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6.xml" ContentType="application/vnd.openxmlformats-officedocument.drawing+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https://d.docs.live.net/960d9f33991f95c3/Master Data Analytics/5. Modelos Predictivos/Proyecto Final/"/>
    </mc:Choice>
  </mc:AlternateContent>
  <xr:revisionPtr revIDLastSave="20841" documentId="8_{3A2B509B-97DC-4350-A3C4-7C2A2D4A9DB8}" xr6:coauthVersionLast="47" xr6:coauthVersionMax="47" xr10:uidLastSave="{1DCECF81-3071-4596-8188-80B5F13B6160}"/>
  <bookViews>
    <workbookView xWindow="-108" yWindow="-108" windowWidth="23256" windowHeight="12456" xr2:uid="{FA1CD594-93E1-4A89-B4A3-05FBEFA80096}"/>
  </bookViews>
  <sheets>
    <sheet name="Resumen" sheetId="10" r:id="rId1"/>
    <sheet name="PVT Sales" sheetId="3" r:id="rId2"/>
    <sheet name="Winter$" sheetId="4" r:id="rId3"/>
    <sheet name="Holt$" sheetId="6" r:id="rId4"/>
    <sheet name="Regresion Cubica$" sheetId="7" r:id="rId5"/>
    <sheet name="Suavizamiento Exp$" sheetId="13" r:id="rId6"/>
    <sheet name="Promedio Movil$" sheetId="12" r:id="rId7"/>
    <sheet name="PVT xRegion" sheetId="16" r:id="rId8"/>
    <sheet name="Winter$ xregion" sheetId="20" r:id="rId9"/>
    <sheet name="Holt$ xregion" sheetId="17" r:id="rId10"/>
    <sheet name="Suavizamiento Exp$ xregion" sheetId="18" r:id="rId11"/>
    <sheet name="Promedio Movil$ xregion" sheetId="19" r:id="rId12"/>
    <sheet name="Resultados para grafica" sheetId="15" state="hidden" r:id="rId13"/>
    <sheet name="Raw Data" sheetId="2" r:id="rId14"/>
  </sheets>
  <definedNames>
    <definedName name="_xlcn.WorksheetConnection_SalesTraindata.xlsxtrain1" hidden="1">train[]</definedName>
    <definedName name="ExternalData_1" localSheetId="13" hidden="1">'Raw Data'!$A$1:$L$9801</definedName>
    <definedName name="Slicer_Region">#N/A</definedName>
    <definedName name="solver_adj" localSheetId="3" hidden="1">'Holt$'!$O$2</definedName>
    <definedName name="solver_adj" localSheetId="9" hidden="1">'Holt$ xregion'!$O$2</definedName>
    <definedName name="solver_adj" localSheetId="6" hidden="1">'Promedio Movil$'!$N$2:$N$3</definedName>
    <definedName name="solver_adj" localSheetId="11" hidden="1">'Promedio Movil$ xregion'!$N$2:$N$3</definedName>
    <definedName name="solver_adj" localSheetId="5" hidden="1">'Suavizamiento Exp$'!$N$2</definedName>
    <definedName name="solver_adj" localSheetId="10" hidden="1">'Suavizamiento Exp$ xregion'!$N$2</definedName>
    <definedName name="solver_adj" localSheetId="2" hidden="1">'Winter$'!$V$2</definedName>
    <definedName name="solver_adj" localSheetId="8" hidden="1">'Winter$ xregion'!$V$2</definedName>
    <definedName name="solver_cvg" localSheetId="3" hidden="1">0.0001</definedName>
    <definedName name="solver_cvg" localSheetId="9" hidden="1">0.0001</definedName>
    <definedName name="solver_cvg" localSheetId="6" hidden="1">0.0001</definedName>
    <definedName name="solver_cvg" localSheetId="11" hidden="1">0.0001</definedName>
    <definedName name="solver_cvg" localSheetId="5" hidden="1">0.0001</definedName>
    <definedName name="solver_cvg" localSheetId="10" hidden="1">0.0001</definedName>
    <definedName name="solver_cvg" localSheetId="2" hidden="1">0.0001</definedName>
    <definedName name="solver_cvg" localSheetId="8" hidden="1">0.0001</definedName>
    <definedName name="solver_drv" localSheetId="3" hidden="1">1</definedName>
    <definedName name="solver_drv" localSheetId="9" hidden="1">1</definedName>
    <definedName name="solver_drv" localSheetId="6" hidden="1">1</definedName>
    <definedName name="solver_drv" localSheetId="11" hidden="1">1</definedName>
    <definedName name="solver_drv" localSheetId="5" hidden="1">1</definedName>
    <definedName name="solver_drv" localSheetId="10" hidden="1">1</definedName>
    <definedName name="solver_drv" localSheetId="2" hidden="1">1</definedName>
    <definedName name="solver_drv" localSheetId="8" hidden="1">1</definedName>
    <definedName name="solver_eng" localSheetId="3" hidden="1">3</definedName>
    <definedName name="solver_eng" localSheetId="9" hidden="1">3</definedName>
    <definedName name="solver_eng" localSheetId="6" hidden="1">3</definedName>
    <definedName name="solver_eng" localSheetId="11" hidden="1">3</definedName>
    <definedName name="solver_eng" localSheetId="5" hidden="1">3</definedName>
    <definedName name="solver_eng" localSheetId="10" hidden="1">3</definedName>
    <definedName name="solver_eng" localSheetId="2" hidden="1">3</definedName>
    <definedName name="solver_eng" localSheetId="8" hidden="1">3</definedName>
    <definedName name="solver_est" localSheetId="3" hidden="1">1</definedName>
    <definedName name="solver_est" localSheetId="9" hidden="1">1</definedName>
    <definedName name="solver_est" localSheetId="6" hidden="1">1</definedName>
    <definedName name="solver_est" localSheetId="11" hidden="1">1</definedName>
    <definedName name="solver_est" localSheetId="5" hidden="1">1</definedName>
    <definedName name="solver_est" localSheetId="10" hidden="1">1</definedName>
    <definedName name="solver_est" localSheetId="2" hidden="1">1</definedName>
    <definedName name="solver_est" localSheetId="8" hidden="1">1</definedName>
    <definedName name="solver_itr" localSheetId="3" hidden="1">2147483647</definedName>
    <definedName name="solver_itr" localSheetId="9" hidden="1">2147483647</definedName>
    <definedName name="solver_itr" localSheetId="6" hidden="1">2147483647</definedName>
    <definedName name="solver_itr" localSheetId="11" hidden="1">2147483647</definedName>
    <definedName name="solver_itr" localSheetId="5" hidden="1">2147483647</definedName>
    <definedName name="solver_itr" localSheetId="10" hidden="1">2147483647</definedName>
    <definedName name="solver_itr" localSheetId="2" hidden="1">2147483647</definedName>
    <definedName name="solver_itr" localSheetId="8" hidden="1">2147483647</definedName>
    <definedName name="solver_lhs1" localSheetId="3" hidden="1">'Holt$'!$O$2</definedName>
    <definedName name="solver_lhs1" localSheetId="9" hidden="1">'Holt$ xregion'!$O$2</definedName>
    <definedName name="solver_lhs1" localSheetId="6" hidden="1">'Promedio Movil$'!$N$2</definedName>
    <definedName name="solver_lhs1" localSheetId="11" hidden="1">'Promedio Movil$ xregion'!$N$2</definedName>
    <definedName name="solver_lhs1" localSheetId="5" hidden="1">'Suavizamiento Exp$'!$N$2</definedName>
    <definedName name="solver_lhs1" localSheetId="10" hidden="1">'Suavizamiento Exp$ xregion'!$N$2</definedName>
    <definedName name="solver_lhs1" localSheetId="2" hidden="1">'Winter$'!$V$2</definedName>
    <definedName name="solver_lhs1" localSheetId="8" hidden="1">'Winter$ xregion'!$V$2</definedName>
    <definedName name="solver_lhs2" localSheetId="3" hidden="1">'Holt$'!$O$3</definedName>
    <definedName name="solver_lhs2" localSheetId="9" hidden="1">'Holt$ xregion'!$O$3</definedName>
    <definedName name="solver_lhs2" localSheetId="6" hidden="1">'Promedio Movil$'!$N$3</definedName>
    <definedName name="solver_lhs2" localSheetId="11" hidden="1">'Promedio Movil$ xregion'!$N$3</definedName>
    <definedName name="solver_lhs2" localSheetId="5" hidden="1">'Suavizamiento Exp$'!$N$3</definedName>
    <definedName name="solver_lhs2" localSheetId="10" hidden="1">'Suavizamiento Exp$ xregion'!$N$3</definedName>
    <definedName name="solver_lhs2" localSheetId="2" hidden="1">'Winter$'!$V$3</definedName>
    <definedName name="solver_lhs2" localSheetId="8" hidden="1">'Winter$ xregion'!$V$3</definedName>
    <definedName name="solver_lhs3" localSheetId="2" hidden="1">'Winter$'!$V$4</definedName>
    <definedName name="solver_lhs3" localSheetId="8" hidden="1">'Winter$ xregion'!$V$4</definedName>
    <definedName name="solver_mip" localSheetId="3" hidden="1">2147483647</definedName>
    <definedName name="solver_mip" localSheetId="9" hidden="1">2147483647</definedName>
    <definedName name="solver_mip" localSheetId="6" hidden="1">2147483647</definedName>
    <definedName name="solver_mip" localSheetId="11" hidden="1">2147483647</definedName>
    <definedName name="solver_mip" localSheetId="5" hidden="1">2147483647</definedName>
    <definedName name="solver_mip" localSheetId="10" hidden="1">2147483647</definedName>
    <definedName name="solver_mip" localSheetId="2" hidden="1">2147483647</definedName>
    <definedName name="solver_mip" localSheetId="8" hidden="1">2147483647</definedName>
    <definedName name="solver_mni" localSheetId="3" hidden="1">30</definedName>
    <definedName name="solver_mni" localSheetId="9" hidden="1">30</definedName>
    <definedName name="solver_mni" localSheetId="6" hidden="1">30</definedName>
    <definedName name="solver_mni" localSheetId="11" hidden="1">30</definedName>
    <definedName name="solver_mni" localSheetId="5" hidden="1">30</definedName>
    <definedName name="solver_mni" localSheetId="10" hidden="1">30</definedName>
    <definedName name="solver_mni" localSheetId="2" hidden="1">30</definedName>
    <definedName name="solver_mni" localSheetId="8" hidden="1">30</definedName>
    <definedName name="solver_mrt" localSheetId="3" hidden="1">0.075</definedName>
    <definedName name="solver_mrt" localSheetId="9" hidden="1">0.075</definedName>
    <definedName name="solver_mrt" localSheetId="6" hidden="1">0.075</definedName>
    <definedName name="solver_mrt" localSheetId="11" hidden="1">0.075</definedName>
    <definedName name="solver_mrt" localSheetId="5" hidden="1">0.075</definedName>
    <definedName name="solver_mrt" localSheetId="10" hidden="1">0.075</definedName>
    <definedName name="solver_mrt" localSheetId="2" hidden="1">0.075</definedName>
    <definedName name="solver_mrt" localSheetId="8" hidden="1">0.075</definedName>
    <definedName name="solver_msl" localSheetId="3" hidden="1">2</definedName>
    <definedName name="solver_msl" localSheetId="9" hidden="1">2</definedName>
    <definedName name="solver_msl" localSheetId="6" hidden="1">2</definedName>
    <definedName name="solver_msl" localSheetId="11" hidden="1">2</definedName>
    <definedName name="solver_msl" localSheetId="5" hidden="1">2</definedName>
    <definedName name="solver_msl" localSheetId="10" hidden="1">2</definedName>
    <definedName name="solver_msl" localSheetId="2" hidden="1">2</definedName>
    <definedName name="solver_msl" localSheetId="8" hidden="1">2</definedName>
    <definedName name="solver_neg" localSheetId="3" hidden="1">1</definedName>
    <definedName name="solver_neg" localSheetId="9" hidden="1">1</definedName>
    <definedName name="solver_neg" localSheetId="6" hidden="1">1</definedName>
    <definedName name="solver_neg" localSheetId="11" hidden="1">1</definedName>
    <definedName name="solver_neg" localSheetId="5" hidden="1">1</definedName>
    <definedName name="solver_neg" localSheetId="10" hidden="1">1</definedName>
    <definedName name="solver_neg" localSheetId="2" hidden="1">1</definedName>
    <definedName name="solver_neg" localSheetId="8" hidden="1">1</definedName>
    <definedName name="solver_nod" localSheetId="3" hidden="1">2147483647</definedName>
    <definedName name="solver_nod" localSheetId="9" hidden="1">2147483647</definedName>
    <definedName name="solver_nod" localSheetId="6" hidden="1">2147483647</definedName>
    <definedName name="solver_nod" localSheetId="11" hidden="1">2147483647</definedName>
    <definedName name="solver_nod" localSheetId="5" hidden="1">2147483647</definedName>
    <definedName name="solver_nod" localSheetId="10" hidden="1">2147483647</definedName>
    <definedName name="solver_nod" localSheetId="2" hidden="1">2147483647</definedName>
    <definedName name="solver_nod" localSheetId="8" hidden="1">2147483647</definedName>
    <definedName name="solver_num" localSheetId="3" hidden="1">1</definedName>
    <definedName name="solver_num" localSheetId="9" hidden="1">1</definedName>
    <definedName name="solver_num" localSheetId="6" hidden="1">2</definedName>
    <definedName name="solver_num" localSheetId="11" hidden="1">2</definedName>
    <definedName name="solver_num" localSheetId="5" hidden="1">1</definedName>
    <definedName name="solver_num" localSheetId="10" hidden="1">1</definedName>
    <definedName name="solver_num" localSheetId="2" hidden="1">1</definedName>
    <definedName name="solver_num" localSheetId="8" hidden="1">1</definedName>
    <definedName name="solver_nwt" localSheetId="3" hidden="1">1</definedName>
    <definedName name="solver_nwt" localSheetId="9" hidden="1">1</definedName>
    <definedName name="solver_nwt" localSheetId="6" hidden="1">1</definedName>
    <definedName name="solver_nwt" localSheetId="11" hidden="1">1</definedName>
    <definedName name="solver_nwt" localSheetId="5" hidden="1">1</definedName>
    <definedName name="solver_nwt" localSheetId="10" hidden="1">1</definedName>
    <definedName name="solver_nwt" localSheetId="2" hidden="1">1</definedName>
    <definedName name="solver_nwt" localSheetId="8" hidden="1">1</definedName>
    <definedName name="solver_opt" localSheetId="3" hidden="1">'Holt$'!$O$11</definedName>
    <definedName name="solver_opt" localSheetId="9" hidden="1">'Holt$ xregion'!$O$11</definedName>
    <definedName name="solver_opt" localSheetId="6" hidden="1">'Promedio Movil$'!$N$11</definedName>
    <definedName name="solver_opt" localSheetId="11" hidden="1">'Promedio Movil$ xregion'!$N$11</definedName>
    <definedName name="solver_opt" localSheetId="5" hidden="1">'Suavizamiento Exp$'!$N$11</definedName>
    <definedName name="solver_opt" localSheetId="10" hidden="1">'Suavizamiento Exp$ xregion'!$N$11</definedName>
    <definedName name="solver_opt" localSheetId="2" hidden="1">'Winter$'!$V$16</definedName>
    <definedName name="solver_opt" localSheetId="8" hidden="1">'Winter$ xregion'!$V$16</definedName>
    <definedName name="solver_pre" localSheetId="3" hidden="1">0.000001</definedName>
    <definedName name="solver_pre" localSheetId="9" hidden="1">0.000001</definedName>
    <definedName name="solver_pre" localSheetId="6" hidden="1">0.000001</definedName>
    <definedName name="solver_pre" localSheetId="11" hidden="1">0.000001</definedName>
    <definedName name="solver_pre" localSheetId="5" hidden="1">0.000001</definedName>
    <definedName name="solver_pre" localSheetId="10" hidden="1">0.000001</definedName>
    <definedName name="solver_pre" localSheetId="2" hidden="1">0.000001</definedName>
    <definedName name="solver_pre" localSheetId="8" hidden="1">0.000001</definedName>
    <definedName name="solver_rbv" localSheetId="3" hidden="1">1</definedName>
    <definedName name="solver_rbv" localSheetId="9" hidden="1">1</definedName>
    <definedName name="solver_rbv" localSheetId="6" hidden="1">1</definedName>
    <definedName name="solver_rbv" localSheetId="11" hidden="1">1</definedName>
    <definedName name="solver_rbv" localSheetId="5" hidden="1">1</definedName>
    <definedName name="solver_rbv" localSheetId="10" hidden="1">1</definedName>
    <definedName name="solver_rbv" localSheetId="2" hidden="1">1</definedName>
    <definedName name="solver_rbv" localSheetId="8" hidden="1">1</definedName>
    <definedName name="solver_rel1" localSheetId="3" hidden="1">1</definedName>
    <definedName name="solver_rel1" localSheetId="9" hidden="1">1</definedName>
    <definedName name="solver_rel1" localSheetId="6" hidden="1">1</definedName>
    <definedName name="solver_rel1" localSheetId="11" hidden="1">1</definedName>
    <definedName name="solver_rel1" localSheetId="5" hidden="1">1</definedName>
    <definedName name="solver_rel1" localSheetId="10" hidden="1">1</definedName>
    <definedName name="solver_rel1" localSheetId="2" hidden="1">1</definedName>
    <definedName name="solver_rel1" localSheetId="8" hidden="1">1</definedName>
    <definedName name="solver_rel2" localSheetId="3" hidden="1">1</definedName>
    <definedName name="solver_rel2" localSheetId="9" hidden="1">1</definedName>
    <definedName name="solver_rel2" localSheetId="6" hidden="1">1</definedName>
    <definedName name="solver_rel2" localSheetId="11" hidden="1">1</definedName>
    <definedName name="solver_rel2" localSheetId="5" hidden="1">1</definedName>
    <definedName name="solver_rel2" localSheetId="10" hidden="1">1</definedName>
    <definedName name="solver_rel2" localSheetId="2" hidden="1">1</definedName>
    <definedName name="solver_rel2" localSheetId="8" hidden="1">1</definedName>
    <definedName name="solver_rel3" localSheetId="2" hidden="1">1</definedName>
    <definedName name="solver_rel3" localSheetId="8" hidden="1">1</definedName>
    <definedName name="solver_rhs1" localSheetId="3" hidden="1">1</definedName>
    <definedName name="solver_rhs1" localSheetId="9" hidden="1">1</definedName>
    <definedName name="solver_rhs1" localSheetId="6" hidden="1">1</definedName>
    <definedName name="solver_rhs1" localSheetId="11" hidden="1">1</definedName>
    <definedName name="solver_rhs1" localSheetId="5" hidden="1">1</definedName>
    <definedName name="solver_rhs1" localSheetId="10" hidden="1">1</definedName>
    <definedName name="solver_rhs1" localSheetId="2" hidden="1">1</definedName>
    <definedName name="solver_rhs1" localSheetId="8" hidden="1">1</definedName>
    <definedName name="solver_rhs2" localSheetId="3" hidden="1">1</definedName>
    <definedName name="solver_rhs2" localSheetId="9" hidden="1">1</definedName>
    <definedName name="solver_rhs2" localSheetId="6" hidden="1">1</definedName>
    <definedName name="solver_rhs2" localSheetId="11" hidden="1">1</definedName>
    <definedName name="solver_rhs2" localSheetId="5" hidden="1">1</definedName>
    <definedName name="solver_rhs2" localSheetId="10" hidden="1">1</definedName>
    <definedName name="solver_rhs2" localSheetId="2" hidden="1">1</definedName>
    <definedName name="solver_rhs2" localSheetId="8" hidden="1">1</definedName>
    <definedName name="solver_rhs3" localSheetId="2" hidden="1">1</definedName>
    <definedName name="solver_rhs3" localSheetId="8" hidden="1">1</definedName>
    <definedName name="solver_rlx" localSheetId="3" hidden="1">2</definedName>
    <definedName name="solver_rlx" localSheetId="9" hidden="1">2</definedName>
    <definedName name="solver_rlx" localSheetId="6" hidden="1">2</definedName>
    <definedName name="solver_rlx" localSheetId="11" hidden="1">2</definedName>
    <definedName name="solver_rlx" localSheetId="5" hidden="1">2</definedName>
    <definedName name="solver_rlx" localSheetId="10" hidden="1">2</definedName>
    <definedName name="solver_rlx" localSheetId="2" hidden="1">2</definedName>
    <definedName name="solver_rlx" localSheetId="8" hidden="1">2</definedName>
    <definedName name="solver_rsd" localSheetId="3" hidden="1">0</definedName>
    <definedName name="solver_rsd" localSheetId="9" hidden="1">0</definedName>
    <definedName name="solver_rsd" localSheetId="6" hidden="1">0</definedName>
    <definedName name="solver_rsd" localSheetId="11" hidden="1">0</definedName>
    <definedName name="solver_rsd" localSheetId="5" hidden="1">0</definedName>
    <definedName name="solver_rsd" localSheetId="10" hidden="1">0</definedName>
    <definedName name="solver_rsd" localSheetId="2" hidden="1">0</definedName>
    <definedName name="solver_rsd" localSheetId="8" hidden="1">0</definedName>
    <definedName name="solver_scl" localSheetId="3" hidden="1">1</definedName>
    <definedName name="solver_scl" localSheetId="9" hidden="1">1</definedName>
    <definedName name="solver_scl" localSheetId="6" hidden="1">1</definedName>
    <definedName name="solver_scl" localSheetId="11" hidden="1">1</definedName>
    <definedName name="solver_scl" localSheetId="5" hidden="1">1</definedName>
    <definedName name="solver_scl" localSheetId="10" hidden="1">1</definedName>
    <definedName name="solver_scl" localSheetId="2" hidden="1">1</definedName>
    <definedName name="solver_scl" localSheetId="8" hidden="1">1</definedName>
    <definedName name="solver_sho" localSheetId="3" hidden="1">2</definedName>
    <definedName name="solver_sho" localSheetId="9" hidden="1">2</definedName>
    <definedName name="solver_sho" localSheetId="6" hidden="1">2</definedName>
    <definedName name="solver_sho" localSheetId="11" hidden="1">2</definedName>
    <definedName name="solver_sho" localSheetId="5" hidden="1">2</definedName>
    <definedName name="solver_sho" localSheetId="10" hidden="1">2</definedName>
    <definedName name="solver_sho" localSheetId="2" hidden="1">2</definedName>
    <definedName name="solver_sho" localSheetId="8" hidden="1">2</definedName>
    <definedName name="solver_ssz" localSheetId="3" hidden="1">100</definedName>
    <definedName name="solver_ssz" localSheetId="9" hidden="1">100</definedName>
    <definedName name="solver_ssz" localSheetId="6" hidden="1">100</definedName>
    <definedName name="solver_ssz" localSheetId="11" hidden="1">100</definedName>
    <definedName name="solver_ssz" localSheetId="5" hidden="1">100</definedName>
    <definedName name="solver_ssz" localSheetId="10" hidden="1">100</definedName>
    <definedName name="solver_ssz" localSheetId="2" hidden="1">100</definedName>
    <definedName name="solver_ssz" localSheetId="8" hidden="1">100</definedName>
    <definedName name="solver_tim" localSheetId="3" hidden="1">2147483647</definedName>
    <definedName name="solver_tim" localSheetId="9" hidden="1">2147483647</definedName>
    <definedName name="solver_tim" localSheetId="6" hidden="1">2147483647</definedName>
    <definedName name="solver_tim" localSheetId="11" hidden="1">2147483647</definedName>
    <definedName name="solver_tim" localSheetId="5" hidden="1">2147483647</definedName>
    <definedName name="solver_tim" localSheetId="10" hidden="1">2147483647</definedName>
    <definedName name="solver_tim" localSheetId="2" hidden="1">2147483647</definedName>
    <definedName name="solver_tim" localSheetId="8" hidden="1">2147483647</definedName>
    <definedName name="solver_tol" localSheetId="3" hidden="1">0.01</definedName>
    <definedName name="solver_tol" localSheetId="9" hidden="1">0.01</definedName>
    <definedName name="solver_tol" localSheetId="6" hidden="1">0.01</definedName>
    <definedName name="solver_tol" localSheetId="11" hidden="1">0.01</definedName>
    <definedName name="solver_tol" localSheetId="5" hidden="1">0.01</definedName>
    <definedName name="solver_tol" localSheetId="10" hidden="1">0.01</definedName>
    <definedName name="solver_tol" localSheetId="2" hidden="1">0.01</definedName>
    <definedName name="solver_tol" localSheetId="8" hidden="1">0.01</definedName>
    <definedName name="solver_typ" localSheetId="3" hidden="1">2</definedName>
    <definedName name="solver_typ" localSheetId="9" hidden="1">2</definedName>
    <definedName name="solver_typ" localSheetId="6" hidden="1">2</definedName>
    <definedName name="solver_typ" localSheetId="11" hidden="1">2</definedName>
    <definedName name="solver_typ" localSheetId="5" hidden="1">2</definedName>
    <definedName name="solver_typ" localSheetId="10" hidden="1">2</definedName>
    <definedName name="solver_typ" localSheetId="2" hidden="1">2</definedName>
    <definedName name="solver_typ" localSheetId="8" hidden="1">2</definedName>
    <definedName name="solver_val" localSheetId="3" hidden="1">0</definedName>
    <definedName name="solver_val" localSheetId="9" hidden="1">0</definedName>
    <definedName name="solver_val" localSheetId="6" hidden="1">0</definedName>
    <definedName name="solver_val" localSheetId="11" hidden="1">0</definedName>
    <definedName name="solver_val" localSheetId="5" hidden="1">0</definedName>
    <definedName name="solver_val" localSheetId="10" hidden="1">0</definedName>
    <definedName name="solver_val" localSheetId="2" hidden="1">0</definedName>
    <definedName name="solver_val" localSheetId="8" hidden="1">0</definedName>
    <definedName name="solver_ver" localSheetId="3" hidden="1">3</definedName>
    <definedName name="solver_ver" localSheetId="9" hidden="1">3</definedName>
    <definedName name="solver_ver" localSheetId="6" hidden="1">3</definedName>
    <definedName name="solver_ver" localSheetId="11" hidden="1">3</definedName>
    <definedName name="solver_ver" localSheetId="5" hidden="1">3</definedName>
    <definedName name="solver_ver" localSheetId="10" hidden="1">3</definedName>
    <definedName name="solver_ver" localSheetId="2" hidden="1">3</definedName>
    <definedName name="solver_ver" localSheetId="8" hidden="1">3</definedName>
  </definedNames>
  <calcPr calcId="191029"/>
  <pivotCaches>
    <pivotCache cacheId="0" r:id="rId15"/>
    <pivotCache cacheId="66" r:id="rId16"/>
  </pivotCaches>
  <extLst>
    <ext xmlns:x14="http://schemas.microsoft.com/office/spreadsheetml/2009/9/main" uri="{876F7934-8845-4945-9796-88D515C7AA90}">
      <x14:pivotCaches>
        <pivotCache cacheId="45"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in" name="train" connection="WorksheetConnection_Sales Train data.xlsx!trai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20" l="1"/>
  <c r="D4" i="20"/>
  <c r="D3" i="20"/>
  <c r="A19" i="19"/>
  <c r="A20" i="19" s="1"/>
  <c r="A3" i="19"/>
  <c r="A4" i="19" s="1"/>
  <c r="A5" i="19" s="1"/>
  <c r="A6" i="19" s="1"/>
  <c r="A7" i="19" s="1"/>
  <c r="A19" i="18"/>
  <c r="A5" i="18"/>
  <c r="A4" i="18"/>
  <c r="A3" i="18"/>
  <c r="A19" i="17"/>
  <c r="A20" i="17" s="1"/>
  <c r="A4" i="17"/>
  <c r="A3" i="17"/>
  <c r="N9" i="12"/>
  <c r="N12" i="12"/>
  <c r="N11" i="12"/>
  <c r="O12" i="7"/>
  <c r="N3" i="13"/>
  <c r="C2" i="13" s="1"/>
  <c r="C3" i="13" s="1"/>
  <c r="C4" i="13" s="1"/>
  <c r="C5" i="13" s="1"/>
  <c r="C6" i="13" s="1"/>
  <c r="C7" i="13" s="1"/>
  <c r="C8" i="13" s="1"/>
  <c r="C9" i="13" s="1"/>
  <c r="C10" i="13" s="1"/>
  <c r="C11" i="13" s="1"/>
  <c r="C12" i="13" s="1"/>
  <c r="C13" i="13" s="1"/>
  <c r="C14" i="13" s="1"/>
  <c r="C15" i="13" s="1"/>
  <c r="C16" i="13" s="1"/>
  <c r="C17" i="13" s="1"/>
  <c r="C18" i="13" s="1"/>
  <c r="C19" i="13" s="1"/>
  <c r="C20" i="13" s="1"/>
  <c r="C21" i="13" s="1"/>
  <c r="C22" i="13" s="1"/>
  <c r="C23" i="13" s="1"/>
  <c r="C24" i="13" s="1"/>
  <c r="C25" i="13" s="1"/>
  <c r="C26" i="13" s="1"/>
  <c r="C27" i="13" s="1"/>
  <c r="C28" i="13" s="1"/>
  <c r="C29" i="13" s="1"/>
  <c r="C30" i="13" s="1"/>
  <c r="C31" i="13" s="1"/>
  <c r="C32" i="13" s="1"/>
  <c r="C33" i="13" s="1"/>
  <c r="C34" i="13" s="1"/>
  <c r="C35" i="13" s="1"/>
  <c r="C36" i="13" s="1"/>
  <c r="C37" i="13" s="1"/>
  <c r="C38" i="13" s="1"/>
  <c r="C39" i="13" s="1"/>
  <c r="C40" i="13" s="1"/>
  <c r="C41" i="13" s="1"/>
  <c r="C42" i="13" s="1"/>
  <c r="C43" i="13" s="1"/>
  <c r="C44" i="13" s="1"/>
  <c r="C45" i="13" s="1"/>
  <c r="C46" i="13" s="1"/>
  <c r="C47" i="13" s="1"/>
  <c r="C48" i="13" s="1"/>
  <c r="C49" i="13" s="1"/>
  <c r="C50" i="13" s="1"/>
  <c r="A19" i="13"/>
  <c r="A20" i="13" s="1"/>
  <c r="A3" i="13"/>
  <c r="A4" i="13" s="1"/>
  <c r="E7" i="10"/>
  <c r="F7" i="10"/>
  <c r="D7" i="10"/>
  <c r="C7" i="10"/>
  <c r="B7" i="10"/>
  <c r="C6" i="12"/>
  <c r="C7" i="12"/>
  <c r="C8" i="12"/>
  <c r="D9" i="12" s="1"/>
  <c r="C9" i="12"/>
  <c r="C10" i="12"/>
  <c r="D11" i="12" s="1"/>
  <c r="C11" i="12"/>
  <c r="C12" i="12"/>
  <c r="C13" i="12"/>
  <c r="C14" i="12"/>
  <c r="D15" i="12" s="1"/>
  <c r="C15" i="12"/>
  <c r="C16" i="12"/>
  <c r="C17" i="12"/>
  <c r="D18" i="12" s="1"/>
  <c r="C18" i="12"/>
  <c r="D19" i="12" s="1"/>
  <c r="C19" i="12"/>
  <c r="D20" i="12" s="1"/>
  <c r="C20" i="12"/>
  <c r="D21" i="12" s="1"/>
  <c r="C21" i="12"/>
  <c r="D22" i="12" s="1"/>
  <c r="C22" i="12"/>
  <c r="C23" i="12"/>
  <c r="D24" i="12" s="1"/>
  <c r="C24" i="12"/>
  <c r="D25" i="12" s="1"/>
  <c r="C25" i="12"/>
  <c r="D26" i="12" s="1"/>
  <c r="C26" i="12"/>
  <c r="D27" i="12" s="1"/>
  <c r="C27" i="12"/>
  <c r="C28" i="12"/>
  <c r="C29" i="12"/>
  <c r="C30" i="12"/>
  <c r="D31" i="12" s="1"/>
  <c r="C31" i="12"/>
  <c r="D32" i="12" s="1"/>
  <c r="C32" i="12"/>
  <c r="D33" i="12" s="1"/>
  <c r="C33" i="12"/>
  <c r="D34" i="12" s="1"/>
  <c r="C34" i="12"/>
  <c r="D35" i="12" s="1"/>
  <c r="C35" i="12"/>
  <c r="D36" i="12" s="1"/>
  <c r="C36" i="12"/>
  <c r="D37" i="12" s="1"/>
  <c r="C37" i="12"/>
  <c r="D38" i="12" s="1"/>
  <c r="C38" i="12"/>
  <c r="C39" i="12"/>
  <c r="D40" i="12" s="1"/>
  <c r="C40" i="12"/>
  <c r="D41" i="12" s="1"/>
  <c r="C41" i="12"/>
  <c r="C42" i="12"/>
  <c r="C43" i="12"/>
  <c r="C44" i="12"/>
  <c r="C45" i="12"/>
  <c r="C46" i="12"/>
  <c r="C47" i="12"/>
  <c r="C48" i="12"/>
  <c r="C49" i="12"/>
  <c r="D50" i="12" s="1"/>
  <c r="C50" i="12"/>
  <c r="D10" i="12"/>
  <c r="D14" i="12"/>
  <c r="D30" i="12"/>
  <c r="D42" i="12"/>
  <c r="D43" i="12"/>
  <c r="D12" i="12"/>
  <c r="D13" i="12"/>
  <c r="D23" i="12"/>
  <c r="D45" i="12"/>
  <c r="D46" i="12"/>
  <c r="D49" i="12"/>
  <c r="D7" i="12"/>
  <c r="E7" i="12" s="1"/>
  <c r="F7" i="12" s="1"/>
  <c r="D8" i="12"/>
  <c r="E8" i="12" s="1"/>
  <c r="D29" i="12"/>
  <c r="D39" i="12"/>
  <c r="D16" i="12"/>
  <c r="D17" i="12"/>
  <c r="D28" i="12"/>
  <c r="D44" i="12"/>
  <c r="D47" i="12"/>
  <c r="D48" i="12"/>
  <c r="A19" i="12"/>
  <c r="A20" i="12" s="1"/>
  <c r="A3" i="12"/>
  <c r="A4" i="12" s="1"/>
  <c r="E6" i="10"/>
  <c r="F6" i="10"/>
  <c r="D6" i="10"/>
  <c r="C6" i="10"/>
  <c r="B6" i="10"/>
  <c r="D51" i="16"/>
  <c r="D50" i="16"/>
  <c r="D49" i="16"/>
  <c r="D48" i="16"/>
  <c r="D47" i="16"/>
  <c r="D46" i="16"/>
  <c r="D45" i="16"/>
  <c r="D44" i="16"/>
  <c r="D43" i="16"/>
  <c r="D42" i="16"/>
  <c r="D41" i="16"/>
  <c r="D40" i="16"/>
  <c r="D39" i="16"/>
  <c r="D38" i="16"/>
  <c r="D37" i="16"/>
  <c r="D36" i="16"/>
  <c r="D35" i="16"/>
  <c r="D34" i="16"/>
  <c r="D33" i="16"/>
  <c r="D32" i="16"/>
  <c r="D31" i="16"/>
  <c r="D30" i="16"/>
  <c r="D29" i="16"/>
  <c r="D28" i="16"/>
  <c r="D27" i="16"/>
  <c r="D26" i="16"/>
  <c r="D25" i="16"/>
  <c r="D24" i="16"/>
  <c r="D23" i="16"/>
  <c r="D22" i="16"/>
  <c r="D21" i="16"/>
  <c r="D20" i="16"/>
  <c r="D19" i="16"/>
  <c r="D18" i="16"/>
  <c r="D17" i="16"/>
  <c r="D16" i="16"/>
  <c r="D15" i="16"/>
  <c r="D14" i="16"/>
  <c r="D13" i="16"/>
  <c r="D12" i="16"/>
  <c r="D11" i="16"/>
  <c r="D10" i="16"/>
  <c r="D9" i="16"/>
  <c r="D8" i="16"/>
  <c r="D7" i="16"/>
  <c r="D6" i="16"/>
  <c r="D5" i="16"/>
  <c r="D4" i="16"/>
  <c r="E3" i="20" l="1"/>
  <c r="E4" i="20"/>
  <c r="E5" i="20"/>
  <c r="E6" i="20"/>
  <c r="E7" i="20"/>
  <c r="E8" i="20"/>
  <c r="E9" i="20"/>
  <c r="E10" i="20"/>
  <c r="E11" i="20"/>
  <c r="E12" i="20"/>
  <c r="E13" i="20"/>
  <c r="E14" i="20"/>
  <c r="E15" i="20"/>
  <c r="E16" i="20"/>
  <c r="E17" i="20"/>
  <c r="E18" i="20"/>
  <c r="F20" i="20" s="1"/>
  <c r="E19" i="20"/>
  <c r="E20" i="20"/>
  <c r="E21" i="20"/>
  <c r="E22" i="20"/>
  <c r="E23" i="20"/>
  <c r="E24" i="20"/>
  <c r="E25" i="20"/>
  <c r="E26" i="20"/>
  <c r="E27" i="20"/>
  <c r="E28" i="20"/>
  <c r="E29" i="20"/>
  <c r="E30" i="20"/>
  <c r="E31" i="20"/>
  <c r="E32" i="20"/>
  <c r="E33" i="20"/>
  <c r="E34" i="20"/>
  <c r="F36" i="20" s="1"/>
  <c r="E35" i="20"/>
  <c r="E36" i="20"/>
  <c r="E37" i="20"/>
  <c r="E38" i="20"/>
  <c r="E39" i="20"/>
  <c r="E40" i="20"/>
  <c r="E41" i="20"/>
  <c r="E42" i="20"/>
  <c r="E43" i="20"/>
  <c r="E44" i="20"/>
  <c r="E45" i="20"/>
  <c r="E46" i="20"/>
  <c r="E47" i="20"/>
  <c r="E48" i="20"/>
  <c r="E49" i="20"/>
  <c r="E50" i="20"/>
  <c r="D6" i="20"/>
  <c r="B3" i="18"/>
  <c r="B3" i="17"/>
  <c r="B3" i="19"/>
  <c r="B4" i="19"/>
  <c r="B4" i="18"/>
  <c r="B4" i="17"/>
  <c r="B5" i="19"/>
  <c r="B5" i="18"/>
  <c r="B5" i="17"/>
  <c r="B6" i="19"/>
  <c r="B6" i="18"/>
  <c r="B6" i="17"/>
  <c r="B7" i="19"/>
  <c r="B7" i="18"/>
  <c r="B7" i="17"/>
  <c r="B8" i="19"/>
  <c r="B8" i="18"/>
  <c r="B8" i="17"/>
  <c r="B9" i="19"/>
  <c r="B9" i="18"/>
  <c r="B9" i="17"/>
  <c r="B10" i="19"/>
  <c r="B10" i="18"/>
  <c r="B10" i="17"/>
  <c r="B11" i="19"/>
  <c r="B11" i="18"/>
  <c r="B11" i="17"/>
  <c r="B12" i="19"/>
  <c r="B12" i="18"/>
  <c r="B12" i="17"/>
  <c r="B13" i="19"/>
  <c r="B13" i="18"/>
  <c r="B13" i="17"/>
  <c r="B14" i="19"/>
  <c r="B14" i="18"/>
  <c r="B14" i="17"/>
  <c r="B15" i="19"/>
  <c r="B15" i="18"/>
  <c r="B15" i="17"/>
  <c r="B16" i="17"/>
  <c r="B16" i="19"/>
  <c r="B16" i="18"/>
  <c r="B17" i="19"/>
  <c r="B17" i="18"/>
  <c r="B17" i="17"/>
  <c r="B18" i="19"/>
  <c r="B18" i="18"/>
  <c r="B18" i="17"/>
  <c r="B19" i="19"/>
  <c r="B19" i="17"/>
  <c r="B19" i="18"/>
  <c r="B20" i="19"/>
  <c r="B20" i="18"/>
  <c r="B20" i="17"/>
  <c r="B21" i="19"/>
  <c r="B21" i="18"/>
  <c r="B21" i="17"/>
  <c r="B22" i="19"/>
  <c r="B22" i="18"/>
  <c r="B22" i="17"/>
  <c r="B23" i="19"/>
  <c r="B23" i="18"/>
  <c r="B23" i="17"/>
  <c r="B24" i="19"/>
  <c r="B24" i="18"/>
  <c r="B24" i="17"/>
  <c r="B25" i="19"/>
  <c r="B25" i="18"/>
  <c r="B25" i="17"/>
  <c r="B26" i="19"/>
  <c r="B26" i="18"/>
  <c r="B26" i="17"/>
  <c r="B27" i="19"/>
  <c r="B27" i="18"/>
  <c r="B27" i="17"/>
  <c r="B28" i="19"/>
  <c r="B28" i="18"/>
  <c r="B28" i="17"/>
  <c r="B29" i="19"/>
  <c r="B29" i="18"/>
  <c r="B29" i="17"/>
  <c r="B30" i="19"/>
  <c r="B30" i="18"/>
  <c r="B30" i="17"/>
  <c r="B31" i="19"/>
  <c r="B31" i="18"/>
  <c r="B31" i="17"/>
  <c r="B32" i="18"/>
  <c r="B32" i="19"/>
  <c r="B32" i="17"/>
  <c r="B33" i="19"/>
  <c r="B33" i="18"/>
  <c r="B33" i="17"/>
  <c r="B34" i="19"/>
  <c r="B34" i="18"/>
  <c r="B34" i="17"/>
  <c r="B35" i="17"/>
  <c r="B35" i="19"/>
  <c r="B35" i="18"/>
  <c r="B36" i="19"/>
  <c r="B36" i="18"/>
  <c r="B36" i="17"/>
  <c r="B37" i="19"/>
  <c r="B37" i="18"/>
  <c r="B37" i="17"/>
  <c r="B38" i="19"/>
  <c r="B38" i="18"/>
  <c r="B38" i="17"/>
  <c r="B39" i="19"/>
  <c r="B39" i="18"/>
  <c r="B39" i="17"/>
  <c r="B40" i="19"/>
  <c r="B40" i="18"/>
  <c r="B40" i="17"/>
  <c r="B41" i="19"/>
  <c r="B41" i="18"/>
  <c r="B41" i="17"/>
  <c r="B42" i="19"/>
  <c r="B42" i="18"/>
  <c r="B42" i="17"/>
  <c r="B43" i="19"/>
  <c r="B43" i="18"/>
  <c r="B43" i="17"/>
  <c r="B44" i="19"/>
  <c r="B44" i="18"/>
  <c r="B44" i="17"/>
  <c r="B45" i="19"/>
  <c r="B45" i="18"/>
  <c r="B45" i="17"/>
  <c r="B46" i="19"/>
  <c r="B46" i="18"/>
  <c r="B46" i="17"/>
  <c r="B47" i="19"/>
  <c r="B47" i="18"/>
  <c r="B47" i="17"/>
  <c r="B48" i="17"/>
  <c r="B48" i="18"/>
  <c r="B48" i="19"/>
  <c r="B49" i="19"/>
  <c r="B49" i="18"/>
  <c r="B49" i="17"/>
  <c r="B50" i="19"/>
  <c r="B50" i="18"/>
  <c r="B50" i="17"/>
  <c r="A21" i="19"/>
  <c r="A8" i="19"/>
  <c r="A20" i="18"/>
  <c r="A6" i="18"/>
  <c r="A21" i="17"/>
  <c r="A5" i="17"/>
  <c r="A5" i="13"/>
  <c r="A21" i="13"/>
  <c r="H7" i="12"/>
  <c r="I7" i="12"/>
  <c r="J7" i="12" s="1"/>
  <c r="K7" i="12"/>
  <c r="G7" i="12"/>
  <c r="F8" i="12"/>
  <c r="I8" i="12" s="1"/>
  <c r="J8" i="12" s="1"/>
  <c r="G8" i="12"/>
  <c r="H8" i="12"/>
  <c r="K8" i="12" s="1"/>
  <c r="A5" i="12"/>
  <c r="A21" i="12"/>
  <c r="F11" i="20" l="1"/>
  <c r="F31" i="20"/>
  <c r="F15" i="20"/>
  <c r="F47" i="20"/>
  <c r="F39" i="20"/>
  <c r="F23" i="20"/>
  <c r="F38" i="20"/>
  <c r="F8" i="20"/>
  <c r="F33" i="20"/>
  <c r="F35" i="20"/>
  <c r="F19" i="20"/>
  <c r="F34" i="20"/>
  <c r="F18" i="20"/>
  <c r="F45" i="20"/>
  <c r="F29" i="20"/>
  <c r="F13" i="20"/>
  <c r="F17" i="20"/>
  <c r="F48" i="20"/>
  <c r="F32" i="20"/>
  <c r="F16" i="20"/>
  <c r="F46" i="20"/>
  <c r="F30" i="20"/>
  <c r="F14" i="20"/>
  <c r="C11" i="19"/>
  <c r="D12" i="19" s="1"/>
  <c r="E12" i="19" s="1"/>
  <c r="F12" i="19" s="1"/>
  <c r="I12" i="19" s="1"/>
  <c r="F40" i="20"/>
  <c r="F44" i="20"/>
  <c r="F24" i="20"/>
  <c r="F28" i="20"/>
  <c r="F12" i="20"/>
  <c r="F43" i="20"/>
  <c r="F27" i="20"/>
  <c r="F7" i="20"/>
  <c r="F42" i="20"/>
  <c r="F26" i="20"/>
  <c r="F10" i="20"/>
  <c r="F41" i="20"/>
  <c r="F25" i="20"/>
  <c r="F9" i="20"/>
  <c r="F22" i="20"/>
  <c r="F6" i="20"/>
  <c r="F37" i="20"/>
  <c r="F21" i="20"/>
  <c r="F5" i="20"/>
  <c r="D7" i="20"/>
  <c r="C31" i="19"/>
  <c r="D32" i="19" s="1"/>
  <c r="E32" i="19" s="1"/>
  <c r="F32" i="19" s="1"/>
  <c r="I32" i="19" s="1"/>
  <c r="C17" i="19"/>
  <c r="D18" i="19" s="1"/>
  <c r="E18" i="19" s="1"/>
  <c r="F18" i="19" s="1"/>
  <c r="I18" i="19" s="1"/>
  <c r="C10" i="19"/>
  <c r="D11" i="19" s="1"/>
  <c r="E11" i="19" s="1"/>
  <c r="F11" i="19" s="1"/>
  <c r="I11" i="19" s="1"/>
  <c r="C24" i="19"/>
  <c r="D25" i="19" s="1"/>
  <c r="E25" i="19" s="1"/>
  <c r="F25" i="19" s="1"/>
  <c r="I25" i="19" s="1"/>
  <c r="C39" i="19"/>
  <c r="D40" i="19" s="1"/>
  <c r="E40" i="19" s="1"/>
  <c r="F40" i="19" s="1"/>
  <c r="I40" i="19" s="1"/>
  <c r="C23" i="19"/>
  <c r="D24" i="19" s="1"/>
  <c r="E24" i="19" s="1"/>
  <c r="F24" i="19" s="1"/>
  <c r="I24" i="19" s="1"/>
  <c r="C7" i="19"/>
  <c r="D8" i="19" s="1"/>
  <c r="E8" i="19" s="1"/>
  <c r="C44" i="19"/>
  <c r="D45" i="19" s="1"/>
  <c r="E45" i="19" s="1"/>
  <c r="F45" i="19" s="1"/>
  <c r="I45" i="19" s="1"/>
  <c r="C28" i="19"/>
  <c r="D29" i="19" s="1"/>
  <c r="E29" i="19" s="1"/>
  <c r="F29" i="19" s="1"/>
  <c r="I29" i="19" s="1"/>
  <c r="C49" i="19"/>
  <c r="D50" i="19" s="1"/>
  <c r="E50" i="19" s="1"/>
  <c r="F50" i="19" s="1"/>
  <c r="I50" i="19" s="1"/>
  <c r="C33" i="19"/>
  <c r="D34" i="19" s="1"/>
  <c r="E34" i="19" s="1"/>
  <c r="F34" i="19" s="1"/>
  <c r="I34" i="19" s="1"/>
  <c r="C48" i="19"/>
  <c r="D49" i="19" s="1"/>
  <c r="E49" i="19" s="1"/>
  <c r="F49" i="19" s="1"/>
  <c r="I49" i="19" s="1"/>
  <c r="C32" i="19"/>
  <c r="D33" i="19" s="1"/>
  <c r="E33" i="19" s="1"/>
  <c r="F33" i="19" s="1"/>
  <c r="I33" i="19" s="1"/>
  <c r="C21" i="19"/>
  <c r="D22" i="19" s="1"/>
  <c r="E22" i="19" s="1"/>
  <c r="F22" i="19" s="1"/>
  <c r="I22" i="19" s="1"/>
  <c r="C43" i="19"/>
  <c r="D44" i="19" s="1"/>
  <c r="E44" i="19" s="1"/>
  <c r="F44" i="19" s="1"/>
  <c r="I44" i="19" s="1"/>
  <c r="C25" i="19"/>
  <c r="D26" i="19" s="1"/>
  <c r="E26" i="19" s="1"/>
  <c r="F26" i="19" s="1"/>
  <c r="I26" i="19" s="1"/>
  <c r="C27" i="19"/>
  <c r="D28" i="19" s="1"/>
  <c r="E28" i="19" s="1"/>
  <c r="F28" i="19" s="1"/>
  <c r="I28" i="19" s="1"/>
  <c r="C15" i="19"/>
  <c r="D16" i="19" s="1"/>
  <c r="E16" i="19" s="1"/>
  <c r="F16" i="19" s="1"/>
  <c r="I16" i="19" s="1"/>
  <c r="C46" i="19"/>
  <c r="D47" i="19" s="1"/>
  <c r="E47" i="19" s="1"/>
  <c r="F47" i="19" s="1"/>
  <c r="I47" i="19" s="1"/>
  <c r="C35" i="19"/>
  <c r="D36" i="19" s="1"/>
  <c r="E36" i="19" s="1"/>
  <c r="F36" i="19" s="1"/>
  <c r="I36" i="19" s="1"/>
  <c r="C30" i="19"/>
  <c r="D31" i="19" s="1"/>
  <c r="E31" i="19" s="1"/>
  <c r="F31" i="19" s="1"/>
  <c r="I31" i="19" s="1"/>
  <c r="C16" i="19"/>
  <c r="D17" i="19" s="1"/>
  <c r="E17" i="19" s="1"/>
  <c r="F17" i="19" s="1"/>
  <c r="I17" i="19" s="1"/>
  <c r="C14" i="19"/>
  <c r="D15" i="19" s="1"/>
  <c r="E15" i="19" s="1"/>
  <c r="F15" i="19" s="1"/>
  <c r="I15" i="19" s="1"/>
  <c r="C36" i="19"/>
  <c r="D37" i="19" s="1"/>
  <c r="E37" i="19" s="1"/>
  <c r="F37" i="19" s="1"/>
  <c r="I37" i="19" s="1"/>
  <c r="C20" i="19"/>
  <c r="D21" i="19" s="1"/>
  <c r="E21" i="19" s="1"/>
  <c r="F21" i="19" s="1"/>
  <c r="I21" i="19" s="1"/>
  <c r="C41" i="19"/>
  <c r="D42" i="19" s="1"/>
  <c r="E42" i="19" s="1"/>
  <c r="F42" i="19" s="1"/>
  <c r="I42" i="19" s="1"/>
  <c r="C9" i="19"/>
  <c r="D10" i="19" s="1"/>
  <c r="E10" i="19" s="1"/>
  <c r="F10" i="19" s="1"/>
  <c r="I10" i="19" s="1"/>
  <c r="C42" i="19"/>
  <c r="D43" i="19" s="1"/>
  <c r="E43" i="19" s="1"/>
  <c r="F43" i="19" s="1"/>
  <c r="I43" i="19" s="1"/>
  <c r="C26" i="19"/>
  <c r="D27" i="19" s="1"/>
  <c r="E27" i="19" s="1"/>
  <c r="F27" i="19" s="1"/>
  <c r="I27" i="19" s="1"/>
  <c r="C47" i="19"/>
  <c r="D48" i="19" s="1"/>
  <c r="E48" i="19" s="1"/>
  <c r="F48" i="19" s="1"/>
  <c r="I48" i="19" s="1"/>
  <c r="C40" i="19"/>
  <c r="D41" i="19" s="1"/>
  <c r="E41" i="19" s="1"/>
  <c r="F41" i="19" s="1"/>
  <c r="I41" i="19" s="1"/>
  <c r="C8" i="19"/>
  <c r="D9" i="19" s="1"/>
  <c r="E9" i="19" s="1"/>
  <c r="F9" i="19" s="1"/>
  <c r="I9" i="19" s="1"/>
  <c r="C38" i="19"/>
  <c r="D39" i="19" s="1"/>
  <c r="E39" i="19" s="1"/>
  <c r="F39" i="19" s="1"/>
  <c r="I39" i="19" s="1"/>
  <c r="C37" i="19"/>
  <c r="D38" i="19" s="1"/>
  <c r="E38" i="19" s="1"/>
  <c r="F38" i="19" s="1"/>
  <c r="I38" i="19" s="1"/>
  <c r="C45" i="19"/>
  <c r="D46" i="19" s="1"/>
  <c r="E46" i="19" s="1"/>
  <c r="F46" i="19" s="1"/>
  <c r="I46" i="19" s="1"/>
  <c r="C29" i="19"/>
  <c r="D30" i="19" s="1"/>
  <c r="E30" i="19" s="1"/>
  <c r="F30" i="19" s="1"/>
  <c r="I30" i="19" s="1"/>
  <c r="N3" i="18"/>
  <c r="C2" i="18" s="1"/>
  <c r="C12" i="19"/>
  <c r="D13" i="19" s="1"/>
  <c r="E13" i="19" s="1"/>
  <c r="F13" i="19" s="1"/>
  <c r="I13" i="19" s="1"/>
  <c r="C13" i="19"/>
  <c r="D14" i="19" s="1"/>
  <c r="E14" i="19" s="1"/>
  <c r="F14" i="19" s="1"/>
  <c r="I14" i="19" s="1"/>
  <c r="C19" i="19"/>
  <c r="D20" i="19" s="1"/>
  <c r="E20" i="19" s="1"/>
  <c r="F20" i="19" s="1"/>
  <c r="I20" i="19" s="1"/>
  <c r="C50" i="19"/>
  <c r="C34" i="19"/>
  <c r="D35" i="19" s="1"/>
  <c r="E35" i="19" s="1"/>
  <c r="F35" i="19" s="1"/>
  <c r="I35" i="19" s="1"/>
  <c r="C18" i="19"/>
  <c r="D19" i="19" s="1"/>
  <c r="E19" i="19" s="1"/>
  <c r="F19" i="19" s="1"/>
  <c r="I19" i="19" s="1"/>
  <c r="C6" i="19"/>
  <c r="D7" i="19" s="1"/>
  <c r="E7" i="19" s="1"/>
  <c r="C22" i="19"/>
  <c r="D23" i="19" s="1"/>
  <c r="E23" i="19" s="1"/>
  <c r="F23" i="19" s="1"/>
  <c r="I23" i="19" s="1"/>
  <c r="A9" i="19"/>
  <c r="A22" i="19"/>
  <c r="A7" i="18"/>
  <c r="A21" i="18"/>
  <c r="A6" i="17"/>
  <c r="A22" i="17"/>
  <c r="A6" i="13"/>
  <c r="A22" i="13"/>
  <c r="A22" i="12"/>
  <c r="A6" i="12"/>
  <c r="D8" i="20" l="1"/>
  <c r="F8" i="19"/>
  <c r="I8" i="19" s="1"/>
  <c r="G8" i="19"/>
  <c r="G21" i="19"/>
  <c r="G19" i="19"/>
  <c r="G20" i="19"/>
  <c r="G16" i="19"/>
  <c r="G7" i="19"/>
  <c r="G18" i="19"/>
  <c r="F7" i="19"/>
  <c r="H22" i="19" s="1"/>
  <c r="K22" i="19" s="1"/>
  <c r="C3" i="18"/>
  <c r="D3" i="18"/>
  <c r="E3" i="18" s="1"/>
  <c r="G17" i="19"/>
  <c r="G9" i="19"/>
  <c r="A10" i="19"/>
  <c r="A23" i="19"/>
  <c r="G22" i="19"/>
  <c r="A22" i="18"/>
  <c r="A8" i="18"/>
  <c r="A23" i="17"/>
  <c r="A7" i="17"/>
  <c r="A23" i="13"/>
  <c r="A7" i="13"/>
  <c r="A7" i="12"/>
  <c r="A23" i="12"/>
  <c r="C7" i="7"/>
  <c r="A7" i="7"/>
  <c r="B7" i="7" s="1"/>
  <c r="O4" i="6" a="1"/>
  <c r="O4" i="6" s="1"/>
  <c r="A20" i="6"/>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19" i="6"/>
  <c r="A3" i="6"/>
  <c r="A4" i="6" s="1"/>
  <c r="H9" i="19" l="1"/>
  <c r="K9" i="19" s="1"/>
  <c r="D9" i="20"/>
  <c r="G3" i="18"/>
  <c r="F3" i="18"/>
  <c r="D4" i="18"/>
  <c r="E4" i="18" s="1"/>
  <c r="F4" i="18" s="1"/>
  <c r="I4" i="18" s="1"/>
  <c r="C4" i="18"/>
  <c r="H19" i="19"/>
  <c r="K19" i="19" s="1"/>
  <c r="H20" i="19"/>
  <c r="K20" i="19" s="1"/>
  <c r="I7" i="19"/>
  <c r="H18" i="19"/>
  <c r="K18" i="19" s="1"/>
  <c r="H8" i="19"/>
  <c r="K8" i="19" s="1"/>
  <c r="H16" i="19"/>
  <c r="K16" i="19" s="1"/>
  <c r="H17" i="19"/>
  <c r="K17" i="19" s="1"/>
  <c r="H7" i="19"/>
  <c r="K7" i="19" s="1"/>
  <c r="H21" i="19"/>
  <c r="K21" i="19" s="1"/>
  <c r="H10" i="19"/>
  <c r="G10" i="19"/>
  <c r="A11" i="19"/>
  <c r="H23" i="19"/>
  <c r="K23" i="19" s="1"/>
  <c r="G23" i="19"/>
  <c r="A24" i="19"/>
  <c r="A23" i="18"/>
  <c r="A9" i="18"/>
  <c r="A8" i="17"/>
  <c r="A24" i="17"/>
  <c r="A8" i="13"/>
  <c r="A24" i="13"/>
  <c r="A24" i="12"/>
  <c r="A8" i="12"/>
  <c r="A8" i="7"/>
  <c r="A5" i="6"/>
  <c r="H4" i="18" l="1"/>
  <c r="K4" i="18" s="1"/>
  <c r="D10" i="20"/>
  <c r="G4" i="18"/>
  <c r="J50" i="19"/>
  <c r="J24" i="19"/>
  <c r="J49" i="19"/>
  <c r="J33" i="19"/>
  <c r="J8" i="19"/>
  <c r="J15" i="19"/>
  <c r="J13" i="19"/>
  <c r="J10" i="19"/>
  <c r="J35" i="19"/>
  <c r="J9" i="19"/>
  <c r="J19" i="19"/>
  <c r="J42" i="19"/>
  <c r="J39" i="19"/>
  <c r="J41" i="19"/>
  <c r="J14" i="19"/>
  <c r="J26" i="19"/>
  <c r="J25" i="19"/>
  <c r="J18" i="19"/>
  <c r="J43" i="19"/>
  <c r="J12" i="19"/>
  <c r="J11" i="19"/>
  <c r="J21" i="19"/>
  <c r="J16" i="19"/>
  <c r="J40" i="19"/>
  <c r="J32" i="19"/>
  <c r="J34" i="19"/>
  <c r="J46" i="19"/>
  <c r="J36" i="19"/>
  <c r="J47" i="19"/>
  <c r="J29" i="19"/>
  <c r="J22" i="19"/>
  <c r="J7" i="19"/>
  <c r="J27" i="19"/>
  <c r="J44" i="19"/>
  <c r="J37" i="19"/>
  <c r="J20" i="19"/>
  <c r="J23" i="19"/>
  <c r="J17" i="19"/>
  <c r="J31" i="19"/>
  <c r="J45" i="19"/>
  <c r="J48" i="19"/>
  <c r="J28" i="19"/>
  <c r="J38" i="19"/>
  <c r="J30" i="19"/>
  <c r="C5" i="18"/>
  <c r="D5" i="18"/>
  <c r="E5" i="18" s="1"/>
  <c r="I3" i="18"/>
  <c r="H3" i="18"/>
  <c r="K3" i="18" s="1"/>
  <c r="A25" i="19"/>
  <c r="H24" i="19"/>
  <c r="K24" i="19" s="1"/>
  <c r="G24" i="19"/>
  <c r="A12" i="19"/>
  <c r="H11" i="19"/>
  <c r="K11" i="19" s="1"/>
  <c r="G11" i="19"/>
  <c r="K10" i="19"/>
  <c r="A24" i="18"/>
  <c r="A10" i="18"/>
  <c r="A9" i="17"/>
  <c r="A25" i="17"/>
  <c r="A25" i="13"/>
  <c r="A9" i="13"/>
  <c r="A9" i="12"/>
  <c r="A25" i="12"/>
  <c r="C8" i="7"/>
  <c r="B8" i="7"/>
  <c r="A9" i="7"/>
  <c r="A6" i="6"/>
  <c r="D11" i="20" l="1"/>
  <c r="G5" i="18"/>
  <c r="F5" i="18"/>
  <c r="J4" i="18"/>
  <c r="J3" i="18"/>
  <c r="D6" i="18"/>
  <c r="E6" i="18" s="1"/>
  <c r="F6" i="18" s="1"/>
  <c r="I6" i="18" s="1"/>
  <c r="C6" i="18"/>
  <c r="N13" i="19"/>
  <c r="G12" i="19"/>
  <c r="H12" i="19"/>
  <c r="A13" i="19"/>
  <c r="G25" i="19"/>
  <c r="A26" i="19"/>
  <c r="H25" i="19"/>
  <c r="K25" i="19" s="1"/>
  <c r="A25" i="18"/>
  <c r="A11" i="18"/>
  <c r="A10" i="17"/>
  <c r="A26" i="17"/>
  <c r="A10" i="13"/>
  <c r="A26" i="13"/>
  <c r="A26" i="12"/>
  <c r="A10" i="12"/>
  <c r="C9" i="7"/>
  <c r="B9" i="7"/>
  <c r="A10" i="7"/>
  <c r="A7" i="6"/>
  <c r="D12" i="20" l="1"/>
  <c r="H5" i="18"/>
  <c r="K5" i="18" s="1"/>
  <c r="I5" i="18"/>
  <c r="H6" i="18"/>
  <c r="K6" i="18" s="1"/>
  <c r="D7" i="18"/>
  <c r="E7" i="18" s="1"/>
  <c r="C7" i="18"/>
  <c r="G6" i="18"/>
  <c r="A27" i="19"/>
  <c r="H26" i="19"/>
  <c r="K26" i="19" s="1"/>
  <c r="G26" i="19"/>
  <c r="K12" i="19"/>
  <c r="H13" i="19"/>
  <c r="K13" i="19" s="1"/>
  <c r="G13" i="19"/>
  <c r="A14" i="19"/>
  <c r="A26" i="18"/>
  <c r="A12" i="18"/>
  <c r="A27" i="17"/>
  <c r="A11" i="17"/>
  <c r="A27" i="13"/>
  <c r="A11" i="13"/>
  <c r="A11" i="12"/>
  <c r="A27" i="12"/>
  <c r="B10" i="7"/>
  <c r="C10" i="7"/>
  <c r="A11" i="7"/>
  <c r="A8" i="6"/>
  <c r="D13" i="20" l="1"/>
  <c r="J5" i="18"/>
  <c r="J6" i="18"/>
  <c r="C8" i="18"/>
  <c r="D8" i="18"/>
  <c r="E8" i="18" s="1"/>
  <c r="F8" i="18" s="1"/>
  <c r="I8" i="18" s="1"/>
  <c r="F7" i="18"/>
  <c r="G7" i="18"/>
  <c r="A15" i="19"/>
  <c r="H14" i="19"/>
  <c r="K14" i="19" s="1"/>
  <c r="G14" i="19"/>
  <c r="A28" i="19"/>
  <c r="H27" i="19"/>
  <c r="K27" i="19" s="1"/>
  <c r="G27" i="19"/>
  <c r="A13" i="18"/>
  <c r="A27" i="18"/>
  <c r="A12" i="17"/>
  <c r="A28" i="17"/>
  <c r="A12" i="13"/>
  <c r="A28" i="13"/>
  <c r="A28" i="12"/>
  <c r="A12" i="12"/>
  <c r="B11" i="7"/>
  <c r="C11" i="7"/>
  <c r="A12" i="7"/>
  <c r="A9" i="6"/>
  <c r="G8" i="18" l="1"/>
  <c r="D14" i="20"/>
  <c r="I7" i="18"/>
  <c r="H8" i="18"/>
  <c r="K8" i="18" s="1"/>
  <c r="H7" i="18"/>
  <c r="K7" i="18" s="1"/>
  <c r="D9" i="18"/>
  <c r="E9" i="18" s="1"/>
  <c r="C9" i="18"/>
  <c r="G28" i="19"/>
  <c r="H28" i="19"/>
  <c r="K28" i="19" s="1"/>
  <c r="A29" i="19"/>
  <c r="H15" i="19"/>
  <c r="G15" i="19"/>
  <c r="A28" i="18"/>
  <c r="A14" i="18"/>
  <c r="A13" i="17"/>
  <c r="A29" i="17"/>
  <c r="A13" i="13"/>
  <c r="A29" i="13"/>
  <c r="A13" i="12"/>
  <c r="A29" i="12"/>
  <c r="B12" i="7"/>
  <c r="C12" i="7"/>
  <c r="A13" i="7"/>
  <c r="A10" i="6"/>
  <c r="D15" i="20" l="1"/>
  <c r="G9" i="18"/>
  <c r="F9" i="18"/>
  <c r="C10" i="18"/>
  <c r="D10" i="18"/>
  <c r="E10" i="18" s="1"/>
  <c r="J7" i="18"/>
  <c r="J8" i="18"/>
  <c r="K15" i="19"/>
  <c r="A30" i="19"/>
  <c r="H29" i="19"/>
  <c r="K29" i="19" s="1"/>
  <c r="G29" i="19"/>
  <c r="A15" i="18"/>
  <c r="A29" i="18"/>
  <c r="A14" i="17"/>
  <c r="A30" i="17"/>
  <c r="A30" i="13"/>
  <c r="A14" i="13"/>
  <c r="A30" i="12"/>
  <c r="A14" i="12"/>
  <c r="B13" i="7"/>
  <c r="C13" i="7"/>
  <c r="A14" i="7"/>
  <c r="A11" i="6"/>
  <c r="D16" i="20" l="1"/>
  <c r="G10" i="18"/>
  <c r="F10" i="18"/>
  <c r="D11" i="18"/>
  <c r="E11" i="18" s="1"/>
  <c r="F11" i="18" s="1"/>
  <c r="C11" i="18"/>
  <c r="H9" i="18"/>
  <c r="K9" i="18" s="1"/>
  <c r="I9" i="18"/>
  <c r="G11" i="18"/>
  <c r="A31" i="19"/>
  <c r="H30" i="19"/>
  <c r="K30" i="19" s="1"/>
  <c r="G30" i="19"/>
  <c r="A30" i="18"/>
  <c r="I11" i="18"/>
  <c r="A31" i="17"/>
  <c r="A15" i="17"/>
  <c r="A15" i="13"/>
  <c r="A31" i="13"/>
  <c r="A31" i="12"/>
  <c r="A15" i="12"/>
  <c r="B14" i="7"/>
  <c r="C14" i="7"/>
  <c r="A15" i="7"/>
  <c r="A12" i="6"/>
  <c r="D17" i="20" l="1"/>
  <c r="D12" i="18"/>
  <c r="E12" i="18" s="1"/>
  <c r="C12" i="18"/>
  <c r="J9" i="18"/>
  <c r="I10" i="18"/>
  <c r="J10" i="18" s="1"/>
  <c r="H11" i="18"/>
  <c r="K11" i="18" s="1"/>
  <c r="H10" i="18"/>
  <c r="K10" i="18" s="1"/>
  <c r="H31" i="19"/>
  <c r="K31" i="19" s="1"/>
  <c r="G31" i="19"/>
  <c r="A32" i="19"/>
  <c r="A31" i="18"/>
  <c r="A32" i="17"/>
  <c r="A32" i="13"/>
  <c r="A32" i="12"/>
  <c r="C15" i="7"/>
  <c r="B15" i="7"/>
  <c r="A16" i="7"/>
  <c r="A13" i="6"/>
  <c r="D18" i="20" l="1"/>
  <c r="J11" i="18"/>
  <c r="D13" i="18"/>
  <c r="E13" i="18" s="1"/>
  <c r="C13" i="18"/>
  <c r="F12" i="18"/>
  <c r="G12" i="18"/>
  <c r="A33" i="19"/>
  <c r="H32" i="19"/>
  <c r="K32" i="19" s="1"/>
  <c r="G32" i="19"/>
  <c r="A32" i="18"/>
  <c r="A33" i="17"/>
  <c r="A33" i="13"/>
  <c r="A33" i="12"/>
  <c r="B16" i="7"/>
  <c r="C16" i="7"/>
  <c r="A17" i="7"/>
  <c r="A14" i="6"/>
  <c r="D19" i="20" l="1"/>
  <c r="D14" i="18"/>
  <c r="E14" i="18" s="1"/>
  <c r="F14" i="18" s="1"/>
  <c r="I14" i="18" s="1"/>
  <c r="C14" i="18"/>
  <c r="H12" i="18"/>
  <c r="K12" i="18" s="1"/>
  <c r="I12" i="18"/>
  <c r="J12" i="18" s="1"/>
  <c r="G13" i="18"/>
  <c r="G14" i="18"/>
  <c r="F13" i="18"/>
  <c r="G33" i="19"/>
  <c r="A34" i="19"/>
  <c r="H33" i="19"/>
  <c r="K33" i="19" s="1"/>
  <c r="A33" i="18"/>
  <c r="A34" i="17"/>
  <c r="A34" i="13"/>
  <c r="A34" i="12"/>
  <c r="C17" i="7"/>
  <c r="B17" i="7"/>
  <c r="A18" i="7"/>
  <c r="A15" i="6"/>
  <c r="D20" i="20" l="1"/>
  <c r="I13" i="18"/>
  <c r="H13" i="18"/>
  <c r="K13" i="18" s="1"/>
  <c r="C15" i="18"/>
  <c r="D15" i="18"/>
  <c r="E15" i="18" s="1"/>
  <c r="H14" i="18"/>
  <c r="K14" i="18" s="1"/>
  <c r="A35" i="19"/>
  <c r="H34" i="19"/>
  <c r="K34" i="19" s="1"/>
  <c r="G34" i="19"/>
  <c r="A34" i="18"/>
  <c r="A35" i="17"/>
  <c r="A35" i="13"/>
  <c r="A35" i="12"/>
  <c r="B18" i="7"/>
  <c r="C18" i="7"/>
  <c r="A19" i="7"/>
  <c r="D21" i="20" l="1"/>
  <c r="F15" i="18"/>
  <c r="G15" i="18"/>
  <c r="D16" i="18"/>
  <c r="E16" i="18" s="1"/>
  <c r="C16" i="18"/>
  <c r="J13" i="18"/>
  <c r="J14" i="18"/>
  <c r="A36" i="19"/>
  <c r="H35" i="19"/>
  <c r="K35" i="19" s="1"/>
  <c r="G35" i="19"/>
  <c r="A35" i="18"/>
  <c r="A36" i="17"/>
  <c r="A36" i="13"/>
  <c r="A36" i="12"/>
  <c r="C19" i="7"/>
  <c r="B19" i="7"/>
  <c r="A20" i="7"/>
  <c r="D2" i="6"/>
  <c r="C2" i="6"/>
  <c r="E3" i="6" s="1"/>
  <c r="D22" i="20" l="1"/>
  <c r="D17" i="18"/>
  <c r="E17" i="18" s="1"/>
  <c r="C17" i="18"/>
  <c r="F16" i="18"/>
  <c r="G16" i="18"/>
  <c r="H15" i="18"/>
  <c r="K15" i="18" s="1"/>
  <c r="I15" i="18"/>
  <c r="J15" i="18" s="1"/>
  <c r="G36" i="19"/>
  <c r="A37" i="19"/>
  <c r="H36" i="19"/>
  <c r="K36" i="19" s="1"/>
  <c r="A36" i="18"/>
  <c r="A37" i="17"/>
  <c r="A37" i="13"/>
  <c r="A37" i="12"/>
  <c r="B20" i="7"/>
  <c r="A21" i="7"/>
  <c r="C20" i="7"/>
  <c r="C3" i="6"/>
  <c r="F3" i="6"/>
  <c r="D23" i="20" l="1"/>
  <c r="C18" i="18"/>
  <c r="D18" i="18"/>
  <c r="E18" i="18" s="1"/>
  <c r="H16" i="18"/>
  <c r="K16" i="18" s="1"/>
  <c r="I16" i="18"/>
  <c r="J16" i="18" s="1"/>
  <c r="F17" i="18"/>
  <c r="G17" i="18"/>
  <c r="A38" i="19"/>
  <c r="H37" i="19"/>
  <c r="K37" i="19" s="1"/>
  <c r="G37" i="19"/>
  <c r="A37" i="18"/>
  <c r="A38" i="17"/>
  <c r="A38" i="13"/>
  <c r="A38" i="12"/>
  <c r="B21" i="7"/>
  <c r="C21" i="7"/>
  <c r="A22" i="7"/>
  <c r="H3" i="6"/>
  <c r="D3" i="6"/>
  <c r="E4" i="6" s="1"/>
  <c r="F4" i="6" s="1"/>
  <c r="G3" i="6"/>
  <c r="D24" i="20" l="1"/>
  <c r="G18" i="18"/>
  <c r="F18" i="18"/>
  <c r="I17" i="18"/>
  <c r="J17" i="18" s="1"/>
  <c r="H17" i="18"/>
  <c r="K17" i="18" s="1"/>
  <c r="D19" i="18"/>
  <c r="E19" i="18" s="1"/>
  <c r="C19" i="18"/>
  <c r="A39" i="19"/>
  <c r="H38" i="19"/>
  <c r="K38" i="19" s="1"/>
  <c r="G38" i="19"/>
  <c r="A38" i="18"/>
  <c r="A39" i="17"/>
  <c r="A39" i="13"/>
  <c r="A39" i="12"/>
  <c r="C22" i="7"/>
  <c r="A23" i="7"/>
  <c r="B22" i="7"/>
  <c r="G4" i="6"/>
  <c r="J4" i="6" s="1"/>
  <c r="C4" i="6"/>
  <c r="D4" i="6" s="1"/>
  <c r="C5" i="6" s="1"/>
  <c r="H4" i="6"/>
  <c r="J3" i="6"/>
  <c r="I3" i="6"/>
  <c r="L3" i="6" s="1"/>
  <c r="D25" i="20" l="1"/>
  <c r="D20" i="18"/>
  <c r="E20" i="18" s="1"/>
  <c r="C20" i="18"/>
  <c r="F19" i="18"/>
  <c r="G19" i="18"/>
  <c r="I18" i="18"/>
  <c r="J18" i="18" s="1"/>
  <c r="H18" i="18"/>
  <c r="K18" i="18" s="1"/>
  <c r="H39" i="19"/>
  <c r="K39" i="19" s="1"/>
  <c r="G39" i="19"/>
  <c r="A40" i="19"/>
  <c r="A39" i="18"/>
  <c r="A40" i="17"/>
  <c r="A40" i="13"/>
  <c r="A40" i="12"/>
  <c r="B23" i="7"/>
  <c r="A24" i="7"/>
  <c r="C23" i="7"/>
  <c r="I4" i="6"/>
  <c r="L4" i="6" s="1"/>
  <c r="E5" i="6"/>
  <c r="F5" i="6" s="1"/>
  <c r="D5" i="6"/>
  <c r="C6" i="6" s="1"/>
  <c r="K4" i="6"/>
  <c r="K3" i="6"/>
  <c r="D26" i="20" l="1"/>
  <c r="I19" i="18"/>
  <c r="J19" i="18" s="1"/>
  <c r="H19" i="18"/>
  <c r="K19" i="18" s="1"/>
  <c r="C21" i="18"/>
  <c r="D21" i="18"/>
  <c r="E21" i="18" s="1"/>
  <c r="G20" i="18"/>
  <c r="F20" i="18"/>
  <c r="A41" i="19"/>
  <c r="H40" i="19"/>
  <c r="K40" i="19" s="1"/>
  <c r="G40" i="19"/>
  <c r="A40" i="18"/>
  <c r="A41" i="17"/>
  <c r="A41" i="13"/>
  <c r="A41" i="12"/>
  <c r="A25" i="7"/>
  <c r="B24" i="7"/>
  <c r="C24" i="7"/>
  <c r="H5" i="6"/>
  <c r="G5" i="6"/>
  <c r="D6" i="6"/>
  <c r="E7" i="6" s="1"/>
  <c r="F7" i="6" s="1"/>
  <c r="G7" i="6" s="1"/>
  <c r="J7" i="6" s="1"/>
  <c r="E6" i="6"/>
  <c r="F6" i="6" s="1"/>
  <c r="D27" i="20" l="1"/>
  <c r="F21" i="18"/>
  <c r="G21" i="18"/>
  <c r="C22" i="18"/>
  <c r="D22" i="18"/>
  <c r="E22" i="18" s="1"/>
  <c r="I20" i="18"/>
  <c r="J20" i="18" s="1"/>
  <c r="H20" i="18"/>
  <c r="K20" i="18" s="1"/>
  <c r="A42" i="19"/>
  <c r="G41" i="19"/>
  <c r="H41" i="19"/>
  <c r="K41" i="19" s="1"/>
  <c r="A41" i="18"/>
  <c r="A42" i="17"/>
  <c r="A42" i="13"/>
  <c r="A42" i="12"/>
  <c r="B25" i="7"/>
  <c r="C25" i="7"/>
  <c r="A26" i="7"/>
  <c r="I5" i="6"/>
  <c r="J5" i="6"/>
  <c r="K5" i="6" s="1"/>
  <c r="G6" i="6"/>
  <c r="H6" i="6"/>
  <c r="H7" i="6"/>
  <c r="C7" i="6"/>
  <c r="D28" i="20" l="1"/>
  <c r="D23" i="18"/>
  <c r="E23" i="18" s="1"/>
  <c r="C23" i="18"/>
  <c r="F22" i="18"/>
  <c r="G22" i="18"/>
  <c r="I21" i="18"/>
  <c r="J21" i="18" s="1"/>
  <c r="H21" i="18"/>
  <c r="K21" i="18" s="1"/>
  <c r="H42" i="19"/>
  <c r="K42" i="19" s="1"/>
  <c r="G42" i="19"/>
  <c r="A43" i="19"/>
  <c r="A42" i="18"/>
  <c r="A43" i="17"/>
  <c r="A43" i="13"/>
  <c r="A43" i="12"/>
  <c r="C26" i="7"/>
  <c r="A27" i="7"/>
  <c r="B26" i="7"/>
  <c r="L5" i="6"/>
  <c r="D7" i="6"/>
  <c r="E8" i="6" s="1"/>
  <c r="F8" i="6" s="1"/>
  <c r="J6" i="6"/>
  <c r="I6" i="6"/>
  <c r="L6" i="6" s="1"/>
  <c r="I7" i="6"/>
  <c r="L7" i="6" s="1"/>
  <c r="D29" i="20" l="1"/>
  <c r="I22" i="18"/>
  <c r="J22" i="18" s="1"/>
  <c r="H22" i="18"/>
  <c r="K22" i="18" s="1"/>
  <c r="D24" i="18"/>
  <c r="E24" i="18" s="1"/>
  <c r="C24" i="18"/>
  <c r="F23" i="18"/>
  <c r="G23" i="18"/>
  <c r="A44" i="19"/>
  <c r="H43" i="19"/>
  <c r="K43" i="19" s="1"/>
  <c r="G43" i="19"/>
  <c r="A43" i="18"/>
  <c r="A44" i="17"/>
  <c r="A44" i="13"/>
  <c r="A44" i="12"/>
  <c r="C27" i="7"/>
  <c r="B27" i="7"/>
  <c r="A28" i="7"/>
  <c r="C8" i="6"/>
  <c r="D8" i="6" s="1"/>
  <c r="E9" i="6" s="1"/>
  <c r="F9" i="6" s="1"/>
  <c r="G8" i="6"/>
  <c r="H8" i="6"/>
  <c r="K6" i="6"/>
  <c r="K7" i="6"/>
  <c r="D30" i="20" l="1"/>
  <c r="D25" i="18"/>
  <c r="E25" i="18" s="1"/>
  <c r="C25" i="18"/>
  <c r="F24" i="18"/>
  <c r="G24" i="18"/>
  <c r="I23" i="18"/>
  <c r="J23" i="18" s="1"/>
  <c r="H23" i="18"/>
  <c r="K23" i="18" s="1"/>
  <c r="G44" i="19"/>
  <c r="H44" i="19"/>
  <c r="K44" i="19" s="1"/>
  <c r="A45" i="19"/>
  <c r="A44" i="18"/>
  <c r="A45" i="17"/>
  <c r="A45" i="13"/>
  <c r="A45" i="12"/>
  <c r="A29" i="7"/>
  <c r="B28" i="7"/>
  <c r="C28" i="7"/>
  <c r="G9" i="6"/>
  <c r="J9" i="6" s="1"/>
  <c r="H9" i="6"/>
  <c r="C9" i="6"/>
  <c r="J8" i="6"/>
  <c r="I8" i="6"/>
  <c r="D31" i="20" l="1"/>
  <c r="I24" i="18"/>
  <c r="J24" i="18" s="1"/>
  <c r="H24" i="18"/>
  <c r="K24" i="18" s="1"/>
  <c r="C26" i="18"/>
  <c r="D26" i="18"/>
  <c r="E26" i="18" s="1"/>
  <c r="G25" i="18"/>
  <c r="F25" i="18"/>
  <c r="A46" i="19"/>
  <c r="H45" i="19"/>
  <c r="K45" i="19" s="1"/>
  <c r="G45" i="19"/>
  <c r="A45" i="18"/>
  <c r="A46" i="17"/>
  <c r="A46" i="13"/>
  <c r="A46" i="12"/>
  <c r="A30" i="7"/>
  <c r="B29" i="7"/>
  <c r="C29" i="7"/>
  <c r="L8" i="6"/>
  <c r="I9" i="6"/>
  <c r="L9" i="6" s="1"/>
  <c r="K8" i="6"/>
  <c r="K9" i="6"/>
  <c r="D9" i="6"/>
  <c r="C10" i="6" s="1"/>
  <c r="D32" i="20" l="1"/>
  <c r="I25" i="18"/>
  <c r="J25" i="18" s="1"/>
  <c r="H25" i="18"/>
  <c r="K25" i="18" s="1"/>
  <c r="C27" i="18"/>
  <c r="D27" i="18"/>
  <c r="E27" i="18" s="1"/>
  <c r="F26" i="18"/>
  <c r="G26" i="18"/>
  <c r="A47" i="19"/>
  <c r="H46" i="19"/>
  <c r="K46" i="19" s="1"/>
  <c r="G46" i="19"/>
  <c r="A46" i="18"/>
  <c r="A47" i="17"/>
  <c r="A47" i="13"/>
  <c r="A47" i="12"/>
  <c r="C30" i="7"/>
  <c r="B30" i="7"/>
  <c r="A31" i="7"/>
  <c r="D10" i="6"/>
  <c r="E11" i="6" s="1"/>
  <c r="F11" i="6" s="1"/>
  <c r="E10" i="6"/>
  <c r="F10" i="6" s="1"/>
  <c r="D33" i="20" l="1"/>
  <c r="G27" i="18"/>
  <c r="F27" i="18"/>
  <c r="D28" i="18"/>
  <c r="E28" i="18" s="1"/>
  <c r="C28" i="18"/>
  <c r="I26" i="18"/>
  <c r="J26" i="18" s="1"/>
  <c r="H26" i="18"/>
  <c r="K26" i="18" s="1"/>
  <c r="H47" i="19"/>
  <c r="K47" i="19" s="1"/>
  <c r="G47" i="19"/>
  <c r="A48" i="19"/>
  <c r="A47" i="18"/>
  <c r="A48" i="17"/>
  <c r="A48" i="13"/>
  <c r="A48" i="12"/>
  <c r="C31" i="7"/>
  <c r="B31" i="7"/>
  <c r="A32" i="7"/>
  <c r="C11" i="6"/>
  <c r="D11" i="6" s="1"/>
  <c r="C12" i="6" s="1"/>
  <c r="G11" i="6"/>
  <c r="H11" i="6"/>
  <c r="G10" i="6"/>
  <c r="H10" i="6"/>
  <c r="D34" i="20" l="1"/>
  <c r="G28" i="18"/>
  <c r="F28" i="18"/>
  <c r="I27" i="18"/>
  <c r="J27" i="18" s="1"/>
  <c r="H27" i="18"/>
  <c r="K27" i="18" s="1"/>
  <c r="D29" i="18"/>
  <c r="E29" i="18" s="1"/>
  <c r="C29" i="18"/>
  <c r="A49" i="19"/>
  <c r="H48" i="19"/>
  <c r="K48" i="19" s="1"/>
  <c r="G48" i="19"/>
  <c r="A48" i="18"/>
  <c r="A49" i="17"/>
  <c r="A49" i="13"/>
  <c r="A49" i="12"/>
  <c r="B32" i="7"/>
  <c r="C32" i="7"/>
  <c r="A33" i="7"/>
  <c r="E12" i="6"/>
  <c r="F12" i="6" s="1"/>
  <c r="G12" i="6" s="1"/>
  <c r="D12" i="6"/>
  <c r="C13" i="6" s="1"/>
  <c r="J10" i="6"/>
  <c r="I10" i="6"/>
  <c r="L10" i="6" s="1"/>
  <c r="J11" i="6"/>
  <c r="I11" i="6"/>
  <c r="L11" i="6" s="1"/>
  <c r="D35" i="20" l="1"/>
  <c r="I28" i="18"/>
  <c r="J28" i="18" s="1"/>
  <c r="H28" i="18"/>
  <c r="K28" i="18" s="1"/>
  <c r="D30" i="18"/>
  <c r="E30" i="18" s="1"/>
  <c r="C30" i="18"/>
  <c r="G29" i="18"/>
  <c r="F29" i="18"/>
  <c r="A50" i="19"/>
  <c r="H49" i="19"/>
  <c r="K49" i="19" s="1"/>
  <c r="G49" i="19"/>
  <c r="A49" i="18"/>
  <c r="A50" i="17"/>
  <c r="A50" i="13"/>
  <c r="A50" i="12"/>
  <c r="B33" i="7"/>
  <c r="A34" i="7"/>
  <c r="C33" i="7"/>
  <c r="H12" i="6"/>
  <c r="D13" i="6"/>
  <c r="E14" i="6" s="1"/>
  <c r="F14" i="6" s="1"/>
  <c r="E13" i="6"/>
  <c r="F13" i="6" s="1"/>
  <c r="J12" i="6"/>
  <c r="I12" i="6"/>
  <c r="L12" i="6" s="1"/>
  <c r="K11" i="6"/>
  <c r="K10" i="6"/>
  <c r="D36" i="20" l="1"/>
  <c r="H29" i="18"/>
  <c r="K29" i="18" s="1"/>
  <c r="I29" i="18"/>
  <c r="J29" i="18" s="1"/>
  <c r="F30" i="18"/>
  <c r="G30" i="18"/>
  <c r="D31" i="18"/>
  <c r="E31" i="18" s="1"/>
  <c r="C31" i="18"/>
  <c r="H50" i="19"/>
  <c r="G50" i="19"/>
  <c r="N11" i="19" s="1"/>
  <c r="A50" i="18"/>
  <c r="O4" i="17" a="1"/>
  <c r="N4" i="13" a="1"/>
  <c r="C34" i="7"/>
  <c r="A35" i="7"/>
  <c r="B34" i="7"/>
  <c r="C14" i="6"/>
  <c r="D14" i="6" s="1"/>
  <c r="E15" i="6" s="1"/>
  <c r="F15" i="6" s="1"/>
  <c r="K12" i="6"/>
  <c r="G13" i="6"/>
  <c r="H13" i="6"/>
  <c r="G14" i="6"/>
  <c r="H14" i="6"/>
  <c r="D37" i="20" l="1"/>
  <c r="D32" i="18"/>
  <c r="E32" i="18" s="1"/>
  <c r="C32" i="18"/>
  <c r="I30" i="18"/>
  <c r="J30" i="18" s="1"/>
  <c r="H30" i="18"/>
  <c r="K30" i="18" s="1"/>
  <c r="F31" i="18"/>
  <c r="G31" i="18"/>
  <c r="K50" i="19"/>
  <c r="N9" i="19"/>
  <c r="N12" i="19"/>
  <c r="N4" i="18" a="1"/>
  <c r="N4" i="18" s="1"/>
  <c r="C2" i="17"/>
  <c r="O4" i="17"/>
  <c r="D2" i="17" s="1"/>
  <c r="D3" i="13"/>
  <c r="N4" i="13"/>
  <c r="A36" i="7"/>
  <c r="C35" i="7"/>
  <c r="B35" i="7"/>
  <c r="C15" i="6"/>
  <c r="D15" i="6" s="1"/>
  <c r="E16" i="6" s="1"/>
  <c r="F16" i="6" s="1"/>
  <c r="J14" i="6"/>
  <c r="I14" i="6"/>
  <c r="L14" i="6" s="1"/>
  <c r="G15" i="6"/>
  <c r="H15" i="6"/>
  <c r="J13" i="6"/>
  <c r="K13" i="6" s="1"/>
  <c r="I13" i="6"/>
  <c r="L13" i="6" s="1"/>
  <c r="D38" i="20" l="1"/>
  <c r="I31" i="18"/>
  <c r="J31" i="18" s="1"/>
  <c r="H31" i="18"/>
  <c r="K31" i="18" s="1"/>
  <c r="D33" i="18"/>
  <c r="E33" i="18" s="1"/>
  <c r="C33" i="18"/>
  <c r="F32" i="18"/>
  <c r="G32" i="18"/>
  <c r="N7" i="19"/>
  <c r="N6" i="19"/>
  <c r="E3" i="17"/>
  <c r="F3" i="17" s="1"/>
  <c r="C3" i="17"/>
  <c r="E3" i="13"/>
  <c r="B36" i="7"/>
  <c r="C36" i="7"/>
  <c r="A37" i="7"/>
  <c r="C16" i="6"/>
  <c r="D16" i="6" s="1"/>
  <c r="E17" i="6" s="1"/>
  <c r="F17" i="6" s="1"/>
  <c r="G16" i="6"/>
  <c r="H16" i="6"/>
  <c r="J15" i="6"/>
  <c r="K15" i="6" s="1"/>
  <c r="I15" i="6"/>
  <c r="K14" i="6"/>
  <c r="D39" i="20" l="1"/>
  <c r="C34" i="18"/>
  <c r="D34" i="18"/>
  <c r="E34" i="18" s="1"/>
  <c r="F33" i="18"/>
  <c r="G33" i="18"/>
  <c r="I32" i="18"/>
  <c r="J32" i="18" s="1"/>
  <c r="H32" i="18"/>
  <c r="K32" i="18" s="1"/>
  <c r="D3" i="17"/>
  <c r="E4" i="17" s="1"/>
  <c r="F4" i="17" s="1"/>
  <c r="G3" i="17"/>
  <c r="H3" i="17"/>
  <c r="D4" i="13"/>
  <c r="E4" i="13" s="1"/>
  <c r="G3" i="13"/>
  <c r="F3" i="13"/>
  <c r="B37" i="7"/>
  <c r="C37" i="7"/>
  <c r="A38" i="7"/>
  <c r="C17" i="6"/>
  <c r="D17" i="6" s="1"/>
  <c r="E18" i="6" s="1"/>
  <c r="F18" i="6" s="1"/>
  <c r="G17" i="6"/>
  <c r="H17" i="6"/>
  <c r="J16" i="6"/>
  <c r="K16" i="6" s="1"/>
  <c r="I16" i="6"/>
  <c r="L16" i="6" s="1"/>
  <c r="L15" i="6"/>
  <c r="D40" i="20" l="1"/>
  <c r="H33" i="18"/>
  <c r="K33" i="18" s="1"/>
  <c r="I33" i="18"/>
  <c r="J33" i="18" s="1"/>
  <c r="G34" i="18"/>
  <c r="F34" i="18"/>
  <c r="D35" i="18"/>
  <c r="E35" i="18" s="1"/>
  <c r="C35" i="18"/>
  <c r="C4" i="17"/>
  <c r="D4" i="17" s="1"/>
  <c r="E5" i="17" s="1"/>
  <c r="F5" i="17" s="1"/>
  <c r="G4" i="17"/>
  <c r="J4" i="17" s="1"/>
  <c r="H4" i="17"/>
  <c r="J3" i="17"/>
  <c r="I3" i="17"/>
  <c r="F4" i="13"/>
  <c r="I4" i="13" s="1"/>
  <c r="G4" i="13"/>
  <c r="I3" i="13"/>
  <c r="H3" i="13"/>
  <c r="B38" i="7"/>
  <c r="A39" i="7"/>
  <c r="C38" i="7"/>
  <c r="C18" i="6"/>
  <c r="G18" i="6"/>
  <c r="H18" i="6"/>
  <c r="J17" i="6"/>
  <c r="K17" i="6" s="1"/>
  <c r="I17" i="6"/>
  <c r="L17" i="6" s="1"/>
  <c r="D41" i="20" l="1"/>
  <c r="G35" i="18"/>
  <c r="F35" i="18"/>
  <c r="I34" i="18"/>
  <c r="J34" i="18" s="1"/>
  <c r="H34" i="18"/>
  <c r="K34" i="18" s="1"/>
  <c r="D36" i="18"/>
  <c r="E36" i="18" s="1"/>
  <c r="C36" i="18"/>
  <c r="C5" i="17"/>
  <c r="D5" i="17" s="1"/>
  <c r="C6" i="17" s="1"/>
  <c r="I4" i="17"/>
  <c r="L4" i="17" s="1"/>
  <c r="G5" i="17"/>
  <c r="H5" i="17"/>
  <c r="L3" i="17"/>
  <c r="K4" i="17"/>
  <c r="K3" i="17"/>
  <c r="H4" i="13"/>
  <c r="D5" i="13"/>
  <c r="E5" i="13" s="1"/>
  <c r="K3" i="13"/>
  <c r="J4" i="13"/>
  <c r="J3" i="13"/>
  <c r="A40" i="7"/>
  <c r="C39" i="7"/>
  <c r="B39" i="7"/>
  <c r="J18" i="6"/>
  <c r="K18" i="6" s="1"/>
  <c r="I18" i="6"/>
  <c r="L18" i="6" s="1"/>
  <c r="D18" i="6"/>
  <c r="E19" i="6" s="1"/>
  <c r="F19" i="6" s="1"/>
  <c r="D42" i="20" l="1"/>
  <c r="D37" i="18"/>
  <c r="E37" i="18" s="1"/>
  <c r="C37" i="18"/>
  <c r="G36" i="18"/>
  <c r="F36" i="18"/>
  <c r="H35" i="18"/>
  <c r="K35" i="18" s="1"/>
  <c r="I35" i="18"/>
  <c r="J35" i="18" s="1"/>
  <c r="E6" i="17"/>
  <c r="F6" i="17" s="1"/>
  <c r="D6" i="17"/>
  <c r="E7" i="17" s="1"/>
  <c r="F7" i="17" s="1"/>
  <c r="J5" i="17"/>
  <c r="I5" i="17"/>
  <c r="K4" i="13"/>
  <c r="D6" i="13"/>
  <c r="F5" i="13"/>
  <c r="G5" i="13"/>
  <c r="B40" i="7"/>
  <c r="C40" i="7"/>
  <c r="A41" i="7"/>
  <c r="G19" i="6"/>
  <c r="H19" i="6"/>
  <c r="C19" i="6"/>
  <c r="D43" i="20" l="1"/>
  <c r="D38" i="18"/>
  <c r="E38" i="18" s="1"/>
  <c r="C38" i="18"/>
  <c r="H36" i="18"/>
  <c r="K36" i="18" s="1"/>
  <c r="I36" i="18"/>
  <c r="J36" i="18" s="1"/>
  <c r="F37" i="18"/>
  <c r="G37" i="18"/>
  <c r="G6" i="17"/>
  <c r="H6" i="17"/>
  <c r="G7" i="17"/>
  <c r="H7" i="17"/>
  <c r="L5" i="17"/>
  <c r="K5" i="17"/>
  <c r="C7" i="17"/>
  <c r="D7" i="13"/>
  <c r="E7" i="13" s="1"/>
  <c r="F7" i="13" s="1"/>
  <c r="I7" i="13" s="1"/>
  <c r="E6" i="13"/>
  <c r="I5" i="13"/>
  <c r="H5" i="13"/>
  <c r="B41" i="7"/>
  <c r="C41" i="7"/>
  <c r="A42" i="7"/>
  <c r="D19" i="6"/>
  <c r="E20" i="6" s="1"/>
  <c r="F20" i="6" s="1"/>
  <c r="J19" i="6"/>
  <c r="K19" i="6" s="1"/>
  <c r="I19" i="6"/>
  <c r="L19" i="6" s="1"/>
  <c r="D44" i="20" l="1"/>
  <c r="I37" i="18"/>
  <c r="J37" i="18" s="1"/>
  <c r="H37" i="18"/>
  <c r="K37" i="18" s="1"/>
  <c r="D39" i="18"/>
  <c r="E39" i="18" s="1"/>
  <c r="C39" i="18"/>
  <c r="F38" i="18"/>
  <c r="G38" i="18"/>
  <c r="J6" i="17"/>
  <c r="K6" i="17" s="1"/>
  <c r="I6" i="17"/>
  <c r="L6" i="17" s="1"/>
  <c r="D7" i="17"/>
  <c r="E8" i="17" s="1"/>
  <c r="F8" i="17" s="1"/>
  <c r="J7" i="17"/>
  <c r="I7" i="17"/>
  <c r="F6" i="13"/>
  <c r="G6" i="13"/>
  <c r="G7" i="13"/>
  <c r="K5" i="13"/>
  <c r="J5" i="13"/>
  <c r="B42" i="7"/>
  <c r="A43" i="7"/>
  <c r="C42" i="7"/>
  <c r="C20" i="6"/>
  <c r="D20" i="6" s="1"/>
  <c r="E21" i="6" s="1"/>
  <c r="F21" i="6" s="1"/>
  <c r="G20" i="6"/>
  <c r="H20" i="6"/>
  <c r="D45" i="20" l="1"/>
  <c r="G39" i="18"/>
  <c r="F39" i="18"/>
  <c r="D40" i="18"/>
  <c r="E40" i="18" s="1"/>
  <c r="C40" i="18"/>
  <c r="I38" i="18"/>
  <c r="J38" i="18" s="1"/>
  <c r="H38" i="18"/>
  <c r="K38" i="18" s="1"/>
  <c r="C8" i="17"/>
  <c r="D8" i="17" s="1"/>
  <c r="E9" i="17" s="1"/>
  <c r="F9" i="17" s="1"/>
  <c r="K7" i="17"/>
  <c r="L7" i="17"/>
  <c r="G8" i="17"/>
  <c r="H8" i="17"/>
  <c r="D8" i="13"/>
  <c r="E8" i="13" s="1"/>
  <c r="I6" i="13"/>
  <c r="H6" i="13"/>
  <c r="H7" i="13"/>
  <c r="K7" i="13" s="1"/>
  <c r="E9" i="12"/>
  <c r="C43" i="7"/>
  <c r="A44" i="7"/>
  <c r="B43" i="7"/>
  <c r="C21" i="6"/>
  <c r="D21" i="6" s="1"/>
  <c r="E22" i="6" s="1"/>
  <c r="F22" i="6" s="1"/>
  <c r="J20" i="6"/>
  <c r="K20" i="6" s="1"/>
  <c r="I20" i="6"/>
  <c r="L20" i="6" s="1"/>
  <c r="G21" i="6"/>
  <c r="H21" i="6"/>
  <c r="D46" i="20" l="1"/>
  <c r="D41" i="18"/>
  <c r="E41" i="18" s="1"/>
  <c r="C41" i="18"/>
  <c r="F40" i="18"/>
  <c r="G40" i="18"/>
  <c r="H39" i="18"/>
  <c r="K39" i="18" s="1"/>
  <c r="I39" i="18"/>
  <c r="J39" i="18" s="1"/>
  <c r="C9" i="17"/>
  <c r="G9" i="17"/>
  <c r="J9" i="17" s="1"/>
  <c r="H9" i="17"/>
  <c r="D9" i="17"/>
  <c r="E10" i="17" s="1"/>
  <c r="F10" i="17" s="1"/>
  <c r="J8" i="17"/>
  <c r="I8" i="17"/>
  <c r="D9" i="13"/>
  <c r="E9" i="13" s="1"/>
  <c r="K6" i="13"/>
  <c r="J7" i="13"/>
  <c r="J6" i="13"/>
  <c r="F8" i="13"/>
  <c r="G8" i="13"/>
  <c r="G9" i="12"/>
  <c r="E11" i="12"/>
  <c r="F11" i="12" s="1"/>
  <c r="I11" i="12" s="1"/>
  <c r="F9" i="12"/>
  <c r="E10" i="12"/>
  <c r="C44" i="7"/>
  <c r="B44" i="7"/>
  <c r="A45" i="7"/>
  <c r="C22" i="6"/>
  <c r="D22" i="6" s="1"/>
  <c r="E23" i="6" s="1"/>
  <c r="F23" i="6" s="1"/>
  <c r="G22" i="6"/>
  <c r="H22" i="6"/>
  <c r="J21" i="6"/>
  <c r="K21" i="6" s="1"/>
  <c r="I21" i="6"/>
  <c r="L21" i="6" s="1"/>
  <c r="D47" i="20" l="1"/>
  <c r="H40" i="18"/>
  <c r="K40" i="18" s="1"/>
  <c r="I40" i="18"/>
  <c r="J40" i="18" s="1"/>
  <c r="D42" i="18"/>
  <c r="E42" i="18" s="1"/>
  <c r="C42" i="18"/>
  <c r="F41" i="18"/>
  <c r="G41" i="18"/>
  <c r="I9" i="17"/>
  <c r="L9" i="17" s="1"/>
  <c r="G10" i="17"/>
  <c r="H10" i="17"/>
  <c r="C10" i="17"/>
  <c r="K9" i="17"/>
  <c r="K8" i="17"/>
  <c r="L8" i="17"/>
  <c r="D10" i="13"/>
  <c r="F9" i="13"/>
  <c r="I9" i="13" s="1"/>
  <c r="G9" i="13"/>
  <c r="I8" i="13"/>
  <c r="H8" i="13"/>
  <c r="G11" i="12"/>
  <c r="G10" i="12"/>
  <c r="H9" i="12"/>
  <c r="K9" i="12" s="1"/>
  <c r="I9" i="12"/>
  <c r="F10" i="12"/>
  <c r="I10" i="12" s="1"/>
  <c r="B45" i="7"/>
  <c r="C45" i="7"/>
  <c r="A46" i="7"/>
  <c r="C23" i="6"/>
  <c r="D23" i="6" s="1"/>
  <c r="C24" i="6" s="1"/>
  <c r="G23" i="6"/>
  <c r="H23" i="6"/>
  <c r="J22" i="6"/>
  <c r="K22" i="6" s="1"/>
  <c r="I22" i="6"/>
  <c r="L22" i="6" s="1"/>
  <c r="D48" i="20" l="1"/>
  <c r="I41" i="18"/>
  <c r="J41" i="18" s="1"/>
  <c r="H41" i="18"/>
  <c r="K41" i="18" s="1"/>
  <c r="C43" i="18"/>
  <c r="D43" i="18"/>
  <c r="E43" i="18" s="1"/>
  <c r="G42" i="18"/>
  <c r="F42" i="18"/>
  <c r="D10" i="17"/>
  <c r="E11" i="17" s="1"/>
  <c r="F11" i="17" s="1"/>
  <c r="J10" i="17"/>
  <c r="I10" i="17"/>
  <c r="H9" i="13"/>
  <c r="K9" i="13" s="1"/>
  <c r="D11" i="13"/>
  <c r="E11" i="13" s="1"/>
  <c r="E10" i="13"/>
  <c r="F10" i="13" s="1"/>
  <c r="K8" i="13"/>
  <c r="J9" i="13"/>
  <c r="J8" i="13"/>
  <c r="H10" i="12"/>
  <c r="K10" i="12" s="1"/>
  <c r="H11" i="12"/>
  <c r="K11" i="12" s="1"/>
  <c r="J11" i="12"/>
  <c r="J9" i="12"/>
  <c r="J10" i="12"/>
  <c r="E12" i="12"/>
  <c r="E13" i="12"/>
  <c r="F12" i="12"/>
  <c r="C46" i="7"/>
  <c r="A47" i="7"/>
  <c r="B46" i="7"/>
  <c r="E24" i="6"/>
  <c r="F24" i="6" s="1"/>
  <c r="G24" i="6" s="1"/>
  <c r="D24" i="6"/>
  <c r="C25" i="6" s="1"/>
  <c r="J23" i="6"/>
  <c r="K23" i="6" s="1"/>
  <c r="I23" i="6"/>
  <c r="L23" i="6" s="1"/>
  <c r="D49" i="20" l="1"/>
  <c r="V5" i="20" a="1"/>
  <c r="F43" i="18"/>
  <c r="G43" i="18"/>
  <c r="D44" i="18"/>
  <c r="E44" i="18" s="1"/>
  <c r="C44" i="18"/>
  <c r="I42" i="18"/>
  <c r="J42" i="18" s="1"/>
  <c r="H42" i="18"/>
  <c r="K42" i="18" s="1"/>
  <c r="C11" i="17"/>
  <c r="L10" i="17"/>
  <c r="K10" i="17"/>
  <c r="D11" i="17"/>
  <c r="E12" i="17" s="1"/>
  <c r="F12" i="17" s="1"/>
  <c r="G11" i="17"/>
  <c r="H11" i="17"/>
  <c r="G10" i="13"/>
  <c r="D12" i="13"/>
  <c r="E12" i="13" s="1"/>
  <c r="F11" i="13"/>
  <c r="G11" i="13"/>
  <c r="I10" i="13"/>
  <c r="H10" i="13"/>
  <c r="G12" i="12"/>
  <c r="G13" i="12"/>
  <c r="H12" i="12"/>
  <c r="K12" i="12" s="1"/>
  <c r="I12" i="12"/>
  <c r="F13" i="12"/>
  <c r="A48" i="7"/>
  <c r="C47" i="7"/>
  <c r="B47" i="7"/>
  <c r="H24" i="6"/>
  <c r="E25" i="6"/>
  <c r="F25" i="6" s="1"/>
  <c r="G25" i="6" s="1"/>
  <c r="J24" i="6"/>
  <c r="K24" i="6" s="1"/>
  <c r="I24" i="6"/>
  <c r="L24" i="6" s="1"/>
  <c r="D25" i="6"/>
  <c r="C26" i="6" s="1"/>
  <c r="I2" i="20" l="1"/>
  <c r="V5" i="20"/>
  <c r="J2" i="20" s="1"/>
  <c r="G23" i="20"/>
  <c r="H23" i="20" s="1"/>
  <c r="G50" i="20"/>
  <c r="H50" i="20" s="1"/>
  <c r="D50" i="20"/>
  <c r="D45" i="18"/>
  <c r="E45" i="18" s="1"/>
  <c r="C45" i="18"/>
  <c r="F44" i="18"/>
  <c r="G44" i="18"/>
  <c r="H43" i="18"/>
  <c r="K43" i="18" s="1"/>
  <c r="I43" i="18"/>
  <c r="J43" i="18" s="1"/>
  <c r="C12" i="17"/>
  <c r="D12" i="17" s="1"/>
  <c r="C13" i="17" s="1"/>
  <c r="G12" i="17"/>
  <c r="H12" i="17"/>
  <c r="J11" i="17"/>
  <c r="K11" i="17" s="1"/>
  <c r="I11" i="17"/>
  <c r="L11" i="17" s="1"/>
  <c r="F12" i="13"/>
  <c r="G12" i="13"/>
  <c r="K10" i="13"/>
  <c r="J10" i="13"/>
  <c r="I11" i="13"/>
  <c r="J11" i="13" s="1"/>
  <c r="H11" i="13"/>
  <c r="K11" i="13" s="1"/>
  <c r="H13" i="12"/>
  <c r="K13" i="12" s="1"/>
  <c r="J12" i="12"/>
  <c r="E15" i="12"/>
  <c r="I13" i="12"/>
  <c r="E14" i="12"/>
  <c r="B48" i="7"/>
  <c r="A49" i="7"/>
  <c r="C48" i="7"/>
  <c r="H25" i="6"/>
  <c r="D26" i="6"/>
  <c r="E27" i="6" s="1"/>
  <c r="F27" i="6" s="1"/>
  <c r="J25" i="6"/>
  <c r="K25" i="6" s="1"/>
  <c r="I25" i="6"/>
  <c r="L25" i="6" s="1"/>
  <c r="E26" i="6"/>
  <c r="F26" i="6" s="1"/>
  <c r="G8" i="20" l="1"/>
  <c r="H8" i="20" s="1"/>
  <c r="G7" i="20"/>
  <c r="H7" i="20" s="1"/>
  <c r="G30" i="20"/>
  <c r="H30" i="20" s="1"/>
  <c r="G46" i="20"/>
  <c r="H46" i="20" s="1"/>
  <c r="G45" i="20"/>
  <c r="H45" i="20" s="1"/>
  <c r="G25" i="20"/>
  <c r="H25" i="20" s="1"/>
  <c r="G9" i="20"/>
  <c r="H9" i="20" s="1"/>
  <c r="G16" i="20"/>
  <c r="H16" i="20" s="1"/>
  <c r="G11" i="20"/>
  <c r="H11" i="20" s="1"/>
  <c r="G33" i="20"/>
  <c r="H33" i="20" s="1"/>
  <c r="G43" i="20"/>
  <c r="H43" i="20" s="1"/>
  <c r="G41" i="20"/>
  <c r="H41" i="20" s="1"/>
  <c r="G29" i="20"/>
  <c r="H29" i="20" s="1"/>
  <c r="G17" i="20"/>
  <c r="H17" i="20" s="1"/>
  <c r="G44" i="20"/>
  <c r="H44" i="20" s="1"/>
  <c r="G19" i="20"/>
  <c r="H19" i="20" s="1"/>
  <c r="G6" i="20"/>
  <c r="H6" i="20" s="1"/>
  <c r="V10" i="20" s="1"/>
  <c r="K6" i="20" s="1"/>
  <c r="G32" i="20"/>
  <c r="H32" i="20" s="1"/>
  <c r="G42" i="20"/>
  <c r="H42" i="20" s="1"/>
  <c r="G38" i="20"/>
  <c r="H38" i="20" s="1"/>
  <c r="G49" i="20"/>
  <c r="H49" i="20" s="1"/>
  <c r="G21" i="20"/>
  <c r="H21" i="20" s="1"/>
  <c r="G39" i="20"/>
  <c r="H39" i="20" s="1"/>
  <c r="G28" i="20"/>
  <c r="H28" i="20" s="1"/>
  <c r="G18" i="20"/>
  <c r="H18" i="20" s="1"/>
  <c r="G4" i="20"/>
  <c r="H4" i="20" s="1"/>
  <c r="V8" i="20" s="1"/>
  <c r="K4" i="20" s="1"/>
  <c r="G35" i="20"/>
  <c r="H35" i="20" s="1"/>
  <c r="G26" i="20"/>
  <c r="H26" i="20" s="1"/>
  <c r="G48" i="20"/>
  <c r="H48" i="20" s="1"/>
  <c r="G14" i="20"/>
  <c r="H14" i="20" s="1"/>
  <c r="G31" i="20"/>
  <c r="H31" i="20" s="1"/>
  <c r="G15" i="20"/>
  <c r="H15" i="20" s="1"/>
  <c r="G22" i="20"/>
  <c r="H22" i="20" s="1"/>
  <c r="G20" i="20"/>
  <c r="H20" i="20" s="1"/>
  <c r="G37" i="20"/>
  <c r="H37" i="20" s="1"/>
  <c r="G24" i="20"/>
  <c r="H24" i="20" s="1"/>
  <c r="G10" i="20"/>
  <c r="H10" i="20" s="1"/>
  <c r="G27" i="20"/>
  <c r="H27" i="20" s="1"/>
  <c r="G12" i="20"/>
  <c r="H12" i="20" s="1"/>
  <c r="G13" i="20"/>
  <c r="H13" i="20" s="1"/>
  <c r="G47" i="20"/>
  <c r="H47" i="20" s="1"/>
  <c r="G34" i="20"/>
  <c r="H34" i="20" s="1"/>
  <c r="G36" i="20"/>
  <c r="H36" i="20" s="1"/>
  <c r="G5" i="20"/>
  <c r="H5" i="20" s="1"/>
  <c r="V9" i="20" s="1"/>
  <c r="K5" i="20" s="1"/>
  <c r="G3" i="20"/>
  <c r="H3" i="20" s="1"/>
  <c r="V7" i="20" s="1"/>
  <c r="K3" i="20" s="1"/>
  <c r="I3" i="20" s="1"/>
  <c r="G40" i="20"/>
  <c r="H40" i="20" s="1"/>
  <c r="I44" i="18"/>
  <c r="J44" i="18" s="1"/>
  <c r="H44" i="18"/>
  <c r="K44" i="18" s="1"/>
  <c r="D46" i="18"/>
  <c r="E46" i="18" s="1"/>
  <c r="C46" i="18"/>
  <c r="F45" i="18"/>
  <c r="G45" i="18"/>
  <c r="E13" i="17"/>
  <c r="F13" i="17" s="1"/>
  <c r="H13" i="17" s="1"/>
  <c r="D13" i="17"/>
  <c r="E14" i="17" s="1"/>
  <c r="F14" i="17" s="1"/>
  <c r="J12" i="17"/>
  <c r="K12" i="17" s="1"/>
  <c r="I12" i="17"/>
  <c r="L12" i="17" s="1"/>
  <c r="D13" i="13"/>
  <c r="E13" i="13" s="1"/>
  <c r="I12" i="13"/>
  <c r="J12" i="13" s="1"/>
  <c r="H12" i="13"/>
  <c r="K12" i="13" s="1"/>
  <c r="G14" i="12"/>
  <c r="G15" i="12"/>
  <c r="J13" i="12"/>
  <c r="E16" i="12"/>
  <c r="G16" i="12" s="1"/>
  <c r="F15" i="12"/>
  <c r="F14" i="12"/>
  <c r="C49" i="7"/>
  <c r="B49" i="7"/>
  <c r="A50" i="7"/>
  <c r="C27" i="6"/>
  <c r="D27" i="6" s="1"/>
  <c r="C28" i="6" s="1"/>
  <c r="G26" i="6"/>
  <c r="H26" i="6"/>
  <c r="G27" i="6"/>
  <c r="H27" i="6"/>
  <c r="J3" i="20" l="1"/>
  <c r="I4" i="20" s="1"/>
  <c r="K7" i="20"/>
  <c r="I45" i="18"/>
  <c r="J45" i="18" s="1"/>
  <c r="H45" i="18"/>
  <c r="K45" i="18" s="1"/>
  <c r="D47" i="18"/>
  <c r="E47" i="18" s="1"/>
  <c r="C47" i="18"/>
  <c r="F46" i="18"/>
  <c r="G46" i="18"/>
  <c r="G13" i="17"/>
  <c r="I13" i="17" s="1"/>
  <c r="L13" i="17" s="1"/>
  <c r="G14" i="17"/>
  <c r="H14" i="17"/>
  <c r="C14" i="17"/>
  <c r="F13" i="13"/>
  <c r="G13" i="13"/>
  <c r="H14" i="12"/>
  <c r="K14" i="12" s="1"/>
  <c r="H15" i="12"/>
  <c r="K15" i="12" s="1"/>
  <c r="E17" i="12"/>
  <c r="F16" i="12"/>
  <c r="H16" i="12" s="1"/>
  <c r="K16" i="12" s="1"/>
  <c r="I14" i="12"/>
  <c r="I15" i="12"/>
  <c r="B50" i="7"/>
  <c r="A51" i="7"/>
  <c r="C50" i="7"/>
  <c r="J27" i="6"/>
  <c r="I27" i="6"/>
  <c r="L27" i="6" s="1"/>
  <c r="E28" i="6"/>
  <c r="F28" i="6" s="1"/>
  <c r="D28" i="6"/>
  <c r="C29" i="6" s="1"/>
  <c r="J26" i="6"/>
  <c r="K26" i="6" s="1"/>
  <c r="I26" i="6"/>
  <c r="L26" i="6" s="1"/>
  <c r="K8" i="20" l="1"/>
  <c r="J4" i="20"/>
  <c r="L4" i="20" s="1"/>
  <c r="M4" i="20" s="1"/>
  <c r="N4" i="20" s="1"/>
  <c r="Q4" i="20" s="1"/>
  <c r="I5" i="20"/>
  <c r="L3" i="20"/>
  <c r="M3" i="20" s="1"/>
  <c r="J13" i="17"/>
  <c r="K13" i="17" s="1"/>
  <c r="H46" i="18"/>
  <c r="K46" i="18" s="1"/>
  <c r="I46" i="18"/>
  <c r="J46" i="18" s="1"/>
  <c r="C48" i="18"/>
  <c r="D48" i="18"/>
  <c r="E48" i="18" s="1"/>
  <c r="F47" i="18"/>
  <c r="G47" i="18"/>
  <c r="D14" i="17"/>
  <c r="E15" i="17" s="1"/>
  <c r="F15" i="17" s="1"/>
  <c r="J14" i="17"/>
  <c r="K14" i="17" s="1"/>
  <c r="I14" i="17"/>
  <c r="L14" i="17" s="1"/>
  <c r="D14" i="13"/>
  <c r="E14" i="13" s="1"/>
  <c r="F14" i="13" s="1"/>
  <c r="I13" i="13"/>
  <c r="J13" i="13" s="1"/>
  <c r="H13" i="13"/>
  <c r="K13" i="13" s="1"/>
  <c r="J15" i="12"/>
  <c r="J14" i="12"/>
  <c r="G17" i="12"/>
  <c r="F17" i="12"/>
  <c r="I16" i="12"/>
  <c r="B51" i="7"/>
  <c r="A52" i="7"/>
  <c r="C51" i="7"/>
  <c r="E29" i="6"/>
  <c r="F29" i="6" s="1"/>
  <c r="G29" i="6" s="1"/>
  <c r="D29" i="6"/>
  <c r="C30" i="6" s="1"/>
  <c r="G28" i="6"/>
  <c r="H28" i="6"/>
  <c r="K27" i="6"/>
  <c r="K9" i="20" l="1"/>
  <c r="J5" i="20"/>
  <c r="L5" i="20" s="1"/>
  <c r="M5" i="20" s="1"/>
  <c r="N3" i="20"/>
  <c r="O3" i="20"/>
  <c r="O4" i="20"/>
  <c r="I47" i="18"/>
  <c r="J47" i="18" s="1"/>
  <c r="H47" i="18"/>
  <c r="K47" i="18" s="1"/>
  <c r="G48" i="18"/>
  <c r="F48" i="18"/>
  <c r="C49" i="18"/>
  <c r="D49" i="18"/>
  <c r="E49" i="18" s="1"/>
  <c r="C15" i="17"/>
  <c r="D15" i="17" s="1"/>
  <c r="E16" i="17" s="1"/>
  <c r="F16" i="17" s="1"/>
  <c r="G15" i="17"/>
  <c r="H15" i="17"/>
  <c r="G14" i="13"/>
  <c r="D15" i="13"/>
  <c r="E15" i="13" s="1"/>
  <c r="I14" i="13"/>
  <c r="J14" i="13" s="1"/>
  <c r="H14" i="13"/>
  <c r="K14" i="13" s="1"/>
  <c r="J16" i="12"/>
  <c r="H17" i="12"/>
  <c r="K17" i="12" s="1"/>
  <c r="E18" i="12"/>
  <c r="I17" i="12"/>
  <c r="A53" i="7"/>
  <c r="B52" i="7"/>
  <c r="C52" i="7"/>
  <c r="H29" i="6"/>
  <c r="E30" i="6"/>
  <c r="F30" i="6" s="1"/>
  <c r="G30" i="6" s="1"/>
  <c r="J29" i="6"/>
  <c r="I29" i="6"/>
  <c r="L29" i="6" s="1"/>
  <c r="J28" i="6"/>
  <c r="K28" i="6" s="1"/>
  <c r="I28" i="6"/>
  <c r="L28" i="6" s="1"/>
  <c r="D30" i="6"/>
  <c r="E31" i="6" s="1"/>
  <c r="F31" i="6" s="1"/>
  <c r="I6" i="20" l="1"/>
  <c r="N5" i="20"/>
  <c r="Q5" i="20" s="1"/>
  <c r="O5" i="20"/>
  <c r="Q3" i="20"/>
  <c r="P4" i="20"/>
  <c r="S4" i="20" s="1"/>
  <c r="P3" i="20"/>
  <c r="P5" i="20"/>
  <c r="S5" i="20" s="1"/>
  <c r="K10" i="20"/>
  <c r="J6" i="20"/>
  <c r="L6" i="20" s="1"/>
  <c r="M6" i="20" s="1"/>
  <c r="I7" i="20"/>
  <c r="F49" i="18"/>
  <c r="G49" i="18"/>
  <c r="D50" i="18"/>
  <c r="E50" i="18" s="1"/>
  <c r="C50" i="18"/>
  <c r="C16" i="17"/>
  <c r="D16" i="17" s="1"/>
  <c r="E17" i="17" s="1"/>
  <c r="F17" i="17" s="1"/>
  <c r="I48" i="18"/>
  <c r="J48" i="18" s="1"/>
  <c r="H48" i="18"/>
  <c r="K48" i="18" s="1"/>
  <c r="J15" i="17"/>
  <c r="K15" i="17" s="1"/>
  <c r="I15" i="17"/>
  <c r="L15" i="17" s="1"/>
  <c r="G16" i="17"/>
  <c r="H16" i="17"/>
  <c r="D16" i="13"/>
  <c r="E16" i="13" s="1"/>
  <c r="F15" i="13"/>
  <c r="G15" i="13"/>
  <c r="J17" i="12"/>
  <c r="G18" i="12"/>
  <c r="F18" i="12"/>
  <c r="E19" i="12"/>
  <c r="G19" i="12" s="1"/>
  <c r="C53" i="7"/>
  <c r="B53" i="7"/>
  <c r="A54" i="7"/>
  <c r="H30" i="6"/>
  <c r="G31" i="6"/>
  <c r="H31" i="6"/>
  <c r="K29" i="6"/>
  <c r="J30" i="6"/>
  <c r="K30" i="6" s="1"/>
  <c r="I30" i="6"/>
  <c r="L30" i="6" s="1"/>
  <c r="C31" i="6"/>
  <c r="N6" i="20" l="1"/>
  <c r="O6" i="20"/>
  <c r="K11" i="20"/>
  <c r="J7" i="20"/>
  <c r="L7" i="20" s="1"/>
  <c r="M7" i="20" s="1"/>
  <c r="N7" i="20" s="1"/>
  <c r="Q7" i="20" s="1"/>
  <c r="S3" i="20"/>
  <c r="R5" i="20"/>
  <c r="R3" i="20"/>
  <c r="R4" i="20"/>
  <c r="F50" i="18"/>
  <c r="G50" i="18"/>
  <c r="N11" i="18" s="1"/>
  <c r="H49" i="18"/>
  <c r="K49" i="18" s="1"/>
  <c r="I49" i="18"/>
  <c r="J49" i="18" s="1"/>
  <c r="G17" i="17"/>
  <c r="H17" i="17"/>
  <c r="C17" i="17"/>
  <c r="J16" i="17"/>
  <c r="K16" i="17" s="1"/>
  <c r="I16" i="17"/>
  <c r="L16" i="17" s="1"/>
  <c r="F16" i="13"/>
  <c r="G16" i="13"/>
  <c r="I15" i="13"/>
  <c r="J15" i="13" s="1"/>
  <c r="H15" i="13"/>
  <c r="K15" i="13" s="1"/>
  <c r="H18" i="12"/>
  <c r="K18" i="12" s="1"/>
  <c r="F19" i="12"/>
  <c r="H19" i="12" s="1"/>
  <c r="K19" i="12" s="1"/>
  <c r="I18" i="12"/>
  <c r="B54" i="7"/>
  <c r="C54" i="7"/>
  <c r="O7" i="7" s="1" a="1"/>
  <c r="O7" i="7" s="1"/>
  <c r="D31" i="6"/>
  <c r="E32" i="6" s="1"/>
  <c r="F32" i="6" s="1"/>
  <c r="J31" i="6"/>
  <c r="K31" i="6" s="1"/>
  <c r="I31" i="6"/>
  <c r="L31" i="6" s="1"/>
  <c r="I8" i="20" l="1"/>
  <c r="O7" i="20"/>
  <c r="K12" i="20"/>
  <c r="J8" i="20"/>
  <c r="L8" i="20" s="1"/>
  <c r="M8" i="20" s="1"/>
  <c r="I9" i="20"/>
  <c r="Q6" i="20"/>
  <c r="P6" i="20"/>
  <c r="P7" i="20"/>
  <c r="S7" i="20" s="1"/>
  <c r="I50" i="18"/>
  <c r="J50" i="18" s="1"/>
  <c r="N13" i="18" s="1"/>
  <c r="H50" i="18"/>
  <c r="D17" i="17"/>
  <c r="E18" i="17" s="1"/>
  <c r="F18" i="17" s="1"/>
  <c r="J17" i="17"/>
  <c r="K17" i="17" s="1"/>
  <c r="I17" i="17"/>
  <c r="L17" i="17" s="1"/>
  <c r="D17" i="13"/>
  <c r="E17" i="13" s="1"/>
  <c r="I16" i="13"/>
  <c r="J16" i="13" s="1"/>
  <c r="H16" i="13"/>
  <c r="K16" i="13" s="1"/>
  <c r="J18" i="12"/>
  <c r="I19" i="12"/>
  <c r="J19" i="12" s="1"/>
  <c r="E10" i="7"/>
  <c r="F10" i="7" s="1"/>
  <c r="G10" i="7" s="1"/>
  <c r="J10" i="7" s="1"/>
  <c r="E26" i="7"/>
  <c r="F26" i="7" s="1"/>
  <c r="G26" i="7" s="1"/>
  <c r="J26" i="7" s="1"/>
  <c r="E42" i="7"/>
  <c r="F42" i="7" s="1"/>
  <c r="G42" i="7" s="1"/>
  <c r="J42" i="7" s="1"/>
  <c r="E12" i="7"/>
  <c r="F12" i="7" s="1"/>
  <c r="G12" i="7" s="1"/>
  <c r="J12" i="7" s="1"/>
  <c r="E44" i="7"/>
  <c r="F44" i="7" s="1"/>
  <c r="G44" i="7" s="1"/>
  <c r="J44" i="7" s="1"/>
  <c r="E11" i="7"/>
  <c r="F11" i="7" s="1"/>
  <c r="G11" i="7" s="1"/>
  <c r="J11" i="7" s="1"/>
  <c r="E27" i="7"/>
  <c r="F27" i="7" s="1"/>
  <c r="G27" i="7" s="1"/>
  <c r="J27" i="7" s="1"/>
  <c r="E43" i="7"/>
  <c r="F43" i="7" s="1"/>
  <c r="G43" i="7" s="1"/>
  <c r="J43" i="7" s="1"/>
  <c r="E28" i="7"/>
  <c r="F28" i="7" s="1"/>
  <c r="G28" i="7" s="1"/>
  <c r="J28" i="7" s="1"/>
  <c r="E7" i="7"/>
  <c r="F7" i="7" s="1"/>
  <c r="E24" i="7"/>
  <c r="F24" i="7" s="1"/>
  <c r="G24" i="7" s="1"/>
  <c r="J24" i="7" s="1"/>
  <c r="E41" i="7"/>
  <c r="F41" i="7" s="1"/>
  <c r="G41" i="7" s="1"/>
  <c r="J41" i="7" s="1"/>
  <c r="E13" i="7"/>
  <c r="F13" i="7" s="1"/>
  <c r="G13" i="7" s="1"/>
  <c r="J13" i="7" s="1"/>
  <c r="E29" i="7"/>
  <c r="F29" i="7" s="1"/>
  <c r="G29" i="7" s="1"/>
  <c r="J29" i="7" s="1"/>
  <c r="E45" i="7"/>
  <c r="F45" i="7" s="1"/>
  <c r="G45" i="7" s="1"/>
  <c r="J45" i="7" s="1"/>
  <c r="E22" i="7"/>
  <c r="F22" i="7" s="1"/>
  <c r="E14" i="7"/>
  <c r="F14" i="7" s="1"/>
  <c r="G14" i="7" s="1"/>
  <c r="J14" i="7" s="1"/>
  <c r="E30" i="7"/>
  <c r="F30" i="7" s="1"/>
  <c r="G30" i="7" s="1"/>
  <c r="J30" i="7" s="1"/>
  <c r="E46" i="7"/>
  <c r="F46" i="7" s="1"/>
  <c r="G46" i="7" s="1"/>
  <c r="J46" i="7" s="1"/>
  <c r="E34" i="7"/>
  <c r="F34" i="7" s="1"/>
  <c r="G34" i="7" s="1"/>
  <c r="J34" i="7" s="1"/>
  <c r="E36" i="7"/>
  <c r="F36" i="7" s="1"/>
  <c r="G36" i="7" s="1"/>
  <c r="J36" i="7" s="1"/>
  <c r="E53" i="7"/>
  <c r="F53" i="7" s="1"/>
  <c r="G53" i="7" s="1"/>
  <c r="J53" i="7" s="1"/>
  <c r="E38" i="7"/>
  <c r="F38" i="7" s="1"/>
  <c r="G38" i="7" s="1"/>
  <c r="J38" i="7" s="1"/>
  <c r="E23" i="7"/>
  <c r="F23" i="7" s="1"/>
  <c r="G23" i="7" s="1"/>
  <c r="J23" i="7" s="1"/>
  <c r="E40" i="7"/>
  <c r="F40" i="7" s="1"/>
  <c r="G40" i="7" s="1"/>
  <c r="J40" i="7" s="1"/>
  <c r="E25" i="7"/>
  <c r="F25" i="7" s="1"/>
  <c r="G25" i="7" s="1"/>
  <c r="J25" i="7" s="1"/>
  <c r="E15" i="7"/>
  <c r="F15" i="7" s="1"/>
  <c r="G15" i="7" s="1"/>
  <c r="J15" i="7" s="1"/>
  <c r="E31" i="7"/>
  <c r="F31" i="7" s="1"/>
  <c r="G31" i="7" s="1"/>
  <c r="J31" i="7" s="1"/>
  <c r="E47" i="7"/>
  <c r="F47" i="7" s="1"/>
  <c r="G47" i="7" s="1"/>
  <c r="J47" i="7" s="1"/>
  <c r="E50" i="7"/>
  <c r="F50" i="7" s="1"/>
  <c r="G50" i="7" s="1"/>
  <c r="J50" i="7" s="1"/>
  <c r="E20" i="7"/>
  <c r="F20" i="7" s="1"/>
  <c r="G20" i="7" s="1"/>
  <c r="J20" i="7" s="1"/>
  <c r="E21" i="7"/>
  <c r="F21" i="7" s="1"/>
  <c r="E39" i="7"/>
  <c r="F39" i="7" s="1"/>
  <c r="G39" i="7" s="1"/>
  <c r="J39" i="7" s="1"/>
  <c r="E9" i="7"/>
  <c r="F9" i="7" s="1"/>
  <c r="G9" i="7" s="1"/>
  <c r="J9" i="7" s="1"/>
  <c r="E16" i="7"/>
  <c r="F16" i="7" s="1"/>
  <c r="G16" i="7" s="1"/>
  <c r="J16" i="7" s="1"/>
  <c r="E32" i="7"/>
  <c r="F32" i="7" s="1"/>
  <c r="G32" i="7" s="1"/>
  <c r="J32" i="7" s="1"/>
  <c r="E48" i="7"/>
  <c r="F48" i="7" s="1"/>
  <c r="G48" i="7" s="1"/>
  <c r="J48" i="7" s="1"/>
  <c r="E18" i="7"/>
  <c r="F18" i="7" s="1"/>
  <c r="G18" i="7" s="1"/>
  <c r="J18" i="7" s="1"/>
  <c r="E52" i="7"/>
  <c r="F52" i="7" s="1"/>
  <c r="G52" i="7" s="1"/>
  <c r="J52" i="7" s="1"/>
  <c r="E54" i="7"/>
  <c r="F54" i="7" s="1"/>
  <c r="G54" i="7" s="1"/>
  <c r="J54" i="7" s="1"/>
  <c r="E8" i="7"/>
  <c r="F8" i="7" s="1"/>
  <c r="G8" i="7" s="1"/>
  <c r="J8" i="7" s="1"/>
  <c r="E17" i="7"/>
  <c r="F17" i="7" s="1"/>
  <c r="G17" i="7" s="1"/>
  <c r="J17" i="7" s="1"/>
  <c r="E33" i="7"/>
  <c r="F33" i="7" s="1"/>
  <c r="G33" i="7" s="1"/>
  <c r="J33" i="7" s="1"/>
  <c r="E49" i="7"/>
  <c r="F49" i="7" s="1"/>
  <c r="G49" i="7" s="1"/>
  <c r="J49" i="7" s="1"/>
  <c r="E19" i="7"/>
  <c r="F19" i="7" s="1"/>
  <c r="G19" i="7" s="1"/>
  <c r="J19" i="7" s="1"/>
  <c r="E35" i="7"/>
  <c r="F35" i="7" s="1"/>
  <c r="G35" i="7" s="1"/>
  <c r="J35" i="7" s="1"/>
  <c r="E51" i="7"/>
  <c r="F51" i="7" s="1"/>
  <c r="G51" i="7" s="1"/>
  <c r="J51" i="7" s="1"/>
  <c r="E37" i="7"/>
  <c r="F37" i="7" s="1"/>
  <c r="G37" i="7" s="1"/>
  <c r="J37" i="7" s="1"/>
  <c r="C32" i="6"/>
  <c r="D32" i="6" s="1"/>
  <c r="E33" i="6" s="1"/>
  <c r="F33" i="6" s="1"/>
  <c r="G32" i="6"/>
  <c r="H32" i="6"/>
  <c r="N8" i="20" l="1"/>
  <c r="O8" i="20"/>
  <c r="K13" i="20"/>
  <c r="J9" i="20"/>
  <c r="L9" i="20" s="1"/>
  <c r="M9" i="20" s="1"/>
  <c r="S6" i="20"/>
  <c r="R7" i="20"/>
  <c r="R6" i="20"/>
  <c r="N9" i="18"/>
  <c r="N12" i="18"/>
  <c r="K50" i="18"/>
  <c r="C18" i="17"/>
  <c r="D18" i="17" s="1"/>
  <c r="C19" i="17" s="1"/>
  <c r="G18" i="17"/>
  <c r="H18" i="17"/>
  <c r="F17" i="13"/>
  <c r="G17" i="13"/>
  <c r="E21" i="12"/>
  <c r="E20" i="12"/>
  <c r="G7" i="7"/>
  <c r="H24" i="7"/>
  <c r="H20" i="7"/>
  <c r="H31" i="7"/>
  <c r="H21" i="7"/>
  <c r="H7" i="7"/>
  <c r="H46" i="7"/>
  <c r="H45" i="7"/>
  <c r="H43" i="7"/>
  <c r="H27" i="7"/>
  <c r="H29" i="7"/>
  <c r="H52" i="7"/>
  <c r="H35" i="7"/>
  <c r="H51" i="7"/>
  <c r="H44" i="7"/>
  <c r="H37" i="7"/>
  <c r="H41" i="7"/>
  <c r="H38" i="7"/>
  <c r="H48" i="7"/>
  <c r="H30" i="7"/>
  <c r="H54" i="7"/>
  <c r="H42" i="7"/>
  <c r="H50" i="7"/>
  <c r="H47" i="7"/>
  <c r="H26" i="7"/>
  <c r="H39" i="7"/>
  <c r="H23" i="7"/>
  <c r="H33" i="7"/>
  <c r="H53" i="7"/>
  <c r="H40" i="7"/>
  <c r="H25" i="7"/>
  <c r="H49" i="7"/>
  <c r="H28" i="7"/>
  <c r="H32" i="7"/>
  <c r="H34" i="7"/>
  <c r="H8" i="7"/>
  <c r="H9" i="7"/>
  <c r="H10" i="7"/>
  <c r="H11" i="7"/>
  <c r="H12" i="7"/>
  <c r="H13" i="7"/>
  <c r="H14" i="7"/>
  <c r="H15" i="7"/>
  <c r="H16" i="7"/>
  <c r="H17" i="7"/>
  <c r="H18" i="7"/>
  <c r="H19" i="7"/>
  <c r="H22" i="7"/>
  <c r="G21" i="7"/>
  <c r="J21" i="7" s="1"/>
  <c r="H36" i="7"/>
  <c r="G22" i="7"/>
  <c r="J22" i="7" s="1"/>
  <c r="G33" i="6"/>
  <c r="H33" i="6"/>
  <c r="J32" i="6"/>
  <c r="K32" i="6" s="1"/>
  <c r="I32" i="6"/>
  <c r="L32" i="6" s="1"/>
  <c r="C33" i="6"/>
  <c r="N9" i="20" l="1"/>
  <c r="Q9" i="20" s="1"/>
  <c r="O9" i="20"/>
  <c r="I10" i="20"/>
  <c r="Q8" i="20"/>
  <c r="P8" i="20"/>
  <c r="P9" i="20"/>
  <c r="S9" i="20" s="1"/>
  <c r="N6" i="18"/>
  <c r="N7" i="18"/>
  <c r="D19" i="17"/>
  <c r="E20" i="17" s="1"/>
  <c r="F20" i="17" s="1"/>
  <c r="J18" i="17"/>
  <c r="K18" i="17" s="1"/>
  <c r="I18" i="17"/>
  <c r="L18" i="17" s="1"/>
  <c r="E19" i="17"/>
  <c r="F19" i="17" s="1"/>
  <c r="D18" i="13"/>
  <c r="E18" i="13" s="1"/>
  <c r="I17" i="13"/>
  <c r="J17" i="13" s="1"/>
  <c r="H17" i="13"/>
  <c r="K17" i="13" s="1"/>
  <c r="G21" i="12"/>
  <c r="G20" i="12"/>
  <c r="F20" i="12"/>
  <c r="H20" i="12" s="1"/>
  <c r="K20" i="12" s="1"/>
  <c r="F21" i="12"/>
  <c r="H21" i="12" s="1"/>
  <c r="K21" i="12" s="1"/>
  <c r="I20" i="7"/>
  <c r="L20" i="7" s="1"/>
  <c r="I21" i="7"/>
  <c r="L21" i="7" s="1"/>
  <c r="I27" i="7"/>
  <c r="L27" i="7" s="1"/>
  <c r="I42" i="7"/>
  <c r="L42" i="7" s="1"/>
  <c r="I36" i="7"/>
  <c r="L36" i="7" s="1"/>
  <c r="I50" i="7"/>
  <c r="L50" i="7" s="1"/>
  <c r="I49" i="7"/>
  <c r="L49" i="7" s="1"/>
  <c r="I26" i="7"/>
  <c r="L26" i="7" s="1"/>
  <c r="I52" i="7"/>
  <c r="L52" i="7" s="1"/>
  <c r="I47" i="7"/>
  <c r="L47" i="7" s="1"/>
  <c r="I39" i="7"/>
  <c r="L39" i="7" s="1"/>
  <c r="I51" i="7"/>
  <c r="L51" i="7" s="1"/>
  <c r="I41" i="7"/>
  <c r="L41" i="7" s="1"/>
  <c r="I29" i="7"/>
  <c r="L29" i="7" s="1"/>
  <c r="I31" i="7"/>
  <c r="L31" i="7" s="1"/>
  <c r="I38" i="7"/>
  <c r="L38" i="7" s="1"/>
  <c r="I48" i="7"/>
  <c r="L48" i="7" s="1"/>
  <c r="I45" i="7"/>
  <c r="L45" i="7" s="1"/>
  <c r="I35" i="7"/>
  <c r="L35" i="7" s="1"/>
  <c r="I37" i="7"/>
  <c r="L37" i="7" s="1"/>
  <c r="I54" i="7"/>
  <c r="I40" i="7"/>
  <c r="L40" i="7" s="1"/>
  <c r="I23" i="7"/>
  <c r="L23" i="7" s="1"/>
  <c r="I53" i="7"/>
  <c r="L53" i="7" s="1"/>
  <c r="I22" i="7"/>
  <c r="L22" i="7" s="1"/>
  <c r="I28" i="7"/>
  <c r="L28" i="7" s="1"/>
  <c r="I46" i="7"/>
  <c r="L46" i="7" s="1"/>
  <c r="I30" i="7"/>
  <c r="L30" i="7" s="1"/>
  <c r="I33" i="7"/>
  <c r="L33" i="7" s="1"/>
  <c r="I34" i="7"/>
  <c r="L34" i="7" s="1"/>
  <c r="I25" i="7"/>
  <c r="L25" i="7" s="1"/>
  <c r="I44" i="7"/>
  <c r="L44" i="7" s="1"/>
  <c r="I32" i="7"/>
  <c r="L32" i="7" s="1"/>
  <c r="I24" i="7"/>
  <c r="L24" i="7" s="1"/>
  <c r="I43" i="7"/>
  <c r="L43" i="7" s="1"/>
  <c r="J7" i="7"/>
  <c r="I7" i="7"/>
  <c r="L7" i="7" s="1"/>
  <c r="I8" i="7"/>
  <c r="L8" i="7" s="1"/>
  <c r="I9" i="7"/>
  <c r="L9" i="7" s="1"/>
  <c r="I10" i="7"/>
  <c r="L10" i="7" s="1"/>
  <c r="I11" i="7"/>
  <c r="L11" i="7" s="1"/>
  <c r="I12" i="7"/>
  <c r="L12" i="7" s="1"/>
  <c r="I13" i="7"/>
  <c r="L13" i="7" s="1"/>
  <c r="I14" i="7"/>
  <c r="L14" i="7" s="1"/>
  <c r="I15" i="7"/>
  <c r="L15" i="7" s="1"/>
  <c r="I16" i="7"/>
  <c r="L16" i="7" s="1"/>
  <c r="I17" i="7"/>
  <c r="L17" i="7" s="1"/>
  <c r="I18" i="7"/>
  <c r="L18" i="7" s="1"/>
  <c r="I19" i="7"/>
  <c r="L19" i="7" s="1"/>
  <c r="D33" i="6"/>
  <c r="C34" i="6" s="1"/>
  <c r="J33" i="6"/>
  <c r="K33" i="6" s="1"/>
  <c r="I33" i="6"/>
  <c r="L33" i="6" s="1"/>
  <c r="R9" i="20" l="1"/>
  <c r="R8" i="20"/>
  <c r="K14" i="20"/>
  <c r="J10" i="20"/>
  <c r="L10" i="20" s="1"/>
  <c r="M10" i="20" s="1"/>
  <c r="S8" i="20"/>
  <c r="G20" i="17"/>
  <c r="H20" i="17"/>
  <c r="C20" i="17"/>
  <c r="G19" i="17"/>
  <c r="H19" i="17"/>
  <c r="D19" i="13"/>
  <c r="E19" i="13" s="1"/>
  <c r="F18" i="13"/>
  <c r="G18" i="13"/>
  <c r="E22" i="12"/>
  <c r="G22" i="12" s="1"/>
  <c r="E23" i="12"/>
  <c r="G23" i="12" s="1"/>
  <c r="F22" i="12"/>
  <c r="H22" i="12" s="1"/>
  <c r="K22" i="12" s="1"/>
  <c r="I21" i="12"/>
  <c r="I20" i="12"/>
  <c r="K21" i="7"/>
  <c r="K40" i="7"/>
  <c r="K22" i="7"/>
  <c r="K52" i="7"/>
  <c r="K20" i="7"/>
  <c r="K24" i="7"/>
  <c r="K43" i="7"/>
  <c r="K36" i="7"/>
  <c r="K34" i="7"/>
  <c r="K54" i="7"/>
  <c r="K51" i="7"/>
  <c r="K50" i="7"/>
  <c r="K47" i="7"/>
  <c r="K32" i="7"/>
  <c r="K38" i="7"/>
  <c r="K39" i="7"/>
  <c r="K31" i="7"/>
  <c r="K53" i="7"/>
  <c r="K49" i="7"/>
  <c r="K23" i="7"/>
  <c r="K28" i="7"/>
  <c r="K46" i="7"/>
  <c r="K26" i="7"/>
  <c r="K41" i="7"/>
  <c r="K33" i="7"/>
  <c r="K45" i="7"/>
  <c r="K27" i="7"/>
  <c r="K30" i="7"/>
  <c r="K42" i="7"/>
  <c r="K48" i="7"/>
  <c r="K29" i="7"/>
  <c r="K35" i="7"/>
  <c r="K37" i="7"/>
  <c r="K44" i="7"/>
  <c r="K7" i="7"/>
  <c r="K8" i="7"/>
  <c r="K9" i="7"/>
  <c r="K10" i="7"/>
  <c r="K11" i="7"/>
  <c r="K12" i="7"/>
  <c r="K14" i="7"/>
  <c r="K19" i="7"/>
  <c r="K17" i="7"/>
  <c r="K13" i="7"/>
  <c r="K18" i="7"/>
  <c r="K15" i="7"/>
  <c r="K16" i="7"/>
  <c r="O10" i="7"/>
  <c r="L54" i="7"/>
  <c r="O9" i="7" s="1"/>
  <c r="K25" i="7"/>
  <c r="E34" i="6"/>
  <c r="F34" i="6" s="1"/>
  <c r="G34" i="6" s="1"/>
  <c r="D34" i="6"/>
  <c r="E35" i="6" s="1"/>
  <c r="F35" i="6" s="1"/>
  <c r="I11" i="20" l="1"/>
  <c r="N10" i="20"/>
  <c r="O10" i="20"/>
  <c r="K15" i="20"/>
  <c r="J11" i="20"/>
  <c r="L11" i="20" s="1"/>
  <c r="M11" i="20" s="1"/>
  <c r="I12" i="20"/>
  <c r="J19" i="17"/>
  <c r="K19" i="17" s="1"/>
  <c r="I19" i="17"/>
  <c r="L19" i="17" s="1"/>
  <c r="D20" i="17"/>
  <c r="E21" i="17" s="1"/>
  <c r="F21" i="17" s="1"/>
  <c r="J20" i="17"/>
  <c r="K20" i="17" s="1"/>
  <c r="I20" i="17"/>
  <c r="L20" i="17" s="1"/>
  <c r="D20" i="13"/>
  <c r="E20" i="13" s="1"/>
  <c r="F19" i="13"/>
  <c r="G19" i="13"/>
  <c r="I18" i="13"/>
  <c r="J18" i="13" s="1"/>
  <c r="H18" i="13"/>
  <c r="K18" i="13" s="1"/>
  <c r="J20" i="12"/>
  <c r="J21" i="12"/>
  <c r="F23" i="12"/>
  <c r="H23" i="12" s="1"/>
  <c r="K23" i="12" s="1"/>
  <c r="I22" i="12"/>
  <c r="J22" i="12" s="1"/>
  <c r="H34" i="6"/>
  <c r="G35" i="6"/>
  <c r="H35" i="6"/>
  <c r="C35" i="6"/>
  <c r="J34" i="6"/>
  <c r="K34" i="6" s="1"/>
  <c r="I34" i="6"/>
  <c r="L34" i="6" s="1"/>
  <c r="N11" i="20" l="1"/>
  <c r="Q11" i="20" s="1"/>
  <c r="O11" i="20"/>
  <c r="K16" i="20"/>
  <c r="J12" i="20"/>
  <c r="L12" i="20" s="1"/>
  <c r="M12" i="20" s="1"/>
  <c r="Q10" i="20"/>
  <c r="P10" i="20"/>
  <c r="P11" i="20"/>
  <c r="S11" i="20" s="1"/>
  <c r="C21" i="17"/>
  <c r="D21" i="17" s="1"/>
  <c r="E22" i="17" s="1"/>
  <c r="F22" i="17" s="1"/>
  <c r="G21" i="17"/>
  <c r="H21" i="17"/>
  <c r="F20" i="13"/>
  <c r="G20" i="13"/>
  <c r="I19" i="13"/>
  <c r="J19" i="13" s="1"/>
  <c r="H19" i="13"/>
  <c r="K19" i="13" s="1"/>
  <c r="E24" i="12"/>
  <c r="G24" i="12" s="1"/>
  <c r="I23" i="12"/>
  <c r="J23" i="12" s="1"/>
  <c r="D35" i="6"/>
  <c r="E36" i="6" s="1"/>
  <c r="F36" i="6" s="1"/>
  <c r="J35" i="6"/>
  <c r="K35" i="6" s="1"/>
  <c r="I35" i="6"/>
  <c r="L35" i="6" s="1"/>
  <c r="I13" i="20" l="1"/>
  <c r="N12" i="20"/>
  <c r="O12" i="20"/>
  <c r="R10" i="20"/>
  <c r="R11" i="20"/>
  <c r="K17" i="20"/>
  <c r="J13" i="20"/>
  <c r="L13" i="20" s="1"/>
  <c r="M13" i="20" s="1"/>
  <c r="S10" i="20"/>
  <c r="C22" i="17"/>
  <c r="D22" i="17" s="1"/>
  <c r="C23" i="17" s="1"/>
  <c r="G22" i="17"/>
  <c r="H22" i="17"/>
  <c r="J21" i="17"/>
  <c r="K21" i="17" s="1"/>
  <c r="I21" i="17"/>
  <c r="L21" i="17" s="1"/>
  <c r="D21" i="13"/>
  <c r="E21" i="13" s="1"/>
  <c r="I20" i="13"/>
  <c r="J20" i="13" s="1"/>
  <c r="H20" i="13"/>
  <c r="K20" i="13" s="1"/>
  <c r="E25" i="12"/>
  <c r="G25" i="12" s="1"/>
  <c r="F24" i="12"/>
  <c r="H24" i="12" s="1"/>
  <c r="K24" i="12" s="1"/>
  <c r="C36" i="6"/>
  <c r="D36" i="6" s="1"/>
  <c r="C37" i="6" s="1"/>
  <c r="G36" i="6"/>
  <c r="H36" i="6"/>
  <c r="I14" i="20" l="1"/>
  <c r="N13" i="20"/>
  <c r="O13" i="20"/>
  <c r="K18" i="20"/>
  <c r="J14" i="20"/>
  <c r="L14" i="20" s="1"/>
  <c r="M14" i="20" s="1"/>
  <c r="Q12" i="20"/>
  <c r="P12" i="20"/>
  <c r="D23" i="17"/>
  <c r="E24" i="17" s="1"/>
  <c r="F24" i="17" s="1"/>
  <c r="E23" i="17"/>
  <c r="F23" i="17" s="1"/>
  <c r="J22" i="17"/>
  <c r="K22" i="17" s="1"/>
  <c r="I22" i="17"/>
  <c r="L22" i="17" s="1"/>
  <c r="D22" i="13"/>
  <c r="E22" i="13" s="1"/>
  <c r="F21" i="13"/>
  <c r="G21" i="13"/>
  <c r="F25" i="12"/>
  <c r="H25" i="12" s="1"/>
  <c r="K25" i="12" s="1"/>
  <c r="I24" i="12"/>
  <c r="J24" i="12" s="1"/>
  <c r="E37" i="6"/>
  <c r="F37" i="6" s="1"/>
  <c r="G37" i="6" s="1"/>
  <c r="J36" i="6"/>
  <c r="K36" i="6" s="1"/>
  <c r="I36" i="6"/>
  <c r="L36" i="6" s="1"/>
  <c r="D37" i="6"/>
  <c r="E38" i="6" s="1"/>
  <c r="F38" i="6" s="1"/>
  <c r="I15" i="20" l="1"/>
  <c r="N14" i="20"/>
  <c r="O14" i="20"/>
  <c r="R12" i="20"/>
  <c r="S12" i="20"/>
  <c r="K19" i="20"/>
  <c r="J15" i="20"/>
  <c r="L15" i="20" s="1"/>
  <c r="M15" i="20" s="1"/>
  <c r="Q13" i="20"/>
  <c r="R13" i="20" s="1"/>
  <c r="P13" i="20"/>
  <c r="S13" i="20" s="1"/>
  <c r="C24" i="17"/>
  <c r="D24" i="17" s="1"/>
  <c r="G24" i="17"/>
  <c r="H24" i="17"/>
  <c r="G23" i="17"/>
  <c r="H23" i="17"/>
  <c r="D23" i="13"/>
  <c r="E23" i="13" s="1"/>
  <c r="F22" i="13"/>
  <c r="G22" i="13"/>
  <c r="I21" i="13"/>
  <c r="J21" i="13" s="1"/>
  <c r="H21" i="13"/>
  <c r="K21" i="13" s="1"/>
  <c r="E27" i="12"/>
  <c r="I25" i="12"/>
  <c r="J25" i="12" s="1"/>
  <c r="E26" i="12"/>
  <c r="G26" i="12" s="1"/>
  <c r="H37" i="6"/>
  <c r="G38" i="6"/>
  <c r="H38" i="6"/>
  <c r="C38" i="6"/>
  <c r="J37" i="6"/>
  <c r="K37" i="6" s="1"/>
  <c r="I37" i="6"/>
  <c r="L37" i="6" s="1"/>
  <c r="I16" i="20" l="1"/>
  <c r="J16" i="20" s="1"/>
  <c r="L16" i="20" s="1"/>
  <c r="M16" i="20" s="1"/>
  <c r="N15" i="20"/>
  <c r="O15" i="20"/>
  <c r="Q14" i="20"/>
  <c r="R14" i="20" s="1"/>
  <c r="P14" i="20"/>
  <c r="S14" i="20" s="1"/>
  <c r="E25" i="17"/>
  <c r="F25" i="17" s="1"/>
  <c r="G25" i="17" s="1"/>
  <c r="C25" i="17"/>
  <c r="D25" i="17" s="1"/>
  <c r="E26" i="17" s="1"/>
  <c r="F26" i="17" s="1"/>
  <c r="H25" i="17"/>
  <c r="J23" i="17"/>
  <c r="K23" i="17" s="1"/>
  <c r="I23" i="17"/>
  <c r="L23" i="17" s="1"/>
  <c r="J24" i="17"/>
  <c r="I24" i="17"/>
  <c r="L24" i="17" s="1"/>
  <c r="F23" i="13"/>
  <c r="G23" i="13"/>
  <c r="I22" i="13"/>
  <c r="J22" i="13" s="1"/>
  <c r="H22" i="13"/>
  <c r="K22" i="13" s="1"/>
  <c r="G27" i="12"/>
  <c r="F26" i="12"/>
  <c r="H26" i="12" s="1"/>
  <c r="K26" i="12" s="1"/>
  <c r="F27" i="12"/>
  <c r="H27" i="12" s="1"/>
  <c r="K27" i="12" s="1"/>
  <c r="D38" i="6"/>
  <c r="E39" i="6" s="1"/>
  <c r="F39" i="6" s="1"/>
  <c r="J38" i="6"/>
  <c r="K38" i="6" s="1"/>
  <c r="I38" i="6"/>
  <c r="L38" i="6" s="1"/>
  <c r="K24" i="17" l="1"/>
  <c r="K20" i="20"/>
  <c r="I17" i="20"/>
  <c r="N16" i="20"/>
  <c r="O16" i="20"/>
  <c r="J17" i="20"/>
  <c r="L17" i="20" s="1"/>
  <c r="M17" i="20" s="1"/>
  <c r="K21" i="20"/>
  <c r="Q15" i="20"/>
  <c r="R15" i="20" s="1"/>
  <c r="P15" i="20"/>
  <c r="S15" i="20" s="1"/>
  <c r="G26" i="17"/>
  <c r="H26" i="17"/>
  <c r="J25" i="17"/>
  <c r="K25" i="17" s="1"/>
  <c r="I25" i="17"/>
  <c r="L25" i="17" s="1"/>
  <c r="C26" i="17"/>
  <c r="D24" i="13"/>
  <c r="E24" i="13" s="1"/>
  <c r="I23" i="13"/>
  <c r="J23" i="13" s="1"/>
  <c r="H23" i="13"/>
  <c r="K23" i="13" s="1"/>
  <c r="E28" i="12"/>
  <c r="I27" i="12"/>
  <c r="I26" i="12"/>
  <c r="J26" i="12" s="1"/>
  <c r="C39" i="6"/>
  <c r="D39" i="6" s="1"/>
  <c r="C40" i="6" s="1"/>
  <c r="G39" i="6"/>
  <c r="H39" i="6"/>
  <c r="I18" i="20" l="1"/>
  <c r="N17" i="20"/>
  <c r="O17" i="20"/>
  <c r="J18" i="20"/>
  <c r="L18" i="20" s="1"/>
  <c r="M18" i="20" s="1"/>
  <c r="K22" i="20"/>
  <c r="Q16" i="20"/>
  <c r="R16" i="20" s="1"/>
  <c r="P16" i="20"/>
  <c r="S16" i="20" s="1"/>
  <c r="D26" i="17"/>
  <c r="C27" i="17" s="1"/>
  <c r="J26" i="17"/>
  <c r="K26" i="17" s="1"/>
  <c r="I26" i="17"/>
  <c r="L26" i="17" s="1"/>
  <c r="F24" i="13"/>
  <c r="G24" i="13"/>
  <c r="J27" i="12"/>
  <c r="F28" i="12"/>
  <c r="H28" i="12" s="1"/>
  <c r="K28" i="12" s="1"/>
  <c r="G28" i="12"/>
  <c r="E30" i="12"/>
  <c r="I28" i="12"/>
  <c r="J28" i="12" s="1"/>
  <c r="E29" i="12"/>
  <c r="G29" i="12" s="1"/>
  <c r="E40" i="6"/>
  <c r="F40" i="6" s="1"/>
  <c r="G40" i="6" s="1"/>
  <c r="J39" i="6"/>
  <c r="K39" i="6" s="1"/>
  <c r="I39" i="6"/>
  <c r="L39" i="6" s="1"/>
  <c r="D40" i="6"/>
  <c r="E41" i="6" s="1"/>
  <c r="F41" i="6" s="1"/>
  <c r="I19" i="20" l="1"/>
  <c r="N18" i="20"/>
  <c r="O18" i="20"/>
  <c r="J19" i="20"/>
  <c r="L19" i="20" s="1"/>
  <c r="M19" i="20" s="1"/>
  <c r="K23" i="20"/>
  <c r="I20" i="20"/>
  <c r="Q17" i="20"/>
  <c r="R17" i="20" s="1"/>
  <c r="P17" i="20"/>
  <c r="S17" i="20" s="1"/>
  <c r="E27" i="17"/>
  <c r="F27" i="17" s="1"/>
  <c r="G27" i="17" s="1"/>
  <c r="D27" i="17"/>
  <c r="E28" i="17" s="1"/>
  <c r="F28" i="17" s="1"/>
  <c r="D25" i="13"/>
  <c r="E25" i="13" s="1"/>
  <c r="F25" i="13" s="1"/>
  <c r="I24" i="13"/>
  <c r="J24" i="13" s="1"/>
  <c r="H24" i="13"/>
  <c r="K24" i="13" s="1"/>
  <c r="G30" i="12"/>
  <c r="F30" i="12"/>
  <c r="F29" i="12"/>
  <c r="H29" i="12" s="1"/>
  <c r="K29" i="12" s="1"/>
  <c r="H40" i="6"/>
  <c r="G41" i="6"/>
  <c r="H41" i="6"/>
  <c r="C41" i="6"/>
  <c r="J40" i="6"/>
  <c r="K40" i="6" s="1"/>
  <c r="I40" i="6"/>
  <c r="L40" i="6" s="1"/>
  <c r="H27" i="17" l="1"/>
  <c r="N19" i="20"/>
  <c r="O19" i="20"/>
  <c r="J20" i="20"/>
  <c r="L20" i="20" s="1"/>
  <c r="M20" i="20" s="1"/>
  <c r="K24" i="20"/>
  <c r="I21" i="20"/>
  <c r="Q18" i="20"/>
  <c r="R18" i="20" s="1"/>
  <c r="P18" i="20"/>
  <c r="S18" i="20" s="1"/>
  <c r="C28" i="17"/>
  <c r="D28" i="17" s="1"/>
  <c r="C29" i="17" s="1"/>
  <c r="G28" i="17"/>
  <c r="H28" i="17"/>
  <c r="J27" i="17"/>
  <c r="K27" i="17" s="1"/>
  <c r="I27" i="17"/>
  <c r="L27" i="17" s="1"/>
  <c r="G25" i="13"/>
  <c r="D26" i="13"/>
  <c r="E26" i="13" s="1"/>
  <c r="I25" i="13"/>
  <c r="J25" i="13" s="1"/>
  <c r="H25" i="13"/>
  <c r="K25" i="13" s="1"/>
  <c r="H30" i="12"/>
  <c r="K30" i="12" s="1"/>
  <c r="E31" i="12"/>
  <c r="G31" i="12" s="1"/>
  <c r="I29" i="12"/>
  <c r="J29" i="12" s="1"/>
  <c r="I30" i="12"/>
  <c r="J30" i="12" s="1"/>
  <c r="D41" i="6"/>
  <c r="C42" i="6" s="1"/>
  <c r="J41" i="6"/>
  <c r="K41" i="6" s="1"/>
  <c r="I41" i="6"/>
  <c r="L41" i="6" s="1"/>
  <c r="N20" i="20" l="1"/>
  <c r="O20" i="20"/>
  <c r="K25" i="20"/>
  <c r="J21" i="20"/>
  <c r="L21" i="20" s="1"/>
  <c r="M21" i="20" s="1"/>
  <c r="Q19" i="20"/>
  <c r="R19" i="20" s="1"/>
  <c r="P19" i="20"/>
  <c r="S19" i="20" s="1"/>
  <c r="D29" i="17"/>
  <c r="E30" i="17" s="1"/>
  <c r="F30" i="17" s="1"/>
  <c r="J28" i="17"/>
  <c r="K28" i="17" s="1"/>
  <c r="I28" i="17"/>
  <c r="L28" i="17" s="1"/>
  <c r="E29" i="17"/>
  <c r="F29" i="17" s="1"/>
  <c r="D27" i="13"/>
  <c r="E27" i="13" s="1"/>
  <c r="F27" i="13" s="1"/>
  <c r="F26" i="13"/>
  <c r="G26" i="13"/>
  <c r="F31" i="12"/>
  <c r="H31" i="12" s="1"/>
  <c r="K31" i="12" s="1"/>
  <c r="E32" i="12"/>
  <c r="G32" i="12" s="1"/>
  <c r="E42" i="6"/>
  <c r="F42" i="6" s="1"/>
  <c r="G42" i="6" s="1"/>
  <c r="D42" i="6"/>
  <c r="E43" i="6" s="1"/>
  <c r="F43" i="6" s="1"/>
  <c r="N21" i="20" l="1"/>
  <c r="O21" i="20"/>
  <c r="I22" i="20"/>
  <c r="Q20" i="20"/>
  <c r="R20" i="20" s="1"/>
  <c r="P20" i="20"/>
  <c r="S20" i="20" s="1"/>
  <c r="G30" i="17"/>
  <c r="H30" i="17"/>
  <c r="G29" i="17"/>
  <c r="H29" i="17"/>
  <c r="C30" i="17"/>
  <c r="G27" i="13"/>
  <c r="D28" i="13"/>
  <c r="E28" i="13" s="1"/>
  <c r="F28" i="13" s="1"/>
  <c r="I26" i="13"/>
  <c r="J26" i="13" s="1"/>
  <c r="H26" i="13"/>
  <c r="K26" i="13" s="1"/>
  <c r="I27" i="13"/>
  <c r="H27" i="13"/>
  <c r="K27" i="13" s="1"/>
  <c r="F32" i="12"/>
  <c r="H32" i="12" s="1"/>
  <c r="K32" i="12" s="1"/>
  <c r="I31" i="12"/>
  <c r="J31" i="12" s="1"/>
  <c r="H42" i="6"/>
  <c r="C43" i="6"/>
  <c r="D43" i="6" s="1"/>
  <c r="C44" i="6" s="1"/>
  <c r="G43" i="6"/>
  <c r="H43" i="6"/>
  <c r="J42" i="6"/>
  <c r="K42" i="6" s="1"/>
  <c r="I42" i="6"/>
  <c r="L42" i="6" s="1"/>
  <c r="K26" i="20" l="1"/>
  <c r="J22" i="20"/>
  <c r="I23" i="20" s="1"/>
  <c r="Q21" i="20"/>
  <c r="R21" i="20" s="1"/>
  <c r="P21" i="20"/>
  <c r="S21" i="20" s="1"/>
  <c r="D30" i="17"/>
  <c r="E31" i="17" s="1"/>
  <c r="F31" i="17" s="1"/>
  <c r="J29" i="17"/>
  <c r="K29" i="17" s="1"/>
  <c r="I29" i="17"/>
  <c r="L29" i="17" s="1"/>
  <c r="J30" i="17"/>
  <c r="K30" i="17" s="1"/>
  <c r="I30" i="17"/>
  <c r="L30" i="17" s="1"/>
  <c r="J27" i="13"/>
  <c r="G28" i="13"/>
  <c r="D29" i="13"/>
  <c r="I28" i="13"/>
  <c r="J28" i="13" s="1"/>
  <c r="H28" i="13"/>
  <c r="K28" i="13" s="1"/>
  <c r="E33" i="12"/>
  <c r="G33" i="12" s="1"/>
  <c r="I32" i="12"/>
  <c r="J32" i="12" s="1"/>
  <c r="E44" i="6"/>
  <c r="F44" i="6" s="1"/>
  <c r="G44" i="6" s="1"/>
  <c r="J43" i="6"/>
  <c r="K43" i="6" s="1"/>
  <c r="I43" i="6"/>
  <c r="L43" i="6" s="1"/>
  <c r="D44" i="6"/>
  <c r="C45" i="6" s="1"/>
  <c r="K27" i="20" l="1"/>
  <c r="J23" i="20"/>
  <c r="L23" i="20" s="1"/>
  <c r="M23" i="20" s="1"/>
  <c r="L22" i="20"/>
  <c r="M22" i="20" s="1"/>
  <c r="C31" i="17"/>
  <c r="G31" i="17"/>
  <c r="H31" i="17"/>
  <c r="D31" i="17"/>
  <c r="C32" i="17" s="1"/>
  <c r="D30" i="13"/>
  <c r="E30" i="13" s="1"/>
  <c r="E29" i="13"/>
  <c r="F33" i="12"/>
  <c r="H33" i="12" s="1"/>
  <c r="K33" i="12" s="1"/>
  <c r="H44" i="6"/>
  <c r="E45" i="6"/>
  <c r="F45" i="6" s="1"/>
  <c r="G45" i="6" s="1"/>
  <c r="D45" i="6"/>
  <c r="C46" i="6" s="1"/>
  <c r="J44" i="6"/>
  <c r="K44" i="6" s="1"/>
  <c r="I44" i="6"/>
  <c r="L44" i="6" s="1"/>
  <c r="N23" i="20" l="1"/>
  <c r="O23" i="20"/>
  <c r="I24" i="20"/>
  <c r="N22" i="20"/>
  <c r="O22" i="20"/>
  <c r="D32" i="17"/>
  <c r="C33" i="17" s="1"/>
  <c r="E32" i="17"/>
  <c r="F32" i="17" s="1"/>
  <c r="J31" i="17"/>
  <c r="K31" i="17" s="1"/>
  <c r="I31" i="17"/>
  <c r="L31" i="17" s="1"/>
  <c r="D31" i="13"/>
  <c r="E31" i="13" s="1"/>
  <c r="F30" i="13"/>
  <c r="G30" i="13"/>
  <c r="F29" i="13"/>
  <c r="G29" i="13"/>
  <c r="E34" i="12"/>
  <c r="G34" i="12" s="1"/>
  <c r="E35" i="12"/>
  <c r="G35" i="12" s="1"/>
  <c r="I33" i="12"/>
  <c r="J33" i="12" s="1"/>
  <c r="H45" i="6"/>
  <c r="E46" i="6"/>
  <c r="F46" i="6" s="1"/>
  <c r="H46" i="6" s="1"/>
  <c r="D46" i="6"/>
  <c r="C47" i="6" s="1"/>
  <c r="J45" i="6"/>
  <c r="K45" i="6" s="1"/>
  <c r="I45" i="6"/>
  <c r="L45" i="6" s="1"/>
  <c r="Q22" i="20" l="1"/>
  <c r="R22" i="20" s="1"/>
  <c r="P22" i="20"/>
  <c r="S22" i="20" s="1"/>
  <c r="K28" i="20"/>
  <c r="J24" i="20"/>
  <c r="L24" i="20" s="1"/>
  <c r="M24" i="20" s="1"/>
  <c r="Q23" i="20"/>
  <c r="R23" i="20" s="1"/>
  <c r="P23" i="20"/>
  <c r="S23" i="20" s="1"/>
  <c r="E33" i="17"/>
  <c r="F33" i="17" s="1"/>
  <c r="D33" i="17"/>
  <c r="C34" i="17" s="1"/>
  <c r="G32" i="17"/>
  <c r="H32" i="17"/>
  <c r="G33" i="17"/>
  <c r="H33" i="17"/>
  <c r="F31" i="13"/>
  <c r="G31" i="13"/>
  <c r="I29" i="13"/>
  <c r="J29" i="13" s="1"/>
  <c r="H29" i="13"/>
  <c r="K29" i="13" s="1"/>
  <c r="I30" i="13"/>
  <c r="H30" i="13"/>
  <c r="K30" i="13" s="1"/>
  <c r="F34" i="12"/>
  <c r="H34" i="12" s="1"/>
  <c r="K34" i="12" s="1"/>
  <c r="F35" i="12"/>
  <c r="H35" i="12" s="1"/>
  <c r="K35" i="12" s="1"/>
  <c r="I34" i="12"/>
  <c r="J34" i="12" s="1"/>
  <c r="G46" i="6"/>
  <c r="J46" i="6" s="1"/>
  <c r="K46" i="6" s="1"/>
  <c r="E47" i="6"/>
  <c r="F47" i="6" s="1"/>
  <c r="D47" i="6"/>
  <c r="C48" i="6" s="1"/>
  <c r="I25" i="20" l="1"/>
  <c r="N24" i="20"/>
  <c r="O24" i="20"/>
  <c r="K29" i="20"/>
  <c r="J25" i="20"/>
  <c r="L25" i="20" s="1"/>
  <c r="M25" i="20" s="1"/>
  <c r="I26" i="20"/>
  <c r="E34" i="17"/>
  <c r="F34" i="17" s="1"/>
  <c r="D34" i="17"/>
  <c r="C35" i="17" s="1"/>
  <c r="G34" i="17"/>
  <c r="H34" i="17"/>
  <c r="J33" i="17"/>
  <c r="I33" i="17"/>
  <c r="L33" i="17" s="1"/>
  <c r="J32" i="17"/>
  <c r="K32" i="17" s="1"/>
  <c r="I32" i="17"/>
  <c r="L32" i="17" s="1"/>
  <c r="D32" i="13"/>
  <c r="E32" i="13" s="1"/>
  <c r="J30" i="13"/>
  <c r="I31" i="13"/>
  <c r="J31" i="13" s="1"/>
  <c r="H31" i="13"/>
  <c r="K31" i="13" s="1"/>
  <c r="I35" i="12"/>
  <c r="J35" i="12" s="1"/>
  <c r="I46" i="6"/>
  <c r="L46" i="6" s="1"/>
  <c r="D48" i="6"/>
  <c r="E49" i="6" s="1"/>
  <c r="F49" i="6" s="1"/>
  <c r="G47" i="6"/>
  <c r="H47" i="6"/>
  <c r="E48" i="6"/>
  <c r="F48" i="6" s="1"/>
  <c r="K30" i="20" l="1"/>
  <c r="J26" i="20"/>
  <c r="I27" i="20" s="1"/>
  <c r="N25" i="20"/>
  <c r="O25" i="20"/>
  <c r="Q24" i="20"/>
  <c r="R24" i="20" s="1"/>
  <c r="P24" i="20"/>
  <c r="S24" i="20" s="1"/>
  <c r="E35" i="17"/>
  <c r="F35" i="17" s="1"/>
  <c r="D35" i="17"/>
  <c r="E36" i="17" s="1"/>
  <c r="F36" i="17" s="1"/>
  <c r="G35" i="17"/>
  <c r="H35" i="17"/>
  <c r="K33" i="17"/>
  <c r="J34" i="17"/>
  <c r="K34" i="17" s="1"/>
  <c r="I34" i="17"/>
  <c r="L34" i="17" s="1"/>
  <c r="D33" i="13"/>
  <c r="E33" i="13" s="1"/>
  <c r="F32" i="13"/>
  <c r="G32" i="13"/>
  <c r="E37" i="12"/>
  <c r="E36" i="12"/>
  <c r="G36" i="12" s="1"/>
  <c r="C49" i="6"/>
  <c r="D49" i="6" s="1"/>
  <c r="C50" i="6" s="1"/>
  <c r="D50" i="6" s="1"/>
  <c r="G48" i="6"/>
  <c r="H48" i="6"/>
  <c r="J47" i="6"/>
  <c r="K47" i="6" s="1"/>
  <c r="I47" i="6"/>
  <c r="L47" i="6" s="1"/>
  <c r="G49" i="6"/>
  <c r="H49" i="6"/>
  <c r="J27" i="20" l="1"/>
  <c r="L27" i="20" s="1"/>
  <c r="M27" i="20" s="1"/>
  <c r="K31" i="20"/>
  <c r="I28" i="20"/>
  <c r="Q25" i="20"/>
  <c r="R25" i="20" s="1"/>
  <c r="P25" i="20"/>
  <c r="S25" i="20" s="1"/>
  <c r="L26" i="20"/>
  <c r="M26" i="20" s="1"/>
  <c r="G36" i="17"/>
  <c r="H36" i="17"/>
  <c r="J35" i="17"/>
  <c r="K35" i="17" s="1"/>
  <c r="I35" i="17"/>
  <c r="L35" i="17" s="1"/>
  <c r="C36" i="17"/>
  <c r="D34" i="13"/>
  <c r="E34" i="13" s="1"/>
  <c r="F34" i="13" s="1"/>
  <c r="F33" i="13"/>
  <c r="G33" i="13"/>
  <c r="I32" i="13"/>
  <c r="J32" i="13" s="1"/>
  <c r="H32" i="13"/>
  <c r="K32" i="13" s="1"/>
  <c r="G37" i="12"/>
  <c r="F37" i="12"/>
  <c r="F36" i="12"/>
  <c r="H36" i="12" s="1"/>
  <c r="K36" i="12" s="1"/>
  <c r="J49" i="6"/>
  <c r="I49" i="6"/>
  <c r="L49" i="6" s="1"/>
  <c r="E50" i="6"/>
  <c r="F50" i="6" s="1"/>
  <c r="J48" i="6"/>
  <c r="K48" i="6" s="1"/>
  <c r="I48" i="6"/>
  <c r="L48" i="6" s="1"/>
  <c r="N26" i="20" l="1"/>
  <c r="O26" i="20"/>
  <c r="J28" i="20"/>
  <c r="L28" i="20" s="1"/>
  <c r="M28" i="20" s="1"/>
  <c r="K32" i="20"/>
  <c r="I29" i="20"/>
  <c r="N27" i="20"/>
  <c r="O27" i="20"/>
  <c r="D36" i="17"/>
  <c r="E37" i="17" s="1"/>
  <c r="F37" i="17" s="1"/>
  <c r="J36" i="17"/>
  <c r="K36" i="17" s="1"/>
  <c r="I36" i="17"/>
  <c r="L36" i="17" s="1"/>
  <c r="G34" i="13"/>
  <c r="D35" i="13"/>
  <c r="E35" i="13" s="1"/>
  <c r="F35" i="13" s="1"/>
  <c r="I34" i="13"/>
  <c r="H34" i="13"/>
  <c r="K34" i="13" s="1"/>
  <c r="I33" i="13"/>
  <c r="J33" i="13" s="1"/>
  <c r="H33" i="13"/>
  <c r="K33" i="13" s="1"/>
  <c r="H37" i="12"/>
  <c r="K37" i="12" s="1"/>
  <c r="E38" i="12"/>
  <c r="G38" i="12" s="1"/>
  <c r="E39" i="12"/>
  <c r="G39" i="12" s="1"/>
  <c r="I36" i="12"/>
  <c r="J36" i="12" s="1"/>
  <c r="I37" i="12"/>
  <c r="J37" i="12" s="1"/>
  <c r="F38" i="12"/>
  <c r="H38" i="12" s="1"/>
  <c r="K38" i="12" s="1"/>
  <c r="G50" i="6"/>
  <c r="H50" i="6"/>
  <c r="K49" i="6"/>
  <c r="N28" i="20" l="1"/>
  <c r="O28" i="20"/>
  <c r="Q27" i="20"/>
  <c r="P27" i="20"/>
  <c r="S27" i="20" s="1"/>
  <c r="J29" i="20"/>
  <c r="L29" i="20" s="1"/>
  <c r="M29" i="20" s="1"/>
  <c r="K33" i="20"/>
  <c r="Q26" i="20"/>
  <c r="R26" i="20" s="1"/>
  <c r="P26" i="20"/>
  <c r="S26" i="20" s="1"/>
  <c r="C37" i="17"/>
  <c r="D37" i="17" s="1"/>
  <c r="G37" i="17"/>
  <c r="H37" i="17"/>
  <c r="O11" i="6"/>
  <c r="B5" i="10"/>
  <c r="G35" i="13"/>
  <c r="D36" i="13"/>
  <c r="E36" i="13" s="1"/>
  <c r="F36" i="13" s="1"/>
  <c r="I35" i="13"/>
  <c r="J35" i="13" s="1"/>
  <c r="H35" i="13"/>
  <c r="K35" i="13" s="1"/>
  <c r="J34" i="13"/>
  <c r="F39" i="12"/>
  <c r="H39" i="12" s="1"/>
  <c r="K39" i="12" s="1"/>
  <c r="I38" i="12"/>
  <c r="J38" i="12" s="1"/>
  <c r="J50" i="6"/>
  <c r="K50" i="6" s="1"/>
  <c r="I50" i="6"/>
  <c r="I30" i="20" l="1"/>
  <c r="N29" i="20"/>
  <c r="O29" i="20"/>
  <c r="R27" i="20"/>
  <c r="J30" i="20"/>
  <c r="L30" i="20" s="1"/>
  <c r="M30" i="20" s="1"/>
  <c r="K34" i="20"/>
  <c r="Q28" i="20"/>
  <c r="R28" i="20" s="1"/>
  <c r="P28" i="20"/>
  <c r="S28" i="20" s="1"/>
  <c r="E38" i="17"/>
  <c r="F38" i="17" s="1"/>
  <c r="G38" i="17" s="1"/>
  <c r="C38" i="17"/>
  <c r="J37" i="17"/>
  <c r="K37" i="17" s="1"/>
  <c r="I37" i="17"/>
  <c r="L37" i="17" s="1"/>
  <c r="H38" i="17"/>
  <c r="D38" i="17"/>
  <c r="C39" i="17" s="1"/>
  <c r="O13" i="6"/>
  <c r="D5" i="10"/>
  <c r="C5" i="10"/>
  <c r="O9" i="6"/>
  <c r="F5" i="10" s="1"/>
  <c r="G36" i="13"/>
  <c r="D37" i="13"/>
  <c r="E37" i="13" s="1"/>
  <c r="I36" i="13"/>
  <c r="J36" i="13" s="1"/>
  <c r="H36" i="13"/>
  <c r="K36" i="13" s="1"/>
  <c r="E40" i="12"/>
  <c r="G40" i="12" s="1"/>
  <c r="I39" i="12"/>
  <c r="J39" i="12" s="1"/>
  <c r="L50" i="6"/>
  <c r="O12" i="6"/>
  <c r="N30" i="20" l="1"/>
  <c r="O30" i="20"/>
  <c r="I31" i="20"/>
  <c r="Q29" i="20"/>
  <c r="R29" i="20" s="1"/>
  <c r="P29" i="20"/>
  <c r="S29" i="20" s="1"/>
  <c r="D39" i="17"/>
  <c r="E40" i="17" s="1"/>
  <c r="F40" i="17" s="1"/>
  <c r="J38" i="17"/>
  <c r="K38" i="17" s="1"/>
  <c r="I38" i="17"/>
  <c r="L38" i="17" s="1"/>
  <c r="E39" i="17"/>
  <c r="F39" i="17" s="1"/>
  <c r="D38" i="13"/>
  <c r="E38" i="13" s="1"/>
  <c r="F37" i="13"/>
  <c r="G37" i="13"/>
  <c r="F40" i="12"/>
  <c r="H40" i="12" s="1"/>
  <c r="K40" i="12" s="1"/>
  <c r="E41" i="12"/>
  <c r="G41" i="12" s="1"/>
  <c r="O7" i="6"/>
  <c r="O6" i="6"/>
  <c r="J31" i="20" l="1"/>
  <c r="L31" i="20" s="1"/>
  <c r="M31" i="20" s="1"/>
  <c r="K35" i="20"/>
  <c r="I32" i="20"/>
  <c r="Q30" i="20"/>
  <c r="R30" i="20" s="1"/>
  <c r="P30" i="20"/>
  <c r="S30" i="20" s="1"/>
  <c r="C40" i="17"/>
  <c r="G39" i="17"/>
  <c r="H39" i="17"/>
  <c r="G40" i="17"/>
  <c r="H40" i="17"/>
  <c r="D40" i="17"/>
  <c r="E41" i="17" s="1"/>
  <c r="F41" i="17" s="1"/>
  <c r="E5" i="10"/>
  <c r="D39" i="13"/>
  <c r="E39" i="13" s="1"/>
  <c r="F38" i="13"/>
  <c r="G38" i="13"/>
  <c r="I37" i="13"/>
  <c r="J37" i="13" s="1"/>
  <c r="H37" i="13"/>
  <c r="K37" i="13" s="1"/>
  <c r="F41" i="12"/>
  <c r="H41" i="12" s="1"/>
  <c r="K41" i="12" s="1"/>
  <c r="I40" i="12"/>
  <c r="J40" i="12" s="1"/>
  <c r="C41" i="17" l="1"/>
  <c r="N31" i="20"/>
  <c r="O31" i="20"/>
  <c r="J32" i="20"/>
  <c r="L32" i="20" s="1"/>
  <c r="M32" i="20" s="1"/>
  <c r="K36" i="20"/>
  <c r="G41" i="17"/>
  <c r="H41" i="17"/>
  <c r="D41" i="17"/>
  <c r="C42" i="17" s="1"/>
  <c r="J40" i="17"/>
  <c r="I40" i="17"/>
  <c r="L40" i="17" s="1"/>
  <c r="J39" i="17"/>
  <c r="K39" i="17" s="1"/>
  <c r="I39" i="17"/>
  <c r="L39" i="17" s="1"/>
  <c r="F39" i="13"/>
  <c r="G39" i="13"/>
  <c r="I38" i="13"/>
  <c r="J38" i="13" s="1"/>
  <c r="H38" i="13"/>
  <c r="K38" i="13" s="1"/>
  <c r="E43" i="12"/>
  <c r="E42" i="12"/>
  <c r="G42" i="12" s="1"/>
  <c r="I41" i="12"/>
  <c r="J41" i="12" s="1"/>
  <c r="I33" i="20" l="1"/>
  <c r="N32" i="20"/>
  <c r="O32" i="20"/>
  <c r="J33" i="20"/>
  <c r="L33" i="20" s="1"/>
  <c r="M33" i="20" s="1"/>
  <c r="K37" i="20"/>
  <c r="I34" i="20"/>
  <c r="Q31" i="20"/>
  <c r="R31" i="20" s="1"/>
  <c r="P31" i="20"/>
  <c r="S31" i="20" s="1"/>
  <c r="K40" i="17"/>
  <c r="D42" i="17"/>
  <c r="E43" i="17" s="1"/>
  <c r="F43" i="17" s="1"/>
  <c r="E42" i="17"/>
  <c r="F42" i="17" s="1"/>
  <c r="J41" i="17"/>
  <c r="K41" i="17" s="1"/>
  <c r="I41" i="17"/>
  <c r="L41" i="17" s="1"/>
  <c r="D40" i="13"/>
  <c r="E40" i="13" s="1"/>
  <c r="I39" i="13"/>
  <c r="J39" i="13" s="1"/>
  <c r="H39" i="13"/>
  <c r="K39" i="13" s="1"/>
  <c r="G43" i="12"/>
  <c r="F43" i="12"/>
  <c r="F42" i="12"/>
  <c r="H42" i="12" s="1"/>
  <c r="K42" i="12" s="1"/>
  <c r="C43" i="17" l="1"/>
  <c r="N33" i="20"/>
  <c r="O33" i="20"/>
  <c r="J34" i="20"/>
  <c r="L34" i="20" s="1"/>
  <c r="M34" i="20" s="1"/>
  <c r="K38" i="20"/>
  <c r="I35" i="20"/>
  <c r="Q32" i="20"/>
  <c r="R32" i="20" s="1"/>
  <c r="P32" i="20"/>
  <c r="S32" i="20" s="1"/>
  <c r="D43" i="17"/>
  <c r="E44" i="17" s="1"/>
  <c r="F44" i="17" s="1"/>
  <c r="G43" i="17"/>
  <c r="H43" i="17"/>
  <c r="G42" i="17"/>
  <c r="H42" i="17"/>
  <c r="D41" i="13"/>
  <c r="E41" i="13" s="1"/>
  <c r="F40" i="13"/>
  <c r="G40" i="13"/>
  <c r="H43" i="12"/>
  <c r="K43" i="12" s="1"/>
  <c r="E44" i="12"/>
  <c r="G44" i="12" s="1"/>
  <c r="F44" i="12"/>
  <c r="H44" i="12" s="1"/>
  <c r="K44" i="12" s="1"/>
  <c r="I42" i="12"/>
  <c r="J42" i="12" s="1"/>
  <c r="I43" i="12"/>
  <c r="J43" i="12" s="1"/>
  <c r="N34" i="20" l="1"/>
  <c r="O34" i="20"/>
  <c r="J35" i="20"/>
  <c r="L35" i="20" s="1"/>
  <c r="M35" i="20" s="1"/>
  <c r="K39" i="20"/>
  <c r="Q33" i="20"/>
  <c r="R33" i="20" s="1"/>
  <c r="P33" i="20"/>
  <c r="S33" i="20" s="1"/>
  <c r="C44" i="17"/>
  <c r="D44" i="17" s="1"/>
  <c r="C45" i="17" s="1"/>
  <c r="G44" i="17"/>
  <c r="H44" i="17"/>
  <c r="J42" i="17"/>
  <c r="K42" i="17" s="1"/>
  <c r="I42" i="17"/>
  <c r="L42" i="17" s="1"/>
  <c r="J43" i="17"/>
  <c r="K43" i="17" s="1"/>
  <c r="I43" i="17"/>
  <c r="L43" i="17" s="1"/>
  <c r="D42" i="13"/>
  <c r="E42" i="13" s="1"/>
  <c r="I40" i="13"/>
  <c r="J40" i="13" s="1"/>
  <c r="H40" i="13"/>
  <c r="K40" i="13" s="1"/>
  <c r="F41" i="13"/>
  <c r="G41" i="13"/>
  <c r="E46" i="12"/>
  <c r="I44" i="12"/>
  <c r="J44" i="12" s="1"/>
  <c r="E45" i="12"/>
  <c r="G45" i="12" s="1"/>
  <c r="I36" i="20" l="1"/>
  <c r="N35" i="20"/>
  <c r="O35" i="20"/>
  <c r="J36" i="20"/>
  <c r="L36" i="20" s="1"/>
  <c r="M36" i="20" s="1"/>
  <c r="K40" i="20"/>
  <c r="Q34" i="20"/>
  <c r="R34" i="20" s="1"/>
  <c r="P34" i="20"/>
  <c r="S34" i="20" s="1"/>
  <c r="E45" i="17"/>
  <c r="F45" i="17" s="1"/>
  <c r="H45" i="17" s="1"/>
  <c r="D45" i="17"/>
  <c r="E46" i="17" s="1"/>
  <c r="F46" i="17" s="1"/>
  <c r="J44" i="17"/>
  <c r="K44" i="17" s="1"/>
  <c r="I44" i="17"/>
  <c r="L44" i="17" s="1"/>
  <c r="F42" i="13"/>
  <c r="G42" i="13"/>
  <c r="I41" i="13"/>
  <c r="J41" i="13" s="1"/>
  <c r="H41" i="13"/>
  <c r="K41" i="13" s="1"/>
  <c r="G46" i="12"/>
  <c r="F46" i="12"/>
  <c r="F45" i="12"/>
  <c r="H45" i="12" s="1"/>
  <c r="K45" i="12" s="1"/>
  <c r="I37" i="20" l="1"/>
  <c r="N36" i="20"/>
  <c r="O36" i="20"/>
  <c r="K41" i="20"/>
  <c r="J37" i="20"/>
  <c r="I38" i="20" s="1"/>
  <c r="Q35" i="20"/>
  <c r="R35" i="20" s="1"/>
  <c r="P35" i="20"/>
  <c r="S35" i="20" s="1"/>
  <c r="G45" i="17"/>
  <c r="G46" i="17"/>
  <c r="H46" i="17"/>
  <c r="C46" i="17"/>
  <c r="J45" i="17"/>
  <c r="K45" i="17" s="1"/>
  <c r="I45" i="17"/>
  <c r="L45" i="17" s="1"/>
  <c r="D43" i="13"/>
  <c r="E43" i="13" s="1"/>
  <c r="I42" i="13"/>
  <c r="J42" i="13" s="1"/>
  <c r="H42" i="13"/>
  <c r="K42" i="13" s="1"/>
  <c r="H46" i="12"/>
  <c r="K46" i="12" s="1"/>
  <c r="E47" i="12"/>
  <c r="G47" i="12" s="1"/>
  <c r="I45" i="12"/>
  <c r="J45" i="12" s="1"/>
  <c r="I46" i="12"/>
  <c r="J46" i="12" s="1"/>
  <c r="K42" i="20" l="1"/>
  <c r="J38" i="20"/>
  <c r="L38" i="20" s="1"/>
  <c r="M38" i="20" s="1"/>
  <c r="I39" i="20"/>
  <c r="L37" i="20"/>
  <c r="M37" i="20" s="1"/>
  <c r="Q36" i="20"/>
  <c r="R36" i="20" s="1"/>
  <c r="P36" i="20"/>
  <c r="S36" i="20" s="1"/>
  <c r="D46" i="17"/>
  <c r="E47" i="17" s="1"/>
  <c r="F47" i="17" s="1"/>
  <c r="C47" i="17"/>
  <c r="J46" i="17"/>
  <c r="K46" i="17" s="1"/>
  <c r="I46" i="17"/>
  <c r="L46" i="17" s="1"/>
  <c r="D44" i="13"/>
  <c r="E44" i="13" s="1"/>
  <c r="F43" i="13"/>
  <c r="G43" i="13"/>
  <c r="F47" i="12"/>
  <c r="H47" i="12" s="1"/>
  <c r="K47" i="12" s="1"/>
  <c r="N38" i="20" l="1"/>
  <c r="O38" i="20"/>
  <c r="K43" i="20"/>
  <c r="J39" i="20"/>
  <c r="L39" i="20" s="1"/>
  <c r="M39" i="20" s="1"/>
  <c r="N37" i="20"/>
  <c r="O37" i="20"/>
  <c r="G47" i="17"/>
  <c r="H47" i="17"/>
  <c r="D47" i="17"/>
  <c r="C48" i="17" s="1"/>
  <c r="D45" i="13"/>
  <c r="F44" i="13"/>
  <c r="G44" i="13"/>
  <c r="I43" i="13"/>
  <c r="J43" i="13" s="1"/>
  <c r="H43" i="13"/>
  <c r="K43" i="13" s="1"/>
  <c r="E49" i="12"/>
  <c r="I47" i="12"/>
  <c r="J47" i="12" s="1"/>
  <c r="E48" i="12"/>
  <c r="G48" i="12" s="1"/>
  <c r="I40" i="20" l="1"/>
  <c r="N39" i="20"/>
  <c r="O39" i="20"/>
  <c r="Q37" i="20"/>
  <c r="R37" i="20" s="1"/>
  <c r="P37" i="20"/>
  <c r="S37" i="20" s="1"/>
  <c r="V16" i="20"/>
  <c r="K44" i="20"/>
  <c r="J40" i="20"/>
  <c r="L40" i="20" s="1"/>
  <c r="M40" i="20" s="1"/>
  <c r="I41" i="20"/>
  <c r="Q38" i="20"/>
  <c r="R38" i="20" s="1"/>
  <c r="V18" i="20" s="1"/>
  <c r="P38" i="20"/>
  <c r="E48" i="17"/>
  <c r="F48" i="17" s="1"/>
  <c r="G48" i="17" s="1"/>
  <c r="D48" i="17"/>
  <c r="C49" i="17" s="1"/>
  <c r="J47" i="17"/>
  <c r="K47" i="17" s="1"/>
  <c r="I47" i="17"/>
  <c r="L47" i="17" s="1"/>
  <c r="D46" i="13"/>
  <c r="E46" i="13" s="1"/>
  <c r="I44" i="13"/>
  <c r="J44" i="13" s="1"/>
  <c r="H44" i="13"/>
  <c r="K44" i="13" s="1"/>
  <c r="E45" i="13"/>
  <c r="G49" i="12"/>
  <c r="F49" i="12"/>
  <c r="F48" i="12"/>
  <c r="H48" i="12" s="1"/>
  <c r="K48" i="12" s="1"/>
  <c r="H48" i="17" l="1"/>
  <c r="N40" i="20"/>
  <c r="O40" i="20"/>
  <c r="K45" i="20"/>
  <c r="J41" i="20"/>
  <c r="L41" i="20" s="1"/>
  <c r="M41" i="20" s="1"/>
  <c r="S38" i="20"/>
  <c r="V17" i="20"/>
  <c r="Q39" i="20"/>
  <c r="R39" i="20" s="1"/>
  <c r="P39" i="20"/>
  <c r="S39" i="20" s="1"/>
  <c r="D49" i="17"/>
  <c r="E50" i="17" s="1"/>
  <c r="F50" i="17" s="1"/>
  <c r="E49" i="17"/>
  <c r="F49" i="17" s="1"/>
  <c r="J48" i="17"/>
  <c r="K48" i="17" s="1"/>
  <c r="I48" i="17"/>
  <c r="L48" i="17" s="1"/>
  <c r="D47" i="13"/>
  <c r="F46" i="13"/>
  <c r="G46" i="13"/>
  <c r="F45" i="13"/>
  <c r="G45" i="13"/>
  <c r="H49" i="12"/>
  <c r="K49" i="12" s="1"/>
  <c r="E50" i="12"/>
  <c r="G50" i="12" s="1"/>
  <c r="I48" i="12"/>
  <c r="J48" i="12" s="1"/>
  <c r="I49" i="12"/>
  <c r="J49" i="12" s="1"/>
  <c r="I42" i="20" l="1"/>
  <c r="N41" i="20"/>
  <c r="O41" i="20"/>
  <c r="J42" i="20"/>
  <c r="L42" i="20" s="1"/>
  <c r="M42" i="20" s="1"/>
  <c r="K46" i="20"/>
  <c r="Q40" i="20"/>
  <c r="R40" i="20" s="1"/>
  <c r="P40" i="20"/>
  <c r="S40" i="20" s="1"/>
  <c r="G50" i="17"/>
  <c r="H50" i="17"/>
  <c r="C50" i="17"/>
  <c r="D50" i="17" s="1"/>
  <c r="G49" i="17"/>
  <c r="H49" i="17"/>
  <c r="D48" i="13"/>
  <c r="E47" i="13"/>
  <c r="I45" i="13"/>
  <c r="J45" i="13" s="1"/>
  <c r="H45" i="13"/>
  <c r="K45" i="13" s="1"/>
  <c r="I46" i="13"/>
  <c r="H46" i="13"/>
  <c r="K46" i="13" s="1"/>
  <c r="F50" i="12"/>
  <c r="H50" i="12" s="1"/>
  <c r="K50" i="12" s="1"/>
  <c r="I43" i="20" l="1"/>
  <c r="N42" i="20"/>
  <c r="O42" i="20"/>
  <c r="J43" i="20"/>
  <c r="L43" i="20" s="1"/>
  <c r="M43" i="20" s="1"/>
  <c r="K47" i="20"/>
  <c r="Q41" i="20"/>
  <c r="R41" i="20" s="1"/>
  <c r="P41" i="20"/>
  <c r="S41" i="20" s="1"/>
  <c r="O11" i="17"/>
  <c r="J49" i="17"/>
  <c r="K49" i="17" s="1"/>
  <c r="I49" i="17"/>
  <c r="L49" i="17" s="1"/>
  <c r="J50" i="17"/>
  <c r="I50" i="17"/>
  <c r="J46" i="13"/>
  <c r="D49" i="13"/>
  <c r="F47" i="13"/>
  <c r="G47" i="13"/>
  <c r="E48" i="13"/>
  <c r="I50" i="12"/>
  <c r="K50" i="17" l="1"/>
  <c r="O13" i="17" s="1"/>
  <c r="I44" i="20"/>
  <c r="N43" i="20"/>
  <c r="O43" i="20"/>
  <c r="J44" i="20"/>
  <c r="L44" i="20" s="1"/>
  <c r="M44" i="20" s="1"/>
  <c r="K48" i="20"/>
  <c r="I45" i="20"/>
  <c r="Q42" i="20"/>
  <c r="R42" i="20" s="1"/>
  <c r="P42" i="20"/>
  <c r="S42" i="20" s="1"/>
  <c r="L50" i="17"/>
  <c r="O9" i="17"/>
  <c r="O12" i="17"/>
  <c r="D50" i="13"/>
  <c r="E50" i="13" s="1"/>
  <c r="F48" i="13"/>
  <c r="G48" i="13"/>
  <c r="I47" i="13"/>
  <c r="J47" i="13" s="1"/>
  <c r="H47" i="13"/>
  <c r="K47" i="13" s="1"/>
  <c r="E49" i="13"/>
  <c r="J50" i="12"/>
  <c r="N13" i="12" s="1"/>
  <c r="N44" i="20" l="1"/>
  <c r="O44" i="20"/>
  <c r="J45" i="20"/>
  <c r="I46" i="20" s="1"/>
  <c r="K49" i="20"/>
  <c r="Q43" i="20"/>
  <c r="R43" i="20" s="1"/>
  <c r="P43" i="20"/>
  <c r="S43" i="20" s="1"/>
  <c r="O7" i="17"/>
  <c r="O6" i="17"/>
  <c r="F49" i="13"/>
  <c r="G49" i="13"/>
  <c r="I48" i="13"/>
  <c r="J48" i="13" s="1"/>
  <c r="H48" i="13"/>
  <c r="K48" i="13" s="1"/>
  <c r="F50" i="13"/>
  <c r="G50" i="13"/>
  <c r="N7" i="12"/>
  <c r="N6" i="12"/>
  <c r="J46" i="20" l="1"/>
  <c r="L46" i="20" s="1"/>
  <c r="M46" i="20" s="1"/>
  <c r="K50" i="20"/>
  <c r="I47" i="20"/>
  <c r="L45" i="20"/>
  <c r="M45" i="20" s="1"/>
  <c r="Q44" i="20"/>
  <c r="R44" i="20" s="1"/>
  <c r="P44" i="20"/>
  <c r="S44" i="20" s="1"/>
  <c r="N11" i="13"/>
  <c r="B8" i="10"/>
  <c r="I50" i="13"/>
  <c r="H50" i="13"/>
  <c r="I49" i="13"/>
  <c r="J49" i="13" s="1"/>
  <c r="H49" i="13"/>
  <c r="K49" i="13" s="1"/>
  <c r="N46" i="20" l="1"/>
  <c r="O46" i="20"/>
  <c r="N45" i="20"/>
  <c r="O45" i="20"/>
  <c r="J47" i="20"/>
  <c r="L47" i="20" s="1"/>
  <c r="M47" i="20" s="1"/>
  <c r="N12" i="13"/>
  <c r="C8" i="10"/>
  <c r="N9" i="13"/>
  <c r="F8" i="10" s="1"/>
  <c r="K50" i="13"/>
  <c r="J50" i="13"/>
  <c r="N47" i="20" l="1"/>
  <c r="O47" i="20"/>
  <c r="Q45" i="20"/>
  <c r="R45" i="20" s="1"/>
  <c r="P45" i="20"/>
  <c r="S45" i="20" s="1"/>
  <c r="I48" i="20"/>
  <c r="Q46" i="20"/>
  <c r="R46" i="20" s="1"/>
  <c r="P46" i="20"/>
  <c r="S46" i="20" s="1"/>
  <c r="N13" i="13"/>
  <c r="D8" i="10"/>
  <c r="N6" i="13"/>
  <c r="N7" i="13"/>
  <c r="J48" i="20" l="1"/>
  <c r="L48" i="20" s="1"/>
  <c r="M48" i="20" s="1"/>
  <c r="Q47" i="20"/>
  <c r="R47" i="20" s="1"/>
  <c r="P47" i="20"/>
  <c r="S47" i="20" s="1"/>
  <c r="E8" i="10"/>
  <c r="N48" i="20" l="1"/>
  <c r="O48" i="20"/>
  <c r="I49" i="20"/>
  <c r="J49" i="20" l="1"/>
  <c r="L49" i="20" s="1"/>
  <c r="M49" i="20" s="1"/>
  <c r="I50" i="20"/>
  <c r="Q48" i="20"/>
  <c r="R48" i="20" s="1"/>
  <c r="P48" i="20"/>
  <c r="S48" i="20" s="1"/>
  <c r="N49" i="20" l="1"/>
  <c r="O49" i="20"/>
  <c r="J50" i="20"/>
  <c r="L50" i="20" s="1"/>
  <c r="M50" i="20" s="1"/>
  <c r="N50" i="20" l="1"/>
  <c r="O50" i="20"/>
  <c r="Q49" i="20"/>
  <c r="R49" i="20" s="1"/>
  <c r="P49" i="20"/>
  <c r="S49" i="20" s="1"/>
  <c r="Q50" i="20" l="1"/>
  <c r="R50" i="20" s="1"/>
  <c r="P50" i="20"/>
  <c r="S50" i="20" l="1"/>
  <c r="V14" i="20"/>
  <c r="V12" i="20" l="1"/>
  <c r="V13" i="20"/>
  <c r="F37" i="4" l="1"/>
  <c r="F38" i="4"/>
  <c r="F39" i="4"/>
  <c r="F40" i="4"/>
  <c r="F41" i="4"/>
  <c r="F42" i="4"/>
  <c r="F43" i="4"/>
  <c r="F44" i="4"/>
  <c r="F45" i="4"/>
  <c r="F46" i="4"/>
  <c r="F47" i="4"/>
  <c r="F48" i="4"/>
  <c r="F36" i="4"/>
  <c r="F23" i="4"/>
  <c r="F24" i="4"/>
  <c r="F25" i="4"/>
  <c r="F26" i="4"/>
  <c r="F27" i="4"/>
  <c r="F28" i="4"/>
  <c r="F29" i="4"/>
  <c r="F30" i="4"/>
  <c r="F31" i="4"/>
  <c r="F32" i="4"/>
  <c r="F33" i="4"/>
  <c r="F34" i="4"/>
  <c r="F35" i="4"/>
  <c r="F22" i="4"/>
  <c r="F21" i="4"/>
  <c r="F20" i="4"/>
  <c r="F19" i="4"/>
  <c r="F18" i="4"/>
  <c r="F17" i="4"/>
  <c r="F16" i="4"/>
  <c r="F15" i="4"/>
  <c r="F14" i="4"/>
  <c r="F13" i="4"/>
  <c r="F12" i="4"/>
  <c r="F11" i="4"/>
  <c r="F10" i="4"/>
  <c r="F9" i="4"/>
  <c r="F8" i="4"/>
  <c r="F7" i="4"/>
  <c r="F6" i="4"/>
  <c r="F5" i="4"/>
  <c r="D3" i="4"/>
  <c r="D4" i="4" s="1"/>
  <c r="D5" i="4" l="1"/>
  <c r="D6" i="4" l="1"/>
  <c r="D7" i="4" l="1"/>
  <c r="D8" i="4" l="1"/>
  <c r="D9" i="4" l="1"/>
  <c r="D10" i="4" l="1"/>
  <c r="D11" i="4" l="1"/>
  <c r="D12" i="4" l="1"/>
  <c r="D13" i="4" l="1"/>
  <c r="D14" i="4" l="1"/>
  <c r="D15" i="4" l="1"/>
  <c r="D16" i="4" l="1"/>
  <c r="D17" i="4" l="1"/>
  <c r="D18" i="4" l="1"/>
  <c r="D19" i="4" l="1"/>
  <c r="D20" i="4" l="1"/>
  <c r="D21" i="4" l="1"/>
  <c r="D22" i="4" l="1"/>
  <c r="D23" i="4" l="1"/>
  <c r="D24" i="4" l="1"/>
  <c r="D25" i="4" l="1"/>
  <c r="D26" i="4" s="1"/>
  <c r="D27" i="4" s="1"/>
  <c r="D28" i="4" s="1"/>
  <c r="D29" i="4" s="1"/>
  <c r="D30" i="4" s="1"/>
  <c r="D31" i="4" s="1"/>
  <c r="D32" i="4" s="1"/>
  <c r="D33" i="4" s="1"/>
  <c r="D34" i="4" s="1"/>
  <c r="D35" i="4" s="1"/>
  <c r="D36" i="4" s="1"/>
  <c r="D37" i="4" s="1"/>
  <c r="D38" i="4" s="1"/>
  <c r="D39" i="4" s="1"/>
  <c r="D40" i="4" s="1"/>
  <c r="D41" i="4" s="1"/>
  <c r="D42" i="4" s="1"/>
  <c r="D43" i="4" s="1"/>
  <c r="D44" i="4" s="1"/>
  <c r="D45" i="4" s="1"/>
  <c r="D46" i="4" s="1"/>
  <c r="D47" i="4" s="1"/>
  <c r="D48" i="4" s="1"/>
  <c r="D49" i="4" l="1"/>
  <c r="D50" i="4" s="1"/>
  <c r="V5" i="4" a="1"/>
  <c r="V5" i="4" l="1"/>
  <c r="J2" i="4" s="1"/>
  <c r="G46" i="4"/>
  <c r="H46" i="4" s="1"/>
  <c r="G34" i="4"/>
  <c r="H34" i="4" s="1"/>
  <c r="G47" i="4"/>
  <c r="H47" i="4" s="1"/>
  <c r="G27" i="4"/>
  <c r="H27" i="4" s="1"/>
  <c r="G39" i="4"/>
  <c r="H39" i="4" s="1"/>
  <c r="G36" i="4"/>
  <c r="H36" i="4" s="1"/>
  <c r="G40" i="4"/>
  <c r="H40" i="4" s="1"/>
  <c r="G37" i="4"/>
  <c r="H37" i="4" s="1"/>
  <c r="G44" i="4"/>
  <c r="H44" i="4" s="1"/>
  <c r="G28" i="4"/>
  <c r="H28" i="4" s="1"/>
  <c r="G29" i="4"/>
  <c r="H29" i="4" s="1"/>
  <c r="G41" i="4"/>
  <c r="H41" i="4" s="1"/>
  <c r="G33" i="4"/>
  <c r="H33" i="4" s="1"/>
  <c r="G49" i="4"/>
  <c r="H49" i="4" s="1"/>
  <c r="G25" i="4"/>
  <c r="H25" i="4" s="1"/>
  <c r="G50" i="4"/>
  <c r="H50" i="4" s="1"/>
  <c r="G30" i="4"/>
  <c r="H30" i="4" s="1"/>
  <c r="G42" i="4"/>
  <c r="H42" i="4" s="1"/>
  <c r="G32" i="4"/>
  <c r="H32" i="4" s="1"/>
  <c r="G3" i="4"/>
  <c r="H3" i="4" s="1"/>
  <c r="V7" i="4" s="1"/>
  <c r="G35" i="4"/>
  <c r="H35" i="4" s="1"/>
  <c r="G31" i="4"/>
  <c r="H31" i="4" s="1"/>
  <c r="G38" i="4"/>
  <c r="H38" i="4" s="1"/>
  <c r="G48" i="4"/>
  <c r="H48" i="4" s="1"/>
  <c r="G43" i="4"/>
  <c r="H43" i="4" s="1"/>
  <c r="G45" i="4"/>
  <c r="H45" i="4" s="1"/>
  <c r="G26" i="4"/>
  <c r="H26" i="4" s="1"/>
  <c r="G17" i="4"/>
  <c r="H17" i="4" s="1"/>
  <c r="G4" i="4"/>
  <c r="H4" i="4" s="1"/>
  <c r="V8" i="4" s="1"/>
  <c r="K4" i="4" s="1"/>
  <c r="G5" i="4"/>
  <c r="H5" i="4" s="1"/>
  <c r="V9" i="4" s="1"/>
  <c r="K5" i="4" s="1"/>
  <c r="I2" i="4"/>
  <c r="G22" i="4"/>
  <c r="H22" i="4" s="1"/>
  <c r="G20" i="4"/>
  <c r="H20" i="4" s="1"/>
  <c r="G9" i="4"/>
  <c r="H9" i="4" s="1"/>
  <c r="G6" i="4"/>
  <c r="H6" i="4" s="1"/>
  <c r="G23" i="4"/>
  <c r="H23" i="4" s="1"/>
  <c r="G16" i="4"/>
  <c r="H16" i="4" s="1"/>
  <c r="G19" i="4"/>
  <c r="H19" i="4" s="1"/>
  <c r="G10" i="4"/>
  <c r="H10" i="4" s="1"/>
  <c r="G21" i="4"/>
  <c r="H21" i="4" s="1"/>
  <c r="G7" i="4"/>
  <c r="H7" i="4" s="1"/>
  <c r="G11" i="4"/>
  <c r="H11" i="4" s="1"/>
  <c r="G13" i="4"/>
  <c r="H13" i="4" s="1"/>
  <c r="G14" i="4"/>
  <c r="H14" i="4" s="1"/>
  <c r="G8" i="4"/>
  <c r="H8" i="4" s="1"/>
  <c r="G24" i="4"/>
  <c r="H24" i="4" s="1"/>
  <c r="G18" i="4"/>
  <c r="H18" i="4" s="1"/>
  <c r="G12" i="4"/>
  <c r="H12" i="4" s="1"/>
  <c r="G15" i="4"/>
  <c r="H15" i="4" s="1"/>
  <c r="V10" i="4" l="1"/>
  <c r="K6" i="4" s="1"/>
  <c r="K3" i="4"/>
  <c r="I3" i="4" s="1"/>
  <c r="J3" i="4" l="1"/>
  <c r="L3" i="4" s="1"/>
  <c r="M3" i="4" s="1"/>
  <c r="K7" i="4"/>
  <c r="I4" i="4" l="1"/>
  <c r="K8" i="4" s="1"/>
  <c r="O3" i="4"/>
  <c r="N3" i="4"/>
  <c r="J4" i="4" l="1"/>
  <c r="L4" i="4" s="1"/>
  <c r="M4" i="4" s="1"/>
  <c r="P3" i="4"/>
  <c r="S3" i="4" s="1"/>
  <c r="Q3" i="4"/>
  <c r="R3" i="4" s="1"/>
  <c r="I5" i="4" l="1"/>
  <c r="K9" i="4" s="1"/>
  <c r="N4" i="4"/>
  <c r="O4" i="4"/>
  <c r="J5" i="4" l="1"/>
  <c r="L5" i="4" s="1"/>
  <c r="M5" i="4" s="1"/>
  <c r="Q4" i="4"/>
  <c r="R4" i="4" s="1"/>
  <c r="P4" i="4"/>
  <c r="S4" i="4" s="1"/>
  <c r="I6" i="4" l="1"/>
  <c r="J6" i="4" s="1"/>
  <c r="L6" i="4" s="1"/>
  <c r="M6" i="4" s="1"/>
  <c r="O6" i="4" s="1"/>
  <c r="O5" i="4"/>
  <c r="N5" i="4"/>
  <c r="K10" i="4" l="1"/>
  <c r="I7" i="4"/>
  <c r="J7" i="4" s="1"/>
  <c r="L7" i="4" s="1"/>
  <c r="M7" i="4" s="1"/>
  <c r="O7" i="4" s="1"/>
  <c r="Q5" i="4"/>
  <c r="P5" i="4"/>
  <c r="S5" i="4" s="1"/>
  <c r="N6" i="4"/>
  <c r="Q6" i="4" s="1"/>
  <c r="K11" i="4" l="1"/>
  <c r="I8" i="4"/>
  <c r="J8" i="4" s="1"/>
  <c r="L8" i="4" s="1"/>
  <c r="M8" i="4" s="1"/>
  <c r="O8" i="4" s="1"/>
  <c r="N7" i="4"/>
  <c r="P6" i="4"/>
  <c r="S6" i="4" s="1"/>
  <c r="R5" i="4"/>
  <c r="R6" i="4"/>
  <c r="K12" i="4" l="1"/>
  <c r="I9" i="4"/>
  <c r="J9" i="4" s="1"/>
  <c r="Q7" i="4"/>
  <c r="P7" i="4"/>
  <c r="S7" i="4" s="1"/>
  <c r="N8" i="4"/>
  <c r="L9" i="4" l="1"/>
  <c r="M9" i="4" s="1"/>
  <c r="I10" i="4"/>
  <c r="K14" i="4" s="1"/>
  <c r="K13" i="4"/>
  <c r="Q8" i="4"/>
  <c r="R8" i="4" s="1"/>
  <c r="P8" i="4"/>
  <c r="S8" i="4" s="1"/>
  <c r="R7" i="4"/>
  <c r="J10" i="4" l="1"/>
  <c r="L10" i="4" s="1"/>
  <c r="M10" i="4" s="1"/>
  <c r="N9" i="4"/>
  <c r="O9" i="4"/>
  <c r="I11" i="4" l="1"/>
  <c r="J11" i="4" s="1"/>
  <c r="L11" i="4" s="1"/>
  <c r="M11" i="4" s="1"/>
  <c r="N11" i="4" s="1"/>
  <c r="Q11" i="4" s="1"/>
  <c r="Q9" i="4"/>
  <c r="R9" i="4" s="1"/>
  <c r="P9" i="4"/>
  <c r="S9" i="4" s="1"/>
  <c r="O10" i="4"/>
  <c r="N10" i="4"/>
  <c r="K15" i="4" l="1"/>
  <c r="O11" i="4"/>
  <c r="I12" i="4"/>
  <c r="J12" i="4" s="1"/>
  <c r="Q10" i="4"/>
  <c r="R10" i="4" s="1"/>
  <c r="P10" i="4"/>
  <c r="S10" i="4" s="1"/>
  <c r="P11" i="4"/>
  <c r="S11" i="4" s="1"/>
  <c r="K16" i="4" l="1"/>
  <c r="R11" i="4"/>
  <c r="L12" i="4"/>
  <c r="M12" i="4" s="1"/>
  <c r="I13" i="4"/>
  <c r="J13" i="4" l="1"/>
  <c r="K17" i="4"/>
  <c r="O12" i="4"/>
  <c r="N12" i="4"/>
  <c r="Q12" i="4" l="1"/>
  <c r="R12" i="4" s="1"/>
  <c r="P12" i="4"/>
  <c r="S12" i="4" s="1"/>
  <c r="L13" i="4"/>
  <c r="M13" i="4" s="1"/>
  <c r="I14" i="4"/>
  <c r="J14" i="4" l="1"/>
  <c r="K18" i="4"/>
  <c r="O13" i="4"/>
  <c r="N13" i="4"/>
  <c r="P13" i="4" l="1"/>
  <c r="S13" i="4" s="1"/>
  <c r="Q13" i="4"/>
  <c r="R13" i="4" s="1"/>
  <c r="L14" i="4"/>
  <c r="M14" i="4" s="1"/>
  <c r="I15" i="4"/>
  <c r="N14" i="4" l="1"/>
  <c r="O14" i="4"/>
  <c r="K19" i="4"/>
  <c r="J15" i="4"/>
  <c r="L15" i="4" l="1"/>
  <c r="M15" i="4" s="1"/>
  <c r="I16" i="4"/>
  <c r="Q14" i="4"/>
  <c r="P14" i="4"/>
  <c r="S14" i="4" s="1"/>
  <c r="R14" i="4" l="1"/>
  <c r="K20" i="4"/>
  <c r="J16" i="4"/>
  <c r="N15" i="4"/>
  <c r="O15" i="4"/>
  <c r="L16" i="4" l="1"/>
  <c r="M16" i="4" s="1"/>
  <c r="I17" i="4"/>
  <c r="Q15" i="4"/>
  <c r="R15" i="4" s="1"/>
  <c r="P15" i="4"/>
  <c r="S15" i="4" s="1"/>
  <c r="K21" i="4" l="1"/>
  <c r="J17" i="4"/>
  <c r="N16" i="4"/>
  <c r="O16" i="4"/>
  <c r="L17" i="4" l="1"/>
  <c r="M17" i="4" s="1"/>
  <c r="I18" i="4"/>
  <c r="Q16" i="4"/>
  <c r="R16" i="4" s="1"/>
  <c r="P16" i="4"/>
  <c r="S16" i="4" s="1"/>
  <c r="J18" i="4" l="1"/>
  <c r="K22" i="4"/>
  <c r="N17" i="4"/>
  <c r="O17" i="4"/>
  <c r="P17" i="4" l="1"/>
  <c r="S17" i="4" s="1"/>
  <c r="Q17" i="4"/>
  <c r="R17" i="4" s="1"/>
  <c r="I19" i="4"/>
  <c r="L18" i="4"/>
  <c r="M18" i="4" s="1"/>
  <c r="J19" i="4" l="1"/>
  <c r="L19" i="4" s="1"/>
  <c r="M19" i="4" s="1"/>
  <c r="K23" i="4"/>
  <c r="O18" i="4"/>
  <c r="N18" i="4"/>
  <c r="I20" i="4" l="1"/>
  <c r="K24" i="4" s="1"/>
  <c r="Q18" i="4"/>
  <c r="R18" i="4" s="1"/>
  <c r="P18" i="4"/>
  <c r="S18" i="4" s="1"/>
  <c r="N19" i="4"/>
  <c r="O19" i="4"/>
  <c r="J20" i="4" l="1"/>
  <c r="L20" i="4" s="1"/>
  <c r="M20" i="4" s="1"/>
  <c r="P19" i="4"/>
  <c r="S19" i="4" s="1"/>
  <c r="Q19" i="4"/>
  <c r="R19" i="4" s="1"/>
  <c r="I21" i="4" l="1"/>
  <c r="J21" i="4" s="1"/>
  <c r="I22" i="4" s="1"/>
  <c r="O20" i="4"/>
  <c r="N20" i="4"/>
  <c r="K25" i="4" l="1"/>
  <c r="L21" i="4"/>
  <c r="M21" i="4" s="1"/>
  <c r="P20" i="4"/>
  <c r="S20" i="4" s="1"/>
  <c r="Q20" i="4"/>
  <c r="R20" i="4" s="1"/>
  <c r="J22" i="4"/>
  <c r="K26" i="4"/>
  <c r="N21" i="4" l="1"/>
  <c r="O21" i="4"/>
  <c r="L22" i="4"/>
  <c r="M22" i="4" s="1"/>
  <c r="I23" i="4"/>
  <c r="Q21" i="4" l="1"/>
  <c r="R21" i="4" s="1"/>
  <c r="P21" i="4"/>
  <c r="S21" i="4" s="1"/>
  <c r="J23" i="4"/>
  <c r="L23" i="4" s="1"/>
  <c r="M23" i="4" s="1"/>
  <c r="K27" i="4"/>
  <c r="N22" i="4"/>
  <c r="O22" i="4"/>
  <c r="I24" i="4" l="1"/>
  <c r="K28" i="4" s="1"/>
  <c r="P22" i="4"/>
  <c r="S22" i="4" s="1"/>
  <c r="Q22" i="4"/>
  <c r="R22" i="4" s="1"/>
  <c r="O23" i="4"/>
  <c r="N23" i="4"/>
  <c r="J24" i="4" l="1"/>
  <c r="L24" i="4" s="1"/>
  <c r="M24" i="4" s="1"/>
  <c r="P23" i="4"/>
  <c r="S23" i="4" s="1"/>
  <c r="Q23" i="4"/>
  <c r="R23" i="4" s="1"/>
  <c r="I25" i="4" l="1"/>
  <c r="K29" i="4" s="1"/>
  <c r="N24" i="4"/>
  <c r="O24" i="4"/>
  <c r="J25" i="4" l="1"/>
  <c r="I26" i="4" s="1"/>
  <c r="J26" i="4" s="1"/>
  <c r="P24" i="4"/>
  <c r="S24" i="4" s="1"/>
  <c r="Q24" i="4"/>
  <c r="L25" i="4" l="1"/>
  <c r="M25" i="4" s="1"/>
  <c r="N25" i="4" s="1"/>
  <c r="K30" i="4"/>
  <c r="R24" i="4"/>
  <c r="I27" i="4"/>
  <c r="L26" i="4"/>
  <c r="M26" i="4" s="1"/>
  <c r="O25" i="4" l="1"/>
  <c r="K31" i="4"/>
  <c r="J27" i="4"/>
  <c r="I28" i="4" s="1"/>
  <c r="N26" i="4"/>
  <c r="Q26" i="4" s="1"/>
  <c r="O26" i="4"/>
  <c r="Q25" i="4"/>
  <c r="R25" i="4" s="1"/>
  <c r="P25" i="4"/>
  <c r="S25" i="4" s="1"/>
  <c r="P26" i="4" l="1"/>
  <c r="S26" i="4" s="1"/>
  <c r="L27" i="4"/>
  <c r="M27" i="4" s="1"/>
  <c r="N27" i="4" s="1"/>
  <c r="R26" i="4"/>
  <c r="J28" i="4"/>
  <c r="I29" i="4" s="1"/>
  <c r="K32" i="4"/>
  <c r="O27" i="4" l="1"/>
  <c r="L28" i="4"/>
  <c r="M28" i="4" s="1"/>
  <c r="O28" i="4" s="1"/>
  <c r="K33" i="4"/>
  <c r="J29" i="4"/>
  <c r="Q27" i="4"/>
  <c r="R27" i="4" s="1"/>
  <c r="P27" i="4"/>
  <c r="S27" i="4" s="1"/>
  <c r="N28" i="4" l="1"/>
  <c r="P28" i="4" s="1"/>
  <c r="S28" i="4" s="1"/>
  <c r="L29" i="4"/>
  <c r="M29" i="4" s="1"/>
  <c r="I30" i="4"/>
  <c r="Q28" i="4" l="1"/>
  <c r="R28" i="4" s="1"/>
  <c r="K34" i="4"/>
  <c r="J30" i="4"/>
  <c r="N29" i="4"/>
  <c r="O29" i="4"/>
  <c r="Q29" i="4" l="1"/>
  <c r="R29" i="4" s="1"/>
  <c r="P29" i="4"/>
  <c r="S29" i="4" s="1"/>
  <c r="L30" i="4"/>
  <c r="M30" i="4" s="1"/>
  <c r="I31" i="4"/>
  <c r="O30" i="4" l="1"/>
  <c r="N30" i="4"/>
  <c r="K35" i="4"/>
  <c r="J31" i="4"/>
  <c r="I32" i="4" s="1"/>
  <c r="Q30" i="4" l="1"/>
  <c r="R30" i="4" s="1"/>
  <c r="P30" i="4"/>
  <c r="S30" i="4" s="1"/>
  <c r="J32" i="4"/>
  <c r="K36" i="4"/>
  <c r="L31" i="4"/>
  <c r="M31" i="4" s="1"/>
  <c r="O31" i="4" l="1"/>
  <c r="N31" i="4"/>
  <c r="I33" i="4"/>
  <c r="L32" i="4"/>
  <c r="M32" i="4" s="1"/>
  <c r="N32" i="4" l="1"/>
  <c r="O32" i="4"/>
  <c r="K37" i="4"/>
  <c r="J33" i="4"/>
  <c r="Q31" i="4"/>
  <c r="R31" i="4" s="1"/>
  <c r="P31" i="4"/>
  <c r="S31" i="4" s="1"/>
  <c r="L33" i="4" l="1"/>
  <c r="M33" i="4" s="1"/>
  <c r="I34" i="4"/>
  <c r="Q32" i="4"/>
  <c r="R32" i="4" s="1"/>
  <c r="P32" i="4"/>
  <c r="S32" i="4" s="1"/>
  <c r="J34" i="4" l="1"/>
  <c r="I35" i="4" s="1"/>
  <c r="K38" i="4"/>
  <c r="N33" i="4"/>
  <c r="O33" i="4"/>
  <c r="L34" i="4" l="1"/>
  <c r="M34" i="4" s="1"/>
  <c r="N34" i="4" s="1"/>
  <c r="Q33" i="4"/>
  <c r="R33" i="4" s="1"/>
  <c r="P33" i="4"/>
  <c r="S33" i="4" s="1"/>
  <c r="K39" i="4"/>
  <c r="J35" i="4"/>
  <c r="L35" i="4" s="1"/>
  <c r="M35" i="4" s="1"/>
  <c r="N35" i="4" s="1"/>
  <c r="Q35" i="4" s="1"/>
  <c r="O34" i="4" l="1"/>
  <c r="I36" i="4"/>
  <c r="J36" i="4" s="1"/>
  <c r="P34" i="4"/>
  <c r="S34" i="4" s="1"/>
  <c r="Q34" i="4"/>
  <c r="P35" i="4"/>
  <c r="S35" i="4" s="1"/>
  <c r="O35" i="4"/>
  <c r="K40" i="4" l="1"/>
  <c r="L36" i="4"/>
  <c r="M36" i="4" s="1"/>
  <c r="O36" i="4" s="1"/>
  <c r="I37" i="4"/>
  <c r="J37" i="4" s="1"/>
  <c r="L37" i="4" s="1"/>
  <c r="M37" i="4" s="1"/>
  <c r="R34" i="4"/>
  <c r="R35" i="4"/>
  <c r="N36" i="4" l="1"/>
  <c r="Q36" i="4" s="1"/>
  <c r="K41" i="4"/>
  <c r="I38" i="4"/>
  <c r="J38" i="4" s="1"/>
  <c r="L38" i="4" s="1"/>
  <c r="M38" i="4" s="1"/>
  <c r="O38" i="4" s="1"/>
  <c r="N37" i="4"/>
  <c r="Q37" i="4" s="1"/>
  <c r="O37" i="4"/>
  <c r="P36" i="4" l="1"/>
  <c r="S36" i="4" s="1"/>
  <c r="K42" i="4"/>
  <c r="I39" i="4"/>
  <c r="K43" i="4" s="1"/>
  <c r="V16" i="4"/>
  <c r="N38" i="4"/>
  <c r="Q38" i="4" s="1"/>
  <c r="R38" i="4" s="1"/>
  <c r="P37" i="4"/>
  <c r="S37" i="4" s="1"/>
  <c r="R36" i="4"/>
  <c r="R37" i="4"/>
  <c r="J39" i="4" l="1"/>
  <c r="L39" i="4" s="1"/>
  <c r="M39" i="4" s="1"/>
  <c r="O39" i="4" s="1"/>
  <c r="P38" i="4"/>
  <c r="S38" i="4" s="1"/>
  <c r="V18" i="4"/>
  <c r="N39" i="4" l="1"/>
  <c r="Q39" i="4" s="1"/>
  <c r="R39" i="4" s="1"/>
  <c r="I40" i="4"/>
  <c r="K44" i="4" s="1"/>
  <c r="V17" i="4"/>
  <c r="P39" i="4" l="1"/>
  <c r="S39" i="4" s="1"/>
  <c r="J40" i="4"/>
  <c r="L40" i="4" s="1"/>
  <c r="M40" i="4" s="1"/>
  <c r="N40" i="4" s="1"/>
  <c r="P40" i="4" s="1"/>
  <c r="S40" i="4" s="1"/>
  <c r="I41" i="4" l="1"/>
  <c r="K45" i="4" s="1"/>
  <c r="Q40" i="4"/>
  <c r="R40" i="4" s="1"/>
  <c r="O40" i="4"/>
  <c r="J41" i="4" l="1"/>
  <c r="I42" i="4" s="1"/>
  <c r="J42" i="4" s="1"/>
  <c r="L42" i="4" s="1"/>
  <c r="M42" i="4" s="1"/>
  <c r="N42" i="4" s="1"/>
  <c r="Q42" i="4" s="1"/>
  <c r="L41" i="4" l="1"/>
  <c r="M41" i="4" s="1"/>
  <c r="N41" i="4" s="1"/>
  <c r="Q41" i="4" s="1"/>
  <c r="R41" i="4" s="1"/>
  <c r="I43" i="4"/>
  <c r="J43" i="4" s="1"/>
  <c r="L43" i="4" s="1"/>
  <c r="M43" i="4" s="1"/>
  <c r="N43" i="4" s="1"/>
  <c r="K46" i="4"/>
  <c r="O43" i="4" l="1"/>
  <c r="I44" i="4"/>
  <c r="K48" i="4" s="1"/>
  <c r="K47" i="4"/>
  <c r="R42" i="4"/>
  <c r="O42" i="4"/>
  <c r="P41" i="4"/>
  <c r="S41" i="4" s="1"/>
  <c r="O41" i="4"/>
  <c r="P42" i="4"/>
  <c r="S42" i="4" s="1"/>
  <c r="P43" i="4"/>
  <c r="S43" i="4" s="1"/>
  <c r="Q43" i="4"/>
  <c r="R43" i="4" s="1"/>
  <c r="J44" i="4" l="1"/>
  <c r="L44" i="4" s="1"/>
  <c r="M44" i="4" s="1"/>
  <c r="N44" i="4" s="1"/>
  <c r="Q44" i="4" s="1"/>
  <c r="R44" i="4" s="1"/>
  <c r="O44" i="4" l="1"/>
  <c r="P44" i="4"/>
  <c r="S44" i="4" s="1"/>
  <c r="I45" i="4"/>
  <c r="K49" i="4" s="1"/>
  <c r="J45" i="4" l="1"/>
  <c r="I46" i="4" s="1"/>
  <c r="L45" i="4" l="1"/>
  <c r="M45" i="4" s="1"/>
  <c r="O45" i="4" s="1"/>
  <c r="K50" i="4"/>
  <c r="J46" i="4"/>
  <c r="L46" i="4" s="1"/>
  <c r="M46" i="4" s="1"/>
  <c r="O46" i="4" l="1"/>
  <c r="N45" i="4"/>
  <c r="P45" i="4" s="1"/>
  <c r="S45" i="4" s="1"/>
  <c r="I47" i="4"/>
  <c r="J47" i="4" s="1"/>
  <c r="L47" i="4" s="1"/>
  <c r="M47" i="4" s="1"/>
  <c r="N46" i="4"/>
  <c r="P46" i="4" l="1"/>
  <c r="S46" i="4" s="1"/>
  <c r="Q45" i="4"/>
  <c r="N47" i="4"/>
  <c r="Q47" i="4" s="1"/>
  <c r="O47" i="4"/>
  <c r="I48" i="4"/>
  <c r="R45" i="4"/>
  <c r="Q46" i="4"/>
  <c r="R46" i="4" s="1"/>
  <c r="P47" i="4" l="1"/>
  <c r="S47" i="4" s="1"/>
  <c r="J48" i="4"/>
  <c r="L48" i="4" s="1"/>
  <c r="M48" i="4" s="1"/>
  <c r="R47" i="4"/>
  <c r="I49" i="4" l="1"/>
  <c r="N48" i="4"/>
  <c r="O48" i="4"/>
  <c r="P48" i="4" l="1"/>
  <c r="S48" i="4" s="1"/>
  <c r="Q48" i="4"/>
  <c r="R48" i="4" s="1"/>
  <c r="J49" i="4"/>
  <c r="L49" i="4" s="1"/>
  <c r="M49" i="4" s="1"/>
  <c r="I50" i="4" l="1"/>
  <c r="J50" i="4" s="1"/>
  <c r="L50" i="4" s="1"/>
  <c r="M50" i="4" s="1"/>
  <c r="N50" i="4" s="1"/>
  <c r="Q50" i="4" s="1"/>
  <c r="O49" i="4"/>
  <c r="N49" i="4"/>
  <c r="O50" i="4" l="1"/>
  <c r="B4" i="10" s="1"/>
  <c r="Q49" i="4"/>
  <c r="P49" i="4"/>
  <c r="S49" i="4" s="1"/>
  <c r="P50" i="4"/>
  <c r="V14" i="4" l="1"/>
  <c r="F4" i="10" s="1"/>
  <c r="C4" i="10"/>
  <c r="S50" i="4"/>
  <c r="V12" i="4" s="1"/>
  <c r="R49" i="4"/>
  <c r="R50" i="4"/>
  <c r="D4" i="10" s="1"/>
  <c r="V13" i="4" l="1"/>
  <c r="E4"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73B71E-0C4A-40F2-B5B1-2DA1745A2342}"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 id="2" xr16:uid="{21455431-799F-4845-A238-E2F628D1595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BFF48A8-7CCC-4B3B-9211-2079F16551B6}" name="WorksheetConnection_Sales Train data.xlsx!train" type="102" refreshedVersion="8" minRefreshableVersion="5">
    <extLst>
      <ext xmlns:x15="http://schemas.microsoft.com/office/spreadsheetml/2010/11/main" uri="{DE250136-89BD-433C-8126-D09CA5730AF9}">
        <x15:connection id="train">
          <x15:rangePr sourceName="_xlcn.WorksheetConnection_SalesTraindata.xlsxtrain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train].[Region].&amp;[South]}"/>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<sst xmlns="http://schemas.openxmlformats.org/spreadsheetml/2006/main" count="78818" uniqueCount="9023">
  <si>
    <t>Order ID</t>
  </si>
  <si>
    <t>Ship Date</t>
  </si>
  <si>
    <t>Ship Mode</t>
  </si>
  <si>
    <t>Customer ID</t>
  </si>
  <si>
    <t>Segment</t>
  </si>
  <si>
    <t>Region</t>
  </si>
  <si>
    <t>Product ID</t>
  </si>
  <si>
    <t>Category</t>
  </si>
  <si>
    <t>Sales</t>
  </si>
  <si>
    <t>CA-2017-152156</t>
  </si>
  <si>
    <t>08/11/2017</t>
  </si>
  <si>
    <t>11/11/2017</t>
  </si>
  <si>
    <t>Second Class</t>
  </si>
  <si>
    <t>CG-12520</t>
  </si>
  <si>
    <t>Consumer</t>
  </si>
  <si>
    <t>South</t>
  </si>
  <si>
    <t>FUR-BO-10001798</t>
  </si>
  <si>
    <t>Furniture</t>
  </si>
  <si>
    <t>FUR-CH-10000454</t>
  </si>
  <si>
    <t>CA-2017-138688</t>
  </si>
  <si>
    <t>12/06/2017</t>
  </si>
  <si>
    <t>16/06/2017</t>
  </si>
  <si>
    <t>DV-13045</t>
  </si>
  <si>
    <t>Corporate</t>
  </si>
  <si>
    <t>West</t>
  </si>
  <si>
    <t>OFF-LA-10000240</t>
  </si>
  <si>
    <t>Office Supplies</t>
  </si>
  <si>
    <t>US-2016-108966</t>
  </si>
  <si>
    <t>11/10/2016</t>
  </si>
  <si>
    <t>18/10/2016</t>
  </si>
  <si>
    <t>Standard Class</t>
  </si>
  <si>
    <t>SO-20335</t>
  </si>
  <si>
    <t>FUR-TA-10000577</t>
  </si>
  <si>
    <t>OFF-ST-10000760</t>
  </si>
  <si>
    <t>CA-2015-115812</t>
  </si>
  <si>
    <t>09/06/2015</t>
  </si>
  <si>
    <t>14/06/2015</t>
  </si>
  <si>
    <t>BH-11710</t>
  </si>
  <si>
    <t>FUR-FU-10001487</t>
  </si>
  <si>
    <t>OFF-AR-10002833</t>
  </si>
  <si>
    <t>TEC-PH-10002275</t>
  </si>
  <si>
    <t>Technology</t>
  </si>
  <si>
    <t>OFF-BI-10003910</t>
  </si>
  <si>
    <t>OFF-AP-10002892</t>
  </si>
  <si>
    <t>FUR-TA-10001539</t>
  </si>
  <si>
    <t>TEC-PH-10002033</t>
  </si>
  <si>
    <t>CA-2018-114412</t>
  </si>
  <si>
    <t>15/04/2018</t>
  </si>
  <si>
    <t>20/04/2018</t>
  </si>
  <si>
    <t>AA-10480</t>
  </si>
  <si>
    <t>OFF-PA-10002365</t>
  </si>
  <si>
    <t>CA-2017-161389</t>
  </si>
  <si>
    <t>05/12/2017</t>
  </si>
  <si>
    <t>10/12/2017</t>
  </si>
  <si>
    <t>IM-15070</t>
  </si>
  <si>
    <t>OFF-BI-10003656</t>
  </si>
  <si>
    <t>US-2016-118983</t>
  </si>
  <si>
    <t>22/11/2016</t>
  </si>
  <si>
    <t>26/11/2016</t>
  </si>
  <si>
    <t>HP-14815</t>
  </si>
  <si>
    <t>Home Office</t>
  </si>
  <si>
    <t>Central</t>
  </si>
  <si>
    <t>OFF-AP-10002311</t>
  </si>
  <si>
    <t>OFF-BI-10000756</t>
  </si>
  <si>
    <t>CA-2015-105893</t>
  </si>
  <si>
    <t>11/11/2015</t>
  </si>
  <si>
    <t>18/11/2015</t>
  </si>
  <si>
    <t>PK-19075</t>
  </si>
  <si>
    <t>OFF-ST-10004186</t>
  </si>
  <si>
    <t>CA-2015-167164</t>
  </si>
  <si>
    <t>15/05/2015</t>
  </si>
  <si>
    <t>AG-10270</t>
  </si>
  <si>
    <t>OFF-ST-10000107</t>
  </si>
  <si>
    <t>CA-2015-143336</t>
  </si>
  <si>
    <t>27/08/2015</t>
  </si>
  <si>
    <t>01/09/2015</t>
  </si>
  <si>
    <t>ZD-21925</t>
  </si>
  <si>
    <t>OFF-AR-10003056</t>
  </si>
  <si>
    <t>TEC-PH-10001949</t>
  </si>
  <si>
    <t>OFF-BI-10002215</t>
  </si>
  <si>
    <t>CA-2017-137330</t>
  </si>
  <si>
    <t>09/12/2017</t>
  </si>
  <si>
    <t>13/12/2017</t>
  </si>
  <si>
    <t>KB-16585</t>
  </si>
  <si>
    <t>OFF-AR-10000246</t>
  </si>
  <si>
    <t>OFF-AP-10001492</t>
  </si>
  <si>
    <t>US-2018-156909</t>
  </si>
  <si>
    <t>16/07/2018</t>
  </si>
  <si>
    <t>18/07/2018</t>
  </si>
  <si>
    <t>SF-20065</t>
  </si>
  <si>
    <t>East</t>
  </si>
  <si>
    <t>FUR-CH-10002774</t>
  </si>
  <si>
    <t>CA-2016-106320</t>
  </si>
  <si>
    <t>25/09/2016</t>
  </si>
  <si>
    <t>30/09/2016</t>
  </si>
  <si>
    <t>EB-13870</t>
  </si>
  <si>
    <t>CA-2017-121755</t>
  </si>
  <si>
    <t>20/01/2017</t>
  </si>
  <si>
    <t>EH-13945</t>
  </si>
  <si>
    <t>OFF-BI-10001634</t>
  </si>
  <si>
    <t>TEC-AC-10003027</t>
  </si>
  <si>
    <t>US-2016-150630</t>
  </si>
  <si>
    <t>17/09/2016</t>
  </si>
  <si>
    <t>21/09/2016</t>
  </si>
  <si>
    <t>TB-21520</t>
  </si>
  <si>
    <t>FUR-BO-10004834</t>
  </si>
  <si>
    <t>OFF-BI-10000474</t>
  </si>
  <si>
    <t>FUR-FU-10004848</t>
  </si>
  <si>
    <t>OFF-EN-10001509</t>
  </si>
  <si>
    <t>OFF-AR-10004042</t>
  </si>
  <si>
    <t>OFF-BI-10001525</t>
  </si>
  <si>
    <t>OFF-AR-10001683</t>
  </si>
  <si>
    <t>CA-2018-107727</t>
  </si>
  <si>
    <t>19/10/2018</t>
  </si>
  <si>
    <t>23/10/2018</t>
  </si>
  <si>
    <t>MA-17560</t>
  </si>
  <si>
    <t>OFF-PA-10000249</t>
  </si>
  <si>
    <t>CA-2017-117590</t>
  </si>
  <si>
    <t>08/12/2017</t>
  </si>
  <si>
    <t>First Class</t>
  </si>
  <si>
    <t>GH-14485</t>
  </si>
  <si>
    <t>TEC-PH-10004977</t>
  </si>
  <si>
    <t>FUR-FU-10003664</t>
  </si>
  <si>
    <t>CA-2016-117415</t>
  </si>
  <si>
    <t>27/12/2016</t>
  </si>
  <si>
    <t>31/12/2016</t>
  </si>
  <si>
    <t>SN-20710</t>
  </si>
  <si>
    <t>OFF-EN-10002986</t>
  </si>
  <si>
    <t>FUR-BO-10002545</t>
  </si>
  <si>
    <t>FUR-CH-10004218</t>
  </si>
  <si>
    <t>TEC-PH-10000486</t>
  </si>
  <si>
    <t>CA-2018-120999</t>
  </si>
  <si>
    <t>10/09/2018</t>
  </si>
  <si>
    <t>15/09/2018</t>
  </si>
  <si>
    <t>LC-16930</t>
  </si>
  <si>
    <t>TEC-PH-10004093</t>
  </si>
  <si>
    <t>CA-2017-101343</t>
  </si>
  <si>
    <t>17/07/2017</t>
  </si>
  <si>
    <t>22/07/2017</t>
  </si>
  <si>
    <t>RA-19885</t>
  </si>
  <si>
    <t>OFF-ST-10003479</t>
  </si>
  <si>
    <t>CA-2018-139619</t>
  </si>
  <si>
    <t>19/09/2018</t>
  </si>
  <si>
    <t>23/09/2018</t>
  </si>
  <si>
    <t>ES-14080</t>
  </si>
  <si>
    <t>OFF-ST-10003282</t>
  </si>
  <si>
    <t>CA-2017-118255</t>
  </si>
  <si>
    <t>11/03/2017</t>
  </si>
  <si>
    <t>13/03/2017</t>
  </si>
  <si>
    <t>ON-18715</t>
  </si>
  <si>
    <t>TEC-AC-10000171</t>
  </si>
  <si>
    <t>OFF-BI-10003291</t>
  </si>
  <si>
    <t>CA-2015-146703</t>
  </si>
  <si>
    <t>20/10/2015</t>
  </si>
  <si>
    <t>25/10/2015</t>
  </si>
  <si>
    <t>PO-18865</t>
  </si>
  <si>
    <t>OFF-ST-10001713</t>
  </si>
  <si>
    <t>CA-2017-169194</t>
  </si>
  <si>
    <t>20/06/2017</t>
  </si>
  <si>
    <t>25/06/2017</t>
  </si>
  <si>
    <t>LH-16900</t>
  </si>
  <si>
    <t>TEC-AC-10002167</t>
  </si>
  <si>
    <t>TEC-PH-10003988</t>
  </si>
  <si>
    <t>CA-2016-115742</t>
  </si>
  <si>
    <t>18/04/2016</t>
  </si>
  <si>
    <t>22/04/2016</t>
  </si>
  <si>
    <t>DP-13000</t>
  </si>
  <si>
    <t>OFF-BI-10004410</t>
  </si>
  <si>
    <t>OFF-LA-10002762</t>
  </si>
  <si>
    <t>FUR-FU-10001706</t>
  </si>
  <si>
    <t>FUR-CH-10003061</t>
  </si>
  <si>
    <t>CA-2017-105816</t>
  </si>
  <si>
    <t>11/12/2017</t>
  </si>
  <si>
    <t>17/12/2017</t>
  </si>
  <si>
    <t>JM-15265</t>
  </si>
  <si>
    <t>OFF-FA-10000304</t>
  </si>
  <si>
    <t>TEC-PH-10002447</t>
  </si>
  <si>
    <t>CA-2017-111682</t>
  </si>
  <si>
    <t>17/06/2017</t>
  </si>
  <si>
    <t>18/06/2017</t>
  </si>
  <si>
    <t>TB-21055</t>
  </si>
  <si>
    <t>OFF-ST-10000604</t>
  </si>
  <si>
    <t>OFF-PA-10001569</t>
  </si>
  <si>
    <t>FUR-CH-10003968</t>
  </si>
  <si>
    <t>OFF-PA-10000587</t>
  </si>
  <si>
    <t>OFF-BI-10001460</t>
  </si>
  <si>
    <t>OFF-AR-10001868</t>
  </si>
  <si>
    <t>CA-2016-135545</t>
  </si>
  <si>
    <t>24/11/2016</t>
  </si>
  <si>
    <t>30/11/2016</t>
  </si>
  <si>
    <t>KM-16720</t>
  </si>
  <si>
    <t>TEC-AC-10004633</t>
  </si>
  <si>
    <t>OFF-BI-10001078</t>
  </si>
  <si>
    <t>OFF-PA-10003892</t>
  </si>
  <si>
    <t>FUR-FU-10000397</t>
  </si>
  <si>
    <t>US-2016-164175</t>
  </si>
  <si>
    <t>30/04/2016</t>
  </si>
  <si>
    <t>05/05/2016</t>
  </si>
  <si>
    <t>PS-18970</t>
  </si>
  <si>
    <t>FUR-CH-10001146</t>
  </si>
  <si>
    <t>CA-2015-106376</t>
  </si>
  <si>
    <t>05/12/2015</t>
  </si>
  <si>
    <t>10/12/2015</t>
  </si>
  <si>
    <t>BS-11590</t>
  </si>
  <si>
    <t>OFF-AR-10002671</t>
  </si>
  <si>
    <t>TEC-PH-10002726</t>
  </si>
  <si>
    <t>CA-2017-119823</t>
  </si>
  <si>
    <t>04/06/2017</t>
  </si>
  <si>
    <t>06/06/2017</t>
  </si>
  <si>
    <t>KD-16270</t>
  </si>
  <si>
    <t>OFF-PA-10000482</t>
  </si>
  <si>
    <t>CA-2017-106075</t>
  </si>
  <si>
    <t>18/09/2017</t>
  </si>
  <si>
    <t>23/09/2017</t>
  </si>
  <si>
    <t>HM-14980</t>
  </si>
  <si>
    <t>OFF-BI-10004654</t>
  </si>
  <si>
    <t>CA-2018-114440</t>
  </si>
  <si>
    <t>14/09/2018</t>
  </si>
  <si>
    <t>17/09/2018</t>
  </si>
  <si>
    <t>OFF-PA-10004675</t>
  </si>
  <si>
    <t>US-2016-134026</t>
  </si>
  <si>
    <t>26/04/2016</t>
  </si>
  <si>
    <t>02/05/2016</t>
  </si>
  <si>
    <t>JE-15745</t>
  </si>
  <si>
    <t>FUR-CH-10000513</t>
  </si>
  <si>
    <t>FUR-FU-10003708</t>
  </si>
  <si>
    <t>OFF-ST-10004123</t>
  </si>
  <si>
    <t>US-2018-118038</t>
  </si>
  <si>
    <t>09/12/2018</t>
  </si>
  <si>
    <t>11/12/2018</t>
  </si>
  <si>
    <t>KB-16600</t>
  </si>
  <si>
    <t>OFF-BI-10004182</t>
  </si>
  <si>
    <t>FUR-FU-10000260</t>
  </si>
  <si>
    <t>OFF-ST-10000615</t>
  </si>
  <si>
    <t>US-2015-147606</t>
  </si>
  <si>
    <t>26/11/2015</t>
  </si>
  <si>
    <t>01/12/2015</t>
  </si>
  <si>
    <t>FUR-FU-10003194</t>
  </si>
  <si>
    <t>CA-2017-127208</t>
  </si>
  <si>
    <t>15/06/2017</t>
  </si>
  <si>
    <t>SC-20770</t>
  </si>
  <si>
    <t>OFF-AP-10002118</t>
  </si>
  <si>
    <t>OFF-BI-10002309</t>
  </si>
  <si>
    <t>CA-2015-139451</t>
  </si>
  <si>
    <t>12/10/2015</t>
  </si>
  <si>
    <t>16/10/2015</t>
  </si>
  <si>
    <t>DN-13690</t>
  </si>
  <si>
    <t>OFF-AR-10002053</t>
  </si>
  <si>
    <t>OFF-ST-10002370</t>
  </si>
  <si>
    <t>CA-2016-149734</t>
  </si>
  <si>
    <t>08/09/2016</t>
  </si>
  <si>
    <t>JC-16105</t>
  </si>
  <si>
    <t>OFF-EN-10000927</t>
  </si>
  <si>
    <t>US-2018-119662</t>
  </si>
  <si>
    <t>13/11/2018</t>
  </si>
  <si>
    <t>16/11/2018</t>
  </si>
  <si>
    <t>CS-12400</t>
  </si>
  <si>
    <t>OFF-ST-10003656</t>
  </si>
  <si>
    <t>CA-2018-140088</t>
  </si>
  <si>
    <t>30/05/2018</t>
  </si>
  <si>
    <t>FUR-CH-10000863</t>
  </si>
  <si>
    <t>CA-2018-155558</t>
  </si>
  <si>
    <t>26/10/2018</t>
  </si>
  <si>
    <t>02/11/2018</t>
  </si>
  <si>
    <t>PG-18895</t>
  </si>
  <si>
    <t>TEC-AC-10001998</t>
  </si>
  <si>
    <t>OFF-LA-10000134</t>
  </si>
  <si>
    <t>CA-2017-159695</t>
  </si>
  <si>
    <t>05/04/2017</t>
  </si>
  <si>
    <t>10/04/2017</t>
  </si>
  <si>
    <t>GM-14455</t>
  </si>
  <si>
    <t>OFF-ST-10003442</t>
  </si>
  <si>
    <t>CA-2017-109806</t>
  </si>
  <si>
    <t>17/09/2017</t>
  </si>
  <si>
    <t>22/09/2017</t>
  </si>
  <si>
    <t>JS-15685</t>
  </si>
  <si>
    <t>OFF-AR-10004930</t>
  </si>
  <si>
    <t>OFF-PA-10000304</t>
  </si>
  <si>
    <t>CA-2016-149587</t>
  </si>
  <si>
    <t>31/01/2016</t>
  </si>
  <si>
    <t>05/02/2016</t>
  </si>
  <si>
    <t>KB-16315</t>
  </si>
  <si>
    <t>OFF-PA-10003177</t>
  </si>
  <si>
    <t>FUR-FU-10003799</t>
  </si>
  <si>
    <t>OFF-BI-10002852</t>
  </si>
  <si>
    <t>US-2018-109484</t>
  </si>
  <si>
    <t>06/11/2018</t>
  </si>
  <si>
    <t>12/11/2018</t>
  </si>
  <si>
    <t>RB-19705</t>
  </si>
  <si>
    <t>OFF-BI-10004738</t>
  </si>
  <si>
    <t>CA-2018-161018</t>
  </si>
  <si>
    <t>09/11/2018</t>
  </si>
  <si>
    <t>11/11/2018</t>
  </si>
  <si>
    <t>PN-18775</t>
  </si>
  <si>
    <t>FUR-FU-10000629</t>
  </si>
  <si>
    <t>CA-2018-157833</t>
  </si>
  <si>
    <t>17/06/2018</t>
  </si>
  <si>
    <t>20/06/2018</t>
  </si>
  <si>
    <t>KD-16345</t>
  </si>
  <si>
    <t>OFF-BI-10001721</t>
  </si>
  <si>
    <t>CA-2017-149223</t>
  </si>
  <si>
    <t>06/09/2017</t>
  </si>
  <si>
    <t>11/09/2017</t>
  </si>
  <si>
    <t>ER-13855</t>
  </si>
  <si>
    <t>OFF-AP-10000358</t>
  </si>
  <si>
    <t>CA-2017-158568</t>
  </si>
  <si>
    <t>29/08/2017</t>
  </si>
  <si>
    <t>02/09/2017</t>
  </si>
  <si>
    <t>RB-19465</t>
  </si>
  <si>
    <t>OFF-PA-10003256</t>
  </si>
  <si>
    <t>TEC-AC-10001767</t>
  </si>
  <si>
    <t>OFF-BI-10002609</t>
  </si>
  <si>
    <t>CA-2017-129903</t>
  </si>
  <si>
    <t>01/12/2017</t>
  </si>
  <si>
    <t>04/12/2017</t>
  </si>
  <si>
    <t>GZ-14470</t>
  </si>
  <si>
    <t>OFF-PA-10004040</t>
  </si>
  <si>
    <t>US-2016-156867</t>
  </si>
  <si>
    <t>13/11/2016</t>
  </si>
  <si>
    <t>17/11/2016</t>
  </si>
  <si>
    <t>LC-16870</t>
  </si>
  <si>
    <t>TEC-AC-10001552</t>
  </si>
  <si>
    <t>FUR-FU-10004006</t>
  </si>
  <si>
    <t>OFF-BI-10002794</t>
  </si>
  <si>
    <t>CA-2018-119004</t>
  </si>
  <si>
    <t>23/11/2018</t>
  </si>
  <si>
    <t>28/11/2018</t>
  </si>
  <si>
    <t>JM-15250</t>
  </si>
  <si>
    <t>TEC-AC-10003499</t>
  </si>
  <si>
    <t>TEC-PH-10002844</t>
  </si>
  <si>
    <t>OFF-AR-10000390</t>
  </si>
  <si>
    <t>CA-2016-129476</t>
  </si>
  <si>
    <t>15/10/2016</t>
  </si>
  <si>
    <t>20/10/2016</t>
  </si>
  <si>
    <t>PA-19060</t>
  </si>
  <si>
    <t>TEC-AC-10000844</t>
  </si>
  <si>
    <t>CA-2018-146780</t>
  </si>
  <si>
    <t>25/12/2018</t>
  </si>
  <si>
    <t>30/12/2018</t>
  </si>
  <si>
    <t>CV-12805</t>
  </si>
  <si>
    <t>FUR-FU-10001934</t>
  </si>
  <si>
    <t>CA-2017-128867</t>
  </si>
  <si>
    <t>03/11/2017</t>
  </si>
  <si>
    <t>10/11/2017</t>
  </si>
  <si>
    <t>CL-12565</t>
  </si>
  <si>
    <t>OFF-AR-10000380</t>
  </si>
  <si>
    <t>OFF-BI-10003981</t>
  </si>
  <si>
    <t>CA-2015-115259</t>
  </si>
  <si>
    <t>25/08/2015</t>
  </si>
  <si>
    <t>RC-19960</t>
  </si>
  <si>
    <t>OFF-FA-10000621</t>
  </si>
  <si>
    <t>OFF-EN-10002600</t>
  </si>
  <si>
    <t>OFF-PA-10004965</t>
  </si>
  <si>
    <t>OFF-EN-10002504</t>
  </si>
  <si>
    <t>CA-2016-110457</t>
  </si>
  <si>
    <t>02/03/2016</t>
  </si>
  <si>
    <t>06/03/2016</t>
  </si>
  <si>
    <t>DK-13090</t>
  </si>
  <si>
    <t>FUR-TA-10001768</t>
  </si>
  <si>
    <t>US-2016-136476</t>
  </si>
  <si>
    <t>05/04/2016</t>
  </si>
  <si>
    <t>10/04/2016</t>
  </si>
  <si>
    <t>GG-14650</t>
  </si>
  <si>
    <t>OFF-BI-10003650</t>
  </si>
  <si>
    <t>CA-2017-103730</t>
  </si>
  <si>
    <t>SC-20725</t>
  </si>
  <si>
    <t>FUR-FU-10002157</t>
  </si>
  <si>
    <t>OFF-ST-10000777</t>
  </si>
  <si>
    <t>OFF-EN-10002500</t>
  </si>
  <si>
    <t>TEC-PH-10003875</t>
  </si>
  <si>
    <t>US-2015-152030</t>
  </si>
  <si>
    <t>26/12/2015</t>
  </si>
  <si>
    <t>28/12/2015</t>
  </si>
  <si>
    <t>AD-10180</t>
  </si>
  <si>
    <t>FUR-CH-10004063</t>
  </si>
  <si>
    <t>US-2015-134614</t>
  </si>
  <si>
    <t>20/09/2015</t>
  </si>
  <si>
    <t>25/09/2015</t>
  </si>
  <si>
    <t>PF-19165</t>
  </si>
  <si>
    <t>FUR-TA-10004534</t>
  </si>
  <si>
    <t>US-2018-107272</t>
  </si>
  <si>
    <t>05/11/2018</t>
  </si>
  <si>
    <t>TS-21610</t>
  </si>
  <si>
    <t>OFF-BI-10003274</t>
  </si>
  <si>
    <t>OFF-ST-10002974</t>
  </si>
  <si>
    <t>US-2017-125969</t>
  </si>
  <si>
    <t>06/11/2017</t>
  </si>
  <si>
    <t>LS-16975</t>
  </si>
  <si>
    <t>FUR-FU-10003773</t>
  </si>
  <si>
    <t>US-2018-164147</t>
  </si>
  <si>
    <t>02/02/2018</t>
  </si>
  <si>
    <t>05/02/2018</t>
  </si>
  <si>
    <t>DW-13585</t>
  </si>
  <si>
    <t>TEC-PH-10002293</t>
  </si>
  <si>
    <t>OFF-PA-10002377</t>
  </si>
  <si>
    <t>OFF-FA-10002780</t>
  </si>
  <si>
    <t>CA-2017-145583</t>
  </si>
  <si>
    <t>13/10/2017</t>
  </si>
  <si>
    <t>19/10/2017</t>
  </si>
  <si>
    <t>LC-16885</t>
  </si>
  <si>
    <t>OFF-PA-10001804</t>
  </si>
  <si>
    <t>OFF-PA-10001736</t>
  </si>
  <si>
    <t>OFF-AR-10001149</t>
  </si>
  <si>
    <t>OFF-FA-10002988</t>
  </si>
  <si>
    <t>OFF-BI-10004781</t>
  </si>
  <si>
    <t>OFF-SU-10001218</t>
  </si>
  <si>
    <t>CA-2017-110366</t>
  </si>
  <si>
    <t>05/09/2017</t>
  </si>
  <si>
    <t>07/09/2017</t>
  </si>
  <si>
    <t>JD-15895</t>
  </si>
  <si>
    <t>CA-2018-106180</t>
  </si>
  <si>
    <t>18/09/2018</t>
  </si>
  <si>
    <t>SH-19975</t>
  </si>
  <si>
    <t>OFF-AR-10000940</t>
  </si>
  <si>
    <t>OFF-EN-10004030</t>
  </si>
  <si>
    <t>OFF-PA-10004327</t>
  </si>
  <si>
    <t>CA-2018-155376</t>
  </si>
  <si>
    <t>22/12/2018</t>
  </si>
  <si>
    <t>27/12/2018</t>
  </si>
  <si>
    <t>SG-20080</t>
  </si>
  <si>
    <t>OFF-AP-10001058</t>
  </si>
  <si>
    <t>CA-2016-110744</t>
  </si>
  <si>
    <t>07/09/2016</t>
  </si>
  <si>
    <t>12/09/2016</t>
  </si>
  <si>
    <t>HA-14920</t>
  </si>
  <si>
    <t>CA-2015-110072</t>
  </si>
  <si>
    <t>22/10/2015</t>
  </si>
  <si>
    <t>28/10/2015</t>
  </si>
  <si>
    <t>MG-17680</t>
  </si>
  <si>
    <t>FUR-FU-10000521</t>
  </si>
  <si>
    <t>CA-2017-114489</t>
  </si>
  <si>
    <t>JE-16165</t>
  </si>
  <si>
    <t>TEC-PH-10000215</t>
  </si>
  <si>
    <t>TEC-PH-10001448</t>
  </si>
  <si>
    <t>OFF-BI-10002735</t>
  </si>
  <si>
    <t>CA-2017-158834</t>
  </si>
  <si>
    <t>16/03/2017</t>
  </si>
  <si>
    <t>TW-21025</t>
  </si>
  <si>
    <t>OFF-AP-10000326</t>
  </si>
  <si>
    <t>TEC-PH-10001254</t>
  </si>
  <si>
    <t>CA-2016-124919</t>
  </si>
  <si>
    <t>31/05/2016</t>
  </si>
  <si>
    <t>02/06/2016</t>
  </si>
  <si>
    <t>SP-20650</t>
  </si>
  <si>
    <t>OFF-PA-10001950</t>
  </si>
  <si>
    <t>OFF-PA-10002254</t>
  </si>
  <si>
    <t>OFF-ST-10001590</t>
  </si>
  <si>
    <t>CA-2016-118948</t>
  </si>
  <si>
    <t>28/05/2016</t>
  </si>
  <si>
    <t>03/06/2016</t>
  </si>
  <si>
    <t>NK-18490</t>
  </si>
  <si>
    <t>OFF-AR-10001547</t>
  </si>
  <si>
    <t>CA-2015-104269</t>
  </si>
  <si>
    <t>06/03/2015</t>
  </si>
  <si>
    <t>DB-13060</t>
  </si>
  <si>
    <t>CA-2017-114104</t>
  </si>
  <si>
    <t>20/11/2017</t>
  </si>
  <si>
    <t>24/11/2017</t>
  </si>
  <si>
    <t>NP-18670</t>
  </si>
  <si>
    <t>OFF-LA-10002475</t>
  </si>
  <si>
    <t>TEC-PH-10004536</t>
  </si>
  <si>
    <t>CA-2017-162733</t>
  </si>
  <si>
    <t>11/05/2017</t>
  </si>
  <si>
    <t>12/05/2017</t>
  </si>
  <si>
    <t>TT-21070</t>
  </si>
  <si>
    <t>OFF-PA-10002751</t>
  </si>
  <si>
    <t>CA-2016-119697</t>
  </si>
  <si>
    <t>28/12/2016</t>
  </si>
  <si>
    <t>EM-13960</t>
  </si>
  <si>
    <t>TEC-AC-10003657</t>
  </si>
  <si>
    <t>CA-2017-154508</t>
  </si>
  <si>
    <t>16/11/2017</t>
  </si>
  <si>
    <t>RD-19900</t>
  </si>
  <si>
    <t>OFF-EN-10001990</t>
  </si>
  <si>
    <t>CA-2017-113817</t>
  </si>
  <si>
    <t>07/11/2017</t>
  </si>
  <si>
    <t>MJ-17740</t>
  </si>
  <si>
    <t>OFF-BI-10004002</t>
  </si>
  <si>
    <t>CA-2015-139892</t>
  </si>
  <si>
    <t>08/09/2015</t>
  </si>
  <si>
    <t>12/09/2015</t>
  </si>
  <si>
    <t>BM-11140</t>
  </si>
  <si>
    <t>OFF-AR-10004441</t>
  </si>
  <si>
    <t>TEC-MA-10000822</t>
  </si>
  <si>
    <t>OFF-ST-10000991</t>
  </si>
  <si>
    <t>FUR-CH-10004287</t>
  </si>
  <si>
    <t>OFF-AR-10002656</t>
  </si>
  <si>
    <t>OFF-AP-10002518</t>
  </si>
  <si>
    <t>TEC-PH-10003931</t>
  </si>
  <si>
    <t>CA-2015-118962</t>
  </si>
  <si>
    <t>05/08/2015</t>
  </si>
  <si>
    <t>09/08/2015</t>
  </si>
  <si>
    <t>CS-12130</t>
  </si>
  <si>
    <t>OFF-PA-10000659</t>
  </si>
  <si>
    <t>OFF-PA-10001144</t>
  </si>
  <si>
    <t>FUR-CH-10003817</t>
  </si>
  <si>
    <t>US-2015-100853</t>
  </si>
  <si>
    <t>14/09/2015</t>
  </si>
  <si>
    <t>19/09/2015</t>
  </si>
  <si>
    <t>JB-15400</t>
  </si>
  <si>
    <t>OFF-AP-10000891</t>
  </si>
  <si>
    <t>OFF-LA-10003148</t>
  </si>
  <si>
    <t>US-2018-152366</t>
  </si>
  <si>
    <t>21/04/2018</t>
  </si>
  <si>
    <t>25/04/2018</t>
  </si>
  <si>
    <t>SJ-20500</t>
  </si>
  <si>
    <t>OFF-AP-10002684</t>
  </si>
  <si>
    <t>US-2016-101511</t>
  </si>
  <si>
    <t>21/11/2016</t>
  </si>
  <si>
    <t>23/11/2016</t>
  </si>
  <si>
    <t>FUR-CH-10004698</t>
  </si>
  <si>
    <t>OFF-SU-10002189</t>
  </si>
  <si>
    <t>CA-2016-137225</t>
  </si>
  <si>
    <t>15/12/2016</t>
  </si>
  <si>
    <t>19/12/2016</t>
  </si>
  <si>
    <t>JK-15640</t>
  </si>
  <si>
    <t>OFF-AR-10001940</t>
  </si>
  <si>
    <t>CA-2015-166191</t>
  </si>
  <si>
    <t>09/12/2015</t>
  </si>
  <si>
    <t>DK-13150</t>
  </si>
  <si>
    <t>OFF-ST-10003455</t>
  </si>
  <si>
    <t>TEC-AC-10004659</t>
  </si>
  <si>
    <t>CA-2015-158274</t>
  </si>
  <si>
    <t>19/11/2015</t>
  </si>
  <si>
    <t>24/11/2015</t>
  </si>
  <si>
    <t>RM-19675</t>
  </si>
  <si>
    <t>TEC-PH-10003273</t>
  </si>
  <si>
    <t>TEC-PH-10004896</t>
  </si>
  <si>
    <t>TEC-AC-10002345</t>
  </si>
  <si>
    <t>CA-2017-105018</t>
  </si>
  <si>
    <t>28/11/2017</t>
  </si>
  <si>
    <t>02/12/2017</t>
  </si>
  <si>
    <t>SK-19990</t>
  </si>
  <si>
    <t>OFF-BI-10001890</t>
  </si>
  <si>
    <t>CA-2015-123260</t>
  </si>
  <si>
    <t>26/08/2015</t>
  </si>
  <si>
    <t>30/08/2015</t>
  </si>
  <si>
    <t>FM-14290</t>
  </si>
  <si>
    <t>TEC-AC-10002323</t>
  </si>
  <si>
    <t>CA-2017-157000</t>
  </si>
  <si>
    <t>16/07/2017</t>
  </si>
  <si>
    <t>AM-10360</t>
  </si>
  <si>
    <t>OFF-ST-10001328</t>
  </si>
  <si>
    <t>CA-2016-102281</t>
  </si>
  <si>
    <t>12/10/2016</t>
  </si>
  <si>
    <t>14/10/2016</t>
  </si>
  <si>
    <t>MP-17470</t>
  </si>
  <si>
    <t>FUR-BO-10002613</t>
  </si>
  <si>
    <t>TEC-PH-10001552</t>
  </si>
  <si>
    <t>OFF-PA-10000061</t>
  </si>
  <si>
    <t>OFF-AR-10003514</t>
  </si>
  <si>
    <t>CA-2016-131457</t>
  </si>
  <si>
    <t>31/10/2016</t>
  </si>
  <si>
    <t>06/11/2016</t>
  </si>
  <si>
    <t>MZ-17515</t>
  </si>
  <si>
    <t>CA-2015-140004</t>
  </si>
  <si>
    <t>21/03/2015</t>
  </si>
  <si>
    <t>25/03/2015</t>
  </si>
  <si>
    <t>CB-12025</t>
  </si>
  <si>
    <t>OFF-AR-10004685</t>
  </si>
  <si>
    <t>OFF-AR-10004027</t>
  </si>
  <si>
    <t>CA-2018-107720</t>
  </si>
  <si>
    <t>VM-21685</t>
  </si>
  <si>
    <t>OFF-ST-10001414</t>
  </si>
  <si>
    <t>US-2018-124303</t>
  </si>
  <si>
    <t>06/07/2018</t>
  </si>
  <si>
    <t>13/07/2018</t>
  </si>
  <si>
    <t>FH-14365</t>
  </si>
  <si>
    <t>OFF-BI-10000343</t>
  </si>
  <si>
    <t>OFF-PA-10002749</t>
  </si>
  <si>
    <t>CA-2018-105074</t>
  </si>
  <si>
    <t>29/06/2018</t>
  </si>
  <si>
    <t>MB-17305</t>
  </si>
  <si>
    <t>OFF-PA-10002666</t>
  </si>
  <si>
    <t>CA-2015-133690</t>
  </si>
  <si>
    <t>03/08/2015</t>
  </si>
  <si>
    <t>BS-11755</t>
  </si>
  <si>
    <t>FUR-TA-10004289</t>
  </si>
  <si>
    <t>OFF-AP-10003622</t>
  </si>
  <si>
    <t>US-2018-116701</t>
  </si>
  <si>
    <t>17/12/2018</t>
  </si>
  <si>
    <t>21/12/2018</t>
  </si>
  <si>
    <t>LC-17140</t>
  </si>
  <si>
    <t>OFF-AP-10003217</t>
  </si>
  <si>
    <t>CA-2018-126382</t>
  </si>
  <si>
    <t>03/06/2018</t>
  </si>
  <si>
    <t>07/06/2018</t>
  </si>
  <si>
    <t>HK-14890</t>
  </si>
  <si>
    <t>FUR-FU-10002960</t>
  </si>
  <si>
    <t>CA-2018-108329</t>
  </si>
  <si>
    <t>14/12/2018</t>
  </si>
  <si>
    <t>LE-16810</t>
  </si>
  <si>
    <t>TEC-PH-10001918</t>
  </si>
  <si>
    <t>CA-2018-135860</t>
  </si>
  <si>
    <t>01/12/2018</t>
  </si>
  <si>
    <t>07/12/2018</t>
  </si>
  <si>
    <t>JH-15985</t>
  </si>
  <si>
    <t>OFF-ST-10000642</t>
  </si>
  <si>
    <t>TEC-PH-10001700</t>
  </si>
  <si>
    <t>OFF-FA-10000134</t>
  </si>
  <si>
    <t>OFF-ST-10001522</t>
  </si>
  <si>
    <t>CA-2016-101007</t>
  </si>
  <si>
    <t>13/02/2016</t>
  </si>
  <si>
    <t>MS-17980</t>
  </si>
  <si>
    <t>TEC-AC-10001266</t>
  </si>
  <si>
    <t>CA-2016-146262</t>
  </si>
  <si>
    <t>02/01/2016</t>
  </si>
  <si>
    <t>09/01/2016</t>
  </si>
  <si>
    <t>VW-21775</t>
  </si>
  <si>
    <t>OFF-LA-10004544</t>
  </si>
  <si>
    <t>FUR-BO-10004695</t>
  </si>
  <si>
    <t>TEC-MA-10000864</t>
  </si>
  <si>
    <t>TEC-AC-10000109</t>
  </si>
  <si>
    <t>CA-2017-130162</t>
  </si>
  <si>
    <t>28/10/2017</t>
  </si>
  <si>
    <t>01/11/2017</t>
  </si>
  <si>
    <t>JH-15910</t>
  </si>
  <si>
    <t>TEC-PH-10002563</t>
  </si>
  <si>
    <t>CA-2016-169397</t>
  </si>
  <si>
    <t>24/12/2016</t>
  </si>
  <si>
    <t>JB-15925</t>
  </si>
  <si>
    <t>OFF-FA-10000585</t>
  </si>
  <si>
    <t>OFF-PA-10004000</t>
  </si>
  <si>
    <t>FUR-FU-10000087</t>
  </si>
  <si>
    <t>TEC-MA-10001148</t>
  </si>
  <si>
    <t>OFF-AR-10001958</t>
  </si>
  <si>
    <t>CA-2016-163055</t>
  </si>
  <si>
    <t>09/08/2016</t>
  </si>
  <si>
    <t>16/08/2016</t>
  </si>
  <si>
    <t>DS-13180</t>
  </si>
  <si>
    <t>OFF-AR-10001026</t>
  </si>
  <si>
    <t>FUR-TA-10003748</t>
  </si>
  <si>
    <t>OFF-ST-10002485</t>
  </si>
  <si>
    <t>US-2016-145436</t>
  </si>
  <si>
    <t>28/02/2016</t>
  </si>
  <si>
    <t>04/03/2016</t>
  </si>
  <si>
    <t>VD-21670</t>
  </si>
  <si>
    <t>FUR-CH-10004860</t>
  </si>
  <si>
    <t>FUR-CH-10004477</t>
  </si>
  <si>
    <t>US-2015-156216</t>
  </si>
  <si>
    <t>13/09/2015</t>
  </si>
  <si>
    <t>17/09/2015</t>
  </si>
  <si>
    <t>EA-14035</t>
  </si>
  <si>
    <t>OFF-BI-10001679</t>
  </si>
  <si>
    <t>US-2018-100930</t>
  </si>
  <si>
    <t>07/04/2018</t>
  </si>
  <si>
    <t>12/04/2018</t>
  </si>
  <si>
    <t>FUR-TA-10001705</t>
  </si>
  <si>
    <t>FUR-TA-10003473</t>
  </si>
  <si>
    <t>FUR-FU-10004017</t>
  </si>
  <si>
    <t>TEC-AC-10003832</t>
  </si>
  <si>
    <t>CA-2018-160514</t>
  </si>
  <si>
    <t>DB-13120</t>
  </si>
  <si>
    <t>OFF-PA-10002479</t>
  </si>
  <si>
    <t>CA-2017-157749</t>
  </si>
  <si>
    <t>09/06/2017</t>
  </si>
  <si>
    <t>KL-16645</t>
  </si>
  <si>
    <t>OFF-PA-10003349</t>
  </si>
  <si>
    <t>FUR-FU-10000576</t>
  </si>
  <si>
    <t>FUR-FU-10004351</t>
  </si>
  <si>
    <t>TEC-PH-10000011</t>
  </si>
  <si>
    <t>FUR-TA-10002607</t>
  </si>
  <si>
    <t>FUR-FU-10002505</t>
  </si>
  <si>
    <t>CA-2015-131926</t>
  </si>
  <si>
    <t>01/06/2015</t>
  </si>
  <si>
    <t>06/06/2015</t>
  </si>
  <si>
    <t>DW-13480</t>
  </si>
  <si>
    <t>OFF-ST-10002276</t>
  </si>
  <si>
    <t>OFF-PA-10004082</t>
  </si>
  <si>
    <t>OFF-AP-10002945</t>
  </si>
  <si>
    <t>CA-2017-154739</t>
  </si>
  <si>
    <t>15/12/2017</t>
  </si>
  <si>
    <t>LH-17155</t>
  </si>
  <si>
    <t>FUR-CH-10002965</t>
  </si>
  <si>
    <t>CA-2017-145625</t>
  </si>
  <si>
    <t>KC-16540</t>
  </si>
  <si>
    <t>OFF-PA-10004569</t>
  </si>
  <si>
    <t>CA-2017-146941</t>
  </si>
  <si>
    <t>DL-13315</t>
  </si>
  <si>
    <t>OFF-ST-10001228</t>
  </si>
  <si>
    <t>OFF-EN-10003296</t>
  </si>
  <si>
    <t>US-2016-159982</t>
  </si>
  <si>
    <t>28/11/2016</t>
  </si>
  <si>
    <t>04/12/2016</t>
  </si>
  <si>
    <t>DR-12880</t>
  </si>
  <si>
    <t>OFF-ST-10004804</t>
  </si>
  <si>
    <t>TEC-PH-10001580</t>
  </si>
  <si>
    <t>CA-2018-163139</t>
  </si>
  <si>
    <t>03/12/2018</t>
  </si>
  <si>
    <t>CC-12670</t>
  </si>
  <si>
    <t>TEC-AC-10000290</t>
  </si>
  <si>
    <t>OFF-ST-10002790</t>
  </si>
  <si>
    <t>OFF-BI-10003460</t>
  </si>
  <si>
    <t>US-2018-155299</t>
  </si>
  <si>
    <t>08/06/2018</t>
  </si>
  <si>
    <t>12/06/2018</t>
  </si>
  <si>
    <t>Dl-13600</t>
  </si>
  <si>
    <t>OFF-AP-10002203</t>
  </si>
  <si>
    <t>US-2015-106992</t>
  </si>
  <si>
    <t>21/09/2015</t>
  </si>
  <si>
    <t>SB-20290</t>
  </si>
  <si>
    <t>TEC-MA-10003353</t>
  </si>
  <si>
    <t>CA-2017-125318</t>
  </si>
  <si>
    <t>13/06/2017</t>
  </si>
  <si>
    <t>RC-19825</t>
  </si>
  <si>
    <t>TEC-PH-10001433</t>
  </si>
  <si>
    <t>CA-2016-155040</t>
  </si>
  <si>
    <t>10/11/2016</t>
  </si>
  <si>
    <t>15/11/2016</t>
  </si>
  <si>
    <t>AH-10210</t>
  </si>
  <si>
    <t>TEC-AC-10004469</t>
  </si>
  <si>
    <t>CA-2018-136826</t>
  </si>
  <si>
    <t>16/06/2018</t>
  </si>
  <si>
    <t>CB-12535</t>
  </si>
  <si>
    <t>OFF-AR-10003602</t>
  </si>
  <si>
    <t>CA-2017-111010</t>
  </si>
  <si>
    <t>28/01/2017</t>
  </si>
  <si>
    <t>OFF-FA-10003472</t>
  </si>
  <si>
    <t>US-2018-145366</t>
  </si>
  <si>
    <t>13/12/2018</t>
  </si>
  <si>
    <t>CA-12310</t>
  </si>
  <si>
    <t>OFF-ST-10004180</t>
  </si>
  <si>
    <t>OFF-EN-10004386</t>
  </si>
  <si>
    <t>CA-2018-163979</t>
  </si>
  <si>
    <t>28/12/2018</t>
  </si>
  <si>
    <t>02/01/2019</t>
  </si>
  <si>
    <t>KH-16690</t>
  </si>
  <si>
    <t>OFF-ST-10003208</t>
  </si>
  <si>
    <t>CA-2016-155334</t>
  </si>
  <si>
    <t>30/07/2016</t>
  </si>
  <si>
    <t>31/07/2016</t>
  </si>
  <si>
    <t>TEC-AC-10003628</t>
  </si>
  <si>
    <t>FUR-FU-10003274</t>
  </si>
  <si>
    <t>OFF-BI-10002557</t>
  </si>
  <si>
    <t>CA-2018-118136</t>
  </si>
  <si>
    <t>16/09/2018</t>
  </si>
  <si>
    <t>BB-10990</t>
  </si>
  <si>
    <t>OFF-PA-10002615</t>
  </si>
  <si>
    <t>OFF-AR-10001427</t>
  </si>
  <si>
    <t>CA-2018-132976</t>
  </si>
  <si>
    <t>13/10/2018</t>
  </si>
  <si>
    <t>17/10/2018</t>
  </si>
  <si>
    <t>AG-10495</t>
  </si>
  <si>
    <t>OFF-PA-10000673</t>
  </si>
  <si>
    <t>OFF-PA-10004470</t>
  </si>
  <si>
    <t>OFF-ST-10000876</t>
  </si>
  <si>
    <t>OFF-LA-10002043</t>
  </si>
  <si>
    <t>US-2016-161991</t>
  </si>
  <si>
    <t>26/09/2016</t>
  </si>
  <si>
    <t>28/09/2016</t>
  </si>
  <si>
    <t>OFF-BI-10004967</t>
  </si>
  <si>
    <t>TEC-PH-10001760</t>
  </si>
  <si>
    <t>CA-2016-130890</t>
  </si>
  <si>
    <t>02/11/2016</t>
  </si>
  <si>
    <t>JO-15280</t>
  </si>
  <si>
    <t>FUR-TA-10002903</t>
  </si>
  <si>
    <t>CA-2016-130883</t>
  </si>
  <si>
    <t>02/10/2016</t>
  </si>
  <si>
    <t>OFF-PA-10000474</t>
  </si>
  <si>
    <t>TEC-AC-10001956</t>
  </si>
  <si>
    <t>OFF-PA-10004100</t>
  </si>
  <si>
    <t>CA-2017-112697</t>
  </si>
  <si>
    <t>18/12/2017</t>
  </si>
  <si>
    <t>20/12/2017</t>
  </si>
  <si>
    <t>AH-10195</t>
  </si>
  <si>
    <t>OFF-BI-10000778</t>
  </si>
  <si>
    <t>OFF-SU-10000646</t>
  </si>
  <si>
    <t>CA-2017-110772</t>
  </si>
  <si>
    <t>NZ-18565</t>
  </si>
  <si>
    <t>OFF-FA-10002983</t>
  </si>
  <si>
    <t>OFF-LA-10004689</t>
  </si>
  <si>
    <t>TEC-AC-10002001</t>
  </si>
  <si>
    <t>FUR-BO-10004709</t>
  </si>
  <si>
    <t>CA-2015-111451</t>
  </si>
  <si>
    <t>KL-16555</t>
  </si>
  <si>
    <t>FUR-FU-10004091</t>
  </si>
  <si>
    <t>FUR-CH-10001891</t>
  </si>
  <si>
    <t>FUR-FU-10002918</t>
  </si>
  <si>
    <t>OFF-BI-10004593</t>
  </si>
  <si>
    <t>OFF-FA-10004854</t>
  </si>
  <si>
    <t>CA-2017-142545</t>
  </si>
  <si>
    <t>OFF-PA-10002105</t>
  </si>
  <si>
    <t>OFF-ST-10002756</t>
  </si>
  <si>
    <t>OFF-PA-10004243</t>
  </si>
  <si>
    <t>FUR-FU-10001861</t>
  </si>
  <si>
    <t>OFF-BI-10002706</t>
  </si>
  <si>
    <t>US-2018-152380</t>
  </si>
  <si>
    <t>19/11/2018</t>
  </si>
  <si>
    <t>FUR-TA-10002533</t>
  </si>
  <si>
    <t>CA-2016-144253</t>
  </si>
  <si>
    <t>04/05/2016</t>
  </si>
  <si>
    <t>09/05/2016</t>
  </si>
  <si>
    <t>AS-10225</t>
  </si>
  <si>
    <t>FUR-FU-10002671</t>
  </si>
  <si>
    <t>CA-2015-130960</t>
  </si>
  <si>
    <t>30/12/2015</t>
  </si>
  <si>
    <t>04/01/2016</t>
  </si>
  <si>
    <t>OFF-AR-10003651</t>
  </si>
  <si>
    <t>CA-2015-111003</t>
  </si>
  <si>
    <t>CR-12625</t>
  </si>
  <si>
    <t>OFF-BI-10001072</t>
  </si>
  <si>
    <t>OFF-AR-10002135</t>
  </si>
  <si>
    <t>CA-2018-126774</t>
  </si>
  <si>
    <t>17/04/2018</t>
  </si>
  <si>
    <t>SH-20395</t>
  </si>
  <si>
    <t>OFF-AR-10002804</t>
  </si>
  <si>
    <t>CA-2017-142902</t>
  </si>
  <si>
    <t>12/09/2017</t>
  </si>
  <si>
    <t>14/09/2017</t>
  </si>
  <si>
    <t>BP-11185</t>
  </si>
  <si>
    <t>FUR-FU-10001918</t>
  </si>
  <si>
    <t>FUR-CH-10004086</t>
  </si>
  <si>
    <t>FUR-FU-10001756</t>
  </si>
  <si>
    <t>OFF-LA-10000634</t>
  </si>
  <si>
    <t>CA-2015-120887</t>
  </si>
  <si>
    <t>27/09/2015</t>
  </si>
  <si>
    <t>03/10/2015</t>
  </si>
  <si>
    <t>TS-21205</t>
  </si>
  <si>
    <t>FUR-FU-10001588</t>
  </si>
  <si>
    <t>CA-2015-167850</t>
  </si>
  <si>
    <t>16/08/2015</t>
  </si>
  <si>
    <t>AG-10525</t>
  </si>
  <si>
    <t>TEC-PH-10002398</t>
  </si>
  <si>
    <t>OFF-PA-10001937</t>
  </si>
  <si>
    <t>CA-2015-164259</t>
  </si>
  <si>
    <t>SP-20860</t>
  </si>
  <si>
    <t>OFF-AR-10003373</t>
  </si>
  <si>
    <t>CA-2015-164973</t>
  </si>
  <si>
    <t>04/11/2015</t>
  </si>
  <si>
    <t>09/11/2015</t>
  </si>
  <si>
    <t>NM-18445</t>
  </si>
  <si>
    <t>FUR-CH-10002602</t>
  </si>
  <si>
    <t>TEC-MA-10002927</t>
  </si>
  <si>
    <t>TEC-AC-10000892</t>
  </si>
  <si>
    <t>CA-2015-156601</t>
  </si>
  <si>
    <t>24/09/2015</t>
  </si>
  <si>
    <t>FA-14230</t>
  </si>
  <si>
    <t>OFF-FA-10000624</t>
  </si>
  <si>
    <t>CA-2017-162138</t>
  </si>
  <si>
    <t>23/04/2017</t>
  </si>
  <si>
    <t>27/04/2017</t>
  </si>
  <si>
    <t>GK-14620</t>
  </si>
  <si>
    <t>TEC-AC-10001908</t>
  </si>
  <si>
    <t>CA-2018-153339</t>
  </si>
  <si>
    <t>03/11/2018</t>
  </si>
  <si>
    <t>DJ-13510</t>
  </si>
  <si>
    <t>FUR-FU-10001967</t>
  </si>
  <si>
    <t>US-2017-141544</t>
  </si>
  <si>
    <t>30/08/2017</t>
  </si>
  <si>
    <t>01/09/2017</t>
  </si>
  <si>
    <t>PO-18850</t>
  </si>
  <si>
    <t>TEC-PH-10003645</t>
  </si>
  <si>
    <t>OFF-ST-10000675</t>
  </si>
  <si>
    <t>FUR-CH-10003312</t>
  </si>
  <si>
    <t>OFF-LA-10001074</t>
  </si>
  <si>
    <t>OFF-BI-10001524</t>
  </si>
  <si>
    <t>US-2017-150147</t>
  </si>
  <si>
    <t>25/04/2017</t>
  </si>
  <si>
    <t>29/04/2017</t>
  </si>
  <si>
    <t>JL-15850</t>
  </si>
  <si>
    <t>TEC-PH-10004614</t>
  </si>
  <si>
    <t>OFF-BI-10001153</t>
  </si>
  <si>
    <t>OFF-BI-10001982</t>
  </si>
  <si>
    <t>CA-2016-137946</t>
  </si>
  <si>
    <t>01/09/2016</t>
  </si>
  <si>
    <t>04/09/2016</t>
  </si>
  <si>
    <t>DB-13615</t>
  </si>
  <si>
    <t>OFF-BI-10001922</t>
  </si>
  <si>
    <t>TEC-CO-10001449</t>
  </si>
  <si>
    <t>OFF-BI-10004140</t>
  </si>
  <si>
    <t>CA-2015-129924</t>
  </si>
  <si>
    <t>12/07/2015</t>
  </si>
  <si>
    <t>17/07/2015</t>
  </si>
  <si>
    <t>AC-10420</t>
  </si>
  <si>
    <t>OFF-BI-10003314</t>
  </si>
  <si>
    <t>FUR-TA-10004575</t>
  </si>
  <si>
    <t>CA-2016-128167</t>
  </si>
  <si>
    <t>22/06/2016</t>
  </si>
  <si>
    <t>26/06/2016</t>
  </si>
  <si>
    <t>OFF-FA-10000490</t>
  </si>
  <si>
    <t>CA-2015-122336</t>
  </si>
  <si>
    <t>13/04/2015</t>
  </si>
  <si>
    <t>17/04/2015</t>
  </si>
  <si>
    <t>OFF-AR-10000122</t>
  </si>
  <si>
    <t>TEC-PH-10000702</t>
  </si>
  <si>
    <t>US-2016-120712</t>
  </si>
  <si>
    <t>20/12/2016</t>
  </si>
  <si>
    <t>CA-2018-169901</t>
  </si>
  <si>
    <t>15/06/2018</t>
  </si>
  <si>
    <t>19/06/2018</t>
  </si>
  <si>
    <t>CC-12550</t>
  </si>
  <si>
    <t>CA-2018-134306</t>
  </si>
  <si>
    <t>08/07/2018</t>
  </si>
  <si>
    <t>12/07/2018</t>
  </si>
  <si>
    <t>TD-20995</t>
  </si>
  <si>
    <t>OFF-AR-10001374</t>
  </si>
  <si>
    <t>CA-2017-129714</t>
  </si>
  <si>
    <t>03/09/2017</t>
  </si>
  <si>
    <t>AB-10060</t>
  </si>
  <si>
    <t>OFF-PA-10001970</t>
  </si>
  <si>
    <t>OFF-BI-10002160</t>
  </si>
  <si>
    <t>OFF-BI-10004995</t>
  </si>
  <si>
    <t>CA-2017-138520</t>
  </si>
  <si>
    <t>08/04/2017</t>
  </si>
  <si>
    <t>13/04/2017</t>
  </si>
  <si>
    <t>JL-15505</t>
  </si>
  <si>
    <t>FUR-BO-10002268</t>
  </si>
  <si>
    <t>OFF-EN-10001137</t>
  </si>
  <si>
    <t>OFF-AR-10002399</t>
  </si>
  <si>
    <t>OFF-PA-10002713</t>
  </si>
  <si>
    <t>CA-2017-130001</t>
  </si>
  <si>
    <t>28/04/2017</t>
  </si>
  <si>
    <t>CA-2018-155698</t>
  </si>
  <si>
    <t>08/03/2018</t>
  </si>
  <si>
    <t>11/03/2018</t>
  </si>
  <si>
    <t>VB-21745</t>
  </si>
  <si>
    <t>OFF-AP-10001124</t>
  </si>
  <si>
    <t>OFF-LA-10001158</t>
  </si>
  <si>
    <t>CA-2018-144904</t>
  </si>
  <si>
    <t>25/09/2018</t>
  </si>
  <si>
    <t>01/10/2018</t>
  </si>
  <si>
    <t>KW-16435</t>
  </si>
  <si>
    <t>FUR-CH-10000785</t>
  </si>
  <si>
    <t>OFF-AR-10003732</t>
  </si>
  <si>
    <t>FUR-FU-10000023</t>
  </si>
  <si>
    <t>CA-2015-123344</t>
  </si>
  <si>
    <t>29/09/2015</t>
  </si>
  <si>
    <t>JD-16060</t>
  </si>
  <si>
    <t>CA-2017-155516</t>
  </si>
  <si>
    <t>21/10/2017</t>
  </si>
  <si>
    <t>Same Day</t>
  </si>
  <si>
    <t>MK-17905</t>
  </si>
  <si>
    <t>OFF-BI-10002412</t>
  </si>
  <si>
    <t>OFF-SU-10001225</t>
  </si>
  <si>
    <t>OFF-ST-10002406</t>
  </si>
  <si>
    <t>CA-2018-104745</t>
  </si>
  <si>
    <t>29/05/2018</t>
  </si>
  <si>
    <t>04/06/2018</t>
  </si>
  <si>
    <t>GT-14755</t>
  </si>
  <si>
    <t>OFF-PA-10002036</t>
  </si>
  <si>
    <t>OFF-ST-10002205</t>
  </si>
  <si>
    <t>US-2015-119137</t>
  </si>
  <si>
    <t>23/07/2015</t>
  </si>
  <si>
    <t>27/07/2015</t>
  </si>
  <si>
    <t>AG-10900</t>
  </si>
  <si>
    <t>TEC-AC-10003911</t>
  </si>
  <si>
    <t>OFF-AR-10000658</t>
  </si>
  <si>
    <t>TEC-AC-10002076</t>
  </si>
  <si>
    <t>US-2017-134656</t>
  </si>
  <si>
    <t>28/09/2017</t>
  </si>
  <si>
    <t>01/10/2017</t>
  </si>
  <si>
    <t>MM-18280</t>
  </si>
  <si>
    <t>OFF-PA-10003039</t>
  </si>
  <si>
    <t>US-2018-134481</t>
  </si>
  <si>
    <t>27/08/2018</t>
  </si>
  <si>
    <t>01/09/2018</t>
  </si>
  <si>
    <t>AR-10405</t>
  </si>
  <si>
    <t>FUR-TA-10004915</t>
  </si>
  <si>
    <t>CA-2016-130792</t>
  </si>
  <si>
    <t>28/04/2016</t>
  </si>
  <si>
    <t>RA-19915</t>
  </si>
  <si>
    <t>OFF-AP-10000696</t>
  </si>
  <si>
    <t>OFF-ST-10003327</t>
  </si>
  <si>
    <t>OFF-BI-10000309</t>
  </si>
  <si>
    <t>CA-2017-134775</t>
  </si>
  <si>
    <t>29/10/2017</t>
  </si>
  <si>
    <t>AS-10285</t>
  </si>
  <si>
    <t>OFF-PA-10004734</t>
  </si>
  <si>
    <t>OFF-BI-10002225</t>
  </si>
  <si>
    <t>CA-2016-125395</t>
  </si>
  <si>
    <t>29/06/2016</t>
  </si>
  <si>
    <t>LA-16780</t>
  </si>
  <si>
    <t>TEC-AC-10004708</t>
  </si>
  <si>
    <t>US-2016-168935</t>
  </si>
  <si>
    <t>27/11/2016</t>
  </si>
  <si>
    <t>02/12/2016</t>
  </si>
  <si>
    <t>DO-13435</t>
  </si>
  <si>
    <t>FUR-TA-10000617</t>
  </si>
  <si>
    <t>TEC-AC-10002335</t>
  </si>
  <si>
    <t>CA-2016-122756</t>
  </si>
  <si>
    <t>03/12/2016</t>
  </si>
  <si>
    <t>07/12/2016</t>
  </si>
  <si>
    <t>DK-13225</t>
  </si>
  <si>
    <t>TEC-MA-10001681</t>
  </si>
  <si>
    <t>FUR-FU-10001935</t>
  </si>
  <si>
    <t>CA-2015-115973</t>
  </si>
  <si>
    <t>NG-18430</t>
  </si>
  <si>
    <t>OFF-AR-10004757</t>
  </si>
  <si>
    <t>CA-2018-101798</t>
  </si>
  <si>
    <t>15/12/2018</t>
  </si>
  <si>
    <t>MV-18190</t>
  </si>
  <si>
    <t>OFF-BI-10000050</t>
  </si>
  <si>
    <t>US-2015-135972</t>
  </si>
  <si>
    <t>23/09/2015</t>
  </si>
  <si>
    <t>JG-15115</t>
  </si>
  <si>
    <t>TEC-PH-10003012</t>
  </si>
  <si>
    <t>TEC-CO-10002313</t>
  </si>
  <si>
    <t>US-2015-134971</t>
  </si>
  <si>
    <t>07/06/2015</t>
  </si>
  <si>
    <t>10/06/2015</t>
  </si>
  <si>
    <t>BP-11095</t>
  </si>
  <si>
    <t>OFF-BI-10003982</t>
  </si>
  <si>
    <t>CA-2018-102946</t>
  </si>
  <si>
    <t>30/06/2018</t>
  </si>
  <si>
    <t>05/07/2018</t>
  </si>
  <si>
    <t>VP-21730</t>
  </si>
  <si>
    <t>OFF-BI-10004492</t>
  </si>
  <si>
    <t>CA-2018-165603</t>
  </si>
  <si>
    <t>SS-20140</t>
  </si>
  <si>
    <t>OFF-ST-10000798</t>
  </si>
  <si>
    <t>OFF-PA-10002552</t>
  </si>
  <si>
    <t>CA-2016-122259</t>
  </si>
  <si>
    <t>04/11/2016</t>
  </si>
  <si>
    <t>OFF-SU-10002573</t>
  </si>
  <si>
    <t>CA-2017-108987</t>
  </si>
  <si>
    <t>08/09/2017</t>
  </si>
  <si>
    <t>10/09/2017</t>
  </si>
  <si>
    <t>AG-10675</t>
  </si>
  <si>
    <t>OFF-ST-10001580</t>
  </si>
  <si>
    <t>OFF-ST-10000934</t>
  </si>
  <si>
    <t>TEC-AC-10000158</t>
  </si>
  <si>
    <t>CA-2015-113166</t>
  </si>
  <si>
    <t>24/12/2015</t>
  </si>
  <si>
    <t>LF-17185</t>
  </si>
  <si>
    <t>OFF-PA-10001947</t>
  </si>
  <si>
    <t>CA-2015-155208</t>
  </si>
  <si>
    <t>16/04/2015</t>
  </si>
  <si>
    <t>20/04/2015</t>
  </si>
  <si>
    <t>OFF-AR-10003478</t>
  </si>
  <si>
    <t>CA-2018-117933</t>
  </si>
  <si>
    <t>24/12/2018</t>
  </si>
  <si>
    <t>29/12/2018</t>
  </si>
  <si>
    <t>RF-19840</t>
  </si>
  <si>
    <t>OFF-AP-10004249</t>
  </si>
  <si>
    <t>CA-2018-117457</t>
  </si>
  <si>
    <t>08/12/2018</t>
  </si>
  <si>
    <t>12/12/2018</t>
  </si>
  <si>
    <t>KH-16510</t>
  </si>
  <si>
    <t>TEC-CO-10004115</t>
  </si>
  <si>
    <t>OFF-PA-10003724</t>
  </si>
  <si>
    <t>FUR-TA-10002041</t>
  </si>
  <si>
    <t>OFF-PA-10002893</t>
  </si>
  <si>
    <t>OFF-LA-10003766</t>
  </si>
  <si>
    <t>FUR-BO-10001972</t>
  </si>
  <si>
    <t>FUR-CH-10003956</t>
  </si>
  <si>
    <t>CA-2018-142636</t>
  </si>
  <si>
    <t>07/11/2018</t>
  </si>
  <si>
    <t>KC-16675</t>
  </si>
  <si>
    <t>OFF-PA-10000157</t>
  </si>
  <si>
    <t>CA-2018-122105</t>
  </si>
  <si>
    <t>28/06/2018</t>
  </si>
  <si>
    <t>CJ-12010</t>
  </si>
  <si>
    <t>OFF-AR-10004344</t>
  </si>
  <si>
    <t>CA-2017-148796</t>
  </si>
  <si>
    <t>14/04/2017</t>
  </si>
  <si>
    <t>18/04/2017</t>
  </si>
  <si>
    <t>PB-19150</t>
  </si>
  <si>
    <t>FUR-CH-10004886</t>
  </si>
  <si>
    <t>CA-2018-154816</t>
  </si>
  <si>
    <t>10/11/2018</t>
  </si>
  <si>
    <t>OFF-PA-10003845</t>
  </si>
  <si>
    <t>CA-2018-110478</t>
  </si>
  <si>
    <t>09/03/2018</t>
  </si>
  <si>
    <t>OFF-AR-10001573</t>
  </si>
  <si>
    <t>OFF-EN-10000483</t>
  </si>
  <si>
    <t>CA-2015-142048</t>
  </si>
  <si>
    <t>22/06/2015</t>
  </si>
  <si>
    <t>25/06/2015</t>
  </si>
  <si>
    <t>TEC-AC-10004114</t>
  </si>
  <si>
    <t>CA-2018-125388</t>
  </si>
  <si>
    <t>MP-17965</t>
  </si>
  <si>
    <t>FUR-FU-10004712</t>
  </si>
  <si>
    <t>OFF-ST-10000918</t>
  </si>
  <si>
    <t>CA-2018-155705</t>
  </si>
  <si>
    <t>21/08/2018</t>
  </si>
  <si>
    <t>23/08/2018</t>
  </si>
  <si>
    <t>NF-18385</t>
  </si>
  <si>
    <t>FUR-CH-10000015</t>
  </si>
  <si>
    <t>CA-2018-149160</t>
  </si>
  <si>
    <t>26/11/2018</t>
  </si>
  <si>
    <t>FUR-FU-10003347</t>
  </si>
  <si>
    <t>OFF-BI-10001543</t>
  </si>
  <si>
    <t>CA-2015-101476</t>
  </si>
  <si>
    <t>SD-20485</t>
  </si>
  <si>
    <t>TEC-MA-10000029</t>
  </si>
  <si>
    <t>CA-2018-152275</t>
  </si>
  <si>
    <t>08/10/2018</t>
  </si>
  <si>
    <t>KH-16630</t>
  </si>
  <si>
    <t>OFF-AR-10000369</t>
  </si>
  <si>
    <t>US-2017-123750</t>
  </si>
  <si>
    <t>15/04/2017</t>
  </si>
  <si>
    <t>21/04/2017</t>
  </si>
  <si>
    <t>RB-19795</t>
  </si>
  <si>
    <t>OFF-BI-10004584</t>
  </si>
  <si>
    <t>OFF-ST-10000617</t>
  </si>
  <si>
    <t>CA-2017-127369</t>
  </si>
  <si>
    <t>07/06/2017</t>
  </si>
  <si>
    <t>OFF-ST-10003306</t>
  </si>
  <si>
    <t>US-2015-150574</t>
  </si>
  <si>
    <t>19/12/2015</t>
  </si>
  <si>
    <t>25/12/2015</t>
  </si>
  <si>
    <t>MK-18160</t>
  </si>
  <si>
    <t>OFF-BI-10000773</t>
  </si>
  <si>
    <t>TEC-AC-10002600</t>
  </si>
  <si>
    <t>CA-2017-147375</t>
  </si>
  <si>
    <t>14/06/2017</t>
  </si>
  <si>
    <t>PO-19180</t>
  </si>
  <si>
    <t>TEC-MA-10002937</t>
  </si>
  <si>
    <t>CA-2018-130043</t>
  </si>
  <si>
    <t>BB-11545</t>
  </si>
  <si>
    <t>OFF-PA-10002230</t>
  </si>
  <si>
    <t>CA-2018-157252</t>
  </si>
  <si>
    <t>23/01/2018</t>
  </si>
  <si>
    <t>FUR-CH-10003396</t>
  </si>
  <si>
    <t>CA-2017-115756</t>
  </si>
  <si>
    <t>FUR-FU-10000246</t>
  </si>
  <si>
    <t>OFF-ST-10000060</t>
  </si>
  <si>
    <t>OFF-ST-10003058</t>
  </si>
  <si>
    <t>OFF-PA-10002222</t>
  </si>
  <si>
    <t>FUR-CH-10002372</t>
  </si>
  <si>
    <t>OFF-LA-10001317</t>
  </si>
  <si>
    <t>CA-2018-154214</t>
  </si>
  <si>
    <t>20/03/2018</t>
  </si>
  <si>
    <t>25/03/2018</t>
  </si>
  <si>
    <t>TB-21595</t>
  </si>
  <si>
    <t>FUR-FU-10000206</t>
  </si>
  <si>
    <t>CA-2017-166674</t>
  </si>
  <si>
    <t>01/04/2017</t>
  </si>
  <si>
    <t>03/04/2017</t>
  </si>
  <si>
    <t>RB-19360</t>
  </si>
  <si>
    <t>OFF-AR-10000588</t>
  </si>
  <si>
    <t>OFF-ST-10001469</t>
  </si>
  <si>
    <t>OFF-AR-10001953</t>
  </si>
  <si>
    <t>OFF-AR-10003156</t>
  </si>
  <si>
    <t>OFF-AR-10004974</t>
  </si>
  <si>
    <t>TEC-PH-10002365</t>
  </si>
  <si>
    <t>CA-2018-147277</t>
  </si>
  <si>
    <t>20/10/2018</t>
  </si>
  <si>
    <t>24/10/2018</t>
  </si>
  <si>
    <t>EB-13705</t>
  </si>
  <si>
    <t>OFF-ST-10000142</t>
  </si>
  <si>
    <t>CA-2017-100153</t>
  </si>
  <si>
    <t>TEC-AC-10001772</t>
  </si>
  <si>
    <t>US-2015-110674</t>
  </si>
  <si>
    <t>12/02/2015</t>
  </si>
  <si>
    <t>18/02/2015</t>
  </si>
  <si>
    <t>SC-20095</t>
  </si>
  <si>
    <t>FUR-CH-10000225</t>
  </si>
  <si>
    <t>US-2017-157945</t>
  </si>
  <si>
    <t>26/09/2017</t>
  </si>
  <si>
    <t>FUR-CH-10002331</t>
  </si>
  <si>
    <t>OFF-EN-10001415</t>
  </si>
  <si>
    <t>CA-2016-109638</t>
  </si>
  <si>
    <t>22/12/2016</t>
  </si>
  <si>
    <t>OFF-AP-10002472</t>
  </si>
  <si>
    <t>TEC-AC-10004571</t>
  </si>
  <si>
    <t>OFF-BI-10001098</t>
  </si>
  <si>
    <t>CA-2017-109869</t>
  </si>
  <si>
    <t>22/04/2017</t>
  </si>
  <si>
    <t>TN-21040</t>
  </si>
  <si>
    <t>FUR-TA-10001889</t>
  </si>
  <si>
    <t>OFF-BI-10000315</t>
  </si>
  <si>
    <t>OFF-SU-10003505</t>
  </si>
  <si>
    <t>OFF-AP-10002578</t>
  </si>
  <si>
    <t>US-2016-101399</t>
  </si>
  <si>
    <t>17/01/2016</t>
  </si>
  <si>
    <t>24/01/2016</t>
  </si>
  <si>
    <t>JS-15940</t>
  </si>
  <si>
    <t>CA-2018-154907</t>
  </si>
  <si>
    <t>31/03/2018</t>
  </si>
  <si>
    <t>04/04/2018</t>
  </si>
  <si>
    <t>FUR-BO-10002824</t>
  </si>
  <si>
    <t>US-2017-100419</t>
  </si>
  <si>
    <t>16/12/2017</t>
  </si>
  <si>
    <t>OFF-BI-10002194</t>
  </si>
  <si>
    <t>CA-2016-154144</t>
  </si>
  <si>
    <t>MH-17785</t>
  </si>
  <si>
    <t>OFF-PA-10004071</t>
  </si>
  <si>
    <t>CA-2015-144666</t>
  </si>
  <si>
    <t>JP-15520</t>
  </si>
  <si>
    <t>OFF-ST-10002743</t>
  </si>
  <si>
    <t>FUR-BO-10001601</t>
  </si>
  <si>
    <t>TEC-PH-10002680</t>
  </si>
  <si>
    <t>OFF-ST-10001321</t>
  </si>
  <si>
    <t>OFF-PA-10001509</t>
  </si>
  <si>
    <t>OFF-PA-10003465</t>
  </si>
  <si>
    <t>CA-2017-103891</t>
  </si>
  <si>
    <t>12/07/2017</t>
  </si>
  <si>
    <t>19/07/2017</t>
  </si>
  <si>
    <t>TEC-PH-10000149</t>
  </si>
  <si>
    <t>CA-2017-152632</t>
  </si>
  <si>
    <t>27/10/2017</t>
  </si>
  <si>
    <t>02/11/2017</t>
  </si>
  <si>
    <t>JE-15475</t>
  </si>
  <si>
    <t>CA-2017-100790</t>
  </si>
  <si>
    <t>26/06/2017</t>
  </si>
  <si>
    <t>02/07/2017</t>
  </si>
  <si>
    <t>JG-15805</t>
  </si>
  <si>
    <t>OFF-AR-10003045</t>
  </si>
  <si>
    <t>OFF-ST-10000689</t>
  </si>
  <si>
    <t>CA-2015-134677</t>
  </si>
  <si>
    <t>06/10/2015</t>
  </si>
  <si>
    <t>10/10/2015</t>
  </si>
  <si>
    <t>XP-21865</t>
  </si>
  <si>
    <t>TEC-AC-10001445</t>
  </si>
  <si>
    <t>CA-2015-127691</t>
  </si>
  <si>
    <t>22/07/2015</t>
  </si>
  <si>
    <t>EM-14065</t>
  </si>
  <si>
    <t>TEC-AC-10002567</t>
  </si>
  <si>
    <t>CA-2018-140963</t>
  </si>
  <si>
    <t>10/06/2018</t>
  </si>
  <si>
    <t>13/06/2018</t>
  </si>
  <si>
    <t>MT-18070</t>
  </si>
  <si>
    <t>OFF-LA-10003923</t>
  </si>
  <si>
    <t>FUR-BO-10001337</t>
  </si>
  <si>
    <t>TEC-PH-10001924</t>
  </si>
  <si>
    <t>CA-2015-154627</t>
  </si>
  <si>
    <t>29/10/2015</t>
  </si>
  <si>
    <t>31/10/2015</t>
  </si>
  <si>
    <t>SA-20830</t>
  </si>
  <si>
    <t>TEC-PH-10001363</t>
  </si>
  <si>
    <t>CA-2015-133753</t>
  </si>
  <si>
    <t>13/06/2015</t>
  </si>
  <si>
    <t>CW-11905</t>
  </si>
  <si>
    <t>TEC-PH-10000376</t>
  </si>
  <si>
    <t>TEC-AC-10000303</t>
  </si>
  <si>
    <t>CA-2015-113362</t>
  </si>
  <si>
    <t>AJ-10960</t>
  </si>
  <si>
    <t>OFF-ST-10001809</t>
  </si>
  <si>
    <t>OFF-EN-10003845</t>
  </si>
  <si>
    <t>CA-2017-169166</t>
  </si>
  <si>
    <t>09/05/2017</t>
  </si>
  <si>
    <t>14/05/2017</t>
  </si>
  <si>
    <t>SS-20590</t>
  </si>
  <si>
    <t>TEC-AC-10000991</t>
  </si>
  <si>
    <t>US-2017-120929</t>
  </si>
  <si>
    <t>18/03/2017</t>
  </si>
  <si>
    <t>21/03/2017</t>
  </si>
  <si>
    <t>RO-19780</t>
  </si>
  <si>
    <t>FUR-TA-10001857</t>
  </si>
  <si>
    <t>CA-2016-134782</t>
  </si>
  <si>
    <t>MD-17350</t>
  </si>
  <si>
    <t>OFF-EN-10001434</t>
  </si>
  <si>
    <t>CA-2017-126158</t>
  </si>
  <si>
    <t>25/07/2017</t>
  </si>
  <si>
    <t>31/07/2017</t>
  </si>
  <si>
    <t>OFF-BI-10002498</t>
  </si>
  <si>
    <t>FUR-FU-10004864</t>
  </si>
  <si>
    <t>FUR-FU-10000073</t>
  </si>
  <si>
    <t>US-2017-105578</t>
  </si>
  <si>
    <t>30/05/2017</t>
  </si>
  <si>
    <t>MY-17380</t>
  </si>
  <si>
    <t>OFF-BI-10001670</t>
  </si>
  <si>
    <t>OFF-BI-10001658</t>
  </si>
  <si>
    <t>FUR-CH-10001215</t>
  </si>
  <si>
    <t>OFF-BI-10000831</t>
  </si>
  <si>
    <t>OFF-PA-10000357</t>
  </si>
  <si>
    <t>CA-2018-134978</t>
  </si>
  <si>
    <t>15/11/2018</t>
  </si>
  <si>
    <t>CA-2016-145352</t>
  </si>
  <si>
    <t>22/03/2016</t>
  </si>
  <si>
    <t>CM-12385</t>
  </si>
  <si>
    <t>OFF-AR-10001662</t>
  </si>
  <si>
    <t>OFF-AR-10003856</t>
  </si>
  <si>
    <t>OFF-BI-10003527</t>
  </si>
  <si>
    <t>CA-2018-135307</t>
  </si>
  <si>
    <t>27/11/2018</t>
  </si>
  <si>
    <t>LS-17245</t>
  </si>
  <si>
    <t>FUR-FU-10001290</t>
  </si>
  <si>
    <t>TEC-AC-10002399</t>
  </si>
  <si>
    <t>CA-2017-106341</t>
  </si>
  <si>
    <t>20/10/2017</t>
  </si>
  <si>
    <t>23/10/2017</t>
  </si>
  <si>
    <t>CA-2018-163405</t>
  </si>
  <si>
    <t>BN-11515</t>
  </si>
  <si>
    <t>OFF-AR-10003811</t>
  </si>
  <si>
    <t>OFF-AR-10001246</t>
  </si>
  <si>
    <t>CA-2018-127432</t>
  </si>
  <si>
    <t>27/01/2018</t>
  </si>
  <si>
    <t>TEC-CO-10003236</t>
  </si>
  <si>
    <t>OFF-ST-10004507</t>
  </si>
  <si>
    <t>OFF-PA-10001667</t>
  </si>
  <si>
    <t>OFF-ST-10004459</t>
  </si>
  <si>
    <t>CA-2016-157812</t>
  </si>
  <si>
    <t>26/03/2016</t>
  </si>
  <si>
    <t>DB-13210</t>
  </si>
  <si>
    <t>OFF-ST-10000736</t>
  </si>
  <si>
    <t>OFF-BI-10000285</t>
  </si>
  <si>
    <t>CA-2018-145142</t>
  </si>
  <si>
    <t>25/01/2018</t>
  </si>
  <si>
    <t>MC-17605</t>
  </si>
  <si>
    <t>US-2017-139486</t>
  </si>
  <si>
    <t>21/05/2017</t>
  </si>
  <si>
    <t>23/05/2017</t>
  </si>
  <si>
    <t>TEC-PH-10003555</t>
  </si>
  <si>
    <t>CA-2016-158792</t>
  </si>
  <si>
    <t>26/12/2016</t>
  </si>
  <si>
    <t>02/01/2017</t>
  </si>
  <si>
    <t>BD-11605</t>
  </si>
  <si>
    <t>OFF-FA-10002815</t>
  </si>
  <si>
    <t>CA-2018-113558</t>
  </si>
  <si>
    <t>21/10/2018</t>
  </si>
  <si>
    <t>PH-18790</t>
  </si>
  <si>
    <t>FUR-CH-10003379</t>
  </si>
  <si>
    <t>US-2016-138303</t>
  </si>
  <si>
    <t>MG-18145</t>
  </si>
  <si>
    <t>OFF-ST-10004963</t>
  </si>
  <si>
    <t>OFF-SU-10002881</t>
  </si>
  <si>
    <t>OFF-EN-10001335</t>
  </si>
  <si>
    <t>CA-2016-102848</t>
  </si>
  <si>
    <t>07/11/2016</t>
  </si>
  <si>
    <t>09/11/2016</t>
  </si>
  <si>
    <t>KB-16240</t>
  </si>
  <si>
    <t>FUR-CH-10000595</t>
  </si>
  <si>
    <t>US-2018-129441</t>
  </si>
  <si>
    <t>07/09/2018</t>
  </si>
  <si>
    <t>11/09/2018</t>
  </si>
  <si>
    <t>JC-15340</t>
  </si>
  <si>
    <t>FUR-FU-10000448</t>
  </si>
  <si>
    <t>CA-2017-168753</t>
  </si>
  <si>
    <t>29/05/2017</t>
  </si>
  <si>
    <t>01/06/2017</t>
  </si>
  <si>
    <t>RL-19615</t>
  </si>
  <si>
    <t>TEC-PH-10000984</t>
  </si>
  <si>
    <t>CA-2017-126613</t>
  </si>
  <si>
    <t>10/07/2017</t>
  </si>
  <si>
    <t>AA-10375</t>
  </si>
  <si>
    <t>OFF-ST-10001325</t>
  </si>
  <si>
    <t>US-2018-122637</t>
  </si>
  <si>
    <t>03/09/2018</t>
  </si>
  <si>
    <t>08/09/2018</t>
  </si>
  <si>
    <t>EP-13915</t>
  </si>
  <si>
    <t>OFF-BI-10002429</t>
  </si>
  <si>
    <t>CA-2016-147851</t>
  </si>
  <si>
    <t>08/12/2016</t>
  </si>
  <si>
    <t>OFF-BI-10004528</t>
  </si>
  <si>
    <t>CA-2016-134894</t>
  </si>
  <si>
    <t>11/12/2016</t>
  </si>
  <si>
    <t>DK-12985</t>
  </si>
  <si>
    <t>OFF-AP-10001271</t>
  </si>
  <si>
    <t>FUR-CH-10002647</t>
  </si>
  <si>
    <t>CA-2015-140795</t>
  </si>
  <si>
    <t>03/02/2015</t>
  </si>
  <si>
    <t>BD-11500</t>
  </si>
  <si>
    <t>TEC-AC-10001432</t>
  </si>
  <si>
    <t>CA-2017-136924</t>
  </si>
  <si>
    <t>14/07/2017</t>
  </si>
  <si>
    <t>TEC-PH-10002262</t>
  </si>
  <si>
    <t>US-2016-120161</t>
  </si>
  <si>
    <t>18/12/2016</t>
  </si>
  <si>
    <t>23/12/2016</t>
  </si>
  <si>
    <t>LM-17065</t>
  </si>
  <si>
    <t>CA-2015-103849</t>
  </si>
  <si>
    <t>11/05/2015</t>
  </si>
  <si>
    <t>16/05/2015</t>
  </si>
  <si>
    <t>TEC-AC-10001465</t>
  </si>
  <si>
    <t>TEC-PH-10002597</t>
  </si>
  <si>
    <t>FUR-FU-10000723</t>
  </si>
  <si>
    <t>CA-2018-162929</t>
  </si>
  <si>
    <t>22/11/2018</t>
  </si>
  <si>
    <t>AS-10135</t>
  </si>
  <si>
    <t>OFF-BI-10000404</t>
  </si>
  <si>
    <t>OFF-PA-10002986</t>
  </si>
  <si>
    <t>CA-2016-113173</t>
  </si>
  <si>
    <t>OFF-SU-10001935</t>
  </si>
  <si>
    <t>CA-2017-136406</t>
  </si>
  <si>
    <t>17/04/2017</t>
  </si>
  <si>
    <t>BD-11320</t>
  </si>
  <si>
    <t>FUR-CH-10002024</t>
  </si>
  <si>
    <t>CA-2018-112774</t>
  </si>
  <si>
    <t>12/09/2018</t>
  </si>
  <si>
    <t>FUR-FU-10003039</t>
  </si>
  <si>
    <t>CA-2018-101945</t>
  </si>
  <si>
    <t>24/11/2018</t>
  </si>
  <si>
    <t>GT-14710</t>
  </si>
  <si>
    <t>OFF-FA-10004248</t>
  </si>
  <si>
    <t>CA-2018-100650</t>
  </si>
  <si>
    <t>03/07/2018</t>
  </si>
  <si>
    <t>OFF-ST-10001780</t>
  </si>
  <si>
    <t>CA-2015-155852</t>
  </si>
  <si>
    <t>03/03/2015</t>
  </si>
  <si>
    <t>07/03/2015</t>
  </si>
  <si>
    <t>AJ-10945</t>
  </si>
  <si>
    <t>OFF-AR-10003560</t>
  </si>
  <si>
    <t>CA-2017-113243</t>
  </si>
  <si>
    <t>10/06/2017</t>
  </si>
  <si>
    <t>OT-18730</t>
  </si>
  <si>
    <t>OFF-LA-10001297</t>
  </si>
  <si>
    <t>FUR-TA-10004256</t>
  </si>
  <si>
    <t>OFF-PA-10003441</t>
  </si>
  <si>
    <t>CA-2018-118731</t>
  </si>
  <si>
    <t>20/11/2018</t>
  </si>
  <si>
    <t>LP-17080</t>
  </si>
  <si>
    <t>OFF-BI-10000069</t>
  </si>
  <si>
    <t>CA-2015-145576</t>
  </si>
  <si>
    <t>18/09/2015</t>
  </si>
  <si>
    <t>CA-12775</t>
  </si>
  <si>
    <t>OFF-AP-10003914</t>
  </si>
  <si>
    <t>FUR-FU-10004020</t>
  </si>
  <si>
    <t>CA-2016-130736</t>
  </si>
  <si>
    <t>09/12/2016</t>
  </si>
  <si>
    <t>JF-15490</t>
  </si>
  <si>
    <t>OFF-FA-10003467</t>
  </si>
  <si>
    <t>CA-2018-137099</t>
  </si>
  <si>
    <t>10/12/2018</t>
  </si>
  <si>
    <t>FP-14320</t>
  </si>
  <si>
    <t>TEC-PH-10002496</t>
  </si>
  <si>
    <t>CA-2018-156951</t>
  </si>
  <si>
    <t>EB-13840</t>
  </si>
  <si>
    <t>OFF-PA-10004530</t>
  </si>
  <si>
    <t>OFF-BI-10001107</t>
  </si>
  <si>
    <t>OFF-PA-10004451</t>
  </si>
  <si>
    <t>FUR-CH-10004997</t>
  </si>
  <si>
    <t>CA-2018-164826</t>
  </si>
  <si>
    <t>04/01/2019</t>
  </si>
  <si>
    <t>JF-15415</t>
  </si>
  <si>
    <t>TEC-PH-10000347</t>
  </si>
  <si>
    <t>CA-2017-127250</t>
  </si>
  <si>
    <t>SF-20200</t>
  </si>
  <si>
    <t>OFF-AR-10003394</t>
  </si>
  <si>
    <t>CA-2016-149713</t>
  </si>
  <si>
    <t>18/09/2016</t>
  </si>
  <si>
    <t>22/09/2016</t>
  </si>
  <si>
    <t>TG-21640</t>
  </si>
  <si>
    <t>OFF-PA-10001450</t>
  </si>
  <si>
    <t>OFF-SU-10001574</t>
  </si>
  <si>
    <t>CA-2018-118640</t>
  </si>
  <si>
    <t>26/07/2018</t>
  </si>
  <si>
    <t>CS-11950</t>
  </si>
  <si>
    <t>FUR-FU-10001475</t>
  </si>
  <si>
    <t>CA-2016-132906</t>
  </si>
  <si>
    <t>10/09/2016</t>
  </si>
  <si>
    <t>14/09/2016</t>
  </si>
  <si>
    <t>CC-12145</t>
  </si>
  <si>
    <t>OFF-SU-10004498</t>
  </si>
  <si>
    <t>CA-2018-145233</t>
  </si>
  <si>
    <t>05/12/2018</t>
  </si>
  <si>
    <t>DV-13465</t>
  </si>
  <si>
    <t>TEC-PH-10000586</t>
  </si>
  <si>
    <t>OFF-BI-10002764</t>
  </si>
  <si>
    <t>CA-2016-128139</t>
  </si>
  <si>
    <t>03/07/2016</t>
  </si>
  <si>
    <t>09/07/2016</t>
  </si>
  <si>
    <t>BD-11725</t>
  </si>
  <si>
    <t>OFF-LA-10003930</t>
  </si>
  <si>
    <t>US-2017-156986</t>
  </si>
  <si>
    <t>20/03/2017</t>
  </si>
  <si>
    <t>24/03/2017</t>
  </si>
  <si>
    <t>ZC-21910</t>
  </si>
  <si>
    <t>TEC-PH-10003800</t>
  </si>
  <si>
    <t>OFF-PA-10002005</t>
  </si>
  <si>
    <t>OFF-PA-10004101</t>
  </si>
  <si>
    <t>CA-2015-135405</t>
  </si>
  <si>
    <t>13/01/2015</t>
  </si>
  <si>
    <t>MS-17830</t>
  </si>
  <si>
    <t>OFF-AR-10004078</t>
  </si>
  <si>
    <t>CA-2015-131450</t>
  </si>
  <si>
    <t>08/08/2015</t>
  </si>
  <si>
    <t>15/08/2015</t>
  </si>
  <si>
    <t>LR-16915</t>
  </si>
  <si>
    <t>OFF-AP-10004708</t>
  </si>
  <si>
    <t>FUR-FU-10001979</t>
  </si>
  <si>
    <t>CA-2017-120180</t>
  </si>
  <si>
    <t>TP-21130</t>
  </si>
  <si>
    <t>OFF-SU-10004115</t>
  </si>
  <si>
    <t>US-2017-100720</t>
  </si>
  <si>
    <t>21/07/2017</t>
  </si>
  <si>
    <t>CK-12205</t>
  </si>
  <si>
    <t>TEC-PH-10001425</t>
  </si>
  <si>
    <t>TEC-PH-10003963</t>
  </si>
  <si>
    <t>CA-2015-149958</t>
  </si>
  <si>
    <t>15/03/2015</t>
  </si>
  <si>
    <t>19/03/2015</t>
  </si>
  <si>
    <t>AS-10240</t>
  </si>
  <si>
    <t>OFF-ST-10001490</t>
  </si>
  <si>
    <t>OFF-PA-10002120</t>
  </si>
  <si>
    <t>US-2015-105767</t>
  </si>
  <si>
    <t>23/05/2015</t>
  </si>
  <si>
    <t>27/05/2015</t>
  </si>
  <si>
    <t>AR-10510</t>
  </si>
  <si>
    <t>OFF-BI-10000848</t>
  </si>
  <si>
    <t>TEC-PH-10003092</t>
  </si>
  <si>
    <t>CA-2017-161816</t>
  </si>
  <si>
    <t>01/05/2017</t>
  </si>
  <si>
    <t>NB-18655</t>
  </si>
  <si>
    <t>OFF-LA-10004345</t>
  </si>
  <si>
    <t>CA-2017-121223</t>
  </si>
  <si>
    <t>13/09/2017</t>
  </si>
  <si>
    <t>GD-14590</t>
  </si>
  <si>
    <t>OFF-PA-10001204</t>
  </si>
  <si>
    <t>TEC-PH-10004667</t>
  </si>
  <si>
    <t>CA-2018-138611</t>
  </si>
  <si>
    <t>14/11/2018</t>
  </si>
  <si>
    <t>17/11/2018</t>
  </si>
  <si>
    <t>CK-12595</t>
  </si>
  <si>
    <t>OFF-BI-10002949</t>
  </si>
  <si>
    <t>CA-2018-117947</t>
  </si>
  <si>
    <t>18/08/2018</t>
  </si>
  <si>
    <t>NG-18355</t>
  </si>
  <si>
    <t>FUR-FU-10003849</t>
  </si>
  <si>
    <t>FUR-FU-10000010</t>
  </si>
  <si>
    <t>OFF-BI-10002824</t>
  </si>
  <si>
    <t>TEC-PH-10002538</t>
  </si>
  <si>
    <t>US-2015-111171</t>
  </si>
  <si>
    <t>31/12/2015</t>
  </si>
  <si>
    <t>CA-12265</t>
  </si>
  <si>
    <t>OFF-BI-10002103</t>
  </si>
  <si>
    <t>CA-2016-138009</t>
  </si>
  <si>
    <t>29/11/2016</t>
  </si>
  <si>
    <t>SF-20965</t>
  </si>
  <si>
    <t>FUR-CH-10004853</t>
  </si>
  <si>
    <t>OFF-AP-10000179</t>
  </si>
  <si>
    <t>OFF-ST-10001272</t>
  </si>
  <si>
    <t>CA-2018-163020</t>
  </si>
  <si>
    <t>MO-17800</t>
  </si>
  <si>
    <t>FUR-FU-10000221</t>
  </si>
  <si>
    <t>CA-2018-153787</t>
  </si>
  <si>
    <t>19/05/2018</t>
  </si>
  <si>
    <t>23/05/2018</t>
  </si>
  <si>
    <t>AT-10735</t>
  </si>
  <si>
    <t>OFF-AP-10001563</t>
  </si>
  <si>
    <t>CA-2018-133431</t>
  </si>
  <si>
    <t>OFF-BI-10000605</t>
  </si>
  <si>
    <t>US-2017-135720</t>
  </si>
  <si>
    <t>FM-14380</t>
  </si>
  <si>
    <t>OFF-ST-10001963</t>
  </si>
  <si>
    <t>TEC-AC-10001267</t>
  </si>
  <si>
    <t>TEC-PH-10002103</t>
  </si>
  <si>
    <t>CA-2018-144694</t>
  </si>
  <si>
    <t>24/09/2018</t>
  </si>
  <si>
    <t>26/09/2018</t>
  </si>
  <si>
    <t>TEC-AC-10002857</t>
  </si>
  <si>
    <t>CA-2016-168004</t>
  </si>
  <si>
    <t>04/10/2016</t>
  </si>
  <si>
    <t>09/10/2016</t>
  </si>
  <si>
    <t>DJ-13420</t>
  </si>
  <si>
    <t>FUR-CH-10001482</t>
  </si>
  <si>
    <t>US-2017-123470</t>
  </si>
  <si>
    <t>15/08/2017</t>
  </si>
  <si>
    <t>21/08/2017</t>
  </si>
  <si>
    <t>ME-17725</t>
  </si>
  <si>
    <t>OFF-BI-10001989</t>
  </si>
  <si>
    <t>OFF-AP-10003287</t>
  </si>
  <si>
    <t>CA-2017-115917</t>
  </si>
  <si>
    <t>20/05/2017</t>
  </si>
  <si>
    <t>25/05/2017</t>
  </si>
  <si>
    <t>OFF-BI-10004728</t>
  </si>
  <si>
    <t>CA-2017-147067</t>
  </si>
  <si>
    <t>22/12/2017</t>
  </si>
  <si>
    <t>JD-16150</t>
  </si>
  <si>
    <t>FUR-FU-10000732</t>
  </si>
  <si>
    <t>CA-2018-167913</t>
  </si>
  <si>
    <t>30/07/2018</t>
  </si>
  <si>
    <t>03/08/2018</t>
  </si>
  <si>
    <t>JL-15835</t>
  </si>
  <si>
    <t>OFF-ST-10000585</t>
  </si>
  <si>
    <t>OFF-LA-10002787</t>
  </si>
  <si>
    <t>CA-2018-106103</t>
  </si>
  <si>
    <t>SC-20305</t>
  </si>
  <si>
    <t>US-2018-127719</t>
  </si>
  <si>
    <t>21/07/2018</t>
  </si>
  <si>
    <t>25/07/2018</t>
  </si>
  <si>
    <t>OFF-PA-10001934</t>
  </si>
  <si>
    <t>CA-2018-126221</t>
  </si>
  <si>
    <t>05/01/2019</t>
  </si>
  <si>
    <t>CC-12430</t>
  </si>
  <si>
    <t>OFF-AP-10002457</t>
  </si>
  <si>
    <t>CA-2017-103947</t>
  </si>
  <si>
    <t>OFF-FA-10003112</t>
  </si>
  <si>
    <t>OFF-AP-10002350</t>
  </si>
  <si>
    <t>CA-2017-160745</t>
  </si>
  <si>
    <t>AR-10825</t>
  </si>
  <si>
    <t>TEC-AC-10001142</t>
  </si>
  <si>
    <t>CA-2017-132661</t>
  </si>
  <si>
    <t>SR-20740</t>
  </si>
  <si>
    <t>CA-2018-140844</t>
  </si>
  <si>
    <t>23/06/2018</t>
  </si>
  <si>
    <t>TEC-AC-10001101</t>
  </si>
  <si>
    <t>CA-2017-137239</t>
  </si>
  <si>
    <t>22/08/2017</t>
  </si>
  <si>
    <t>28/08/2017</t>
  </si>
  <si>
    <t>CR-12730</t>
  </si>
  <si>
    <t>OFF-AP-10002439</t>
  </si>
  <si>
    <t>OFF-BI-10002827</t>
  </si>
  <si>
    <t>OFF-EN-10002230</t>
  </si>
  <si>
    <t>US-2017-156097</t>
  </si>
  <si>
    <t>19/09/2017</t>
  </si>
  <si>
    <t>EH-14125</t>
  </si>
  <si>
    <t>CA-2016-146563</t>
  </si>
  <si>
    <t>28/08/2016</t>
  </si>
  <si>
    <t>OFF-ST-10001511</t>
  </si>
  <si>
    <t>CA-2017-123666</t>
  </si>
  <si>
    <t>26/03/2017</t>
  </si>
  <si>
    <t>30/03/2017</t>
  </si>
  <si>
    <t>SP-20545</t>
  </si>
  <si>
    <t>CA-2017-143308</t>
  </si>
  <si>
    <t>04/11/2017</t>
  </si>
  <si>
    <t>CA-2018-132682</t>
  </si>
  <si>
    <t>TH-21235</t>
  </si>
  <si>
    <t>OFF-SU-10004231</t>
  </si>
  <si>
    <t>TEC-PH-10004042</t>
  </si>
  <si>
    <t>CA-2015-156314</t>
  </si>
  <si>
    <t>RP-19390</t>
  </si>
  <si>
    <t>FUR-FU-10003096</t>
  </si>
  <si>
    <t>US-2018-106663</t>
  </si>
  <si>
    <t>09/06/2018</t>
  </si>
  <si>
    <t>FUR-FU-10002759</t>
  </si>
  <si>
    <t>FUR-TA-10000688</t>
  </si>
  <si>
    <t>CA-2018-111178</t>
  </si>
  <si>
    <t>22/06/2018</t>
  </si>
  <si>
    <t>OFF-AR-10001954</t>
  </si>
  <si>
    <t>CA-2018-130351</t>
  </si>
  <si>
    <t>RB-19570</t>
  </si>
  <si>
    <t>OFF-AP-10004532</t>
  </si>
  <si>
    <t>OFF-PA-10002137</t>
  </si>
  <si>
    <t>US-2018-119438</t>
  </si>
  <si>
    <t>18/03/2018</t>
  </si>
  <si>
    <t>23/03/2018</t>
  </si>
  <si>
    <t>CD-11980</t>
  </si>
  <si>
    <t>OFF-AP-10000804</t>
  </si>
  <si>
    <t>TEC-AC-10003614</t>
  </si>
  <si>
    <t>FUR-FU-10003553</t>
  </si>
  <si>
    <t>OFF-BI-10004632</t>
  </si>
  <si>
    <t>CA-2017-164511</t>
  </si>
  <si>
    <t>19/11/2017</t>
  </si>
  <si>
    <t>DJ-13630</t>
  </si>
  <si>
    <t>OFF-BI-10003305</t>
  </si>
  <si>
    <t>OFF-ST-10002583</t>
  </si>
  <si>
    <t>US-2018-168116</t>
  </si>
  <si>
    <t>04/11/2018</t>
  </si>
  <si>
    <t>GT-14635</t>
  </si>
  <si>
    <t>TEC-MA-10004125</t>
  </si>
  <si>
    <t>CA-2015-157784</t>
  </si>
  <si>
    <t>05/07/2015</t>
  </si>
  <si>
    <t>08/07/2015</t>
  </si>
  <si>
    <t>MC-17845</t>
  </si>
  <si>
    <t>OFF-LA-10001934</t>
  </si>
  <si>
    <t>CA-2018-161480</t>
  </si>
  <si>
    <t>RA-19285</t>
  </si>
  <si>
    <t>FUR-BO-10004015</t>
  </si>
  <si>
    <t>US-2015-117135</t>
  </si>
  <si>
    <t>21/06/2015</t>
  </si>
  <si>
    <t>23/06/2015</t>
  </si>
  <si>
    <t>NP-18325</t>
  </si>
  <si>
    <t>FUR-FU-10004071</t>
  </si>
  <si>
    <t>OFF-ST-10002444</t>
  </si>
  <si>
    <t>CA-2016-131534</t>
  </si>
  <si>
    <t>02/04/2016</t>
  </si>
  <si>
    <t>AB-10165</t>
  </si>
  <si>
    <t>TEC-AC-10002253</t>
  </si>
  <si>
    <t>OFF-PA-10000743</t>
  </si>
  <si>
    <t>CA-2016-119291</t>
  </si>
  <si>
    <t>14/05/2016</t>
  </si>
  <si>
    <t>17/05/2016</t>
  </si>
  <si>
    <t>JO-15550</t>
  </si>
  <si>
    <t>OFF-LA-10002312</t>
  </si>
  <si>
    <t>OFF-LA-10003510</t>
  </si>
  <si>
    <t>OFF-AR-10001118</t>
  </si>
  <si>
    <t>OFF-BI-10001575</t>
  </si>
  <si>
    <t>CA-2018-114552</t>
  </si>
  <si>
    <t>02/09/2018</t>
  </si>
  <si>
    <t>CA-2017-163755</t>
  </si>
  <si>
    <t>FUR-FU-10003394</t>
  </si>
  <si>
    <t>CA-2016-142027</t>
  </si>
  <si>
    <t>09/04/2016</t>
  </si>
  <si>
    <t>14/04/2016</t>
  </si>
  <si>
    <t>JK-15370</t>
  </si>
  <si>
    <t>FUR-TA-10002774</t>
  </si>
  <si>
    <t>CA-2015-138527</t>
  </si>
  <si>
    <t>BN-11470</t>
  </si>
  <si>
    <t>OFF-PA-10001800</t>
  </si>
  <si>
    <t>OFF-AP-10001469</t>
  </si>
  <si>
    <t>CA-2015-112158</t>
  </si>
  <si>
    <t>02/12/2015</t>
  </si>
  <si>
    <t>04/12/2015</t>
  </si>
  <si>
    <t>DP-13165</t>
  </si>
  <si>
    <t>FUR-BO-10003272</t>
  </si>
  <si>
    <t>CA-2015-113887</t>
  </si>
  <si>
    <t>05/04/2015</t>
  </si>
  <si>
    <t>07/04/2015</t>
  </si>
  <si>
    <t>TH-21550</t>
  </si>
  <si>
    <t>CA-2018-146136</t>
  </si>
  <si>
    <t>AP-10915</t>
  </si>
  <si>
    <t>OFF-EN-10001219</t>
  </si>
  <si>
    <t>US-2018-100048</t>
  </si>
  <si>
    <t>24/05/2018</t>
  </si>
  <si>
    <t>RS-19765</t>
  </si>
  <si>
    <t>OFF-AP-10001154</t>
  </si>
  <si>
    <t>TEC-AC-10001606</t>
  </si>
  <si>
    <t>CA-2015-153150</t>
  </si>
  <si>
    <t>01/07/2015</t>
  </si>
  <si>
    <t>06/07/2015</t>
  </si>
  <si>
    <t>OFF-BI-10003355</t>
  </si>
  <si>
    <t>CA-2015-130092</t>
  </si>
  <si>
    <t>14/01/2015</t>
  </si>
  <si>
    <t>SV-20365</t>
  </si>
  <si>
    <t>CA-2018-108910</t>
  </si>
  <si>
    <t>29/09/2018</t>
  </si>
  <si>
    <t>FUR-FU-10002253</t>
  </si>
  <si>
    <t>CA-2015-104472</t>
  </si>
  <si>
    <t>02/06/2015</t>
  </si>
  <si>
    <t>CK-12325</t>
  </si>
  <si>
    <t>CA-2017-112942</t>
  </si>
  <si>
    <t>13/02/2017</t>
  </si>
  <si>
    <t>18/02/2017</t>
  </si>
  <si>
    <t>RD-19810</t>
  </si>
  <si>
    <t>OFF-PA-10004092</t>
  </si>
  <si>
    <t>CA-2017-142335</t>
  </si>
  <si>
    <t>19/12/2017</t>
  </si>
  <si>
    <t>FUR-TA-10000198</t>
  </si>
  <si>
    <t>OFF-ST-10000036</t>
  </si>
  <si>
    <t>CA-2015-117429</t>
  </si>
  <si>
    <t>07/10/2015</t>
  </si>
  <si>
    <t>13/10/2015</t>
  </si>
  <si>
    <t>MR-17545</t>
  </si>
  <si>
    <t>FUR-FU-10000222</t>
  </si>
  <si>
    <t>CA-2017-114713</t>
  </si>
  <si>
    <t>07/07/2017</t>
  </si>
  <si>
    <t>SC-20695</t>
  </si>
  <si>
    <t>OFF-SU-10004664</t>
  </si>
  <si>
    <t>CA-2018-144113</t>
  </si>
  <si>
    <t>20/09/2018</t>
  </si>
  <si>
    <t>JF-15355</t>
  </si>
  <si>
    <t>OFF-EN-10001141</t>
  </si>
  <si>
    <t>TEC-PH-10002170</t>
  </si>
  <si>
    <t>US-2017-150861</t>
  </si>
  <si>
    <t>03/12/2017</t>
  </si>
  <si>
    <t>06/12/2017</t>
  </si>
  <si>
    <t>EG-13900</t>
  </si>
  <si>
    <t>OFF-PA-10001954</t>
  </si>
  <si>
    <t>FUR-TA-10002228</t>
  </si>
  <si>
    <t>OFF-ST-10004634</t>
  </si>
  <si>
    <t>CA-2018-131954</t>
  </si>
  <si>
    <t>21/01/2018</t>
  </si>
  <si>
    <t>DS-13030</t>
  </si>
  <si>
    <t>TEC-AC-10003610</t>
  </si>
  <si>
    <t>FUR-BO-10001619</t>
  </si>
  <si>
    <t>OFF-BI-10000138</t>
  </si>
  <si>
    <t>CA-2015-132500</t>
  </si>
  <si>
    <t>TEC-AC-10001383</t>
  </si>
  <si>
    <t>CA-2015-112326</t>
  </si>
  <si>
    <t>08/01/2015</t>
  </si>
  <si>
    <t>PO-19195</t>
  </si>
  <si>
    <t>OFF-LA-10003223</t>
  </si>
  <si>
    <t>OFF-BI-10004094</t>
  </si>
  <si>
    <t>US-2017-146710</t>
  </si>
  <si>
    <t>27/08/2017</t>
  </si>
  <si>
    <t>SS-20875</t>
  </si>
  <si>
    <t>OFF-PA-10004971</t>
  </si>
  <si>
    <t>OFF-SU-10004261</t>
  </si>
  <si>
    <t>CA-2015-124429</t>
  </si>
  <si>
    <t>CA-2017-150889</t>
  </si>
  <si>
    <t>22/03/2017</t>
  </si>
  <si>
    <t>PB-19105</t>
  </si>
  <si>
    <t>TEC-PH-10000004</t>
  </si>
  <si>
    <t>CA-2018-126074</t>
  </si>
  <si>
    <t>02/10/2018</t>
  </si>
  <si>
    <t>06/10/2018</t>
  </si>
  <si>
    <t>RF-19735</t>
  </si>
  <si>
    <t>OFF-BI-10003638</t>
  </si>
  <si>
    <t>FUR-FU-10003577</t>
  </si>
  <si>
    <t>OFF-BI-10000546</t>
  </si>
  <si>
    <t>CA-2017-110499</t>
  </si>
  <si>
    <t>07/04/2017</t>
  </si>
  <si>
    <t>09/04/2017</t>
  </si>
  <si>
    <t>YC-21895</t>
  </si>
  <si>
    <t>TEC-CO-10002095</t>
  </si>
  <si>
    <t>CA-2016-135272</t>
  </si>
  <si>
    <t>12/12/2016</t>
  </si>
  <si>
    <t>CA-2017-140928</t>
  </si>
  <si>
    <t>FUR-TA-10001095</t>
  </si>
  <si>
    <t>CA-2015-106803</t>
  </si>
  <si>
    <t>29/12/2015</t>
  </si>
  <si>
    <t>DC-13285</t>
  </si>
  <si>
    <t>CA-2018-117240</t>
  </si>
  <si>
    <t>23/07/2018</t>
  </si>
  <si>
    <t>28/07/2018</t>
  </si>
  <si>
    <t>CP-12340</t>
  </si>
  <si>
    <t>CA-2018-133333</t>
  </si>
  <si>
    <t>22/09/2018</t>
  </si>
  <si>
    <t>BF-11020</t>
  </si>
  <si>
    <t>CA-2016-112319</t>
  </si>
  <si>
    <t>31/08/2016</t>
  </si>
  <si>
    <t>05/09/2016</t>
  </si>
  <si>
    <t>CA-2018-126046</t>
  </si>
  <si>
    <t>OFF-LA-10004484</t>
  </si>
  <si>
    <t>CA-2016-114923</t>
  </si>
  <si>
    <t>08/02/2016</t>
  </si>
  <si>
    <t>LH-17020</t>
  </si>
  <si>
    <t>CA-2015-162775</t>
  </si>
  <si>
    <t>15/01/2015</t>
  </si>
  <si>
    <t>CS-12250</t>
  </si>
  <si>
    <t>OFF-EN-10001532</t>
  </si>
  <si>
    <t>TEC-AC-10003174</t>
  </si>
  <si>
    <t>OFF-BI-10004187</t>
  </si>
  <si>
    <t>OFF-ST-10000025</t>
  </si>
  <si>
    <t>CA-2015-106810</t>
  </si>
  <si>
    <t>14/05/2015</t>
  </si>
  <si>
    <t>20/05/2015</t>
  </si>
  <si>
    <t>AJ-10795</t>
  </si>
  <si>
    <t>FUR-FU-10004306</t>
  </si>
  <si>
    <t>CA-2017-157245</t>
  </si>
  <si>
    <t>19/05/2017</t>
  </si>
  <si>
    <t>24/05/2017</t>
  </si>
  <si>
    <t>FUR-CH-10003746</t>
  </si>
  <si>
    <t>CA-2018-104220</t>
  </si>
  <si>
    <t>30/01/2018</t>
  </si>
  <si>
    <t>BV-11245</t>
  </si>
  <si>
    <t>OFF-BI-10001036</t>
  </si>
  <si>
    <t>OFF-BI-10000301</t>
  </si>
  <si>
    <t>OFF-AR-10004648</t>
  </si>
  <si>
    <t>FUR-FU-10002597</t>
  </si>
  <si>
    <t>CA-2015-165974</t>
  </si>
  <si>
    <t>DL-12865</t>
  </si>
  <si>
    <t>OFF-AR-10003405</t>
  </si>
  <si>
    <t>CA-2016-144267</t>
  </si>
  <si>
    <t>21/08/2016</t>
  </si>
  <si>
    <t>23/08/2016</t>
  </si>
  <si>
    <t>FUR-CH-10002335</t>
  </si>
  <si>
    <t>OFF-PA-10003657</t>
  </si>
  <si>
    <t>US-2016-157014</t>
  </si>
  <si>
    <t>03/10/2016</t>
  </si>
  <si>
    <t>06/10/2016</t>
  </si>
  <si>
    <t>BM-11785</t>
  </si>
  <si>
    <t>FUR-BO-10004409</t>
  </si>
  <si>
    <t>TEC-AC-10000057</t>
  </si>
  <si>
    <t>CA-2016-154921</t>
  </si>
  <si>
    <t>OFF-EN-10000056</t>
  </si>
  <si>
    <t>CA-2018-129567</t>
  </si>
  <si>
    <t>17/03/2018</t>
  </si>
  <si>
    <t>21/03/2018</t>
  </si>
  <si>
    <t>OFF-BI-10000014</t>
  </si>
  <si>
    <t>CA-2016-154620</t>
  </si>
  <si>
    <t>16/12/2016</t>
  </si>
  <si>
    <t>LT-17110</t>
  </si>
  <si>
    <t>FUR-CH-10004675</t>
  </si>
  <si>
    <t>CA-2016-115938</t>
  </si>
  <si>
    <t>30/06/2016</t>
  </si>
  <si>
    <t>OFF-BI-10001132</t>
  </si>
  <si>
    <t>FUR-CH-10003199</t>
  </si>
  <si>
    <t>CA-2017-105256</t>
  </si>
  <si>
    <t>JK-15730</t>
  </si>
  <si>
    <t>TEC-PH-10001530</t>
  </si>
  <si>
    <t>CA-2015-156433</t>
  </si>
  <si>
    <t>26/09/2015</t>
  </si>
  <si>
    <t>ES-14020</t>
  </si>
  <si>
    <t>OFF-LA-10001569</t>
  </si>
  <si>
    <t>CA-2018-151428</t>
  </si>
  <si>
    <t>21/09/2018</t>
  </si>
  <si>
    <t>RH-19495</t>
  </si>
  <si>
    <t>CA-2016-124653</t>
  </si>
  <si>
    <t>OFF-PA-10000176</t>
  </si>
  <si>
    <t>OFF-LA-10002271</t>
  </si>
  <si>
    <t>CA-2016-101910</t>
  </si>
  <si>
    <t>CD-11920</t>
  </si>
  <si>
    <t>CA-2018-105809</t>
  </si>
  <si>
    <t>20/02/2018</t>
  </si>
  <si>
    <t>23/02/2018</t>
  </si>
  <si>
    <t>HW-14935</t>
  </si>
  <si>
    <t>FUR-FU-10004090</t>
  </si>
  <si>
    <t>CA-2017-136133</t>
  </si>
  <si>
    <t>18/08/2017</t>
  </si>
  <si>
    <t>23/08/2017</t>
  </si>
  <si>
    <t>OFF-AP-10000576</t>
  </si>
  <si>
    <t>CA-2017-115504</t>
  </si>
  <si>
    <t>12/03/2017</t>
  </si>
  <si>
    <t>17/03/2017</t>
  </si>
  <si>
    <t>MC-18130</t>
  </si>
  <si>
    <t>OFF-PA-10003953</t>
  </si>
  <si>
    <t>CA-2018-135783</t>
  </si>
  <si>
    <t>22/04/2018</t>
  </si>
  <si>
    <t>24/04/2018</t>
  </si>
  <si>
    <t>GM-14440</t>
  </si>
  <si>
    <t>FUR-FU-10000794</t>
  </si>
  <si>
    <t>CA-2015-134313</t>
  </si>
  <si>
    <t>01/11/2015</t>
  </si>
  <si>
    <t>07/11/2015</t>
  </si>
  <si>
    <t>OFF-AR-10001897</t>
  </si>
  <si>
    <t>TEC-PH-10001795</t>
  </si>
  <si>
    <t>CA-2016-140921</t>
  </si>
  <si>
    <t>TEC-AC-10004901</t>
  </si>
  <si>
    <t>CA-2015-151995</t>
  </si>
  <si>
    <t>15/10/2015</t>
  </si>
  <si>
    <t>OFF-AR-10003190</t>
  </si>
  <si>
    <t>OFF-AP-10000240</t>
  </si>
  <si>
    <t>CA-2018-143686</t>
  </si>
  <si>
    <t>14/05/2018</t>
  </si>
  <si>
    <t>PJ-19015</t>
  </si>
  <si>
    <t>TEC-AC-10001838</t>
  </si>
  <si>
    <t>CA-2016-106565</t>
  </si>
  <si>
    <t>20/03/2016</t>
  </si>
  <si>
    <t>23/03/2016</t>
  </si>
  <si>
    <t>BW-11110</t>
  </si>
  <si>
    <t>CA-2017-149370</t>
  </si>
  <si>
    <t>15/09/2017</t>
  </si>
  <si>
    <t>OFF-PA-10003651</t>
  </si>
  <si>
    <t>CA-2015-140858</t>
  </si>
  <si>
    <t>28/06/2015</t>
  </si>
  <si>
    <t>02/07/2015</t>
  </si>
  <si>
    <t>OFF-BI-10003094</t>
  </si>
  <si>
    <t>FUR-CH-10001394</t>
  </si>
  <si>
    <t>OFF-BI-10004230</t>
  </si>
  <si>
    <t>OFF-PA-10003395</t>
  </si>
  <si>
    <t>CA-2018-101434</t>
  </si>
  <si>
    <t>27/06/2018</t>
  </si>
  <si>
    <t>TR-21325</t>
  </si>
  <si>
    <t>TEC-AC-10002402</t>
  </si>
  <si>
    <t>US-2015-102071</t>
  </si>
  <si>
    <t>09/05/2015</t>
  </si>
  <si>
    <t>PG-18820</t>
  </si>
  <si>
    <t>TEC-AC-10003441</t>
  </si>
  <si>
    <t>CA-2018-126956</t>
  </si>
  <si>
    <t>28/08/2018</t>
  </si>
  <si>
    <t>OFF-FA-10002280</t>
  </si>
  <si>
    <t>OFF-SU-10000381</t>
  </si>
  <si>
    <t>OFF-EN-10004459</t>
  </si>
  <si>
    <t>CA-2018-129462</t>
  </si>
  <si>
    <t>21/06/2018</t>
  </si>
  <si>
    <t>FUR-CH-10000665</t>
  </si>
  <si>
    <t>OFF-AP-10003884</t>
  </si>
  <si>
    <t>TEC-PH-10001557</t>
  </si>
  <si>
    <t>TEC-PH-10002085</t>
  </si>
  <si>
    <t>CA-2017-165316</t>
  </si>
  <si>
    <t>23/07/2017</t>
  </si>
  <si>
    <t>27/07/2017</t>
  </si>
  <si>
    <t>OFF-AR-10002956</t>
  </si>
  <si>
    <t>OFF-AP-10003266</t>
  </si>
  <si>
    <t>TEC-MA-10004002</t>
  </si>
  <si>
    <t>US-2015-115987</t>
  </si>
  <si>
    <t>OFF-BI-10001071</t>
  </si>
  <si>
    <t>US-2018-156083</t>
  </si>
  <si>
    <t>JL-15175</t>
  </si>
  <si>
    <t>OFF-PA-10001560</t>
  </si>
  <si>
    <t>US-2017-137547</t>
  </si>
  <si>
    <t>CA-2016-100454</t>
  </si>
  <si>
    <t>20/11/2016</t>
  </si>
  <si>
    <t>25/11/2016</t>
  </si>
  <si>
    <t>BM-11650</t>
  </si>
  <si>
    <t>OFF-AR-10002578</t>
  </si>
  <si>
    <t>FUR-BO-10001519</t>
  </si>
  <si>
    <t>CA-2017-161669</t>
  </si>
  <si>
    <t>09/11/2017</t>
  </si>
  <si>
    <t>EM-14095</t>
  </si>
  <si>
    <t>OFF-BI-10001294</t>
  </si>
  <si>
    <t>OFF-BI-10001636</t>
  </si>
  <si>
    <t>OFF-SU-10002503</t>
  </si>
  <si>
    <t>OFF-LA-10004093</t>
  </si>
  <si>
    <t>CA-2016-114300</t>
  </si>
  <si>
    <t>13/10/2016</t>
  </si>
  <si>
    <t>17/10/2016</t>
  </si>
  <si>
    <t>AF-10885</t>
  </si>
  <si>
    <t>CA-2018-107503</t>
  </si>
  <si>
    <t>01/01/2018</t>
  </si>
  <si>
    <t>06/01/2018</t>
  </si>
  <si>
    <t>GA-14725</t>
  </si>
  <si>
    <t>FUR-FU-10003878</t>
  </si>
  <si>
    <t>CA-2015-107755</t>
  </si>
  <si>
    <t>CK-12760</t>
  </si>
  <si>
    <t>TEC-AC-10000710</t>
  </si>
  <si>
    <t>CA-2017-152534</t>
  </si>
  <si>
    <t>DP-13105</t>
  </si>
  <si>
    <t>OFF-AR-10002335</t>
  </si>
  <si>
    <t>OFF-PA-10001870</t>
  </si>
  <si>
    <t>CA-2017-113747</t>
  </si>
  <si>
    <t>28/05/2017</t>
  </si>
  <si>
    <t>CA-2017-123274</t>
  </si>
  <si>
    <t>19/02/2017</t>
  </si>
  <si>
    <t>24/02/2017</t>
  </si>
  <si>
    <t>CA-2015-125612</t>
  </si>
  <si>
    <t>BK-11260</t>
  </si>
  <si>
    <t>OFF-PA-10001019</t>
  </si>
  <si>
    <t>OFF-SU-10002537</t>
  </si>
  <si>
    <t>OFF-ST-10003221</t>
  </si>
  <si>
    <t>CA-2018-161984</t>
  </si>
  <si>
    <t>10/04/2018</t>
  </si>
  <si>
    <t>SJ-20125</t>
  </si>
  <si>
    <t>CA-2015-133851</t>
  </si>
  <si>
    <t>16/06/2015</t>
  </si>
  <si>
    <t>CM-12445</t>
  </si>
  <si>
    <t>OFF-AR-10003752</t>
  </si>
  <si>
    <t>CA-2017-134474</t>
  </si>
  <si>
    <t>05/01/2017</t>
  </si>
  <si>
    <t>07/01/2017</t>
  </si>
  <si>
    <t>TEC-AC-10001714</t>
  </si>
  <si>
    <t>OFF-AR-10003958</t>
  </si>
  <si>
    <t>TEC-PH-10002923</t>
  </si>
  <si>
    <t>CA-2015-149020</t>
  </si>
  <si>
    <t>10/01/2015</t>
  </si>
  <si>
    <t>AJ-10780</t>
  </si>
  <si>
    <t>OFF-LA-10004272</t>
  </si>
  <si>
    <t>FUR-FU-10000965</t>
  </si>
  <si>
    <t>CA-2017-134362</t>
  </si>
  <si>
    <t>29/09/2017</t>
  </si>
  <si>
    <t>02/10/2017</t>
  </si>
  <si>
    <t>LS-16945</t>
  </si>
  <si>
    <t>OFF-LA-10004853</t>
  </si>
  <si>
    <t>CA-2015-136742</t>
  </si>
  <si>
    <t>06/04/2015</t>
  </si>
  <si>
    <t>10/04/2015</t>
  </si>
  <si>
    <t>GP-14740</t>
  </si>
  <si>
    <t>OFF-BI-10003719</t>
  </si>
  <si>
    <t>CA-2017-158099</t>
  </si>
  <si>
    <t>PK-18910</t>
  </si>
  <si>
    <t>OFF-BI-10000545</t>
  </si>
  <si>
    <t>CA-2016-131128</t>
  </si>
  <si>
    <t>OFF-PA-10003591</t>
  </si>
  <si>
    <t>CA-2015-148488</t>
  </si>
  <si>
    <t>15/12/2015</t>
  </si>
  <si>
    <t>SM-20005</t>
  </si>
  <si>
    <t>CA-2018-114636</t>
  </si>
  <si>
    <t>25/08/2018</t>
  </si>
  <si>
    <t>29/08/2018</t>
  </si>
  <si>
    <t>OFF-PA-10001790</t>
  </si>
  <si>
    <t>CA-2017-116736</t>
  </si>
  <si>
    <t>17/01/2017</t>
  </si>
  <si>
    <t>21/01/2017</t>
  </si>
  <si>
    <t>TEC-AC-10002049</t>
  </si>
  <si>
    <t>US-2015-158638</t>
  </si>
  <si>
    <t>AG-10765</t>
  </si>
  <si>
    <t>OFF-BI-10003712</t>
  </si>
  <si>
    <t>CA-2018-111689</t>
  </si>
  <si>
    <t>30/11/2018</t>
  </si>
  <si>
    <t>02/12/2018</t>
  </si>
  <si>
    <t>OFF-BI-10003984</t>
  </si>
  <si>
    <t>CA-2016-129098</t>
  </si>
  <si>
    <t>US-2018-123463</t>
  </si>
  <si>
    <t>23/12/2018</t>
  </si>
  <si>
    <t>CA-2017-165148</t>
  </si>
  <si>
    <t>22/10/2017</t>
  </si>
  <si>
    <t>24/10/2017</t>
  </si>
  <si>
    <t>PM-19135</t>
  </si>
  <si>
    <t>CA-2015-134061</t>
  </si>
  <si>
    <t>29/04/2015</t>
  </si>
  <si>
    <t>04/05/2015</t>
  </si>
  <si>
    <t>LL-16840</t>
  </si>
  <si>
    <t>FUR-FU-10001424</t>
  </si>
  <si>
    <t>CA-2016-143602</t>
  </si>
  <si>
    <t>25/04/2016</t>
  </si>
  <si>
    <t>JS-15595</t>
  </si>
  <si>
    <t>OFF-BI-10002071</t>
  </si>
  <si>
    <t>CA-2018-115364</t>
  </si>
  <si>
    <t>26/06/2018</t>
  </si>
  <si>
    <t>02/07/2018</t>
  </si>
  <si>
    <t>OFF-ST-10002486</t>
  </si>
  <si>
    <t>CA-2018-150707</t>
  </si>
  <si>
    <t>14/10/2018</t>
  </si>
  <si>
    <t>EL-13735</t>
  </si>
  <si>
    <t>CA-2015-104976</t>
  </si>
  <si>
    <t>16/12/2015</t>
  </si>
  <si>
    <t>CA-2018-132934</t>
  </si>
  <si>
    <t>TEC-AC-10000927</t>
  </si>
  <si>
    <t>CA-2018-133256</t>
  </si>
  <si>
    <t>OFF-PA-10001622</t>
  </si>
  <si>
    <t>OFF-AR-10003158</t>
  </si>
  <si>
    <t>TEC-PH-10002660</t>
  </si>
  <si>
    <t>CA-2017-105494</t>
  </si>
  <si>
    <t>12/11/2017</t>
  </si>
  <si>
    <t>PC-18745</t>
  </si>
  <si>
    <t>OFF-BI-10003364</t>
  </si>
  <si>
    <t>CA-2017-140634</t>
  </si>
  <si>
    <t>03/10/2017</t>
  </si>
  <si>
    <t>06/10/2017</t>
  </si>
  <si>
    <t>HL-15040</t>
  </si>
  <si>
    <t>OFF-EN-10001099</t>
  </si>
  <si>
    <t>CA-2015-144407</t>
  </si>
  <si>
    <t>09/09/2015</t>
  </si>
  <si>
    <t>15/09/2015</t>
  </si>
  <si>
    <t>MS-17365</t>
  </si>
  <si>
    <t>CA-2018-160983</t>
  </si>
  <si>
    <t>29/10/2018</t>
  </si>
  <si>
    <t>31/10/2018</t>
  </si>
  <si>
    <t>GB-14530</t>
  </si>
  <si>
    <t>OFF-PA-10002250</t>
  </si>
  <si>
    <t>US-2017-114622</t>
  </si>
  <si>
    <t>12/04/2017</t>
  </si>
  <si>
    <t>JR-16210</t>
  </si>
  <si>
    <t>OFF-BI-10004716</t>
  </si>
  <si>
    <t>CA-2018-150959</t>
  </si>
  <si>
    <t>OFF-LA-10001045</t>
  </si>
  <si>
    <t>OFF-BI-10001510</t>
  </si>
  <si>
    <t>CA-2018-132353</t>
  </si>
  <si>
    <t>CA-2017-130477</t>
  </si>
  <si>
    <t>OFF-PA-10002947</t>
  </si>
  <si>
    <t>OFF-PA-10000019</t>
  </si>
  <si>
    <t>CA-2018-143259</t>
  </si>
  <si>
    <t>03/01/2019</t>
  </si>
  <si>
    <t>FUR-BO-10003441</t>
  </si>
  <si>
    <t>TEC-PH-10004774</t>
  </si>
  <si>
    <t>OFF-BI-10003684</t>
  </si>
  <si>
    <t>CA-2018-137596</t>
  </si>
  <si>
    <t>BE-11335</t>
  </si>
  <si>
    <t>TEC-PH-10001494</t>
  </si>
  <si>
    <t>TEC-AC-10004666</t>
  </si>
  <si>
    <t>OFF-ST-10003816</t>
  </si>
  <si>
    <t>CA-2016-133627</t>
  </si>
  <si>
    <t>07/06/2016</t>
  </si>
  <si>
    <t>SC-20050</t>
  </si>
  <si>
    <t>CA-2018-102519</t>
  </si>
  <si>
    <t>29/11/2018</t>
  </si>
  <si>
    <t>US-2015-141215</t>
  </si>
  <si>
    <t>15/06/2015</t>
  </si>
  <si>
    <t>FUR-TA-10001520</t>
  </si>
  <si>
    <t>CA-2017-165218</t>
  </si>
  <si>
    <t>05/03/2017</t>
  </si>
  <si>
    <t>RW-19630</t>
  </si>
  <si>
    <t>OFF-ST-10001558</t>
  </si>
  <si>
    <t>CA-2015-138296</t>
  </si>
  <si>
    <t>12/12/2015</t>
  </si>
  <si>
    <t>CA-2016-111164</t>
  </si>
  <si>
    <t>11/04/2016</t>
  </si>
  <si>
    <t>15/04/2016</t>
  </si>
  <si>
    <t>SE-20110</t>
  </si>
  <si>
    <t>TEC-AC-10002473</t>
  </si>
  <si>
    <t>TEC-PH-10004531</t>
  </si>
  <si>
    <t>OFF-AP-10004487</t>
  </si>
  <si>
    <t>CA-2017-149797</t>
  </si>
  <si>
    <t>20/09/2017</t>
  </si>
  <si>
    <t>AH-10075</t>
  </si>
  <si>
    <t>CA-2015-132962</t>
  </si>
  <si>
    <t>16/09/2015</t>
  </si>
  <si>
    <t>JM-15535</t>
  </si>
  <si>
    <t>OFF-PA-10003543</t>
  </si>
  <si>
    <t>TEC-AC-10004353</t>
  </si>
  <si>
    <t>CA-2016-115091</t>
  </si>
  <si>
    <t>05/10/2016</t>
  </si>
  <si>
    <t>JJ-15760</t>
  </si>
  <si>
    <t>CA-2018-144932</t>
  </si>
  <si>
    <t>14/04/2018</t>
  </si>
  <si>
    <t>OFF-AR-10001468</t>
  </si>
  <si>
    <t>CA-2018-114216</t>
  </si>
  <si>
    <t>06/09/2018</t>
  </si>
  <si>
    <t>RK-19300</t>
  </si>
  <si>
    <t>OFF-PA-10002195</t>
  </si>
  <si>
    <t>CA-2017-140081</t>
  </si>
  <si>
    <t>24/06/2017</t>
  </si>
  <si>
    <t>CG-12040</t>
  </si>
  <si>
    <t>OFF-PA-10001745</t>
  </si>
  <si>
    <t>OFF-BI-10004826</t>
  </si>
  <si>
    <t>US-2018-111745</t>
  </si>
  <si>
    <t>CA-2016-148250</t>
  </si>
  <si>
    <t>13/12/2016</t>
  </si>
  <si>
    <t>17/12/2016</t>
  </si>
  <si>
    <t>RP-19270</t>
  </si>
  <si>
    <t>OFF-PA-10000289</t>
  </si>
  <si>
    <t>OFF-AP-10003040</t>
  </si>
  <si>
    <t>CA-2017-105760</t>
  </si>
  <si>
    <t>19/06/2017</t>
  </si>
  <si>
    <t>KC-16255</t>
  </si>
  <si>
    <t>OFF-PA-10000350</t>
  </si>
  <si>
    <t>CA-2017-142958</t>
  </si>
  <si>
    <t>OFF-BI-10001759</t>
  </si>
  <si>
    <t>CA-2016-120880</t>
  </si>
  <si>
    <t>29/05/2016</t>
  </si>
  <si>
    <t>OFF-ST-10001496</t>
  </si>
  <si>
    <t>OFF-BI-10002931</t>
  </si>
  <si>
    <t>US-2016-140200</t>
  </si>
  <si>
    <t>26/07/2016</t>
  </si>
  <si>
    <t>28/07/2016</t>
  </si>
  <si>
    <t>FUR-TA-10002356</t>
  </si>
  <si>
    <t>US-2018-110576</t>
  </si>
  <si>
    <t>FUR-FU-10003601</t>
  </si>
  <si>
    <t>FUR-TA-10004154</t>
  </si>
  <si>
    <t>OFF-PA-10000788</t>
  </si>
  <si>
    <t>CA-2018-131156</t>
  </si>
  <si>
    <t>03/04/2018</t>
  </si>
  <si>
    <t>KH-16360</t>
  </si>
  <si>
    <t>FUR-FU-10001940</t>
  </si>
  <si>
    <t>CA-2018-136539</t>
  </si>
  <si>
    <t>01/01/2019</t>
  </si>
  <si>
    <t>GH-14665</t>
  </si>
  <si>
    <t>CA-2018-119305</t>
  </si>
  <si>
    <t>04/12/2018</t>
  </si>
  <si>
    <t>SW-20275</t>
  </si>
  <si>
    <t>CA-2018-102414</t>
  </si>
  <si>
    <t>15/05/2018</t>
  </si>
  <si>
    <t>18/05/2018</t>
  </si>
  <si>
    <t>JA-15970</t>
  </si>
  <si>
    <t>OFF-BI-10004465</t>
  </si>
  <si>
    <t>OFF-PA-10002333</t>
  </si>
  <si>
    <t>CA-2016-112571</t>
  </si>
  <si>
    <t>DL-12925</t>
  </si>
  <si>
    <t>FUR-FU-10004188</t>
  </si>
  <si>
    <t>CA-2018-152142</t>
  </si>
  <si>
    <t>LW-16990</t>
  </si>
  <si>
    <t>CA-2016-160059</t>
  </si>
  <si>
    <t>01/12/2016</t>
  </si>
  <si>
    <t>TB-21190</t>
  </si>
  <si>
    <t>OFF-BI-10000145</t>
  </si>
  <si>
    <t>CA-2017-120859</t>
  </si>
  <si>
    <t>04/09/2017</t>
  </si>
  <si>
    <t>CA-2015-127488</t>
  </si>
  <si>
    <t>22/09/2015</t>
  </si>
  <si>
    <t>OFF-LA-10001613</t>
  </si>
  <si>
    <t>CA-2018-135279</t>
  </si>
  <si>
    <t>11/04/2018</t>
  </si>
  <si>
    <t>BS-11800</t>
  </si>
  <si>
    <t>OFF-LA-10004055</t>
  </si>
  <si>
    <t>OFF-PA-10004621</t>
  </si>
  <si>
    <t>OFF-PA-10001281</t>
  </si>
  <si>
    <t>OFF-ST-10001097</t>
  </si>
  <si>
    <t>CA-2015-115791</t>
  </si>
  <si>
    <t>16/01/2015</t>
  </si>
  <si>
    <t>18/01/2015</t>
  </si>
  <si>
    <t>FUR-FU-10001095</t>
  </si>
  <si>
    <t>US-2018-103247</t>
  </si>
  <si>
    <t>05/10/2018</t>
  </si>
  <si>
    <t>US-2018-100209</t>
  </si>
  <si>
    <t>09/07/2018</t>
  </si>
  <si>
    <t>15/07/2018</t>
  </si>
  <si>
    <t>OFF-BI-10002012</t>
  </si>
  <si>
    <t>CA-2018-159366</t>
  </si>
  <si>
    <t>07/01/2018</t>
  </si>
  <si>
    <t>10/01/2018</t>
  </si>
  <si>
    <t>CA-2017-145499</t>
  </si>
  <si>
    <t>31/05/2017</t>
  </si>
  <si>
    <t>RW-19690</t>
  </si>
  <si>
    <t>CA-2016-157035</t>
  </si>
  <si>
    <t>OFF-PA-10004156</t>
  </si>
  <si>
    <t>CA-2017-144939</t>
  </si>
  <si>
    <t>08/10/2017</t>
  </si>
  <si>
    <t>CA-2015-163419</t>
  </si>
  <si>
    <t>14/11/2015</t>
  </si>
  <si>
    <t>TZ-21580</t>
  </si>
  <si>
    <t>OFF-AR-10000034</t>
  </si>
  <si>
    <t>TEC-PH-10000560</t>
  </si>
  <si>
    <t>CA-2018-100314</t>
  </si>
  <si>
    <t>AS-10630</t>
  </si>
  <si>
    <t>OFF-EN-10000461</t>
  </si>
  <si>
    <t>TEC-MA-10003066</t>
  </si>
  <si>
    <t>CA-2016-146829</t>
  </si>
  <si>
    <t>10/03/2016</t>
  </si>
  <si>
    <t>TS-21340</t>
  </si>
  <si>
    <t>OFF-BI-10004022</t>
  </si>
  <si>
    <t>CA-2018-167899</t>
  </si>
  <si>
    <t>21/05/2018</t>
  </si>
  <si>
    <t>26/05/2018</t>
  </si>
  <si>
    <t>OFF-AR-10001988</t>
  </si>
  <si>
    <t>CA-2016-153549</t>
  </si>
  <si>
    <t>29/03/2016</t>
  </si>
  <si>
    <t>31/03/2016</t>
  </si>
  <si>
    <t>SL-20155</t>
  </si>
  <si>
    <t>CA-2017-110023</t>
  </si>
  <si>
    <t>09/09/2017</t>
  </si>
  <si>
    <t>CA-2017-105585</t>
  </si>
  <si>
    <t>26/08/2017</t>
  </si>
  <si>
    <t>OFF-PA-10003625</t>
  </si>
  <si>
    <t>CA-2015-117639</t>
  </si>
  <si>
    <t>21/05/2015</t>
  </si>
  <si>
    <t>25/05/2015</t>
  </si>
  <si>
    <t>MW-18235</t>
  </si>
  <si>
    <t>OFF-BI-10003925</t>
  </si>
  <si>
    <t>CA-2016-162537</t>
  </si>
  <si>
    <t>28/10/2016</t>
  </si>
  <si>
    <t>03/11/2016</t>
  </si>
  <si>
    <t>RD-19585</t>
  </si>
  <si>
    <t>OFF-EN-10003862</t>
  </si>
  <si>
    <t>OFF-ST-10004258</t>
  </si>
  <si>
    <t>FUR-FU-10002885</t>
  </si>
  <si>
    <t>CA-2017-155488</t>
  </si>
  <si>
    <t>13/11/2017</t>
  </si>
  <si>
    <t>17/11/2017</t>
  </si>
  <si>
    <t>CA-2016-124891</t>
  </si>
  <si>
    <t>TEC-AC-10003033</t>
  </si>
  <si>
    <t>CA-2016-126445</t>
  </si>
  <si>
    <t>RA-19945</t>
  </si>
  <si>
    <t>OFF-ST-10000046</t>
  </si>
  <si>
    <t>CA-2016-111199</t>
  </si>
  <si>
    <t>CA-2016-105312</t>
  </si>
  <si>
    <t>MT-17815</t>
  </si>
  <si>
    <t>OFF-BI-10002049</t>
  </si>
  <si>
    <t>US-2018-106705</t>
  </si>
  <si>
    <t>26/12/2018</t>
  </si>
  <si>
    <t>CA-2018-135034</t>
  </si>
  <si>
    <t>01/08/2018</t>
  </si>
  <si>
    <t>CA-2015-158540</t>
  </si>
  <si>
    <t>VG-21790</t>
  </si>
  <si>
    <t>FUR-FU-10001602</t>
  </si>
  <si>
    <t>CA-2018-118437</t>
  </si>
  <si>
    <t>OFF-ST-10003722</t>
  </si>
  <si>
    <t>US-2016-126214</t>
  </si>
  <si>
    <t>21/12/2016</t>
  </si>
  <si>
    <t>JS-15880</t>
  </si>
  <si>
    <t>TEC-AC-10003198</t>
  </si>
  <si>
    <t>CA-2016-133025</t>
  </si>
  <si>
    <t>19/09/2016</t>
  </si>
  <si>
    <t>CA-2016-108665</t>
  </si>
  <si>
    <t>06/07/2016</t>
  </si>
  <si>
    <t>10/07/2016</t>
  </si>
  <si>
    <t>KM-16225</t>
  </si>
  <si>
    <t>FUR-FU-10002191</t>
  </si>
  <si>
    <t>TEC-PH-10004188</t>
  </si>
  <si>
    <t>OFF-ST-10001526</t>
  </si>
  <si>
    <t>CA-2016-124450</t>
  </si>
  <si>
    <t>03/05/2016</t>
  </si>
  <si>
    <t>OFF-AR-10001166</t>
  </si>
  <si>
    <t>FUR-CH-10000309</t>
  </si>
  <si>
    <t>TEC-MA-10004212</t>
  </si>
  <si>
    <t>CA-2016-167269</t>
  </si>
  <si>
    <t>16/06/2016</t>
  </si>
  <si>
    <t>20/06/2016</t>
  </si>
  <si>
    <t>OFF-EN-10003072</t>
  </si>
  <si>
    <t>CA-2018-106964</t>
  </si>
  <si>
    <t>20/12/2018</t>
  </si>
  <si>
    <t>HR-14770</t>
  </si>
  <si>
    <t>OFF-BI-10000320</t>
  </si>
  <si>
    <t>CA-2017-126529</t>
  </si>
  <si>
    <t>11/01/2017</t>
  </si>
  <si>
    <t>13/01/2017</t>
  </si>
  <si>
    <t>DE-13255</t>
  </si>
  <si>
    <t>OFF-PA-10001166</t>
  </si>
  <si>
    <t>OFF-PA-10003656</t>
  </si>
  <si>
    <t>TEC-PH-10000148</t>
  </si>
  <si>
    <t>CA-2015-163552</t>
  </si>
  <si>
    <t>11/07/2015</t>
  </si>
  <si>
    <t>15/07/2015</t>
  </si>
  <si>
    <t>TEC-PH-10003885</t>
  </si>
  <si>
    <t>OFF-LA-10001175</t>
  </si>
  <si>
    <t>CA-2017-109820</t>
  </si>
  <si>
    <t>22/11/2017</t>
  </si>
  <si>
    <t>AG-10390</t>
  </si>
  <si>
    <t>OFF-PA-10000955</t>
  </si>
  <si>
    <t>CA-2017-113061</t>
  </si>
  <si>
    <t>26/04/2017</t>
  </si>
  <si>
    <t>FUR-FU-10003975</t>
  </si>
  <si>
    <t>CA-2016-127418</t>
  </si>
  <si>
    <t>13/06/2016</t>
  </si>
  <si>
    <t>14/06/2016</t>
  </si>
  <si>
    <t>JJ-15445</t>
  </si>
  <si>
    <t>OFF-BI-10003707</t>
  </si>
  <si>
    <t>CA-2018-121818</t>
  </si>
  <si>
    <t>21/11/2018</t>
  </si>
  <si>
    <t>JH-15430</t>
  </si>
  <si>
    <t>OFF-AR-10000203</t>
  </si>
  <si>
    <t>OFF-AR-10004790</t>
  </si>
  <si>
    <t>CA-2017-127670</t>
  </si>
  <si>
    <t>RD-19660</t>
  </si>
  <si>
    <t>CA-2017-102981</t>
  </si>
  <si>
    <t>MO-17500</t>
  </si>
  <si>
    <t>TEC-AC-10004761</t>
  </si>
  <si>
    <t>FUR-BO-10001811</t>
  </si>
  <si>
    <t>CA-2018-115651</t>
  </si>
  <si>
    <t>NS-18640</t>
  </si>
  <si>
    <t>OFF-AR-10001130</t>
  </si>
  <si>
    <t>OFF-AP-10000055</t>
  </si>
  <si>
    <t>CA-2018-152702</t>
  </si>
  <si>
    <t>12/10/2018</t>
  </si>
  <si>
    <t>16/10/2018</t>
  </si>
  <si>
    <t>FUR-CH-10002304</t>
  </si>
  <si>
    <t>CA-2017-169103</t>
  </si>
  <si>
    <t>08/03/2017</t>
  </si>
  <si>
    <t>CA-2015-139192</t>
  </si>
  <si>
    <t>US-2016-153500</t>
  </si>
  <si>
    <t>05/07/2016</t>
  </si>
  <si>
    <t>DG-13300</t>
  </si>
  <si>
    <t>FUR-FU-10000293</t>
  </si>
  <si>
    <t>OFF-PA-10001307</t>
  </si>
  <si>
    <t>FUR-FU-10004460</t>
  </si>
  <si>
    <t>CA-2016-110667</t>
  </si>
  <si>
    <t>04/04/2016</t>
  </si>
  <si>
    <t>08/04/2016</t>
  </si>
  <si>
    <t>NF-18595</t>
  </si>
  <si>
    <t>OFF-AR-10000716</t>
  </si>
  <si>
    <t>FUR-FU-10004622</t>
  </si>
  <si>
    <t>OFF-BI-10003529</t>
  </si>
  <si>
    <t>CA-2018-167150</t>
  </si>
  <si>
    <t>OFF-BI-10001097</t>
  </si>
  <si>
    <t>OFF-BI-10001597</t>
  </si>
  <si>
    <t>CA-2017-105284</t>
  </si>
  <si>
    <t>MG-17650</t>
  </si>
  <si>
    <t>OFF-FA-10001754</t>
  </si>
  <si>
    <t>US-2016-125374</t>
  </si>
  <si>
    <t>CA-2016-161263</t>
  </si>
  <si>
    <t>16/04/2016</t>
  </si>
  <si>
    <t>21/04/2016</t>
  </si>
  <si>
    <t>TS-21160</t>
  </si>
  <si>
    <t>OFF-FA-10004838</t>
  </si>
  <si>
    <t>TEC-PH-10002115</t>
  </si>
  <si>
    <t>OFF-FA-10003059</t>
  </si>
  <si>
    <t>OFF-BI-10004330</t>
  </si>
  <si>
    <t>CA-2017-157686</t>
  </si>
  <si>
    <t>BD-11620</t>
  </si>
  <si>
    <t>US-2018-139955</t>
  </si>
  <si>
    <t>28/09/2018</t>
  </si>
  <si>
    <t>30/09/2018</t>
  </si>
  <si>
    <t>CM-12160</t>
  </si>
  <si>
    <t>US-2016-150161</t>
  </si>
  <si>
    <t>25/07/2016</t>
  </si>
  <si>
    <t>29/07/2016</t>
  </si>
  <si>
    <t>CA-2016-144652</t>
  </si>
  <si>
    <t>SN-20560</t>
  </si>
  <si>
    <t>CA-2017-152814</t>
  </si>
  <si>
    <t>02/05/2017</t>
  </si>
  <si>
    <t>EH-14005</t>
  </si>
  <si>
    <t>CA-2018-106943</t>
  </si>
  <si>
    <t>FO-14305</t>
  </si>
  <si>
    <t>OFF-BI-10003669</t>
  </si>
  <si>
    <t>CA-2017-134348</t>
  </si>
  <si>
    <t>MS-17710</t>
  </si>
  <si>
    <t>OFF-BI-10003727</t>
  </si>
  <si>
    <t>TEC-AC-10003447</t>
  </si>
  <si>
    <t>CA-2017-161781</t>
  </si>
  <si>
    <t>30/09/2017</t>
  </si>
  <si>
    <t>CC-12100</t>
  </si>
  <si>
    <t>OFF-AR-10000255</t>
  </si>
  <si>
    <t>CA-2018-132521</t>
  </si>
  <si>
    <t>DW-13540</t>
  </si>
  <si>
    <t>OFF-AP-10002191</t>
  </si>
  <si>
    <t>CA-2016-110016</t>
  </si>
  <si>
    <t>BT-11395</t>
  </si>
  <si>
    <t>OFF-PA-10000349</t>
  </si>
  <si>
    <t>FUR-CH-10002880</t>
  </si>
  <si>
    <t>US-2017-143819</t>
  </si>
  <si>
    <t>01/03/2017</t>
  </si>
  <si>
    <t>OFF-PA-10003127</t>
  </si>
  <si>
    <t>TEC-MA-10003979</t>
  </si>
  <si>
    <t>CA-2017-167584</t>
  </si>
  <si>
    <t>12/08/2017</t>
  </si>
  <si>
    <t>OFF-PA-10000029</t>
  </si>
  <si>
    <t>CA-2017-166163</t>
  </si>
  <si>
    <t>20/08/2017</t>
  </si>
  <si>
    <t>CY-12745</t>
  </si>
  <si>
    <t>OFF-LA-10000452</t>
  </si>
  <si>
    <t>CA-2018-158407</t>
  </si>
  <si>
    <t>TEC-PH-10001819</t>
  </si>
  <si>
    <t>CA-2016-143490</t>
  </si>
  <si>
    <t>06/12/2016</t>
  </si>
  <si>
    <t>OFF-AR-10002952</t>
  </si>
  <si>
    <t>TEC-PH-10000576</t>
  </si>
  <si>
    <t>CA-2016-165085</t>
  </si>
  <si>
    <t>BT-11485</t>
  </si>
  <si>
    <t>OFF-PA-10000605</t>
  </si>
  <si>
    <t>CA-2018-160423</t>
  </si>
  <si>
    <t>26/01/2018</t>
  </si>
  <si>
    <t>PS-19045</t>
  </si>
  <si>
    <t>OFF-ST-10004340</t>
  </si>
  <si>
    <t>OFF-BI-10004001</t>
  </si>
  <si>
    <t>CA-2015-159338</t>
  </si>
  <si>
    <t>FUR-TA-10004147</t>
  </si>
  <si>
    <t>CA-2017-107216</t>
  </si>
  <si>
    <t>PV-18985</t>
  </si>
  <si>
    <t>OFF-AR-10001545</t>
  </si>
  <si>
    <t>TEC-AC-10001013</t>
  </si>
  <si>
    <t>OFF-AR-10002255</t>
  </si>
  <si>
    <t>US-2018-145863</t>
  </si>
  <si>
    <t>27/04/2018</t>
  </si>
  <si>
    <t>CA-2017-112340</t>
  </si>
  <si>
    <t>NM-18520</t>
  </si>
  <si>
    <t>OFF-PA-10001892</t>
  </si>
  <si>
    <t>US-2017-110156</t>
  </si>
  <si>
    <t>OFF-BI-10003676</t>
  </si>
  <si>
    <t>OFF-FA-10003495</t>
  </si>
  <si>
    <t>OFF-EN-10003798</t>
  </si>
  <si>
    <t>TEC-PH-10003589</t>
  </si>
  <si>
    <t>OFF-PA-10004735</t>
  </si>
  <si>
    <t>CA-2018-140585</t>
  </si>
  <si>
    <t>18/12/2018</t>
  </si>
  <si>
    <t>FUR-BO-10002206</t>
  </si>
  <si>
    <t>CA-2017-144855</t>
  </si>
  <si>
    <t>24/07/2017</t>
  </si>
  <si>
    <t>DL-13495</t>
  </si>
  <si>
    <t>CA-2016-142755</t>
  </si>
  <si>
    <t>CS-12355</t>
  </si>
  <si>
    <t>OFF-PA-10000141</t>
  </si>
  <si>
    <t>US-2015-147627</t>
  </si>
  <si>
    <t>20/01/2015</t>
  </si>
  <si>
    <t>26/01/2015</t>
  </si>
  <si>
    <t>TEC-PH-10001061</t>
  </si>
  <si>
    <t>OFF-AR-10002375</t>
  </si>
  <si>
    <t>OFF-EN-10001539</t>
  </si>
  <si>
    <t>CA-2016-105970</t>
  </si>
  <si>
    <t>07/03/2016</t>
  </si>
  <si>
    <t>CA-2017-112102</t>
  </si>
  <si>
    <t>16/04/2017</t>
  </si>
  <si>
    <t>FUR-TA-10004086</t>
  </si>
  <si>
    <t>OFF-PA-10000100</t>
  </si>
  <si>
    <t>US-2017-114776</t>
  </si>
  <si>
    <t>07/12/2017</t>
  </si>
  <si>
    <t>US-2017-134908</t>
  </si>
  <si>
    <t>05/06/2017</t>
  </si>
  <si>
    <t>OFF-LA-10000973</t>
  </si>
  <si>
    <t>US-2017-148803</t>
  </si>
  <si>
    <t>OFF-ST-10001476</t>
  </si>
  <si>
    <t>CA-2017-152170</t>
  </si>
  <si>
    <t>15/11/2017</t>
  </si>
  <si>
    <t>FH-14275</t>
  </si>
  <si>
    <t>OFF-EN-10002831</t>
  </si>
  <si>
    <t>OFF-PA-10001763</t>
  </si>
  <si>
    <t>OFF-BI-10002072</t>
  </si>
  <si>
    <t>CA-2015-146969</t>
  </si>
  <si>
    <t>OFF-FA-10001561</t>
  </si>
  <si>
    <t>TEC-MA-10004241</t>
  </si>
  <si>
    <t>CA-2016-112452</t>
  </si>
  <si>
    <t>NC-18340</t>
  </si>
  <si>
    <t>OFF-AP-10003849</t>
  </si>
  <si>
    <t>OFF-FA-10000735</t>
  </si>
  <si>
    <t>OFF-BI-10003350</t>
  </si>
  <si>
    <t>TEC-PH-10000307</t>
  </si>
  <si>
    <t>TEC-CO-10004202</t>
  </si>
  <si>
    <t>CA-2016-113971</t>
  </si>
  <si>
    <t>08/05/2016</t>
  </si>
  <si>
    <t>FUR-FU-10001852</t>
  </si>
  <si>
    <t>CA-2017-160395</t>
  </si>
  <si>
    <t>31/12/2017</t>
  </si>
  <si>
    <t>OFF-AR-10003759</t>
  </si>
  <si>
    <t>CA-2015-136567</t>
  </si>
  <si>
    <t>20/12/2015</t>
  </si>
  <si>
    <t>21/12/2015</t>
  </si>
  <si>
    <t>OFF-ST-10004337</t>
  </si>
  <si>
    <t>FUR-TA-10001932</t>
  </si>
  <si>
    <t>CA-2017-149314</t>
  </si>
  <si>
    <t>FUR-CH-10002126</t>
  </si>
  <si>
    <t>CA-2018-147039</t>
  </si>
  <si>
    <t>04/07/2018</t>
  </si>
  <si>
    <t>AA-10315</t>
  </si>
  <si>
    <t>CA-2015-126522</t>
  </si>
  <si>
    <t>05/09/2015</t>
  </si>
  <si>
    <t>LT-16765</t>
  </si>
  <si>
    <t>CA-2015-127964</t>
  </si>
  <si>
    <t>08/03/2015</t>
  </si>
  <si>
    <t>AP-10720</t>
  </si>
  <si>
    <t>TEC-PH-10004700</t>
  </si>
  <si>
    <t>OFF-BI-10003429</t>
  </si>
  <si>
    <t>CA-2015-117709</t>
  </si>
  <si>
    <t>08/05/2015</t>
  </si>
  <si>
    <t>PM-18940</t>
  </si>
  <si>
    <t>CA-2016-125416</t>
  </si>
  <si>
    <t>CA-2018-145226</t>
  </si>
  <si>
    <t>FUR-FU-10004952</t>
  </si>
  <si>
    <t>OFF-PA-10003172</t>
  </si>
  <si>
    <t>OFF-ST-10002352</t>
  </si>
  <si>
    <t>US-2015-100279</t>
  </si>
  <si>
    <t>14/03/2015</t>
  </si>
  <si>
    <t>OFF-PA-10002259</t>
  </si>
  <si>
    <t>CA-2015-158064</t>
  </si>
  <si>
    <t>21/04/2015</t>
  </si>
  <si>
    <t>25/04/2015</t>
  </si>
  <si>
    <t>OFF-BI-10002976</t>
  </si>
  <si>
    <t>US-2016-104430</t>
  </si>
  <si>
    <t>22/10/2016</t>
  </si>
  <si>
    <t>26/10/2016</t>
  </si>
  <si>
    <t>CA-2016-132080</t>
  </si>
  <si>
    <t>22/08/2016</t>
  </si>
  <si>
    <t>25/08/2016</t>
  </si>
  <si>
    <t>OFF-BI-10003694</t>
  </si>
  <si>
    <t>CA-2017-161207</t>
  </si>
  <si>
    <t>CA-2015-120243</t>
  </si>
  <si>
    <t>27/12/2015</t>
  </si>
  <si>
    <t>AT-10435</t>
  </si>
  <si>
    <t>OFF-LA-10004425</t>
  </si>
  <si>
    <t>CA-2017-113621</t>
  </si>
  <si>
    <t>FUR-CH-10001270</t>
  </si>
  <si>
    <t>CA-2017-168081</t>
  </si>
  <si>
    <t>24/04/2017</t>
  </si>
  <si>
    <t>CA-12055</t>
  </si>
  <si>
    <t>CA-2015-128146</t>
  </si>
  <si>
    <t>TEC-PH-10004539</t>
  </si>
  <si>
    <t>OFF-AR-10001919</t>
  </si>
  <si>
    <t>CA-2018-138779</t>
  </si>
  <si>
    <t>15/01/2018</t>
  </si>
  <si>
    <t>TEC-PH-10003655</t>
  </si>
  <si>
    <t>CA-2015-127131</t>
  </si>
  <si>
    <t>30/11/2015</t>
  </si>
  <si>
    <t>HR-14830</t>
  </si>
  <si>
    <t>OFF-BI-10004656</t>
  </si>
  <si>
    <t>OFF-ST-10002344</t>
  </si>
  <si>
    <t>CA-2018-117212</t>
  </si>
  <si>
    <t>26/02/2018</t>
  </si>
  <si>
    <t>28/02/2018</t>
  </si>
  <si>
    <t>BT-11530</t>
  </si>
  <si>
    <t>TEC-PH-10004447</t>
  </si>
  <si>
    <t>FUR-CH-10003973</t>
  </si>
  <si>
    <t>OFF-PA-10000682</t>
  </si>
  <si>
    <t>US-2016-130519</t>
  </si>
  <si>
    <t>15/09/2016</t>
  </si>
  <si>
    <t>FUR-FU-10002268</t>
  </si>
  <si>
    <t>CA-2017-130946</t>
  </si>
  <si>
    <t>TEC-AC-10001990</t>
  </si>
  <si>
    <t>FUR-CH-10004540</t>
  </si>
  <si>
    <t>CA-2017-114727</t>
  </si>
  <si>
    <t>18/07/2017</t>
  </si>
  <si>
    <t>OFF-ST-10002292</t>
  </si>
  <si>
    <t>CA-2018-133235</t>
  </si>
  <si>
    <t>04/08/2018</t>
  </si>
  <si>
    <t>LH-16750</t>
  </si>
  <si>
    <t>CA-2017-137050</t>
  </si>
  <si>
    <t>SW-20755</t>
  </si>
  <si>
    <t>OFF-AR-10004999</t>
  </si>
  <si>
    <t>OFF-BI-10001031</t>
  </si>
  <si>
    <t>US-2018-118087</t>
  </si>
  <si>
    <t>09/09/2018</t>
  </si>
  <si>
    <t>13/09/2018</t>
  </si>
  <si>
    <t>SP-20620</t>
  </si>
  <si>
    <t>OFF-BI-10002432</t>
  </si>
  <si>
    <t>FUR-FU-10001867</t>
  </si>
  <si>
    <t>TEC-PH-10002200</t>
  </si>
  <si>
    <t>CA-2015-110184</t>
  </si>
  <si>
    <t>16/07/2015</t>
  </si>
  <si>
    <t>BF-11170</t>
  </si>
  <si>
    <t>TEC-PH-10000439</t>
  </si>
  <si>
    <t>CA-2017-126004</t>
  </si>
  <si>
    <t>OFF-PA-10001685</t>
  </si>
  <si>
    <t>OFF-ST-10001418</t>
  </si>
  <si>
    <t>OFF-ST-10000676</t>
  </si>
  <si>
    <t>CA-2018-100013</t>
  </si>
  <si>
    <t>OFF-AR-10001022</t>
  </si>
  <si>
    <t>CA-2016-132570</t>
  </si>
  <si>
    <t>KT-16480</t>
  </si>
  <si>
    <t>OFF-EN-10003055</t>
  </si>
  <si>
    <t>CA-2017-153682</t>
  </si>
  <si>
    <t>BG-11695</t>
  </si>
  <si>
    <t>TEC-CO-10001046</t>
  </si>
  <si>
    <t>CA-2017-144344</t>
  </si>
  <si>
    <t>FUR-FU-10000076</t>
  </si>
  <si>
    <t>FUR-FU-10003268</t>
  </si>
  <si>
    <t>CA-2015-127012</t>
  </si>
  <si>
    <t>11/08/2015</t>
  </si>
  <si>
    <t>GM-14680</t>
  </si>
  <si>
    <t>FUR-FU-10003691</t>
  </si>
  <si>
    <t>OFF-AR-10003903</t>
  </si>
  <si>
    <t>CA-2017-128727</t>
  </si>
  <si>
    <t>TEC-PH-10003442</t>
  </si>
  <si>
    <t>US-2017-162859</t>
  </si>
  <si>
    <t>15/02/2017</t>
  </si>
  <si>
    <t>22/02/2017</t>
  </si>
  <si>
    <t>OFF-BI-10004519</t>
  </si>
  <si>
    <t>CA-2018-133641</t>
  </si>
  <si>
    <t>EJ-14155</t>
  </si>
  <si>
    <t>OFF-EN-10004955</t>
  </si>
  <si>
    <t>CA-2015-168494</t>
  </si>
  <si>
    <t>14/12/2015</t>
  </si>
  <si>
    <t>NP-18700</t>
  </si>
  <si>
    <t>FUR-TA-10004619</t>
  </si>
  <si>
    <t>FUR-BO-10004467</t>
  </si>
  <si>
    <t>CA-2018-115602</t>
  </si>
  <si>
    <t>OFF-AR-10002280</t>
  </si>
  <si>
    <t>FUR-CH-10001708</t>
  </si>
  <si>
    <t>OFF-AR-10000462</t>
  </si>
  <si>
    <t>CA-2016-154956</t>
  </si>
  <si>
    <t>04/07/2016</t>
  </si>
  <si>
    <t>TEC-PH-10004165</t>
  </si>
  <si>
    <t>CA-2018-144638</t>
  </si>
  <si>
    <t>10/03/2018</t>
  </si>
  <si>
    <t>14/03/2018</t>
  </si>
  <si>
    <t>MH-18115</t>
  </si>
  <si>
    <t>FUR-FU-10003724</t>
  </si>
  <si>
    <t>FUR-FU-10003535</t>
  </si>
  <si>
    <t>US-2017-168620</t>
  </si>
  <si>
    <t>24/12/2017</t>
  </si>
  <si>
    <t>28/12/2017</t>
  </si>
  <si>
    <t>OFF-ST-10003716</t>
  </si>
  <si>
    <t>CA-2018-117079</t>
  </si>
  <si>
    <t>27/10/2018</t>
  </si>
  <si>
    <t>JR-15700</t>
  </si>
  <si>
    <t>TEC-PH-10004586</t>
  </si>
  <si>
    <t>US-2017-144393</t>
  </si>
  <si>
    <t>SM-20950</t>
  </si>
  <si>
    <t>OFF-BI-10004236</t>
  </si>
  <si>
    <t>CA-2018-105053</t>
  </si>
  <si>
    <t>07/07/2018</t>
  </si>
  <si>
    <t>CA-2017-155992</t>
  </si>
  <si>
    <t>CC-12220</t>
  </si>
  <si>
    <t>CA-2018-110380</t>
  </si>
  <si>
    <t>PF-19225</t>
  </si>
  <si>
    <t>OFF-AR-10000422</t>
  </si>
  <si>
    <t>US-2015-167738</t>
  </si>
  <si>
    <t>CA-2018-121412</t>
  </si>
  <si>
    <t>27/09/2018</t>
  </si>
  <si>
    <t>CA-2018-100426</t>
  </si>
  <si>
    <t>DC-12850</t>
  </si>
  <si>
    <t>OFF-PA-10002870</t>
  </si>
  <si>
    <t>US-2017-103646</t>
  </si>
  <si>
    <t>OFF-ST-10000563</t>
  </si>
  <si>
    <t>OFF-BI-10002854</t>
  </si>
  <si>
    <t>CA-2017-119186</t>
  </si>
  <si>
    <t>26/05/2017</t>
  </si>
  <si>
    <t>FUR-CH-10001973</t>
  </si>
  <si>
    <t>TEC-AC-10000580</t>
  </si>
  <si>
    <t>CA-2017-148698</t>
  </si>
  <si>
    <t>07/05/2017</t>
  </si>
  <si>
    <t>BD-11770</t>
  </si>
  <si>
    <t>OFF-AR-10004022</t>
  </si>
  <si>
    <t>CA-2015-163293</t>
  </si>
  <si>
    <t>11/09/2015</t>
  </si>
  <si>
    <t>TEC-AC-10004209</t>
  </si>
  <si>
    <t>TEC-AC-10000023</t>
  </si>
  <si>
    <t>CA-2017-160815</t>
  </si>
  <si>
    <t>TEC-PH-10003505</t>
  </si>
  <si>
    <t>CA-2018-122154</t>
  </si>
  <si>
    <t>OFF-LA-10000121</t>
  </si>
  <si>
    <t>OFF-BI-10002026</t>
  </si>
  <si>
    <t>OFF-PA-10000994</t>
  </si>
  <si>
    <t>US-2016-149692</t>
  </si>
  <si>
    <t>OFF-BI-10002813</t>
  </si>
  <si>
    <t>CA-2017-119445</t>
  </si>
  <si>
    <t>03/07/2017</t>
  </si>
  <si>
    <t>GM-14500</t>
  </si>
  <si>
    <t>CA-2016-124268</t>
  </si>
  <si>
    <t>08/07/2016</t>
  </si>
  <si>
    <t>OFF-AR-10004817</t>
  </si>
  <si>
    <t>CA-2017-154711</t>
  </si>
  <si>
    <t>26/11/2017</t>
  </si>
  <si>
    <t>TB-21355</t>
  </si>
  <si>
    <t>OFF-AR-10001860</t>
  </si>
  <si>
    <t>CA-2017-163384</t>
  </si>
  <si>
    <t>OFF-BI-10004970</t>
  </si>
  <si>
    <t>CA-2016-101707</t>
  </si>
  <si>
    <t>OFF-PA-10002968</t>
  </si>
  <si>
    <t>CA-2016-138898</t>
  </si>
  <si>
    <t>25/05/2016</t>
  </si>
  <si>
    <t>JH-16180</t>
  </si>
  <si>
    <t>CA-2018-115427</t>
  </si>
  <si>
    <t>EB-13975</t>
  </si>
  <si>
    <t>CA-2017-134425</t>
  </si>
  <si>
    <t>12/12/2017</t>
  </si>
  <si>
    <t>QJ-19255</t>
  </si>
  <si>
    <t>CA-2016-121391</t>
  </si>
  <si>
    <t>07/10/2016</t>
  </si>
  <si>
    <t>CA-2017-137043</t>
  </si>
  <si>
    <t>23/12/2017</t>
  </si>
  <si>
    <t>25/12/2017</t>
  </si>
  <si>
    <t>CA-2016-115847</t>
  </si>
  <si>
    <t>24/09/2016</t>
  </si>
  <si>
    <t>TC-21535</t>
  </si>
  <si>
    <t>FUR-BO-10003433</t>
  </si>
  <si>
    <t>US-2018-126179</t>
  </si>
  <si>
    <t>CS-12460</t>
  </si>
  <si>
    <t>FUR-FU-10002554</t>
  </si>
  <si>
    <t>CA-2017-101966</t>
  </si>
  <si>
    <t>TEC-PH-10003437</t>
  </si>
  <si>
    <t>CA-2017-141397</t>
  </si>
  <si>
    <t>21/06/2017</t>
  </si>
  <si>
    <t>OFF-AP-10003971</t>
  </si>
  <si>
    <t>FUR-CH-10003846</t>
  </si>
  <si>
    <t>CA-2017-141082</t>
  </si>
  <si>
    <t>OFF-LA-10001404</t>
  </si>
  <si>
    <t>OFF-LA-10001474</t>
  </si>
  <si>
    <t>US-2017-134488</t>
  </si>
  <si>
    <t>24/09/2017</t>
  </si>
  <si>
    <t>CA-2017-145919</t>
  </si>
  <si>
    <t>HG-14965</t>
  </si>
  <si>
    <t>OFF-PA-10003072</t>
  </si>
  <si>
    <t>FUR-FU-10004960</t>
  </si>
  <si>
    <t>CA-2018-157651</t>
  </si>
  <si>
    <t>TEC-AC-10003116</t>
  </si>
  <si>
    <t>CA-2015-160773</t>
  </si>
  <si>
    <t>LW-16825</t>
  </si>
  <si>
    <t>CA-2018-167703</t>
  </si>
  <si>
    <t>08/02/2018</t>
  </si>
  <si>
    <t>MC-17575</t>
  </si>
  <si>
    <t>CA-2018-121804</t>
  </si>
  <si>
    <t>LP-17095</t>
  </si>
  <si>
    <t>OFF-AP-10004859</t>
  </si>
  <si>
    <t>CA-2018-162635</t>
  </si>
  <si>
    <t>09/10/2018</t>
  </si>
  <si>
    <t>10/10/2018</t>
  </si>
  <si>
    <t>EB-14170</t>
  </si>
  <si>
    <t>OFF-PA-10002659</t>
  </si>
  <si>
    <t>CA-2015-107153</t>
  </si>
  <si>
    <t>28/09/2015</t>
  </si>
  <si>
    <t>GZ-14545</t>
  </si>
  <si>
    <t>US-2015-117058</t>
  </si>
  <si>
    <t>30/05/2015</t>
  </si>
  <si>
    <t>OFF-BI-10004139</t>
  </si>
  <si>
    <t>CA-2016-120439</t>
  </si>
  <si>
    <t>18/06/2016</t>
  </si>
  <si>
    <t>CA-2017-128258</t>
  </si>
  <si>
    <t>CP-12085</t>
  </si>
  <si>
    <t>CA-2018-106033</t>
  </si>
  <si>
    <t>15/10/2018</t>
  </si>
  <si>
    <t>18/10/2018</t>
  </si>
  <si>
    <t>FG-14260</t>
  </si>
  <si>
    <t>OFF-AR-10002818</t>
  </si>
  <si>
    <t>CA-2017-142762</t>
  </si>
  <si>
    <t>27/05/2017</t>
  </si>
  <si>
    <t>LD-17005</t>
  </si>
  <si>
    <t>CA-2018-127705</t>
  </si>
  <si>
    <t>02/06/2018</t>
  </si>
  <si>
    <t>06/06/2018</t>
  </si>
  <si>
    <t>AB-10255</t>
  </si>
  <si>
    <t>CA-2015-122567</t>
  </si>
  <si>
    <t>21/02/2015</t>
  </si>
  <si>
    <t>MN-17935</t>
  </si>
  <si>
    <t>OFF-AP-10001303</t>
  </si>
  <si>
    <t>CA-2015-121664</t>
  </si>
  <si>
    <t>10/05/2015</t>
  </si>
  <si>
    <t>CA-2017-122133</t>
  </si>
  <si>
    <t>16/05/2017</t>
  </si>
  <si>
    <t>JR-15670</t>
  </si>
  <si>
    <t>OFF-ST-10002574</t>
  </si>
  <si>
    <t>US-2018-123281</t>
  </si>
  <si>
    <t>02/04/2018</t>
  </si>
  <si>
    <t>JF-15190</t>
  </si>
  <si>
    <t>CA-2018-100524</t>
  </si>
  <si>
    <t>CM-12115</t>
  </si>
  <si>
    <t>FUR-FU-10004018</t>
  </si>
  <si>
    <t>TEC-PH-10002549</t>
  </si>
  <si>
    <t>OFF-PA-10004911</t>
  </si>
  <si>
    <t>CA-2018-113481</t>
  </si>
  <si>
    <t>02/01/2018</t>
  </si>
  <si>
    <t>04/01/2018</t>
  </si>
  <si>
    <t>AS-10045</t>
  </si>
  <si>
    <t>TEC-MA-10002178</t>
  </si>
  <si>
    <t>CA-2016-131758</t>
  </si>
  <si>
    <t>01/06/2016</t>
  </si>
  <si>
    <t>OFF-AR-10000411</t>
  </si>
  <si>
    <t>OFF-LA-10000262</t>
  </si>
  <si>
    <t>CA-2015-118339</t>
  </si>
  <si>
    <t>17/03/2015</t>
  </si>
  <si>
    <t>24/03/2015</t>
  </si>
  <si>
    <t>OFF-PA-10000466</t>
  </si>
  <si>
    <t>OFF-AR-10003829</t>
  </si>
  <si>
    <t>OFF-BI-10001758</t>
  </si>
  <si>
    <t>OFF-BI-10000136</t>
  </si>
  <si>
    <t>CA-2015-153976</t>
  </si>
  <si>
    <t>08/10/2015</t>
  </si>
  <si>
    <t>BP-11290</t>
  </si>
  <si>
    <t>CA-2017-162901</t>
  </si>
  <si>
    <t>28/03/2017</t>
  </si>
  <si>
    <t>31/03/2017</t>
  </si>
  <si>
    <t>OFF-ST-10000649</t>
  </si>
  <si>
    <t>CA-2018-162978</t>
  </si>
  <si>
    <t>04/05/2018</t>
  </si>
  <si>
    <t>09/05/2018</t>
  </si>
  <si>
    <t>US-2015-160444</t>
  </si>
  <si>
    <t>CA-2017-145247</t>
  </si>
  <si>
    <t>05/05/2017</t>
  </si>
  <si>
    <t>ND-18370</t>
  </si>
  <si>
    <t>OFF-PA-10003641</t>
  </si>
  <si>
    <t>CA-2018-160045</t>
  </si>
  <si>
    <t>26/04/2018</t>
  </si>
  <si>
    <t>LB-16735</t>
  </si>
  <si>
    <t>US-2015-151925</t>
  </si>
  <si>
    <t>01/10/2015</t>
  </si>
  <si>
    <t>KT-16465</t>
  </si>
  <si>
    <t>FUR-CH-10002961</t>
  </si>
  <si>
    <t>CA-2018-125199</t>
  </si>
  <si>
    <t>25/10/2018</t>
  </si>
  <si>
    <t>HM-14860</t>
  </si>
  <si>
    <t>OFF-PA-10004041</t>
  </si>
  <si>
    <t>TEC-PH-10001336</t>
  </si>
  <si>
    <t>US-2018-155425</t>
  </si>
  <si>
    <t>AB-10600</t>
  </si>
  <si>
    <t>TEC-MA-10003183</t>
  </si>
  <si>
    <t>TEC-AC-10001314</t>
  </si>
  <si>
    <t>CA-2018-133249</t>
  </si>
  <si>
    <t>11/07/2018</t>
  </si>
  <si>
    <t>SZ-20035</t>
  </si>
  <si>
    <t>US-2016-103471</t>
  </si>
  <si>
    <t>CA-2018-136672</t>
  </si>
  <si>
    <t>07/03/2018</t>
  </si>
  <si>
    <t>12/03/2018</t>
  </si>
  <si>
    <t>MG-17890</t>
  </si>
  <si>
    <t>TEC-AC-10004510</t>
  </si>
  <si>
    <t>US-2015-157021</t>
  </si>
  <si>
    <t>01/04/2015</t>
  </si>
  <si>
    <t>OFF-BI-10000042</t>
  </si>
  <si>
    <t>CA-2016-120362</t>
  </si>
  <si>
    <t>FUR-TA-10003008</t>
  </si>
  <si>
    <t>CA-2015-126361</t>
  </si>
  <si>
    <t>OFF-AP-10003590</t>
  </si>
  <si>
    <t>OFF-PA-10000806</t>
  </si>
  <si>
    <t>OFF-AR-10000896</t>
  </si>
  <si>
    <t>TEC-PH-10002310</t>
  </si>
  <si>
    <t>OFF-ST-10002289</t>
  </si>
  <si>
    <t>US-2017-100566</t>
  </si>
  <si>
    <t>JK-16120</t>
  </si>
  <si>
    <t>US-2017-108504</t>
  </si>
  <si>
    <t>05/02/2017</t>
  </si>
  <si>
    <t>PP-18955</t>
  </si>
  <si>
    <t>OFF-PA-10001289</t>
  </si>
  <si>
    <t>OFF-FA-10000053</t>
  </si>
  <si>
    <t>OFF-EN-10003001</t>
  </si>
  <si>
    <t>CA-2018-124828</t>
  </si>
  <si>
    <t>YS-21880</t>
  </si>
  <si>
    <t>US-2018-117247</t>
  </si>
  <si>
    <t>FUR-TA-10002958</t>
  </si>
  <si>
    <t>FUR-TA-10001676</t>
  </si>
  <si>
    <t>CA-2017-124485</t>
  </si>
  <si>
    <t>OFF-BI-10000822</t>
  </si>
  <si>
    <t>OFF-PA-10004888</t>
  </si>
  <si>
    <t>CA-2017-159212</t>
  </si>
  <si>
    <t>05/11/2017</t>
  </si>
  <si>
    <t>KM-16375</t>
  </si>
  <si>
    <t>US-2017-161396</t>
  </si>
  <si>
    <t>19/04/2017</t>
  </si>
  <si>
    <t>FUR-TA-10002622</t>
  </si>
  <si>
    <t>OFF-PA-10000418</t>
  </si>
  <si>
    <t>US-2015-118486</t>
  </si>
  <si>
    <t>08/04/2015</t>
  </si>
  <si>
    <t>FUR-TA-10001039</t>
  </si>
  <si>
    <t>CA-2017-130407</t>
  </si>
  <si>
    <t>OFF-AR-10002240</t>
  </si>
  <si>
    <t>US-2017-122245</t>
  </si>
  <si>
    <t>25/09/2017</t>
  </si>
  <si>
    <t>AB-10105</t>
  </si>
  <si>
    <t>CA-2018-105144</t>
  </si>
  <si>
    <t>CA-2017-136329</t>
  </si>
  <si>
    <t>09/07/2017</t>
  </si>
  <si>
    <t>13/07/2017</t>
  </si>
  <si>
    <t>CA-2015-146640</t>
  </si>
  <si>
    <t>30/06/2015</t>
  </si>
  <si>
    <t>HA-14905</t>
  </si>
  <si>
    <t>OFF-BI-10002867</t>
  </si>
  <si>
    <t>CA-2018-115994</t>
  </si>
  <si>
    <t>28/01/2018</t>
  </si>
  <si>
    <t>31/01/2018</t>
  </si>
  <si>
    <t>BT-11305</t>
  </si>
  <si>
    <t>FUR-FU-10003976</t>
  </si>
  <si>
    <t>CA-2016-126697</t>
  </si>
  <si>
    <t>SV-20815</t>
  </si>
  <si>
    <t>TEC-PH-10002922</t>
  </si>
  <si>
    <t>CA-2016-124800</t>
  </si>
  <si>
    <t>RW-19540</t>
  </si>
  <si>
    <t>OFF-PA-10000501</t>
  </si>
  <si>
    <t>OFF-AP-10004980</t>
  </si>
  <si>
    <t>TEC-PH-10001750</t>
  </si>
  <si>
    <t>US-2016-164448</t>
  </si>
  <si>
    <t>DK-12835</t>
  </si>
  <si>
    <t>OFF-BI-10003708</t>
  </si>
  <si>
    <t>CA-2018-122700</t>
  </si>
  <si>
    <t>CA-2015-120768</t>
  </si>
  <si>
    <t>OFF-BI-10001191</t>
  </si>
  <si>
    <t>US-2017-153129</t>
  </si>
  <si>
    <t>26/12/2017</t>
  </si>
  <si>
    <t>30/12/2017</t>
  </si>
  <si>
    <t>OFF-PA-10003673</t>
  </si>
  <si>
    <t>CA-2018-106852</t>
  </si>
  <si>
    <t>ST-20530</t>
  </si>
  <si>
    <t>OFF-PA-10001639</t>
  </si>
  <si>
    <t>CA-2016-139731</t>
  </si>
  <si>
    <t>TEC-AC-10004975</t>
  </si>
  <si>
    <t>CA-2018-122735</t>
  </si>
  <si>
    <t>OFF-BI-10004364</t>
  </si>
  <si>
    <t>OFF-PA-10001712</t>
  </si>
  <si>
    <t>CA-2018-128160</t>
  </si>
  <si>
    <t>19/12/2018</t>
  </si>
  <si>
    <t>MM-17920</t>
  </si>
  <si>
    <t>CA-2018-117695</t>
  </si>
  <si>
    <t>05/08/2018</t>
  </si>
  <si>
    <t>08/08/2018</t>
  </si>
  <si>
    <t>PW-19030</t>
  </si>
  <si>
    <t>CA-2016-166135</t>
  </si>
  <si>
    <t>01/10/2016</t>
  </si>
  <si>
    <t>SC-20440</t>
  </si>
  <si>
    <t>CA-2017-133725</t>
  </si>
  <si>
    <t>CA-2018-102337</t>
  </si>
  <si>
    <t>FUR-CH-10004289</t>
  </si>
  <si>
    <t>TEC-PH-10002564</t>
  </si>
  <si>
    <t>US-2015-112564</t>
  </si>
  <si>
    <t>23/04/2015</t>
  </si>
  <si>
    <t>24/04/2015</t>
  </si>
  <si>
    <t>OFF-BI-10004876</t>
  </si>
  <si>
    <t>CA-2016-145821</t>
  </si>
  <si>
    <t>01/05/2016</t>
  </si>
  <si>
    <t>07/05/2016</t>
  </si>
  <si>
    <t>TEC-PH-10004348</t>
  </si>
  <si>
    <t>US-2016-160150</t>
  </si>
  <si>
    <t>19/07/2016</t>
  </si>
  <si>
    <t>20/07/2016</t>
  </si>
  <si>
    <t>TS-21085</t>
  </si>
  <si>
    <t>OFF-BI-10004352</t>
  </si>
  <si>
    <t>CA-2017-133711</t>
  </si>
  <si>
    <t>29/11/2017</t>
  </si>
  <si>
    <t>MC-17425</t>
  </si>
  <si>
    <t>OFF-BI-10000666</t>
  </si>
  <si>
    <t>TEC-MA-10000010</t>
  </si>
  <si>
    <t>CA-2018-148474</t>
  </si>
  <si>
    <t>ME-17320</t>
  </si>
  <si>
    <t>OFF-BI-10000977</t>
  </si>
  <si>
    <t>FUR-TA-10002530</t>
  </si>
  <si>
    <t>CA-2016-111297</t>
  </si>
  <si>
    <t>17/08/2016</t>
  </si>
  <si>
    <t>CA-2017-123722</t>
  </si>
  <si>
    <t>NH-18610</t>
  </si>
  <si>
    <t>CA-2015-155271</t>
  </si>
  <si>
    <t>FUR-FU-10001473</t>
  </si>
  <si>
    <t>CA-2016-119907</t>
  </si>
  <si>
    <t>OFF-BI-10001765</t>
  </si>
  <si>
    <t>US-2017-128902</t>
  </si>
  <si>
    <t>15/03/2017</t>
  </si>
  <si>
    <t>MB-18085</t>
  </si>
  <si>
    <t>CA-2017-152289</t>
  </si>
  <si>
    <t>US-2017-104794</t>
  </si>
  <si>
    <t>KD-16495</t>
  </si>
  <si>
    <t>CA-2015-151708</t>
  </si>
  <si>
    <t>14/08/2015</t>
  </si>
  <si>
    <t>CA-2016-100769</t>
  </si>
  <si>
    <t>16/05/2016</t>
  </si>
  <si>
    <t>CA-2018-139199</t>
  </si>
  <si>
    <t>FUR-CH-10000847</t>
  </si>
  <si>
    <t>OFF-PA-10001293</t>
  </si>
  <si>
    <t>US-2016-161466</t>
  </si>
  <si>
    <t>27/09/2016</t>
  </si>
  <si>
    <t>OFF-AR-10000634</t>
  </si>
  <si>
    <t>CA-2018-164959</t>
  </si>
  <si>
    <t>KN-16390</t>
  </si>
  <si>
    <t>US-2016-105676</t>
  </si>
  <si>
    <t>FUR-FU-10004270</t>
  </si>
  <si>
    <t>CA-2017-113138</t>
  </si>
  <si>
    <t>25/11/2017</t>
  </si>
  <si>
    <t>NP-18685</t>
  </si>
  <si>
    <t>OFF-AR-10003770</t>
  </si>
  <si>
    <t>US-2018-104955</t>
  </si>
  <si>
    <t>19/03/2018</t>
  </si>
  <si>
    <t>24/03/2018</t>
  </si>
  <si>
    <t>OFF-LA-10003121</t>
  </si>
  <si>
    <t>CA-2017-121958</t>
  </si>
  <si>
    <t>CS-12505</t>
  </si>
  <si>
    <t>CA-2018-121468</t>
  </si>
  <si>
    <t>US-2017-108455</t>
  </si>
  <si>
    <t>OFF-PA-10002262</t>
  </si>
  <si>
    <t>OFF-PA-10002464</t>
  </si>
  <si>
    <t>OFF-ST-10002214</t>
  </si>
  <si>
    <t>CA-2018-101210</t>
  </si>
  <si>
    <t>OFF-PA-10000130</t>
  </si>
  <si>
    <t>US-2017-108098</t>
  </si>
  <si>
    <t>14/10/2017</t>
  </si>
  <si>
    <t>18/10/2017</t>
  </si>
  <si>
    <t>TEC-AC-10000865</t>
  </si>
  <si>
    <t>CA-2015-119032</t>
  </si>
  <si>
    <t>27/11/2015</t>
  </si>
  <si>
    <t>03/12/2015</t>
  </si>
  <si>
    <t>MS-17770</t>
  </si>
  <si>
    <t>OFF-FA-10003021</t>
  </si>
  <si>
    <t>CA-2016-140410</t>
  </si>
  <si>
    <t>CM-12655</t>
  </si>
  <si>
    <t>TEC-PH-10003580</t>
  </si>
  <si>
    <t>TEC-AC-10001109</t>
  </si>
  <si>
    <t>CA-2015-136280</t>
  </si>
  <si>
    <t>29/11/2015</t>
  </si>
  <si>
    <t>06/12/2015</t>
  </si>
  <si>
    <t>Co-12640</t>
  </si>
  <si>
    <t>CA-2018-151911</t>
  </si>
  <si>
    <t>30/04/2018</t>
  </si>
  <si>
    <t>05/05/2018</t>
  </si>
  <si>
    <t>CA-2018-166436</t>
  </si>
  <si>
    <t>TS-21370</t>
  </si>
  <si>
    <t>OFF-PA-10001838</t>
  </si>
  <si>
    <t>CA-2018-139661</t>
  </si>
  <si>
    <t>30/10/2018</t>
  </si>
  <si>
    <t>JW-15220</t>
  </si>
  <si>
    <t>CA-2015-123925</t>
  </si>
  <si>
    <t>17/12/2015</t>
  </si>
  <si>
    <t>CA-2018-152485</t>
  </si>
  <si>
    <t>04/09/2018</t>
  </si>
  <si>
    <t>JD-15790</t>
  </si>
  <si>
    <t>OFF-ST-10004950</t>
  </si>
  <si>
    <t>CA-2017-141586</t>
  </si>
  <si>
    <t>17/10/2017</t>
  </si>
  <si>
    <t>CA-2018-130386</t>
  </si>
  <si>
    <t>18/11/2018</t>
  </si>
  <si>
    <t>OFF-PA-10003823</t>
  </si>
  <si>
    <t>CA-2017-100468</t>
  </si>
  <si>
    <t>TEC-PH-10001300</t>
  </si>
  <si>
    <t>CA-2016-153388</t>
  </si>
  <si>
    <t>01/08/2016</t>
  </si>
  <si>
    <t>07/08/2016</t>
  </si>
  <si>
    <t>PC-19000</t>
  </si>
  <si>
    <t>FUR-TA-10003715</t>
  </si>
  <si>
    <t>CA-2018-154935</t>
  </si>
  <si>
    <t>AR-10540</t>
  </si>
  <si>
    <t>CA-2017-134208</t>
  </si>
  <si>
    <t>TEC-MA-10004458</t>
  </si>
  <si>
    <t>CA-2018-108294</t>
  </si>
  <si>
    <t>OFF-BI-10004965</t>
  </si>
  <si>
    <t>CA-2018-103611</t>
  </si>
  <si>
    <t>CA-2018-100384</t>
  </si>
  <si>
    <t>01/07/2018</t>
  </si>
  <si>
    <t>CA-2018-112809</t>
  </si>
  <si>
    <t>22/08/2018</t>
  </si>
  <si>
    <t>US-2018-160759</t>
  </si>
  <si>
    <t>AI-10855</t>
  </si>
  <si>
    <t>CA-2018-148446</t>
  </si>
  <si>
    <t>CA-2015-111059</t>
  </si>
  <si>
    <t>06/02/2015</t>
  </si>
  <si>
    <t>TB-21400</t>
  </si>
  <si>
    <t>CA-2018-116204</t>
  </si>
  <si>
    <t>11/02/2018</t>
  </si>
  <si>
    <t>14/02/2018</t>
  </si>
  <si>
    <t>CA-2018-109946</t>
  </si>
  <si>
    <t>16/04/2018</t>
  </si>
  <si>
    <t>PL-18925</t>
  </si>
  <si>
    <t>OFF-AR-10001419</t>
  </si>
  <si>
    <t>CA-2016-144806</t>
  </si>
  <si>
    <t>GH-14425</t>
  </si>
  <si>
    <t>OFF-PA-10002586</t>
  </si>
  <si>
    <t>CA-2017-122392</t>
  </si>
  <si>
    <t>OFF-AR-10002221</t>
  </si>
  <si>
    <t>FUR-FU-10002456</t>
  </si>
  <si>
    <t>CA-2016-148432</t>
  </si>
  <si>
    <t>OFF-FA-10004968</t>
  </si>
  <si>
    <t>OFF-PA-10001274</t>
  </si>
  <si>
    <t>CA-2016-103793</t>
  </si>
  <si>
    <t>OFF-PA-10001125</t>
  </si>
  <si>
    <t>CA-2018-159884</t>
  </si>
  <si>
    <t>31/08/2018</t>
  </si>
  <si>
    <t>05/09/2018</t>
  </si>
  <si>
    <t>OFF-ST-10000344</t>
  </si>
  <si>
    <t>CA-2017-139885</t>
  </si>
  <si>
    <t>OFF-ST-10003324</t>
  </si>
  <si>
    <t>CA-2018-124086</t>
  </si>
  <si>
    <t>MP-18175</t>
  </si>
  <si>
    <t>CA-2017-112389</t>
  </si>
  <si>
    <t>JM-15655</t>
  </si>
  <si>
    <t>OFF-ST-10000419</t>
  </si>
  <si>
    <t>OFF-AP-10001626</t>
  </si>
  <si>
    <t>CA-2018-121888</t>
  </si>
  <si>
    <t>CL-11890</t>
  </si>
  <si>
    <t>CA-2015-166884</t>
  </si>
  <si>
    <t>11/03/2015</t>
  </si>
  <si>
    <t>16/03/2015</t>
  </si>
  <si>
    <t>FUR-FU-10003981</t>
  </si>
  <si>
    <t>CA-2015-107181</t>
  </si>
  <si>
    <t>04/02/2015</t>
  </si>
  <si>
    <t>08/02/2015</t>
  </si>
  <si>
    <t>DB-13270</t>
  </si>
  <si>
    <t>CA-2015-150245</t>
  </si>
  <si>
    <t>CA-2016-111395</t>
  </si>
  <si>
    <t>OFF-ST-10001291</t>
  </si>
  <si>
    <t>CA-2015-134278</t>
  </si>
  <si>
    <t>US-2018-124926</t>
  </si>
  <si>
    <t>OFF-AP-10004868</t>
  </si>
  <si>
    <t>CA-2017-159345</t>
  </si>
  <si>
    <t>22/06/2017</t>
  </si>
  <si>
    <t>IG-15085</t>
  </si>
  <si>
    <t>CA-2015-130274</t>
  </si>
  <si>
    <t>03/05/2015</t>
  </si>
  <si>
    <t>05/05/2015</t>
  </si>
  <si>
    <t>OFF-LA-10002195</t>
  </si>
  <si>
    <t>CA-2018-158386</t>
  </si>
  <si>
    <t>BO-11425</t>
  </si>
  <si>
    <t>CA-2016-111507</t>
  </si>
  <si>
    <t>06/02/2016</t>
  </si>
  <si>
    <t>OFF-AR-10001315</t>
  </si>
  <si>
    <t>CA-2018-120761</t>
  </si>
  <si>
    <t>AB-10150</t>
  </si>
  <si>
    <t>CA-2017-109176</t>
  </si>
  <si>
    <t>15/05/2017</t>
  </si>
  <si>
    <t>JW-16075</t>
  </si>
  <si>
    <t>OFF-EN-10003134</t>
  </si>
  <si>
    <t>OFF-AR-10001955</t>
  </si>
  <si>
    <t>CA-2016-112116</t>
  </si>
  <si>
    <t>18/03/2016</t>
  </si>
  <si>
    <t>CA-2017-126809</t>
  </si>
  <si>
    <t>EB-13750</t>
  </si>
  <si>
    <t>CA-2015-105172</t>
  </si>
  <si>
    <t>04/04/2015</t>
  </si>
  <si>
    <t>09/04/2015</t>
  </si>
  <si>
    <t>OFF-LA-10001641</t>
  </si>
  <si>
    <t>CA-2018-107293</t>
  </si>
  <si>
    <t>US-2018-102890</t>
  </si>
  <si>
    <t>SG-20470</t>
  </si>
  <si>
    <t>CA-2016-158554</t>
  </si>
  <si>
    <t>CM-12190</t>
  </si>
  <si>
    <t>CA-2015-116239</t>
  </si>
  <si>
    <t>04/03/2015</t>
  </si>
  <si>
    <t>OFF-ST-10001370</t>
  </si>
  <si>
    <t>CA-2016-132101</t>
  </si>
  <si>
    <t>19/03/2016</t>
  </si>
  <si>
    <t>25/03/2016</t>
  </si>
  <si>
    <t>CA-2016-129112</t>
  </si>
  <si>
    <t>AW-10840</t>
  </si>
  <si>
    <t>TEC-AC-10003038</t>
  </si>
  <si>
    <t>OFF-BI-10000088</t>
  </si>
  <si>
    <t>US-2018-152002</t>
  </si>
  <si>
    <t>11/06/2018</t>
  </si>
  <si>
    <t>CA-2018-165029</t>
  </si>
  <si>
    <t>OFF-AR-10003504</t>
  </si>
  <si>
    <t>US-2015-157385</t>
  </si>
  <si>
    <t>23/11/2015</t>
  </si>
  <si>
    <t>25/11/2015</t>
  </si>
  <si>
    <t>OFF-EN-10003160</t>
  </si>
  <si>
    <t>TEC-AC-10003280</t>
  </si>
  <si>
    <t>CA-2015-101602</t>
  </si>
  <si>
    <t>18/12/2015</t>
  </si>
  <si>
    <t>MC-18100</t>
  </si>
  <si>
    <t>TEC-PH-10000169</t>
  </si>
  <si>
    <t>CA-2017-109057</t>
  </si>
  <si>
    <t>TT-21460</t>
  </si>
  <si>
    <t>CA-2017-154403</t>
  </si>
  <si>
    <t>OFF-PA-10001526</t>
  </si>
  <si>
    <t>CA-2017-102456</t>
  </si>
  <si>
    <t>27/02/2017</t>
  </si>
  <si>
    <t>OFF-AP-10004336</t>
  </si>
  <si>
    <t>CA-2016-131338</t>
  </si>
  <si>
    <t>12/08/2016</t>
  </si>
  <si>
    <t>OFF-PA-10001357</t>
  </si>
  <si>
    <t>OFF-FA-10000992</t>
  </si>
  <si>
    <t>CA-2017-109911</t>
  </si>
  <si>
    <t>VG-21805</t>
  </si>
  <si>
    <t>US-2017-132423</t>
  </si>
  <si>
    <t>MY-18295</t>
  </si>
  <si>
    <t>OFF-AR-10001221</t>
  </si>
  <si>
    <t>CA-2016-122826</t>
  </si>
  <si>
    <t>23/06/2016</t>
  </si>
  <si>
    <t>25/06/2016</t>
  </si>
  <si>
    <t>RD-19480</t>
  </si>
  <si>
    <t>TEC-PH-10004830</t>
  </si>
  <si>
    <t>CA-2015-117317</t>
  </si>
  <si>
    <t>19/10/2015</t>
  </si>
  <si>
    <t>OFF-PA-10004519</t>
  </si>
  <si>
    <t>CA-2016-118423</t>
  </si>
  <si>
    <t>24/03/2016</t>
  </si>
  <si>
    <t>27/03/2016</t>
  </si>
  <si>
    <t>DP-13390</t>
  </si>
  <si>
    <t>FUR-BO-10000362</t>
  </si>
  <si>
    <t>CA-2018-149181</t>
  </si>
  <si>
    <t>08/05/2018</t>
  </si>
  <si>
    <t>12/05/2018</t>
  </si>
  <si>
    <t>CA-2018-132234</t>
  </si>
  <si>
    <t>CA-2018-158876</t>
  </si>
  <si>
    <t>OFF-PA-10000308</t>
  </si>
  <si>
    <t>OFF-SU-10001165</t>
  </si>
  <si>
    <t>CA-2017-164672</t>
  </si>
  <si>
    <t>08/05/2017</t>
  </si>
  <si>
    <t>13/05/2017</t>
  </si>
  <si>
    <t>FUR-FU-10001488</t>
  </si>
  <si>
    <t>US-2017-132857</t>
  </si>
  <si>
    <t>OFF-AR-10003251</t>
  </si>
  <si>
    <t>CA-2018-116645</t>
  </si>
  <si>
    <t>OFF-AR-10001044</t>
  </si>
  <si>
    <t>US-2017-115819</t>
  </si>
  <si>
    <t>OFF-AR-10000823</t>
  </si>
  <si>
    <t>OFF-AR-10004456</t>
  </si>
  <si>
    <t>OFF-BI-10000591</t>
  </si>
  <si>
    <t>CA-2015-156349</t>
  </si>
  <si>
    <t>26/05/2015</t>
  </si>
  <si>
    <t>ML-17395</t>
  </si>
  <si>
    <t>TEC-PH-10000441</t>
  </si>
  <si>
    <t>CA-2018-138380</t>
  </si>
  <si>
    <t>US-2017-113509</t>
  </si>
  <si>
    <t>19/03/2017</t>
  </si>
  <si>
    <t>TEC-AC-10004855</t>
  </si>
  <si>
    <t>CA-2016-130022</t>
  </si>
  <si>
    <t>10/08/2016</t>
  </si>
  <si>
    <t>OFF-AR-10001915</t>
  </si>
  <si>
    <t>US-2017-118780</t>
  </si>
  <si>
    <t>OFF-ST-10000352</t>
  </si>
  <si>
    <t>OFF-PA-10000575</t>
  </si>
  <si>
    <t>CA-2018-108560</t>
  </si>
  <si>
    <t>JC-15385</t>
  </si>
  <si>
    <t>FUR-FU-10002937</t>
  </si>
  <si>
    <t>TEC-AC-10003063</t>
  </si>
  <si>
    <t>CA-2016-157084</t>
  </si>
  <si>
    <t>JG-15160</t>
  </si>
  <si>
    <t>CA-2016-164539</t>
  </si>
  <si>
    <t>CA-2016-143119</t>
  </si>
  <si>
    <t>MC-17275</t>
  </si>
  <si>
    <t>CA-2018-101049</t>
  </si>
  <si>
    <t>25/06/2018</t>
  </si>
  <si>
    <t>FUR-FU-10004415</t>
  </si>
  <si>
    <t>CA-2017-106530</t>
  </si>
  <si>
    <t>OFF-ST-10002011</t>
  </si>
  <si>
    <t>CA-2015-168984</t>
  </si>
  <si>
    <t>NW-18400</t>
  </si>
  <si>
    <t>TEC-PH-10000038</t>
  </si>
  <si>
    <t>CA-2017-157266</t>
  </si>
  <si>
    <t>TB-21280</t>
  </si>
  <si>
    <t>OFF-PA-10002689</t>
  </si>
  <si>
    <t>US-2015-134712</t>
  </si>
  <si>
    <t>BS-11380</t>
  </si>
  <si>
    <t>CA-2016-111829</t>
  </si>
  <si>
    <t>TEC-CO-10001766</t>
  </si>
  <si>
    <t>OFF-PA-10004359</t>
  </si>
  <si>
    <t>CA-2016-105221</t>
  </si>
  <si>
    <t>01/11/2016</t>
  </si>
  <si>
    <t>OFF-FA-10001135</t>
  </si>
  <si>
    <t>CA-2016-120341</t>
  </si>
  <si>
    <t>29/09/2016</t>
  </si>
  <si>
    <t>OFF-BI-10004224</t>
  </si>
  <si>
    <t>TEC-PH-10003357</t>
  </si>
  <si>
    <t>CA-2015-135699</t>
  </si>
  <si>
    <t>29/08/2015</t>
  </si>
  <si>
    <t>HH-15010</t>
  </si>
  <si>
    <t>OFF-PA-10004475</t>
  </si>
  <si>
    <t>OFF-PA-10003001</t>
  </si>
  <si>
    <t>US-2018-132444</t>
  </si>
  <si>
    <t>CD-12280</t>
  </si>
  <si>
    <t>OFF-FA-10000611</t>
  </si>
  <si>
    <t>OFF-BI-10001116</t>
  </si>
  <si>
    <t>CA-2015-127159</t>
  </si>
  <si>
    <t>12/05/2015</t>
  </si>
  <si>
    <t>CA-2018-161809</t>
  </si>
  <si>
    <t>TH-21100</t>
  </si>
  <si>
    <t>TEC-PH-10004922</t>
  </si>
  <si>
    <t>CA-2018-127285</t>
  </si>
  <si>
    <t>MM-18055</t>
  </si>
  <si>
    <t>CA-2018-144526</t>
  </si>
  <si>
    <t>06/05/2018</t>
  </si>
  <si>
    <t>OFF-BI-10002353</t>
  </si>
  <si>
    <t>CA-2017-128531</t>
  </si>
  <si>
    <t>NS-18505</t>
  </si>
  <si>
    <t>OFF-FA-10002676</t>
  </si>
  <si>
    <t>TEC-AC-10003023</t>
  </si>
  <si>
    <t>OFF-PA-10000167</t>
  </si>
  <si>
    <t>US-2016-157154</t>
  </si>
  <si>
    <t>10/01/2016</t>
  </si>
  <si>
    <t>15/01/2016</t>
  </si>
  <si>
    <t>CA-2018-159457</t>
  </si>
  <si>
    <t>TEC-PH-10002185</t>
  </si>
  <si>
    <t>CA-2017-107615</t>
  </si>
  <si>
    <t>25/03/2017</t>
  </si>
  <si>
    <t>RB-19645</t>
  </si>
  <si>
    <t>CA-2018-111647</t>
  </si>
  <si>
    <t>CA-2016-150560</t>
  </si>
  <si>
    <t>SW-20455</t>
  </si>
  <si>
    <t>CA-2016-143077</t>
  </si>
  <si>
    <t>CA-2017-122728</t>
  </si>
  <si>
    <t>18/05/2017</t>
  </si>
  <si>
    <t>EB-13930</t>
  </si>
  <si>
    <t>CA-2015-122882</t>
  </si>
  <si>
    <t>07/09/2015</t>
  </si>
  <si>
    <t>FUR-FU-10000758</t>
  </si>
  <si>
    <t>TEC-MA-10004679</t>
  </si>
  <si>
    <t>US-2017-101497</t>
  </si>
  <si>
    <t>PS-18760</t>
  </si>
  <si>
    <t>CA-2017-147585</t>
  </si>
  <si>
    <t>CA-2018-149489</t>
  </si>
  <si>
    <t>OFF-AP-10002495</t>
  </si>
  <si>
    <t>OFF-BI-10002414</t>
  </si>
  <si>
    <t>CA-2018-143798</t>
  </si>
  <si>
    <t>CA-2015-142839</t>
  </si>
  <si>
    <t>20/08/2015</t>
  </si>
  <si>
    <t>CA-2018-129833</t>
  </si>
  <si>
    <t>HF-14995</t>
  </si>
  <si>
    <t>US-2017-154361</t>
  </si>
  <si>
    <t>14/03/2017</t>
  </si>
  <si>
    <t>HZ-14950</t>
  </si>
  <si>
    <t>US-2017-158708</t>
  </si>
  <si>
    <t>29/06/2017</t>
  </si>
  <si>
    <t>TEC-AC-10003133</t>
  </si>
  <si>
    <t>CA-2016-156335</t>
  </si>
  <si>
    <t>TEC-AC-10002006</t>
  </si>
  <si>
    <t>CA-2016-148376</t>
  </si>
  <si>
    <t>OFF-LA-10002381</t>
  </si>
  <si>
    <t>CA-2015-135657</t>
  </si>
  <si>
    <t>03/06/2015</t>
  </si>
  <si>
    <t>CA-2016-114069</t>
  </si>
  <si>
    <t>13/07/2016</t>
  </si>
  <si>
    <t>15/07/2016</t>
  </si>
  <si>
    <t>CA-2015-139857</t>
  </si>
  <si>
    <t>02/02/2015</t>
  </si>
  <si>
    <t>CD-12790</t>
  </si>
  <si>
    <t>OFF-FA-10001843</t>
  </si>
  <si>
    <t>CA-2017-106306</t>
  </si>
  <si>
    <t>CA-2016-100545</t>
  </si>
  <si>
    <t>CA-2018-123491</t>
  </si>
  <si>
    <t>JK-15205</t>
  </si>
  <si>
    <t>OFF-LA-10003077</t>
  </si>
  <si>
    <t>OFF-PA-10003424</t>
  </si>
  <si>
    <t>CA-2016-145401</t>
  </si>
  <si>
    <t>04/02/2016</t>
  </si>
  <si>
    <t>OFF-PA-10004405</t>
  </si>
  <si>
    <t>US-2018-124968</t>
  </si>
  <si>
    <t>CA-2018-104003</t>
  </si>
  <si>
    <t>07/10/2018</t>
  </si>
  <si>
    <t>FUR-BO-10003965</t>
  </si>
  <si>
    <t>CA-2017-154788</t>
  </si>
  <si>
    <t>30/04/2017</t>
  </si>
  <si>
    <t>04/05/2017</t>
  </si>
  <si>
    <t>CA-2017-169943</t>
  </si>
  <si>
    <t>FUR-FU-10002088</t>
  </si>
  <si>
    <t>US-2016-123218</t>
  </si>
  <si>
    <t>25/12/2016</t>
  </si>
  <si>
    <t>TEC-AC-10000736</t>
  </si>
  <si>
    <t>FUR-BO-10003966</t>
  </si>
  <si>
    <t>CA-2016-127453</t>
  </si>
  <si>
    <t>OFF-AP-10000828</t>
  </si>
  <si>
    <t>OFF-AP-10002906</t>
  </si>
  <si>
    <t>OFF-AP-10003860</t>
  </si>
  <si>
    <t>US-2018-164056</t>
  </si>
  <si>
    <t>29/04/2018</t>
  </si>
  <si>
    <t>FM-14215</t>
  </si>
  <si>
    <t>FUR-TA-10001307</t>
  </si>
  <si>
    <t>CA-2017-106894</t>
  </si>
  <si>
    <t>07/02/2017</t>
  </si>
  <si>
    <t>CA-2015-125136</t>
  </si>
  <si>
    <t>OFF-PA-10001457</t>
  </si>
  <si>
    <t>US-2017-131149</t>
  </si>
  <si>
    <t>CA-2018-101483</t>
  </si>
  <si>
    <t>29/07/2018</t>
  </si>
  <si>
    <t>OFF-AP-10002082</t>
  </si>
  <si>
    <t>CA-2016-130204</t>
  </si>
  <si>
    <t>09/09/2016</t>
  </si>
  <si>
    <t>TEC-AC-10003590</t>
  </si>
  <si>
    <t>CA-2015-110527</t>
  </si>
  <si>
    <t>ED-13885</t>
  </si>
  <si>
    <t>CA-2018-152807</t>
  </si>
  <si>
    <t>OFF-PA-10004355</t>
  </si>
  <si>
    <t>CA-2015-133270</t>
  </si>
  <si>
    <t>CA-2017-155670</t>
  </si>
  <si>
    <t>13/08/2017</t>
  </si>
  <si>
    <t>17/08/2017</t>
  </si>
  <si>
    <t>OFF-PA-10004947</t>
  </si>
  <si>
    <t>US-2015-157406</t>
  </si>
  <si>
    <t>DA-13450</t>
  </si>
  <si>
    <t>CA-2016-139094</t>
  </si>
  <si>
    <t>FUR-TA-10004607</t>
  </si>
  <si>
    <t>CA-2018-168837</t>
  </si>
  <si>
    <t>JW-15955</t>
  </si>
  <si>
    <t>CA-2018-116715</t>
  </si>
  <si>
    <t>OFF-PA-10003893</t>
  </si>
  <si>
    <t>CA-2016-135622</t>
  </si>
  <si>
    <t>TEC-PH-10001817</t>
  </si>
  <si>
    <t>US-2016-107349</t>
  </si>
  <si>
    <t>CA-2015-139017</t>
  </si>
  <si>
    <t>17/05/2015</t>
  </si>
  <si>
    <t>RM-19375</t>
  </si>
  <si>
    <t>CA-2015-141817</t>
  </si>
  <si>
    <t>12/01/2015</t>
  </si>
  <si>
    <t>CA-2016-130785</t>
  </si>
  <si>
    <t>FUR-BO-10000330</t>
  </si>
  <si>
    <t>OFF-BI-10001900</t>
  </si>
  <si>
    <t>FUR-BO-10003159</t>
  </si>
  <si>
    <t>CA-2017-110254</t>
  </si>
  <si>
    <t>04/08/2017</t>
  </si>
  <si>
    <t>08/08/2017</t>
  </si>
  <si>
    <t>ML-17755</t>
  </si>
  <si>
    <t>FUR-FU-10001591</t>
  </si>
  <si>
    <t>OFF-LA-10002034</t>
  </si>
  <si>
    <t>US-2015-158057</t>
  </si>
  <si>
    <t>22/03/2015</t>
  </si>
  <si>
    <t>26/03/2015</t>
  </si>
  <si>
    <t>CC-12685</t>
  </si>
  <si>
    <t>CA-2018-146024</t>
  </si>
  <si>
    <t>02/03/2018</t>
  </si>
  <si>
    <t>CA-2017-129686</t>
  </si>
  <si>
    <t>27/11/2017</t>
  </si>
  <si>
    <t>CA-2015-118976</t>
  </si>
  <si>
    <t>OFF-BI-10001628</t>
  </si>
  <si>
    <t>OFF-ST-10000877</t>
  </si>
  <si>
    <t>OFF-AR-10004752</t>
  </si>
  <si>
    <t>CA-2016-105347</t>
  </si>
  <si>
    <t>OFF-PA-10000675</t>
  </si>
  <si>
    <t>CA-2017-124667</t>
  </si>
  <si>
    <t>CA-2016-111094</t>
  </si>
  <si>
    <t>OFF-PA-10001609</t>
  </si>
  <si>
    <t>CA-2018-166317</t>
  </si>
  <si>
    <t>JE-15610</t>
  </si>
  <si>
    <t>TEC-PH-10001615</t>
  </si>
  <si>
    <t>CA-2016-154326</t>
  </si>
  <si>
    <t>19/02/2016</t>
  </si>
  <si>
    <t>RP-19855</t>
  </si>
  <si>
    <t>TEC-AC-10004568</t>
  </si>
  <si>
    <t>CA-2015-102008</t>
  </si>
  <si>
    <t>30/09/2015</t>
  </si>
  <si>
    <t>04/10/2015</t>
  </si>
  <si>
    <t>CA-2015-120474</t>
  </si>
  <si>
    <t>FUR-CH-10001854</t>
  </si>
  <si>
    <t>OFF-AR-10000475</t>
  </si>
  <si>
    <t>CA-2015-104773</t>
  </si>
  <si>
    <t>08/12/2015</t>
  </si>
  <si>
    <t>13/12/2015</t>
  </si>
  <si>
    <t>TB-21175</t>
  </si>
  <si>
    <t>CA-2017-140774</t>
  </si>
  <si>
    <t>BE-11455</t>
  </si>
  <si>
    <t>US-2018-139465</t>
  </si>
  <si>
    <t>30/08/2018</t>
  </si>
  <si>
    <t>TEC-PH-10000455</t>
  </si>
  <si>
    <t>CA-2017-100965</t>
  </si>
  <si>
    <t>11/07/2017</t>
  </si>
  <si>
    <t>CA-2017-121034</t>
  </si>
  <si>
    <t>10/08/2017</t>
  </si>
  <si>
    <t>JF-15565</t>
  </si>
  <si>
    <t>OFF-PA-10001994</t>
  </si>
  <si>
    <t>CA-2017-149461</t>
  </si>
  <si>
    <t>CA-2018-158379</t>
  </si>
  <si>
    <t>TEC-AC-10002926</t>
  </si>
  <si>
    <t>US-2017-116729</t>
  </si>
  <si>
    <t>CA-2017-164938</t>
  </si>
  <si>
    <t>11/02/2017</t>
  </si>
  <si>
    <t>PB-19210</t>
  </si>
  <si>
    <t>TEC-PH-10004897</t>
  </si>
  <si>
    <t>CA-2017-165484</t>
  </si>
  <si>
    <t>FUR-FU-10001196</t>
  </si>
  <si>
    <t>OFF-PA-10000595</t>
  </si>
  <si>
    <t>CA-2015-132612</t>
  </si>
  <si>
    <t>11/06/2015</t>
  </si>
  <si>
    <t>US-2018-161193</t>
  </si>
  <si>
    <t>BT-11680</t>
  </si>
  <si>
    <t>CA-2016-131597</t>
  </si>
  <si>
    <t>CA-2016-164833</t>
  </si>
  <si>
    <t>04/06/2016</t>
  </si>
  <si>
    <t>OFF-LA-10000443</t>
  </si>
  <si>
    <t>CA-2016-125423</t>
  </si>
  <si>
    <t>OFF-LA-10001771</t>
  </si>
  <si>
    <t>US-2015-130379</t>
  </si>
  <si>
    <t>29/05/2015</t>
  </si>
  <si>
    <t>JL-15235</t>
  </si>
  <si>
    <t>OFF-AP-10001394</t>
  </si>
  <si>
    <t>FUR-FU-10002553</t>
  </si>
  <si>
    <t>CA-2017-168956</t>
  </si>
  <si>
    <t>20/02/2017</t>
  </si>
  <si>
    <t>OFF-AP-10004233</t>
  </si>
  <si>
    <t>FUR-CH-10004754</t>
  </si>
  <si>
    <t>OFF-PA-10000809</t>
  </si>
  <si>
    <t>CA-2017-167507</t>
  </si>
  <si>
    <t>FUR-FU-10002878</t>
  </si>
  <si>
    <t>CA-2017-109344</t>
  </si>
  <si>
    <t>08/02/2017</t>
  </si>
  <si>
    <t>CH-12070</t>
  </si>
  <si>
    <t>TEC-PH-10002624</t>
  </si>
  <si>
    <t>US-2016-140851</t>
  </si>
  <si>
    <t>ND-18460</t>
  </si>
  <si>
    <t>CA-2015-103373</t>
  </si>
  <si>
    <t>18/05/2015</t>
  </si>
  <si>
    <t>24/05/2015</t>
  </si>
  <si>
    <t>TEC-PH-10002885</t>
  </si>
  <si>
    <t>CA-2018-145884</t>
  </si>
  <si>
    <t>TEC-PH-10000895</t>
  </si>
  <si>
    <t>CA-2016-131422</t>
  </si>
  <si>
    <t>05/11/2016</t>
  </si>
  <si>
    <t>CA-2018-162691</t>
  </si>
  <si>
    <t>07/08/2018</t>
  </si>
  <si>
    <t>TEC-MA-10000488</t>
  </si>
  <si>
    <t>OFF-PA-10003729</t>
  </si>
  <si>
    <t>CA-2015-141278</t>
  </si>
  <si>
    <t>24/06/2015</t>
  </si>
  <si>
    <t>CA-2018-122693</t>
  </si>
  <si>
    <t>19/02/2018</t>
  </si>
  <si>
    <t>21/02/2018</t>
  </si>
  <si>
    <t>CA-2015-117345</t>
  </si>
  <si>
    <t>01/08/2015</t>
  </si>
  <si>
    <t>BF-10975</t>
  </si>
  <si>
    <t>OFF-AP-10001005</t>
  </si>
  <si>
    <t>CA-2017-157763</t>
  </si>
  <si>
    <t>KH-16330</t>
  </si>
  <si>
    <t>FUR-CH-10000988</t>
  </si>
  <si>
    <t>CA-2016-135391</t>
  </si>
  <si>
    <t>11/02/2016</t>
  </si>
  <si>
    <t>FUR-FU-10001986</t>
  </si>
  <si>
    <t>US-2018-113852</t>
  </si>
  <si>
    <t>02/08/2018</t>
  </si>
  <si>
    <t>GW-14605</t>
  </si>
  <si>
    <t>US-2018-158512</t>
  </si>
  <si>
    <t>17/01/2018</t>
  </si>
  <si>
    <t>FUR-FU-10004973</t>
  </si>
  <si>
    <t>CA-2018-128370</t>
  </si>
  <si>
    <t>CA-2016-160472</t>
  </si>
  <si>
    <t>OFF-ST-10000464</t>
  </si>
  <si>
    <t>OFF-PA-10000528</t>
  </si>
  <si>
    <t>OFF-PA-10003129</t>
  </si>
  <si>
    <t>CA-2015-114643</t>
  </si>
  <si>
    <t>17/06/2015</t>
  </si>
  <si>
    <t>OFF-AR-10003631</t>
  </si>
  <si>
    <t>US-2018-158218</t>
  </si>
  <si>
    <t>OFF-BI-10002133</t>
  </si>
  <si>
    <t>CA-2016-121608</t>
  </si>
  <si>
    <t>TEC-PH-10004959</t>
  </si>
  <si>
    <t>US-2018-121251</t>
  </si>
  <si>
    <t>26/03/2018</t>
  </si>
  <si>
    <t>27/03/2018</t>
  </si>
  <si>
    <t>FUR-BO-10001918</t>
  </si>
  <si>
    <t>CA-2015-151078</t>
  </si>
  <si>
    <t>12/11/2015</t>
  </si>
  <si>
    <t>US-2017-100839</t>
  </si>
  <si>
    <t>NC-18625</t>
  </si>
  <si>
    <t>FUR-FU-10001617</t>
  </si>
  <si>
    <t>US-2018-116659</t>
  </si>
  <si>
    <t>TEC-PH-10002824</t>
  </si>
  <si>
    <t>CA-2018-118857</t>
  </si>
  <si>
    <t>18/04/2018</t>
  </si>
  <si>
    <t>CA-2016-127110</t>
  </si>
  <si>
    <t>01/07/2016</t>
  </si>
  <si>
    <t>OFF-PA-10003309</t>
  </si>
  <si>
    <t>OFF-ST-10002554</t>
  </si>
  <si>
    <t>CA-2017-148201</t>
  </si>
  <si>
    <t>CA-2015-116932</t>
  </si>
  <si>
    <t>21/07/2015</t>
  </si>
  <si>
    <t>25/07/2015</t>
  </si>
  <si>
    <t>ME-18010</t>
  </si>
  <si>
    <t>OFF-AR-10002067</t>
  </si>
  <si>
    <t>FUR-TA-10004175</t>
  </si>
  <si>
    <t>CA-2018-142888</t>
  </si>
  <si>
    <t>25/11/2018</t>
  </si>
  <si>
    <t>BP-11230</t>
  </si>
  <si>
    <t>FUR-TA-10004767</t>
  </si>
  <si>
    <t>CA-2015-147914</t>
  </si>
  <si>
    <t>US-2017-112977</t>
  </si>
  <si>
    <t>10/03/2017</t>
  </si>
  <si>
    <t>CA-2018-112039</t>
  </si>
  <si>
    <t>29/03/2018</t>
  </si>
  <si>
    <t>JC-15775</t>
  </si>
  <si>
    <t>CA-2018-118885</t>
  </si>
  <si>
    <t>US-2018-166611</t>
  </si>
  <si>
    <t>28/03/2018</t>
  </si>
  <si>
    <t>CA-2016-109512</t>
  </si>
  <si>
    <t>05/03/2016</t>
  </si>
  <si>
    <t>OFF-EN-10002621</t>
  </si>
  <si>
    <t>CA-2017-118570</t>
  </si>
  <si>
    <t>CA-2018-154718</t>
  </si>
  <si>
    <t>19/01/2018</t>
  </si>
  <si>
    <t>OFF-LA-10003714</t>
  </si>
  <si>
    <t>CA-2017-147578</t>
  </si>
  <si>
    <t>FUR-FU-10001889</t>
  </si>
  <si>
    <t>CA-2015-140165</t>
  </si>
  <si>
    <t>CA-2015-142587</t>
  </si>
  <si>
    <t>CA-2015-157623</t>
  </si>
  <si>
    <t>18/03/2015</t>
  </si>
  <si>
    <t>OFF-AR-10003723</t>
  </si>
  <si>
    <t>CA-2018-145310</t>
  </si>
  <si>
    <t>CA-2017-100083</t>
  </si>
  <si>
    <t>OFF-PA-10000241</t>
  </si>
  <si>
    <t>US-2018-108063</t>
  </si>
  <si>
    <t>AS-10090</t>
  </si>
  <si>
    <t>OFF-AR-10001446</t>
  </si>
  <si>
    <t>CA-2016-109197</t>
  </si>
  <si>
    <t>04/01/2017</t>
  </si>
  <si>
    <t>CA-2018-141789</t>
  </si>
  <si>
    <t>03/10/2018</t>
  </si>
  <si>
    <t>AC-10450</t>
  </si>
  <si>
    <t>OFF-BI-10001359</t>
  </si>
  <si>
    <t>CA-2015-169775</t>
  </si>
  <si>
    <t>02/09/2015</t>
  </si>
  <si>
    <t>OFF-EN-10001749</t>
  </si>
  <si>
    <t>OFF-BI-10004390</t>
  </si>
  <si>
    <t>CA-2017-140543</t>
  </si>
  <si>
    <t>CA-2017-151141</t>
  </si>
  <si>
    <t>TEC-PH-10004924</t>
  </si>
  <si>
    <t>CA-2018-167094</t>
  </si>
  <si>
    <t>22/10/2018</t>
  </si>
  <si>
    <t>FUR-CH-10000155</t>
  </si>
  <si>
    <t>CA-2018-154410</t>
  </si>
  <si>
    <t>MD-17860</t>
  </si>
  <si>
    <t>US-2017-150567</t>
  </si>
  <si>
    <t>17/05/2017</t>
  </si>
  <si>
    <t>OFF-BI-10001757</t>
  </si>
  <si>
    <t>CA-2016-157959</t>
  </si>
  <si>
    <t>FUR-FU-10004093</t>
  </si>
  <si>
    <t>CA-2018-105886</t>
  </si>
  <si>
    <t>DB-13660</t>
  </si>
  <si>
    <t>FUR-FU-10001037</t>
  </si>
  <si>
    <t>CA-2017-105963</t>
  </si>
  <si>
    <t>CA-2018-121503</t>
  </si>
  <si>
    <t>OFF-PA-10001878</t>
  </si>
  <si>
    <t>TEC-MA-10003674</t>
  </si>
  <si>
    <t>CA-2015-103366</t>
  </si>
  <si>
    <t>17/01/2015</t>
  </si>
  <si>
    <t>EH-13990</t>
  </si>
  <si>
    <t>CA-2018-124597</t>
  </si>
  <si>
    <t>OFF-LA-10003190</t>
  </si>
  <si>
    <t>CA-2016-105634</t>
  </si>
  <si>
    <t>08/11/2016</t>
  </si>
  <si>
    <t>14/11/2016</t>
  </si>
  <si>
    <t>CA-2016-123673</t>
  </si>
  <si>
    <t>30/10/2016</t>
  </si>
  <si>
    <t>TEC-PH-10001809</t>
  </si>
  <si>
    <t>US-2018-111423</t>
  </si>
  <si>
    <t>17/08/2018</t>
  </si>
  <si>
    <t>19/08/2018</t>
  </si>
  <si>
    <t>EH-13765</t>
  </si>
  <si>
    <t>OFF-BI-10003091</t>
  </si>
  <si>
    <t>FUR-CH-10003981</t>
  </si>
  <si>
    <t>CA-2016-125178</t>
  </si>
  <si>
    <t>OFF-ST-10002562</t>
  </si>
  <si>
    <t>CA-2017-156685</t>
  </si>
  <si>
    <t>08/07/2017</t>
  </si>
  <si>
    <t>SC-20230</t>
  </si>
  <si>
    <t>TEC-PH-10004345</t>
  </si>
  <si>
    <t>CA-2018-126865</t>
  </si>
  <si>
    <t>CA-2018-102834</t>
  </si>
  <si>
    <t>13/03/2018</t>
  </si>
  <si>
    <t>US-2017-139710</t>
  </si>
  <si>
    <t>TEC-PH-10001198</t>
  </si>
  <si>
    <t>CA-2018-121538</t>
  </si>
  <si>
    <t>US-2018-101539</t>
  </si>
  <si>
    <t>16/03/2018</t>
  </si>
  <si>
    <t>OFF-PA-10001972</t>
  </si>
  <si>
    <t>CA-2017-152121</t>
  </si>
  <si>
    <t>TEC-PH-10002483</t>
  </si>
  <si>
    <t>CA-2018-161200</t>
  </si>
  <si>
    <t>06/08/2018</t>
  </si>
  <si>
    <t>10/08/2018</t>
  </si>
  <si>
    <t>FUR-BO-10000468</t>
  </si>
  <si>
    <t>CA-2018-101245</t>
  </si>
  <si>
    <t>TEC-AC-10001284</t>
  </si>
  <si>
    <t>CA-2016-141768</t>
  </si>
  <si>
    <t>27/05/2016</t>
  </si>
  <si>
    <t>CA-2017-112109</t>
  </si>
  <si>
    <t>JE-15715</t>
  </si>
  <si>
    <t>OFF-BI-10002082</t>
  </si>
  <si>
    <t>OFF-ST-10001505</t>
  </si>
  <si>
    <t>CA-2018-144064</t>
  </si>
  <si>
    <t>CA-2017-108581</t>
  </si>
  <si>
    <t>CA-2018-157987</t>
  </si>
  <si>
    <t>AC-10615</t>
  </si>
  <si>
    <t>OFF-AR-10004582</t>
  </si>
  <si>
    <t>TEC-AC-10002842</t>
  </si>
  <si>
    <t>CA-2018-110905</t>
  </si>
  <si>
    <t>OFF-AP-10004785</t>
  </si>
  <si>
    <t>TEC-AC-10002217</t>
  </si>
  <si>
    <t>OFF-BI-10002954</t>
  </si>
  <si>
    <t>OFF-AP-10003281</t>
  </si>
  <si>
    <t>CA-2018-165841</t>
  </si>
  <si>
    <t>OFF-SU-10000898</t>
  </si>
  <si>
    <t>CA-2018-117485</t>
  </si>
  <si>
    <t>CA-2018-140242</t>
  </si>
  <si>
    <t>11/05/2018</t>
  </si>
  <si>
    <t>CA-2015-148950</t>
  </si>
  <si>
    <t>JD-16015</t>
  </si>
  <si>
    <t>OFF-BI-10001249</t>
  </si>
  <si>
    <t>TEC-AC-10002718</t>
  </si>
  <si>
    <t>CA-2015-110408</t>
  </si>
  <si>
    <t>18/10/2015</t>
  </si>
  <si>
    <t>TEC-PH-10002352</t>
  </si>
  <si>
    <t>FUR-CH-10003774</t>
  </si>
  <si>
    <t>CA-2016-109939</t>
  </si>
  <si>
    <t>12/05/2016</t>
  </si>
  <si>
    <t>OFF-AR-10000127</t>
  </si>
  <si>
    <t>CA-2017-112669</t>
  </si>
  <si>
    <t>CA-2016-119592</t>
  </si>
  <si>
    <t>14/12/2016</t>
  </si>
  <si>
    <t>CA-2015-122749</t>
  </si>
  <si>
    <t>TEC-PH-10003811</t>
  </si>
  <si>
    <t>CA-2015-164721</t>
  </si>
  <si>
    <t>CA-2017-147417</t>
  </si>
  <si>
    <t>CB-12415</t>
  </si>
  <si>
    <t>CA-2016-127509</t>
  </si>
  <si>
    <t>OFF-BI-10002393</t>
  </si>
  <si>
    <t>FUR-TA-10002855</t>
  </si>
  <si>
    <t>OFF-EN-10000781</t>
  </si>
  <si>
    <t>OFF-PA-10002160</t>
  </si>
  <si>
    <t>CA-2018-111374</t>
  </si>
  <si>
    <t>CA-2018-133648</t>
  </si>
  <si>
    <t>OFF-AR-10002257</t>
  </si>
  <si>
    <t>OFF-FA-10004395</t>
  </si>
  <si>
    <t>US-2018-147221</t>
  </si>
  <si>
    <t>JS-16030</t>
  </si>
  <si>
    <t>OFF-AP-10002534</t>
  </si>
  <si>
    <t>CA-2015-131905</t>
  </si>
  <si>
    <t>09/02/2015</t>
  </si>
  <si>
    <t>CA-2018-166128</t>
  </si>
  <si>
    <t>LW-17215</t>
  </si>
  <si>
    <t>CA-2018-163510</t>
  </si>
  <si>
    <t>US-2018-143028</t>
  </si>
  <si>
    <t>CA-2015-111150</t>
  </si>
  <si>
    <t>CA-2018-165386</t>
  </si>
  <si>
    <t>FUR-BO-10003034</t>
  </si>
  <si>
    <t>CA-2015-116407</t>
  </si>
  <si>
    <t>15/11/2015</t>
  </si>
  <si>
    <t>21/11/2015</t>
  </si>
  <si>
    <t>CA-2016-155761</t>
  </si>
  <si>
    <t>SC-20800</t>
  </si>
  <si>
    <t>OFF-ST-10000943</t>
  </si>
  <si>
    <t>CA-2017-145905</t>
  </si>
  <si>
    <t>AM-10705</t>
  </si>
  <si>
    <t>OFF-PA-10000533</t>
  </si>
  <si>
    <t>CA-2016-113110</t>
  </si>
  <si>
    <t>CA-2017-168354</t>
  </si>
  <si>
    <t>21/09/2017</t>
  </si>
  <si>
    <t>RH-19510</t>
  </si>
  <si>
    <t>US-2018-111241</t>
  </si>
  <si>
    <t>20/08/2018</t>
  </si>
  <si>
    <t>CA-2016-114237</t>
  </si>
  <si>
    <t>13/03/2016</t>
  </si>
  <si>
    <t>15/03/2016</t>
  </si>
  <si>
    <t>CA-2017-113516</t>
  </si>
  <si>
    <t>CA-2016-117961</t>
  </si>
  <si>
    <t>OFF-ST-10001172</t>
  </si>
  <si>
    <t>CA-2017-128923</t>
  </si>
  <si>
    <t>CA-2018-162481</t>
  </si>
  <si>
    <t>CT-11995</t>
  </si>
  <si>
    <t>CA-2016-119214</t>
  </si>
  <si>
    <t>23/01/2016</t>
  </si>
  <si>
    <t>27/01/2016</t>
  </si>
  <si>
    <t>CA-2016-122287</t>
  </si>
  <si>
    <t>OFF-PA-10001661</t>
  </si>
  <si>
    <t>CA-2016-104493</t>
  </si>
  <si>
    <t>08/10/2016</t>
  </si>
  <si>
    <t>OFF-BI-10004817</t>
  </si>
  <si>
    <t>US-2018-158946</t>
  </si>
  <si>
    <t>CA-2015-129168</t>
  </si>
  <si>
    <t>17/08/2015</t>
  </si>
  <si>
    <t>23/08/2015</t>
  </si>
  <si>
    <t>CA-2017-131835</t>
  </si>
  <si>
    <t>MC-17590</t>
  </si>
  <si>
    <t>CA-2016-142237</t>
  </si>
  <si>
    <t>11/07/2016</t>
  </si>
  <si>
    <t>FUR-CH-10003833</t>
  </si>
  <si>
    <t>FUR-FU-10003142</t>
  </si>
  <si>
    <t>CA-2017-136434</t>
  </si>
  <si>
    <t>CA-2018-120376</t>
  </si>
  <si>
    <t>TEC-AC-10001114</t>
  </si>
  <si>
    <t>CA-2015-106439</t>
  </si>
  <si>
    <t>OFF-FA-10002975</t>
  </si>
  <si>
    <t>OFF-ST-10003996</t>
  </si>
  <si>
    <t>OFF-BI-10002571</t>
  </si>
  <si>
    <t>OFF-PA-10000477</t>
  </si>
  <si>
    <t>OFF-BI-10004209</t>
  </si>
  <si>
    <t>CA-2016-133452</t>
  </si>
  <si>
    <t>19/04/2016</t>
  </si>
  <si>
    <t>TEC-AC-10002800</t>
  </si>
  <si>
    <t>FUR-TA-10003954</t>
  </si>
  <si>
    <t>CA-2017-146521</t>
  </si>
  <si>
    <t>CC-12610</t>
  </si>
  <si>
    <t>US-2018-110996</t>
  </si>
  <si>
    <t>KA-16525</t>
  </si>
  <si>
    <t>CA-2017-129693</t>
  </si>
  <si>
    <t>TC-20980</t>
  </si>
  <si>
    <t>CA-2018-122504</t>
  </si>
  <si>
    <t>TEC-AC-10003289</t>
  </si>
  <si>
    <t>TEC-PH-10002468</t>
  </si>
  <si>
    <t>CA-2015-131051</t>
  </si>
  <si>
    <t>CA-2018-140676</t>
  </si>
  <si>
    <t>BF-11080</t>
  </si>
  <si>
    <t>CA-2016-120103</t>
  </si>
  <si>
    <t>29/12/2016</t>
  </si>
  <si>
    <t>OFF-PA-10001295</t>
  </si>
  <si>
    <t>CA-2018-104647</t>
  </si>
  <si>
    <t>01/03/2018</t>
  </si>
  <si>
    <t>CA-2015-110352</t>
  </si>
  <si>
    <t>CA-2017-140501</t>
  </si>
  <si>
    <t>23/06/2017</t>
  </si>
  <si>
    <t>28/06/2017</t>
  </si>
  <si>
    <t>OFF-LA-10000248</t>
  </si>
  <si>
    <t>OFF-FA-10004076</t>
  </si>
  <si>
    <t>CA-2016-139290</t>
  </si>
  <si>
    <t>OFF-LA-10004008</t>
  </si>
  <si>
    <t>CA-2018-166142</t>
  </si>
  <si>
    <t>19/07/2018</t>
  </si>
  <si>
    <t>MM-17260</t>
  </si>
  <si>
    <t>CA-2015-145926</t>
  </si>
  <si>
    <t>17/11/2015</t>
  </si>
  <si>
    <t>CA-2016-149678</t>
  </si>
  <si>
    <t>US-2016-164357</t>
  </si>
  <si>
    <t>OFF-AR-10001177</t>
  </si>
  <si>
    <t>US-2017-146570</t>
  </si>
  <si>
    <t>OFF-BI-10001718</t>
  </si>
  <si>
    <t>OFF-AR-10004602</t>
  </si>
  <si>
    <t>CA-2018-124401</t>
  </si>
  <si>
    <t>US-2015-140116</t>
  </si>
  <si>
    <t>OFF-ST-10000078</t>
  </si>
  <si>
    <t>CA-2015-123295</t>
  </si>
  <si>
    <t>18/07/2015</t>
  </si>
  <si>
    <t>AH-10120</t>
  </si>
  <si>
    <t>CA-2018-167101</t>
  </si>
  <si>
    <t>US-2015-167633</t>
  </si>
  <si>
    <t>05/10/2015</t>
  </si>
  <si>
    <t>BW-11200</t>
  </si>
  <si>
    <t>US-2015-152723</t>
  </si>
  <si>
    <t>CA-2016-164882</t>
  </si>
  <si>
    <t>OFF-AR-10004272</t>
  </si>
  <si>
    <t>TEC-PH-10001578</t>
  </si>
  <si>
    <t>OFF-ST-10003638</t>
  </si>
  <si>
    <t>FUR-BO-10002213</t>
  </si>
  <si>
    <t>CA-2016-159786</t>
  </si>
  <si>
    <t>CA-2017-130267</t>
  </si>
  <si>
    <t>SW-20245</t>
  </si>
  <si>
    <t>CA-2018-155460</t>
  </si>
  <si>
    <t>US-2018-168690</t>
  </si>
  <si>
    <t>13/01/2018</t>
  </si>
  <si>
    <t>CA-2018-158246</t>
  </si>
  <si>
    <t>CA-2018-167381</t>
  </si>
  <si>
    <t>CA-2018-144862</t>
  </si>
  <si>
    <t>OFF-EN-10003040</t>
  </si>
  <si>
    <t>TEC-PH-10000923</t>
  </si>
  <si>
    <t>CA-2015-126032</t>
  </si>
  <si>
    <t>BS-11665</t>
  </si>
  <si>
    <t>CA-2016-134859</t>
  </si>
  <si>
    <t>FUR-FU-10003623</t>
  </si>
  <si>
    <t>US-2015-114188</t>
  </si>
  <si>
    <t>22/05/2015</t>
  </si>
  <si>
    <t>RF-19345</t>
  </si>
  <si>
    <t>OFF-AP-10000124</t>
  </si>
  <si>
    <t>OFF-AR-10004511</t>
  </si>
  <si>
    <t>CA-2016-156524</t>
  </si>
  <si>
    <t>OFF-PA-10003883</t>
  </si>
  <si>
    <t>CA-2016-122210</t>
  </si>
  <si>
    <t>WB-21850</t>
  </si>
  <si>
    <t>TEC-PH-10002807</t>
  </si>
  <si>
    <t>CA-2016-156377</t>
  </si>
  <si>
    <t>TB-21625</t>
  </si>
  <si>
    <t>FUR-FU-10002364</t>
  </si>
  <si>
    <t>US-2018-157896</t>
  </si>
  <si>
    <t>CA-2015-159520</t>
  </si>
  <si>
    <t>OFF-SU-10001664</t>
  </si>
  <si>
    <t>FUR-TA-10003238</t>
  </si>
  <si>
    <t>CA-2017-155481</t>
  </si>
  <si>
    <t>US-2017-152051</t>
  </si>
  <si>
    <t>CA-2015-141607</t>
  </si>
  <si>
    <t>CA-2018-102771</t>
  </si>
  <si>
    <t>05/04/2018</t>
  </si>
  <si>
    <t>TEC-PH-10001536</t>
  </si>
  <si>
    <t>US-2018-139969</t>
  </si>
  <si>
    <t>AF-10870</t>
  </si>
  <si>
    <t>CA-2015-167360</t>
  </si>
  <si>
    <t>RB-19435</t>
  </si>
  <si>
    <t>CA-2016-123505</t>
  </si>
  <si>
    <t>CA-2017-117282</t>
  </si>
  <si>
    <t>US-2017-120460</t>
  </si>
  <si>
    <t>CA-2017-111115</t>
  </si>
  <si>
    <t>CA-2015-124646</t>
  </si>
  <si>
    <t>CA-2018-148166</t>
  </si>
  <si>
    <t>OFF-AR-10004956</t>
  </si>
  <si>
    <t>CA-2017-159737</t>
  </si>
  <si>
    <t>CA-2017-141019</t>
  </si>
  <si>
    <t>CA-2017-101938</t>
  </si>
  <si>
    <t>12/01/2017</t>
  </si>
  <si>
    <t>OFF-AR-10003696</t>
  </si>
  <si>
    <t>CA-2018-166296</t>
  </si>
  <si>
    <t>KF-16285</t>
  </si>
  <si>
    <t>CA-2017-154018</t>
  </si>
  <si>
    <t>OFF-PA-10000551</t>
  </si>
  <si>
    <t>CA-2018-117870</t>
  </si>
  <si>
    <t>JH-15820</t>
  </si>
  <si>
    <t>US-2018-137491</t>
  </si>
  <si>
    <t>CA-2015-152296</t>
  </si>
  <si>
    <t>IL-15100</t>
  </si>
  <si>
    <t>OFF-BI-10004506</t>
  </si>
  <si>
    <t>CA-2017-112025</t>
  </si>
  <si>
    <t>CA-2016-132507</t>
  </si>
  <si>
    <t>03/08/2016</t>
  </si>
  <si>
    <t>CA-2017-125738</t>
  </si>
  <si>
    <t>15/10/2017</t>
  </si>
  <si>
    <t>PB-18805</t>
  </si>
  <si>
    <t>OFF-PA-10000740</t>
  </si>
  <si>
    <t>CA-2017-128818</t>
  </si>
  <si>
    <t>FUR-CH-10002084</t>
  </si>
  <si>
    <t>CA-2018-124576</t>
  </si>
  <si>
    <t>CA-2017-101378</t>
  </si>
  <si>
    <t>RH-19600</t>
  </si>
  <si>
    <t>CA-2018-143063</t>
  </si>
  <si>
    <t>15/08/2018</t>
  </si>
  <si>
    <t>CA-2017-118913</t>
  </si>
  <si>
    <t>OFF-AP-10000692</t>
  </si>
  <si>
    <t>CA-2017-128412</t>
  </si>
  <si>
    <t>OFF-AP-10000252</t>
  </si>
  <si>
    <t>CA-2017-136483</t>
  </si>
  <si>
    <t>CA-2015-163013</t>
  </si>
  <si>
    <t>28/11/2015</t>
  </si>
  <si>
    <t>CA-2016-135363</t>
  </si>
  <si>
    <t>US-2015-165659</t>
  </si>
  <si>
    <t>CA-2016-138002</t>
  </si>
  <si>
    <t>FUR-FU-10004748</t>
  </si>
  <si>
    <t>CA-2016-128860</t>
  </si>
  <si>
    <t>CA-2017-164350</t>
  </si>
  <si>
    <t>OFF-AR-10000538</t>
  </si>
  <si>
    <t>US-2015-103905</t>
  </si>
  <si>
    <t>14/07/2015</t>
  </si>
  <si>
    <t>20/07/2015</t>
  </si>
  <si>
    <t>AW-10930</t>
  </si>
  <si>
    <t>CA-2016-129854</t>
  </si>
  <si>
    <t>26/08/2016</t>
  </si>
  <si>
    <t>CA-2015-125556</t>
  </si>
  <si>
    <t>16/11/2015</t>
  </si>
  <si>
    <t>ML-17410</t>
  </si>
  <si>
    <t>TEC-PH-10001079</t>
  </si>
  <si>
    <t>CA-2017-162313</t>
  </si>
  <si>
    <t>30/11/2017</t>
  </si>
  <si>
    <t>OFF-AP-10003842</t>
  </si>
  <si>
    <t>CA-2018-107874</t>
  </si>
  <si>
    <t>CA-2018-129378</t>
  </si>
  <si>
    <t>FUR-CH-10000553</t>
  </si>
  <si>
    <t>CA-2015-151953</t>
  </si>
  <si>
    <t>DB-13555</t>
  </si>
  <si>
    <t>OFF-AR-10003469</t>
  </si>
  <si>
    <t>CA-2018-130841</t>
  </si>
  <si>
    <t>MH-17620</t>
  </si>
  <si>
    <t>CA-2016-131884</t>
  </si>
  <si>
    <t>DK-13375</t>
  </si>
  <si>
    <t>CA-2018-121909</t>
  </si>
  <si>
    <t>31/07/2018</t>
  </si>
  <si>
    <t>OFF-PA-10003790</t>
  </si>
  <si>
    <t>CA-2017-106383</t>
  </si>
  <si>
    <t>BT-11440</t>
  </si>
  <si>
    <t>FUR-BO-10002202</t>
  </si>
  <si>
    <t>CA-2018-130771</t>
  </si>
  <si>
    <t>CA-2017-139157</t>
  </si>
  <si>
    <t>05/10/2017</t>
  </si>
  <si>
    <t>CA-2015-128055</t>
  </si>
  <si>
    <t>31/03/2015</t>
  </si>
  <si>
    <t>OFF-AP-10002765</t>
  </si>
  <si>
    <t>CA-2018-157091</t>
  </si>
  <si>
    <t>DB-13405</t>
  </si>
  <si>
    <t>CA-2018-132122</t>
  </si>
  <si>
    <t>14/07/2018</t>
  </si>
  <si>
    <t>OFF-ST-10003692</t>
  </si>
  <si>
    <t>CA-2016-123232</t>
  </si>
  <si>
    <t>TEC-PH-10001051</t>
  </si>
  <si>
    <t>CA-2018-104066</t>
  </si>
  <si>
    <t>CA-2016-145849</t>
  </si>
  <si>
    <t>OFF-AR-10000817</t>
  </si>
  <si>
    <t>CA-2017-122322</t>
  </si>
  <si>
    <t>OFF-SU-10000952</t>
  </si>
  <si>
    <t>CA-2018-166849</t>
  </si>
  <si>
    <t>FUR-FU-10004597</t>
  </si>
  <si>
    <t>CA-2017-146633</t>
  </si>
  <si>
    <t>TG-21310</t>
  </si>
  <si>
    <t>OFF-BI-10002982</t>
  </si>
  <si>
    <t>US-2017-126893</t>
  </si>
  <si>
    <t>CA-2018-103380</t>
  </si>
  <si>
    <t>BF-11005</t>
  </si>
  <si>
    <t>CA-2016-116092</t>
  </si>
  <si>
    <t>18/02/2016</t>
  </si>
  <si>
    <t>JM-16195</t>
  </si>
  <si>
    <t>OFF-PA-10004285</t>
  </si>
  <si>
    <t>OFF-AP-10001391</t>
  </si>
  <si>
    <t>CA-2017-117849</t>
  </si>
  <si>
    <t>CA-2016-169201</t>
  </si>
  <si>
    <t>CA-2017-164091</t>
  </si>
  <si>
    <t>TEC-PH-10001944</t>
  </si>
  <si>
    <t>CA-2018-105214</t>
  </si>
  <si>
    <t>OFF-PA-10001776</t>
  </si>
  <si>
    <t>CA-2016-117611</t>
  </si>
  <si>
    <t>MZ-17335</t>
  </si>
  <si>
    <t>US-2016-137960</t>
  </si>
  <si>
    <t>MW-18220</t>
  </si>
  <si>
    <t>CA-2018-122994</t>
  </si>
  <si>
    <t>06/02/2018</t>
  </si>
  <si>
    <t>09/02/2018</t>
  </si>
  <si>
    <t>MV-17485</t>
  </si>
  <si>
    <t>CA-2017-131065</t>
  </si>
  <si>
    <t>14/11/2017</t>
  </si>
  <si>
    <t>TEC-AC-10004145</t>
  </si>
  <si>
    <t>CA-2018-149146</t>
  </si>
  <si>
    <t>SM-20320</t>
  </si>
  <si>
    <t>OFF-PA-10003919</t>
  </si>
  <si>
    <t>CA-2018-137470</t>
  </si>
  <si>
    <t>TP-21415</t>
  </si>
  <si>
    <t>OFF-PA-10002001</t>
  </si>
  <si>
    <t>CA-2018-105480</t>
  </si>
  <si>
    <t>OFF-PA-10002787</t>
  </si>
  <si>
    <t>CA-2018-164917</t>
  </si>
  <si>
    <t>CA-2016-102036</t>
  </si>
  <si>
    <t>OFF-ST-10003123</t>
  </si>
  <si>
    <t>CA-2016-142944</t>
  </si>
  <si>
    <t>11/03/2016</t>
  </si>
  <si>
    <t>FUR-FU-10000308</t>
  </si>
  <si>
    <t>TEC-CO-10003763</t>
  </si>
  <si>
    <t>CA-2015-157882</t>
  </si>
  <si>
    <t>FUR-TA-10001866</t>
  </si>
  <si>
    <t>CA-2015-104283</t>
  </si>
  <si>
    <t>27/06/2015</t>
  </si>
  <si>
    <t>CA-2018-142622</t>
  </si>
  <si>
    <t>JK-15625</t>
  </si>
  <si>
    <t>CA-2017-132143</t>
  </si>
  <si>
    <t>CA-2016-153108</t>
  </si>
  <si>
    <t>09/03/2016</t>
  </si>
  <si>
    <t>OFF-AP-10002222</t>
  </si>
  <si>
    <t>CA-2017-112676</t>
  </si>
  <si>
    <t>PJ-18835</t>
  </si>
  <si>
    <t>OFF-PA-10003971</t>
  </si>
  <si>
    <t>CA-2018-165687</t>
  </si>
  <si>
    <t>OFF-AP-10004036</t>
  </si>
  <si>
    <t>US-2018-112928</t>
  </si>
  <si>
    <t>01/06/2018</t>
  </si>
  <si>
    <t>05/06/2018</t>
  </si>
  <si>
    <t>OFF-AP-10002287</t>
  </si>
  <si>
    <t>CA-2018-143343</t>
  </si>
  <si>
    <t>CA-2018-115154</t>
  </si>
  <si>
    <t>08/01/2018</t>
  </si>
  <si>
    <t>11/01/2018</t>
  </si>
  <si>
    <t>RS-19420</t>
  </si>
  <si>
    <t>FUR-TA-10001950</t>
  </si>
  <si>
    <t>CA-2016-149342</t>
  </si>
  <si>
    <t>20/04/2016</t>
  </si>
  <si>
    <t>CA-2016-130995</t>
  </si>
  <si>
    <t>CA-2018-127929</t>
  </si>
  <si>
    <t>CA-2016-113145</t>
  </si>
  <si>
    <t>TEC-PH-10001527</t>
  </si>
  <si>
    <t>CA-2015-162362</t>
  </si>
  <si>
    <t>CA-2017-106558</t>
  </si>
  <si>
    <t>CA-2018-157931</t>
  </si>
  <si>
    <t>CA-2017-115574</t>
  </si>
  <si>
    <t>CA-2016-160794</t>
  </si>
  <si>
    <t>06/08/2016</t>
  </si>
  <si>
    <t>08/08/2016</t>
  </si>
  <si>
    <t>CA-2018-116225</t>
  </si>
  <si>
    <t>SV-20935</t>
  </si>
  <si>
    <t>US-2018-120418</t>
  </si>
  <si>
    <t>BC-11125</t>
  </si>
  <si>
    <t>CA-2018-122035</t>
  </si>
  <si>
    <t>EM-13825</t>
  </si>
  <si>
    <t>TEC-AC-10003095</t>
  </si>
  <si>
    <t>CA-2016-117828</t>
  </si>
  <si>
    <t>CA-2018-165491</t>
  </si>
  <si>
    <t>TEC-AC-10000358</t>
  </si>
  <si>
    <t>CA-2016-109470</t>
  </si>
  <si>
    <t>03/01/2017</t>
  </si>
  <si>
    <t>CA-2016-105102</t>
  </si>
  <si>
    <t>BM-11575</t>
  </si>
  <si>
    <t>CA-2018-138422</t>
  </si>
  <si>
    <t>KN-16705</t>
  </si>
  <si>
    <t>OFF-EN-10004147</t>
  </si>
  <si>
    <t>US-2016-147739</t>
  </si>
  <si>
    <t>FUR-FU-10001468</t>
  </si>
  <si>
    <t>CA-2017-155187</t>
  </si>
  <si>
    <t>OFF-PA-10000380</t>
  </si>
  <si>
    <t>CA-2018-169285</t>
  </si>
  <si>
    <t>CA-2015-140886</t>
  </si>
  <si>
    <t>KW-16570</t>
  </si>
  <si>
    <t>CA-2018-152695</t>
  </si>
  <si>
    <t>OFF-AP-10000026</t>
  </si>
  <si>
    <t>CA-2015-110639</t>
  </si>
  <si>
    <t>OFF-PA-10003936</t>
  </si>
  <si>
    <t>CA-2015-121727</t>
  </si>
  <si>
    <t>24/08/2015</t>
  </si>
  <si>
    <t>CA-2017-137736</t>
  </si>
  <si>
    <t>US-2015-143231</t>
  </si>
  <si>
    <t>03/01/2016</t>
  </si>
  <si>
    <t>FUR-FU-10002501</t>
  </si>
  <si>
    <t>US-2015-155894</t>
  </si>
  <si>
    <t>30/07/2015</t>
  </si>
  <si>
    <t>CA-2017-119025</t>
  </si>
  <si>
    <t>28/02/2017</t>
  </si>
  <si>
    <t>OFF-AP-10001205</t>
  </si>
  <si>
    <t>CA-2017-159373</t>
  </si>
  <si>
    <t>OFF-BI-10004141</t>
  </si>
  <si>
    <t>CA-2018-109701</t>
  </si>
  <si>
    <t>OFF-BI-10000632</t>
  </si>
  <si>
    <t>CA-2016-111514</t>
  </si>
  <si>
    <t>02/09/2016</t>
  </si>
  <si>
    <t>SC-20260</t>
  </si>
  <si>
    <t>TEC-AC-10004864</t>
  </si>
  <si>
    <t>TEC-MA-10000597</t>
  </si>
  <si>
    <t>US-2015-148838</t>
  </si>
  <si>
    <t>OFF-PA-10002960</t>
  </si>
  <si>
    <t>OFF-PA-10000919</t>
  </si>
  <si>
    <t>CA-2018-136497</t>
  </si>
  <si>
    <t>OFF-BI-10001553</t>
  </si>
  <si>
    <t>US-2017-108637</t>
  </si>
  <si>
    <t>OFF-AP-10004540</t>
  </si>
  <si>
    <t>CA-2015-102295</t>
  </si>
  <si>
    <t>FUR-CH-10001714</t>
  </si>
  <si>
    <t>CA-2018-123659</t>
  </si>
  <si>
    <t>13/02/2018</t>
  </si>
  <si>
    <t>US-2017-129469</t>
  </si>
  <si>
    <t>27/09/2017</t>
  </si>
  <si>
    <t>FUR-FU-10002298</t>
  </si>
  <si>
    <t>OFF-AR-10000315</t>
  </si>
  <si>
    <t>CA-2018-155152</t>
  </si>
  <si>
    <t>CA-2017-159940</t>
  </si>
  <si>
    <t>OFF-FA-10000936</t>
  </si>
  <si>
    <t>CA-2018-119669</t>
  </si>
  <si>
    <t>24/01/2018</t>
  </si>
  <si>
    <t>US-2015-164616</t>
  </si>
  <si>
    <t>21/08/2015</t>
  </si>
  <si>
    <t>OFF-SU-10004768</t>
  </si>
  <si>
    <t>CA-2016-148628</t>
  </si>
  <si>
    <t>CA-2017-118052</t>
  </si>
  <si>
    <t>06/05/2017</t>
  </si>
  <si>
    <t>10/05/2017</t>
  </si>
  <si>
    <t>OFF-PA-10002581</t>
  </si>
  <si>
    <t>US-2018-117534</t>
  </si>
  <si>
    <t>CV-12295</t>
  </si>
  <si>
    <t>OFF-AP-10002403</t>
  </si>
  <si>
    <t>OFF-AR-10003087</t>
  </si>
  <si>
    <t>TEC-PH-10000141</t>
  </si>
  <si>
    <t>TEC-CO-10000971</t>
  </si>
  <si>
    <t>CA-2016-145065</t>
  </si>
  <si>
    <t>OFF-FA-10001229</t>
  </si>
  <si>
    <t>OFF-BI-10002437</t>
  </si>
  <si>
    <t>US-2016-127040</t>
  </si>
  <si>
    <t>10/12/2016</t>
  </si>
  <si>
    <t>SG-20605</t>
  </si>
  <si>
    <t>OFF-PA-10004255</t>
  </si>
  <si>
    <t>OFF-PA-10001184</t>
  </si>
  <si>
    <t>TEC-AC-10002637</t>
  </si>
  <si>
    <t>CA-2017-128111</t>
  </si>
  <si>
    <t>23/03/2017</t>
  </si>
  <si>
    <t>CA-2016-137897</t>
  </si>
  <si>
    <t>19/11/2016</t>
  </si>
  <si>
    <t>CA-2018-169264</t>
  </si>
  <si>
    <t>16/08/2018</t>
  </si>
  <si>
    <t>CA-2018-147361</t>
  </si>
  <si>
    <t>CA-2018-145877</t>
  </si>
  <si>
    <t>01/04/2018</t>
  </si>
  <si>
    <t>US-2017-110170</t>
  </si>
  <si>
    <t>FUR-BO-10000780</t>
  </si>
  <si>
    <t>CA-2018-108574</t>
  </si>
  <si>
    <t>11/10/2018</t>
  </si>
  <si>
    <t>CA-2018-144589</t>
  </si>
  <si>
    <t>TM-21010</t>
  </si>
  <si>
    <t>TEC-PH-10003072</t>
  </si>
  <si>
    <t>CA-2018-155985</t>
  </si>
  <si>
    <t>CA-2015-162684</t>
  </si>
  <si>
    <t>06/08/2015</t>
  </si>
  <si>
    <t>CA-2016-142041</t>
  </si>
  <si>
    <t>09/06/2016</t>
  </si>
  <si>
    <t>EM-13810</t>
  </si>
  <si>
    <t>CA-2015-151295</t>
  </si>
  <si>
    <t>CA-2017-156300</t>
  </si>
  <si>
    <t>29/12/2017</t>
  </si>
  <si>
    <t>CA-2016-146087</t>
  </si>
  <si>
    <t>CA-2018-168655</t>
  </si>
  <si>
    <t>ML-18040</t>
  </si>
  <si>
    <t>CA-2017-107202</t>
  </si>
  <si>
    <t>TEC-MA-10000112</t>
  </si>
  <si>
    <t>CA-2018-159597</t>
  </si>
  <si>
    <t>TEC-AC-10004171</t>
  </si>
  <si>
    <t>CA-2017-155551</t>
  </si>
  <si>
    <t>CR-12580</t>
  </si>
  <si>
    <t>US-2018-147669</t>
  </si>
  <si>
    <t>FUR-TA-10002645</t>
  </si>
  <si>
    <t>CA-2017-169922</t>
  </si>
  <si>
    <t>11/06/2017</t>
  </si>
  <si>
    <t>OFF-BI-10003784</t>
  </si>
  <si>
    <t>OFF-BI-10001617</t>
  </si>
  <si>
    <t>CA-2018-100748</t>
  </si>
  <si>
    <t>13/05/2018</t>
  </si>
  <si>
    <t>20/05/2018</t>
  </si>
  <si>
    <t>CA-2018-129805</t>
  </si>
  <si>
    <t>CA-2015-148586</t>
  </si>
  <si>
    <t>AZ-10750</t>
  </si>
  <si>
    <t>FUR-CH-10002439</t>
  </si>
  <si>
    <t>US-2018-112613</t>
  </si>
  <si>
    <t>CA-2016-154746</t>
  </si>
  <si>
    <t>OFF-AP-10003057</t>
  </si>
  <si>
    <t>CA-2018-140053</t>
  </si>
  <si>
    <t>10/07/2018</t>
  </si>
  <si>
    <t>CA-2015-164210</t>
  </si>
  <si>
    <t>20/11/2015</t>
  </si>
  <si>
    <t>PW-19240</t>
  </si>
  <si>
    <t>FUR-TA-10000849</t>
  </si>
  <si>
    <t>CA-2018-139948</t>
  </si>
  <si>
    <t>17/07/2018</t>
  </si>
  <si>
    <t>22/07/2018</t>
  </si>
  <si>
    <t>CA-2017-146934</t>
  </si>
  <si>
    <t>22/05/2017</t>
  </si>
  <si>
    <t>OFF-EN-10002973</t>
  </si>
  <si>
    <t>CA-2016-100573</t>
  </si>
  <si>
    <t>CA-2017-119165</t>
  </si>
  <si>
    <t>31/10/2017</t>
  </si>
  <si>
    <t>CA-2016-128027</t>
  </si>
  <si>
    <t>CA-2017-140207</t>
  </si>
  <si>
    <t>OFF-BI-10003963</t>
  </si>
  <si>
    <t>CA-2018-140949</t>
  </si>
  <si>
    <t>22/03/2018</t>
  </si>
  <si>
    <t>OFF-LA-10000081</t>
  </si>
  <si>
    <t>CA-2018-138548</t>
  </si>
  <si>
    <t>CA-2016-142419</t>
  </si>
  <si>
    <t>SC-20380</t>
  </si>
  <si>
    <t>CA-2018-148691</t>
  </si>
  <si>
    <t>CA-2018-128755</t>
  </si>
  <si>
    <t>OFF-PA-10000726</t>
  </si>
  <si>
    <t>OFF-PA-10004983</t>
  </si>
  <si>
    <t>US-2017-135923</t>
  </si>
  <si>
    <t>CM-11935</t>
  </si>
  <si>
    <t>FUR-FU-10002107</t>
  </si>
  <si>
    <t>CA-2017-114972</t>
  </si>
  <si>
    <t>FUR-CH-10001190</t>
  </si>
  <si>
    <t>TEC-AC-10000682</t>
  </si>
  <si>
    <t>OFF-LA-10004545</t>
  </si>
  <si>
    <t>CA-2018-102750</t>
  </si>
  <si>
    <t>GM-14695</t>
  </si>
  <si>
    <t>CA-2015-145212</t>
  </si>
  <si>
    <t>CA-2018-141992</t>
  </si>
  <si>
    <t>OFF-SU-10002557</t>
  </si>
  <si>
    <t>CA-2018-147956</t>
  </si>
  <si>
    <t>31/12/2018</t>
  </si>
  <si>
    <t>CA-2018-126067</t>
  </si>
  <si>
    <t>TEC-PH-10000912</t>
  </si>
  <si>
    <t>CA-2016-104514</t>
  </si>
  <si>
    <t>OFF-ST-10001837</t>
  </si>
  <si>
    <t>OFF-AR-10001473</t>
  </si>
  <si>
    <t>CA-2016-141040</t>
  </si>
  <si>
    <t>TB-21250</t>
  </si>
  <si>
    <t>TEC-PH-10001835</t>
  </si>
  <si>
    <t>OFF-PA-10002245</t>
  </si>
  <si>
    <t>CA-2015-113579</t>
  </si>
  <si>
    <t>CA-2015-144624</t>
  </si>
  <si>
    <t>JM-15865</t>
  </si>
  <si>
    <t>CA-2017-146206</t>
  </si>
  <si>
    <t>CA-2015-136644</t>
  </si>
  <si>
    <t>SC-20575</t>
  </si>
  <si>
    <t>CA-2016-122371</t>
  </si>
  <si>
    <t>CA-2017-126935</t>
  </si>
  <si>
    <t>US-2018-133781</t>
  </si>
  <si>
    <t>OFF-EN-10004483</t>
  </si>
  <si>
    <t>CA-2018-131618</t>
  </si>
  <si>
    <t>LS-17200</t>
  </si>
  <si>
    <t>CA-2017-149482</t>
  </si>
  <si>
    <t>RR-19315</t>
  </si>
  <si>
    <t>CA-2015-143917</t>
  </si>
  <si>
    <t>OFF-SU-10000151</t>
  </si>
  <si>
    <t>CA-2016-120397</t>
  </si>
  <si>
    <t>02/07/2016</t>
  </si>
  <si>
    <t>OFF-AP-10001293</t>
  </si>
  <si>
    <t>CA-2018-163902</t>
  </si>
  <si>
    <t>TEC-PH-10000675</t>
  </si>
  <si>
    <t>CA-2017-136812</t>
  </si>
  <si>
    <t>18/11/2017</t>
  </si>
  <si>
    <t>23/11/2017</t>
  </si>
  <si>
    <t>OFF-ST-10003470</t>
  </si>
  <si>
    <t>CA-2016-102722</t>
  </si>
  <si>
    <t>CA-2018-155089</t>
  </si>
  <si>
    <t>06/12/2018</t>
  </si>
  <si>
    <t>DB-12910</t>
  </si>
  <si>
    <t>CA-2017-124506</t>
  </si>
  <si>
    <t>CA-2015-106572</t>
  </si>
  <si>
    <t>10/09/2015</t>
  </si>
  <si>
    <t>CA-2015-128888</t>
  </si>
  <si>
    <t>22/11/2015</t>
  </si>
  <si>
    <t>CA-2018-123134</t>
  </si>
  <si>
    <t>02/05/2018</t>
  </si>
  <si>
    <t>07/05/2018</t>
  </si>
  <si>
    <t>CA-2017-124352</t>
  </si>
  <si>
    <t>OFF-LA-10004559</t>
  </si>
  <si>
    <t>OFF-AP-10002651</t>
  </si>
  <si>
    <t>CA-2016-124541</t>
  </si>
  <si>
    <t>06/04/2016</t>
  </si>
  <si>
    <t>TT-21220</t>
  </si>
  <si>
    <t>TEC-AC-10002550</t>
  </si>
  <si>
    <t>CA-2015-108707</t>
  </si>
  <si>
    <t>24/10/2015</t>
  </si>
  <si>
    <t>CA-2015-111500</t>
  </si>
  <si>
    <t>OFF-BI-10000829</t>
  </si>
  <si>
    <t>US-2018-117723</t>
  </si>
  <si>
    <t>CA-2016-143238</t>
  </si>
  <si>
    <t>LO-17170</t>
  </si>
  <si>
    <t>CA-2016-168746</t>
  </si>
  <si>
    <t>29/01/2016</t>
  </si>
  <si>
    <t>TEC-PH-10002555</t>
  </si>
  <si>
    <t>CA-2016-113404</t>
  </si>
  <si>
    <t>16/07/2016</t>
  </si>
  <si>
    <t>CA-2017-144792</t>
  </si>
  <si>
    <t>KD-16615</t>
  </si>
  <si>
    <t>CA-2015-164385</t>
  </si>
  <si>
    <t>NB-18580</t>
  </si>
  <si>
    <t>US-2017-114174</t>
  </si>
  <si>
    <t>FUR-BO-10003450</t>
  </si>
  <si>
    <t>CA-2018-108070</t>
  </si>
  <si>
    <t>US-2016-128090</t>
  </si>
  <si>
    <t>CA-2018-101042</t>
  </si>
  <si>
    <t>FUR-FU-10004665</t>
  </si>
  <si>
    <t>CA-2017-155439</t>
  </si>
  <si>
    <t>CA-2017-118626</t>
  </si>
  <si>
    <t>TEC-PH-10000369</t>
  </si>
  <si>
    <t>CA-2016-111458</t>
  </si>
  <si>
    <t>TEC-AC-10001590</t>
  </si>
  <si>
    <t>US-2017-126844</t>
  </si>
  <si>
    <t>FUR-FU-10004909</t>
  </si>
  <si>
    <t>US-2016-112508</t>
  </si>
  <si>
    <t>30/03/2016</t>
  </si>
  <si>
    <t>CA-2016-147788</t>
  </si>
  <si>
    <t>FUR-BO-10004357</t>
  </si>
  <si>
    <t>CA-2016-144288</t>
  </si>
  <si>
    <t>CA-2016-110632</t>
  </si>
  <si>
    <t>17/03/2016</t>
  </si>
  <si>
    <t>TEC-AC-10000387</t>
  </si>
  <si>
    <t>CA-2018-109589</t>
  </si>
  <si>
    <t>BD-11635</t>
  </si>
  <si>
    <t>CA-2018-123967</t>
  </si>
  <si>
    <t>01/11/2018</t>
  </si>
  <si>
    <t>OFF-BI-10001308</t>
  </si>
  <si>
    <t>CA-2018-148929</t>
  </si>
  <si>
    <t>CA-2018-134404</t>
  </si>
  <si>
    <t>CA-2018-109778</t>
  </si>
  <si>
    <t>CA-2017-155845</t>
  </si>
  <si>
    <t>CM-12235</t>
  </si>
  <si>
    <t>CA-2018-145128</t>
  </si>
  <si>
    <t>CA-2015-129091</t>
  </si>
  <si>
    <t>OFF-AP-10002734</t>
  </si>
  <si>
    <t>US-2015-155502</t>
  </si>
  <si>
    <t>31/01/2015</t>
  </si>
  <si>
    <t>FUR-FU-10004587</t>
  </si>
  <si>
    <t>TEC-PH-10004833</t>
  </si>
  <si>
    <t>FUR-FU-10001847</t>
  </si>
  <si>
    <t>CA-2016-121041</t>
  </si>
  <si>
    <t>CA-2018-131695</t>
  </si>
  <si>
    <t>FUR-FU-10002045</t>
  </si>
  <si>
    <t>CA-2017-137729</t>
  </si>
  <si>
    <t>US-2017-115455</t>
  </si>
  <si>
    <t>FUR-FU-10004671</t>
  </si>
  <si>
    <t>FUR-TA-10003569</t>
  </si>
  <si>
    <t>CA-2018-128300</t>
  </si>
  <si>
    <t>CA-2018-149048</t>
  </si>
  <si>
    <t>17/05/2018</t>
  </si>
  <si>
    <t>OFF-PA-10001752</t>
  </si>
  <si>
    <t>CA-2018-108553</t>
  </si>
  <si>
    <t>23/04/2018</t>
  </si>
  <si>
    <t>CA-2017-165848</t>
  </si>
  <si>
    <t>EN-13780</t>
  </si>
  <si>
    <t>TEC-MA-10003356</t>
  </si>
  <si>
    <t>CA-2015-112718</t>
  </si>
  <si>
    <t>KN-16450</t>
  </si>
  <si>
    <t>CA-2017-154053</t>
  </si>
  <si>
    <t>04/03/2017</t>
  </si>
  <si>
    <t>OFF-AR-10003727</t>
  </si>
  <si>
    <t>CA-2015-127446</t>
  </si>
  <si>
    <t>TEC-AC-10001635</t>
  </si>
  <si>
    <t>CA-2017-137204</t>
  </si>
  <si>
    <t>BO-11350</t>
  </si>
  <si>
    <t>CA-2015-147298</t>
  </si>
  <si>
    <t>26/04/2015</t>
  </si>
  <si>
    <t>AG-10300</t>
  </si>
  <si>
    <t>CA-2018-147942</t>
  </si>
  <si>
    <t>OFF-LA-10003663</t>
  </si>
  <si>
    <t>CA-2018-115931</t>
  </si>
  <si>
    <t>CA-2015-164861</t>
  </si>
  <si>
    <t>MC-17635</t>
  </si>
  <si>
    <t>CA-2018-127180</t>
  </si>
  <si>
    <t>TA-21385</t>
  </si>
  <si>
    <t>TEC-CO-10004722</t>
  </si>
  <si>
    <t>US-2018-165344</t>
  </si>
  <si>
    <t>TEC-MA-10002210</t>
  </si>
  <si>
    <t>OFF-BI-10003196</t>
  </si>
  <si>
    <t>CA-2016-168186</t>
  </si>
  <si>
    <t>US-2018-110604</t>
  </si>
  <si>
    <t>JF-15295</t>
  </si>
  <si>
    <t>FUR-CH-10002017</t>
  </si>
  <si>
    <t>CA-2016-116750</t>
  </si>
  <si>
    <t>FUR-FU-10003829</t>
  </si>
  <si>
    <t>CA-2016-162369</t>
  </si>
  <si>
    <t>15/08/2016</t>
  </si>
  <si>
    <t>19/08/2016</t>
  </si>
  <si>
    <t>TT-21265</t>
  </si>
  <si>
    <t>CA-2018-108441</t>
  </si>
  <si>
    <t>18/06/2018</t>
  </si>
  <si>
    <t>SB-20170</t>
  </si>
  <si>
    <t>OFF-PA-10000697</t>
  </si>
  <si>
    <t>OFF-AR-10004691</t>
  </si>
  <si>
    <t>CA-2016-169740</t>
  </si>
  <si>
    <t>20/02/2016</t>
  </si>
  <si>
    <t>25/02/2016</t>
  </si>
  <si>
    <t>CA-2017-124051</t>
  </si>
  <si>
    <t>CA-2017-149111</t>
  </si>
  <si>
    <t>CA-2015-131002</t>
  </si>
  <si>
    <t>OFF-BI-10000948</t>
  </si>
  <si>
    <t>OFF-PA-10000223</t>
  </si>
  <si>
    <t>US-2017-146794</t>
  </si>
  <si>
    <t>CA-2018-112515</t>
  </si>
  <si>
    <t>OFF-PA-10000062</t>
  </si>
  <si>
    <t>FUR-BO-10003404</t>
  </si>
  <si>
    <t>OFF-BI-10004233</t>
  </si>
  <si>
    <t>CA-2017-150343</t>
  </si>
  <si>
    <t>16/08/2017</t>
  </si>
  <si>
    <t>CA-2016-135538</t>
  </si>
  <si>
    <t>CA-2018-123372</t>
  </si>
  <si>
    <t>TEC-PH-10002834</t>
  </si>
  <si>
    <t>CA-2018-159604</t>
  </si>
  <si>
    <t>CL-12700</t>
  </si>
  <si>
    <t>CA-2017-164784</t>
  </si>
  <si>
    <t>CA-2017-111794</t>
  </si>
  <si>
    <t>HG-15025</t>
  </si>
  <si>
    <t>US-2016-139759</t>
  </si>
  <si>
    <t>30/08/2016</t>
  </si>
  <si>
    <t>NL-18310</t>
  </si>
  <si>
    <t>CA-2015-126403</t>
  </si>
  <si>
    <t>RR-19525</t>
  </si>
  <si>
    <t>FUR-CH-10003761</t>
  </si>
  <si>
    <t>OFF-PA-10004665</t>
  </si>
  <si>
    <t>CA-2018-136875</t>
  </si>
  <si>
    <t>TC-21295</t>
  </si>
  <si>
    <t>CA-2018-132185</t>
  </si>
  <si>
    <t>US-2015-160780</t>
  </si>
  <si>
    <t>SV-20785</t>
  </si>
  <si>
    <t>CA-2018-127026</t>
  </si>
  <si>
    <t>OFF-BI-10001196</t>
  </si>
  <si>
    <t>TEC-MA-10002981</t>
  </si>
  <si>
    <t>TEC-PH-10003601</t>
  </si>
  <si>
    <t>CA-2018-137085</t>
  </si>
  <si>
    <t>CA-2017-133123</t>
  </si>
  <si>
    <t>US-2017-128195</t>
  </si>
  <si>
    <t>05/08/2017</t>
  </si>
  <si>
    <t>OFF-BI-10002003</t>
  </si>
  <si>
    <t>CA-2016-153220</t>
  </si>
  <si>
    <t>12/11/2016</t>
  </si>
  <si>
    <t>OFF-PA-10003016</t>
  </si>
  <si>
    <t>CA-2015-123064</t>
  </si>
  <si>
    <t>CA-2018-156412</t>
  </si>
  <si>
    <t>US-2017-144211</t>
  </si>
  <si>
    <t>OFF-PA-10002246</t>
  </si>
  <si>
    <t>TEC-PH-10002890</t>
  </si>
  <si>
    <t>CA-2017-138079</t>
  </si>
  <si>
    <t>CA-2015-143182</t>
  </si>
  <si>
    <t>CA-2017-161662</t>
  </si>
  <si>
    <t>09/02/2017</t>
  </si>
  <si>
    <t>BE-11410</t>
  </si>
  <si>
    <t>CA-2015-145317</t>
  </si>
  <si>
    <t>23/03/2015</t>
  </si>
  <si>
    <t>TEC-MA-10003626</t>
  </si>
  <si>
    <t>TEC-MA-10002412</t>
  </si>
  <si>
    <t>OFF-AR-10003183</t>
  </si>
  <si>
    <t>CA-2015-143413</t>
  </si>
  <si>
    <t>OFF-PA-10002319</t>
  </si>
  <si>
    <t>CA-2018-156818</t>
  </si>
  <si>
    <t>CA-2018-155873</t>
  </si>
  <si>
    <t>OFF-PA-10001246</t>
  </si>
  <si>
    <t>OFF-PA-10001815</t>
  </si>
  <si>
    <t>CA-2016-121797</t>
  </si>
  <si>
    <t>FUR-FU-10001876</t>
  </si>
  <si>
    <t>US-2016-120572</t>
  </si>
  <si>
    <t>CA-2018-132430</t>
  </si>
  <si>
    <t>CA-2018-146031</t>
  </si>
  <si>
    <t>CA-2015-110100</t>
  </si>
  <si>
    <t>CA-2016-103723</t>
  </si>
  <si>
    <t>CA-2015-127187</t>
  </si>
  <si>
    <t>TEC-PH-10000673</t>
  </si>
  <si>
    <t>CA-2018-128475</t>
  </si>
  <si>
    <t>26/08/2018</t>
  </si>
  <si>
    <t>SC-20680</t>
  </si>
  <si>
    <t>CA-2015-100006</t>
  </si>
  <si>
    <t>TEC-PH-10002075</t>
  </si>
  <si>
    <t>CA-2018-144827</t>
  </si>
  <si>
    <t>CA-2015-110030</t>
  </si>
  <si>
    <t>CA-2015-121286</t>
  </si>
  <si>
    <t>08/11/2015</t>
  </si>
  <si>
    <t>CA-2017-164735</t>
  </si>
  <si>
    <t>CA-2015-153479</t>
  </si>
  <si>
    <t>DF-13135</t>
  </si>
  <si>
    <t>CA-2018-149888</t>
  </si>
  <si>
    <t>CA-2018-119193</t>
  </si>
  <si>
    <t>CA-2018-104801</t>
  </si>
  <si>
    <t>FH-14350</t>
  </si>
  <si>
    <t>CA-2015-107594</t>
  </si>
  <si>
    <t>CA-2016-129770</t>
  </si>
  <si>
    <t>21/02/2016</t>
  </si>
  <si>
    <t>23/02/2016</t>
  </si>
  <si>
    <t>CA-2016-115798</t>
  </si>
  <si>
    <t>TEC-PH-10003691</t>
  </si>
  <si>
    <t>CA-2018-122707</t>
  </si>
  <si>
    <t>OFF-SU-10000157</t>
  </si>
  <si>
    <t>TEC-AC-10004227</t>
  </si>
  <si>
    <t>CA-2017-165015</t>
  </si>
  <si>
    <t>25/02/2017</t>
  </si>
  <si>
    <t>CA-2015-149244</t>
  </si>
  <si>
    <t>MS-17530</t>
  </si>
  <si>
    <t>CA-2016-140144</t>
  </si>
  <si>
    <t>CA-2018-163321</t>
  </si>
  <si>
    <t>11/08/2018</t>
  </si>
  <si>
    <t>CA-2015-155887</t>
  </si>
  <si>
    <t>US-2016-165449</t>
  </si>
  <si>
    <t>TEC-AC-10004127</t>
  </si>
  <si>
    <t>CA-2016-110247</t>
  </si>
  <si>
    <t>RH-19555</t>
  </si>
  <si>
    <t>US-2015-141257</t>
  </si>
  <si>
    <t>FUR-CH-10002758</t>
  </si>
  <si>
    <t>CA-2015-154669</t>
  </si>
  <si>
    <t>OFF-ST-10000532</t>
  </si>
  <si>
    <t>CA-2015-158029</t>
  </si>
  <si>
    <t>CA-2016-155306</t>
  </si>
  <si>
    <t>17/04/2016</t>
  </si>
  <si>
    <t>GA-14515</t>
  </si>
  <si>
    <t>CA-2017-127775</t>
  </si>
  <si>
    <t>CA-2017-146171</t>
  </si>
  <si>
    <t>JP-16135</t>
  </si>
  <si>
    <t>CA-2015-129574</t>
  </si>
  <si>
    <t>Dp-13240</t>
  </si>
  <si>
    <t>CA-2018-126536</t>
  </si>
  <si>
    <t>TEC-AC-10003709</t>
  </si>
  <si>
    <t>CA-2018-165757</t>
  </si>
  <si>
    <t>OFF-BI-10003166</t>
  </si>
  <si>
    <t>OFF-ST-10004835</t>
  </si>
  <si>
    <t>CA-2018-167752</t>
  </si>
  <si>
    <t>18/01/2018</t>
  </si>
  <si>
    <t>OFF-AP-10000159</t>
  </si>
  <si>
    <t>US-2016-122140</t>
  </si>
  <si>
    <t>07/04/2016</t>
  </si>
  <si>
    <t>MO-17950</t>
  </si>
  <si>
    <t>OFF-AP-10001242</t>
  </si>
  <si>
    <t>CA-2017-163986</t>
  </si>
  <si>
    <t>CA-2018-158967</t>
  </si>
  <si>
    <t>CA-2017-131576</t>
  </si>
  <si>
    <t>CA-2018-143455</t>
  </si>
  <si>
    <t>CA-2017-144729</t>
  </si>
  <si>
    <t>25/10/2017</t>
  </si>
  <si>
    <t>CA-2016-127019</t>
  </si>
  <si>
    <t>CA-2016-138534</t>
  </si>
  <si>
    <t>17/07/2016</t>
  </si>
  <si>
    <t>CA-2018-108322</t>
  </si>
  <si>
    <t>TEC-AC-10003433</t>
  </si>
  <si>
    <t>CA-2018-167668</t>
  </si>
  <si>
    <t>CA-2018-146724</t>
  </si>
  <si>
    <t>CA-2017-139878</t>
  </si>
  <si>
    <t>US-2017-106677</t>
  </si>
  <si>
    <t>TEC-PH-10003187</t>
  </si>
  <si>
    <t>CA-2017-116974</t>
  </si>
  <si>
    <t>09/10/2017</t>
  </si>
  <si>
    <t>CA-2016-149972</t>
  </si>
  <si>
    <t>23/09/2016</t>
  </si>
  <si>
    <t>OFF-FA-10002763</t>
  </si>
  <si>
    <t>US-2015-117744</t>
  </si>
  <si>
    <t>CA-2015-125514</t>
  </si>
  <si>
    <t>CA-2015-154599</t>
  </si>
  <si>
    <t>12/04/2015</t>
  </si>
  <si>
    <t>CA-2018-158743</t>
  </si>
  <si>
    <t>CA-2017-153318</t>
  </si>
  <si>
    <t>US-2016-110163</t>
  </si>
  <si>
    <t>CA-2018-143329</t>
  </si>
  <si>
    <t>08/11/2018</t>
  </si>
  <si>
    <t>DL-13330</t>
  </si>
  <si>
    <t>CA-2016-159380</t>
  </si>
  <si>
    <t>OFF-PA-10004239</t>
  </si>
  <si>
    <t>CA-2016-122623</t>
  </si>
  <si>
    <t>11/09/2016</t>
  </si>
  <si>
    <t>CA-2016-148635</t>
  </si>
  <si>
    <t>27/07/2016</t>
  </si>
  <si>
    <t>MH-18025</t>
  </si>
  <si>
    <t>OFF-PA-10004782</t>
  </si>
  <si>
    <t>CA-2016-135685</t>
  </si>
  <si>
    <t>18/11/2016</t>
  </si>
  <si>
    <t>FUR-FU-10001185</t>
  </si>
  <si>
    <t>CA-2016-104626</t>
  </si>
  <si>
    <t>DR-12940</t>
  </si>
  <si>
    <t>CA-2017-160500</t>
  </si>
  <si>
    <t>DM-13015</t>
  </si>
  <si>
    <t>CA-2017-100202</t>
  </si>
  <si>
    <t>05/01/2018</t>
  </si>
  <si>
    <t>CA-2018-131016</t>
  </si>
  <si>
    <t>US-2015-112914</t>
  </si>
  <si>
    <t>OFF-PA-10003270</t>
  </si>
  <si>
    <t>CA-2017-124149</t>
  </si>
  <si>
    <t>OFF-PA-10002421</t>
  </si>
  <si>
    <t>OFF-PA-10002923</t>
  </si>
  <si>
    <t>CA-2015-148915</t>
  </si>
  <si>
    <t>05/11/2015</t>
  </si>
  <si>
    <t>OFF-ST-10001128</t>
  </si>
  <si>
    <t>CA-2018-134649</t>
  </si>
  <si>
    <t>CA-11965</t>
  </si>
  <si>
    <t>CA-2018-110842</t>
  </si>
  <si>
    <t>OFF-PA-10000520</t>
  </si>
  <si>
    <t>CA-2017-147368</t>
  </si>
  <si>
    <t>US-2016-104185</t>
  </si>
  <si>
    <t>US-2015-125521</t>
  </si>
  <si>
    <t>US-2018-135062</t>
  </si>
  <si>
    <t>CA-2018-135650</t>
  </si>
  <si>
    <t>AC-10660</t>
  </si>
  <si>
    <t>CA-2018-112865</t>
  </si>
  <si>
    <t>22/05/2018</t>
  </si>
  <si>
    <t>US-2017-162852</t>
  </si>
  <si>
    <t>27/12/2017</t>
  </si>
  <si>
    <t>CA-2018-138163</t>
  </si>
  <si>
    <t>CA-2018-152093</t>
  </si>
  <si>
    <t>CA-2018-157854</t>
  </si>
  <si>
    <t>08/04/2018</t>
  </si>
  <si>
    <t>DM-13345</t>
  </si>
  <si>
    <t>FUR-FU-10003832</t>
  </si>
  <si>
    <t>CA-2017-123617</t>
  </si>
  <si>
    <t>US-2017-128293</t>
  </si>
  <si>
    <t>02/06/2017</t>
  </si>
  <si>
    <t>CA-2018-107342</t>
  </si>
  <si>
    <t>VF-21715</t>
  </si>
  <si>
    <t>CA-2017-136371</t>
  </si>
  <si>
    <t>FUR-FU-10000409</t>
  </si>
  <si>
    <t>CA-2018-137344</t>
  </si>
  <si>
    <t>CA-2018-169810</t>
  </si>
  <si>
    <t>CA-2017-128594</t>
  </si>
  <si>
    <t>CA-2017-154690</t>
  </si>
  <si>
    <t>CC-12370</t>
  </si>
  <si>
    <t>CA-2018-138975</t>
  </si>
  <si>
    <t>TEC-PH-10004389</t>
  </si>
  <si>
    <t>CA-2018-106537</t>
  </si>
  <si>
    <t>12/08/2018</t>
  </si>
  <si>
    <t>US-2018-103828</t>
  </si>
  <si>
    <t>13/08/2018</t>
  </si>
  <si>
    <t>OFF-SU-10000946</t>
  </si>
  <si>
    <t>CA-2017-115588</t>
  </si>
  <si>
    <t>CA-2018-143861</t>
  </si>
  <si>
    <t>FUR-FU-10001546</t>
  </si>
  <si>
    <t>CA-2015-148040</t>
  </si>
  <si>
    <t>BF-11275</t>
  </si>
  <si>
    <t>CA-2018-135167</t>
  </si>
  <si>
    <t>CA-2018-137022</t>
  </si>
  <si>
    <t>US-2018-102638</t>
  </si>
  <si>
    <t>US-2017-167339</t>
  </si>
  <si>
    <t>23/01/2017</t>
  </si>
  <si>
    <t>CA-2017-152072</t>
  </si>
  <si>
    <t>15/01/2017</t>
  </si>
  <si>
    <t>19/01/2017</t>
  </si>
  <si>
    <t>CA-2017-102932</t>
  </si>
  <si>
    <t>CA-2015-165540</t>
  </si>
  <si>
    <t>25/02/2015</t>
  </si>
  <si>
    <t>CA-2017-130799</t>
  </si>
  <si>
    <t>CA-2017-164483</t>
  </si>
  <si>
    <t>03/02/2017</t>
  </si>
  <si>
    <t>US-2017-159856</t>
  </si>
  <si>
    <t>CA-2018-102099</t>
  </si>
  <si>
    <t>CA-2018-164049</t>
  </si>
  <si>
    <t>OFF-PA-10000791</t>
  </si>
  <si>
    <t>CA-2015-142727</t>
  </si>
  <si>
    <t>01/05/2015</t>
  </si>
  <si>
    <t>HG-14845</t>
  </si>
  <si>
    <t>CA-2018-139913</t>
  </si>
  <si>
    <t>OFF-PA-10003739</t>
  </si>
  <si>
    <t>FUR-FU-10000771</t>
  </si>
  <si>
    <t>CA-2015-169033</t>
  </si>
  <si>
    <t>30/03/2015</t>
  </si>
  <si>
    <t>03/04/2015</t>
  </si>
  <si>
    <t>US-2017-164630</t>
  </si>
  <si>
    <t>09/01/2017</t>
  </si>
  <si>
    <t>US-2016-114839</t>
  </si>
  <si>
    <t>CA-2016-166464</t>
  </si>
  <si>
    <t>CA-2018-124898</t>
  </si>
  <si>
    <t>CA-2017-164035</t>
  </si>
  <si>
    <t>CA-2017-153577</t>
  </si>
  <si>
    <t>27/06/2017</t>
  </si>
  <si>
    <t>01/07/2017</t>
  </si>
  <si>
    <t>CA-2015-127586</t>
  </si>
  <si>
    <t>OFF-ST-10002615</t>
  </si>
  <si>
    <t>CA-2018-121615</t>
  </si>
  <si>
    <t>OFF-PA-10000327</t>
  </si>
  <si>
    <t>CA-2018-166415</t>
  </si>
  <si>
    <t>CA-2016-118444</t>
  </si>
  <si>
    <t>CA-2015-113929</t>
  </si>
  <si>
    <t>OFF-EN-10003286</t>
  </si>
  <si>
    <t>OFF-AR-10003772</t>
  </si>
  <si>
    <t>CA-2016-134747</t>
  </si>
  <si>
    <t>CA-2018-155047</t>
  </si>
  <si>
    <t>OFF-AR-10003338</t>
  </si>
  <si>
    <t>CA-2017-160129</t>
  </si>
  <si>
    <t>CA-2018-164329</t>
  </si>
  <si>
    <t>US-2016-141453</t>
  </si>
  <si>
    <t>CA-2015-156993</t>
  </si>
  <si>
    <t>04/07/2015</t>
  </si>
  <si>
    <t>CA-2015-157721</t>
  </si>
  <si>
    <t>FUR-FU-10002116</t>
  </si>
  <si>
    <t>CA-2018-128629</t>
  </si>
  <si>
    <t>BP-11155</t>
  </si>
  <si>
    <t>CA-2018-158106</t>
  </si>
  <si>
    <t>US-2018-120390</t>
  </si>
  <si>
    <t>CA-2018-143434</t>
  </si>
  <si>
    <t>CA-2016-168564</t>
  </si>
  <si>
    <t>US-2017-169040</t>
  </si>
  <si>
    <t>CA-2018-155880</t>
  </si>
  <si>
    <t>FUR-CH-10000422</t>
  </si>
  <si>
    <t>CA-2018-126242</t>
  </si>
  <si>
    <t>FUR-FU-10002685</t>
  </si>
  <si>
    <t>CA-2017-166443</t>
  </si>
  <si>
    <t>CA-2018-169859</t>
  </si>
  <si>
    <t>FUR-FU-10004963</t>
  </si>
  <si>
    <t>OFF-BI-10000174</t>
  </si>
  <si>
    <t>CA-2018-134915</t>
  </si>
  <si>
    <t>EM-14140</t>
  </si>
  <si>
    <t>FUR-CH-10004875</t>
  </si>
  <si>
    <t>FUR-FU-10000305</t>
  </si>
  <si>
    <t>TEC-PH-10001459</t>
  </si>
  <si>
    <t>CA-2017-153353</t>
  </si>
  <si>
    <t>24/08/2017</t>
  </si>
  <si>
    <t>CA-2018-123638</t>
  </si>
  <si>
    <t>MA-17995</t>
  </si>
  <si>
    <t>CA-2018-168900</t>
  </si>
  <si>
    <t>CA-2016-158456</t>
  </si>
  <si>
    <t>CA-2018-143665</t>
  </si>
  <si>
    <t>01/05/2018</t>
  </si>
  <si>
    <t>CA-2018-137428</t>
  </si>
  <si>
    <t>16/12/2018</t>
  </si>
  <si>
    <t>AY-10555</t>
  </si>
  <si>
    <t>FUR-FU-10002445</t>
  </si>
  <si>
    <t>CA-2015-162866</t>
  </si>
  <si>
    <t>CA-2018-167941</t>
  </si>
  <si>
    <t>CA-2018-111808</t>
  </si>
  <si>
    <t>CA-2016-137512</t>
  </si>
  <si>
    <t>OFF-PA-10000213</t>
  </si>
  <si>
    <t>CA-2018-139773</t>
  </si>
  <si>
    <t>FUR-CH-10001797</t>
  </si>
  <si>
    <t>CA-2018-134607</t>
  </si>
  <si>
    <t>CA-2015-109232</t>
  </si>
  <si>
    <t>CA-2016-139850</t>
  </si>
  <si>
    <t>12/06/2016</t>
  </si>
  <si>
    <t>17/06/2016</t>
  </si>
  <si>
    <t>GB-14575</t>
  </si>
  <si>
    <t>OFF-PA-10003848</t>
  </si>
  <si>
    <t>CA-2015-131310</t>
  </si>
  <si>
    <t>US-2015-112872</t>
  </si>
  <si>
    <t>11/12/2015</t>
  </si>
  <si>
    <t>CA-2017-139269</t>
  </si>
  <si>
    <t>JB-16045</t>
  </si>
  <si>
    <t>FUR-FU-10000755</t>
  </si>
  <si>
    <t>CA-2017-139010</t>
  </si>
  <si>
    <t>26/02/2017</t>
  </si>
  <si>
    <t>CA-2017-134376</t>
  </si>
  <si>
    <t>CA-2018-147291</t>
  </si>
  <si>
    <t>CA-2017-112893</t>
  </si>
  <si>
    <t>US-2015-150532</t>
  </si>
  <si>
    <t>CA-2015-138317</t>
  </si>
  <si>
    <t>FUR-FU-10000550</t>
  </si>
  <si>
    <t>TEC-MA-10004521</t>
  </si>
  <si>
    <t>CA-2016-130610</t>
  </si>
  <si>
    <t>OFF-BI-10003655</t>
  </si>
  <si>
    <t>CA-2018-104381</t>
  </si>
  <si>
    <t>CA-2017-131499</t>
  </si>
  <si>
    <t>MG-17875</t>
  </si>
  <si>
    <t>OFF-AP-10003779</t>
  </si>
  <si>
    <t>CA-2015-148761</t>
  </si>
  <si>
    <t>CA-2018-116519</t>
  </si>
  <si>
    <t>CA-2015-130729</t>
  </si>
  <si>
    <t>CA-2017-124772</t>
  </si>
  <si>
    <t>CA-2017-115525</t>
  </si>
  <si>
    <t>29/07/2017</t>
  </si>
  <si>
    <t>CA-2018-134845</t>
  </si>
  <si>
    <t>SR-20425</t>
  </si>
  <si>
    <t>US-2016-138919</t>
  </si>
  <si>
    <t>US-2017-160528</t>
  </si>
  <si>
    <t>CA-2016-123568</t>
  </si>
  <si>
    <t>OFF-FA-10002701</t>
  </si>
  <si>
    <t>CA-2018-124674</t>
  </si>
  <si>
    <t>JB-16000</t>
  </si>
  <si>
    <t>CA-2016-164441</t>
  </si>
  <si>
    <t>CA-2018-169054</t>
  </si>
  <si>
    <t>CA-2015-106719</t>
  </si>
  <si>
    <t>OFF-BI-10002799</t>
  </si>
  <si>
    <t>CA-2018-116855</t>
  </si>
  <si>
    <t>US-2017-164189</t>
  </si>
  <si>
    <t>CA-2016-168480</t>
  </si>
  <si>
    <t>DM-12955</t>
  </si>
  <si>
    <t>US-2017-114293</t>
  </si>
  <si>
    <t>21/11/2017</t>
  </si>
  <si>
    <t>CA-2018-134173</t>
  </si>
  <si>
    <t>US-2016-123960</t>
  </si>
  <si>
    <t>11/06/2016</t>
  </si>
  <si>
    <t>OFF-AR-10003582</t>
  </si>
  <si>
    <t>FUR-FU-10004666</t>
  </si>
  <si>
    <t>CA-2018-101749</t>
  </si>
  <si>
    <t>US-2017-147991</t>
  </si>
  <si>
    <t>CA-2018-149559</t>
  </si>
  <si>
    <t>OFF-EN-10002312</t>
  </si>
  <si>
    <t>FUR-CH-10002320</t>
  </si>
  <si>
    <t>CA-2016-135174</t>
  </si>
  <si>
    <t>CA-2018-125290</t>
  </si>
  <si>
    <t>OFF-AR-10001216</t>
  </si>
  <si>
    <t>CA-2015-137351</t>
  </si>
  <si>
    <t>CA-2018-121419</t>
  </si>
  <si>
    <t>TC-21475</t>
  </si>
  <si>
    <t>US-2018-148054</t>
  </si>
  <si>
    <t>FUR-FU-10003247</t>
  </si>
  <si>
    <t>CA-2017-128517</t>
  </si>
  <si>
    <t>SW-20350</t>
  </si>
  <si>
    <t>US-2016-100377</t>
  </si>
  <si>
    <t>CA-2018-131492</t>
  </si>
  <si>
    <t>FUR-TA-10003837</t>
  </si>
  <si>
    <t>CA-2017-144554</t>
  </si>
  <si>
    <t>CA-2018-127621</t>
  </si>
  <si>
    <t>RE-19450</t>
  </si>
  <si>
    <t>CA-2016-145184</t>
  </si>
  <si>
    <t>TEC-PH-10002350</t>
  </si>
  <si>
    <t>TEC-AC-10000397</t>
  </si>
  <si>
    <t>CA-2018-106859</t>
  </si>
  <si>
    <t>BF-11215</t>
  </si>
  <si>
    <t>TEC-AC-10004001</t>
  </si>
  <si>
    <t>OFF-PA-10001534</t>
  </si>
  <si>
    <t>US-2018-120089</t>
  </si>
  <si>
    <t>CA-2015-119375</t>
  </si>
  <si>
    <t>FUR-FU-10002379</t>
  </si>
  <si>
    <t>CA-2017-125206</t>
  </si>
  <si>
    <t>CA-2016-126137</t>
  </si>
  <si>
    <t>CA-2015-143903</t>
  </si>
  <si>
    <t>24/07/2015</t>
  </si>
  <si>
    <t>CA-2015-104780</t>
  </si>
  <si>
    <t>CA-2018-101182</t>
  </si>
  <si>
    <t>KB-16405</t>
  </si>
  <si>
    <t>US-2018-132297</t>
  </si>
  <si>
    <t>27/05/2018</t>
  </si>
  <si>
    <t>CA-2015-100328</t>
  </si>
  <si>
    <t>28/01/2015</t>
  </si>
  <si>
    <t>CA-2018-118773</t>
  </si>
  <si>
    <t>US-2018-159205</t>
  </si>
  <si>
    <t>TEC-PH-10000526</t>
  </si>
  <si>
    <t>CA-2017-112123</t>
  </si>
  <si>
    <t>03/03/2017</t>
  </si>
  <si>
    <t>OFF-PA-10001977</t>
  </si>
  <si>
    <t>CA-2016-114468</t>
  </si>
  <si>
    <t>CA-2018-135692</t>
  </si>
  <si>
    <t>CA-2018-131233</t>
  </si>
  <si>
    <t>19/04/2018</t>
  </si>
  <si>
    <t>CA-2018-119578</t>
  </si>
  <si>
    <t>JG-15310</t>
  </si>
  <si>
    <t>FUR-BO-10003660</t>
  </si>
  <si>
    <t>CA-2017-124562</t>
  </si>
  <si>
    <t>OFF-BI-10001267</t>
  </si>
  <si>
    <t>US-2018-140074</t>
  </si>
  <si>
    <t>EC-14050</t>
  </si>
  <si>
    <t>OFF-PA-10002741</t>
  </si>
  <si>
    <t>CA-2017-103037</t>
  </si>
  <si>
    <t>CA-2018-127460</t>
  </si>
  <si>
    <t>CA-2017-121671</t>
  </si>
  <si>
    <t>OFF-PA-10001471</t>
  </si>
  <si>
    <t>CA-2017-150350</t>
  </si>
  <si>
    <t>TEC-MA-10001972</t>
  </si>
  <si>
    <t>CA-2016-121720</t>
  </si>
  <si>
    <t>FUR-FU-10003464</t>
  </si>
  <si>
    <t>CA-2018-149895</t>
  </si>
  <si>
    <t>EB-14110</t>
  </si>
  <si>
    <t>CA-2018-147564</t>
  </si>
  <si>
    <t>OFF-PA-10004438</t>
  </si>
  <si>
    <t>CA-2015-136399</t>
  </si>
  <si>
    <t>CA-2015-107916</t>
  </si>
  <si>
    <t>JP-15460</t>
  </si>
  <si>
    <t>FUR-FU-10004586</t>
  </si>
  <si>
    <t>CA-2018-164168</t>
  </si>
  <si>
    <t>TEC-PH-10004908</t>
  </si>
  <si>
    <t>CA-2016-112557</t>
  </si>
  <si>
    <t>US-2015-122959</t>
  </si>
  <si>
    <t>CA-2018-162572</t>
  </si>
  <si>
    <t>US-2017-148110</t>
  </si>
  <si>
    <t>CA-2018-131828</t>
  </si>
  <si>
    <t>CS-11845</t>
  </si>
  <si>
    <t>FUR-CH-10004495</t>
  </si>
  <si>
    <t>CA-2015-109218</t>
  </si>
  <si>
    <t>03/07/2015</t>
  </si>
  <si>
    <t>CA-2017-120558</t>
  </si>
  <si>
    <t>US-2015-109036</t>
  </si>
  <si>
    <t>CA-2016-147830</t>
  </si>
  <si>
    <t>TEC-MA-10000418</t>
  </si>
  <si>
    <t>CA-2018-150497</t>
  </si>
  <si>
    <t>24/07/2018</t>
  </si>
  <si>
    <t>OFF-BI-10004600</t>
  </si>
  <si>
    <t>CA-2015-128986</t>
  </si>
  <si>
    <t>GH-14410</t>
  </si>
  <si>
    <t>CA-2016-139584</t>
  </si>
  <si>
    <t>US-2017-162677</t>
  </si>
  <si>
    <t>27/03/2017</t>
  </si>
  <si>
    <t>US-2015-150924</t>
  </si>
  <si>
    <t>PT-19090</t>
  </si>
  <si>
    <t>OFF-BI-10004040</t>
  </si>
  <si>
    <t>CA-2015-153969</t>
  </si>
  <si>
    <t>OFF-AR-10001615</t>
  </si>
  <si>
    <t>TEC-PH-10001299</t>
  </si>
  <si>
    <t>CA-2017-146682</t>
  </si>
  <si>
    <t>CA-2017-138695</t>
  </si>
  <si>
    <t>03/06/2017</t>
  </si>
  <si>
    <t>CA-2018-107461</t>
  </si>
  <si>
    <t>US-2017-133879</t>
  </si>
  <si>
    <t>CA-2018-157483</t>
  </si>
  <si>
    <t>OFF-AR-10004260</t>
  </si>
  <si>
    <t>US-2018-132059</t>
  </si>
  <si>
    <t>CA-2018-122280</t>
  </si>
  <si>
    <t>CA-2018-105235</t>
  </si>
  <si>
    <t>CA-2018-152912</t>
  </si>
  <si>
    <t>CA-2015-123498</t>
  </si>
  <si>
    <t>OFF-EN-10004773</t>
  </si>
  <si>
    <t>CA-2018-159352</t>
  </si>
  <si>
    <t>US-2018-146416</t>
  </si>
  <si>
    <t>OFF-BI-10001787</t>
  </si>
  <si>
    <t>US-2016-163783</t>
  </si>
  <si>
    <t>01/01/2017</t>
  </si>
  <si>
    <t>OFF-ST-10002957</t>
  </si>
  <si>
    <t>CA-2018-123981</t>
  </si>
  <si>
    <t>CA-2018-158953</t>
  </si>
  <si>
    <t>CA-2015-165428</t>
  </si>
  <si>
    <t>04/09/2015</t>
  </si>
  <si>
    <t>JL-15130</t>
  </si>
  <si>
    <t>CA-2017-169026</t>
  </si>
  <si>
    <t>OFF-FA-10001883</t>
  </si>
  <si>
    <t>CA-2018-109750</t>
  </si>
  <si>
    <t>CA-2016-149384</t>
  </si>
  <si>
    <t>CA-2015-131527</t>
  </si>
  <si>
    <t>07/12/2015</t>
  </si>
  <si>
    <t>TEC-PH-10001644</t>
  </si>
  <si>
    <t>CA-2018-164000</t>
  </si>
  <si>
    <t>AH-10030</t>
  </si>
  <si>
    <t>CA-2015-164224</t>
  </si>
  <si>
    <t>CA-2015-158372</t>
  </si>
  <si>
    <t>10/11/2015</t>
  </si>
  <si>
    <t>OFF-LA-10000407</t>
  </si>
  <si>
    <t>CA-2017-108882</t>
  </si>
  <si>
    <t>TEC-AC-10000420</t>
  </si>
  <si>
    <t>US-2018-108245</t>
  </si>
  <si>
    <t>CA-2015-142314</t>
  </si>
  <si>
    <t>23/12/2015</t>
  </si>
  <si>
    <t>CA-2017-132409</t>
  </si>
  <si>
    <t>CA-2018-150189</t>
  </si>
  <si>
    <t>CA-2015-114433</t>
  </si>
  <si>
    <t>CA-2018-104640</t>
  </si>
  <si>
    <t>US-2016-137008</t>
  </si>
  <si>
    <t>CA-2015-108189</t>
  </si>
  <si>
    <t>OFF-EN-10004846</t>
  </si>
  <si>
    <t>OFF-SU-10003567</t>
  </si>
  <si>
    <t>CA-2015-154641</t>
  </si>
  <si>
    <t>CA-2018-131625</t>
  </si>
  <si>
    <t>US-2018-156356</t>
  </si>
  <si>
    <t>OFF-ST-10002301</t>
  </si>
  <si>
    <t>CA-2017-138933</t>
  </si>
  <si>
    <t>CA-2017-140746</t>
  </si>
  <si>
    <t>CA-2017-146836</t>
  </si>
  <si>
    <t>CC-12475</t>
  </si>
  <si>
    <t>US-2017-127971</t>
  </si>
  <si>
    <t>DW-13195</t>
  </si>
  <si>
    <t>TEC-PH-10003095</t>
  </si>
  <si>
    <t>US-2017-140809</t>
  </si>
  <si>
    <t>01/02/2017</t>
  </si>
  <si>
    <t>CA-2018-114524</t>
  </si>
  <si>
    <t>CA-2018-113355</t>
  </si>
  <si>
    <t>SJ-20215</t>
  </si>
  <si>
    <t>TEC-PH-10004912</t>
  </si>
  <si>
    <t>US-2018-140907</t>
  </si>
  <si>
    <t>OFF-AR-10000799</t>
  </si>
  <si>
    <t>CA-2017-159730</t>
  </si>
  <si>
    <t>CA-2017-157868</t>
  </si>
  <si>
    <t>CA-2018-119389</t>
  </si>
  <si>
    <t>BG-11740</t>
  </si>
  <si>
    <t>CA-2018-110373</t>
  </si>
  <si>
    <t>CA-2017-155474</t>
  </si>
  <si>
    <t>CA-2016-155453</t>
  </si>
  <si>
    <t>14/08/2016</t>
  </si>
  <si>
    <t>US-2017-161844</t>
  </si>
  <si>
    <t>14/12/2017</t>
  </si>
  <si>
    <t>US-2017-162103</t>
  </si>
  <si>
    <t>LB-16795</t>
  </si>
  <si>
    <t>CA-2015-151554</t>
  </si>
  <si>
    <t>CM-11815</t>
  </si>
  <si>
    <t>OFF-PA-10004609</t>
  </si>
  <si>
    <t>CA-2015-140662</t>
  </si>
  <si>
    <t>CA-2017-122518</t>
  </si>
  <si>
    <t>US-2015-126571</t>
  </si>
  <si>
    <t>CA-2015-143840</t>
  </si>
  <si>
    <t>EH-14185</t>
  </si>
  <si>
    <t>TEC-PH-10003171</t>
  </si>
  <si>
    <t>CA-2015-115980</t>
  </si>
  <si>
    <t>19/07/2015</t>
  </si>
  <si>
    <t>CA-2016-155145</t>
  </si>
  <si>
    <t>CA-2016-146038</t>
  </si>
  <si>
    <t>16/02/2016</t>
  </si>
  <si>
    <t>CA-2018-133865</t>
  </si>
  <si>
    <t>CA-2018-116358</t>
  </si>
  <si>
    <t>CA-2015-102988</t>
  </si>
  <si>
    <t>US-2015-117170</t>
  </si>
  <si>
    <t>CA-2015-159478</t>
  </si>
  <si>
    <t>CA-2015-103702</t>
  </si>
  <si>
    <t>CA-2018-150525</t>
  </si>
  <si>
    <t>25/02/2018</t>
  </si>
  <si>
    <t>OFF-AP-10000595</t>
  </si>
  <si>
    <t>CA-2016-157770</t>
  </si>
  <si>
    <t>TEC-AC-10003399</t>
  </si>
  <si>
    <t>CA-2017-167290</t>
  </si>
  <si>
    <t>CA-2015-106264</t>
  </si>
  <si>
    <t>CA-2015-138023</t>
  </si>
  <si>
    <t>18/08/2015</t>
  </si>
  <si>
    <t>CA-2018-113418</t>
  </si>
  <si>
    <t>TEC-MA-10002428</t>
  </si>
  <si>
    <t>US-2016-110569</t>
  </si>
  <si>
    <t>30/05/2016</t>
  </si>
  <si>
    <t>CA-2018-136308</t>
  </si>
  <si>
    <t>US-2015-159926</t>
  </si>
  <si>
    <t>TEC-PH-10001128</t>
  </si>
  <si>
    <t>CA-2015-104738</t>
  </si>
  <si>
    <t>01/01/2016</t>
  </si>
  <si>
    <t>CA-2016-144386</t>
  </si>
  <si>
    <t>11/11/2016</t>
  </si>
  <si>
    <t>CA-2017-111416</t>
  </si>
  <si>
    <t>CA-2017-162747</t>
  </si>
  <si>
    <t>US-2015-133130</t>
  </si>
  <si>
    <t>CA-2018-169978</t>
  </si>
  <si>
    <t>CA-2018-161739</t>
  </si>
  <si>
    <t>CA-2016-165057</t>
  </si>
  <si>
    <t>CA-2015-134551</t>
  </si>
  <si>
    <t>TS-21505</t>
  </si>
  <si>
    <t>CA-2016-120810</t>
  </si>
  <si>
    <t>CA-2015-165309</t>
  </si>
  <si>
    <t>OFF-PA-10001033</t>
  </si>
  <si>
    <t>CA-2018-122595</t>
  </si>
  <si>
    <t>TEC-AC-10000474</t>
  </si>
  <si>
    <t>FUR-FU-10002963</t>
  </si>
  <si>
    <t>US-2018-109253</t>
  </si>
  <si>
    <t>PR-18880</t>
  </si>
  <si>
    <t>FUR-FU-10000193</t>
  </si>
  <si>
    <t>OFF-BI-10000962</t>
  </si>
  <si>
    <t>OFF-AP-10002867</t>
  </si>
  <si>
    <t>CA-2017-145982</t>
  </si>
  <si>
    <t>CA-2016-112014</t>
  </si>
  <si>
    <t>13/08/2016</t>
  </si>
  <si>
    <t>20/08/2016</t>
  </si>
  <si>
    <t>CA-2018-154732</t>
  </si>
  <si>
    <t>US-2017-157308</t>
  </si>
  <si>
    <t>CA-2017-147536</t>
  </si>
  <si>
    <t>US-2015-134733</t>
  </si>
  <si>
    <t>FUR-BO-10002916</t>
  </si>
  <si>
    <t>US-2015-150434</t>
  </si>
  <si>
    <t>FUR-TA-10004152</t>
  </si>
  <si>
    <t>CA-2018-100335</t>
  </si>
  <si>
    <t>CA-2017-139234</t>
  </si>
  <si>
    <t>US-2016-142020</t>
  </si>
  <si>
    <t>08/06/2016</t>
  </si>
  <si>
    <t>FUR-FU-10000672</t>
  </si>
  <si>
    <t>CA-2016-139962</t>
  </si>
  <si>
    <t>CA-2017-130050</t>
  </si>
  <si>
    <t>CA-2015-115161</t>
  </si>
  <si>
    <t>LC-17050</t>
  </si>
  <si>
    <t>CA-2015-165379</t>
  </si>
  <si>
    <t>09/07/2015</t>
  </si>
  <si>
    <t>CA-2016-115511</t>
  </si>
  <si>
    <t>FUR-BO-10002598</t>
  </si>
  <si>
    <t>CA-2017-134887</t>
  </si>
  <si>
    <t>CA-2018-123778</t>
  </si>
  <si>
    <t>CA-2016-161718</t>
  </si>
  <si>
    <t>CA-2017-100671</t>
  </si>
  <si>
    <t>CS-12490</t>
  </si>
  <si>
    <t>CA-2018-142867</t>
  </si>
  <si>
    <t>OFF-PA-10004610</t>
  </si>
  <si>
    <t>CA-2018-103156</t>
  </si>
  <si>
    <t>FUR-FU-10000320</t>
  </si>
  <si>
    <t>US-2018-162208</t>
  </si>
  <si>
    <t>CA-2016-130659</t>
  </si>
  <si>
    <t>FUR-CH-10003535</t>
  </si>
  <si>
    <t>CA-2018-148404</t>
  </si>
  <si>
    <t>CA-2018-101077</t>
  </si>
  <si>
    <t>30/03/2018</t>
  </si>
  <si>
    <t>CA-2015-166471</t>
  </si>
  <si>
    <t>13/08/2015</t>
  </si>
  <si>
    <t>CA-2015-105340</t>
  </si>
  <si>
    <t>US-2018-131583</t>
  </si>
  <si>
    <t>US-2018-148362</t>
  </si>
  <si>
    <t>CA-2015-102274</t>
  </si>
  <si>
    <t>DH-13075</t>
  </si>
  <si>
    <t>CA-2016-129700</t>
  </si>
  <si>
    <t>CA-2018-168739</t>
  </si>
  <si>
    <t>FUR-FU-10003919</t>
  </si>
  <si>
    <t>CA-2016-152527</t>
  </si>
  <si>
    <t>US-2015-150119</t>
  </si>
  <si>
    <t>27/04/2015</t>
  </si>
  <si>
    <t>US-2018-150847</t>
  </si>
  <si>
    <t>CA-2017-100244</t>
  </si>
  <si>
    <t>CA-2017-116540</t>
  </si>
  <si>
    <t>CA-2016-151841</t>
  </si>
  <si>
    <t>CA-2016-150791</t>
  </si>
  <si>
    <t>13/09/2016</t>
  </si>
  <si>
    <t>CA-2017-134803</t>
  </si>
  <si>
    <t>CA-2016-153381</t>
  </si>
  <si>
    <t>US-2018-111024</t>
  </si>
  <si>
    <t>OFF-PA-10000174</t>
  </si>
  <si>
    <t>CA-2018-148264</t>
  </si>
  <si>
    <t>FUR-FU-10002703</t>
  </si>
  <si>
    <t>CA-2018-131212</t>
  </si>
  <si>
    <t>US-2016-100531</t>
  </si>
  <si>
    <t>CA-2018-152583</t>
  </si>
  <si>
    <t>CA-2016-144099</t>
  </si>
  <si>
    <t>CA-2015-158337</t>
  </si>
  <si>
    <t>CA-2018-168858</t>
  </si>
  <si>
    <t>CA-2017-116344</t>
  </si>
  <si>
    <t>02/08/2017</t>
  </si>
  <si>
    <t>JO-15145</t>
  </si>
  <si>
    <t>CA-2016-131779</t>
  </si>
  <si>
    <t>CA-2017-158869</t>
  </si>
  <si>
    <t>06/08/2017</t>
  </si>
  <si>
    <t>07/08/2017</t>
  </si>
  <si>
    <t>AH-10690</t>
  </si>
  <si>
    <t>CA-2018-102554</t>
  </si>
  <si>
    <t>CA-2017-162614</t>
  </si>
  <si>
    <t>07/10/2017</t>
  </si>
  <si>
    <t>CA-2015-168592</t>
  </si>
  <si>
    <t>CA-2015-157609</t>
  </si>
  <si>
    <t>TEC-PH-10002415</t>
  </si>
  <si>
    <t>CA-2016-153325</t>
  </si>
  <si>
    <t>01/03/2016</t>
  </si>
  <si>
    <t>CA-2016-153626</t>
  </si>
  <si>
    <t>14/07/2016</t>
  </si>
  <si>
    <t>OFF-AR-10000657</t>
  </si>
  <si>
    <t>CA-2017-166485</t>
  </si>
  <si>
    <t>OFF-PA-10004996</t>
  </si>
  <si>
    <t>CA-2018-136448</t>
  </si>
  <si>
    <t>CA-2018-114258</t>
  </si>
  <si>
    <t>CA-2016-152611</t>
  </si>
  <si>
    <t>CA-2017-165470</t>
  </si>
  <si>
    <t>HJ-14875</t>
  </si>
  <si>
    <t>CA-2018-128699</t>
  </si>
  <si>
    <t>US-2016-147242</t>
  </si>
  <si>
    <t>CA-2017-146143</t>
  </si>
  <si>
    <t>CA-2016-100888</t>
  </si>
  <si>
    <t>MH-17455</t>
  </si>
  <si>
    <t>US-2017-150035</t>
  </si>
  <si>
    <t>CA-2018-122644</t>
  </si>
  <si>
    <t>CA-2018-111815</t>
  </si>
  <si>
    <t>CA-2017-144911</t>
  </si>
  <si>
    <t>CA-2015-143385</t>
  </si>
  <si>
    <t>CA-2017-131289</t>
  </si>
  <si>
    <t>OFF-PA-10003363</t>
  </si>
  <si>
    <t>CA-2015-124023</t>
  </si>
  <si>
    <t>CA-2015-124688</t>
  </si>
  <si>
    <t>CA-2017-151169</t>
  </si>
  <si>
    <t>26/10/2017</t>
  </si>
  <si>
    <t>US-2017-134761</t>
  </si>
  <si>
    <t>CA-2018-120705</t>
  </si>
  <si>
    <t>CA-2016-157322</t>
  </si>
  <si>
    <t>CA-2018-142034</t>
  </si>
  <si>
    <t>TEC-AC-10002305</t>
  </si>
  <si>
    <t>TEC-AC-10000990</t>
  </si>
  <si>
    <t>CA-2017-107328</t>
  </si>
  <si>
    <t>CA-2017-108616</t>
  </si>
  <si>
    <t>CA-2018-125115</t>
  </si>
  <si>
    <t>RD-19930</t>
  </si>
  <si>
    <t>CA-2017-150945</t>
  </si>
  <si>
    <t>CA-2015-166863</t>
  </si>
  <si>
    <t>20/06/2015</t>
  </si>
  <si>
    <t>SC-20020</t>
  </si>
  <si>
    <t>FUR-BO-10001608</t>
  </si>
  <si>
    <t>CA-2018-140326</t>
  </si>
  <si>
    <t>FUR-BO-10000112</t>
  </si>
  <si>
    <t>CA-2017-168536</t>
  </si>
  <si>
    <t>US-2017-113649</t>
  </si>
  <si>
    <t>CA-2016-124975</t>
  </si>
  <si>
    <t>CA-2016-168767</t>
  </si>
  <si>
    <t>CA-2017-114482</t>
  </si>
  <si>
    <t>CA-2017-137673</t>
  </si>
  <si>
    <t>CA-2017-132731</t>
  </si>
  <si>
    <t>TEC-PH-10004120</t>
  </si>
  <si>
    <t>CA-2018-148922</t>
  </si>
  <si>
    <t>SU-20665</t>
  </si>
  <si>
    <t>OFF-BI-10003476</t>
  </si>
  <si>
    <t>CA-2017-130680</t>
  </si>
  <si>
    <t>CA-2016-141145</t>
  </si>
  <si>
    <t>US-2017-152835</t>
  </si>
  <si>
    <t>CA-2017-155565</t>
  </si>
  <si>
    <t>CA-2015-110849</t>
  </si>
  <si>
    <t>18/04/2015</t>
  </si>
  <si>
    <t>TEC-MA-10002859</t>
  </si>
  <si>
    <t>CA-2017-145842</t>
  </si>
  <si>
    <t>CA-2015-158771</t>
  </si>
  <si>
    <t>CA-2017-157511</t>
  </si>
  <si>
    <t>CA-2018-121216</t>
  </si>
  <si>
    <t>OFF-AP-10001947</t>
  </si>
  <si>
    <t>CA-2018-155292</t>
  </si>
  <si>
    <t>OFF-LA-10001982</t>
  </si>
  <si>
    <t>CA-2017-152555</t>
  </si>
  <si>
    <t>02/04/2017</t>
  </si>
  <si>
    <t>CA-2018-107832</t>
  </si>
  <si>
    <t>CA-2015-120838</t>
  </si>
  <si>
    <t>TEC-PH-10003484</t>
  </si>
  <si>
    <t>CA-2018-118542</t>
  </si>
  <si>
    <t>CA-2018-152737</t>
  </si>
  <si>
    <t>CA-2018-109757</t>
  </si>
  <si>
    <t>OFF-PA-10000007</t>
  </si>
  <si>
    <t>CA-2017-130029</t>
  </si>
  <si>
    <t>06/07/2017</t>
  </si>
  <si>
    <t>OFF-PA-10000552</t>
  </si>
  <si>
    <t>CA-2018-103877</t>
  </si>
  <si>
    <t>CA-2017-137176</t>
  </si>
  <si>
    <t>CA-2018-168109</t>
  </si>
  <si>
    <t>US-2018-126081</t>
  </si>
  <si>
    <t>FC-14335</t>
  </si>
  <si>
    <t>CA-2018-117023</t>
  </si>
  <si>
    <t>OFF-AR-10004062</t>
  </si>
  <si>
    <t>CA-2016-143532</t>
  </si>
  <si>
    <t>CA-2017-103163</t>
  </si>
  <si>
    <t>CA-2017-104157</t>
  </si>
  <si>
    <t>OFF-ST-10000321</t>
  </si>
  <si>
    <t>CA-2018-117807</t>
  </si>
  <si>
    <t>CA-2016-121650</t>
  </si>
  <si>
    <t>CA-2018-161823</t>
  </si>
  <si>
    <t>CA-2018-121839</t>
  </si>
  <si>
    <t>CA-2018-158729</t>
  </si>
  <si>
    <t>CA-2018-146535</t>
  </si>
  <si>
    <t>CA-2015-154186</t>
  </si>
  <si>
    <t>CA-2017-108434</t>
  </si>
  <si>
    <t>CA-2017-164154</t>
  </si>
  <si>
    <t>CA-2018-148012</t>
  </si>
  <si>
    <t>CA-2015-102869</t>
  </si>
  <si>
    <t>TEC-AC-10002134</t>
  </si>
  <si>
    <t>CA-2018-138310</t>
  </si>
  <si>
    <t>CA-2015-159835</t>
  </si>
  <si>
    <t>RB-19330</t>
  </si>
  <si>
    <t>CA-2018-112956</t>
  </si>
  <si>
    <t>CA-2017-119683</t>
  </si>
  <si>
    <t>CA-2015-163559</t>
  </si>
  <si>
    <t>CA-2015-140228</t>
  </si>
  <si>
    <t>US-2017-131674</t>
  </si>
  <si>
    <t>NC-18535</t>
  </si>
  <si>
    <t>CA-2016-110093</t>
  </si>
  <si>
    <t>CA-2018-112529</t>
  </si>
  <si>
    <t>CA-2017-154536</t>
  </si>
  <si>
    <t>CA-2018-141929</t>
  </si>
  <si>
    <t>CA-2017-109743</t>
  </si>
  <si>
    <t>TEC-PH-10004071</t>
  </si>
  <si>
    <t>CA-2015-159184</t>
  </si>
  <si>
    <t>CA-2018-113530</t>
  </si>
  <si>
    <t>CA-2015-169726</t>
  </si>
  <si>
    <t>CA-2018-155957</t>
  </si>
  <si>
    <t>CA-2018-132178</t>
  </si>
  <si>
    <t>DB-12970</t>
  </si>
  <si>
    <t>CA-2017-145177</t>
  </si>
  <si>
    <t>OFF-PA-10004039</t>
  </si>
  <si>
    <t>CA-2015-156594</t>
  </si>
  <si>
    <t>OFF-AR-10001725</t>
  </si>
  <si>
    <t>OFF-AR-10004269</t>
  </si>
  <si>
    <t>OFF-BI-10003007</t>
  </si>
  <si>
    <t>CA-2015-146528</t>
  </si>
  <si>
    <t>OFF-SU-10002522</t>
  </si>
  <si>
    <t>CA-2016-168459</t>
  </si>
  <si>
    <t>CA-2018-109960</t>
  </si>
  <si>
    <t>TEC-AC-10004859</t>
  </si>
  <si>
    <t>CA-2018-133004</t>
  </si>
  <si>
    <t>CA-2018-168102</t>
  </si>
  <si>
    <t>CA-2018-158036</t>
  </si>
  <si>
    <t>TEC-AC-10002558</t>
  </si>
  <si>
    <t>CA-2016-128083</t>
  </si>
  <si>
    <t>12/03/2016</t>
  </si>
  <si>
    <t>FUR-FU-10001731</t>
  </si>
  <si>
    <t>CA-2017-161676</t>
  </si>
  <si>
    <t>OFF-SU-10004782</t>
  </si>
  <si>
    <t>CA-2017-155005</t>
  </si>
  <si>
    <t>US-2018-129777</t>
  </si>
  <si>
    <t>CA-2015-129364</t>
  </si>
  <si>
    <t>OFF-SU-10000432</t>
  </si>
  <si>
    <t>OFF-LA-10004409</t>
  </si>
  <si>
    <t>OFF-ST-10001031</t>
  </si>
  <si>
    <t>CA-2017-104969</t>
  </si>
  <si>
    <t>CA-2018-154109</t>
  </si>
  <si>
    <t>CA-2016-156440</t>
  </si>
  <si>
    <t>05/12/2016</t>
  </si>
  <si>
    <t>CA-2016-132626</t>
  </si>
  <si>
    <t>OFF-LA-10000476</t>
  </si>
  <si>
    <t>OFF-AR-10002987</t>
  </si>
  <si>
    <t>CA-2017-102792</t>
  </si>
  <si>
    <t>CA-2017-108567</t>
  </si>
  <si>
    <t>CA-2018-140760</t>
  </si>
  <si>
    <t>US-2016-131359</t>
  </si>
  <si>
    <t>TEC-CO-10001571</t>
  </si>
  <si>
    <t>FUR-FU-10003026</t>
  </si>
  <si>
    <t>CA-2017-142097</t>
  </si>
  <si>
    <t>CA-2016-151680</t>
  </si>
  <si>
    <t>CA-2015-140039</t>
  </si>
  <si>
    <t>OFF-ST-10001034</t>
  </si>
  <si>
    <t>CA-2018-160416</t>
  </si>
  <si>
    <t>CA-2018-169411</t>
  </si>
  <si>
    <t>CA-2017-126543</t>
  </si>
  <si>
    <t>MF-17665</t>
  </si>
  <si>
    <t>CA-2016-104941</t>
  </si>
  <si>
    <t>19/06/2016</t>
  </si>
  <si>
    <t>CA-2018-160087</t>
  </si>
  <si>
    <t>CA-2015-120544</t>
  </si>
  <si>
    <t>CA-2018-113670</t>
  </si>
  <si>
    <t>CA-2018-166198</t>
  </si>
  <si>
    <t>TEC-AC-10000521</t>
  </si>
  <si>
    <t>CA-2015-135608</t>
  </si>
  <si>
    <t>CA-2018-144568</t>
  </si>
  <si>
    <t>CA-2017-142370</t>
  </si>
  <si>
    <t>OFF-SU-10003002</t>
  </si>
  <si>
    <t>CA-2017-105900</t>
  </si>
  <si>
    <t>CA-2017-151155</t>
  </si>
  <si>
    <t>CA-2018-144036</t>
  </si>
  <si>
    <t>US-2015-169789</t>
  </si>
  <si>
    <t>CA-2018-127264</t>
  </si>
  <si>
    <t>CA-2017-151512</t>
  </si>
  <si>
    <t>CA-2017-165169</t>
  </si>
  <si>
    <t>CA-2016-109575</t>
  </si>
  <si>
    <t>TEC-PH-10000730</t>
  </si>
  <si>
    <t>CA-2018-168193</t>
  </si>
  <si>
    <t>06/03/2018</t>
  </si>
  <si>
    <t>RM-19750</t>
  </si>
  <si>
    <t>CA-2017-115476</t>
  </si>
  <si>
    <t>VM-21835</t>
  </si>
  <si>
    <t>CA-2017-133340</t>
  </si>
  <si>
    <t>CA-2017-137848</t>
  </si>
  <si>
    <t>CA-2015-113047</t>
  </si>
  <si>
    <t>CA-2017-149979</t>
  </si>
  <si>
    <t>CA-2018-161956</t>
  </si>
  <si>
    <t>CA-2017-116799</t>
  </si>
  <si>
    <t>06/03/2017</t>
  </si>
  <si>
    <t>FUR-CH-10004983</t>
  </si>
  <si>
    <t>CA-2017-111283</t>
  </si>
  <si>
    <t>CA-2016-167745</t>
  </si>
  <si>
    <t>CA-2018-104577</t>
  </si>
  <si>
    <t>CA-2017-156251</t>
  </si>
  <si>
    <t>CA-2018-125878</t>
  </si>
  <si>
    <t>CA-2017-163153</t>
  </si>
  <si>
    <t>CA-2016-103205</t>
  </si>
  <si>
    <t>CA-2015-153913</t>
  </si>
  <si>
    <t>CA-2017-155530</t>
  </si>
  <si>
    <t>21/12/2017</t>
  </si>
  <si>
    <t>US-2017-101196</t>
  </si>
  <si>
    <t>CA-2015-115357</t>
  </si>
  <si>
    <t>US-2015-102715</t>
  </si>
  <si>
    <t>OFF-FA-10001332</t>
  </si>
  <si>
    <t>TEC-AC-10001874</t>
  </si>
  <si>
    <t>CA-2016-107937</t>
  </si>
  <si>
    <t>US-2018-148768</t>
  </si>
  <si>
    <t>CA-2018-118521</t>
  </si>
  <si>
    <t>CA-2015-149643</t>
  </si>
  <si>
    <t>CA-2016-135314</t>
  </si>
  <si>
    <t>CA-2018-165204</t>
  </si>
  <si>
    <t>CA-2018-125752</t>
  </si>
  <si>
    <t>CA-2018-112487</t>
  </si>
  <si>
    <t>OFF-BI-10000494</t>
  </si>
  <si>
    <t>CA-2017-144218</t>
  </si>
  <si>
    <t>CA-2017-169971</t>
  </si>
  <si>
    <t>US-2017-133508</t>
  </si>
  <si>
    <t>CA-2015-107139</t>
  </si>
  <si>
    <t>CA-2016-111325</t>
  </si>
  <si>
    <t>27/02/2016</t>
  </si>
  <si>
    <t>CA-2016-163762</t>
  </si>
  <si>
    <t>US-2015-117163</t>
  </si>
  <si>
    <t>EJ-13720</t>
  </si>
  <si>
    <t>FUR-TA-10003469</t>
  </si>
  <si>
    <t>OFF-AR-10003179</t>
  </si>
  <si>
    <t>CA-2018-121314</t>
  </si>
  <si>
    <t>CA-2018-147760</t>
  </si>
  <si>
    <t>CA-2017-156503</t>
  </si>
  <si>
    <t>NC-18415</t>
  </si>
  <si>
    <t>FUR-CH-10003606</t>
  </si>
  <si>
    <t>CA-2016-113628</t>
  </si>
  <si>
    <t>FUR-CH-10003298</t>
  </si>
  <si>
    <t>CA-2018-147753</t>
  </si>
  <si>
    <t>05/03/2018</t>
  </si>
  <si>
    <t>OFF-LA-10003537</t>
  </si>
  <si>
    <t>CA-2016-103961</t>
  </si>
  <si>
    <t>CA-2017-152471</t>
  </si>
  <si>
    <t>CA-2016-102582</t>
  </si>
  <si>
    <t>CA-2018-141873</t>
  </si>
  <si>
    <t>OFF-PA-10000069</t>
  </si>
  <si>
    <t>CA-2016-140984</t>
  </si>
  <si>
    <t>CA-2015-132801</t>
  </si>
  <si>
    <t>CA-2018-141733</t>
  </si>
  <si>
    <t>US-2016-111927</t>
  </si>
  <si>
    <t>LS-17230</t>
  </si>
  <si>
    <t>CA-2015-105984</t>
  </si>
  <si>
    <t>CA-2015-100363</t>
  </si>
  <si>
    <t>15/04/2015</t>
  </si>
  <si>
    <t>OFF-PA-10004733</t>
  </si>
  <si>
    <t>CA-2015-126760</t>
  </si>
  <si>
    <t>02/08/2015</t>
  </si>
  <si>
    <t>TEC-AC-10004814</t>
  </si>
  <si>
    <t>US-2015-109162</t>
  </si>
  <si>
    <t>12/06/2015</t>
  </si>
  <si>
    <t>KE-16420</t>
  </si>
  <si>
    <t>CA-2015-101931</t>
  </si>
  <si>
    <t>OFF-SU-10002301</t>
  </si>
  <si>
    <t>CA-2018-129000</t>
  </si>
  <si>
    <t>CA-2018-161053</t>
  </si>
  <si>
    <t>OFF-BI-10004318</t>
  </si>
  <si>
    <t>CA-2016-142377</t>
  </si>
  <si>
    <t>CA-2016-127593</t>
  </si>
  <si>
    <t>DH-13675</t>
  </si>
  <si>
    <t>CA-2018-130526</t>
  </si>
  <si>
    <t>US-2018-131849</t>
  </si>
  <si>
    <t>FUR-FU-10004164</t>
  </si>
  <si>
    <t>US-2018-105389</t>
  </si>
  <si>
    <t>28/10/2018</t>
  </si>
  <si>
    <t>CA-2015-140816</t>
  </si>
  <si>
    <t>TEC-AC-10001539</t>
  </si>
  <si>
    <t>CA-2018-154039</t>
  </si>
  <si>
    <t>17/02/2018</t>
  </si>
  <si>
    <t>22/02/2018</t>
  </si>
  <si>
    <t>TEC-PH-10002789</t>
  </si>
  <si>
    <t>CA-2015-135755</t>
  </si>
  <si>
    <t>OFF-BI-10004828</t>
  </si>
  <si>
    <t>CA-2018-123246</t>
  </si>
  <si>
    <t>OFF-AR-10001770</t>
  </si>
  <si>
    <t>CA-2016-157133</t>
  </si>
  <si>
    <t>FUR-FU-10004904</t>
  </si>
  <si>
    <t>CA-2015-124709</t>
  </si>
  <si>
    <t>29/07/2015</t>
  </si>
  <si>
    <t>CA-2018-146360</t>
  </si>
  <si>
    <t>CA-2016-132486</t>
  </si>
  <si>
    <t>23/10/2016</t>
  </si>
  <si>
    <t>27/10/2016</t>
  </si>
  <si>
    <t>CA-2017-136231</t>
  </si>
  <si>
    <t>CA-2017-140641</t>
  </si>
  <si>
    <t>CA-2015-151001</t>
  </si>
  <si>
    <t>CA-2016-129896</t>
  </si>
  <si>
    <t>15/06/2016</t>
  </si>
  <si>
    <t>PF-19120</t>
  </si>
  <si>
    <t>FUR-FU-10002396</t>
  </si>
  <si>
    <t>CA-2015-152849</t>
  </si>
  <si>
    <t>US-2018-127341</t>
  </si>
  <si>
    <t>29/01/2018</t>
  </si>
  <si>
    <t>CA-2017-167759</t>
  </si>
  <si>
    <t>CA-2015-100895</t>
  </si>
  <si>
    <t>US-2017-163881</t>
  </si>
  <si>
    <t>US-2017-144547</t>
  </si>
  <si>
    <t>US-2015-112200</t>
  </si>
  <si>
    <t>CA-2018-110212</t>
  </si>
  <si>
    <t>TEC-AC-10002331</t>
  </si>
  <si>
    <t>CA-2018-134285</t>
  </si>
  <si>
    <t>CA-2018-102267</t>
  </si>
  <si>
    <t>CA-2018-157980</t>
  </si>
  <si>
    <t>CA-2016-121097</t>
  </si>
  <si>
    <t>08/01/2016</t>
  </si>
  <si>
    <t>CA-2016-151043</t>
  </si>
  <si>
    <t>TEC-AC-10001090</t>
  </si>
  <si>
    <t>US-2016-119312</t>
  </si>
  <si>
    <t>CA-2016-167010</t>
  </si>
  <si>
    <t>VT-21700</t>
  </si>
  <si>
    <t>FUR-BO-10004218</t>
  </si>
  <si>
    <t>CA-2018-126788</t>
  </si>
  <si>
    <t>TEC-PH-10001619</t>
  </si>
  <si>
    <t>CA-2018-148068</t>
  </si>
  <si>
    <t>US-2018-142573</t>
  </si>
  <si>
    <t>OFF-PA-10000246</t>
  </si>
  <si>
    <t>US-2016-148817</t>
  </si>
  <si>
    <t>CA-2017-110044</t>
  </si>
  <si>
    <t>CA-2018-146920</t>
  </si>
  <si>
    <t>OFF-PA-10001461</t>
  </si>
  <si>
    <t>CA-2015-103940</t>
  </si>
  <si>
    <t>CA-2017-162082</t>
  </si>
  <si>
    <t>CA-2017-132094</t>
  </si>
  <si>
    <t>OFF-AR-10004165</t>
  </si>
  <si>
    <t>CA-2018-123001</t>
  </si>
  <si>
    <t>CA-2016-118955</t>
  </si>
  <si>
    <t>OFF-EN-10001028</t>
  </si>
  <si>
    <t>US-2017-143448</t>
  </si>
  <si>
    <t>CA-2018-117863</t>
  </si>
  <si>
    <t>CA-2018-160458</t>
  </si>
  <si>
    <t>US-2017-142685</t>
  </si>
  <si>
    <t>30/06/2017</t>
  </si>
  <si>
    <t>MG-17695</t>
  </si>
  <si>
    <t>CA-2017-133144</t>
  </si>
  <si>
    <t>CA-2018-167871</t>
  </si>
  <si>
    <t>CA-2017-119963</t>
  </si>
  <si>
    <t>CA-2015-121167</t>
  </si>
  <si>
    <t>US-2017-151862</t>
  </si>
  <si>
    <t>TEC-PH-10003535</t>
  </si>
  <si>
    <t>CA-2018-152961</t>
  </si>
  <si>
    <t>CA-2015-133228</t>
  </si>
  <si>
    <t>CA-2017-114951</t>
  </si>
  <si>
    <t>CA-2017-156573</t>
  </si>
  <si>
    <t>FUR-FU-10001085</t>
  </si>
  <si>
    <t>CA-2016-113901</t>
  </si>
  <si>
    <t>24/10/2016</t>
  </si>
  <si>
    <t>CA-2018-134838</t>
  </si>
  <si>
    <t>CA-2017-120257</t>
  </si>
  <si>
    <t>OFF-AR-10003481</t>
  </si>
  <si>
    <t>CA-2015-164910</t>
  </si>
  <si>
    <t>CA-2017-149902</t>
  </si>
  <si>
    <t>06/04/2017</t>
  </si>
  <si>
    <t>CA-2017-146010</t>
  </si>
  <si>
    <t>US-2016-163685</t>
  </si>
  <si>
    <t>05/06/2016</t>
  </si>
  <si>
    <t>OFF-PA-10002606</t>
  </si>
  <si>
    <t>CA-2015-135090</t>
  </si>
  <si>
    <t>SP-20920</t>
  </si>
  <si>
    <t>CA-2016-132374</t>
  </si>
  <si>
    <t>22/02/2016</t>
  </si>
  <si>
    <t>24/02/2016</t>
  </si>
  <si>
    <t>CA-2017-167556</t>
  </si>
  <si>
    <t>US-2017-116400</t>
  </si>
  <si>
    <t>FUR-FU-10003731</t>
  </si>
  <si>
    <t>CA-2018-101308</t>
  </si>
  <si>
    <t>CA-2015-114517</t>
  </si>
  <si>
    <t>CA-2018-119564</t>
  </si>
  <si>
    <t>CA-2017-135265</t>
  </si>
  <si>
    <t>CA-2017-108735</t>
  </si>
  <si>
    <t>CA-2018-112333</t>
  </si>
  <si>
    <t>OFF-AP-10001962</t>
  </si>
  <si>
    <t>US-2017-159415</t>
  </si>
  <si>
    <t>CS-12175</t>
  </si>
  <si>
    <t>FUR-FU-10003798</t>
  </si>
  <si>
    <t>CA-2015-122588</t>
  </si>
  <si>
    <t>CA-2015-137589</t>
  </si>
  <si>
    <t>03/11/2015</t>
  </si>
  <si>
    <t>CA-2016-161998</t>
  </si>
  <si>
    <t>CA-2016-105627</t>
  </si>
  <si>
    <t>DK-12895</t>
  </si>
  <si>
    <t>OFF-AR-10002704</t>
  </si>
  <si>
    <t>US-2016-149629</t>
  </si>
  <si>
    <t>CA-2015-116834</t>
  </si>
  <si>
    <t>TEC-AC-10002942</t>
  </si>
  <si>
    <t>CA-2017-145730</t>
  </si>
  <si>
    <t>TEC-MA-10001016</t>
  </si>
  <si>
    <t>US-2016-168732</t>
  </si>
  <si>
    <t>KM-16660</t>
  </si>
  <si>
    <t>TEC-AC-10001553</t>
  </si>
  <si>
    <t>CA-2016-107468</t>
  </si>
  <si>
    <t>CA-2018-144463</t>
  </si>
  <si>
    <t>FUR-FU-10001215</t>
  </si>
  <si>
    <t>CA-2018-100811</t>
  </si>
  <si>
    <t>CA-2016-153612</t>
  </si>
  <si>
    <t>CA-2016-165624</t>
  </si>
  <si>
    <t>OFF-PA-10002499</t>
  </si>
  <si>
    <t>CA-2015-154963</t>
  </si>
  <si>
    <t>AA-10645</t>
  </si>
  <si>
    <t>CA-2018-130764</t>
  </si>
  <si>
    <t>TEC-PH-10003215</t>
  </si>
  <si>
    <t>CA-2018-139311</t>
  </si>
  <si>
    <t>CA-2018-124296</t>
  </si>
  <si>
    <t>CA-2017-169957</t>
  </si>
  <si>
    <t>US-2017-108777</t>
  </si>
  <si>
    <t>CA-2016-148859</t>
  </si>
  <si>
    <t>CA-2015-110786</t>
  </si>
  <si>
    <t>CA-2016-137750</t>
  </si>
  <si>
    <t>CA-2016-136378</t>
  </si>
  <si>
    <t>CA-2018-100356</t>
  </si>
  <si>
    <t>US-2016-166520</t>
  </si>
  <si>
    <t>CA-2018-136350</t>
  </si>
  <si>
    <t>CA-2015-122931</t>
  </si>
  <si>
    <t>OFF-LA-10002945</t>
  </si>
  <si>
    <t>CA-2015-163034</t>
  </si>
  <si>
    <t>CA-2016-124058</t>
  </si>
  <si>
    <t>CA-2017-129196</t>
  </si>
  <si>
    <t>US-2016-138716</t>
  </si>
  <si>
    <t>20/09/2016</t>
  </si>
  <si>
    <t>US-2017-122182</t>
  </si>
  <si>
    <t>US-2015-130358</t>
  </si>
  <si>
    <t>26/06/2015</t>
  </si>
  <si>
    <t>OFF-AR-10002766</t>
  </si>
  <si>
    <t>CA-2015-102673</t>
  </si>
  <si>
    <t>TEC-PH-10004434</t>
  </si>
  <si>
    <t>CA-2017-145303</t>
  </si>
  <si>
    <t>31/08/2017</t>
  </si>
  <si>
    <t>CA-2016-156104</t>
  </si>
  <si>
    <t>US-2016-164308</t>
  </si>
  <si>
    <t>CA-2018-108112</t>
  </si>
  <si>
    <t>CA-2016-100685</t>
  </si>
  <si>
    <t>CA-2016-165414</t>
  </si>
  <si>
    <t>CA-2017-140417</t>
  </si>
  <si>
    <t>US-2018-151316</t>
  </si>
  <si>
    <t>CA-2018-163692</t>
  </si>
  <si>
    <t>CA-2017-111913</t>
  </si>
  <si>
    <t>US-2015-156559</t>
  </si>
  <si>
    <t>FUR-BO-10000711</t>
  </si>
  <si>
    <t>CA-2017-161473</t>
  </si>
  <si>
    <t>CA-2018-166576</t>
  </si>
  <si>
    <t>16/05/2018</t>
  </si>
  <si>
    <t>CA-2016-102491</t>
  </si>
  <si>
    <t>CA-2015-116904</t>
  </si>
  <si>
    <t>OFF-BI-10001120</t>
  </si>
  <si>
    <t>US-2018-102288</t>
  </si>
  <si>
    <t>OFF-AP-10004655</t>
  </si>
  <si>
    <t>CA-2018-137456</t>
  </si>
  <si>
    <t>US-2018-155999</t>
  </si>
  <si>
    <t>US-2017-148334</t>
  </si>
  <si>
    <t>DD-13570</t>
  </si>
  <si>
    <t>CA-2016-105599</t>
  </si>
  <si>
    <t>CA-2016-153717</t>
  </si>
  <si>
    <t>FUR-BO-10004360</t>
  </si>
  <si>
    <t>CA-2016-116687</t>
  </si>
  <si>
    <t>CA-2017-163573</t>
  </si>
  <si>
    <t>CA-2016-153416</t>
  </si>
  <si>
    <t>CA-2018-117394</t>
  </si>
  <si>
    <t>TEC-AC-10000199</t>
  </si>
  <si>
    <t>CA-2018-133823</t>
  </si>
  <si>
    <t>CA-2015-127523</t>
  </si>
  <si>
    <t>CA-2018-123239</t>
  </si>
  <si>
    <t>27/07/2018</t>
  </si>
  <si>
    <t>CA-2018-156769</t>
  </si>
  <si>
    <t>CA-2015-127299</t>
  </si>
  <si>
    <t>TEC-MA-10001127</t>
  </si>
  <si>
    <t>CA-2016-121272</t>
  </si>
  <si>
    <t>CA-2015-115336</t>
  </si>
  <si>
    <t>CA-2016-111703</t>
  </si>
  <si>
    <t>CA-2015-128839</t>
  </si>
  <si>
    <t>CA-2018-105914</t>
  </si>
  <si>
    <t>CA-2018-110926</t>
  </si>
  <si>
    <t>CA-2017-117226</t>
  </si>
  <si>
    <t>CA-2018-127313</t>
  </si>
  <si>
    <t>CA-2017-136287</t>
  </si>
  <si>
    <t>US-2015-107699</t>
  </si>
  <si>
    <t>19/05/2015</t>
  </si>
  <si>
    <t>CA-2018-112725</t>
  </si>
  <si>
    <t>OFF-AR-10001227</t>
  </si>
  <si>
    <t>CA-2016-136196</t>
  </si>
  <si>
    <t>CA-2018-106068</t>
  </si>
  <si>
    <t>CA-2018-100160</t>
  </si>
  <si>
    <t>CA-2017-139689</t>
  </si>
  <si>
    <t>03/01/2018</t>
  </si>
  <si>
    <t>CA-2016-101091</t>
  </si>
  <si>
    <t>CA-2015-126907</t>
  </si>
  <si>
    <t>US-2017-164588</t>
  </si>
  <si>
    <t>CA-2018-115546</t>
  </si>
  <si>
    <t>AH-10465</t>
  </si>
  <si>
    <t>CA-2016-163587</t>
  </si>
  <si>
    <t>US-2018-106131</t>
  </si>
  <si>
    <t>16/01/2018</t>
  </si>
  <si>
    <t>TP-21565</t>
  </si>
  <si>
    <t>CA-2016-160213</t>
  </si>
  <si>
    <t>CA-2015-157924</t>
  </si>
  <si>
    <t>FUR-CH-10000229</t>
  </si>
  <si>
    <t>CA-2016-100216</t>
  </si>
  <si>
    <t>CA-2018-100601</t>
  </si>
  <si>
    <t>CA-2017-152163</t>
  </si>
  <si>
    <t>CA-2016-154340</t>
  </si>
  <si>
    <t>EK-13795</t>
  </si>
  <si>
    <t>CA-2015-128846</t>
  </si>
  <si>
    <t>CA-2017-148593</t>
  </si>
  <si>
    <t>US-2018-119039</t>
  </si>
  <si>
    <t>CA-2018-128426</t>
  </si>
  <si>
    <t>US-2018-136868</t>
  </si>
  <si>
    <t>CR-12820</t>
  </si>
  <si>
    <t>CA-2017-143749</t>
  </si>
  <si>
    <t>FUR-BO-10002853</t>
  </si>
  <si>
    <t>CA-2017-111493</t>
  </si>
  <si>
    <t>CA-2018-112536</t>
  </si>
  <si>
    <t>SG-20890</t>
  </si>
  <si>
    <t>CA-2017-157714</t>
  </si>
  <si>
    <t>OFF-PA-10004022</t>
  </si>
  <si>
    <t>CA-2018-166709</t>
  </si>
  <si>
    <t>CA-2016-129392</t>
  </si>
  <si>
    <t>OFF-PA-10004248</t>
  </si>
  <si>
    <t>CA-2016-150875</t>
  </si>
  <si>
    <t>CA-2016-154200</t>
  </si>
  <si>
    <t>CA-2017-124233</t>
  </si>
  <si>
    <t>US-2016-134271</t>
  </si>
  <si>
    <t>23/04/2016</t>
  </si>
  <si>
    <t>US-2017-161683</t>
  </si>
  <si>
    <t>CA-2016-143105</t>
  </si>
  <si>
    <t>CA-2015-145387</t>
  </si>
  <si>
    <t>02/11/2015</t>
  </si>
  <si>
    <t>CA-2018-109715</t>
  </si>
  <si>
    <t>AH-10585</t>
  </si>
  <si>
    <t>CA-2015-166457</t>
  </si>
  <si>
    <t>OFF-PA-10001363</t>
  </si>
  <si>
    <t>CA-2017-164637</t>
  </si>
  <si>
    <t>OFF-BI-10003876</t>
  </si>
  <si>
    <t>CA-2015-103590</t>
  </si>
  <si>
    <t>OFF-EN-10004007</t>
  </si>
  <si>
    <t>CA-2016-111234</t>
  </si>
  <si>
    <t>CA-2018-149881</t>
  </si>
  <si>
    <t>FUR-BO-10003894</t>
  </si>
  <si>
    <t>CA-2018-134565</t>
  </si>
  <si>
    <t>TEC-MA-10001570</t>
  </si>
  <si>
    <t>CA-2017-108644</t>
  </si>
  <si>
    <t>US-2015-102631</t>
  </si>
  <si>
    <t>FUR-FU-10003930</t>
  </si>
  <si>
    <t>CA-2018-120327</t>
  </si>
  <si>
    <t>CA-2016-154970</t>
  </si>
  <si>
    <t>05/01/2016</t>
  </si>
  <si>
    <t>CA-2017-113803</t>
  </si>
  <si>
    <t>CA-2018-100223</t>
  </si>
  <si>
    <t>OFF-PA-10000232</t>
  </si>
  <si>
    <t>CA-2015-168823</t>
  </si>
  <si>
    <t>CA-2017-162404</t>
  </si>
  <si>
    <t>NF-18475</t>
  </si>
  <si>
    <t>CA-2018-104024</t>
  </si>
  <si>
    <t>OFF-AR-10001972</t>
  </si>
  <si>
    <t>CA-2018-147144</t>
  </si>
  <si>
    <t>OFF-AR-10004587</t>
  </si>
  <si>
    <t>CA-2018-158673</t>
  </si>
  <si>
    <t>CA-2015-133704</t>
  </si>
  <si>
    <t>OFF-AP-10001366</t>
  </si>
  <si>
    <t>CA-2017-159142</t>
  </si>
  <si>
    <t>CA-2015-138436</t>
  </si>
  <si>
    <t>CA-2018-117702</t>
  </si>
  <si>
    <t>CA-2017-157336</t>
  </si>
  <si>
    <t>CA-2015-168130</t>
  </si>
  <si>
    <t>BS-11365</t>
  </si>
  <si>
    <t>CA-2016-155068</t>
  </si>
  <si>
    <t>CA-2018-163160</t>
  </si>
  <si>
    <t>CA-2016-101924</t>
  </si>
  <si>
    <t>CA-2017-124793</t>
  </si>
  <si>
    <t>CA-2018-118367</t>
  </si>
  <si>
    <t>CA-2018-164819</t>
  </si>
  <si>
    <t>CA-2018-158344</t>
  </si>
  <si>
    <t>CA-2018-123351</t>
  </si>
  <si>
    <t>CA-2018-110429</t>
  </si>
  <si>
    <t>OFF-BI-10000216</t>
  </si>
  <si>
    <t>US-2017-131611</t>
  </si>
  <si>
    <t>US-2018-124821</t>
  </si>
  <si>
    <t>CA-2016-166975</t>
  </si>
  <si>
    <t>SH-20635</t>
  </si>
  <si>
    <t>CA-2017-123806</t>
  </si>
  <si>
    <t>US-2018-158505</t>
  </si>
  <si>
    <t>CA-2016-142692</t>
  </si>
  <si>
    <t>CA-2016-123456</t>
  </si>
  <si>
    <t>CA-2018-151358</t>
  </si>
  <si>
    <t>US-2017-107440</t>
  </si>
  <si>
    <t>20/04/2017</t>
  </si>
  <si>
    <t>TEC-MA-10001047</t>
  </si>
  <si>
    <t>CA-2015-166989</t>
  </si>
  <si>
    <t>CA-2015-103100</t>
  </si>
  <si>
    <t>OFF-LA-10003720</t>
  </si>
  <si>
    <t>CA-2016-105690</t>
  </si>
  <si>
    <t>CA-2018-127516</t>
  </si>
  <si>
    <t>US-2016-117184</t>
  </si>
  <si>
    <t>21/05/2016</t>
  </si>
  <si>
    <t>CA-2018-102407</t>
  </si>
  <si>
    <t>CA-2018-130967</t>
  </si>
  <si>
    <t>CA-2018-101581</t>
  </si>
  <si>
    <t>CA-2018-169124</t>
  </si>
  <si>
    <t>CA-2018-117261</t>
  </si>
  <si>
    <t>CA-2018-129021</t>
  </si>
  <si>
    <t>CA-2015-123253</t>
  </si>
  <si>
    <t>CA-2017-121601</t>
  </si>
  <si>
    <t>04/10/2017</t>
  </si>
  <si>
    <t>CA-2015-162278</t>
  </si>
  <si>
    <t>26/10/2015</t>
  </si>
  <si>
    <t>30/10/2015</t>
  </si>
  <si>
    <t>CA-2017-161095</t>
  </si>
  <si>
    <t>CA-2015-125829</t>
  </si>
  <si>
    <t>TEC-MA-10003246</t>
  </si>
  <si>
    <t>CA-2015-123127</t>
  </si>
  <si>
    <t>CA-2016-115945</t>
  </si>
  <si>
    <t>CA-2016-136735</t>
  </si>
  <si>
    <t>02/08/2016</t>
  </si>
  <si>
    <t>US-2018-136189</t>
  </si>
  <si>
    <t>FUR-FU-10000175</t>
  </si>
  <si>
    <t>CA-2015-152345</t>
  </si>
  <si>
    <t>US-2016-147662</t>
  </si>
  <si>
    <t>14/02/2016</t>
  </si>
  <si>
    <t>CA-2017-153346</t>
  </si>
  <si>
    <t>27/01/2017</t>
  </si>
  <si>
    <t>CA-2018-118360</t>
  </si>
  <si>
    <t>CA-2018-149853</t>
  </si>
  <si>
    <t>OFF-PA-10000556</t>
  </si>
  <si>
    <t>CA-2018-107909</t>
  </si>
  <si>
    <t>CA-2016-112375</t>
  </si>
  <si>
    <t>RD-19720</t>
  </si>
  <si>
    <t>TEC-AC-10003237</t>
  </si>
  <si>
    <t>CA-2016-154795</t>
  </si>
  <si>
    <t>OFF-EN-10003068</t>
  </si>
  <si>
    <t>CA-2016-125234</t>
  </si>
  <si>
    <t>CA-2018-133501</t>
  </si>
  <si>
    <t>US-2015-129609</t>
  </si>
  <si>
    <t>CA-2018-130309</t>
  </si>
  <si>
    <t>CA-2018-105410</t>
  </si>
  <si>
    <t>CA-2017-120355</t>
  </si>
  <si>
    <t>FUR-FU-10004053</t>
  </si>
  <si>
    <t>CA-2018-169894</t>
  </si>
  <si>
    <t>US-2018-100482</t>
  </si>
  <si>
    <t>CA-2018-107748</t>
  </si>
  <si>
    <t>AG-10330</t>
  </si>
  <si>
    <t>CA-2018-153654</t>
  </si>
  <si>
    <t>CA-2016-155600</t>
  </si>
  <si>
    <t>CA-2018-162565</t>
  </si>
  <si>
    <t>CA-2017-127642</t>
  </si>
  <si>
    <t>OFF-PA-10000565</t>
  </si>
  <si>
    <t>US-2018-163195</t>
  </si>
  <si>
    <t>CA-2018-111332</t>
  </si>
  <si>
    <t>CA-2018-117044</t>
  </si>
  <si>
    <t>US-2017-165078</t>
  </si>
  <si>
    <t>OFF-LA-10000414</t>
  </si>
  <si>
    <t>US-2018-169320</t>
  </si>
  <si>
    <t>CA-2017-158575</t>
  </si>
  <si>
    <t>OFF-AP-10002998</t>
  </si>
  <si>
    <t>CA-2015-166954</t>
  </si>
  <si>
    <t>30/04/2015</t>
  </si>
  <si>
    <t>CA-2016-140830</t>
  </si>
  <si>
    <t>CA-2016-152891</t>
  </si>
  <si>
    <t>25/10/2016</t>
  </si>
  <si>
    <t>US-2016-122784</t>
  </si>
  <si>
    <t>FUR-BO-10004690</t>
  </si>
  <si>
    <t>CA-2017-156811</t>
  </si>
  <si>
    <t>CA-2018-111556</t>
  </si>
  <si>
    <t>CA-2017-108868</t>
  </si>
  <si>
    <t>CA-2015-142965</t>
  </si>
  <si>
    <t>CA-2017-148740</t>
  </si>
  <si>
    <t>US-2015-138758</t>
  </si>
  <si>
    <t>07/07/2015</t>
  </si>
  <si>
    <t>CA-2017-131737</t>
  </si>
  <si>
    <t>CA-2017-114538</t>
  </si>
  <si>
    <t>OFF-AR-10002445</t>
  </si>
  <si>
    <t>CA-2015-127936</t>
  </si>
  <si>
    <t>CA-2016-164336</t>
  </si>
  <si>
    <t>CA-2017-100041</t>
  </si>
  <si>
    <t>US-2015-154879</t>
  </si>
  <si>
    <t>CA-2015-130624</t>
  </si>
  <si>
    <t>CA-2018-132339</t>
  </si>
  <si>
    <t>CA-2015-153983</t>
  </si>
  <si>
    <t>CA-2018-112900</t>
  </si>
  <si>
    <t>CA-2015-160157</t>
  </si>
  <si>
    <t>CA-2015-139633</t>
  </si>
  <si>
    <t>CA-2016-163090</t>
  </si>
  <si>
    <t>CA-2015-117016</t>
  </si>
  <si>
    <t>09/03/2015</t>
  </si>
  <si>
    <t>CA-2018-159464</t>
  </si>
  <si>
    <t>FUR-BO-10003546</t>
  </si>
  <si>
    <t>US-2018-103226</t>
  </si>
  <si>
    <t>CA-2018-119452</t>
  </si>
  <si>
    <t>CA-2018-147725</t>
  </si>
  <si>
    <t>CA-2017-168893</t>
  </si>
  <si>
    <t>FUR-TA-10003392</t>
  </si>
  <si>
    <t>CA-2017-163398</t>
  </si>
  <si>
    <t>OFF-AR-10003217</t>
  </si>
  <si>
    <t>CA-2017-162726</t>
  </si>
  <si>
    <t>US-2017-111290</t>
  </si>
  <si>
    <t>26/07/2017</t>
  </si>
  <si>
    <t>OFF-ST-10001932</t>
  </si>
  <si>
    <t>OFF-AR-10001761</t>
  </si>
  <si>
    <t>US-2015-147704</t>
  </si>
  <si>
    <t>CA-2016-121965</t>
  </si>
  <si>
    <t>CA-2017-147137</t>
  </si>
  <si>
    <t>04/07/2017</t>
  </si>
  <si>
    <t>OFF-EN-10003567</t>
  </si>
  <si>
    <t>US-2016-146745</t>
  </si>
  <si>
    <t>CA-2018-115175</t>
  </si>
  <si>
    <t>CA-2018-105851</t>
  </si>
  <si>
    <t>US-2018-125717</t>
  </si>
  <si>
    <t>OFF-PA-10003022</t>
  </si>
  <si>
    <t>CA-2016-163895</t>
  </si>
  <si>
    <t>11/08/2016</t>
  </si>
  <si>
    <t>CA-2018-168641</t>
  </si>
  <si>
    <t>CA-2018-156895</t>
  </si>
  <si>
    <t>CA-2018-121300</t>
  </si>
  <si>
    <t>FUR-TA-10004442</t>
  </si>
  <si>
    <t>CA-2018-130211</t>
  </si>
  <si>
    <t>OFF-ST-10000129</t>
  </si>
  <si>
    <t>CA-2015-147235</t>
  </si>
  <si>
    <t>28/03/2015</t>
  </si>
  <si>
    <t>OFF-PA-10004948</t>
  </si>
  <si>
    <t>CA-2017-109365</t>
  </si>
  <si>
    <t>OFF-PA-10001725</t>
  </si>
  <si>
    <t>CA-2016-162621</t>
  </si>
  <si>
    <t>CA-2018-105921</t>
  </si>
  <si>
    <t>CA-2015-150798</t>
  </si>
  <si>
    <t>CA-2018-112753</t>
  </si>
  <si>
    <t>CA-2018-155075</t>
  </si>
  <si>
    <t>CA-2015-103401</t>
  </si>
  <si>
    <t>GR-14560</t>
  </si>
  <si>
    <t>CA-2017-124814</t>
  </si>
  <si>
    <t>CA-2015-116757</t>
  </si>
  <si>
    <t>US-2015-138247</t>
  </si>
  <si>
    <t>TEC-PH-10000213</t>
  </si>
  <si>
    <t>CA-2018-167003</t>
  </si>
  <si>
    <t>VS-21820</t>
  </si>
  <si>
    <t>CA-2017-119935</t>
  </si>
  <si>
    <t>CA-2017-118969</t>
  </si>
  <si>
    <t>CA-2017-145240</t>
  </si>
  <si>
    <t>CA-2017-120873</t>
  </si>
  <si>
    <t>US-2018-111920</t>
  </si>
  <si>
    <t>US-2017-128678</t>
  </si>
  <si>
    <t>OFF-PA-10000807</t>
  </si>
  <si>
    <t>CA-2017-101385</t>
  </si>
  <si>
    <t>CA-2018-107167</t>
  </si>
  <si>
    <t>14/06/2018</t>
  </si>
  <si>
    <t>OFF-ST-10003805</t>
  </si>
  <si>
    <t>CA-2015-109491</t>
  </si>
  <si>
    <t>26/02/2015</t>
  </si>
  <si>
    <t>CA-2018-105445</t>
  </si>
  <si>
    <t>CA-2015-107454</t>
  </si>
  <si>
    <t>06/11/2015</t>
  </si>
  <si>
    <t>US-2018-105046</t>
  </si>
  <si>
    <t>OFF-PA-10004353</t>
  </si>
  <si>
    <t>CA-2018-152856</t>
  </si>
  <si>
    <t>CA-2017-134691</t>
  </si>
  <si>
    <t>CA-2017-118759</t>
  </si>
  <si>
    <t>CA-2015-140403</t>
  </si>
  <si>
    <t>CA-2016-163104</t>
  </si>
  <si>
    <t>CA-2018-138464</t>
  </si>
  <si>
    <t>CA-2016-104129</t>
  </si>
  <si>
    <t>US-2018-132206</t>
  </si>
  <si>
    <t>CA-2018-113474</t>
  </si>
  <si>
    <t>TM-21490</t>
  </si>
  <si>
    <t>OFF-EN-10004206</t>
  </si>
  <si>
    <t>CA-2016-126557</t>
  </si>
  <si>
    <t>12/07/2016</t>
  </si>
  <si>
    <t>US-2018-107636</t>
  </si>
  <si>
    <t>OFF-LA-10003388</t>
  </si>
  <si>
    <t>US-2015-165862</t>
  </si>
  <si>
    <t>13/07/2015</t>
  </si>
  <si>
    <t>US-2015-106334</t>
  </si>
  <si>
    <t>CA-2017-101448</t>
  </si>
  <si>
    <t>CA-2016-130218</t>
  </si>
  <si>
    <t>US-2018-117331</t>
  </si>
  <si>
    <t>CA-2015-127383</t>
  </si>
  <si>
    <t>CA-2015-110219</t>
  </si>
  <si>
    <t>CA-2016-118871</t>
  </si>
  <si>
    <t>TEC-PH-10000193</t>
  </si>
  <si>
    <t>FUR-FU-10002111</t>
  </si>
  <si>
    <t>CA-2018-129490</t>
  </si>
  <si>
    <t>CA-2015-101175</t>
  </si>
  <si>
    <t>US-2018-149510</t>
  </si>
  <si>
    <t>CA-2016-111990</t>
  </si>
  <si>
    <t>CA-2015-169460</t>
  </si>
  <si>
    <t>US-2016-152128</t>
  </si>
  <si>
    <t>CA-2018-126662</t>
  </si>
  <si>
    <t>CA-2017-139395</t>
  </si>
  <si>
    <t>OFF-ST-10000885</t>
  </si>
  <si>
    <t>US-2015-121734</t>
  </si>
  <si>
    <t>CA-2016-110947</t>
  </si>
  <si>
    <t>US-2015-150126</t>
  </si>
  <si>
    <t>OFF-PA-10002709</t>
  </si>
  <si>
    <t>CA-2016-164427</t>
  </si>
  <si>
    <t>CA-2017-120250</t>
  </si>
  <si>
    <t>FUR-FU-10003424</t>
  </si>
  <si>
    <t>CA-2017-121993</t>
  </si>
  <si>
    <t>US-2017-100405</t>
  </si>
  <si>
    <t>TS-21430</t>
  </si>
  <si>
    <t>US-2018-163790</t>
  </si>
  <si>
    <t>OFF-BI-10003718</t>
  </si>
  <si>
    <t>FUR-FU-10002508</t>
  </si>
  <si>
    <t>CA-2017-129868</t>
  </si>
  <si>
    <t>OFF-AP-10004052</t>
  </si>
  <si>
    <t>CA-2017-140564</t>
  </si>
  <si>
    <t>US-2018-169502</t>
  </si>
  <si>
    <t>CA-2016-146948</t>
  </si>
  <si>
    <t>US-2016-113327</t>
  </si>
  <si>
    <t>26/05/2016</t>
  </si>
  <si>
    <t>OFF-PA-10003134</t>
  </si>
  <si>
    <t>CA-2016-135020</t>
  </si>
  <si>
    <t>US-2018-141852</t>
  </si>
  <si>
    <t>CA-2017-109407</t>
  </si>
  <si>
    <t>26/01/2017</t>
  </si>
  <si>
    <t>US-2017-165953</t>
  </si>
  <si>
    <t>CA-2017-144540</t>
  </si>
  <si>
    <t>CA-2016-159863</t>
  </si>
  <si>
    <t>CA-2016-117800</t>
  </si>
  <si>
    <t>CA-2018-145219</t>
  </si>
  <si>
    <t>CA-2016-161214</t>
  </si>
  <si>
    <t>CA-2018-147228</t>
  </si>
  <si>
    <t>CA-2017-101336</t>
  </si>
  <si>
    <t>US-2016-126235</t>
  </si>
  <si>
    <t>FUR-FU-10000719</t>
  </si>
  <si>
    <t>CA-2018-168396</t>
  </si>
  <si>
    <t>CA-2016-130456</t>
  </si>
  <si>
    <t>FUR-BO-10003893</t>
  </si>
  <si>
    <t>CA-2018-116288</t>
  </si>
  <si>
    <t>CA-2018-168228</t>
  </si>
  <si>
    <t>CA-2017-102162</t>
  </si>
  <si>
    <t>16/09/2017</t>
  </si>
  <si>
    <t>TEC-CO-10001943</t>
  </si>
  <si>
    <t>CA-2018-130141</t>
  </si>
  <si>
    <t>FUR-CH-10000749</t>
  </si>
  <si>
    <t>CA-2016-147501</t>
  </si>
  <si>
    <t>CA-2017-143910</t>
  </si>
  <si>
    <t>CA-2015-146885</t>
  </si>
  <si>
    <t>05/06/2015</t>
  </si>
  <si>
    <t>CA-2017-139556</t>
  </si>
  <si>
    <t>DB-13360</t>
  </si>
  <si>
    <t>CA-2018-129357</t>
  </si>
  <si>
    <t>OFF-PA-10003228</t>
  </si>
  <si>
    <t>CA-2018-150987</t>
  </si>
  <si>
    <t>CA-2018-132647</t>
  </si>
  <si>
    <t>CA-2018-159107</t>
  </si>
  <si>
    <t>CA-2015-160738</t>
  </si>
  <si>
    <t>CA-2016-112130</t>
  </si>
  <si>
    <t>TEC-AC-10001542</t>
  </si>
  <si>
    <t>CA-2017-111409</t>
  </si>
  <si>
    <t>CA-2017-116232</t>
  </si>
  <si>
    <t>CA-2017-116547</t>
  </si>
  <si>
    <t>US-2018-133200</t>
  </si>
  <si>
    <t>CA-2017-133550</t>
  </si>
  <si>
    <t>CA-2018-139416</t>
  </si>
  <si>
    <t>CA-2015-114510</t>
  </si>
  <si>
    <t>TEC-AC-10004877</t>
  </si>
  <si>
    <t>CA-2017-169215</t>
  </si>
  <si>
    <t>CA-2017-127698</t>
  </si>
  <si>
    <t>CA-2017-159912</t>
  </si>
  <si>
    <t>CA-2017-101987</t>
  </si>
  <si>
    <t>TEC-PH-10001305</t>
  </si>
  <si>
    <t>US-2018-154851</t>
  </si>
  <si>
    <t>CA-2015-138681</t>
  </si>
  <si>
    <t>22/12/2015</t>
  </si>
  <si>
    <t>US-2016-138121</t>
  </si>
  <si>
    <t>CA-2018-140298</t>
  </si>
  <si>
    <t>CA-2017-166240</t>
  </si>
  <si>
    <t>CA-2017-158435</t>
  </si>
  <si>
    <t>CA-2018-138149</t>
  </si>
  <si>
    <t>CA-2015-112403</t>
  </si>
  <si>
    <t>CA-2015-108273</t>
  </si>
  <si>
    <t>CA-2018-121643</t>
  </si>
  <si>
    <t>US-2016-122910</t>
  </si>
  <si>
    <t>CA-2018-143126</t>
  </si>
  <si>
    <t>CA-2016-129042</t>
  </si>
  <si>
    <t>CA-2016-109736</t>
  </si>
  <si>
    <t>CA-2016-142601</t>
  </si>
  <si>
    <t>OFF-PA-10000483</t>
  </si>
  <si>
    <t>CA-2015-106229</t>
  </si>
  <si>
    <t>NR-18550</t>
  </si>
  <si>
    <t>US-2018-135230</t>
  </si>
  <si>
    <t>CA-2017-159653</t>
  </si>
  <si>
    <t>CA-2017-131968</t>
  </si>
  <si>
    <t>CA-2015-119151</t>
  </si>
  <si>
    <t>CA-2015-123323</t>
  </si>
  <si>
    <t>CA-2017-124681</t>
  </si>
  <si>
    <t>TEC-AC-10000487</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</si>
  <si>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</si>
  <si>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</si>
  <si>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</si>
  <si>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</si>
  <si>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</si>
  <si>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</si>
  <si>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</si>
  <si>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</si>
  <si>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</si>
  <si>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</si>
  <si>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</si>
  <si>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</si>
  <si>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</si>
  <si>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CA-2018-126354</t>
  </si>
  <si>
    <t>OFF-PA-10004381</t>
  </si>
  <si>
    <t>CA-2018-169817</t>
  </si>
  <si>
    <t>US-2018-144582</t>
  </si>
  <si>
    <t>CA-2015-121573</t>
  </si>
  <si>
    <t>CA-2017-117660</t>
  </si>
  <si>
    <t>CA-2015-112851</t>
  </si>
  <si>
    <t>OFF-EN-10001453</t>
  </si>
  <si>
    <t>CA-2018-123701</t>
  </si>
  <si>
    <t>CA-2016-118227</t>
  </si>
  <si>
    <t>24/04/2016</t>
  </si>
  <si>
    <t>CA-2016-123155</t>
  </si>
  <si>
    <t>CA-2018-158883</t>
  </si>
  <si>
    <t>CS-11860</t>
  </si>
  <si>
    <t>US-2017-114888</t>
  </si>
  <si>
    <t>OFF-SU-10001212</t>
  </si>
  <si>
    <t>US-2015-167262</t>
  </si>
  <si>
    <t>CA-2018-119746</t>
  </si>
  <si>
    <t>CA-2018-108091</t>
  </si>
  <si>
    <t>CA-2017-101630</t>
  </si>
  <si>
    <t>23/02/2017</t>
  </si>
  <si>
    <t>CA-2018-132346</t>
  </si>
  <si>
    <t>CA-2015-150301</t>
  </si>
  <si>
    <t>10/07/2015</t>
  </si>
  <si>
    <t>CA-2015-159310</t>
  </si>
  <si>
    <t>OFF-BI-10000201</t>
  </si>
  <si>
    <t>US-2018-147984</t>
  </si>
  <si>
    <t>01/02/2018</t>
  </si>
  <si>
    <t>CA-2016-104346</t>
  </si>
  <si>
    <t>TEC-AC-10004396</t>
  </si>
  <si>
    <t>US-2016-141684</t>
  </si>
  <si>
    <t>CA-2016-144722</t>
  </si>
  <si>
    <t>MF-18250</t>
  </si>
  <si>
    <t>CA-2016-120516</t>
  </si>
  <si>
    <t>US-2017-148901</t>
  </si>
  <si>
    <t>OFF-AR-10002467</t>
  </si>
  <si>
    <t>CA-2018-136364</t>
  </si>
  <si>
    <t>CA-2016-137708</t>
  </si>
  <si>
    <t>CA-2015-149055</t>
  </si>
  <si>
    <t>CA-2016-151589</t>
  </si>
  <si>
    <t>30/12/2016</t>
  </si>
  <si>
    <t>CA-2017-121370</t>
  </si>
  <si>
    <t>FUR-FU-10002813</t>
  </si>
  <si>
    <t>CA-2017-111696</t>
  </si>
  <si>
    <t>CA-2015-139598</t>
  </si>
  <si>
    <t>CA-2018-117436</t>
  </si>
  <si>
    <t>LW-17125</t>
  </si>
  <si>
    <t>CA-2016-140025</t>
  </si>
  <si>
    <t>CA-2017-134222</t>
  </si>
  <si>
    <t>CA-2017-140018</t>
  </si>
  <si>
    <t>TEC-MA-10000752</t>
  </si>
  <si>
    <t>US-2018-136707</t>
  </si>
  <si>
    <t>CA-2015-152562</t>
  </si>
  <si>
    <t>CA-2017-152408</t>
  </si>
  <si>
    <t>CA-2015-120278</t>
  </si>
  <si>
    <t>CA-2018-167661</t>
  </si>
  <si>
    <t>CA-2018-106831</t>
  </si>
  <si>
    <t>CA-2018-154123</t>
  </si>
  <si>
    <t>CA-2017-136049</t>
  </si>
  <si>
    <t>CA-2018-118402</t>
  </si>
  <si>
    <t>04/10/2018</t>
  </si>
  <si>
    <t>US-2017-139388</t>
  </si>
  <si>
    <t>US-2015-128685</t>
  </si>
  <si>
    <t>CA-2016-124044</t>
  </si>
  <si>
    <t>CA-2015-164469</t>
  </si>
  <si>
    <t>CA-2015-107818</t>
  </si>
  <si>
    <t>CA-2015-113320</t>
  </si>
  <si>
    <t>CA-2016-137526</t>
  </si>
  <si>
    <t>13/01/2016</t>
  </si>
  <si>
    <t>FUR-FU-10004845</t>
  </si>
  <si>
    <t>CA-2018-136063</t>
  </si>
  <si>
    <t>CA-2017-101546</t>
  </si>
  <si>
    <t>CA-2015-138940</t>
  </si>
  <si>
    <t>CA-2017-125164</t>
  </si>
  <si>
    <t>CA-2018-163531</t>
  </si>
  <si>
    <t>CA-2018-122490</t>
  </si>
  <si>
    <t>CA-2018-131366</t>
  </si>
  <si>
    <t>CA-2018-164042</t>
  </si>
  <si>
    <t>OFF-FA-10000840</t>
  </si>
  <si>
    <t>CA-2015-132864</t>
  </si>
  <si>
    <t>US-2015-155817</t>
  </si>
  <si>
    <t>09/10/2015</t>
  </si>
  <si>
    <t>US-2017-131891</t>
  </si>
  <si>
    <t>CA-2018-143567</t>
  </si>
  <si>
    <t>CA-2018-104080</t>
  </si>
  <si>
    <t>15/03/2018</t>
  </si>
  <si>
    <t>CA-2015-151379</t>
  </si>
  <si>
    <t>CA-2017-163167</t>
  </si>
  <si>
    <t>CA-2017-135776</t>
  </si>
  <si>
    <t>OFF-AR-10001231</t>
  </si>
  <si>
    <t>US-2015-122021</t>
  </si>
  <si>
    <t>17/10/2015</t>
  </si>
  <si>
    <t>CA-2017-130484</t>
  </si>
  <si>
    <t>CA-2018-120936</t>
  </si>
  <si>
    <t>CA-2018-110884</t>
  </si>
  <si>
    <t>US-2015-161613</t>
  </si>
  <si>
    <t>US-2015-146353</t>
  </si>
  <si>
    <t>14/10/2015</t>
  </si>
  <si>
    <t>CA-2015-133809</t>
  </si>
  <si>
    <t>TEC-PH-10004875</t>
  </si>
  <si>
    <t>CA-2018-127306</t>
  </si>
  <si>
    <t>CA-2016-161830</t>
  </si>
  <si>
    <t>CA-2018-163125</t>
  </si>
  <si>
    <t>FUR-CH-10001802</t>
  </si>
  <si>
    <t>CA-2017-160304</t>
  </si>
  <si>
    <t>CA-2018-101728</t>
  </si>
  <si>
    <t>CA-2018-114055</t>
  </si>
  <si>
    <t>CA-2018-126438</t>
  </si>
  <si>
    <t>AR-10345</t>
  </si>
  <si>
    <t>CA-2018-117653</t>
  </si>
  <si>
    <t>CA-2018-143245</t>
  </si>
  <si>
    <t>US-2015-138828</t>
  </si>
  <si>
    <t>03/09/2015</t>
  </si>
  <si>
    <t>CA-2018-143651</t>
  </si>
  <si>
    <t>CA-2016-106978</t>
  </si>
  <si>
    <t>CA-2016-155124</t>
  </si>
  <si>
    <t>21/03/2016</t>
  </si>
  <si>
    <t>KS-16300</t>
  </si>
  <si>
    <t>TEC-PH-10003356</t>
  </si>
  <si>
    <t>CA-2018-150931</t>
  </si>
  <si>
    <t>CA-2015-157147</t>
  </si>
  <si>
    <t>CA-2016-156482</t>
  </si>
  <si>
    <t>CA-2018-106782</t>
  </si>
  <si>
    <t>CA-2017-151372</t>
  </si>
  <si>
    <t>CA-2015-102085</t>
  </si>
  <si>
    <t>CA-2018-107125</t>
  </si>
  <si>
    <t>CA-2017-125815</t>
  </si>
  <si>
    <t>CA-2016-144190</t>
  </si>
  <si>
    <t>CA-2018-117926</t>
  </si>
  <si>
    <t>OFF-AP-10002670</t>
  </si>
  <si>
    <t>CA-2016-153906</t>
  </si>
  <si>
    <t>CA-2015-160262</t>
  </si>
  <si>
    <t>CA-2016-127607</t>
  </si>
  <si>
    <t>OFF-FA-10003485</t>
  </si>
  <si>
    <t>CA-2017-166226</t>
  </si>
  <si>
    <t>CA-2015-156587</t>
  </si>
  <si>
    <t>AB-10015</t>
  </si>
  <si>
    <t>CA-2017-141180</t>
  </si>
  <si>
    <t>CA-2016-109708</t>
  </si>
  <si>
    <t>CA-2016-122406</t>
  </si>
  <si>
    <t>05/08/2016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</si>
  <si>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</si>
  <si>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</si>
  <si>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</si>
  <si>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</si>
  <si>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</si>
  <si>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</si>
  <si>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</si>
  <si>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</si>
  <si>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</si>
  <si>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</si>
  <si>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</si>
  <si>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</si>
  <si>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</si>
  <si>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</si>
  <si>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</si>
  <si>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</si>
  <si>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CA-2017-129238</t>
  </si>
  <si>
    <t>31/01/2017</t>
  </si>
  <si>
    <t>04/02/2017</t>
  </si>
  <si>
    <t>OFF-PA-10002764</t>
  </si>
  <si>
    <t>CA-2018-159688</t>
  </si>
  <si>
    <t>CA-2017-136126</t>
  </si>
  <si>
    <t>CA-2017-155033</t>
  </si>
  <si>
    <t>12/10/2017</t>
  </si>
  <si>
    <t>OFF-PA-10000143</t>
  </si>
  <si>
    <t>CA-2015-156006</t>
  </si>
  <si>
    <t>02/05/2015</t>
  </si>
  <si>
    <t>CA-2016-158659</t>
  </si>
  <si>
    <t>CA-2016-169796</t>
  </si>
  <si>
    <t>TEC-MA-10000045</t>
  </si>
  <si>
    <t>CA-2016-102876</t>
  </si>
  <si>
    <t>LR-17035</t>
  </si>
  <si>
    <t>US-2018-139647</t>
  </si>
  <si>
    <t>US-2018-160465</t>
  </si>
  <si>
    <t>OFF-ST-10000136</t>
  </si>
  <si>
    <t>TEC-PH-10004522</t>
  </si>
  <si>
    <t>CA-2015-153850</t>
  </si>
  <si>
    <t>TEC-PH-10002584</t>
  </si>
  <si>
    <t>CA-2015-127558</t>
  </si>
  <si>
    <t>SS-20410</t>
  </si>
  <si>
    <t>CA-2018-136511</t>
  </si>
  <si>
    <t>CA-2017-133795</t>
  </si>
  <si>
    <t>US-2018-130953</t>
  </si>
  <si>
    <t>FUR-CH-10004626</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</si>
  <si>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</si>
  <si>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</si>
  <si>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</si>
  <si>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</si>
  <si>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</si>
  <si>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</si>
  <si>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</si>
  <si>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</si>
  <si>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</si>
  <si>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</si>
  <si>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</si>
  <si>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</si>
  <si>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</si>
  <si>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</si>
  <si>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CA-2017-120796</t>
  </si>
  <si>
    <t>CA-2017-109722</t>
  </si>
  <si>
    <t>CA-2016-136798</t>
  </si>
  <si>
    <t>CA-2018-122196</t>
  </si>
  <si>
    <t>CA-2018-142090</t>
  </si>
  <si>
    <t>CA-2018-160934</t>
  </si>
  <si>
    <t>CA-2015-124478</t>
  </si>
  <si>
    <t>12/08/2015</t>
  </si>
  <si>
    <t>CA-2016-145485</t>
  </si>
  <si>
    <t>CA-2018-151071</t>
  </si>
  <si>
    <t>CA-2015-134572</t>
  </si>
  <si>
    <t>22/04/2015</t>
  </si>
  <si>
    <t>CA-2018-143217</t>
  </si>
  <si>
    <t>US-2018-133312</t>
  </si>
  <si>
    <t>US-2016-137533</t>
  </si>
  <si>
    <t>CA-2017-155138</t>
  </si>
  <si>
    <t>JM-15580</t>
  </si>
  <si>
    <t>CA-2017-108350</t>
  </si>
  <si>
    <t>CA-2016-144302</t>
  </si>
  <si>
    <t>CA-2016-109001</t>
  </si>
  <si>
    <t>TEC-PH-10000562</t>
  </si>
  <si>
    <t>CA-2018-132738</t>
  </si>
  <si>
    <t>CA-2018-156720</t>
  </si>
  <si>
    <t>CA-2016-119102</t>
  </si>
  <si>
    <t>US-2015-140452</t>
  </si>
  <si>
    <t>CA-2016-141936</t>
  </si>
  <si>
    <t>CA-2015-158442</t>
  </si>
  <si>
    <t>CA-2016-167374</t>
  </si>
  <si>
    <t>CA-2015-116568</t>
  </si>
  <si>
    <t>CA-2016-147102</t>
  </si>
  <si>
    <t>CA-2018-132213</t>
  </si>
  <si>
    <t>CA-2015-138450</t>
  </si>
  <si>
    <t>CA-2016-153073</t>
  </si>
  <si>
    <t>FUR-FU-10001025</t>
  </si>
  <si>
    <t>CA-2017-147970</t>
  </si>
  <si>
    <t>02/02/2017</t>
  </si>
  <si>
    <t>CA-2017-150658</t>
  </si>
  <si>
    <t>CA-2018-125640</t>
  </si>
  <si>
    <t>OFF-LA-10004178</t>
  </si>
  <si>
    <t>CA-2018-154137</t>
  </si>
  <si>
    <t>CA-2016-127173</t>
  </si>
  <si>
    <t>CA-2015-149538</t>
  </si>
  <si>
    <t>OFF-PA-10003797</t>
  </si>
  <si>
    <t>CA-2015-160766</t>
  </si>
  <si>
    <t>CA-2018-146626</t>
  </si>
  <si>
    <t>CA-2016-123330</t>
  </si>
  <si>
    <t>27/06/2016</t>
  </si>
  <si>
    <t>CA-2018-155607</t>
  </si>
  <si>
    <t>CA-2017-151323</t>
  </si>
  <si>
    <t>CA-2016-146696</t>
  </si>
  <si>
    <t>CA-2017-128972</t>
  </si>
  <si>
    <t>CA-2018-128335</t>
  </si>
  <si>
    <t>CA-2016-154886</t>
  </si>
  <si>
    <t>CA-2017-111213</t>
  </si>
  <si>
    <t>CA-2018-161333</t>
  </si>
  <si>
    <t>07/02/2018</t>
  </si>
  <si>
    <t>CA-2018-128734</t>
  </si>
  <si>
    <t>CA-2015-141796</t>
  </si>
  <si>
    <t>CA-2018-125101</t>
  </si>
  <si>
    <t>CA-2018-169929</t>
  </si>
  <si>
    <t>US-2015-121566</t>
  </si>
  <si>
    <t>US-2016-124219</t>
  </si>
  <si>
    <t>CA-2018-163006</t>
  </si>
  <si>
    <t>CA-2016-156146</t>
  </si>
  <si>
    <t>CA-2015-111192</t>
  </si>
  <si>
    <t>CA-2017-115378</t>
  </si>
  <si>
    <t>CA-2016-161627</t>
  </si>
  <si>
    <t>CA-2015-121006</t>
  </si>
  <si>
    <t>CA-2017-122903</t>
  </si>
  <si>
    <t>CA-2016-107741</t>
  </si>
  <si>
    <t>CA-2018-106432</t>
  </si>
  <si>
    <t>CA-2017-148908</t>
  </si>
  <si>
    <t>CA-2017-123015</t>
  </si>
  <si>
    <t>US-2016-120502</t>
  </si>
  <si>
    <t>CA-2018-108749</t>
  </si>
  <si>
    <t>CA-2018-163335</t>
  </si>
  <si>
    <t>CA-2016-134719</t>
  </si>
  <si>
    <t>US-2016-154389</t>
  </si>
  <si>
    <t>CA-2016-115567</t>
  </si>
  <si>
    <t>US-2018-136679</t>
  </si>
  <si>
    <t>US-2018-141943</t>
  </si>
  <si>
    <t>OFF-EN-10003448</t>
  </si>
  <si>
    <t>CA-2015-101560</t>
  </si>
  <si>
    <t>CA-2015-159709</t>
  </si>
  <si>
    <t>CA-2017-103982</t>
  </si>
  <si>
    <t>CA-2016-142454</t>
  </si>
  <si>
    <t>CA-2016-102016</t>
  </si>
  <si>
    <t>CA-2016-156755</t>
  </si>
  <si>
    <t>12/01/2016</t>
  </si>
  <si>
    <t>18/01/2016</t>
  </si>
  <si>
    <t>CA-2016-130876</t>
  </si>
  <si>
    <t>CA-2017-145898</t>
  </si>
  <si>
    <t>US-2018-159562</t>
  </si>
  <si>
    <t>CA-2018-134635</t>
  </si>
  <si>
    <t>CA-2018-167080</t>
  </si>
  <si>
    <t>CA-2018-145653</t>
  </si>
  <si>
    <t>CA-2015-140487</t>
  </si>
  <si>
    <t>CA-2018-117401</t>
  </si>
  <si>
    <t>OFF-AP-10000938</t>
  </si>
  <si>
    <t>US-2018-109582</t>
  </si>
  <si>
    <t>CA-2017-119865</t>
  </si>
  <si>
    <t>US-2015-147648</t>
  </si>
  <si>
    <t>CA-2018-124436</t>
  </si>
  <si>
    <t>CA-2015-115084</t>
  </si>
  <si>
    <t>CA-2018-131037</t>
  </si>
  <si>
    <t>CA-2017-111143</t>
  </si>
  <si>
    <t>CA-2015-166744</t>
  </si>
  <si>
    <t>CA-2017-116561</t>
  </si>
  <si>
    <t>CA-2017-110730</t>
  </si>
  <si>
    <t>OFF-SU-10004737</t>
  </si>
  <si>
    <t>CA-2018-146367</t>
  </si>
  <si>
    <t>CA-2017-149454</t>
  </si>
  <si>
    <t>CA-2017-156265</t>
  </si>
  <si>
    <t>FUR-TA-10001691</t>
  </si>
  <si>
    <t>US-2016-168914</t>
  </si>
  <si>
    <t>US-2018-110989</t>
  </si>
  <si>
    <t>CA-2016-106215</t>
  </si>
  <si>
    <t>US-2017-169369</t>
  </si>
  <si>
    <t>CA-2016-132318</t>
  </si>
  <si>
    <t>US-2015-131982</t>
  </si>
  <si>
    <t>CA-2016-125185</t>
  </si>
  <si>
    <t>CA-2017-130078</t>
  </si>
  <si>
    <t>14/08/2017</t>
  </si>
  <si>
    <t>US-2018-114034</t>
  </si>
  <si>
    <t>US-2018-115595</t>
  </si>
  <si>
    <t>CA-2018-158722</t>
  </si>
  <si>
    <t>CA-2015-105165</t>
  </si>
  <si>
    <t>CA-2018-147452</t>
  </si>
  <si>
    <t>US-2018-114657</t>
  </si>
  <si>
    <t>TEC-MA-10003173</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</si>
  <si>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</si>
  <si>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</si>
  <si>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</si>
  <si>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</si>
  <si>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</si>
  <si>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</si>
  <si>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</si>
  <si>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</si>
  <si>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</si>
  <si>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</si>
  <si>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</si>
  <si>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</si>
  <si>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</si>
  <si>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</si>
  <si>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</si>
  <si>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</si>
  <si>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</si>
  <si>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</si>
  <si>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CA-2018-142174</t>
  </si>
  <si>
    <t>CA-2018-108791</t>
  </si>
  <si>
    <t>CA-2017-106656</t>
  </si>
  <si>
    <t>CA-2017-113831</t>
  </si>
  <si>
    <t>US-2015-139500</t>
  </si>
  <si>
    <t>US-2015-166310</t>
  </si>
  <si>
    <t>US-2017-168410</t>
  </si>
  <si>
    <t>TEC-PH-10002583</t>
  </si>
  <si>
    <t>CA-2018-131254</t>
  </si>
  <si>
    <t>OFF-AR-10003876</t>
  </si>
  <si>
    <t>CA-2017-123414</t>
  </si>
  <si>
    <t>CA-2018-137876</t>
  </si>
  <si>
    <t>CA-2017-154060</t>
  </si>
  <si>
    <t>US-2018-162558</t>
  </si>
  <si>
    <t>CA-2018-134439</t>
  </si>
  <si>
    <t>CA-2016-119508</t>
  </si>
  <si>
    <t>CA-2016-152681</t>
  </si>
  <si>
    <t>22/01/2016</t>
  </si>
  <si>
    <t>CA-2015-130813</t>
  </si>
  <si>
    <t>CA-2016-120320</t>
  </si>
  <si>
    <t>CA-2017-111941</t>
  </si>
  <si>
    <t>CA-2017-123120</t>
  </si>
  <si>
    <t>CA-2015-103331</t>
  </si>
  <si>
    <t>CA-2016-169278</t>
  </si>
  <si>
    <t>CA-2018-111577</t>
  </si>
  <si>
    <t>CA-2016-146486</t>
  </si>
  <si>
    <t>US-2015-168501</t>
  </si>
  <si>
    <t>JK-15325</t>
  </si>
  <si>
    <t>CA-2016-112053</t>
  </si>
  <si>
    <t>CA-2018-108539</t>
  </si>
  <si>
    <t>CA-2016-149811</t>
  </si>
  <si>
    <t>US-2018-103814</t>
  </si>
  <si>
    <t>CA-2017-123932</t>
  </si>
  <si>
    <t>US-2017-101616</t>
  </si>
  <si>
    <t>CA-2015-113768</t>
  </si>
  <si>
    <t>OFF-PA-10003063</t>
  </si>
  <si>
    <t>CA-2017-138037</t>
  </si>
  <si>
    <t>CA-2015-150490</t>
  </si>
  <si>
    <t>US-2018-126060</t>
  </si>
  <si>
    <t>CA-2018-100951</t>
  </si>
  <si>
    <t>CA-2017-122017</t>
  </si>
  <si>
    <t>CA-2015-123477</t>
  </si>
  <si>
    <t>21/01/2015</t>
  </si>
  <si>
    <t>CA-2017-107790</t>
  </si>
  <si>
    <t>CA-2018-158071</t>
  </si>
  <si>
    <t>CA-2018-147403</t>
  </si>
  <si>
    <t>OFF-PA-10003302</t>
  </si>
  <si>
    <t>US-2018-136721</t>
  </si>
  <si>
    <t>CA-2016-118738</t>
  </si>
  <si>
    <t>CA-2018-134152</t>
  </si>
  <si>
    <t>31/05/2018</t>
  </si>
  <si>
    <t>CA-2015-125542</t>
  </si>
  <si>
    <t>CA-2017-136021</t>
  </si>
  <si>
    <t>TEC-MA-10000423</t>
  </si>
  <si>
    <t>CA-2017-149195</t>
  </si>
  <si>
    <t>DM-13525</t>
  </si>
  <si>
    <t>CA-2018-161410</t>
  </si>
  <si>
    <t>CA-2018-152786</t>
  </si>
  <si>
    <t>CA-2018-164707</t>
  </si>
  <si>
    <t>CA-2018-163874</t>
  </si>
  <si>
    <t>US-2015-123183</t>
  </si>
  <si>
    <t>CA-2015-104829</t>
  </si>
  <si>
    <t>US-2017-147340</t>
  </si>
  <si>
    <t>CA-2017-145492</t>
  </si>
  <si>
    <t>CA-2017-163202</t>
  </si>
  <si>
    <t>CA-2017-117681</t>
  </si>
  <si>
    <t>CA-2018-132262</t>
  </si>
  <si>
    <t>ML-18265</t>
  </si>
  <si>
    <t>CA-2018-123043</t>
  </si>
  <si>
    <t>24/08/2018</t>
  </si>
  <si>
    <t>US-2017-143280</t>
  </si>
  <si>
    <t>CA-2018-108854</t>
  </si>
  <si>
    <t>CA-2018-166856</t>
  </si>
  <si>
    <t>TEC-AC-10004992</t>
  </si>
  <si>
    <t>CA-2017-153157</t>
  </si>
  <si>
    <t>US-2018-125647</t>
  </si>
  <si>
    <t>CA-2015-132542</t>
  </si>
  <si>
    <t>OFF-BI-10004099</t>
  </si>
  <si>
    <t>CA-2016-110877</t>
  </si>
  <si>
    <t>US-2017-151827</t>
  </si>
  <si>
    <t>US-2017-163258</t>
  </si>
  <si>
    <t>CA-2018-103009</t>
  </si>
  <si>
    <t>OFF-PA-10001215</t>
  </si>
  <si>
    <t>US-2018-120649</t>
  </si>
  <si>
    <t>CA-2017-153598</t>
  </si>
  <si>
    <t>TEC-AC-10003870</t>
  </si>
  <si>
    <t>US-2017-108497</t>
  </si>
  <si>
    <t>MH-17290</t>
  </si>
  <si>
    <t>CA-2017-113096</t>
  </si>
  <si>
    <t>CA-2015-136861</t>
  </si>
  <si>
    <t>CA-2018-117422</t>
  </si>
  <si>
    <t>FC-14245</t>
  </si>
  <si>
    <t>CA-2018-129707</t>
  </si>
  <si>
    <t>CA-2016-160171</t>
  </si>
  <si>
    <t>OFF-AP-10000275</t>
  </si>
  <si>
    <t>CA-2015-103317</t>
  </si>
  <si>
    <t>FUR-FU-10003192</t>
  </si>
  <si>
    <t>CA-2017-167115</t>
  </si>
  <si>
    <t>US-2018-153633</t>
  </si>
  <si>
    <t>CA-2018-155929</t>
  </si>
  <si>
    <t>OFF-PA-10000859</t>
  </si>
  <si>
    <t>CA-2016-148712</t>
  </si>
  <si>
    <t>OFF-AR-10000614</t>
  </si>
  <si>
    <t>CA-2017-128307</t>
  </si>
  <si>
    <t>US-2017-127425</t>
  </si>
  <si>
    <t>US-2015-119081</t>
  </si>
  <si>
    <t>CA-2017-140613</t>
  </si>
  <si>
    <t>US-2018-108700</t>
  </si>
  <si>
    <t>CA-2018-160962</t>
  </si>
  <si>
    <t>28/04/2018</t>
  </si>
  <si>
    <t>CA-2018-130631</t>
  </si>
  <si>
    <t>OFF-FA-10000089</t>
  </si>
  <si>
    <t>CA-2018-116680</t>
  </si>
  <si>
    <t>FUR-TA-10001771</t>
  </si>
  <si>
    <t>US-2015-107405</t>
  </si>
  <si>
    <t>CA-2018-101574</t>
  </si>
  <si>
    <t>CA-2015-146591</t>
  </si>
  <si>
    <t>CA-2015-107706</t>
  </si>
  <si>
    <t>19/02/2015</t>
  </si>
  <si>
    <t>CA-2017-122448</t>
  </si>
  <si>
    <t>CA-2015-132451</t>
  </si>
  <si>
    <t>CA-2017-158547</t>
  </si>
  <si>
    <t>CA-2018-116946</t>
  </si>
  <si>
    <t>CA-2018-121741</t>
  </si>
  <si>
    <t>CA-2018-169691</t>
  </si>
  <si>
    <t>CA-2017-121356</t>
  </si>
  <si>
    <t>CA-2015-101770</t>
  </si>
  <si>
    <t>CA-2018-105487</t>
  </si>
  <si>
    <t>CA-2018-148999</t>
  </si>
  <si>
    <t>04/02/2018</t>
  </si>
  <si>
    <t>FUR-CH-10002044</t>
  </si>
  <si>
    <t>CA-2015-107573</t>
  </si>
  <si>
    <t>CA-2016-156608</t>
  </si>
  <si>
    <t>29/10/2016</t>
  </si>
  <si>
    <t>CA-2018-134495</t>
  </si>
  <si>
    <t>CA-2018-164098</t>
  </si>
  <si>
    <t>CA-2015-105249</t>
  </si>
  <si>
    <t>CA-2016-113523</t>
  </si>
  <si>
    <t>CA-2018-117821</t>
  </si>
  <si>
    <t>CA-2018-164378</t>
  </si>
  <si>
    <t>CA-2018-127782</t>
  </si>
  <si>
    <t>TH-21115</t>
  </si>
  <si>
    <t>US-2017-162026</t>
  </si>
  <si>
    <t>CA-2017-150000</t>
  </si>
  <si>
    <t>CA-2016-168529</t>
  </si>
  <si>
    <t>US-2018-152569</t>
  </si>
  <si>
    <t>US-2015-137680</t>
  </si>
  <si>
    <t>24/02/2015</t>
  </si>
  <si>
    <t>02/03/2015</t>
  </si>
  <si>
    <t>CA-2016-103177</t>
  </si>
  <si>
    <t>US-2017-138408</t>
  </si>
  <si>
    <t>CA-2018-117667</t>
  </si>
  <si>
    <t>CA-2017-110982</t>
  </si>
  <si>
    <t>CA-2017-147123</t>
  </si>
  <si>
    <t>CA-2018-154501</t>
  </si>
  <si>
    <t>CA-2018-166933</t>
  </si>
  <si>
    <t>CA-2016-142055</t>
  </si>
  <si>
    <t>10/05/2016</t>
  </si>
  <si>
    <t>CA-2016-137106</t>
  </si>
  <si>
    <t>CA-2018-136609</t>
  </si>
  <si>
    <t>CA-2018-160885</t>
  </si>
  <si>
    <t>JK-16090</t>
  </si>
  <si>
    <t>US-2017-167472</t>
  </si>
  <si>
    <t>CA-2016-120551</t>
  </si>
  <si>
    <t>US-2018-150595</t>
  </si>
  <si>
    <t>CA-2017-134936</t>
  </si>
  <si>
    <t>FUR-TA-10001086</t>
  </si>
  <si>
    <t>CA-2018-102967</t>
  </si>
  <si>
    <t>CA-2018-151008</t>
  </si>
  <si>
    <t>CA-2015-159800</t>
  </si>
  <si>
    <t>US-2015-159618</t>
  </si>
  <si>
    <t>CA-2018-116113</t>
  </si>
  <si>
    <t>CA-2016-125066</t>
  </si>
  <si>
    <t>US-2016-114741</t>
  </si>
  <si>
    <t>OFF-PA-10000048</t>
  </si>
  <si>
    <t>CA-2018-133263</t>
  </si>
  <si>
    <t>CA-2018-157966</t>
  </si>
  <si>
    <t>TEC-MA-10002109</t>
  </si>
  <si>
    <t>CA-2015-151162</t>
  </si>
  <si>
    <t>OFF-PA-10003036</t>
  </si>
  <si>
    <t>TEC-PH-10001870</t>
  </si>
  <si>
    <t>CA-2017-136686</t>
  </si>
  <si>
    <t>CA-2018-137498</t>
  </si>
  <si>
    <t>CA-2018-163818</t>
  </si>
  <si>
    <t>CA-2017-161158</t>
  </si>
  <si>
    <t>CA-2015-116673</t>
  </si>
  <si>
    <t>CA-2018-105333</t>
  </si>
  <si>
    <t>OFF-ST-10002182</t>
  </si>
  <si>
    <t>TEC-PH-10001468</t>
  </si>
  <si>
    <t>CA-2016-149993</t>
  </si>
  <si>
    <t>CA-2015-168158</t>
  </si>
  <si>
    <t>CA-2017-115224</t>
  </si>
  <si>
    <t>CA-2015-164742</t>
  </si>
  <si>
    <t>US-2018-108014</t>
  </si>
  <si>
    <t>CA-2018-160325</t>
  </si>
  <si>
    <t>CA-2016-159779</t>
  </si>
  <si>
    <t>SB-20185</t>
  </si>
  <si>
    <t>CA-2018-151176</t>
  </si>
  <si>
    <t>CA-2015-108903</t>
  </si>
  <si>
    <t>OFF-AR-10004010</t>
  </si>
  <si>
    <t>CA-2017-117919</t>
  </si>
  <si>
    <t>OFF-ST-10003572</t>
  </si>
  <si>
    <t>CA-2016-142475</t>
  </si>
  <si>
    <t>CA-2017-134516</t>
  </si>
  <si>
    <t>CA-2018-105193</t>
  </si>
  <si>
    <t>CA-2016-168634</t>
  </si>
  <si>
    <t>CA-2018-117198</t>
  </si>
  <si>
    <t>BG-11035</t>
  </si>
  <si>
    <t>CA-2016-145828</t>
  </si>
  <si>
    <t>CA-2018-121027</t>
  </si>
  <si>
    <t>CA-2017-147431</t>
  </si>
  <si>
    <t>OFF-ST-10003994</t>
  </si>
  <si>
    <t>CA-2017-158001</t>
  </si>
  <si>
    <t>CA-2018-125745</t>
  </si>
  <si>
    <t>CA-2016-101154</t>
  </si>
  <si>
    <t>US-2017-124163</t>
  </si>
  <si>
    <t>CA-2017-121748</t>
  </si>
  <si>
    <t>CA-2015-126683</t>
  </si>
  <si>
    <t>CA-2018-148810</t>
  </si>
  <si>
    <t>FUR-CH-10001545</t>
  </si>
  <si>
    <t>US-2017-146066</t>
  </si>
  <si>
    <t>CA-2015-127614</t>
  </si>
  <si>
    <t>15/02/2015</t>
  </si>
  <si>
    <t>CA-2017-101742</t>
  </si>
  <si>
    <t>CA-2016-134943</t>
  </si>
  <si>
    <t>CA-2018-123022</t>
  </si>
  <si>
    <t>CA-2018-113208</t>
  </si>
  <si>
    <t>FUR-FU-10004245</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</si>
  <si>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</si>
  <si>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</si>
  <si>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</si>
  <si>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</si>
  <si>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</si>
  <si>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</si>
  <si>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</si>
  <si>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</si>
  <si>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</si>
  <si>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</si>
  <si>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</si>
  <si>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</si>
  <si>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</si>
  <si>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</si>
  <si>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</si>
  <si>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</si>
  <si>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</si>
  <si>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</si>
  <si>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</si>
  <si>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CA-2017-142405</t>
  </si>
  <si>
    <t>CA-2016-141012</t>
  </si>
  <si>
    <t>CA-2018-127922</t>
  </si>
  <si>
    <t>CA-2017-146318</t>
  </si>
  <si>
    <t>CA-2015-135993</t>
  </si>
  <si>
    <t>CA-2015-126802</t>
  </si>
  <si>
    <t>CA-2017-143924</t>
  </si>
  <si>
    <t>28/07/2017</t>
  </si>
  <si>
    <t>03/08/2017</t>
  </si>
  <si>
    <t>CA-2017-141551</t>
  </si>
  <si>
    <t>CA-2015-164315</t>
  </si>
  <si>
    <t>02/04/2015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</si>
  <si>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</si>
  <si>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</si>
  <si>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</si>
  <si>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</si>
  <si>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</si>
  <si>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</si>
  <si>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</si>
  <si>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</si>
  <si>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</si>
  <si>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</si>
  <si>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</si>
  <si>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</si>
  <si>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</si>
  <si>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</si>
  <si>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</si>
  <si>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</si>
  <si>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05/03/2015</t>
  </si>
  <si>
    <t>CA-2018-116939</t>
  </si>
  <si>
    <t>CA-2016-124107</t>
  </si>
  <si>
    <t>CA-2018-126550</t>
  </si>
  <si>
    <t>CA-2016-138674</t>
  </si>
  <si>
    <t>CA-2017-165820</t>
  </si>
  <si>
    <t>CA-2015-103191</t>
  </si>
  <si>
    <t>CA-2016-103933</t>
  </si>
  <si>
    <t>CA-2016-110548</t>
  </si>
  <si>
    <t>CA-2018-117324</t>
  </si>
  <si>
    <t>CA-2018-143574</t>
  </si>
  <si>
    <t>CA-2015-111773</t>
  </si>
  <si>
    <t>CA-2015-148614</t>
  </si>
  <si>
    <t>25/01/2015</t>
  </si>
  <si>
    <t>CA-2017-156139</t>
  </si>
  <si>
    <t>US-2018-147886</t>
  </si>
  <si>
    <t>CA-2017-113733</t>
  </si>
  <si>
    <t>CA-2018-104913</t>
  </si>
  <si>
    <t>CA-2015-145800</t>
  </si>
  <si>
    <t>CA-2017-125850</t>
  </si>
  <si>
    <t>OFF-LA-10003498</t>
  </si>
  <si>
    <t>CA-2017-118514</t>
  </si>
  <si>
    <t>10/02/2017</t>
  </si>
  <si>
    <t>CA-2016-150749</t>
  </si>
  <si>
    <t>03/04/2016</t>
  </si>
  <si>
    <t>CA-2015-163748</t>
  </si>
  <si>
    <t>CA-2016-119634</t>
  </si>
  <si>
    <t>BW-11065</t>
  </si>
  <si>
    <t>CA-2016-149300</t>
  </si>
  <si>
    <t>US-2017-111528</t>
  </si>
  <si>
    <t>CA-2018-158169</t>
  </si>
  <si>
    <t>CA-2016-162047</t>
  </si>
  <si>
    <t>CA-2016-117772</t>
  </si>
  <si>
    <t>US-2015-126340</t>
  </si>
  <si>
    <t>CA-2017-149685</t>
  </si>
  <si>
    <t>CA-2018-126396</t>
  </si>
  <si>
    <t>CA-2016-154900</t>
  </si>
  <si>
    <t>CA-2016-103835</t>
  </si>
  <si>
    <t>CA-2016-158939</t>
  </si>
  <si>
    <t>CA-2017-117408</t>
  </si>
  <si>
    <t>CA-2017-142398</t>
  </si>
  <si>
    <t>CA-2017-105277</t>
  </si>
  <si>
    <t>CA-2017-112060</t>
  </si>
  <si>
    <t>CA-2015-105270</t>
  </si>
  <si>
    <t>US-2016-159513</t>
  </si>
  <si>
    <t>TEC-MA-10003329</t>
  </si>
  <si>
    <t>CA-2016-155586</t>
  </si>
  <si>
    <t>CA-2018-141117</t>
  </si>
  <si>
    <t>CA-2018-115070</t>
  </si>
  <si>
    <t>MG-18205</t>
  </si>
  <si>
    <t>CA-2018-140186</t>
  </si>
  <si>
    <t>CA-2015-124856</t>
  </si>
  <si>
    <t>CA-2015-166716</t>
  </si>
  <si>
    <t>CA-2015-123225</t>
  </si>
  <si>
    <t>CA-2016-163440</t>
  </si>
  <si>
    <t>US-2018-106796</t>
  </si>
  <si>
    <t>CA-2018-113873</t>
  </si>
  <si>
    <t>CA-2017-149783</t>
  </si>
  <si>
    <t>CA-2017-125017</t>
  </si>
  <si>
    <t>06/02/2017</t>
  </si>
  <si>
    <t>US-2016-163279</t>
  </si>
  <si>
    <t>FUR-FU-10000747</t>
  </si>
  <si>
    <t>CA-2016-150196</t>
  </si>
  <si>
    <t>US-2016-106495</t>
  </si>
  <si>
    <t>CA-2015-124730</t>
  </si>
  <si>
    <t>CA-2018-117632</t>
  </si>
  <si>
    <t>CA-2015-115056</t>
  </si>
  <si>
    <t>CA-2018-161067</t>
  </si>
  <si>
    <t>CA-2017-122063</t>
  </si>
  <si>
    <t>CA-2016-111206</t>
  </si>
  <si>
    <t>18/07/2016</t>
  </si>
  <si>
    <t>22/07/2016</t>
  </si>
  <si>
    <t>CA-2017-142895</t>
  </si>
  <si>
    <t>CA-2016-101868</t>
  </si>
  <si>
    <t>CA-2018-133207</t>
  </si>
  <si>
    <t>DO-13645</t>
  </si>
  <si>
    <t>TEC-PH-10004100</t>
  </si>
  <si>
    <t>CA-2016-132948</t>
  </si>
  <si>
    <t>OFF-ST-10000636</t>
  </si>
  <si>
    <t>CA-2016-134992</t>
  </si>
  <si>
    <t>CA-2016-126725</t>
  </si>
  <si>
    <t>TEC-PH-10003174</t>
  </si>
  <si>
    <t>CA-2016-121783</t>
  </si>
  <si>
    <t>US-2015-138835</t>
  </si>
  <si>
    <t>CA-2016-112214</t>
  </si>
  <si>
    <t>US-2018-153255</t>
  </si>
  <si>
    <t>CA-2016-108119</t>
  </si>
  <si>
    <t>CA-2016-157434</t>
  </si>
  <si>
    <t>29/04/2016</t>
  </si>
  <si>
    <t>CA-2017-101525</t>
  </si>
  <si>
    <t>OFF-PA-10001497</t>
  </si>
  <si>
    <t>US-2015-117968</t>
  </si>
  <si>
    <t>07/08/2015</t>
  </si>
  <si>
    <t>CA-2017-158211</t>
  </si>
  <si>
    <t>08/01/2017</t>
  </si>
  <si>
    <t>CA-2017-152247</t>
  </si>
  <si>
    <t>CA-2017-128223</t>
  </si>
  <si>
    <t>CA-2017-154235</t>
  </si>
  <si>
    <t>CA-2018-129910</t>
  </si>
  <si>
    <t>CA-2018-133095</t>
  </si>
  <si>
    <t>CA-2016-130554</t>
  </si>
  <si>
    <t>CA-2015-152443</t>
  </si>
  <si>
    <t>CA-2017-133319</t>
  </si>
  <si>
    <t>CA-2017-133935</t>
  </si>
  <si>
    <t>CA-2017-136301</t>
  </si>
  <si>
    <t>US-2015-109456</t>
  </si>
  <si>
    <t>CA-2018-151596</t>
  </si>
  <si>
    <t>BP-11050</t>
  </si>
  <si>
    <t>CA-2016-147879</t>
  </si>
  <si>
    <t>OFF-PA-10001952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</si>
  <si>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</si>
  <si>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</si>
  <si>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</si>
  <si>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</si>
  <si>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</si>
  <si>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</si>
  <si>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</si>
  <si>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</si>
  <si>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</si>
  <si>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</si>
  <si>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</si>
  <si>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</si>
  <si>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</si>
  <si>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</si>
  <si>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</si>
  <si>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</si>
  <si>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</si>
  <si>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</si>
  <si>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</si>
  <si>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</si>
  <si>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</si>
  <si>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</si>
  <si>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</si>
  <si>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</si>
  <si>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</si>
  <si>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</si>
  <si>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</si>
  <si>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</si>
  <si>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</si>
  <si>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US-2018-141698</t>
  </si>
  <si>
    <t>OFF-PA-10001826</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</si>
  <si>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</si>
  <si>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</si>
  <si>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</si>
  <si>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</si>
  <si>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</si>
  <si>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</si>
  <si>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</si>
  <si>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</si>
  <si>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</si>
  <si>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</si>
  <si>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</si>
  <si>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</si>
  <si>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</si>
  <si>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</si>
  <si>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</si>
  <si>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</si>
  <si>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</si>
  <si>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</si>
  <si>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</si>
  <si>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</si>
  <si>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</si>
  <si>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CA-2015-124079</t>
  </si>
  <si>
    <t>US-2018-146878</t>
  </si>
  <si>
    <t>CA-2018-107244</t>
  </si>
  <si>
    <t>CA-2016-100657</t>
  </si>
  <si>
    <t>CA-2018-129581</t>
  </si>
  <si>
    <t>CA-2018-129028</t>
  </si>
  <si>
    <t>CA-2016-135580</t>
  </si>
  <si>
    <t>CA-2017-159016</t>
  </si>
  <si>
    <t>CA-2015-102652</t>
  </si>
  <si>
    <t>CA-2015-152422</t>
  </si>
  <si>
    <t>US-2017-156692</t>
  </si>
  <si>
    <t>CA-2015-130869</t>
  </si>
  <si>
    <t>US-2018-128832</t>
  </si>
  <si>
    <t>CA-2018-139717</t>
  </si>
  <si>
    <t>CA-2018-136007</t>
  </si>
  <si>
    <t>CA-2017-157364</t>
  </si>
  <si>
    <t>US-2017-112970</t>
  </si>
  <si>
    <t>US-2018-152492</t>
  </si>
  <si>
    <t>CA-2017-101168</t>
  </si>
  <si>
    <t>CA-2018-104010</t>
  </si>
  <si>
    <t>CA-2016-130253</t>
  </si>
  <si>
    <t>US-2016-155369</t>
  </si>
  <si>
    <t>CA-2017-131205</t>
  </si>
  <si>
    <t>CA-2018-122364</t>
  </si>
  <si>
    <t>TEC-MA-10001031</t>
  </si>
  <si>
    <t>CA-2017-117912</t>
  </si>
  <si>
    <t>CA-2018-145702</t>
  </si>
  <si>
    <t>CA-2016-113215</t>
  </si>
  <si>
    <t>CA-2017-154662</t>
  </si>
  <si>
    <t>CA-2016-105571</t>
  </si>
  <si>
    <t>CA-2017-152765</t>
  </si>
  <si>
    <t>CA-2016-153878</t>
  </si>
  <si>
    <t>TS-21655</t>
  </si>
  <si>
    <t>CA-2017-124016</t>
  </si>
  <si>
    <t>CA-2017-113551</t>
  </si>
  <si>
    <t>CA-2015-107524</t>
  </si>
  <si>
    <t>CA-2015-138072</t>
  </si>
  <si>
    <t>CA-2016-134201</t>
  </si>
  <si>
    <t>CA-2016-111780</t>
  </si>
  <si>
    <t>CA-2016-119942</t>
  </si>
  <si>
    <t>CA-2016-151547</t>
  </si>
  <si>
    <t>CA-2018-166695</t>
  </si>
  <si>
    <t>TEC-MA-10003176</t>
  </si>
  <si>
    <t>CA-2018-167542</t>
  </si>
  <si>
    <t>CA-2016-120901</t>
  </si>
  <si>
    <t>CA-2018-121398</t>
  </si>
  <si>
    <t>CA-2017-151561</t>
  </si>
  <si>
    <t>CA-2018-154676</t>
  </si>
  <si>
    <t>US-2015-165589</t>
  </si>
  <si>
    <t>US-2017-132577</t>
  </si>
  <si>
    <t>CA-2016-114048</t>
  </si>
  <si>
    <t>CA-2016-137281</t>
  </si>
  <si>
    <t>US-2018-162068</t>
  </si>
  <si>
    <t>CA-2018-100111</t>
  </si>
  <si>
    <t>TEC-AC-10002647</t>
  </si>
  <si>
    <t>US-2018-132381</t>
  </si>
  <si>
    <t>CA-2016-147011</t>
  </si>
  <si>
    <t>CA-2015-120852</t>
  </si>
  <si>
    <t>CA-2017-150007</t>
  </si>
  <si>
    <t>CA-2017-124590</t>
  </si>
  <si>
    <t>CA-2017-133802</t>
  </si>
  <si>
    <t>US-2017-113677</t>
  </si>
  <si>
    <t>TEC-PH-10002114</t>
  </si>
  <si>
    <t>CA-2018-143378</t>
  </si>
  <si>
    <t>CA-2018-152660</t>
  </si>
  <si>
    <t>CA-2016-142139</t>
  </si>
  <si>
    <t>CA-2018-145772</t>
  </si>
  <si>
    <t>OFF-PA-10001593</t>
  </si>
  <si>
    <t>CA-2017-124100</t>
  </si>
  <si>
    <t>US-2015-158400</t>
  </si>
  <si>
    <t>CA-2018-162033</t>
  </si>
  <si>
    <t>EM-14200</t>
  </si>
  <si>
    <t>CA-2015-163447</t>
  </si>
  <si>
    <t>CA-2018-145737</t>
  </si>
  <si>
    <t>CA-2017-148096</t>
  </si>
  <si>
    <t>19/08/2017</t>
  </si>
  <si>
    <t>AO-10810</t>
  </si>
  <si>
    <t>CA-2017-146766</t>
  </si>
  <si>
    <t>CA-2016-105613</t>
  </si>
  <si>
    <t>US-2017-142251</t>
  </si>
  <si>
    <t>CA-2015-131247</t>
  </si>
  <si>
    <t>US-2016-113593</t>
  </si>
  <si>
    <t>CA-2018-121083</t>
  </si>
  <si>
    <t>CA-2018-151190</t>
  </si>
  <si>
    <t>CA-2015-133543</t>
  </si>
  <si>
    <t>CA-2018-105130</t>
  </si>
  <si>
    <t>CA-2017-161928</t>
  </si>
  <si>
    <t>CA-2018-101322</t>
  </si>
  <si>
    <t>US-2017-106600</t>
  </si>
  <si>
    <t>11/04/2017</t>
  </si>
  <si>
    <t>CA-2015-111871</t>
  </si>
  <si>
    <t>CA-2018-139437</t>
  </si>
  <si>
    <t>CA-2018-151484</t>
  </si>
  <si>
    <t>CA-2017-104150</t>
  </si>
  <si>
    <t>TEC-AC-10004803</t>
  </si>
  <si>
    <t>CA-2017-161025</t>
  </si>
  <si>
    <t>CA-2015-103989</t>
  </si>
  <si>
    <t>CA-2016-142433</t>
  </si>
  <si>
    <t>CA-2016-132815</t>
  </si>
  <si>
    <t>CA-2015-101266</t>
  </si>
  <si>
    <t>CA-2017-141523</t>
  </si>
  <si>
    <t>MH-17440</t>
  </si>
  <si>
    <t>US-2015-106299</t>
  </si>
  <si>
    <t>CA-2016-158421</t>
  </si>
  <si>
    <t>OFF-PA-10001801</t>
  </si>
  <si>
    <t>CA-2017-143609</t>
  </si>
  <si>
    <t>CA-2016-138331</t>
  </si>
  <si>
    <t>CA-2016-138954</t>
  </si>
  <si>
    <t>CA-2018-157903</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</si>
  <si>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</si>
  <si>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</si>
  <si>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</si>
  <si>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</si>
  <si>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</si>
  <si>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</si>
  <si>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</si>
  <si>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</si>
  <si>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</si>
  <si>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</si>
  <si>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</si>
  <si>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</si>
  <si>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</si>
  <si>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CA-2015-128538</t>
  </si>
  <si>
    <t>CA-2016-161711</t>
  </si>
  <si>
    <t>US-2016-129553</t>
  </si>
  <si>
    <t>CA-2017-160220</t>
  </si>
  <si>
    <t>US-2018-157224</t>
  </si>
  <si>
    <t>CA-2018-140627</t>
  </si>
  <si>
    <t>CA-2016-133445</t>
  </si>
  <si>
    <t>CA-2015-148782</t>
  </si>
  <si>
    <t>CA-2017-148208</t>
  </si>
  <si>
    <t>CA-2018-127656</t>
  </si>
  <si>
    <t>US-2018-142188</t>
  </si>
  <si>
    <t>TEC-PH-10000127</t>
  </si>
  <si>
    <t>CA-2017-144400</t>
  </si>
  <si>
    <t>US-2017-155180</t>
  </si>
  <si>
    <t>29/01/2017</t>
  </si>
  <si>
    <t>CA-2016-134075</t>
  </si>
  <si>
    <t>US-2017-131912</t>
  </si>
  <si>
    <t>CA-2018-141572</t>
  </si>
  <si>
    <t>CA-2015-134621</t>
  </si>
  <si>
    <t>CA-2017-165561</t>
  </si>
  <si>
    <t>CA-2016-112305</t>
  </si>
  <si>
    <t>CA-2018-121580</t>
  </si>
  <si>
    <t>OFF-AP-10001564</t>
  </si>
  <si>
    <t>CA-2015-101147</t>
  </si>
  <si>
    <t>CA-2015-165806</t>
  </si>
  <si>
    <t>CA-2016-151624</t>
  </si>
  <si>
    <t>CA-2018-139444</t>
  </si>
  <si>
    <t>CA-2016-133977</t>
  </si>
  <si>
    <t>CA-2018-141425</t>
  </si>
  <si>
    <t>CA-2016-133536</t>
  </si>
  <si>
    <t>CA-2016-150441</t>
  </si>
  <si>
    <t>CA-2016-162607</t>
  </si>
  <si>
    <t>18/05/2016</t>
  </si>
  <si>
    <t>CA-2018-103506</t>
  </si>
  <si>
    <t>CA-2017-132479</t>
  </si>
  <si>
    <t>CA-2018-160724</t>
  </si>
  <si>
    <t>10/05/2018</t>
  </si>
  <si>
    <t>US-2017-115952</t>
  </si>
  <si>
    <t>CA-2015-146731</t>
  </si>
  <si>
    <t>CA-2016-115392</t>
  </si>
  <si>
    <t>CA-2018-102379</t>
  </si>
  <si>
    <t>CA-2018-149706</t>
  </si>
  <si>
    <t>US-2017-139087</t>
  </si>
  <si>
    <t>TEC-AC-10004595</t>
  </si>
  <si>
    <t>CA-2018-152226</t>
  </si>
  <si>
    <t>CA-2016-116484</t>
  </si>
  <si>
    <t>FUR-FU-10002874</t>
  </si>
  <si>
    <t>CA-2017-100944</t>
  </si>
  <si>
    <t>CA-2017-125080</t>
  </si>
  <si>
    <t>CA-2017-121020</t>
  </si>
  <si>
    <t>CA-2015-100090</t>
  </si>
  <si>
    <t>US-2016-139675</t>
  </si>
  <si>
    <t>CA-2018-143756</t>
  </si>
  <si>
    <t>CA-2016-151253</t>
  </si>
  <si>
    <t>CA-2015-141152</t>
  </si>
  <si>
    <t>CA-2015-141313</t>
  </si>
  <si>
    <t>CA-2015-169852</t>
  </si>
  <si>
    <t>CA-2018-107314</t>
  </si>
  <si>
    <t>FUR-FU-10003489</t>
  </si>
  <si>
    <t>US-2015-161305</t>
  </si>
  <si>
    <t>CA-2018-166919</t>
  </si>
  <si>
    <t>CA-2018-162712</t>
  </si>
  <si>
    <t>CA-2018-107552</t>
  </si>
  <si>
    <t>CA-2017-163328</t>
  </si>
  <si>
    <t>CA-2015-112837</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</si>
  <si>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</si>
  <si>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</si>
  <si>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</si>
  <si>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</si>
  <si>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</si>
  <si>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</si>
  <si>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</si>
  <si>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</si>
  <si>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</si>
  <si>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</si>
  <si>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</si>
  <si>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</si>
  <si>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</si>
  <si>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</si>
  <si>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</si>
  <si>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</si>
  <si>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06/05/2016</t>
  </si>
  <si>
    <t>CA-2018-161557</t>
  </si>
  <si>
    <t>CA-2018-161130</t>
  </si>
  <si>
    <t>US-2016-161347</t>
  </si>
  <si>
    <t>US-2016-109015</t>
  </si>
  <si>
    <t>CA-2015-110611</t>
  </si>
  <si>
    <t>CA-2018-139080</t>
  </si>
  <si>
    <t>CA-2016-115693</t>
  </si>
  <si>
    <t>US-2015-107993</t>
  </si>
  <si>
    <t>CA-2018-110443</t>
  </si>
  <si>
    <t>TEC-MA-10002073</t>
  </si>
  <si>
    <t>CA-2018-144848</t>
  </si>
  <si>
    <t>TEC-PH-10004006</t>
  </si>
  <si>
    <t>US-2018-147998</t>
  </si>
  <si>
    <t>CA-2017-103919</t>
  </si>
  <si>
    <t>CA-2017-113425</t>
  </si>
  <si>
    <t>CA-2018-143035</t>
  </si>
  <si>
    <t>CA-2015-107811</t>
  </si>
  <si>
    <t>CA-2017-163216</t>
  </si>
  <si>
    <t>10/10/2017</t>
  </si>
  <si>
    <t>US-2017-116442</t>
  </si>
  <si>
    <t>CA-2018-150623</t>
  </si>
  <si>
    <t>US-2015-163797</t>
  </si>
  <si>
    <t>CA-2017-127236</t>
  </si>
  <si>
    <t>US-2018-104661</t>
  </si>
  <si>
    <t>CA-2015-134103</t>
  </si>
  <si>
    <t>CA-2016-147529</t>
  </si>
  <si>
    <t>07/02/2016</t>
  </si>
  <si>
    <t>CA-2017-129126</t>
  </si>
  <si>
    <t>OFF-BI-10000279</t>
  </si>
  <si>
    <t>CA-2018-131632</t>
  </si>
  <si>
    <t>CA-2018-151981</t>
  </si>
  <si>
    <t>CA-2018-125472</t>
  </si>
  <si>
    <t>CA-2016-156328</t>
  </si>
  <si>
    <t>CA-2018-154074</t>
  </si>
  <si>
    <t>CA-2018-161774</t>
  </si>
  <si>
    <t>OFF-PA-10000300</t>
  </si>
  <si>
    <t>CA-2018-151211</t>
  </si>
  <si>
    <t>CA-2018-142671</t>
  </si>
  <si>
    <t>CA-2018-144750</t>
  </si>
  <si>
    <t>CA-2017-111976</t>
  </si>
  <si>
    <t>CA-2017-140130</t>
  </si>
  <si>
    <t>CA-2015-159121</t>
  </si>
  <si>
    <t>CA-2016-149650</t>
  </si>
  <si>
    <t>CA-2018-115777</t>
  </si>
  <si>
    <t>CA-2017-143714</t>
  </si>
  <si>
    <t>OFF-BI-10004308</t>
  </si>
  <si>
    <t>TEC-PH-10004080</t>
  </si>
  <si>
    <t>CA-2015-165764</t>
  </si>
  <si>
    <t>CA-2016-121405</t>
  </si>
  <si>
    <t>US-2018-116897</t>
  </si>
  <si>
    <t>US-2018-113992</t>
  </si>
  <si>
    <t>CA-2015-166891</t>
  </si>
  <si>
    <t>CA-2017-101161</t>
  </si>
  <si>
    <t>CA-2016-151785</t>
  </si>
  <si>
    <t>US-2018-119816</t>
  </si>
  <si>
    <t>CA-2016-156510</t>
  </si>
  <si>
    <t>US-2016-110261</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</si>
  <si>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</si>
  <si>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</si>
  <si>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</si>
  <si>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</si>
  <si>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</si>
  <si>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</si>
  <si>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</si>
  <si>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</si>
  <si>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</si>
  <si>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</si>
  <si>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</si>
  <si>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</si>
  <si>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</si>
  <si>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</si>
  <si>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</si>
  <si>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</si>
  <si>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</si>
  <si>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</si>
  <si>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</si>
  <si>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</si>
  <si>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24/07/2016</t>
  </si>
  <si>
    <t>SS-20515</t>
  </si>
  <si>
    <t>CA-2015-129147</t>
  </si>
  <si>
    <t>CA-2018-128265</t>
  </si>
  <si>
    <t>CA-2017-152331</t>
  </si>
  <si>
    <t>LD-16855</t>
  </si>
  <si>
    <t>US-2017-128909</t>
  </si>
  <si>
    <t>11/10/2017</t>
  </si>
  <si>
    <t>CA-2018-102197</t>
  </si>
  <si>
    <t>CA-2018-167640</t>
  </si>
  <si>
    <t>US-2018-116652</t>
  </si>
  <si>
    <t>CA-2018-138289</t>
  </si>
  <si>
    <t>OFF-PA-10001260</t>
  </si>
  <si>
    <t>CA-2017-129308</t>
  </si>
  <si>
    <t>CA-2017-157791</t>
  </si>
  <si>
    <t>CA-2015-146864</t>
  </si>
  <si>
    <t>OFF-ST-10004946</t>
  </si>
  <si>
    <t>CA-2015-103744</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</si>
  <si>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</si>
  <si>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</si>
  <si>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</si>
  <si>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</si>
  <si>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</si>
  <si>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</si>
  <si>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</si>
  <si>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</si>
  <si>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</si>
  <si>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</si>
  <si>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</si>
  <si>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</si>
  <si>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</si>
  <si>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</si>
  <si>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CA-2016-166947</t>
  </si>
  <si>
    <t>10/06/2016</t>
  </si>
  <si>
    <t>CA-2017-160941</t>
  </si>
  <si>
    <t>CA-2018-144680</t>
  </si>
  <si>
    <t>CA-2015-166086</t>
  </si>
  <si>
    <t>07/05/2015</t>
  </si>
  <si>
    <t>CA-2018-131282</t>
  </si>
  <si>
    <t>CA-2015-100678</t>
  </si>
  <si>
    <t>CA-2017-161543</t>
  </si>
  <si>
    <t>CA-2017-160535</t>
  </si>
  <si>
    <t>TEC-MA-10004255</t>
  </si>
  <si>
    <t>CA-2018-123085</t>
  </si>
  <si>
    <t>CA-2016-153752</t>
  </si>
  <si>
    <t>CA-2015-103660</t>
  </si>
  <si>
    <t>CA-2017-169887</t>
  </si>
  <si>
    <t>FUR-FU-10003095</t>
  </si>
  <si>
    <t>CA-2017-148516</t>
  </si>
  <si>
    <t>11/08/2017</t>
  </si>
  <si>
    <t>CA-2018-104731</t>
  </si>
  <si>
    <t>CA-2015-164749</t>
  </si>
  <si>
    <t>CA-2016-103716</t>
  </si>
  <si>
    <t>CA-2017-126795</t>
  </si>
  <si>
    <t>CA-2016-146290</t>
  </si>
  <si>
    <t>11/05/2016</t>
  </si>
  <si>
    <t>CA-2018-157112</t>
  </si>
  <si>
    <t>CA-2015-169257</t>
  </si>
  <si>
    <t>CA-2015-154095</t>
  </si>
  <si>
    <t>CA-2018-146346</t>
  </si>
  <si>
    <t>CA-2017-148852</t>
  </si>
  <si>
    <t>US-2016-118906</t>
  </si>
  <si>
    <t>CA-2017-168921</t>
  </si>
  <si>
    <t>CA-2016-107678</t>
  </si>
  <si>
    <t>CA-2017-123512</t>
  </si>
  <si>
    <t>US-2018-167402</t>
  </si>
  <si>
    <t>CA-2015-130449</t>
  </si>
  <si>
    <t>VP-21760</t>
  </si>
  <si>
    <t>CA-2016-141250</t>
  </si>
  <si>
    <t>CA-2015-145541</t>
  </si>
  <si>
    <t>CA-2015-138513</t>
  </si>
  <si>
    <t>CA-2016-135489</t>
  </si>
  <si>
    <t>CA-2016-125696</t>
  </si>
  <si>
    <t>CA-2017-105081</t>
  </si>
  <si>
    <t>US-2017-146857</t>
  </si>
  <si>
    <t>CA-2017-166275</t>
  </si>
  <si>
    <t>CA-2018-144498</t>
  </si>
  <si>
    <t>CA-2018-103352</t>
  </si>
  <si>
    <t>CA-2015-108609</t>
  </si>
  <si>
    <t>CA-2018-128328</t>
  </si>
  <si>
    <t>09/08/2018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</si>
  <si>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</si>
  <si>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</si>
  <si>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</si>
  <si>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</si>
  <si>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</si>
  <si>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</si>
  <si>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</si>
  <si>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</si>
  <si>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</si>
  <si>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</si>
  <si>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</si>
  <si>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</si>
  <si>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</si>
  <si>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</si>
  <si>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</si>
  <si>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CA-2016-109337</t>
  </si>
  <si>
    <t>TEC-MA-10002930</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</si>
  <si>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</si>
  <si>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</si>
  <si>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</si>
  <si>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</si>
  <si>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</si>
  <si>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</si>
  <si>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</si>
  <si>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</si>
  <si>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</si>
  <si>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</si>
  <si>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</si>
  <si>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</si>
  <si>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</si>
  <si>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</si>
  <si>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</si>
  <si>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CA-2016-153535</t>
  </si>
  <si>
    <t>24/05/2016</t>
  </si>
  <si>
    <t>CA-2016-139164</t>
  </si>
  <si>
    <t>28/06/2016</t>
  </si>
  <si>
    <t>CA-2017-112277</t>
  </si>
  <si>
    <t>CA-2015-167724</t>
  </si>
  <si>
    <t>OFF-LA-10002368</t>
  </si>
  <si>
    <t>CA-2016-123141</t>
  </si>
  <si>
    <t>CA-2017-149503</t>
  </si>
  <si>
    <t>CA-2018-163069</t>
  </si>
  <si>
    <t>CA-2018-107629</t>
  </si>
  <si>
    <t>CA-2017-134789</t>
  </si>
  <si>
    <t>CA-2017-130442</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</si>
  <si>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</si>
  <si>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</si>
  <si>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</si>
  <si>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</si>
  <si>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</si>
  <si>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</si>
  <si>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</si>
  <si>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</si>
  <si>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</si>
  <si>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</si>
  <si>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</si>
  <si>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</si>
  <si>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</si>
  <si>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</si>
  <si>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</si>
  <si>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</si>
  <si>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</si>
  <si>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</si>
  <si>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</si>
  <si>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CA-2018-165715</t>
  </si>
  <si>
    <t>CA-2018-100636</t>
  </si>
  <si>
    <t>CA-2017-162943</t>
  </si>
  <si>
    <t>CA-2017-144764</t>
  </si>
  <si>
    <t>TEC-MA-10003230</t>
  </si>
  <si>
    <t>CA-2018-100615</t>
  </si>
  <si>
    <t>CA-2015-109302</t>
  </si>
  <si>
    <t>CA-2018-139787</t>
  </si>
  <si>
    <t>CA-2018-139402</t>
  </si>
  <si>
    <t>CA-2017-119018</t>
  </si>
  <si>
    <t>OFF-PA-10000295</t>
  </si>
  <si>
    <t>CA-2016-105361</t>
  </si>
  <si>
    <t>US-2017-152373</t>
  </si>
  <si>
    <t>US-2018-166037</t>
  </si>
  <si>
    <t>US-2017-147711</t>
  </si>
  <si>
    <t>CA-2018-121293</t>
  </si>
  <si>
    <t>OFF-SU-10004884</t>
  </si>
  <si>
    <t>CA-2016-118843</t>
  </si>
  <si>
    <t>CA-2016-161445</t>
  </si>
  <si>
    <t>CA-2017-124527</t>
  </si>
  <si>
    <t>IM-15055</t>
  </si>
  <si>
    <t>CA-2017-162348</t>
  </si>
  <si>
    <t>CA-2015-141005</t>
  </si>
  <si>
    <t>CA-2016-145394</t>
  </si>
  <si>
    <t>CA-2016-168809</t>
  </si>
  <si>
    <t>FUR-FU-10002240</t>
  </si>
  <si>
    <t>CA-2017-109827</t>
  </si>
  <si>
    <t>CA-2015-152233</t>
  </si>
  <si>
    <t>CA-2015-125682</t>
  </si>
  <si>
    <t>CA-2018-162880</t>
  </si>
  <si>
    <t>CA-2016-128125</t>
  </si>
  <si>
    <t>CA-2018-156237</t>
  </si>
  <si>
    <t>FUR-FU-10001057</t>
  </si>
  <si>
    <t>CA-2015-144414</t>
  </si>
  <si>
    <t>CA-2018-163860</t>
  </si>
  <si>
    <t>US-2018-115609</t>
  </si>
  <si>
    <t>CA-2016-154291</t>
  </si>
  <si>
    <t>CA-2017-118689</t>
  </si>
  <si>
    <t>CA-2017-140438</t>
  </si>
  <si>
    <t>US-2018-123204</t>
  </si>
  <si>
    <t>CA-2016-112522</t>
  </si>
  <si>
    <t>CA-2017-153101</t>
  </si>
  <si>
    <t>CA-2017-142615</t>
  </si>
  <si>
    <t>CA-2018-142643</t>
  </si>
  <si>
    <t>CA-2016-116260</t>
  </si>
  <si>
    <t>CA-2018-107517</t>
  </si>
  <si>
    <t>CA-2016-166338</t>
  </si>
  <si>
    <t>CA-2017-123946</t>
  </si>
  <si>
    <t>FUR-CH-10002073</t>
  </si>
  <si>
    <t>CA-2015-147543</t>
  </si>
  <si>
    <t>US-2017-159093</t>
  </si>
  <si>
    <t>CA-2017-162110</t>
  </si>
  <si>
    <t>US-2017-163461</t>
  </si>
  <si>
    <t>CA-2015-101462</t>
  </si>
  <si>
    <t>US-2017-100461</t>
  </si>
  <si>
    <t>US-2018-162670</t>
  </si>
  <si>
    <t>CA-2018-128965</t>
  </si>
  <si>
    <t>CA-2018-138618</t>
  </si>
  <si>
    <t>US-2017-126452</t>
  </si>
  <si>
    <t>CA-2017-145009</t>
  </si>
  <si>
    <t>CA-2016-162544</t>
  </si>
  <si>
    <t>CA-2015-124394</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</si>
  <si>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</si>
  <si>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</si>
  <si>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</si>
  <si>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</si>
  <si>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</si>
  <si>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</si>
  <si>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</si>
  <si>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</si>
  <si>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</si>
  <si>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</si>
  <si>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</si>
  <si>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</si>
  <si>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</si>
  <si>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US-2018-149006</t>
  </si>
  <si>
    <t>CA-2018-149468</t>
  </si>
  <si>
    <t>CA-2017-140249</t>
  </si>
  <si>
    <t>US-2018-135503</t>
  </si>
  <si>
    <t>CA-2015-126277</t>
  </si>
  <si>
    <t>US-2018-115301</t>
  </si>
  <si>
    <t>CA-2018-168942</t>
  </si>
  <si>
    <t>US-2018-128398</t>
  </si>
  <si>
    <t>CA-2016-104115</t>
  </si>
  <si>
    <t>CA-2015-142510</t>
  </si>
  <si>
    <t>CA-2015-124247</t>
  </si>
  <si>
    <t>CA-2017-105473</t>
  </si>
  <si>
    <t>CA-2016-102806</t>
  </si>
  <si>
    <t>CA-2018-121706</t>
  </si>
  <si>
    <t>CA-2018-109211</t>
  </si>
  <si>
    <t>CA-2016-134257</t>
  </si>
  <si>
    <t>CA-2016-137925</t>
  </si>
  <si>
    <t>CA-2017-140046</t>
  </si>
  <si>
    <t>CA-2017-140382</t>
  </si>
  <si>
    <t>CA-2015-164182</t>
  </si>
  <si>
    <t>TEC-PH-10002070</t>
  </si>
  <si>
    <t>CA-2018-137365</t>
  </si>
  <si>
    <t>CA-2017-129847</t>
  </si>
  <si>
    <t>FUR-FU-10000277</t>
  </si>
  <si>
    <t>CA-2015-126963</t>
  </si>
  <si>
    <t>CA-2017-125094</t>
  </si>
  <si>
    <t>TEC-AC-10004420</t>
  </si>
  <si>
    <t>CA-2018-107132</t>
  </si>
  <si>
    <t>CA-2016-139248</t>
  </si>
  <si>
    <t>TEC-PH-10004094</t>
  </si>
  <si>
    <t>CA-2015-148369</t>
  </si>
  <si>
    <t>CA-2017-106243</t>
  </si>
  <si>
    <t>CA-2016-126466</t>
  </si>
  <si>
    <t>CA-2016-130365</t>
  </si>
  <si>
    <t>CA-2018-143021</t>
  </si>
  <si>
    <t>CA-2016-161767</t>
  </si>
  <si>
    <t>TEC-MA-10002790</t>
  </si>
  <si>
    <t>CA-2016-129917</t>
  </si>
  <si>
    <t>CA-2016-115420</t>
  </si>
  <si>
    <t>CA-2017-157588</t>
  </si>
  <si>
    <t>AR-10570</t>
  </si>
  <si>
    <t>CA-2016-167255</t>
  </si>
  <si>
    <t>CA-2018-162096</t>
  </si>
  <si>
    <t>CA-2017-157161</t>
  </si>
  <si>
    <t>20/07/2017</t>
  </si>
  <si>
    <t>CA-2016-110765</t>
  </si>
  <si>
    <t>CA-2017-163937</t>
  </si>
  <si>
    <t>CA-2018-153822</t>
  </si>
  <si>
    <t>CA-2018-146185</t>
  </si>
  <si>
    <t>CA-2016-112144</t>
  </si>
  <si>
    <t>US-2017-119298</t>
  </si>
  <si>
    <t>CA-2018-155159</t>
  </si>
  <si>
    <t>CA-2018-149076</t>
  </si>
  <si>
    <t>CA-2015-146990</t>
  </si>
  <si>
    <t>CA-2017-116526</t>
  </si>
  <si>
    <t>CA-2018-158561</t>
  </si>
  <si>
    <t>CA-2018-165099</t>
  </si>
  <si>
    <t>OFF-AP-10001634</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</si>
  <si>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</si>
  <si>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</si>
  <si>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</si>
  <si>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</si>
  <si>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</si>
  <si>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</si>
  <si>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</si>
  <si>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</si>
  <si>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</si>
  <si>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</si>
  <si>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</si>
  <si>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</si>
  <si>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</si>
  <si>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</si>
  <si>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13/03/2015</t>
  </si>
  <si>
    <t>US-2017-154256</t>
  </si>
  <si>
    <t>CA-2015-124737</t>
  </si>
  <si>
    <t>OFF-PA-10001837</t>
  </si>
  <si>
    <t>US-2018-101840</t>
  </si>
  <si>
    <t>12/02/2018</t>
  </si>
  <si>
    <t>CA-2018-131653</t>
  </si>
  <si>
    <t>US-2017-157840</t>
  </si>
  <si>
    <t>CA-2017-145548</t>
  </si>
  <si>
    <t>CA-2018-119494</t>
  </si>
  <si>
    <t>CA-2015-124618</t>
  </si>
  <si>
    <t>CA-2018-161970</t>
  </si>
  <si>
    <t>OFF-AR-10003896</t>
  </si>
  <si>
    <t>CA-2018-103443</t>
  </si>
  <si>
    <t>US-2018-165358</t>
  </si>
  <si>
    <t>CA-2017-160136</t>
  </si>
  <si>
    <t>CA-2015-150581</t>
  </si>
  <si>
    <t>CA-2017-119515</t>
  </si>
  <si>
    <t>CA-2015-141355</t>
  </si>
  <si>
    <t>CA-2017-165330</t>
  </si>
  <si>
    <t>OFF-BI-10002897</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</si>
  <si>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</si>
  <si>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</si>
  <si>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</si>
  <si>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</si>
  <si>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</si>
  <si>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</si>
  <si>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</si>
  <si>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</si>
  <si>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</si>
  <si>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</si>
  <si>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</si>
  <si>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</si>
  <si>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</si>
  <si>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</si>
  <si>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</si>
  <si>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</si>
  <si>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</si>
  <si>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</si>
  <si>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</si>
  <si>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</si>
  <si>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</si>
  <si>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</si>
  <si>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</si>
  <si>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</si>
  <si>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01/08/2017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</si>
  <si>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</si>
  <si>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</si>
  <si>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</si>
  <si>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</si>
  <si>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</si>
  <si>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</si>
  <si>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</si>
  <si>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</si>
  <si>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</si>
  <si>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</si>
  <si>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</si>
  <si>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</si>
  <si>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</si>
  <si>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</si>
  <si>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</si>
  <si>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</si>
  <si>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</si>
  <si>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CA-2015-122217</t>
  </si>
  <si>
    <t>US-2018-141558</t>
  </si>
  <si>
    <t>CA-2017-139941</t>
  </si>
  <si>
    <t>CA-2016-166583</t>
  </si>
  <si>
    <t>CA-2018-100412</t>
  </si>
  <si>
    <t>CA-2018-142909</t>
  </si>
  <si>
    <t>CA-2015-137911</t>
  </si>
  <si>
    <t>CA-2016-106208</t>
  </si>
  <si>
    <t>US-2016-136749</t>
  </si>
  <si>
    <t>CA-2018-126718</t>
  </si>
  <si>
    <t>CA-2017-131380</t>
  </si>
  <si>
    <t>OFF-PA-10001243</t>
  </si>
  <si>
    <t>CA-2016-145835</t>
  </si>
  <si>
    <t>13/05/2016</t>
  </si>
  <si>
    <t>CA-2015-138709</t>
  </si>
  <si>
    <t>CA-2015-122070</t>
  </si>
  <si>
    <t>CA-2017-158610</t>
  </si>
  <si>
    <t>CA-2015-117464</t>
  </si>
  <si>
    <t>US-2018-168613</t>
  </si>
  <si>
    <t>CA-2018-125381</t>
  </si>
  <si>
    <t>US-2018-141677</t>
  </si>
  <si>
    <t>CA-2018-133067</t>
  </si>
  <si>
    <t>US-2017-144351</t>
  </si>
  <si>
    <t>CA-2015-106054</t>
  </si>
  <si>
    <t>07/01/2015</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</si>
  <si>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</si>
  <si>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</si>
  <si>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</si>
  <si>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</si>
  <si>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</si>
  <si>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</si>
  <si>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</si>
  <si>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</si>
  <si>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</si>
  <si>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</si>
  <si>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</si>
  <si>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</si>
  <si>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</si>
  <si>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</si>
  <si>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CA-2015-118276</t>
  </si>
  <si>
    <t>CA-2016-136658</t>
  </si>
  <si>
    <t>CA-2018-137414</t>
  </si>
  <si>
    <t>CA-2017-143476</t>
  </si>
  <si>
    <t>US-2017-119046</t>
  </si>
  <si>
    <t>CA-2018-154949</t>
  </si>
  <si>
    <t>CA-2016-103072</t>
  </si>
  <si>
    <t>CA-2016-150770</t>
  </si>
  <si>
    <t>CA-2018-154760</t>
  </si>
  <si>
    <t>09/01/2018</t>
  </si>
  <si>
    <t>US-2018-104437</t>
  </si>
  <si>
    <t>CA-2018-113075</t>
  </si>
  <si>
    <t>CA-2017-109953</t>
  </si>
  <si>
    <t>CA-2018-127397</t>
  </si>
  <si>
    <t>CA-2015-157546</t>
  </si>
  <si>
    <t>CA-2018-153843</t>
  </si>
  <si>
    <t>CA-2017-137337</t>
  </si>
  <si>
    <t>CA-2015-138737</t>
  </si>
  <si>
    <t>CA-2017-164924</t>
  </si>
  <si>
    <t>TEC-MA-10000904</t>
  </si>
  <si>
    <t>CA-2017-101651</t>
  </si>
  <si>
    <t>CA-2018-136651</t>
  </si>
  <si>
    <t>CA-2018-118892</t>
  </si>
  <si>
    <t>US-2018-151127</t>
  </si>
  <si>
    <t>CA-2018-145807</t>
  </si>
  <si>
    <t>US-2015-127978</t>
  </si>
  <si>
    <t>CA-2016-158491</t>
  </si>
  <si>
    <t>CA-2017-116764</t>
  </si>
  <si>
    <t>OFF-LA-10002473</t>
  </si>
  <si>
    <t>CA-2017-152457</t>
  </si>
  <si>
    <t>CA-2017-152730</t>
  </si>
  <si>
    <t>CA-2018-137001</t>
  </si>
  <si>
    <t>CA-2018-156363</t>
  </si>
  <si>
    <t>CA-2018-122056</t>
  </si>
  <si>
    <t>US-2015-143721</t>
  </si>
  <si>
    <t>CA-2018-122987</t>
  </si>
  <si>
    <t>CA-2017-133368</t>
  </si>
  <si>
    <t>FUR-FU-10003374</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</si>
  <si>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</si>
  <si>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</si>
  <si>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</si>
  <si>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</si>
  <si>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</si>
  <si>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</si>
  <si>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</si>
  <si>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</si>
  <si>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</si>
  <si>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</si>
  <si>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</si>
  <si>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</si>
  <si>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</si>
  <si>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</si>
  <si>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</si>
  <si>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</si>
  <si>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</si>
  <si>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</si>
  <si>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</si>
  <si>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</si>
  <si>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</si>
  <si>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</si>
  <si>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</si>
  <si>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</si>
  <si>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</si>
  <si>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</si>
  <si>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</si>
  <si>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</si>
  <si>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</si>
  <si>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</si>
  <si>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</si>
  <si>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CA-2018-158120</t>
  </si>
  <si>
    <t>CA-2018-100097</t>
  </si>
  <si>
    <t>CA-2018-167626</t>
  </si>
  <si>
    <t>US-2018-126053</t>
  </si>
  <si>
    <t>US-2018-128447</t>
  </si>
  <si>
    <t>US-2015-131275</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</si>
  <si>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</si>
  <si>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</si>
  <si>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</si>
  <si>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</si>
  <si>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</si>
  <si>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</si>
  <si>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</si>
  <si>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</si>
  <si>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</si>
  <si>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</si>
  <si>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</si>
  <si>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</si>
  <si>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</si>
  <si>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</si>
  <si>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CA-2018-152135</t>
  </si>
  <si>
    <t>CA-2017-151974</t>
  </si>
  <si>
    <t>CA-2018-154102</t>
  </si>
  <si>
    <t>CA-2016-139780</t>
  </si>
  <si>
    <t>CA-2017-114748</t>
  </si>
  <si>
    <t>US-2015-115189</t>
  </si>
  <si>
    <t>CA-2017-163594</t>
  </si>
  <si>
    <t>CA-2017-127243</t>
  </si>
  <si>
    <t>CA-2018-161851</t>
  </si>
  <si>
    <t>CA-2016-110345</t>
  </si>
  <si>
    <t>CA-2015-107769</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</si>
  <si>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</si>
  <si>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</si>
  <si>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</si>
  <si>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</si>
  <si>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</si>
  <si>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</si>
  <si>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</si>
  <si>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</si>
  <si>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</si>
  <si>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</si>
  <si>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</si>
  <si>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</si>
  <si>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</si>
  <si>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</si>
  <si>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</si>
  <si>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</si>
  <si>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</si>
  <si>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</si>
  <si>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</si>
  <si>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</si>
  <si>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</si>
  <si>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</si>
  <si>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</si>
  <si>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</si>
  <si>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</si>
  <si>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</si>
  <si>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</si>
  <si>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</si>
  <si>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</si>
  <si>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</si>
  <si>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</si>
  <si>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</si>
  <si>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</si>
  <si>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</si>
  <si>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</si>
  <si>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</si>
  <si>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</si>
  <si>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</si>
  <si>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</si>
  <si>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</si>
  <si>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</si>
  <si>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</si>
  <si>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</si>
  <si>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</si>
  <si>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</si>
  <si>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</si>
  <si>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</si>
  <si>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</si>
  <si>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</si>
  <si>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</si>
  <si>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</si>
  <si>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</si>
  <si>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</si>
  <si>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</si>
  <si>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</si>
  <si>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</si>
  <si>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</si>
  <si>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</si>
  <si>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</si>
  <si>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</si>
  <si>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</si>
  <si>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</si>
  <si>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US-2018-106579</t>
  </si>
  <si>
    <t>CA-2015-115889</t>
  </si>
  <si>
    <t>US-2018-161935</t>
  </si>
  <si>
    <t>US-2018-167920</t>
  </si>
  <si>
    <t>CA-2017-162383</t>
  </si>
  <si>
    <t>CA-2015-125731</t>
  </si>
  <si>
    <t>US-2018-106145</t>
  </si>
  <si>
    <t>CA-2017-107146</t>
  </si>
  <si>
    <t>US-2018-134642</t>
  </si>
  <si>
    <t>US-2018-160143</t>
  </si>
  <si>
    <t>CA-2018-103415</t>
  </si>
  <si>
    <t>CA-2017-106460</t>
  </si>
  <si>
    <t>US-2018-112347</t>
  </si>
  <si>
    <t>CA-2015-103492</t>
  </si>
  <si>
    <t>CM-12715</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</si>
  <si>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</si>
  <si>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</si>
  <si>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</si>
  <si>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</si>
  <si>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</si>
  <si>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</si>
  <si>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</si>
  <si>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</si>
  <si>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</si>
  <si>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</si>
  <si>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</si>
  <si>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</si>
  <si>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</si>
  <si>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</si>
  <si>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</si>
  <si>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</si>
  <si>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</si>
  <si>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</si>
  <si>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</si>
  <si>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</si>
  <si>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</si>
  <si>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</si>
  <si>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</si>
  <si>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</si>
  <si>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</si>
  <si>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</si>
  <si>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</si>
  <si>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</si>
  <si>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</si>
  <si>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</si>
  <si>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</si>
  <si>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</si>
  <si>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</si>
  <si>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</si>
  <si>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</si>
  <si>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</si>
  <si>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</si>
  <si>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</si>
  <si>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</si>
  <si>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</si>
  <si>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</si>
  <si>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</si>
  <si>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</si>
  <si>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</si>
  <si>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</si>
  <si>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CA-2016-161452</t>
  </si>
  <si>
    <t>US-2015-115196</t>
  </si>
  <si>
    <t>CA-2017-138968</t>
  </si>
  <si>
    <t>CA-2016-101889</t>
  </si>
  <si>
    <t>CA-2018-110821</t>
  </si>
  <si>
    <t>CA-2016-121552</t>
  </si>
  <si>
    <t>FW-14395</t>
  </si>
  <si>
    <t>CA-2016-107685</t>
  </si>
  <si>
    <t>US-2015-120740</t>
  </si>
  <si>
    <t>CA-2018-155740</t>
  </si>
  <si>
    <t>CA-2018-146493</t>
  </si>
  <si>
    <t>CA-2015-105417</t>
  </si>
  <si>
    <t>US-2018-141509</t>
  </si>
  <si>
    <t>CA-2018-139493</t>
  </si>
  <si>
    <t>CA-2015-151967</t>
  </si>
  <si>
    <t>US-2017-140158</t>
  </si>
  <si>
    <t>CA-2016-130974</t>
  </si>
  <si>
    <t>FUR-FU-10002506</t>
  </si>
  <si>
    <t>CA-2018-133487</t>
  </si>
  <si>
    <t>CA-2015-142951</t>
  </si>
  <si>
    <t>CA-2015-133592</t>
  </si>
  <si>
    <t>07/01/2016</t>
  </si>
  <si>
    <t>CA-2016-120782</t>
  </si>
  <si>
    <t>CA-2016-116876</t>
  </si>
  <si>
    <t>CA-2017-169838</t>
  </si>
  <si>
    <t>TEC-AC-10004518</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</si>
  <si>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</si>
  <si>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</si>
  <si>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</si>
  <si>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</si>
  <si>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</si>
  <si>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</si>
  <si>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</si>
  <si>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</si>
  <si>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</si>
  <si>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</si>
  <si>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</si>
  <si>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</si>
  <si>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</si>
  <si>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</si>
  <si>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</si>
  <si>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</si>
  <si>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</si>
  <si>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</si>
  <si>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</si>
  <si>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</si>
  <si>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</si>
  <si>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</si>
  <si>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</si>
  <si>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</si>
  <si>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</si>
  <si>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</si>
  <si>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</si>
  <si>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</si>
  <si>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</si>
  <si>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</si>
  <si>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</si>
  <si>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</si>
  <si>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</si>
  <si>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</si>
  <si>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</si>
  <si>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</si>
  <si>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</si>
  <si>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</si>
  <si>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</si>
  <si>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</si>
  <si>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</si>
  <si>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</si>
  <si>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</si>
  <si>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CA-2018-112844</t>
  </si>
  <si>
    <t>CA-2017-158925</t>
  </si>
  <si>
    <t>CA-2015-155390</t>
  </si>
  <si>
    <t>CA-2018-123071</t>
  </si>
  <si>
    <t>CA-2018-156391</t>
  </si>
  <si>
    <t>CA-2016-103093</t>
  </si>
  <si>
    <t>US-2018-118941</t>
  </si>
  <si>
    <t>CA-2016-169299</t>
  </si>
  <si>
    <t>CA-2018-154088</t>
  </si>
  <si>
    <t>CA-2017-155978</t>
  </si>
  <si>
    <t>CA-2017-108196</t>
  </si>
  <si>
    <t>TEC-AC-10000926</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</si>
  <si>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</si>
  <si>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</si>
  <si>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</si>
  <si>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</si>
  <si>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</si>
  <si>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</si>
  <si>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</si>
  <si>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</si>
  <si>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</si>
  <si>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</si>
  <si>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</si>
  <si>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</si>
  <si>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</si>
  <si>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</si>
  <si>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</si>
  <si>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</si>
  <si>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</si>
  <si>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</si>
  <si>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</si>
  <si>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</si>
  <si>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</si>
  <si>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</si>
  <si>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</si>
  <si>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</si>
  <si>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</si>
  <si>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</si>
  <si>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</si>
  <si>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</si>
  <si>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</si>
  <si>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</si>
  <si>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</si>
  <si>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</si>
  <si>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</si>
  <si>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</si>
  <si>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</si>
  <si>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</si>
  <si>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</si>
  <si>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</si>
  <si>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</si>
  <si>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</si>
  <si>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02/03/2017</t>
  </si>
  <si>
    <t>CA-2017-104311</t>
  </si>
  <si>
    <t>CA-2015-169649</t>
  </si>
  <si>
    <t>CA-2016-144890</t>
  </si>
  <si>
    <t>CA-2018-135587</t>
  </si>
  <si>
    <t>CA-2015-103429</t>
  </si>
  <si>
    <t>CA-2018-152261</t>
  </si>
  <si>
    <t>CA-2016-142993</t>
  </si>
  <si>
    <t>CA-2016-143364</t>
  </si>
  <si>
    <t>OFF-PA-10001846</t>
  </si>
  <si>
    <t>CA-2015-100972</t>
  </si>
  <si>
    <t>CA-2017-136994</t>
  </si>
  <si>
    <t>US-2018-166233</t>
  </si>
  <si>
    <t>CA-2018-122112</t>
  </si>
  <si>
    <t>CA-2017-101672</t>
  </si>
  <si>
    <t>CA-2018-168403</t>
  </si>
  <si>
    <t>CA-2016-148705</t>
  </si>
  <si>
    <t>CA-2017-160241</t>
  </si>
  <si>
    <t>CA-2017-155747</t>
  </si>
  <si>
    <t>CA-2018-118017</t>
  </si>
  <si>
    <t>CA-2017-113117</t>
  </si>
  <si>
    <t>CA-2017-148684</t>
  </si>
  <si>
    <t>CA-2018-125367</t>
  </si>
  <si>
    <t>CA-2018-124744</t>
  </si>
  <si>
    <t>CA-2018-128363</t>
  </si>
  <si>
    <t>CA-2016-126669</t>
  </si>
  <si>
    <t>US-2016-118766</t>
  </si>
  <si>
    <t>CA-2017-112585</t>
  </si>
  <si>
    <t>CA-2017-149762</t>
  </si>
  <si>
    <t>CA-2017-167605</t>
  </si>
  <si>
    <t>US-2018-105697</t>
  </si>
  <si>
    <t>CA-2018-165323</t>
  </si>
  <si>
    <t>TEC-MA-10003673</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</si>
  <si>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</si>
  <si>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</si>
  <si>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</si>
  <si>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</si>
  <si>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</si>
  <si>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</si>
  <si>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</si>
  <si>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</si>
  <si>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</si>
  <si>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</si>
  <si>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</si>
  <si>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</si>
  <si>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</si>
  <si>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</si>
  <si>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</si>
  <si>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</si>
  <si>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</si>
  <si>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</si>
  <si>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</si>
  <si>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</si>
  <si>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</si>
  <si>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</si>
  <si>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US-2016-126753</t>
  </si>
  <si>
    <t>CA-2015-166051</t>
  </si>
  <si>
    <t>CA-2016-113040</t>
  </si>
  <si>
    <t>CA-2015-103800</t>
  </si>
  <si>
    <t>CA-2015-113383</t>
  </si>
  <si>
    <t>CA-2018-152499</t>
  </si>
  <si>
    <t>CA-2017-151498</t>
  </si>
  <si>
    <t>CA-2017-137939</t>
  </si>
  <si>
    <t>US-2017-117793</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</si>
  <si>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</si>
  <si>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</si>
  <si>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</si>
  <si>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</si>
  <si>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</si>
  <si>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</si>
  <si>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</si>
  <si>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</si>
  <si>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</si>
  <si>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</si>
  <si>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</si>
  <si>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</si>
  <si>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</si>
  <si>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</si>
  <si>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</si>
  <si>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</si>
  <si>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</si>
  <si>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</si>
  <si>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</si>
  <si>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</si>
  <si>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</si>
  <si>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</si>
  <si>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</si>
  <si>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</si>
  <si>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</si>
  <si>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</si>
  <si>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</si>
  <si>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</si>
  <si>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</si>
  <si>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</si>
  <si>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</si>
  <si>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</si>
  <si>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</si>
  <si>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</si>
  <si>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</si>
  <si>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</si>
  <si>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</si>
  <si>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</si>
  <si>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</si>
  <si>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</si>
  <si>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</si>
  <si>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US-2017-164945</t>
  </si>
  <si>
    <t>CA-2016-150714</t>
  </si>
  <si>
    <t>CA-2017-105753</t>
  </si>
  <si>
    <t>LC-16960</t>
  </si>
  <si>
    <t>CA-2018-120894</t>
  </si>
  <si>
    <t>CA-2017-106621</t>
  </si>
  <si>
    <t>CA-2016-107020</t>
  </si>
  <si>
    <t>US-2016-117492</t>
  </si>
  <si>
    <t>CA-2015-101392</t>
  </si>
  <si>
    <t>CA-2016-127502</t>
  </si>
  <si>
    <t>CA-2018-143658</t>
  </si>
  <si>
    <t>CA-2018-133046</t>
  </si>
  <si>
    <t>CA-2018-122798</t>
  </si>
  <si>
    <t>CA-2017-169663</t>
  </si>
  <si>
    <t>TEC-MA-10000984</t>
  </si>
  <si>
    <t>CA-2016-149846</t>
  </si>
  <si>
    <t>22/05/2016</t>
  </si>
  <si>
    <t>CA-2018-159149</t>
  </si>
  <si>
    <t>OFF-AR-10000937</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</si>
  <si>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</si>
  <si>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</si>
  <si>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</si>
  <si>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</si>
  <si>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</si>
  <si>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</si>
  <si>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</si>
  <si>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</si>
  <si>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</si>
  <si>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</si>
  <si>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</si>
  <si>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</si>
  <si>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</si>
  <si>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</si>
  <si>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</si>
  <si>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</si>
  <si>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</si>
  <si>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</si>
  <si>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</si>
  <si>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</si>
  <si>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</si>
  <si>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</si>
  <si>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</si>
  <si>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</si>
  <si>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</si>
  <si>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</si>
  <si>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</si>
  <si>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</si>
  <si>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</si>
  <si>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</si>
  <si>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</si>
  <si>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</si>
  <si>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</si>
  <si>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</si>
  <si>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</si>
  <si>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</si>
  <si>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</si>
  <si>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</si>
  <si>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</si>
  <si>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</si>
  <si>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</si>
  <si>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</si>
  <si>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</si>
  <si>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</si>
  <si>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</si>
  <si>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</si>
  <si>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</si>
  <si>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</si>
  <si>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</si>
  <si>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</si>
  <si>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</si>
  <si>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</si>
  <si>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</si>
  <si>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</si>
  <si>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</si>
  <si>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</si>
  <si>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</si>
  <si>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</si>
  <si>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</si>
  <si>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</si>
  <si>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</si>
  <si>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CA-2016-120845</t>
  </si>
  <si>
    <t>CA-2015-120775</t>
  </si>
  <si>
    <t>OFF-FA-10000254</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</si>
  <si>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</si>
  <si>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</si>
  <si>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</si>
  <si>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</si>
  <si>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</si>
  <si>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</si>
  <si>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</si>
  <si>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</si>
  <si>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</si>
  <si>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</si>
  <si>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</si>
  <si>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</si>
  <si>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</si>
  <si>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</si>
  <si>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</si>
  <si>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</si>
  <si>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</si>
  <si>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</si>
  <si>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</si>
  <si>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</si>
  <si>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</si>
  <si>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</si>
  <si>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</si>
  <si>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</si>
  <si>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</si>
  <si>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</si>
  <si>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</si>
  <si>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</si>
  <si>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</si>
  <si>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</si>
  <si>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</si>
  <si>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</si>
  <si>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</si>
  <si>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</si>
  <si>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</si>
  <si>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</si>
  <si>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</si>
  <si>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</si>
  <si>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</si>
  <si>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</si>
  <si>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</si>
  <si>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</si>
  <si>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</si>
  <si>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</si>
  <si>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</si>
  <si>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</si>
  <si>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</si>
  <si>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</si>
  <si>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</si>
  <si>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</si>
  <si>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</si>
  <si>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</si>
  <si>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</si>
  <si>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</si>
  <si>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</si>
  <si>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</si>
  <si>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</si>
  <si>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CA-2017-153269</t>
  </si>
  <si>
    <t>CA-2018-161655</t>
  </si>
  <si>
    <t>CA-2017-101469</t>
  </si>
  <si>
    <t>OFF-AR-10003986</t>
  </si>
  <si>
    <t>CA-2015-153087</t>
  </si>
  <si>
    <t>CA-2018-135076</t>
  </si>
  <si>
    <t>CA-2015-161634</t>
  </si>
  <si>
    <t>CA-2018-141481</t>
  </si>
  <si>
    <t>CA-2017-132549</t>
  </si>
  <si>
    <t>US-2015-155544</t>
  </si>
  <si>
    <t>US-2016-115238</t>
  </si>
  <si>
    <t>CA-2018-132199</t>
  </si>
  <si>
    <t>CA-2017-163174</t>
  </si>
  <si>
    <t>CA-2015-110555</t>
  </si>
  <si>
    <t>CA-2018-147207</t>
  </si>
  <si>
    <t>CA-2018-137631</t>
  </si>
  <si>
    <t>CA-2018-157273</t>
  </si>
  <si>
    <t>CA-2015-109918</t>
  </si>
  <si>
    <t>OFF-SU-10004290</t>
  </si>
  <si>
    <t>CA-2017-118745</t>
  </si>
  <si>
    <t>CA-2017-163972</t>
  </si>
  <si>
    <t>CA-2015-165393</t>
  </si>
  <si>
    <t>CA-2017-113726</t>
  </si>
  <si>
    <t>CA-2017-152940</t>
  </si>
  <si>
    <t>CA-2016-158701</t>
  </si>
  <si>
    <t>CA-2018-156272</t>
  </si>
  <si>
    <t>CA-2016-162964</t>
  </si>
  <si>
    <t>CA-2015-103527</t>
  </si>
  <si>
    <t>CA-2017-134544</t>
  </si>
  <si>
    <t>CA-2017-163048</t>
  </si>
  <si>
    <t>CA-2017-145135</t>
  </si>
  <si>
    <t>CA-2018-137582</t>
  </si>
  <si>
    <t>CA-2016-149601</t>
  </si>
  <si>
    <t>CA-2015-139423</t>
  </si>
  <si>
    <t>CA-2017-102596</t>
  </si>
  <si>
    <t>CA-2018-153227</t>
  </si>
  <si>
    <t>CA-2018-110625</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</si>
  <si>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</si>
  <si>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</si>
  <si>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</si>
  <si>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</si>
  <si>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</si>
  <si>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</si>
  <si>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</si>
  <si>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</si>
  <si>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</si>
  <si>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</si>
  <si>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</si>
  <si>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</si>
  <si>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</si>
  <si>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</si>
  <si>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06/04/2018</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</si>
  <si>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</si>
  <si>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</si>
  <si>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</si>
  <si>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</si>
  <si>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</si>
  <si>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</si>
  <si>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</si>
  <si>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</si>
  <si>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</si>
  <si>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</si>
  <si>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</si>
  <si>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</si>
  <si>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</si>
  <si>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</si>
  <si>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</si>
  <si>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</si>
  <si>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</si>
  <si>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</si>
  <si>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</si>
  <si>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</si>
  <si>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</si>
  <si>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</si>
  <si>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</si>
  <si>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</si>
  <si>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</si>
  <si>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</si>
  <si>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</si>
  <si>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</si>
  <si>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</si>
  <si>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</si>
  <si>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</si>
  <si>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</si>
  <si>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</si>
  <si>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</si>
  <si>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</si>
  <si>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</si>
  <si>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</si>
  <si>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CA-2018-158736</t>
  </si>
  <si>
    <t>US-2017-119270</t>
  </si>
  <si>
    <t>CA-2015-109890</t>
  </si>
  <si>
    <t>CA-2017-138583</t>
  </si>
  <si>
    <t>US-2018-118535</t>
  </si>
  <si>
    <t>15/02/2018</t>
  </si>
  <si>
    <t>CA-2017-126284</t>
  </si>
  <si>
    <t>CA-2018-142391</t>
  </si>
  <si>
    <t>CA-2018-124716</t>
  </si>
  <si>
    <t>BD-11560</t>
  </si>
  <si>
    <t>CA-2017-158841</t>
  </si>
  <si>
    <t>CA-2018-106824</t>
  </si>
  <si>
    <t>CA-2016-109190</t>
  </si>
  <si>
    <t>CA-2017-143154</t>
  </si>
  <si>
    <t>CA-2015-169061</t>
  </si>
  <si>
    <t>CA-2016-102316</t>
  </si>
  <si>
    <t>03/03/2016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</si>
  <si>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</si>
  <si>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</si>
  <si>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</si>
  <si>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</si>
  <si>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</si>
  <si>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</si>
  <si>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</si>
  <si>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</si>
  <si>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</si>
  <si>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</si>
  <si>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</si>
  <si>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</si>
  <si>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</si>
  <si>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</si>
  <si>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</si>
  <si>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</si>
  <si>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</si>
  <si>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</si>
  <si>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</si>
  <si>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</si>
  <si>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</si>
  <si>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</si>
  <si>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</si>
  <si>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</si>
  <si>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</si>
  <si>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</si>
  <si>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</si>
  <si>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</si>
  <si>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</si>
  <si>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</si>
  <si>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</si>
  <si>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</si>
  <si>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</si>
  <si>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</si>
  <si>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</si>
  <si>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CA-2017-134110</t>
  </si>
  <si>
    <t>US-2017-136581</t>
  </si>
  <si>
    <t>CA-2017-162390</t>
  </si>
  <si>
    <t>CA-2017-162222</t>
  </si>
  <si>
    <t>CA-2015-121629</t>
  </si>
  <si>
    <t>CA-2016-164623</t>
  </si>
  <si>
    <t>CA-2015-159849</t>
  </si>
  <si>
    <t>CA-2018-101273</t>
  </si>
  <si>
    <t>CA-2018-106747</t>
  </si>
  <si>
    <t>CA-2018-146164</t>
  </si>
  <si>
    <t>CA-2017-111605</t>
  </si>
  <si>
    <t>CA-2015-130673</t>
  </si>
  <si>
    <t>CA-2015-104808</t>
  </si>
  <si>
    <t>US-2018-132927</t>
  </si>
  <si>
    <t>CA-2018-162015</t>
  </si>
  <si>
    <t>CA-2016-138492</t>
  </si>
  <si>
    <t>CA-2018-145338</t>
  </si>
  <si>
    <t>CA-2018-126676</t>
  </si>
  <si>
    <t>CA-2018-101700</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</si>
  <si>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</si>
  <si>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</si>
  <si>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</si>
  <si>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</si>
  <si>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</si>
  <si>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</si>
  <si>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</si>
  <si>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</si>
  <si>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</si>
  <si>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</si>
  <si>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</si>
  <si>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</si>
  <si>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</si>
  <si>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</si>
  <si>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</si>
  <si>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</si>
  <si>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</si>
  <si>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</si>
  <si>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</si>
  <si>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</si>
  <si>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</si>
  <si>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</si>
  <si>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</si>
  <si>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</si>
  <si>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</si>
  <si>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</si>
  <si>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</si>
  <si>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</si>
  <si>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</si>
  <si>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</si>
  <si>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</si>
  <si>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</si>
  <si>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</si>
  <si>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</si>
  <si>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</si>
  <si>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</si>
  <si>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</si>
  <si>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</si>
  <si>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</si>
  <si>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</si>
  <si>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</si>
  <si>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CA-2017-149916</t>
  </si>
  <si>
    <t>CA-2016-158918</t>
  </si>
  <si>
    <t>US-2015-159611</t>
  </si>
  <si>
    <t>CA-2018-163265</t>
  </si>
  <si>
    <t>CA-2018-141705</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</si>
  <si>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</si>
  <si>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</si>
  <si>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</si>
  <si>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</si>
  <si>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</si>
  <si>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</si>
  <si>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</si>
  <si>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</si>
  <si>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</si>
  <si>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</si>
  <si>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</si>
  <si>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</si>
  <si>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</si>
  <si>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</si>
  <si>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</si>
  <si>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CA-2016-133494</t>
  </si>
  <si>
    <t>CA-2017-111318</t>
  </si>
  <si>
    <t>US-2015-132745</t>
  </si>
  <si>
    <t>CA-2015-146815</t>
  </si>
  <si>
    <t>CA-2015-119144</t>
  </si>
  <si>
    <t>CA-2015-105648</t>
  </si>
  <si>
    <t>US-2016-145422</t>
  </si>
  <si>
    <t>CA-2018-136623</t>
  </si>
  <si>
    <t>CA-2018-121678</t>
  </si>
  <si>
    <t>CA-2017-120824</t>
  </si>
  <si>
    <t>US-2017-135209</t>
  </si>
  <si>
    <t>CA-2018-148145</t>
  </si>
  <si>
    <t>CA-2016-103870</t>
  </si>
  <si>
    <t>CA-2016-111017</t>
  </si>
  <si>
    <t>CA-2018-116988</t>
  </si>
  <si>
    <t>US-2015-169390</t>
  </si>
  <si>
    <t>10/02/2015</t>
  </si>
  <si>
    <t>CA-2017-168774</t>
  </si>
  <si>
    <t>CA-2018-161592</t>
  </si>
  <si>
    <t>US-2018-131961</t>
  </si>
  <si>
    <t>CA-2017-102498</t>
  </si>
  <si>
    <t>CA-2016-113222</t>
  </si>
  <si>
    <t>US-2016-144771</t>
  </si>
  <si>
    <t>CA-2016-162376</t>
  </si>
  <si>
    <t>CA-2018-128076</t>
  </si>
  <si>
    <t>US-2016-163825</t>
  </si>
  <si>
    <t>CA-2017-105662</t>
  </si>
  <si>
    <t>OFF-PA-10001001</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</si>
  <si>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</si>
  <si>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</si>
  <si>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</si>
  <si>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</si>
  <si>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</si>
  <si>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</si>
  <si>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</si>
  <si>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</si>
  <si>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</si>
  <si>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</si>
  <si>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</si>
  <si>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</si>
  <si>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</si>
  <si>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</si>
  <si>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</si>
  <si>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</si>
  <si>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</si>
  <si>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</si>
  <si>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</si>
  <si>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</si>
  <si>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</si>
  <si>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</si>
  <si>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</si>
  <si>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</si>
  <si>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</si>
  <si>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</si>
  <si>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</si>
  <si>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</si>
  <si>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</si>
  <si>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</si>
  <si>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</si>
  <si>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</si>
  <si>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</si>
  <si>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</si>
  <si>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</si>
  <si>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</si>
  <si>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</si>
  <si>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</si>
  <si>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</si>
  <si>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</si>
  <si>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</si>
  <si>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</si>
  <si>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</si>
  <si>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</si>
  <si>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</si>
  <si>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</si>
  <si>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</si>
  <si>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</si>
  <si>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</si>
  <si>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</si>
  <si>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</si>
  <si>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</si>
  <si>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</si>
  <si>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</si>
  <si>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</si>
  <si>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</si>
  <si>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</si>
  <si>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</si>
  <si>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</si>
  <si>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</si>
  <si>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</si>
  <si>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</si>
  <si>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</si>
  <si>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CA-2018-142489</t>
  </si>
  <si>
    <t>US-2017-141264</t>
  </si>
  <si>
    <t>CA-2018-126928</t>
  </si>
  <si>
    <t>TEC-MA-10004626</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</si>
  <si>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</si>
  <si>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</si>
  <si>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</si>
  <si>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</si>
  <si>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</si>
  <si>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</si>
  <si>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</si>
  <si>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</si>
  <si>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</si>
  <si>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</si>
  <si>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</si>
  <si>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</si>
  <si>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</si>
  <si>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</si>
  <si>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</si>
  <si>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</si>
  <si>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01/02/2016</t>
  </si>
  <si>
    <t>CA-2018-160661</t>
  </si>
  <si>
    <t>CA-2018-102610</t>
  </si>
  <si>
    <t>US-2017-144057</t>
  </si>
  <si>
    <t>CA-2015-160276</t>
  </si>
  <si>
    <t>CA-2015-132983</t>
  </si>
  <si>
    <t>CA-2017-145709</t>
  </si>
  <si>
    <t>CA-2018-133928</t>
  </si>
  <si>
    <t>CA-2017-168032</t>
  </si>
  <si>
    <t>TEC-PH-10004241</t>
  </si>
  <si>
    <t>CA-2016-143616</t>
  </si>
  <si>
    <t>US-2016-168704</t>
  </si>
  <si>
    <t>CA-2018-143252</t>
  </si>
  <si>
    <t>CA-2017-102134</t>
  </si>
  <si>
    <t>CA-2018-130036</t>
  </si>
  <si>
    <t>CA-2016-134117</t>
  </si>
  <si>
    <t>CA-2015-130918</t>
  </si>
  <si>
    <t>OFF-SU-10003936</t>
  </si>
  <si>
    <t>CA-2017-159023</t>
  </si>
  <si>
    <t>TEC-MA-10003337</t>
  </si>
  <si>
    <t>CA-2018-111717</t>
  </si>
  <si>
    <t>CA-2015-154592</t>
  </si>
  <si>
    <t>CA-2015-128622</t>
  </si>
  <si>
    <t>CA-2018-148355</t>
  </si>
  <si>
    <t>CA-2015-132913</t>
  </si>
  <si>
    <t>CA-2018-150910</t>
  </si>
  <si>
    <t>CA-2015-156790</t>
  </si>
  <si>
    <t>10/08/2015</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</si>
  <si>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</si>
  <si>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</si>
  <si>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</si>
  <si>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</si>
  <si>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</si>
  <si>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</si>
  <si>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</si>
  <si>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</si>
  <si>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</si>
  <si>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</si>
  <si>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</si>
  <si>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</si>
  <si>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</si>
  <si>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</si>
  <si>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</si>
  <si>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</si>
  <si>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</si>
  <si>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</si>
  <si>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</si>
  <si>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</si>
  <si>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</si>
  <si>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</si>
  <si>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</si>
  <si>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</si>
  <si>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</si>
  <si>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</si>
  <si>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</si>
  <si>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</si>
  <si>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</si>
  <si>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</si>
  <si>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</si>
  <si>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</si>
  <si>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</si>
  <si>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</si>
  <si>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</si>
  <si>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</si>
  <si>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</si>
  <si>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</si>
  <si>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</si>
  <si>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</si>
  <si>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</si>
  <si>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</si>
  <si>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</si>
  <si>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</si>
  <si>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</si>
  <si>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</si>
  <si>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</si>
  <si>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</si>
  <si>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</si>
  <si>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</si>
  <si>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</si>
  <si>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</si>
  <si>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</si>
  <si>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</si>
  <si>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</si>
  <si>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</si>
  <si>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</si>
  <si>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</si>
  <si>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</si>
  <si>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</si>
  <si>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</si>
  <si>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</si>
  <si>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</si>
  <si>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</si>
  <si>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</si>
  <si>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</si>
  <si>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</si>
  <si>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</si>
  <si>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</si>
  <si>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</si>
  <si>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</si>
  <si>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</si>
  <si>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</si>
  <si>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</si>
  <si>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</si>
  <si>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</si>
  <si>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</si>
  <si>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</si>
  <si>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</si>
  <si>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</si>
  <si>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</si>
  <si>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</si>
  <si>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</si>
  <si>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</si>
  <si>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</si>
  <si>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</si>
  <si>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</si>
  <si>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</si>
  <si>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</si>
  <si>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</si>
  <si>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</si>
  <si>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</si>
  <si>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</si>
  <si>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</si>
  <si>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CA-2018-122007</t>
  </si>
  <si>
    <t>CA-2018-162250</t>
  </si>
  <si>
    <t>US-2017-158288</t>
  </si>
  <si>
    <t>CA-2017-128916</t>
  </si>
  <si>
    <t>CA-2016-157028</t>
  </si>
  <si>
    <t>CA-2018-112473</t>
  </si>
  <si>
    <t>US-2018-147655</t>
  </si>
  <si>
    <t>CA-2017-130911</t>
  </si>
  <si>
    <t>CA-2018-100055</t>
  </si>
  <si>
    <t>CA-2016-157805</t>
  </si>
  <si>
    <t>CA-2017-124254</t>
  </si>
  <si>
    <t>CA-2015-123400</t>
  </si>
  <si>
    <t>CA-2015-106971</t>
  </si>
  <si>
    <t>CA-2018-123029</t>
  </si>
  <si>
    <t>CA-2017-139409</t>
  </si>
  <si>
    <t>US-2018-166688</t>
  </si>
  <si>
    <t>CA-2016-126970</t>
  </si>
  <si>
    <t>US-2017-165505</t>
  </si>
  <si>
    <t>OFF-AR-10003477</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</si>
  <si>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</si>
  <si>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</si>
  <si>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</si>
  <si>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</si>
  <si>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</si>
  <si>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</si>
  <si>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</si>
  <si>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</si>
  <si>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</si>
  <si>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</si>
  <si>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</si>
  <si>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</si>
  <si>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</si>
  <si>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</si>
  <si>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</si>
  <si>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</si>
  <si>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US-2016-130512</t>
  </si>
  <si>
    <t>CA-2016-141810</t>
  </si>
  <si>
    <t>CA-2015-146843</t>
  </si>
  <si>
    <t>CA-2015-103310</t>
  </si>
  <si>
    <t>CA-2017-152688</t>
  </si>
  <si>
    <t>CA-2017-153836</t>
  </si>
  <si>
    <t>CA-2017-104689</t>
  </si>
  <si>
    <t>CA-2017-146423</t>
  </si>
  <si>
    <t>CA-2018-140781</t>
  </si>
  <si>
    <t>CA-2018-141747</t>
  </si>
  <si>
    <t>CA-2018-142776</t>
  </si>
  <si>
    <t>RS-19870</t>
  </si>
  <si>
    <t>CA-2016-167479</t>
  </si>
  <si>
    <t>CA-2015-144071</t>
  </si>
  <si>
    <t>US-2018-120908</t>
  </si>
  <si>
    <t>OFF-LA-10004677</t>
  </si>
  <si>
    <t>CA-2017-152646</t>
  </si>
  <si>
    <t>CA-2018-103765</t>
  </si>
  <si>
    <t>US-2018-118157</t>
  </si>
  <si>
    <t>US-2016-164238</t>
  </si>
  <si>
    <t>CA-2018-103212</t>
  </si>
  <si>
    <t>CA-2018-121160</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</si>
  <si>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</si>
  <si>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</si>
  <si>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</si>
  <si>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</si>
  <si>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</si>
  <si>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</si>
  <si>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</si>
  <si>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</si>
  <si>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</si>
  <si>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</si>
  <si>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</si>
  <si>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</si>
  <si>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</si>
  <si>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CA-2015-168368</t>
  </si>
  <si>
    <t>CA-2018-167976</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</si>
  <si>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</si>
  <si>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</si>
  <si>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</si>
  <si>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</si>
  <si>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</si>
  <si>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</si>
  <si>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</si>
  <si>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</si>
  <si>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</si>
  <si>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</si>
  <si>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</si>
  <si>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</si>
  <si>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</si>
  <si>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</si>
  <si>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</si>
  <si>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</si>
  <si>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</si>
  <si>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</si>
  <si>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</si>
  <si>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</si>
  <si>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</si>
  <si>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</si>
  <si>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</si>
  <si>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CA-2018-161340</t>
  </si>
  <si>
    <t>US-2016-163433</t>
  </si>
  <si>
    <t>CA-2016-137603</t>
  </si>
  <si>
    <t>CA-2015-128237</t>
  </si>
  <si>
    <t>US-2017-102141</t>
  </si>
  <si>
    <t>CA-2018-148642</t>
  </si>
  <si>
    <t>CA-2016-111948</t>
  </si>
  <si>
    <t>CA-2017-161907</t>
  </si>
  <si>
    <t>CA-2018-124940</t>
  </si>
  <si>
    <t>US-2018-108343</t>
  </si>
  <si>
    <t>FUR-CH-10002780</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</si>
  <si>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</si>
  <si>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</si>
  <si>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</si>
  <si>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</si>
  <si>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</si>
  <si>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</si>
  <si>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</si>
  <si>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</si>
  <si>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</si>
  <si>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</si>
  <si>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</si>
  <si>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</si>
  <si>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</si>
  <si>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</si>
  <si>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</si>
  <si>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</si>
  <si>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</si>
  <si>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</si>
  <si>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</si>
  <si>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</si>
  <si>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</si>
  <si>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</si>
  <si>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</si>
  <si>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</si>
  <si>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</si>
  <si>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</si>
  <si>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</si>
  <si>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CA-2018-155362</t>
  </si>
  <si>
    <t>CA-2017-117625</t>
  </si>
  <si>
    <t>OFF-EN-10001535</t>
  </si>
  <si>
    <t>CA-2015-154158</t>
  </si>
  <si>
    <t>CA-2018-100433</t>
  </si>
  <si>
    <t>CA-2018-163097</t>
  </si>
  <si>
    <t>US-2018-127292</t>
  </si>
  <si>
    <t>CA-2016-163734</t>
  </si>
  <si>
    <t>CA-2018-162474</t>
  </si>
  <si>
    <t>CA-2016-130848</t>
  </si>
  <si>
    <t>CA-2015-125997</t>
  </si>
  <si>
    <t>CA-2017-103128</t>
  </si>
  <si>
    <t>SC-20845</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</si>
  <si>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</si>
  <si>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</si>
  <si>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</si>
  <si>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</si>
  <si>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</si>
  <si>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</si>
  <si>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</si>
  <si>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</si>
  <si>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</si>
  <si>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</si>
  <si>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</si>
  <si>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</si>
  <si>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</si>
  <si>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</si>
  <si>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</si>
  <si>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</si>
  <si>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</si>
  <si>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</si>
  <si>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</si>
  <si>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</si>
  <si>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</si>
  <si>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</si>
  <si>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</si>
  <si>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</si>
  <si>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</si>
  <si>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</si>
  <si>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</si>
  <si>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</si>
  <si>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CA-2018-165904</t>
  </si>
  <si>
    <t>CA-2016-104052</t>
  </si>
  <si>
    <t>CA-2016-168277</t>
  </si>
  <si>
    <t>CA-2017-158617</t>
  </si>
  <si>
    <t>CA-2018-136882</t>
  </si>
  <si>
    <t>US-2017-148957</t>
  </si>
  <si>
    <t>CA-2015-140032</t>
  </si>
  <si>
    <t>CA-2018-145506</t>
  </si>
  <si>
    <t>CA-2016-129546</t>
  </si>
  <si>
    <t>CA-2017-140977</t>
  </si>
  <si>
    <t>TEC-MA-10003493</t>
  </si>
  <si>
    <t>CA-2018-151855</t>
  </si>
  <si>
    <t>TEC-AC-10002380</t>
  </si>
  <si>
    <t>CA-2015-138240</t>
  </si>
  <si>
    <t>CA-2015-101833</t>
  </si>
  <si>
    <t>CA-2015-100867</t>
  </si>
  <si>
    <t>US-2018-109610</t>
  </si>
  <si>
    <t>CA-2015-156545</t>
  </si>
  <si>
    <t>CA-2015-109127</t>
  </si>
  <si>
    <t>CA-2017-126858</t>
  </si>
  <si>
    <t>CA-2018-102925</t>
  </si>
  <si>
    <t>CA-2016-100818</t>
  </si>
  <si>
    <t>CA-2015-126193</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</si>
  <si>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</si>
  <si>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</si>
  <si>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</si>
  <si>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</si>
  <si>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</si>
  <si>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</si>
  <si>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</si>
  <si>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</si>
  <si>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</si>
  <si>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</si>
  <si>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</si>
  <si>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</si>
  <si>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</si>
  <si>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</si>
  <si>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</si>
  <si>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</si>
  <si>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</si>
  <si>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</si>
  <si>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</si>
  <si>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</si>
  <si>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</si>
  <si>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</si>
  <si>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</si>
  <si>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</si>
  <si>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</si>
  <si>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</si>
  <si>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</si>
  <si>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</si>
  <si>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</si>
  <si>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</si>
  <si>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</si>
  <si>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</si>
  <si>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</si>
  <si>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</si>
  <si>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</si>
  <si>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</si>
  <si>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</si>
  <si>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</si>
  <si>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</si>
  <si>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</si>
  <si>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</si>
  <si>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</si>
  <si>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</si>
  <si>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</si>
  <si>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</si>
  <si>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</si>
  <si>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</si>
  <si>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</si>
  <si>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</si>
  <si>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</si>
  <si>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TEC-MA-10003589</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</si>
  <si>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</si>
  <si>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</si>
  <si>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</si>
  <si>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</si>
  <si>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</si>
  <si>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</si>
  <si>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</si>
  <si>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</si>
  <si>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</si>
  <si>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</si>
  <si>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</si>
  <si>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</si>
  <si>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</si>
  <si>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</si>
  <si>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</si>
  <si>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</si>
  <si>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</si>
  <si>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</si>
  <si>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</si>
  <si>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</si>
  <si>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</si>
  <si>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</si>
  <si>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</si>
  <si>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</si>
  <si>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</si>
  <si>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</si>
  <si>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</si>
  <si>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</si>
  <si>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</si>
  <si>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</si>
  <si>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</si>
  <si>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</si>
  <si>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</si>
  <si>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</si>
  <si>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</si>
  <si>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</si>
  <si>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</si>
  <si>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</si>
  <si>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</si>
  <si>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</si>
  <si>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</si>
  <si>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</si>
  <si>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</si>
  <si>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</si>
  <si>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</si>
  <si>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</si>
  <si>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12/03/2015</t>
  </si>
  <si>
    <t>US-2018-107979</t>
  </si>
  <si>
    <t>CA-2015-150518</t>
  </si>
  <si>
    <t>CA-2017-107104</t>
  </si>
  <si>
    <t>CA-2018-161893</t>
  </si>
  <si>
    <t>CA-2015-156160</t>
  </si>
  <si>
    <t>CA-2015-100860</t>
  </si>
  <si>
    <t>CA-2017-160717</t>
  </si>
  <si>
    <t>CA-2018-132619</t>
  </si>
  <si>
    <t>US-2016-120957</t>
  </si>
  <si>
    <t>CA-2018-157448</t>
  </si>
  <si>
    <t>CA-2017-126270</t>
  </si>
  <si>
    <t>CA-2018-145275</t>
  </si>
  <si>
    <t>CA-2016-133396</t>
  </si>
  <si>
    <t>US-2018-140312</t>
  </si>
  <si>
    <t>CA-2017-114867</t>
  </si>
  <si>
    <t>TEC-PH-10002645</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</si>
  <si>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</si>
  <si>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</si>
  <si>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</si>
  <si>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</si>
  <si>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</si>
  <si>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</si>
  <si>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</si>
  <si>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</si>
  <si>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</si>
  <si>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</si>
  <si>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</si>
  <si>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</si>
  <si>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</si>
  <si>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</si>
  <si>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</si>
  <si>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</si>
  <si>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</si>
  <si>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</si>
  <si>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</si>
  <si>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</si>
  <si>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</si>
  <si>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</si>
  <si>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</si>
  <si>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</si>
  <si>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</si>
  <si>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</si>
  <si>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</si>
  <si>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</si>
  <si>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</si>
  <si>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</si>
  <si>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</si>
  <si>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</si>
  <si>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</si>
  <si>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</si>
  <si>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</si>
  <si>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</si>
  <si>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</si>
  <si>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</si>
  <si>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</si>
  <si>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</si>
  <si>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</si>
  <si>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</si>
  <si>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</si>
  <si>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</si>
  <si>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</si>
  <si>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</si>
  <si>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</si>
  <si>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</si>
  <si>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</si>
  <si>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</si>
  <si>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</si>
  <si>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</si>
  <si>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</si>
  <si>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</si>
  <si>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</si>
  <si>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</si>
  <si>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</si>
  <si>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</si>
  <si>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</si>
  <si>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</si>
  <si>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</si>
  <si>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</si>
  <si>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</si>
  <si>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</si>
  <si>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</si>
  <si>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</si>
  <si>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</si>
  <si>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</si>
  <si>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Order Day</t>
  </si>
  <si>
    <t>Order Month</t>
  </si>
  <si>
    <t>Order Year</t>
  </si>
  <si>
    <t>Row Labels</t>
  </si>
  <si>
    <t>Grand Total</t>
  </si>
  <si>
    <t>Sum of Sales</t>
  </si>
  <si>
    <t>Ano</t>
  </si>
  <si>
    <t>Mes</t>
  </si>
  <si>
    <t>Periodo</t>
  </si>
  <si>
    <t>Ventas Mensuales</t>
  </si>
  <si>
    <t>Demanda Desestacionalizada</t>
  </si>
  <si>
    <t>Demanda Desestacionalizada Dt</t>
  </si>
  <si>
    <t>Factor Estacional</t>
  </si>
  <si>
    <t>Nivel Lt</t>
  </si>
  <si>
    <t>Tendencia Tt</t>
  </si>
  <si>
    <t>Factor Estacional St</t>
  </si>
  <si>
    <t>Pronostico Ft</t>
  </si>
  <si>
    <t>Error Et</t>
  </si>
  <si>
    <t>Error Absoluto At</t>
  </si>
  <si>
    <t>Error Cuadratico MSEt</t>
  </si>
  <si>
    <t>Error Cuadratico MSEt (MAD)</t>
  </si>
  <si>
    <t>%Error</t>
  </si>
  <si>
    <t>MAPE</t>
  </si>
  <si>
    <t>TSt</t>
  </si>
  <si>
    <t>s1</t>
  </si>
  <si>
    <t>s2</t>
  </si>
  <si>
    <t>s3</t>
  </si>
  <si>
    <t>s4</t>
  </si>
  <si>
    <t>Alfa</t>
  </si>
  <si>
    <t>TSt Min</t>
  </si>
  <si>
    <t>STD</t>
  </si>
  <si>
    <t>Regresion Lineal</t>
  </si>
  <si>
    <t>TSt Max</t>
  </si>
  <si>
    <t>MSE</t>
  </si>
  <si>
    <t>MAD</t>
  </si>
  <si>
    <t>Via Aerea</t>
  </si>
  <si>
    <t>Periodo t</t>
  </si>
  <si>
    <t>Regresion Cubica</t>
  </si>
  <si>
    <t>y hat</t>
  </si>
  <si>
    <t>t2</t>
  </si>
  <si>
    <t>t3</t>
  </si>
  <si>
    <t>Lower 95.0%</t>
  </si>
  <si>
    <t>Upper 95.0%</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</si>
  <si>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</si>
  <si>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</si>
  <si>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</si>
  <si>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</si>
  <si>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</si>
  <si>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</si>
  <si>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</si>
  <si>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</si>
  <si>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</si>
  <si>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</si>
  <si>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</si>
  <si>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</si>
  <si>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</si>
  <si>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</si>
  <si>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</si>
  <si>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</si>
  <si>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</si>
  <si>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</si>
  <si>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</si>
  <si>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</si>
  <si>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</si>
  <si>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</si>
  <si>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X Variable 1</t>
  </si>
  <si>
    <t>X Variable 2</t>
  </si>
  <si>
    <t>X Variable 3</t>
  </si>
  <si>
    <t>Ventas</t>
  </si>
  <si>
    <t>Regresion</t>
  </si>
  <si>
    <t>x3</t>
  </si>
  <si>
    <t>x2</t>
  </si>
  <si>
    <t>x1</t>
  </si>
  <si>
    <t>interceptor</t>
  </si>
  <si>
    <t>RESIDUAL OUTPUT</t>
  </si>
  <si>
    <t>Observation</t>
  </si>
  <si>
    <t>Predicted Y</t>
  </si>
  <si>
    <t>Residuals</t>
  </si>
  <si>
    <t>(All)</t>
  </si>
  <si>
    <t>Modelo Predictivo</t>
  </si>
  <si>
    <t>Rango</t>
  </si>
  <si>
    <t>Notas</t>
  </si>
  <si>
    <t>Modelo Winter</t>
  </si>
  <si>
    <t>Modelo Holt</t>
  </si>
  <si>
    <t>Ventas Totales</t>
  </si>
  <si>
    <t>Promedio Movil</t>
  </si>
  <si>
    <t>Suavizamiento Exponencia;</t>
  </si>
  <si>
    <t>Promedio</t>
  </si>
  <si>
    <t>Column Labels</t>
  </si>
  <si>
    <t>beta</t>
  </si>
  <si>
    <t>Gamma</t>
  </si>
  <si>
    <t>Ventas reales</t>
  </si>
  <si>
    <t>SES</t>
  </si>
  <si>
    <t>se puede apreciar un r2 de 0.32</t>
  </si>
  <si>
    <t>utilizando coeficientes de 0.2,0.05,0.1 respectivamente. Con el solver los valores ideales tienden a 1 para alfa y gamma  pero hace que el TS se salga del rango de confianza.</t>
  </si>
  <si>
    <t>utilizando coeficientes de 0.11 y 0.2respectivamente. Con el solver los valores ideales son 0 y 0.2 pero hace que el TS se salga del rango de confianza.</t>
  </si>
  <si>
    <t>Utilizando un alfa de 0.34. Con el solver Min el MSE da un Alfa de 0.1 pero hace que se salga del rango TS</t>
  </si>
  <si>
    <t>**Laregion que seleccione aqui afectara los demas valores de los modelo en los que el nombre tenga "xregion" de forma automatica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</si>
</sst>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quot;$&quot;#,##0.00"/>
    <numFmt numFmtId="165" formatCode="_(* #,##0_);_(* \(#,##0\);_(* &quot;-&quot;??_);_(@_)"/>
  </numFmts>
  <fonts count="8"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i/>
      <sz val="11"/>
      <color theme="1"/>
      <name val="Aptos Narrow"/>
      <family val="2"/>
      <scheme val="minor"/>
    </font>
    <font>
      <u/>
      <sz val="11"/>
      <color theme="10"/>
      <name val="Aptos Narrow"/>
      <family val="2"/>
      <scheme val="minor"/>
    </font>
  </fonts>
  <fills count="12">
    <fill>
      <patternFill patternType="none"/>
    </fill>
    <fill>
      <patternFill patternType="gray125"/>
    </fill>
    <fill>
      <patternFill patternType="solid">
        <fgColor theme="3" tint="9.9978637043366805E-2"/>
        <bgColor indexed="64"/>
      </patternFill>
    </fill>
    <fill>
      <patternFill patternType="solid">
        <fgColor theme="3" tint="0.89999084444715716"/>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bgColor indexed="64"/>
      </patternFill>
    </fill>
    <fill>
      <patternFill patternType="solid">
        <fgColor theme="4" tint="-0.249977111117893"/>
        <bgColor theme="4" tint="-0.249977111117893"/>
      </patternFill>
    </fill>
  </fills>
  <borders count="4">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
      <left/>
      <right/>
      <top/>
      <bottom style="medium">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44" fontId="1" fillId="0" borderId="0" applyFont="0" applyFill="0" applyBorder="0" applyAlignment="0" applyProtection="0"/>
  </cellStyleXfs>
  <cellXfs count="82">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0" borderId="0" xfId="0" applyFont="1" applyAlignment="1">
      <alignment wrapText="1"/>
    </xf>
    <xf numFmtId="0" fontId="0" fillId="0" borderId="1" xfId="0" applyBorder="1" applyAlignment="1">
      <alignment horizontal="center" vertical="center"/>
    </xf>
    <xf numFmtId="164" fontId="0" fillId="4" borderId="1" xfId="0" applyNumberFormat="1" applyFill="1" applyBorder="1" applyAlignment="1">
      <alignment horizontal="center" vertical="center"/>
    </xf>
    <xf numFmtId="0" fontId="0" fillId="4" borderId="1" xfId="0" applyFill="1" applyBorder="1" applyAlignment="1">
      <alignment horizontal="center" vertical="center"/>
    </xf>
    <xf numFmtId="165" fontId="0" fillId="0" borderId="1" xfId="0" applyNumberFormat="1" applyBorder="1" applyAlignment="1">
      <alignment horizontal="center" vertical="center"/>
    </xf>
    <xf numFmtId="0" fontId="0" fillId="5" borderId="1" xfId="0" applyFill="1" applyBorder="1" applyAlignment="1">
      <alignment horizontal="center" vertical="center"/>
    </xf>
    <xf numFmtId="165" fontId="0" fillId="0" borderId="1" xfId="1" applyNumberFormat="1" applyFont="1" applyBorder="1" applyAlignment="1">
      <alignment horizontal="center" vertical="center"/>
    </xf>
    <xf numFmtId="2" fontId="0" fillId="0" borderId="1" xfId="0" applyNumberFormat="1" applyBorder="1" applyAlignment="1">
      <alignment horizontal="center" vertical="center"/>
    </xf>
    <xf numFmtId="43" fontId="0" fillId="0" borderId="1" xfId="0" applyNumberFormat="1" applyBorder="1" applyAlignment="1">
      <alignment horizontal="center" vertical="center"/>
    </xf>
    <xf numFmtId="9" fontId="0" fillId="0" borderId="1" xfId="2" applyFont="1" applyBorder="1" applyAlignment="1">
      <alignment horizontal="center" vertical="center"/>
    </xf>
    <xf numFmtId="9" fontId="0" fillId="0" borderId="1" xfId="0" applyNumberFormat="1" applyBorder="1" applyAlignment="1">
      <alignment horizontal="center" vertical="center"/>
    </xf>
    <xf numFmtId="0" fontId="0" fillId="6" borderId="1" xfId="0" applyFill="1" applyBorder="1" applyAlignment="1">
      <alignment horizontal="center" vertical="center"/>
    </xf>
    <xf numFmtId="0" fontId="0" fillId="7" borderId="1" xfId="0" applyFill="1" applyBorder="1" applyAlignment="1">
      <alignment horizontal="center" vertical="center"/>
    </xf>
    <xf numFmtId="0" fontId="0" fillId="8" borderId="1" xfId="0" applyFill="1" applyBorder="1" applyAlignment="1">
      <alignment horizontal="center" vertical="center"/>
    </xf>
    <xf numFmtId="165" fontId="0" fillId="9" borderId="1" xfId="0" applyNumberFormat="1" applyFill="1" applyBorder="1" applyAlignment="1">
      <alignment horizontal="center" vertical="center"/>
    </xf>
    <xf numFmtId="9" fontId="0" fillId="9" borderId="1" xfId="0" applyNumberFormat="1" applyFill="1" applyBorder="1" applyAlignment="1">
      <alignment horizontal="center" vertical="center"/>
    </xf>
    <xf numFmtId="0" fontId="3" fillId="9" borderId="1" xfId="0" applyFont="1" applyFill="1" applyBorder="1"/>
    <xf numFmtId="0" fontId="0" fillId="0" borderId="1" xfId="0" applyBorder="1"/>
    <xf numFmtId="43" fontId="0" fillId="0" borderId="1" xfId="0" applyNumberFormat="1" applyBorder="1"/>
    <xf numFmtId="165" fontId="0" fillId="0" borderId="1" xfId="1" applyNumberFormat="1" applyFont="1" applyBorder="1"/>
    <xf numFmtId="0" fontId="0" fillId="10" borderId="1" xfId="0" applyFill="1" applyBorder="1" applyAlignment="1">
      <alignment horizontal="center" vertical="center"/>
    </xf>
    <xf numFmtId="43" fontId="0" fillId="10" borderId="1" xfId="0" applyNumberFormat="1" applyFill="1" applyBorder="1" applyAlignment="1">
      <alignment horizontal="center" vertical="center"/>
    </xf>
    <xf numFmtId="165" fontId="0" fillId="10" borderId="1" xfId="1" applyNumberFormat="1" applyFont="1" applyFill="1" applyBorder="1" applyAlignment="1">
      <alignment horizontal="center" vertical="center"/>
    </xf>
    <xf numFmtId="165" fontId="0" fillId="10" borderId="1" xfId="0" applyNumberFormat="1" applyFill="1" applyBorder="1" applyAlignment="1">
      <alignment horizontal="center" vertical="center"/>
    </xf>
    <xf numFmtId="9" fontId="0" fillId="10" borderId="1" xfId="2" applyFont="1" applyFill="1" applyBorder="1" applyAlignment="1">
      <alignment horizontal="center" vertical="center"/>
    </xf>
    <xf numFmtId="0" fontId="0" fillId="10" borderId="0" xfId="0" applyFill="1"/>
    <xf numFmtId="2" fontId="0" fillId="0" borderId="1" xfId="1" applyNumberFormat="1" applyFont="1" applyBorder="1" applyAlignment="1">
      <alignment horizontal="center" vertical="center"/>
    </xf>
    <xf numFmtId="2" fontId="0" fillId="10" borderId="1" xfId="0" applyNumberFormat="1" applyFill="1" applyBorder="1" applyAlignment="1">
      <alignment horizontal="center" vertical="center"/>
    </xf>
    <xf numFmtId="9" fontId="0" fillId="10" borderId="1" xfId="0" applyNumberFormat="1" applyFill="1" applyBorder="1" applyAlignment="1">
      <alignment horizontal="center" vertical="center"/>
    </xf>
    <xf numFmtId="2" fontId="0" fillId="0" borderId="1" xfId="0" applyNumberFormat="1" applyBorder="1" applyAlignment="1">
      <alignment horizontal="center"/>
    </xf>
    <xf numFmtId="0" fontId="3" fillId="9" borderId="0" xfId="0" applyFont="1" applyFill="1"/>
    <xf numFmtId="9" fontId="0" fillId="0" borderId="0" xfId="0" applyNumberFormat="1"/>
    <xf numFmtId="1" fontId="0" fillId="0" borderId="0" xfId="0" applyNumberFormat="1"/>
    <xf numFmtId="2" fontId="0" fillId="0" borderId="1" xfId="0" applyNumberFormat="1" applyBorder="1"/>
    <xf numFmtId="9" fontId="0" fillId="0" borderId="1" xfId="2" applyFont="1" applyBorder="1"/>
    <xf numFmtId="0" fontId="0" fillId="0" borderId="1" xfId="0" applyBorder="1" applyAlignment="1">
      <alignment horizontal="center"/>
    </xf>
    <xf numFmtId="0" fontId="4" fillId="11" borderId="0" xfId="0" applyFont="1" applyFill="1" applyAlignment="1">
      <alignment horizontal="center" vertical="center" wrapText="1"/>
    </xf>
    <xf numFmtId="0" fontId="0" fillId="0" borderId="0" xfId="0" applyAlignment="1">
      <alignment horizontal="center" vertical="center"/>
    </xf>
    <xf numFmtId="165" fontId="0" fillId="0" borderId="1" xfId="0" applyNumberFormat="1" applyBorder="1"/>
    <xf numFmtId="165" fontId="0" fillId="0" borderId="1" xfId="0" applyNumberFormat="1" applyBorder="1" applyAlignment="1">
      <alignment horizontal="left" indent="1"/>
    </xf>
    <xf numFmtId="1" fontId="0" fillId="0" borderId="1" xfId="0" applyNumberFormat="1" applyBorder="1"/>
    <xf numFmtId="9" fontId="0" fillId="0" borderId="1" xfId="0" applyNumberFormat="1" applyBorder="1"/>
    <xf numFmtId="165" fontId="0" fillId="0" borderId="1" xfId="1" applyNumberFormat="1" applyFont="1" applyBorder="1" applyAlignment="1">
      <alignment vertical="center"/>
    </xf>
    <xf numFmtId="0" fontId="0" fillId="0" borderId="0" xfId="0" applyAlignment="1">
      <alignment vertical="center"/>
    </xf>
    <xf numFmtId="1" fontId="0" fillId="9" borderId="1" xfId="0" applyNumberFormat="1" applyFill="1" applyBorder="1"/>
    <xf numFmtId="9" fontId="0" fillId="9" borderId="1" xfId="0" applyNumberFormat="1" applyFill="1" applyBorder="1"/>
    <xf numFmtId="0" fontId="0" fillId="10" borderId="1" xfId="0" applyFill="1" applyBorder="1"/>
    <xf numFmtId="165" fontId="0" fillId="10" borderId="1" xfId="0" applyNumberFormat="1" applyFill="1" applyBorder="1" applyAlignment="1">
      <alignment horizontal="left" indent="1"/>
    </xf>
    <xf numFmtId="43" fontId="0" fillId="10" borderId="1" xfId="0" applyNumberFormat="1" applyFill="1" applyBorder="1"/>
    <xf numFmtId="165" fontId="0" fillId="10" borderId="1" xfId="0" applyNumberFormat="1" applyFill="1" applyBorder="1"/>
    <xf numFmtId="1" fontId="0" fillId="10" borderId="1" xfId="0" applyNumberFormat="1" applyFill="1" applyBorder="1"/>
    <xf numFmtId="9" fontId="0" fillId="10" borderId="1" xfId="2" applyFont="1" applyFill="1" applyBorder="1"/>
    <xf numFmtId="9" fontId="0" fillId="10" borderId="1" xfId="0" applyNumberFormat="1" applyFill="1" applyBorder="1"/>
    <xf numFmtId="165" fontId="0" fillId="9" borderId="1" xfId="0" applyNumberFormat="1" applyFill="1" applyBorder="1"/>
    <xf numFmtId="10" fontId="0" fillId="0" borderId="0" xfId="0" applyNumberFormat="1"/>
    <xf numFmtId="2" fontId="0" fillId="0" borderId="1" xfId="2" applyNumberFormat="1" applyFont="1" applyBorder="1"/>
    <xf numFmtId="9" fontId="0" fillId="9" borderId="1" xfId="2" applyFont="1" applyFill="1" applyBorder="1"/>
    <xf numFmtId="0" fontId="6" fillId="9" borderId="2" xfId="0" applyFont="1" applyFill="1" applyBorder="1" applyAlignment="1">
      <alignment horizontal="center"/>
    </xf>
    <xf numFmtId="2" fontId="0" fillId="10" borderId="1" xfId="2" applyNumberFormat="1" applyFont="1" applyFill="1" applyBorder="1"/>
    <xf numFmtId="0" fontId="0" fillId="0" borderId="3" xfId="0" applyBorder="1"/>
    <xf numFmtId="0" fontId="6" fillId="0" borderId="2" xfId="0" applyFont="1" applyBorder="1" applyAlignment="1">
      <alignment horizontal="center"/>
    </xf>
    <xf numFmtId="0" fontId="6" fillId="0" borderId="2" xfId="0" applyFont="1" applyBorder="1" applyAlignment="1">
      <alignment horizontal="centerContinuous"/>
    </xf>
    <xf numFmtId="0" fontId="0" fillId="9" borderId="0" xfId="0" applyFill="1"/>
    <xf numFmtId="0" fontId="0" fillId="9" borderId="3" xfId="0" applyFill="1" applyBorder="1"/>
    <xf numFmtId="0" fontId="7" fillId="0" borderId="1" xfId="3" applyBorder="1"/>
    <xf numFmtId="0" fontId="7" fillId="0" borderId="1" xfId="3" applyFill="1" applyBorder="1"/>
    <xf numFmtId="0" fontId="0" fillId="0" borderId="1" xfId="0" applyBorder="1" applyAlignment="1">
      <alignment horizontal="center" vertical="center"/>
    </xf>
    <xf numFmtId="0" fontId="2" fillId="11" borderId="0" xfId="0" applyFont="1" applyFill="1" applyAlignment="1">
      <alignment horizontal="center" vertical="center" wrapText="1"/>
    </xf>
    <xf numFmtId="44" fontId="0" fillId="0" borderId="0" xfId="4" applyFont="1"/>
    <xf numFmtId="0" fontId="7" fillId="0" borderId="1" xfId="3" applyBorder="1" applyAlignment="1">
      <alignment horizontal="left"/>
    </xf>
    <xf numFmtId="0" fontId="0" fillId="0" borderId="1" xfId="0" applyBorder="1" applyAlignment="1">
      <alignment horizontal="left"/>
    </xf>
    <xf numFmtId="0" fontId="0" fillId="0" borderId="1" xfId="0" applyBorder="1" applyAlignment="1">
      <alignment horizontal="left" wrapText="1"/>
    </xf>
    <xf numFmtId="0" fontId="2" fillId="2" borderId="1" xfId="0" applyFont="1" applyFill="1" applyBorder="1" applyAlignment="1">
      <alignment horizontal="center"/>
    </xf>
    <xf numFmtId="0" fontId="2" fillId="2" borderId="1" xfId="0" applyFont="1" applyFill="1" applyBorder="1" applyAlignment="1">
      <alignment horizontal="center"/>
    </xf>
    <xf numFmtId="1" fontId="0" fillId="0" borderId="1" xfId="0" applyNumberFormat="1" applyBorder="1" applyAlignment="1">
      <alignment horizontal="center" vertical="center"/>
    </xf>
    <xf numFmtId="0" fontId="0" fillId="0" borderId="0" xfId="0" applyNumberFormat="1"/>
  </cellXfs>
  <cellStyles count="5">
    <cellStyle name="Comma" xfId="1" builtinId="3"/>
    <cellStyle name="Currency" xfId="4" builtinId="4"/>
    <cellStyle name="Hyperlink" xfId="3" builtinId="8"/>
    <cellStyle name="Normal" xfId="0" builtinId="0"/>
    <cellStyle name="Percent" xfId="2" builtinId="5"/>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styles" Target="styles.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17/10/relationships/person" Target="persons/person.xml"/><Relationship Id="rId33" Type="http://schemas.openxmlformats.org/officeDocument/2006/relationships/customXml" Target="../customXml/item7.xml"/><Relationship Id="rId38" Type="http://schemas.openxmlformats.org/officeDocument/2006/relationships/customXml" Target="../customXml/item12.xml"/><Relationship Id="rId20" Type="http://schemas.openxmlformats.org/officeDocument/2006/relationships/connections" Target="connections.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Valor</a:t>
            </a:r>
            <a:r>
              <a:rPr lang="en-US" b="1" baseline="0"/>
              <a:t> Real vs Prediccion de Ventas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'Resultados para grafica'!$A$1</c:f>
              <c:strCache>
                <c:ptCount val="1"/>
                <c:pt idx="0">
                  <c:v> Ventas reales </c:v>
                </c:pt>
              </c:strCache>
            </c:strRef>
          </c:tx>
          <c:spPr>
            <a:ln w="28575" cap="rnd">
              <a:solidFill>
                <a:schemeClr val="accent1"/>
              </a:solidFill>
              <a:round/>
            </a:ln>
            <a:effectLst/>
          </c:spPr>
          <c:marker>
            <c:symbol val="none"/>
          </c:marker>
          <c:val>
            <c:numRef>
              <c:f>'Resultados para grafica'!$A$2:$A$49</c:f>
              <c:numCache>
                <c:formatCode>_("$"* #,##0.00_);_("$"* \(#,##0.00\);_("$"* "-"??_);_(@_)</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468C-422F-8BAF-2B02E3A6AEDC}"/>
            </c:ext>
          </c:extLst>
        </c:ser>
        <c:ser>
          <c:idx val="1"/>
          <c:order val="1"/>
          <c:tx>
            <c:strRef>
              <c:f>'Resultados para grafica'!$B$1</c:f>
              <c:strCache>
                <c:ptCount val="1"/>
                <c:pt idx="0">
                  <c:v> Modelo Winter </c:v>
                </c:pt>
              </c:strCache>
            </c:strRef>
          </c:tx>
          <c:spPr>
            <a:ln w="28575" cap="rnd">
              <a:solidFill>
                <a:schemeClr val="accent2"/>
              </a:solidFill>
              <a:prstDash val="dash"/>
              <a:round/>
            </a:ln>
            <a:effectLst/>
          </c:spPr>
          <c:marker>
            <c:symbol val="none"/>
          </c:marker>
          <c:val>
            <c:numRef>
              <c:f>'Resultados para grafica'!$B$2:$B$49</c:f>
              <c:numCache>
                <c:formatCode>_("$"* #,##0.00_);_("$"* \(#,##0.00\);_("$"* "-"??_);_(@_)</c:formatCode>
                <c:ptCount val="48"/>
                <c:pt idx="0">
                  <c:v>27703.071032323736</c:v>
                </c:pt>
                <c:pt idx="1">
                  <c:v>16793.511463564511</c:v>
                </c:pt>
                <c:pt idx="2">
                  <c:v>35461.728450576324</c:v>
                </c:pt>
                <c:pt idx="3">
                  <c:v>30560.306521446415</c:v>
                </c:pt>
                <c:pt idx="4">
                  <c:v>26669.286919669008</c:v>
                </c:pt>
                <c:pt idx="5">
                  <c:v>22011.705617345368</c:v>
                </c:pt>
                <c:pt idx="6">
                  <c:v>43159.571925640463</c:v>
                </c:pt>
                <c:pt idx="7">
                  <c:v>33924.707648484808</c:v>
                </c:pt>
                <c:pt idx="8">
                  <c:v>41166.082287742443</c:v>
                </c:pt>
                <c:pt idx="9">
                  <c:v>31326.147884071877</c:v>
                </c:pt>
                <c:pt idx="10">
                  <c:v>64072.193317654412</c:v>
                </c:pt>
                <c:pt idx="11">
                  <c:v>56641.928710827393</c:v>
                </c:pt>
                <c:pt idx="12">
                  <c:v>49415.076322465356</c:v>
                </c:pt>
                <c:pt idx="13">
                  <c:v>29386.903273003856</c:v>
                </c:pt>
                <c:pt idx="14">
                  <c:v>52131.404256139562</c:v>
                </c:pt>
                <c:pt idx="15">
                  <c:v>41099.984824724728</c:v>
                </c:pt>
                <c:pt idx="16">
                  <c:v>36104.778948944455</c:v>
                </c:pt>
                <c:pt idx="17">
                  <c:v>24412.333426683366</c:v>
                </c:pt>
                <c:pt idx="18">
                  <c:v>44210.073772768686</c:v>
                </c:pt>
                <c:pt idx="19">
                  <c:v>36880.617120061332</c:v>
                </c:pt>
                <c:pt idx="20">
                  <c:v>39821.641008557002</c:v>
                </c:pt>
                <c:pt idx="21">
                  <c:v>28341.826574815081</c:v>
                </c:pt>
                <c:pt idx="22">
                  <c:v>58904.977764377974</c:v>
                </c:pt>
                <c:pt idx="23">
                  <c:v>56398.729384275655</c:v>
                </c:pt>
                <c:pt idx="24">
                  <c:v>47612.104470074795</c:v>
                </c:pt>
                <c:pt idx="25">
                  <c:v>29729.655380806216</c:v>
                </c:pt>
                <c:pt idx="26">
                  <c:v>56686.749788527675</c:v>
                </c:pt>
                <c:pt idx="27">
                  <c:v>47253.937697156005</c:v>
                </c:pt>
                <c:pt idx="28">
                  <c:v>44756.830059732507</c:v>
                </c:pt>
                <c:pt idx="29">
                  <c:v>32653.802062972747</c:v>
                </c:pt>
                <c:pt idx="30">
                  <c:v>59308.483554709142</c:v>
                </c:pt>
                <c:pt idx="31">
                  <c:v>46983.612434689247</c:v>
                </c:pt>
                <c:pt idx="32">
                  <c:v>48631.676792702739</c:v>
                </c:pt>
                <c:pt idx="33">
                  <c:v>38803.533333356369</c:v>
                </c:pt>
                <c:pt idx="34">
                  <c:v>74272.163842042675</c:v>
                </c:pt>
                <c:pt idx="35">
                  <c:v>71335.198913249304</c:v>
                </c:pt>
                <c:pt idx="36">
                  <c:v>65999.782121641343</c:v>
                </c:pt>
                <c:pt idx="37">
                  <c:v>40518.347057945539</c:v>
                </c:pt>
                <c:pt idx="38">
                  <c:v>69558.864518282571</c:v>
                </c:pt>
                <c:pt idx="39">
                  <c:v>56442.133309526871</c:v>
                </c:pt>
                <c:pt idx="40">
                  <c:v>50538.575554362244</c:v>
                </c:pt>
                <c:pt idx="41">
                  <c:v>37084.84041043662</c:v>
                </c:pt>
                <c:pt idx="42">
                  <c:v>63524.961092723825</c:v>
                </c:pt>
                <c:pt idx="43">
                  <c:v>56668.941329159949</c:v>
                </c:pt>
                <c:pt idx="44">
                  <c:v>60628.08747049197</c:v>
                </c:pt>
                <c:pt idx="45">
                  <c:v>50306.566782990609</c:v>
                </c:pt>
                <c:pt idx="46">
                  <c:v>94553.013034189556</c:v>
                </c:pt>
                <c:pt idx="47">
                  <c:v>85914.870638902139</c:v>
                </c:pt>
              </c:numCache>
            </c:numRef>
          </c:val>
          <c:smooth val="0"/>
          <c:extLst>
            <c:ext xmlns:c16="http://schemas.microsoft.com/office/drawing/2014/chart" uri="{C3380CC4-5D6E-409C-BE32-E72D297353CC}">
              <c16:uniqueId val="{00000001-468C-422F-8BAF-2B02E3A6AEDC}"/>
            </c:ext>
          </c:extLst>
        </c:ser>
        <c:ser>
          <c:idx val="2"/>
          <c:order val="2"/>
          <c:tx>
            <c:strRef>
              <c:f>'Resultados para grafica'!$C$1</c:f>
              <c:strCache>
                <c:ptCount val="1"/>
                <c:pt idx="0">
                  <c:v> Modelo Holt </c:v>
                </c:pt>
              </c:strCache>
              <c:extLst xmlns:c15="http://schemas.microsoft.com/office/drawing/2012/chart"/>
            </c:strRef>
          </c:tx>
          <c:spPr>
            <a:ln w="28575" cap="rnd">
              <a:solidFill>
                <a:schemeClr val="accent3"/>
              </a:solidFill>
              <a:prstDash val="dash"/>
              <a:round/>
            </a:ln>
            <a:effectLst/>
          </c:spPr>
          <c:marker>
            <c:symbol val="none"/>
          </c:marker>
          <c:val>
            <c:numRef>
              <c:f>'Resultados para grafica'!$C$2:$C$49</c:f>
              <c:numCache>
                <c:formatCode>_("$"* #,##0.00_);_("$"* \(#,##0.00\);_("$"* "-"??_);_(@_)</c:formatCode>
                <c:ptCount val="48"/>
                <c:pt idx="0">
                  <c:v>26240.013137414957</c:v>
                </c:pt>
                <c:pt idx="1">
                  <c:v>25539.796918857817</c:v>
                </c:pt>
                <c:pt idx="2">
                  <c:v>23388.726926127089</c:v>
                </c:pt>
                <c:pt idx="3">
                  <c:v>27749.699724221948</c:v>
                </c:pt>
                <c:pt idx="4">
                  <c:v>28631.539310593489</c:v>
                </c:pt>
                <c:pt idx="5">
                  <c:v>28837.776623631104</c:v>
                </c:pt>
                <c:pt idx="6">
                  <c:v>30316.650915714697</c:v>
                </c:pt>
                <c:pt idx="7">
                  <c:v>31649.523475523372</c:v>
                </c:pt>
                <c:pt idx="8">
                  <c:v>32003.035625291577</c:v>
                </c:pt>
                <c:pt idx="9">
                  <c:v>39404.971177428859</c:v>
                </c:pt>
                <c:pt idx="10">
                  <c:v>40299.044380927611</c:v>
                </c:pt>
                <c:pt idx="11">
                  <c:v>47032.128538061093</c:v>
                </c:pt>
                <c:pt idx="12">
                  <c:v>52418.075655072549</c:v>
                </c:pt>
                <c:pt idx="13">
                  <c:v>50944.832893001148</c:v>
                </c:pt>
                <c:pt idx="14">
                  <c:v>48103.081427111574</c:v>
                </c:pt>
                <c:pt idx="15">
                  <c:v>47469.789649873397</c:v>
                </c:pt>
                <c:pt idx="16">
                  <c:v>46812.889413834215</c:v>
                </c:pt>
                <c:pt idx="17">
                  <c:v>45396.031127654976</c:v>
                </c:pt>
                <c:pt idx="18">
                  <c:v>42955.883581147049</c:v>
                </c:pt>
                <c:pt idx="19">
                  <c:v>41019.481873969758</c:v>
                </c:pt>
                <c:pt idx="20">
                  <c:v>40106.768433754638</c:v>
                </c:pt>
                <c:pt idx="21">
                  <c:v>42695.722916420578</c:v>
                </c:pt>
                <c:pt idx="22">
                  <c:v>41209.439191832018</c:v>
                </c:pt>
                <c:pt idx="23">
                  <c:v>45501.668623727899</c:v>
                </c:pt>
                <c:pt idx="24">
                  <c:v>49883.037521793223</c:v>
                </c:pt>
                <c:pt idx="25">
                  <c:v>46932.841695591909</c:v>
                </c:pt>
                <c:pt idx="26">
                  <c:v>44268.174462969713</c:v>
                </c:pt>
                <c:pt idx="27">
                  <c:v>45148.838925750628</c:v>
                </c:pt>
                <c:pt idx="28">
                  <c:v>44416.928595259124</c:v>
                </c:pt>
                <c:pt idx="29">
                  <c:v>46012.293458025983</c:v>
                </c:pt>
                <c:pt idx="30">
                  <c:v>45431.270001811907</c:v>
                </c:pt>
                <c:pt idx="31">
                  <c:v>44603.321081741524</c:v>
                </c:pt>
                <c:pt idx="32">
                  <c:v>42701.457788680571</c:v>
                </c:pt>
                <c:pt idx="33">
                  <c:v>45843.252952305353</c:v>
                </c:pt>
                <c:pt idx="34">
                  <c:v>47884.586439980696</c:v>
                </c:pt>
                <c:pt idx="35">
                  <c:v>52530.556157932166</c:v>
                </c:pt>
                <c:pt idx="36">
                  <c:v>59450.046405434477</c:v>
                </c:pt>
                <c:pt idx="37">
                  <c:v>59508.082962791974</c:v>
                </c:pt>
                <c:pt idx="38">
                  <c:v>56097.717190458723</c:v>
                </c:pt>
                <c:pt idx="39">
                  <c:v>57407.002650492032</c:v>
                </c:pt>
                <c:pt idx="40">
                  <c:v>55525.869376810857</c:v>
                </c:pt>
                <c:pt idx="41">
                  <c:v>54505.511176344771</c:v>
                </c:pt>
                <c:pt idx="42">
                  <c:v>53938.589146450366</c:v>
                </c:pt>
                <c:pt idx="43">
                  <c:v>52863.313259622439</c:v>
                </c:pt>
                <c:pt idx="44">
                  <c:v>54107.159324633889</c:v>
                </c:pt>
                <c:pt idx="45">
                  <c:v>58483.842753352139</c:v>
                </c:pt>
                <c:pt idx="46">
                  <c:v>61838.782102737627</c:v>
                </c:pt>
                <c:pt idx="47">
                  <c:v>70512.7669454305</c:v>
                </c:pt>
              </c:numCache>
              <c:extLst xmlns:c15="http://schemas.microsoft.com/office/drawing/2012/chart"/>
            </c:numRef>
          </c:val>
          <c:smooth val="0"/>
          <c:extLst>
            <c:ext xmlns:c16="http://schemas.microsoft.com/office/drawing/2014/chart" uri="{C3380CC4-5D6E-409C-BE32-E72D297353CC}">
              <c16:uniqueId val="{00000002-468C-422F-8BAF-2B02E3A6AEDC}"/>
            </c:ext>
          </c:extLst>
        </c:ser>
        <c:ser>
          <c:idx val="3"/>
          <c:order val="3"/>
          <c:tx>
            <c:strRef>
              <c:f>'Resultados para grafica'!$D$1</c:f>
              <c:strCache>
                <c:ptCount val="1"/>
                <c:pt idx="0">
                  <c:v> Regresion Cubica </c:v>
                </c:pt>
              </c:strCache>
              <c:extLst xmlns:c15="http://schemas.microsoft.com/office/drawing/2012/chart"/>
            </c:strRef>
          </c:tx>
          <c:spPr>
            <a:ln w="28575" cap="rnd">
              <a:solidFill>
                <a:schemeClr val="accent4"/>
              </a:solidFill>
              <a:prstDash val="dash"/>
              <a:round/>
            </a:ln>
            <a:effectLst/>
          </c:spPr>
          <c:marker>
            <c:symbol val="none"/>
          </c:marker>
          <c:val>
            <c:numRef>
              <c:f>'Resultados para grafica'!$D$2:$D$49</c:f>
              <c:numCache>
                <c:formatCode>_("$"* #,##0.00_);_("$"* \(#,##0.00\);_("$"* "-"??_);_(@_)</c:formatCode>
                <c:ptCount val="48"/>
                <c:pt idx="0">
                  <c:v>20941.521923113141</c:v>
                </c:pt>
                <c:pt idx="1">
                  <c:v>24177.716309639174</c:v>
                </c:pt>
                <c:pt idx="2">
                  <c:v>27093.80985361931</c:v>
                </c:pt>
                <c:pt idx="3">
                  <c:v>29705.952111200448</c:v>
                </c:pt>
                <c:pt idx="4">
                  <c:v>32030.292638529478</c:v>
                </c:pt>
                <c:pt idx="5">
                  <c:v>34082.980991753298</c:v>
                </c:pt>
                <c:pt idx="6">
                  <c:v>35880.166727018812</c:v>
                </c:pt>
                <c:pt idx="7">
                  <c:v>37437.999400472901</c:v>
                </c:pt>
                <c:pt idx="8">
                  <c:v>38772.62856826248</c:v>
                </c:pt>
                <c:pt idx="9">
                  <c:v>39900.203786534425</c:v>
                </c:pt>
                <c:pt idx="10">
                  <c:v>40836.874611435647</c:v>
                </c:pt>
                <c:pt idx="11">
                  <c:v>41598.790599113032</c:v>
                </c:pt>
                <c:pt idx="12">
                  <c:v>42202.101305713484</c:v>
                </c:pt>
                <c:pt idx="13">
                  <c:v>42662.956287383902</c:v>
                </c:pt>
                <c:pt idx="14">
                  <c:v>42997.50510027117</c:v>
                </c:pt>
                <c:pt idx="15">
                  <c:v>43221.897300522185</c:v>
                </c:pt>
                <c:pt idx="16">
                  <c:v>43352.282444283846</c:v>
                </c:pt>
                <c:pt idx="17">
                  <c:v>43404.810087703067</c:v>
                </c:pt>
                <c:pt idx="18">
                  <c:v>43395.629786926715</c:v>
                </c:pt>
                <c:pt idx="19">
                  <c:v>43340.891098101703</c:v>
                </c:pt>
                <c:pt idx="20">
                  <c:v>43256.743577374917</c:v>
                </c:pt>
                <c:pt idx="21">
                  <c:v>43159.336780893267</c:v>
                </c:pt>
                <c:pt idx="22">
                  <c:v>43064.820264803646</c:v>
                </c:pt>
                <c:pt idx="23">
                  <c:v>42989.343585252936</c:v>
                </c:pt>
                <c:pt idx="24">
                  <c:v>42949.056298388037</c:v>
                </c:pt>
                <c:pt idx="25">
                  <c:v>42960.107960355846</c:v>
                </c:pt>
                <c:pt idx="26">
                  <c:v>43038.648127303299</c:v>
                </c:pt>
                <c:pt idx="27">
                  <c:v>43200.826355377256</c:v>
                </c:pt>
                <c:pt idx="28">
                  <c:v>43462.792200724565</c:v>
                </c:pt>
                <c:pt idx="29">
                  <c:v>43840.695219492205</c:v>
                </c:pt>
                <c:pt idx="30">
                  <c:v>44350.684967827037</c:v>
                </c:pt>
                <c:pt idx="31">
                  <c:v>45008.911001875938</c:v>
                </c:pt>
                <c:pt idx="32">
                  <c:v>45831.522877785843</c:v>
                </c:pt>
                <c:pt idx="33">
                  <c:v>46834.670151703598</c:v>
                </c:pt>
                <c:pt idx="34">
                  <c:v>48034.502379776168</c:v>
                </c:pt>
                <c:pt idx="35">
                  <c:v>49447.169118150414</c:v>
                </c:pt>
                <c:pt idx="36">
                  <c:v>51088.819922973198</c:v>
                </c:pt>
                <c:pt idx="37">
                  <c:v>52975.604350391455</c:v>
                </c:pt>
                <c:pt idx="38">
                  <c:v>55123.671956552105</c:v>
                </c:pt>
                <c:pt idx="39">
                  <c:v>57549.172297601966</c:v>
                </c:pt>
                <c:pt idx="40">
                  <c:v>60268.254929688032</c:v>
                </c:pt>
                <c:pt idx="41">
                  <c:v>63297.069408957061</c:v>
                </c:pt>
                <c:pt idx="42">
                  <c:v>66651.765291556105</c:v>
                </c:pt>
                <c:pt idx="43">
                  <c:v>70348.492133631982</c:v>
                </c:pt>
                <c:pt idx="44">
                  <c:v>74403.399491331598</c:v>
                </c:pt>
                <c:pt idx="45">
                  <c:v>78832.636920801859</c:v>
                </c:pt>
                <c:pt idx="46">
                  <c:v>83652.353978189582</c:v>
                </c:pt>
                <c:pt idx="47">
                  <c:v>88878.700219641818</c:v>
                </c:pt>
              </c:numCache>
              <c:extLst xmlns:c15="http://schemas.microsoft.com/office/drawing/2012/chart"/>
            </c:numRef>
          </c:val>
          <c:smooth val="0"/>
          <c:extLst>
            <c:ext xmlns:c16="http://schemas.microsoft.com/office/drawing/2014/chart" uri="{C3380CC4-5D6E-409C-BE32-E72D297353CC}">
              <c16:uniqueId val="{00000003-468C-422F-8BAF-2B02E3A6AEDC}"/>
            </c:ext>
          </c:extLst>
        </c:ser>
        <c:ser>
          <c:idx val="4"/>
          <c:order val="4"/>
          <c:tx>
            <c:strRef>
              <c:f>'Resultados para grafica'!$E$1</c:f>
              <c:strCache>
                <c:ptCount val="1"/>
                <c:pt idx="0">
                  <c:v> SES </c:v>
                </c:pt>
              </c:strCache>
              <c:extLst xmlns:c15="http://schemas.microsoft.com/office/drawing/2012/chart"/>
            </c:strRef>
          </c:tx>
          <c:spPr>
            <a:ln w="28575" cap="rnd">
              <a:solidFill>
                <a:schemeClr val="accent5"/>
              </a:solidFill>
              <a:prstDash val="dash"/>
              <a:round/>
            </a:ln>
            <a:effectLst/>
          </c:spPr>
          <c:marker>
            <c:symbol val="none"/>
          </c:marker>
          <c:val>
            <c:numRef>
              <c:f>'Resultados para grafica'!$E$2:$E$49</c:f>
              <c:numCache>
                <c:formatCode>_("$"* #,##0.00_);_("$"* \(#,##0.00\);_("$"* "-"??_);_(@_)</c:formatCode>
                <c:ptCount val="48"/>
                <c:pt idx="0">
                  <c:v>47115.349639583328</c:v>
                </c:pt>
                <c:pt idx="1">
                  <c:v>37242.456847708323</c:v>
                </c:pt>
                <c:pt idx="2">
                  <c:v>27425.687393395823</c:v>
                </c:pt>
                <c:pt idx="3">
                  <c:v>35759.720275377083</c:v>
                </c:pt>
                <c:pt idx="4">
                  <c:v>33403.860692763956</c:v>
                </c:pt>
                <c:pt idx="5">
                  <c:v>30475.993384934769</c:v>
                </c:pt>
                <c:pt idx="6">
                  <c:v>31630.076049454343</c:v>
                </c:pt>
                <c:pt idx="7">
                  <c:v>32275.516134618036</c:v>
                </c:pt>
                <c:pt idx="8">
                  <c:v>30728.122244232625</c:v>
                </c:pt>
                <c:pt idx="9">
                  <c:v>45996.743610962832</c:v>
                </c:pt>
                <c:pt idx="10">
                  <c:v>41633.738427673976</c:v>
                </c:pt>
                <c:pt idx="11">
                  <c:v>52515.915109371781</c:v>
                </c:pt>
                <c:pt idx="12">
                  <c:v>57211.258126560249</c:v>
                </c:pt>
                <c:pt idx="13">
                  <c:v>45467.967968592173</c:v>
                </c:pt>
                <c:pt idx="14">
                  <c:v>35413.000878014522</c:v>
                </c:pt>
                <c:pt idx="15">
                  <c:v>34490.896134610157</c:v>
                </c:pt>
                <c:pt idx="16">
                  <c:v>34389.967844227111</c:v>
                </c:pt>
                <c:pt idx="17">
                  <c:v>33060.836640958973</c:v>
                </c:pt>
                <c:pt idx="18">
                  <c:v>30222.39784867128</c:v>
                </c:pt>
                <c:pt idx="19">
                  <c:v>29738.156194069896</c:v>
                </c:pt>
                <c:pt idx="20">
                  <c:v>31862.21199584892</c:v>
                </c:pt>
                <c:pt idx="21">
                  <c:v>41243.630197094259</c:v>
                </c:pt>
                <c:pt idx="22">
                  <c:v>38174.062387965983</c:v>
                </c:pt>
                <c:pt idx="23">
                  <c:v>49296.663521576193</c:v>
                </c:pt>
                <c:pt idx="24">
                  <c:v>56870.744825103357</c:v>
                </c:pt>
                <c:pt idx="25">
                  <c:v>45372.268677572341</c:v>
                </c:pt>
                <c:pt idx="26">
                  <c:v>38654.232574300637</c:v>
                </c:pt>
                <c:pt idx="27">
                  <c:v>42407.480502010447</c:v>
                </c:pt>
                <c:pt idx="28">
                  <c:v>41289.166451407305</c:v>
                </c:pt>
                <c:pt idx="29">
                  <c:v>45899.488915985108</c:v>
                </c:pt>
                <c:pt idx="30">
                  <c:v>44046.988041189565</c:v>
                </c:pt>
                <c:pt idx="31">
                  <c:v>42329.126528832683</c:v>
                </c:pt>
                <c:pt idx="32">
                  <c:v>38793.048660182874</c:v>
                </c:pt>
                <c:pt idx="33">
                  <c:v>47913.151332128007</c:v>
                </c:pt>
                <c:pt idx="34">
                  <c:v>51414.11583248961</c:v>
                </c:pt>
                <c:pt idx="35">
                  <c:v>59709.829822742722</c:v>
                </c:pt>
                <c:pt idx="36">
                  <c:v>70518.617175919906</c:v>
                </c:pt>
                <c:pt idx="37">
                  <c:v>62405.97422314393</c:v>
                </c:pt>
                <c:pt idx="38">
                  <c:v>49660.481176200752</c:v>
                </c:pt>
                <c:pt idx="39">
                  <c:v>52421.360663340522</c:v>
                </c:pt>
                <c:pt idx="40">
                  <c:v>47357.525494338362</c:v>
                </c:pt>
                <c:pt idx="41">
                  <c:v>46298.062506036855</c:v>
                </c:pt>
                <c:pt idx="42">
                  <c:v>46865.862064225796</c:v>
                </c:pt>
                <c:pt idx="43">
                  <c:v>46253.63464495806</c:v>
                </c:pt>
                <c:pt idx="44">
                  <c:v>51228.898651470634</c:v>
                </c:pt>
                <c:pt idx="45">
                  <c:v>61706.095456029449</c:v>
                </c:pt>
                <c:pt idx="46">
                  <c:v>66428.706179220608</c:v>
                </c:pt>
                <c:pt idx="47">
                  <c:v>81881.540825454431</c:v>
                </c:pt>
              </c:numCache>
              <c:extLst xmlns:c15="http://schemas.microsoft.com/office/drawing/2012/chart"/>
            </c:numRef>
          </c:val>
          <c:smooth val="0"/>
          <c:extLst>
            <c:ext xmlns:c16="http://schemas.microsoft.com/office/drawing/2014/chart" uri="{C3380CC4-5D6E-409C-BE32-E72D297353CC}">
              <c16:uniqueId val="{00000004-468C-422F-8BAF-2B02E3A6AEDC}"/>
            </c:ext>
          </c:extLst>
        </c:ser>
        <c:ser>
          <c:idx val="5"/>
          <c:order val="5"/>
          <c:tx>
            <c:strRef>
              <c:f>'Resultados para grafica'!$F$1</c:f>
              <c:strCache>
                <c:ptCount val="1"/>
                <c:pt idx="0">
                  <c:v> Promedio Movil </c:v>
                </c:pt>
              </c:strCache>
              <c:extLst xmlns:c15="http://schemas.microsoft.com/office/drawing/2012/chart"/>
            </c:strRef>
          </c:tx>
          <c:spPr>
            <a:ln w="28575" cap="rnd">
              <a:solidFill>
                <a:schemeClr val="accent6"/>
              </a:solidFill>
              <a:prstDash val="dash"/>
              <a:round/>
            </a:ln>
            <a:effectLst/>
          </c:spPr>
          <c:marker>
            <c:symbol val="none"/>
          </c:marker>
          <c:val>
            <c:numRef>
              <c:f>'Resultados para grafica'!$F$2:$F$49</c:f>
              <c:numCache>
                <c:formatCode>_("$"* #,##0.00_);_("$"* \(#,##0.00\);_("$"* "-"??_);_(@_)</c:formatCode>
                <c:ptCount val="48"/>
                <c:pt idx="4">
                  <c:v>25459.562750000005</c:v>
                </c:pt>
                <c:pt idx="5">
                  <c:v>27819.211750000006</c:v>
                </c:pt>
                <c:pt idx="6">
                  <c:v>35269.972650000011</c:v>
                </c:pt>
                <c:pt idx="7">
                  <c:v>29913.909150000007</c:v>
                </c:pt>
                <c:pt idx="8">
                  <c:v>29716.579525000001</c:v>
                </c:pt>
                <c:pt idx="9">
                  <c:v>44211.385475000003</c:v>
                </c:pt>
                <c:pt idx="10">
                  <c:v>43493.999824999992</c:v>
                </c:pt>
                <c:pt idx="11">
                  <c:v>54525.529249999992</c:v>
                </c:pt>
                <c:pt idx="12">
                  <c:v>64787.909749999992</c:v>
                </c:pt>
                <c:pt idx="13">
                  <c:v>48898.767449999992</c:v>
                </c:pt>
                <c:pt idx="14">
                  <c:v>44023.271949999995</c:v>
                </c:pt>
                <c:pt idx="15">
                  <c:v>32631.186374999997</c:v>
                </c:pt>
                <c:pt idx="16">
                  <c:v>24128.038874999995</c:v>
                </c:pt>
                <c:pt idx="17">
                  <c:v>27101.182099999995</c:v>
                </c:pt>
                <c:pt idx="18">
                  <c:v>30013.172849999992</c:v>
                </c:pt>
                <c:pt idx="19">
                  <c:v>29080.407999999996</c:v>
                </c:pt>
                <c:pt idx="20">
                  <c:v>29746.376424999995</c:v>
                </c:pt>
                <c:pt idx="21">
                  <c:v>38039.895300000004</c:v>
                </c:pt>
                <c:pt idx="22">
                  <c:v>39892.986175000005</c:v>
                </c:pt>
                <c:pt idx="23">
                  <c:v>51553.271300000022</c:v>
                </c:pt>
                <c:pt idx="24">
                  <c:v>60984.586050000042</c:v>
                </c:pt>
                <c:pt idx="25">
                  <c:v>49836.807300000029</c:v>
                </c:pt>
                <c:pt idx="26">
                  <c:v>47828.576675000033</c:v>
                </c:pt>
                <c:pt idx="27">
                  <c:v>41807.491550000021</c:v>
                </c:pt>
                <c:pt idx="28">
                  <c:v>32841.532999999996</c:v>
                </c:pt>
                <c:pt idx="29">
                  <c:v>42370.13725</c:v>
                </c:pt>
                <c:pt idx="30">
                  <c:v>46556.554999999993</c:v>
                </c:pt>
                <c:pt idx="31">
                  <c:v>43345.485999999975</c:v>
                </c:pt>
                <c:pt idx="32">
                  <c:v>41311.094324999984</c:v>
                </c:pt>
                <c:pt idx="33">
                  <c:v>44445.215049999984</c:v>
                </c:pt>
                <c:pt idx="34">
                  <c:v>49409.851799999989</c:v>
                </c:pt>
                <c:pt idx="35">
                  <c:v>59596.28</c:v>
                </c:pt>
                <c:pt idx="36">
                  <c:v>75895.510175000003</c:v>
                </c:pt>
                <c:pt idx="37">
                  <c:v>69466.280950000015</c:v>
                </c:pt>
                <c:pt idx="38">
                  <c:v>59550.77205</c:v>
                </c:pt>
                <c:pt idx="39">
                  <c:v>54500.001299999996</c:v>
                </c:pt>
                <c:pt idx="40">
                  <c:v>39450.698574999995</c:v>
                </c:pt>
                <c:pt idx="41">
                  <c:v>39538.075624999998</c:v>
                </c:pt>
                <c:pt idx="42">
                  <c:v>46605.508199999997</c:v>
                </c:pt>
                <c:pt idx="43">
                  <c:v>43095.931000000004</c:v>
                </c:pt>
                <c:pt idx="44">
                  <c:v>49919.915475000002</c:v>
                </c:pt>
                <c:pt idx="45">
                  <c:v>60501.641925000004</c:v>
                </c:pt>
                <c:pt idx="46">
                  <c:v>67815.992800000007</c:v>
                </c:pt>
                <c:pt idx="47">
                  <c:v>86094.255550000002</c:v>
                </c:pt>
              </c:numCache>
              <c:extLst xmlns:c15="http://schemas.microsoft.com/office/drawing/2012/chart"/>
            </c:numRef>
          </c:val>
          <c:smooth val="0"/>
          <c:extLst>
            <c:ext xmlns:c16="http://schemas.microsoft.com/office/drawing/2014/chart" uri="{C3380CC4-5D6E-409C-BE32-E72D297353CC}">
              <c16:uniqueId val="{00000005-468C-422F-8BAF-2B02E3A6AEDC}"/>
            </c:ext>
          </c:extLst>
        </c:ser>
        <c:dLbls>
          <c:showLegendKey val="0"/>
          <c:showVal val="0"/>
          <c:showCatName val="0"/>
          <c:showSerName val="0"/>
          <c:showPercent val="0"/>
          <c:showBubbleSize val="0"/>
        </c:dLbls>
        <c:smooth val="0"/>
        <c:axId val="353511439"/>
        <c:axId val="353508559"/>
        <c:extLst/>
      </c:lineChart>
      <c:catAx>
        <c:axId val="3535114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508559"/>
        <c:crosses val="autoZero"/>
        <c:auto val="1"/>
        <c:lblAlgn val="ctr"/>
        <c:lblOffset val="100"/>
        <c:noMultiLvlLbl val="0"/>
      </c:catAx>
      <c:valAx>
        <c:axId val="353508559"/>
        <c:scaling>
          <c:orientation val="minMax"/>
          <c:max val="120000"/>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511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Train data.xlsx]PVT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 Sales'!$C$3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'PVT Sales'!$A$4:$B$51</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2015</c:v>
                  </c:pt>
                  <c:pt idx="12">
                    <c:v>2016</c:v>
                  </c:pt>
                  <c:pt idx="24">
                    <c:v>2017</c:v>
                  </c:pt>
                  <c:pt idx="36">
                    <c:v>2018</c:v>
                  </c:pt>
                </c:lvl>
              </c:multiLvlStrCache>
            </c:multiLvlStrRef>
          </c:cat>
          <c:val>
            <c:numRef>
              <c:f>'PVT Sales'!$C$4:$C$51</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6-8342-4150-A632-174C31BE5B1E}"/>
            </c:ext>
          </c:extLst>
        </c:ser>
        <c:dLbls>
          <c:showLegendKey val="0"/>
          <c:showVal val="0"/>
          <c:showCatName val="0"/>
          <c:showSerName val="0"/>
          <c:showPercent val="0"/>
          <c:showBubbleSize val="0"/>
        </c:dLbls>
        <c:marker val="1"/>
        <c:smooth val="0"/>
        <c:axId val="8046911"/>
        <c:axId val="8047391"/>
      </c:lineChart>
      <c:catAx>
        <c:axId val="804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7391"/>
        <c:crosses val="autoZero"/>
        <c:auto val="1"/>
        <c:lblAlgn val="ctr"/>
        <c:lblOffset val="100"/>
        <c:noMultiLvlLbl val="0"/>
      </c:catAx>
      <c:valAx>
        <c:axId val="804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Train data.xlsx]PVT Sales!PivotTable7</c:name>
    <c:fmtId val="0"/>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 Sales'!$L$4:$L$5</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'PVT Sales'!$K$6:$K$22</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2015</c:v>
                  </c:pt>
                  <c:pt idx="3">
                    <c:v>2016</c:v>
                  </c:pt>
                  <c:pt idx="6">
                    <c:v>2017</c:v>
                  </c:pt>
                  <c:pt idx="9">
                    <c:v>2018</c:v>
                  </c:pt>
                </c:lvl>
              </c:multiLvlStrCache>
            </c:multiLvlStrRef>
          </c:cat>
          <c:val>
            <c:numRef>
              <c:f>'PVT Sales'!$L$6:$L$22</c:f>
              <c:numCache>
                <c:formatCode>General</c:formatCode>
                <c:ptCount val="12"/>
                <c:pt idx="0">
                  <c:v>66398.823600000032</c:v>
                </c:pt>
                <c:pt idx="1">
                  <c:v>19901.942200000001</c:v>
                </c:pt>
                <c:pt idx="2">
                  <c:v>16619.754800000006</c:v>
                </c:pt>
                <c:pt idx="3">
                  <c:v>49662.257799999992</c:v>
                </c:pt>
                <c:pt idx="4">
                  <c:v>29079.723400000006</c:v>
                </c:pt>
                <c:pt idx="5">
                  <c:v>23683.191199999994</c:v>
                </c:pt>
                <c:pt idx="6">
                  <c:v>66443.533199999991</c:v>
                </c:pt>
                <c:pt idx="7">
                  <c:v>59222.1178</c:v>
                </c:pt>
                <c:pt idx="8">
                  <c:v>20008.229000000007</c:v>
                </c:pt>
                <c:pt idx="9">
                  <c:v>67705.907399999938</c:v>
                </c:pt>
                <c:pt idx="10">
                  <c:v>43827.713399999993</c:v>
                </c:pt>
                <c:pt idx="11">
                  <c:v>30093.71939999998</c:v>
                </c:pt>
              </c:numCache>
            </c:numRef>
          </c:val>
          <c:smooth val="0"/>
          <c:extLst>
            <c:ext xmlns:c16="http://schemas.microsoft.com/office/drawing/2014/chart" uri="{C3380CC4-5D6E-409C-BE32-E72D297353CC}">
              <c16:uniqueId val="{00000000-922E-40FB-9137-2CD84166B5B8}"/>
            </c:ext>
          </c:extLst>
        </c:ser>
        <c:ser>
          <c:idx val="1"/>
          <c:order val="1"/>
          <c:tx>
            <c:strRef>
              <c:f>'PVT Sales'!$M$4:$M$5</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'PVT Sales'!$K$6:$K$22</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2015</c:v>
                  </c:pt>
                  <c:pt idx="3">
                    <c:v>2016</c:v>
                  </c:pt>
                  <c:pt idx="6">
                    <c:v>2017</c:v>
                  </c:pt>
                  <c:pt idx="9">
                    <c:v>2018</c:v>
                  </c:pt>
                </c:lvl>
              </c:multiLvlStrCache>
            </c:multiLvlStrRef>
          </c:cat>
          <c:val>
            <c:numRef>
              <c:f>'PVT Sales'!$M$6:$M$22</c:f>
              <c:numCache>
                <c:formatCode>General</c:formatCode>
                <c:ptCount val="12"/>
                <c:pt idx="0">
                  <c:v>76338.714000000007</c:v>
                </c:pt>
                <c:pt idx="1">
                  <c:v>37391.183000000005</c:v>
                </c:pt>
                <c:pt idx="2">
                  <c:v>13922.921999999997</c:v>
                </c:pt>
                <c:pt idx="3">
                  <c:v>84662.761999999959</c:v>
                </c:pt>
                <c:pt idx="4">
                  <c:v>42065.725000000028</c:v>
                </c:pt>
                <c:pt idx="5">
                  <c:v>26496.696000000004</c:v>
                </c:pt>
                <c:pt idx="6">
                  <c:v>92380.090000000055</c:v>
                </c:pt>
                <c:pt idx="7">
                  <c:v>52729.328999999983</c:v>
                </c:pt>
                <c:pt idx="8">
                  <c:v>33402.118999999999</c:v>
                </c:pt>
                <c:pt idx="9">
                  <c:v>94525.038999999946</c:v>
                </c:pt>
                <c:pt idx="10">
                  <c:v>63711.188000000002</c:v>
                </c:pt>
                <c:pt idx="11">
                  <c:v>51892.959000000003</c:v>
                </c:pt>
              </c:numCache>
            </c:numRef>
          </c:val>
          <c:smooth val="0"/>
          <c:extLst>
            <c:ext xmlns:c16="http://schemas.microsoft.com/office/drawing/2014/chart" uri="{C3380CC4-5D6E-409C-BE32-E72D297353CC}">
              <c16:uniqueId val="{0000004C-922E-40FB-9137-2CD84166B5B8}"/>
            </c:ext>
          </c:extLst>
        </c:ser>
        <c:ser>
          <c:idx val="2"/>
          <c:order val="2"/>
          <c:tx>
            <c:strRef>
              <c:f>'PVT Sales'!$N$4:$N$5</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'PVT Sales'!$K$6:$K$22</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2015</c:v>
                  </c:pt>
                  <c:pt idx="3">
                    <c:v>2016</c:v>
                  </c:pt>
                  <c:pt idx="6">
                    <c:v>2017</c:v>
                  </c:pt>
                  <c:pt idx="9">
                    <c:v>2018</c:v>
                  </c:pt>
                </c:lvl>
              </c:multiLvlStrCache>
            </c:multiLvlStrRef>
          </c:cat>
          <c:val>
            <c:numRef>
              <c:f>'PVT Sales'!$N$6:$N$22</c:f>
              <c:numCache>
                <c:formatCode>General</c:formatCode>
                <c:ptCount val="12"/>
                <c:pt idx="0">
                  <c:v>31955.233500000009</c:v>
                </c:pt>
                <c:pt idx="1">
                  <c:v>34569.359999999979</c:v>
                </c:pt>
                <c:pt idx="2">
                  <c:v>36850.312000000005</c:v>
                </c:pt>
                <c:pt idx="3">
                  <c:v>49120.246499999987</c:v>
                </c:pt>
                <c:pt idx="4">
                  <c:v>17169.722000000005</c:v>
                </c:pt>
                <c:pt idx="5">
                  <c:v>3786.1140000000005</c:v>
                </c:pt>
                <c:pt idx="6">
                  <c:v>53104.206000000006</c:v>
                </c:pt>
                <c:pt idx="7">
                  <c:v>26694.890499999998</c:v>
                </c:pt>
                <c:pt idx="8">
                  <c:v>13736.807000000006</c:v>
                </c:pt>
                <c:pt idx="9">
                  <c:v>60522.52699999998</c:v>
                </c:pt>
                <c:pt idx="10">
                  <c:v>42112.901999999995</c:v>
                </c:pt>
                <c:pt idx="11">
                  <c:v>19529.138500000005</c:v>
                </c:pt>
              </c:numCache>
            </c:numRef>
          </c:val>
          <c:smooth val="0"/>
          <c:extLst>
            <c:ext xmlns:c16="http://schemas.microsoft.com/office/drawing/2014/chart" uri="{C3380CC4-5D6E-409C-BE32-E72D297353CC}">
              <c16:uniqueId val="{0000004D-922E-40FB-9137-2CD84166B5B8}"/>
            </c:ext>
          </c:extLst>
        </c:ser>
        <c:ser>
          <c:idx val="3"/>
          <c:order val="3"/>
          <c:tx>
            <c:strRef>
              <c:f>'PVT Sales'!$O$4:$O$5</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'PVT Sales'!$K$6:$K$22</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2015</c:v>
                  </c:pt>
                  <c:pt idx="3">
                    <c:v>2016</c:v>
                  </c:pt>
                  <c:pt idx="6">
                    <c:v>2017</c:v>
                  </c:pt>
                  <c:pt idx="9">
                    <c:v>2018</c:v>
                  </c:pt>
                </c:lvl>
              </c:multiLvlStrCache>
            </c:multiLvlStrRef>
          </c:cat>
          <c:val>
            <c:numRef>
              <c:f>'PVT Sales'!$O$6:$O$22</c:f>
              <c:numCache>
                <c:formatCode>General</c:formatCode>
                <c:ptCount val="12"/>
                <c:pt idx="0">
                  <c:v>88264.029499999975</c:v>
                </c:pt>
                <c:pt idx="1">
                  <c:v>35935.010500000004</c:v>
                </c:pt>
                <c:pt idx="2">
                  <c:v>21708.922999999995</c:v>
                </c:pt>
                <c:pt idx="3">
                  <c:v>81911.026999999987</c:v>
                </c:pt>
                <c:pt idx="4">
                  <c:v>31360.428499999995</c:v>
                </c:pt>
                <c:pt idx="5">
                  <c:v>20438.111999999997</c:v>
                </c:pt>
                <c:pt idx="6">
                  <c:v>79215.136000000028</c:v>
                </c:pt>
                <c:pt idx="7">
                  <c:v>66330.980499999976</c:v>
                </c:pt>
                <c:pt idx="8">
                  <c:v>36925.111999999979</c:v>
                </c:pt>
                <c:pt idx="9">
                  <c:v>105850.99849999994</c:v>
                </c:pt>
                <c:pt idx="10">
                  <c:v>86391.858999999997</c:v>
                </c:pt>
                <c:pt idx="11">
                  <c:v>55888.067999999999</c:v>
                </c:pt>
              </c:numCache>
            </c:numRef>
          </c:val>
          <c:smooth val="0"/>
          <c:extLst>
            <c:ext xmlns:c16="http://schemas.microsoft.com/office/drawing/2014/chart" uri="{C3380CC4-5D6E-409C-BE32-E72D297353CC}">
              <c16:uniqueId val="{0000004E-922E-40FB-9137-2CD84166B5B8}"/>
            </c:ext>
          </c:extLst>
        </c:ser>
        <c:dLbls>
          <c:showLegendKey val="0"/>
          <c:showVal val="0"/>
          <c:showCatName val="0"/>
          <c:showSerName val="0"/>
          <c:showPercent val="0"/>
          <c:showBubbleSize val="0"/>
        </c:dLbls>
        <c:marker val="1"/>
        <c:smooth val="0"/>
        <c:axId val="535949423"/>
        <c:axId val="628738095"/>
      </c:lineChart>
      <c:catAx>
        <c:axId val="53594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738095"/>
        <c:crosses val="autoZero"/>
        <c:auto val="1"/>
        <c:lblAlgn val="ctr"/>
        <c:lblOffset val="100"/>
        <c:noMultiLvlLbl val="0"/>
      </c:catAx>
      <c:valAx>
        <c:axId val="628738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949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Modelo Winter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4888773740325283E-2"/>
          <c:y val="0.10873044213702526"/>
          <c:w val="0.88975957678336337"/>
          <c:h val="0.75643857440857543"/>
        </c:manualLayout>
      </c:layout>
      <c:lineChart>
        <c:grouping val="standard"/>
        <c:varyColors val="0"/>
        <c:ser>
          <c:idx val="0"/>
          <c:order val="0"/>
          <c:tx>
            <c:v>Valor Real</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'Winter$'!$E$3:$E$50</c:f>
              <c:numCache>
                <c:formatCode>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formatCode="General">
                  <c:v>43476.473999999987</c:v>
                </c:pt>
                <c:pt idx="37" formatCode="General">
                  <c:v>19920.997399999997</c:v>
                </c:pt>
                <c:pt idx="38" formatCode="General">
                  <c:v>58863.412799999984</c:v>
                </c:pt>
                <c:pt idx="39" formatCode="General">
                  <c:v>35541.910100000008</c:v>
                </c:pt>
                <c:pt idx="40" formatCode="General">
                  <c:v>43825.982199999991</c:v>
                </c:pt>
                <c:pt idx="41" formatCode="General">
                  <c:v>48190.727700000003</c:v>
                </c:pt>
                <c:pt idx="42" formatCode="General">
                  <c:v>44825.104000000007</c:v>
                </c:pt>
                <c:pt idx="43" formatCode="General">
                  <c:v>62837.847999999984</c:v>
                </c:pt>
                <c:pt idx="44" formatCode="General">
                  <c:v>86152.888000000035</c:v>
                </c:pt>
                <c:pt idx="45" formatCode="General">
                  <c:v>77448.131199999974</c:v>
                </c:pt>
                <c:pt idx="46" formatCode="General">
                  <c:v>117938.15500000001</c:v>
                </c:pt>
                <c:pt idx="47" formatCode="General">
                  <c:v>83030.388800000001</c:v>
                </c:pt>
              </c:numCache>
            </c:numRef>
          </c:val>
          <c:smooth val="0"/>
          <c:extLst>
            <c:ext xmlns:c16="http://schemas.microsoft.com/office/drawing/2014/chart" uri="{C3380CC4-5D6E-409C-BE32-E72D297353CC}">
              <c16:uniqueId val="{00000000-9B19-47DD-9251-31B45A719312}"/>
            </c:ext>
          </c:extLst>
        </c:ser>
        <c:ser>
          <c:idx val="1"/>
          <c:order val="1"/>
          <c:tx>
            <c:v>Prediccion</c:v>
          </c:tx>
          <c:spPr>
            <a:ln w="28575" cap="rnd">
              <a:solidFill>
                <a:schemeClr val="accent2"/>
              </a:solidFill>
              <a:prstDash val="sysDash"/>
              <a:round/>
            </a:ln>
            <a:effectLst/>
          </c:spPr>
          <c:marker>
            <c:symbol val="circle"/>
            <c:size val="5"/>
            <c:spPr>
              <a:solidFill>
                <a:schemeClr val="accent2"/>
              </a:solidFill>
              <a:ln w="9525">
                <a:solidFill>
                  <a:schemeClr val="accent2"/>
                </a:solidFill>
              </a:ln>
              <a:effectLst/>
            </c:spPr>
          </c:marker>
          <c:val>
            <c:numRef>
              <c:f>'Winter$'!$L$3:$L$50</c:f>
              <c:numCache>
                <c:formatCode>_(* #,##0_);_(* \(#,##0\);_(* "-"??_);_(@_)</c:formatCode>
                <c:ptCount val="48"/>
                <c:pt idx="0">
                  <c:v>27703.071032323736</c:v>
                </c:pt>
                <c:pt idx="1">
                  <c:v>16793.511463564511</c:v>
                </c:pt>
                <c:pt idx="2">
                  <c:v>35461.728450576324</c:v>
                </c:pt>
                <c:pt idx="3">
                  <c:v>30560.306521446415</c:v>
                </c:pt>
                <c:pt idx="4">
                  <c:v>26669.286919669008</c:v>
                </c:pt>
                <c:pt idx="5">
                  <c:v>22011.705617345368</c:v>
                </c:pt>
                <c:pt idx="6">
                  <c:v>43159.571925640463</c:v>
                </c:pt>
                <c:pt idx="7">
                  <c:v>33924.707648484808</c:v>
                </c:pt>
                <c:pt idx="8">
                  <c:v>41166.082287742443</c:v>
                </c:pt>
                <c:pt idx="9">
                  <c:v>31326.147884071877</c:v>
                </c:pt>
                <c:pt idx="10">
                  <c:v>64072.193317654412</c:v>
                </c:pt>
                <c:pt idx="11">
                  <c:v>56641.928710827393</c:v>
                </c:pt>
                <c:pt idx="12">
                  <c:v>49415.076322465356</c:v>
                </c:pt>
                <c:pt idx="13">
                  <c:v>29386.903273003856</c:v>
                </c:pt>
                <c:pt idx="14">
                  <c:v>52131.404256139562</c:v>
                </c:pt>
                <c:pt idx="15">
                  <c:v>41099.984824724728</c:v>
                </c:pt>
                <c:pt idx="16">
                  <c:v>36104.778948944455</c:v>
                </c:pt>
                <c:pt idx="17">
                  <c:v>24412.333426683366</c:v>
                </c:pt>
                <c:pt idx="18">
                  <c:v>44210.073772768686</c:v>
                </c:pt>
                <c:pt idx="19">
                  <c:v>36880.617120061332</c:v>
                </c:pt>
                <c:pt idx="20">
                  <c:v>39821.641008557002</c:v>
                </c:pt>
                <c:pt idx="21">
                  <c:v>28341.826574815081</c:v>
                </c:pt>
                <c:pt idx="22">
                  <c:v>58904.977764377974</c:v>
                </c:pt>
                <c:pt idx="23">
                  <c:v>56398.729384275655</c:v>
                </c:pt>
                <c:pt idx="24">
                  <c:v>47612.104470074795</c:v>
                </c:pt>
                <c:pt idx="25">
                  <c:v>29729.655380806216</c:v>
                </c:pt>
                <c:pt idx="26">
                  <c:v>56686.749788527675</c:v>
                </c:pt>
                <c:pt idx="27">
                  <c:v>47253.937697156005</c:v>
                </c:pt>
                <c:pt idx="28">
                  <c:v>44756.830059732507</c:v>
                </c:pt>
                <c:pt idx="29">
                  <c:v>32653.802062972747</c:v>
                </c:pt>
                <c:pt idx="30">
                  <c:v>59308.483554709142</c:v>
                </c:pt>
                <c:pt idx="31">
                  <c:v>46983.612434689247</c:v>
                </c:pt>
                <c:pt idx="32">
                  <c:v>48631.676792702739</c:v>
                </c:pt>
                <c:pt idx="33">
                  <c:v>38803.533333356369</c:v>
                </c:pt>
                <c:pt idx="34">
                  <c:v>74272.163842042675</c:v>
                </c:pt>
                <c:pt idx="35">
                  <c:v>71335.198913249304</c:v>
                </c:pt>
                <c:pt idx="36">
                  <c:v>65999.782121641343</c:v>
                </c:pt>
                <c:pt idx="37">
                  <c:v>40518.347057945539</c:v>
                </c:pt>
                <c:pt idx="38">
                  <c:v>69558.864518282571</c:v>
                </c:pt>
                <c:pt idx="39">
                  <c:v>56442.133309526871</c:v>
                </c:pt>
                <c:pt idx="40">
                  <c:v>50538.575554362244</c:v>
                </c:pt>
                <c:pt idx="41">
                  <c:v>37084.84041043662</c:v>
                </c:pt>
                <c:pt idx="42">
                  <c:v>63524.961092723825</c:v>
                </c:pt>
                <c:pt idx="43">
                  <c:v>56668.941329159949</c:v>
                </c:pt>
                <c:pt idx="44">
                  <c:v>60628.08747049197</c:v>
                </c:pt>
                <c:pt idx="45">
                  <c:v>50306.566782990609</c:v>
                </c:pt>
                <c:pt idx="46">
                  <c:v>94553.013034189556</c:v>
                </c:pt>
                <c:pt idx="47">
                  <c:v>85914.870638902139</c:v>
                </c:pt>
              </c:numCache>
            </c:numRef>
          </c:val>
          <c:smooth val="0"/>
          <c:extLst>
            <c:ext xmlns:c16="http://schemas.microsoft.com/office/drawing/2014/chart" uri="{C3380CC4-5D6E-409C-BE32-E72D297353CC}">
              <c16:uniqueId val="{00000001-9B19-47DD-9251-31B45A719312}"/>
            </c:ext>
          </c:extLst>
        </c:ser>
        <c:dLbls>
          <c:showLegendKey val="0"/>
          <c:showVal val="0"/>
          <c:showCatName val="0"/>
          <c:showSerName val="0"/>
          <c:showPercent val="0"/>
          <c:showBubbleSize val="0"/>
        </c:dLbls>
        <c:marker val="1"/>
        <c:smooth val="0"/>
        <c:axId val="547437119"/>
        <c:axId val="547437599"/>
      </c:lineChart>
      <c:catAx>
        <c:axId val="5474371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37599"/>
        <c:crosses val="autoZero"/>
        <c:auto val="1"/>
        <c:lblAlgn val="ctr"/>
        <c:lblOffset val="100"/>
        <c:noMultiLvlLbl val="0"/>
      </c:catAx>
      <c:valAx>
        <c:axId val="547437599"/>
        <c:scaling>
          <c:orientation val="minMax"/>
          <c:max val="1200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3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Modelo Holt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Valor Real</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'Holt$'!$B$3:$B$50</c:f>
              <c:numCache>
                <c:formatCode>_(* #,##0_);_(* \(#,##0\);_(* "-"??_);_(@_)</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formatCode="General">
                  <c:v>11951.411</c:v>
                </c:pt>
                <c:pt idx="14" formatCode="General">
                  <c:v>32339.318399999989</c:v>
                </c:pt>
                <c:pt idx="15" formatCode="General">
                  <c:v>34154.468499999995</c:v>
                </c:pt>
                <c:pt idx="16" formatCode="General">
                  <c:v>29959.530499999997</c:v>
                </c:pt>
                <c:pt idx="17" formatCode="General">
                  <c:v>23599.374</c:v>
                </c:pt>
                <c:pt idx="18" formatCode="General">
                  <c:v>28608.258999999991</c:v>
                </c:pt>
                <c:pt idx="19" formatCode="General">
                  <c:v>36818.342199999992</c:v>
                </c:pt>
                <c:pt idx="20" formatCode="General">
                  <c:v>63133.606000000036</c:v>
                </c:pt>
                <c:pt idx="21" formatCode="General">
                  <c:v>31011.737500000014</c:v>
                </c:pt>
                <c:pt idx="22" formatCode="General">
                  <c:v>75249.399500000043</c:v>
                </c:pt>
                <c:pt idx="23" formatCode="General">
                  <c:v>74543.601200000077</c:v>
                </c:pt>
                <c:pt idx="24" formatCode="General">
                  <c:v>18542.490999999995</c:v>
                </c:pt>
                <c:pt idx="25" formatCode="General">
                  <c:v>22978.815000000002</c:v>
                </c:pt>
                <c:pt idx="26" formatCode="General">
                  <c:v>51165.059000000023</c:v>
                </c:pt>
                <c:pt idx="27" formatCode="General">
                  <c:v>38679.766999999978</c:v>
                </c:pt>
                <c:pt idx="28" formatCode="General">
                  <c:v>56656.907999999989</c:v>
                </c:pt>
                <c:pt idx="29" formatCode="General">
                  <c:v>39724.485999999983</c:v>
                </c:pt>
                <c:pt idx="30" formatCode="General">
                  <c:v>38320.782999999967</c:v>
                </c:pt>
                <c:pt idx="31" formatCode="General">
                  <c:v>30542.2003</c:v>
                </c:pt>
                <c:pt idx="32" formatCode="General">
                  <c:v>69193.390899999984</c:v>
                </c:pt>
                <c:pt idx="33" formatCode="General">
                  <c:v>59583.03300000001</c:v>
                </c:pt>
                <c:pt idx="34" formatCode="General">
                  <c:v>79066.495800000004</c:v>
                </c:pt>
                <c:pt idx="35" formatCode="General">
                  <c:v>95739.121000000014</c:v>
                </c:pt>
                <c:pt idx="36" formatCode="General">
                  <c:v>43476.473999999987</c:v>
                </c:pt>
                <c:pt idx="37" formatCode="General">
                  <c:v>19920.997399999997</c:v>
                </c:pt>
                <c:pt idx="38" formatCode="General">
                  <c:v>58863.412799999984</c:v>
                </c:pt>
                <c:pt idx="39" formatCode="General">
                  <c:v>35541.910100000008</c:v>
                </c:pt>
                <c:pt idx="40" formatCode="General">
                  <c:v>43825.982199999991</c:v>
                </c:pt>
                <c:pt idx="41" formatCode="General">
                  <c:v>48190.727700000003</c:v>
                </c:pt>
                <c:pt idx="42" formatCode="General">
                  <c:v>44825.104000000007</c:v>
                </c:pt>
                <c:pt idx="43" formatCode="General">
                  <c:v>62837.847999999984</c:v>
                </c:pt>
                <c:pt idx="44" formatCode="General">
                  <c:v>86152.888000000035</c:v>
                </c:pt>
                <c:pt idx="45" formatCode="General">
                  <c:v>77448.131199999974</c:v>
                </c:pt>
                <c:pt idx="46" formatCode="General">
                  <c:v>117938.15500000001</c:v>
                </c:pt>
                <c:pt idx="47" formatCode="General">
                  <c:v>83030.388800000001</c:v>
                </c:pt>
              </c:numCache>
            </c:numRef>
          </c:val>
          <c:smooth val="0"/>
          <c:extLst>
            <c:ext xmlns:c16="http://schemas.microsoft.com/office/drawing/2014/chart" uri="{C3380CC4-5D6E-409C-BE32-E72D297353CC}">
              <c16:uniqueId val="{00000000-FB18-4011-86DB-32D7FD80B084}"/>
            </c:ext>
          </c:extLst>
        </c:ser>
        <c:ser>
          <c:idx val="1"/>
          <c:order val="1"/>
          <c:tx>
            <c:v>Prediccion</c:v>
          </c:tx>
          <c:spPr>
            <a:ln w="28575" cap="rnd">
              <a:solidFill>
                <a:schemeClr val="accent2"/>
              </a:solidFill>
              <a:prstDash val="sysDash"/>
              <a:round/>
            </a:ln>
            <a:effectLst/>
          </c:spPr>
          <c:marker>
            <c:symbol val="circle"/>
            <c:size val="5"/>
            <c:spPr>
              <a:solidFill>
                <a:schemeClr val="accent2"/>
              </a:solidFill>
              <a:ln w="9525">
                <a:solidFill>
                  <a:schemeClr val="accent2"/>
                </a:solidFill>
              </a:ln>
              <a:effectLst/>
            </c:spPr>
          </c:marker>
          <c:val>
            <c:numRef>
              <c:f>'Holt$'!$E$3:$E$50</c:f>
              <c:numCache>
                <c:formatCode>_(* #,##0_);_(* \(#,##0\);_(* "-"??_);_(@_)</c:formatCode>
                <c:ptCount val="48"/>
                <c:pt idx="0">
                  <c:v>26240.013137414957</c:v>
                </c:pt>
                <c:pt idx="1">
                  <c:v>25539.796918857817</c:v>
                </c:pt>
                <c:pt idx="2">
                  <c:v>23388.726926127089</c:v>
                </c:pt>
                <c:pt idx="3">
                  <c:v>27749.699724221948</c:v>
                </c:pt>
                <c:pt idx="4">
                  <c:v>28631.539310593489</c:v>
                </c:pt>
                <c:pt idx="5">
                  <c:v>28837.776623631104</c:v>
                </c:pt>
                <c:pt idx="6">
                  <c:v>30316.650915714697</c:v>
                </c:pt>
                <c:pt idx="7">
                  <c:v>31649.523475523372</c:v>
                </c:pt>
                <c:pt idx="8">
                  <c:v>32003.035625291577</c:v>
                </c:pt>
                <c:pt idx="9">
                  <c:v>39404.971177428859</c:v>
                </c:pt>
                <c:pt idx="10">
                  <c:v>40299.044380927611</c:v>
                </c:pt>
                <c:pt idx="11">
                  <c:v>47032.128538061093</c:v>
                </c:pt>
                <c:pt idx="12">
                  <c:v>52418.075655072549</c:v>
                </c:pt>
                <c:pt idx="13">
                  <c:v>50944.832893001148</c:v>
                </c:pt>
                <c:pt idx="14">
                  <c:v>48103.081427111574</c:v>
                </c:pt>
                <c:pt idx="15">
                  <c:v>47469.789649873397</c:v>
                </c:pt>
                <c:pt idx="16">
                  <c:v>46812.889413834215</c:v>
                </c:pt>
                <c:pt idx="17">
                  <c:v>45396.031127654976</c:v>
                </c:pt>
                <c:pt idx="18">
                  <c:v>42955.883581147049</c:v>
                </c:pt>
                <c:pt idx="19">
                  <c:v>41019.481873969758</c:v>
                </c:pt>
                <c:pt idx="20">
                  <c:v>40106.768433754638</c:v>
                </c:pt>
                <c:pt idx="21">
                  <c:v>42695.722916420578</c:v>
                </c:pt>
                <c:pt idx="22">
                  <c:v>41209.439191832018</c:v>
                </c:pt>
                <c:pt idx="23">
                  <c:v>45501.668623727899</c:v>
                </c:pt>
                <c:pt idx="24">
                  <c:v>49883.037521793223</c:v>
                </c:pt>
                <c:pt idx="25">
                  <c:v>46932.841695591909</c:v>
                </c:pt>
                <c:pt idx="26">
                  <c:v>44268.174462969713</c:v>
                </c:pt>
                <c:pt idx="27">
                  <c:v>45148.838925750628</c:v>
                </c:pt>
                <c:pt idx="28">
                  <c:v>44416.928595259124</c:v>
                </c:pt>
                <c:pt idx="29">
                  <c:v>46012.293458025983</c:v>
                </c:pt>
                <c:pt idx="30">
                  <c:v>45431.270001811907</c:v>
                </c:pt>
                <c:pt idx="31">
                  <c:v>44603.321081741524</c:v>
                </c:pt>
                <c:pt idx="32">
                  <c:v>42701.457788680571</c:v>
                </c:pt>
                <c:pt idx="33">
                  <c:v>45843.252952305353</c:v>
                </c:pt>
                <c:pt idx="34">
                  <c:v>47884.586439980696</c:v>
                </c:pt>
                <c:pt idx="35">
                  <c:v>52530.556157932166</c:v>
                </c:pt>
                <c:pt idx="36">
                  <c:v>59450.046405434477</c:v>
                </c:pt>
                <c:pt idx="37">
                  <c:v>59508.082962791974</c:v>
                </c:pt>
                <c:pt idx="38">
                  <c:v>56097.717190458723</c:v>
                </c:pt>
                <c:pt idx="39">
                  <c:v>57407.002650492032</c:v>
                </c:pt>
                <c:pt idx="40">
                  <c:v>55525.869376810857</c:v>
                </c:pt>
                <c:pt idx="41">
                  <c:v>54505.511176344771</c:v>
                </c:pt>
                <c:pt idx="42">
                  <c:v>53938.589146450366</c:v>
                </c:pt>
                <c:pt idx="43">
                  <c:v>52863.313259622439</c:v>
                </c:pt>
                <c:pt idx="44">
                  <c:v>54107.159324633889</c:v>
                </c:pt>
                <c:pt idx="45">
                  <c:v>58483.842753352139</c:v>
                </c:pt>
                <c:pt idx="46">
                  <c:v>61838.782102737627</c:v>
                </c:pt>
                <c:pt idx="47">
                  <c:v>70512.7669454305</c:v>
                </c:pt>
              </c:numCache>
            </c:numRef>
          </c:val>
          <c:smooth val="0"/>
          <c:extLst>
            <c:ext xmlns:c16="http://schemas.microsoft.com/office/drawing/2014/chart" uri="{C3380CC4-5D6E-409C-BE32-E72D297353CC}">
              <c16:uniqueId val="{00000001-FB18-4011-86DB-32D7FD80B084}"/>
            </c:ext>
          </c:extLst>
        </c:ser>
        <c:dLbls>
          <c:showLegendKey val="0"/>
          <c:showVal val="0"/>
          <c:showCatName val="0"/>
          <c:showSerName val="0"/>
          <c:showPercent val="0"/>
          <c:showBubbleSize val="0"/>
        </c:dLbls>
        <c:marker val="1"/>
        <c:smooth val="0"/>
        <c:axId val="1470835839"/>
        <c:axId val="1470836319"/>
      </c:lineChart>
      <c:catAx>
        <c:axId val="14708358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836319"/>
        <c:crosses val="autoZero"/>
        <c:auto val="1"/>
        <c:lblAlgn val="ctr"/>
        <c:lblOffset val="100"/>
        <c:noMultiLvlLbl val="0"/>
      </c:catAx>
      <c:valAx>
        <c:axId val="14708363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835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Regresion</a:t>
            </a:r>
            <a:r>
              <a:rPr lang="en-US" b="1" baseline="0"/>
              <a:t> Cubica</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Valor Real</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'Regresion Cubica$'!$D$7:$D$54</c:f>
              <c:numCache>
                <c:formatCode>_(* #,##0_);_(* \(#,##0\);_(* "-"??_);_(@_)</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formatCode="General">
                  <c:v>11951.411</c:v>
                </c:pt>
                <c:pt idx="14" formatCode="General">
                  <c:v>32339.318399999989</c:v>
                </c:pt>
                <c:pt idx="15" formatCode="General">
                  <c:v>34154.468499999995</c:v>
                </c:pt>
                <c:pt idx="16" formatCode="General">
                  <c:v>29959.530499999997</c:v>
                </c:pt>
                <c:pt idx="17" formatCode="General">
                  <c:v>23599.374</c:v>
                </c:pt>
                <c:pt idx="18" formatCode="General">
                  <c:v>28608.258999999991</c:v>
                </c:pt>
                <c:pt idx="19" formatCode="General">
                  <c:v>36818.342199999992</c:v>
                </c:pt>
                <c:pt idx="20" formatCode="General">
                  <c:v>63133.606000000036</c:v>
                </c:pt>
                <c:pt idx="21" formatCode="General">
                  <c:v>31011.737500000014</c:v>
                </c:pt>
                <c:pt idx="22" formatCode="General">
                  <c:v>75249.399500000043</c:v>
                </c:pt>
                <c:pt idx="23" formatCode="General">
                  <c:v>74543.601200000077</c:v>
                </c:pt>
                <c:pt idx="24" formatCode="General">
                  <c:v>18542.490999999995</c:v>
                </c:pt>
                <c:pt idx="25" formatCode="General">
                  <c:v>22978.815000000002</c:v>
                </c:pt>
                <c:pt idx="26" formatCode="General">
                  <c:v>51165.059000000023</c:v>
                </c:pt>
                <c:pt idx="27" formatCode="General">
                  <c:v>38679.766999999978</c:v>
                </c:pt>
                <c:pt idx="28" formatCode="General">
                  <c:v>56656.907999999989</c:v>
                </c:pt>
                <c:pt idx="29" formatCode="General">
                  <c:v>39724.485999999983</c:v>
                </c:pt>
                <c:pt idx="30" formatCode="General">
                  <c:v>38320.782999999967</c:v>
                </c:pt>
                <c:pt idx="31" formatCode="General">
                  <c:v>30542.2003</c:v>
                </c:pt>
                <c:pt idx="32" formatCode="General">
                  <c:v>69193.390899999984</c:v>
                </c:pt>
                <c:pt idx="33" formatCode="General">
                  <c:v>59583.03300000001</c:v>
                </c:pt>
                <c:pt idx="34" formatCode="General">
                  <c:v>79066.495800000004</c:v>
                </c:pt>
                <c:pt idx="35" formatCode="General">
                  <c:v>95739.121000000014</c:v>
                </c:pt>
                <c:pt idx="36" formatCode="General">
                  <c:v>43476.473999999987</c:v>
                </c:pt>
                <c:pt idx="37" formatCode="General">
                  <c:v>19920.997399999997</c:v>
                </c:pt>
                <c:pt idx="38" formatCode="General">
                  <c:v>58863.412799999984</c:v>
                </c:pt>
                <c:pt idx="39" formatCode="General">
                  <c:v>35541.910100000008</c:v>
                </c:pt>
                <c:pt idx="40" formatCode="General">
                  <c:v>43825.982199999991</c:v>
                </c:pt>
                <c:pt idx="41" formatCode="General">
                  <c:v>48190.727700000003</c:v>
                </c:pt>
                <c:pt idx="42" formatCode="General">
                  <c:v>44825.104000000007</c:v>
                </c:pt>
                <c:pt idx="43" formatCode="General">
                  <c:v>62837.847999999984</c:v>
                </c:pt>
                <c:pt idx="44" formatCode="General">
                  <c:v>86152.888000000035</c:v>
                </c:pt>
                <c:pt idx="45" formatCode="General">
                  <c:v>77448.131199999974</c:v>
                </c:pt>
                <c:pt idx="46" formatCode="General">
                  <c:v>117938.15500000001</c:v>
                </c:pt>
                <c:pt idx="47" formatCode="General">
                  <c:v>83030.388800000001</c:v>
                </c:pt>
              </c:numCache>
            </c:numRef>
          </c:val>
          <c:smooth val="0"/>
          <c:extLst>
            <c:ext xmlns:c16="http://schemas.microsoft.com/office/drawing/2014/chart" uri="{C3380CC4-5D6E-409C-BE32-E72D297353CC}">
              <c16:uniqueId val="{00000000-C49E-4434-A7C7-2548BFB68D3D}"/>
            </c:ext>
          </c:extLst>
        </c:ser>
        <c:ser>
          <c:idx val="1"/>
          <c:order val="1"/>
          <c:tx>
            <c:v>Prediccion</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'Regresion Cubica$'!$E$7:$E$54</c:f>
              <c:numCache>
                <c:formatCode>_(* #,##0_);_(* \(#,##0\);_(* "-"??_);_(@_)</c:formatCode>
                <c:ptCount val="48"/>
                <c:pt idx="0">
                  <c:v>20941.521923113141</c:v>
                </c:pt>
                <c:pt idx="1">
                  <c:v>24177.716309639174</c:v>
                </c:pt>
                <c:pt idx="2">
                  <c:v>27093.80985361931</c:v>
                </c:pt>
                <c:pt idx="3">
                  <c:v>29705.952111200448</c:v>
                </c:pt>
                <c:pt idx="4">
                  <c:v>32030.292638529478</c:v>
                </c:pt>
                <c:pt idx="5">
                  <c:v>34082.980991753298</c:v>
                </c:pt>
                <c:pt idx="6">
                  <c:v>35880.166727018812</c:v>
                </c:pt>
                <c:pt idx="7">
                  <c:v>37437.999400472901</c:v>
                </c:pt>
                <c:pt idx="8">
                  <c:v>38772.62856826248</c:v>
                </c:pt>
                <c:pt idx="9">
                  <c:v>39900.203786534425</c:v>
                </c:pt>
                <c:pt idx="10">
                  <c:v>40836.874611435647</c:v>
                </c:pt>
                <c:pt idx="11">
                  <c:v>41598.790599113032</c:v>
                </c:pt>
                <c:pt idx="12">
                  <c:v>42202.101305713484</c:v>
                </c:pt>
                <c:pt idx="13">
                  <c:v>42662.956287383902</c:v>
                </c:pt>
                <c:pt idx="14">
                  <c:v>42997.50510027117</c:v>
                </c:pt>
                <c:pt idx="15">
                  <c:v>43221.897300522185</c:v>
                </c:pt>
                <c:pt idx="16">
                  <c:v>43352.282444283846</c:v>
                </c:pt>
                <c:pt idx="17">
                  <c:v>43404.810087703067</c:v>
                </c:pt>
                <c:pt idx="18">
                  <c:v>43395.629786926715</c:v>
                </c:pt>
                <c:pt idx="19">
                  <c:v>43340.891098101703</c:v>
                </c:pt>
                <c:pt idx="20">
                  <c:v>43256.743577374917</c:v>
                </c:pt>
                <c:pt idx="21">
                  <c:v>43159.336780893267</c:v>
                </c:pt>
                <c:pt idx="22">
                  <c:v>43064.820264803646</c:v>
                </c:pt>
                <c:pt idx="23">
                  <c:v>42989.343585252936</c:v>
                </c:pt>
                <c:pt idx="24">
                  <c:v>42949.056298388037</c:v>
                </c:pt>
                <c:pt idx="25">
                  <c:v>42960.107960355846</c:v>
                </c:pt>
                <c:pt idx="26">
                  <c:v>43038.648127303299</c:v>
                </c:pt>
                <c:pt idx="27">
                  <c:v>43200.826355377256</c:v>
                </c:pt>
                <c:pt idx="28">
                  <c:v>43462.792200724565</c:v>
                </c:pt>
                <c:pt idx="29">
                  <c:v>43840.695219492205</c:v>
                </c:pt>
                <c:pt idx="30">
                  <c:v>44350.684967827037</c:v>
                </c:pt>
                <c:pt idx="31">
                  <c:v>45008.911001875938</c:v>
                </c:pt>
                <c:pt idx="32">
                  <c:v>45831.522877785843</c:v>
                </c:pt>
                <c:pt idx="33">
                  <c:v>46834.670151703598</c:v>
                </c:pt>
                <c:pt idx="34">
                  <c:v>48034.502379776168</c:v>
                </c:pt>
                <c:pt idx="35">
                  <c:v>49447.169118150414</c:v>
                </c:pt>
                <c:pt idx="36">
                  <c:v>51088.819922973198</c:v>
                </c:pt>
                <c:pt idx="37">
                  <c:v>52975.604350391455</c:v>
                </c:pt>
                <c:pt idx="38">
                  <c:v>55123.671956552105</c:v>
                </c:pt>
                <c:pt idx="39">
                  <c:v>57549.172297601966</c:v>
                </c:pt>
                <c:pt idx="40">
                  <c:v>60268.254929688032</c:v>
                </c:pt>
                <c:pt idx="41">
                  <c:v>63297.069408957061</c:v>
                </c:pt>
                <c:pt idx="42">
                  <c:v>66651.765291556105</c:v>
                </c:pt>
                <c:pt idx="43">
                  <c:v>70348.492133631982</c:v>
                </c:pt>
                <c:pt idx="44">
                  <c:v>74403.399491331598</c:v>
                </c:pt>
                <c:pt idx="45">
                  <c:v>78832.636920801859</c:v>
                </c:pt>
                <c:pt idx="46">
                  <c:v>83652.353978189582</c:v>
                </c:pt>
                <c:pt idx="47">
                  <c:v>88878.700219641818</c:v>
                </c:pt>
              </c:numCache>
            </c:numRef>
          </c:val>
          <c:smooth val="0"/>
          <c:extLst>
            <c:ext xmlns:c16="http://schemas.microsoft.com/office/drawing/2014/chart" uri="{C3380CC4-5D6E-409C-BE32-E72D297353CC}">
              <c16:uniqueId val="{00000001-C49E-4434-A7C7-2548BFB68D3D}"/>
            </c:ext>
          </c:extLst>
        </c:ser>
        <c:dLbls>
          <c:showLegendKey val="0"/>
          <c:showVal val="0"/>
          <c:showCatName val="0"/>
          <c:showSerName val="0"/>
          <c:showPercent val="0"/>
          <c:showBubbleSize val="0"/>
        </c:dLbls>
        <c:marker val="1"/>
        <c:smooth val="0"/>
        <c:axId val="466340623"/>
        <c:axId val="466341103"/>
      </c:lineChart>
      <c:catAx>
        <c:axId val="4663406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41103"/>
        <c:crosses val="autoZero"/>
        <c:auto val="1"/>
        <c:lblAlgn val="ctr"/>
        <c:lblOffset val="100"/>
        <c:noMultiLvlLbl val="0"/>
      </c:catAx>
      <c:valAx>
        <c:axId val="46634110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406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X Variable 1  Residual Plot</a:t>
            </a:r>
          </a:p>
        </c:rich>
      </c:tx>
      <c:overlay val="0"/>
    </c:title>
    <c:autoTitleDeleted val="0"/>
    <c:plotArea>
      <c:layout/>
      <c:scatterChart>
        <c:scatterStyle val="lineMarker"/>
        <c:varyColors val="0"/>
        <c:ser>
          <c:idx val="0"/>
          <c:order val="0"/>
          <c:spPr>
            <a:ln w="38100">
              <a:noFill/>
            </a:ln>
          </c:spPr>
          <c:xVal>
            <c:numRef>
              <c:f>'Regresion Cubica$'!$A$7:$A$54</c:f>
              <c:numCache>
                <c:formatCode>General</c:formatCode>
                <c:ptCount val="4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numCache>
            </c:numRef>
          </c:xVal>
          <c:yVal>
            <c:numRef>
              <c:f>'Regresion Cubica$'!$C$83:$C$130</c:f>
              <c:numCache>
                <c:formatCode>General</c:formatCode>
                <c:ptCount val="48"/>
                <c:pt idx="0">
                  <c:v>-6735.8149231131447</c:v>
                </c:pt>
                <c:pt idx="1">
                  <c:v>-19657.824309639174</c:v>
                </c:pt>
                <c:pt idx="2">
                  <c:v>28111.987146380718</c:v>
                </c:pt>
                <c:pt idx="3">
                  <c:v>-1799.097111200459</c:v>
                </c:pt>
                <c:pt idx="4">
                  <c:v>-8385.9896385294778</c:v>
                </c:pt>
                <c:pt idx="5">
                  <c:v>239.95460824672045</c:v>
                </c:pt>
                <c:pt idx="6">
                  <c:v>-2098.623727018814</c:v>
                </c:pt>
                <c:pt idx="7">
                  <c:v>-10320.462900472914</c:v>
                </c:pt>
                <c:pt idx="8">
                  <c:v>42850.898231737498</c:v>
                </c:pt>
                <c:pt idx="9">
                  <c:v>-8446.8107865344427</c:v>
                </c:pt>
                <c:pt idx="10">
                  <c:v>37070.78608856436</c:v>
                </c:pt>
                <c:pt idx="11">
                  <c:v>26568.267900886967</c:v>
                </c:pt>
                <c:pt idx="12">
                  <c:v>-24135.14370571349</c:v>
                </c:pt>
                <c:pt idx="13">
                  <c:v>-30711.545287383909</c:v>
                </c:pt>
                <c:pt idx="14">
                  <c:v>-10658.186700271181</c:v>
                </c:pt>
                <c:pt idx="15">
                  <c:v>-9067.428800522197</c:v>
                </c:pt>
                <c:pt idx="16">
                  <c:v>-13392.751944283857</c:v>
                </c:pt>
                <c:pt idx="17">
                  <c:v>-19805.436087703067</c:v>
                </c:pt>
                <c:pt idx="18">
                  <c:v>-14787.370786926724</c:v>
                </c:pt>
                <c:pt idx="19">
                  <c:v>-6522.5488981017115</c:v>
                </c:pt>
                <c:pt idx="20">
                  <c:v>19876.86242262512</c:v>
                </c:pt>
                <c:pt idx="21">
                  <c:v>-12147.599280893253</c:v>
                </c:pt>
                <c:pt idx="22">
                  <c:v>32184.579235196397</c:v>
                </c:pt>
                <c:pt idx="23">
                  <c:v>31554.257614747141</c:v>
                </c:pt>
                <c:pt idx="24">
                  <c:v>-24406.565298388043</c:v>
                </c:pt>
                <c:pt idx="25">
                  <c:v>-19981.292960355851</c:v>
                </c:pt>
                <c:pt idx="26">
                  <c:v>8126.4108726967243</c:v>
                </c:pt>
                <c:pt idx="27">
                  <c:v>-4521.0593553772705</c:v>
                </c:pt>
                <c:pt idx="28">
                  <c:v>13194.115799275423</c:v>
                </c:pt>
                <c:pt idx="29">
                  <c:v>-4116.2092194922225</c:v>
                </c:pt>
                <c:pt idx="30">
                  <c:v>-6029.9019678270852</c:v>
                </c:pt>
                <c:pt idx="31">
                  <c:v>-14466.710701875923</c:v>
                </c:pt>
                <c:pt idx="32">
                  <c:v>23361.868022214127</c:v>
                </c:pt>
                <c:pt idx="33">
                  <c:v>12748.362848296427</c:v>
                </c:pt>
                <c:pt idx="34">
                  <c:v>31031.993420223836</c:v>
                </c:pt>
                <c:pt idx="35">
                  <c:v>46291.9518818496</c:v>
                </c:pt>
                <c:pt idx="36">
                  <c:v>-7612.3459229732107</c:v>
                </c:pt>
                <c:pt idx="37">
                  <c:v>-33054.606950391462</c:v>
                </c:pt>
                <c:pt idx="38">
                  <c:v>3739.7408434478784</c:v>
                </c:pt>
                <c:pt idx="39">
                  <c:v>-22007.262197601958</c:v>
                </c:pt>
                <c:pt idx="40">
                  <c:v>-16442.27272968804</c:v>
                </c:pt>
                <c:pt idx="41">
                  <c:v>-15106.341708957058</c:v>
                </c:pt>
                <c:pt idx="42">
                  <c:v>-21826.661291556098</c:v>
                </c:pt>
                <c:pt idx="43">
                  <c:v>-7510.6441336319986</c:v>
                </c:pt>
                <c:pt idx="44">
                  <c:v>11749.488508668437</c:v>
                </c:pt>
                <c:pt idx="45">
                  <c:v>-1384.5057208018843</c:v>
                </c:pt>
                <c:pt idx="46">
                  <c:v>34285.801021810432</c:v>
                </c:pt>
                <c:pt idx="47">
                  <c:v>-5848.3114196418173</c:v>
                </c:pt>
              </c:numCache>
            </c:numRef>
          </c:yVal>
          <c:smooth val="0"/>
          <c:extLst>
            <c:ext xmlns:c16="http://schemas.microsoft.com/office/drawing/2014/chart" uri="{C3380CC4-5D6E-409C-BE32-E72D297353CC}">
              <c16:uniqueId val="{00000001-80A5-458E-9BAD-2B2119690696}"/>
            </c:ext>
          </c:extLst>
        </c:ser>
        <c:dLbls>
          <c:showLegendKey val="0"/>
          <c:showVal val="0"/>
          <c:showCatName val="0"/>
          <c:showSerName val="0"/>
          <c:showPercent val="0"/>
          <c:showBubbleSize val="0"/>
        </c:dLbls>
        <c:axId val="432235888"/>
        <c:axId val="432225328"/>
      </c:scatterChart>
      <c:valAx>
        <c:axId val="432235888"/>
        <c:scaling>
          <c:orientation val="minMax"/>
        </c:scaling>
        <c:delete val="0"/>
        <c:axPos val="b"/>
        <c:title>
          <c:tx>
            <c:rich>
              <a:bodyPr/>
              <a:lstStyle/>
              <a:p>
                <a:pPr>
                  <a:defRPr/>
                </a:pPr>
                <a:r>
                  <a:rPr lang="en-US"/>
                  <a:t>X Variable 1</a:t>
                </a:r>
              </a:p>
            </c:rich>
          </c:tx>
          <c:overlay val="0"/>
        </c:title>
        <c:numFmt formatCode="General" sourceLinked="1"/>
        <c:majorTickMark val="out"/>
        <c:minorTickMark val="none"/>
        <c:tickLblPos val="nextTo"/>
        <c:crossAx val="432225328"/>
        <c:crosses val="autoZero"/>
        <c:crossBetween val="midCat"/>
      </c:valAx>
      <c:valAx>
        <c:axId val="432225328"/>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43223588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X Variable 2  Residual Plot</a:t>
            </a:r>
          </a:p>
        </c:rich>
      </c:tx>
      <c:overlay val="0"/>
    </c:title>
    <c:autoTitleDeleted val="0"/>
    <c:plotArea>
      <c:layout/>
      <c:scatterChart>
        <c:scatterStyle val="lineMarker"/>
        <c:varyColors val="0"/>
        <c:ser>
          <c:idx val="0"/>
          <c:order val="0"/>
          <c:spPr>
            <a:ln w="38100">
              <a:noFill/>
            </a:ln>
          </c:spPr>
          <c:xVal>
            <c:numRef>
              <c:f>'Regresion Cubica$'!$B$7:$B$54</c:f>
              <c:numCache>
                <c:formatCode>General</c:formatCode>
                <c:ptCount val="48"/>
                <c:pt idx="0">
                  <c:v>1</c:v>
                </c:pt>
                <c:pt idx="1">
                  <c:v>4</c:v>
                </c:pt>
                <c:pt idx="2">
                  <c:v>9</c:v>
                </c:pt>
                <c:pt idx="3">
                  <c:v>16</c:v>
                </c:pt>
                <c:pt idx="4">
                  <c:v>25</c:v>
                </c:pt>
                <c:pt idx="5">
                  <c:v>36</c:v>
                </c:pt>
                <c:pt idx="6">
                  <c:v>49</c:v>
                </c:pt>
                <c:pt idx="7">
                  <c:v>64</c:v>
                </c:pt>
                <c:pt idx="8">
                  <c:v>81</c:v>
                </c:pt>
                <c:pt idx="9">
                  <c:v>100</c:v>
                </c:pt>
                <c:pt idx="10">
                  <c:v>121</c:v>
                </c:pt>
                <c:pt idx="11">
                  <c:v>144</c:v>
                </c:pt>
                <c:pt idx="12">
                  <c:v>169</c:v>
                </c:pt>
                <c:pt idx="13">
                  <c:v>196</c:v>
                </c:pt>
                <c:pt idx="14">
                  <c:v>225</c:v>
                </c:pt>
                <c:pt idx="15">
                  <c:v>256</c:v>
                </c:pt>
                <c:pt idx="16">
                  <c:v>289</c:v>
                </c:pt>
                <c:pt idx="17">
                  <c:v>324</c:v>
                </c:pt>
                <c:pt idx="18">
                  <c:v>361</c:v>
                </c:pt>
                <c:pt idx="19">
                  <c:v>400</c:v>
                </c:pt>
                <c:pt idx="20">
                  <c:v>441</c:v>
                </c:pt>
                <c:pt idx="21">
                  <c:v>484</c:v>
                </c:pt>
                <c:pt idx="22">
                  <c:v>529</c:v>
                </c:pt>
                <c:pt idx="23">
                  <c:v>576</c:v>
                </c:pt>
                <c:pt idx="24">
                  <c:v>625</c:v>
                </c:pt>
                <c:pt idx="25">
                  <c:v>676</c:v>
                </c:pt>
                <c:pt idx="26">
                  <c:v>729</c:v>
                </c:pt>
                <c:pt idx="27">
                  <c:v>784</c:v>
                </c:pt>
                <c:pt idx="28">
                  <c:v>841</c:v>
                </c:pt>
                <c:pt idx="29">
                  <c:v>900</c:v>
                </c:pt>
                <c:pt idx="30">
                  <c:v>961</c:v>
                </c:pt>
                <c:pt idx="31">
                  <c:v>1024</c:v>
                </c:pt>
                <c:pt idx="32">
                  <c:v>1089</c:v>
                </c:pt>
                <c:pt idx="33">
                  <c:v>1156</c:v>
                </c:pt>
                <c:pt idx="34">
                  <c:v>1225</c:v>
                </c:pt>
                <c:pt idx="35">
                  <c:v>1296</c:v>
                </c:pt>
                <c:pt idx="36">
                  <c:v>1369</c:v>
                </c:pt>
                <c:pt idx="37">
                  <c:v>1444</c:v>
                </c:pt>
                <c:pt idx="38">
                  <c:v>1521</c:v>
                </c:pt>
                <c:pt idx="39">
                  <c:v>1600</c:v>
                </c:pt>
                <c:pt idx="40">
                  <c:v>1681</c:v>
                </c:pt>
                <c:pt idx="41">
                  <c:v>1764</c:v>
                </c:pt>
                <c:pt idx="42">
                  <c:v>1849</c:v>
                </c:pt>
                <c:pt idx="43">
                  <c:v>1936</c:v>
                </c:pt>
                <c:pt idx="44">
                  <c:v>2025</c:v>
                </c:pt>
                <c:pt idx="45">
                  <c:v>2116</c:v>
                </c:pt>
                <c:pt idx="46">
                  <c:v>2209</c:v>
                </c:pt>
                <c:pt idx="47">
                  <c:v>2304</c:v>
                </c:pt>
              </c:numCache>
            </c:numRef>
          </c:xVal>
          <c:yVal>
            <c:numRef>
              <c:f>'Regresion Cubica$'!$C$83:$C$130</c:f>
              <c:numCache>
                <c:formatCode>General</c:formatCode>
                <c:ptCount val="48"/>
                <c:pt idx="0">
                  <c:v>-6735.8149231131447</c:v>
                </c:pt>
                <c:pt idx="1">
                  <c:v>-19657.824309639174</c:v>
                </c:pt>
                <c:pt idx="2">
                  <c:v>28111.987146380718</c:v>
                </c:pt>
                <c:pt idx="3">
                  <c:v>-1799.097111200459</c:v>
                </c:pt>
                <c:pt idx="4">
                  <c:v>-8385.9896385294778</c:v>
                </c:pt>
                <c:pt idx="5">
                  <c:v>239.95460824672045</c:v>
                </c:pt>
                <c:pt idx="6">
                  <c:v>-2098.623727018814</c:v>
                </c:pt>
                <c:pt idx="7">
                  <c:v>-10320.462900472914</c:v>
                </c:pt>
                <c:pt idx="8">
                  <c:v>42850.898231737498</c:v>
                </c:pt>
                <c:pt idx="9">
                  <c:v>-8446.8107865344427</c:v>
                </c:pt>
                <c:pt idx="10">
                  <c:v>37070.78608856436</c:v>
                </c:pt>
                <c:pt idx="11">
                  <c:v>26568.267900886967</c:v>
                </c:pt>
                <c:pt idx="12">
                  <c:v>-24135.14370571349</c:v>
                </c:pt>
                <c:pt idx="13">
                  <c:v>-30711.545287383909</c:v>
                </c:pt>
                <c:pt idx="14">
                  <c:v>-10658.186700271181</c:v>
                </c:pt>
                <c:pt idx="15">
                  <c:v>-9067.428800522197</c:v>
                </c:pt>
                <c:pt idx="16">
                  <c:v>-13392.751944283857</c:v>
                </c:pt>
                <c:pt idx="17">
                  <c:v>-19805.436087703067</c:v>
                </c:pt>
                <c:pt idx="18">
                  <c:v>-14787.370786926724</c:v>
                </c:pt>
                <c:pt idx="19">
                  <c:v>-6522.5488981017115</c:v>
                </c:pt>
                <c:pt idx="20">
                  <c:v>19876.86242262512</c:v>
                </c:pt>
                <c:pt idx="21">
                  <c:v>-12147.599280893253</c:v>
                </c:pt>
                <c:pt idx="22">
                  <c:v>32184.579235196397</c:v>
                </c:pt>
                <c:pt idx="23">
                  <c:v>31554.257614747141</c:v>
                </c:pt>
                <c:pt idx="24">
                  <c:v>-24406.565298388043</c:v>
                </c:pt>
                <c:pt idx="25">
                  <c:v>-19981.292960355851</c:v>
                </c:pt>
                <c:pt idx="26">
                  <c:v>8126.4108726967243</c:v>
                </c:pt>
                <c:pt idx="27">
                  <c:v>-4521.0593553772705</c:v>
                </c:pt>
                <c:pt idx="28">
                  <c:v>13194.115799275423</c:v>
                </c:pt>
                <c:pt idx="29">
                  <c:v>-4116.2092194922225</c:v>
                </c:pt>
                <c:pt idx="30">
                  <c:v>-6029.9019678270852</c:v>
                </c:pt>
                <c:pt idx="31">
                  <c:v>-14466.710701875923</c:v>
                </c:pt>
                <c:pt idx="32">
                  <c:v>23361.868022214127</c:v>
                </c:pt>
                <c:pt idx="33">
                  <c:v>12748.362848296427</c:v>
                </c:pt>
                <c:pt idx="34">
                  <c:v>31031.993420223836</c:v>
                </c:pt>
                <c:pt idx="35">
                  <c:v>46291.9518818496</c:v>
                </c:pt>
                <c:pt idx="36">
                  <c:v>-7612.3459229732107</c:v>
                </c:pt>
                <c:pt idx="37">
                  <c:v>-33054.606950391462</c:v>
                </c:pt>
                <c:pt idx="38">
                  <c:v>3739.7408434478784</c:v>
                </c:pt>
                <c:pt idx="39">
                  <c:v>-22007.262197601958</c:v>
                </c:pt>
                <c:pt idx="40">
                  <c:v>-16442.27272968804</c:v>
                </c:pt>
                <c:pt idx="41">
                  <c:v>-15106.341708957058</c:v>
                </c:pt>
                <c:pt idx="42">
                  <c:v>-21826.661291556098</c:v>
                </c:pt>
                <c:pt idx="43">
                  <c:v>-7510.6441336319986</c:v>
                </c:pt>
                <c:pt idx="44">
                  <c:v>11749.488508668437</c:v>
                </c:pt>
                <c:pt idx="45">
                  <c:v>-1384.5057208018843</c:v>
                </c:pt>
                <c:pt idx="46">
                  <c:v>34285.801021810432</c:v>
                </c:pt>
                <c:pt idx="47">
                  <c:v>-5848.3114196418173</c:v>
                </c:pt>
              </c:numCache>
            </c:numRef>
          </c:yVal>
          <c:smooth val="0"/>
          <c:extLst>
            <c:ext xmlns:c16="http://schemas.microsoft.com/office/drawing/2014/chart" uri="{C3380CC4-5D6E-409C-BE32-E72D297353CC}">
              <c16:uniqueId val="{00000001-13C7-4F6D-B732-59679BAA1272}"/>
            </c:ext>
          </c:extLst>
        </c:ser>
        <c:dLbls>
          <c:showLegendKey val="0"/>
          <c:showVal val="0"/>
          <c:showCatName val="0"/>
          <c:showSerName val="0"/>
          <c:showPercent val="0"/>
          <c:showBubbleSize val="0"/>
        </c:dLbls>
        <c:axId val="432222928"/>
        <c:axId val="432216208"/>
      </c:scatterChart>
      <c:valAx>
        <c:axId val="432222928"/>
        <c:scaling>
          <c:orientation val="minMax"/>
        </c:scaling>
        <c:delete val="0"/>
        <c:axPos val="b"/>
        <c:title>
          <c:tx>
            <c:rich>
              <a:bodyPr/>
              <a:lstStyle/>
              <a:p>
                <a:pPr>
                  <a:defRPr/>
                </a:pPr>
                <a:r>
                  <a:rPr lang="en-US"/>
                  <a:t>X Variable 2</a:t>
                </a:r>
              </a:p>
            </c:rich>
          </c:tx>
          <c:overlay val="0"/>
        </c:title>
        <c:numFmt formatCode="General" sourceLinked="1"/>
        <c:majorTickMark val="out"/>
        <c:minorTickMark val="none"/>
        <c:tickLblPos val="nextTo"/>
        <c:crossAx val="432216208"/>
        <c:crosses val="autoZero"/>
        <c:crossBetween val="midCat"/>
      </c:valAx>
      <c:valAx>
        <c:axId val="432216208"/>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43222292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X Variable 3  Residual Plot</a:t>
            </a:r>
          </a:p>
        </c:rich>
      </c:tx>
      <c:overlay val="0"/>
    </c:title>
    <c:autoTitleDeleted val="0"/>
    <c:plotArea>
      <c:layout/>
      <c:scatterChart>
        <c:scatterStyle val="lineMarker"/>
        <c:varyColors val="0"/>
        <c:ser>
          <c:idx val="0"/>
          <c:order val="0"/>
          <c:spPr>
            <a:ln w="38100">
              <a:noFill/>
            </a:ln>
          </c:spPr>
          <c:xVal>
            <c:numRef>
              <c:f>'Regresion Cubica$'!$C$7:$C$54</c:f>
              <c:numCache>
                <c:formatCode>General</c:formatCode>
                <c:ptCount val="48"/>
                <c:pt idx="0">
                  <c:v>1</c:v>
                </c:pt>
                <c:pt idx="1">
                  <c:v>8</c:v>
                </c:pt>
                <c:pt idx="2">
                  <c:v>27</c:v>
                </c:pt>
                <c:pt idx="3">
                  <c:v>64</c:v>
                </c:pt>
                <c:pt idx="4">
                  <c:v>125</c:v>
                </c:pt>
                <c:pt idx="5">
                  <c:v>216</c:v>
                </c:pt>
                <c:pt idx="6">
                  <c:v>343</c:v>
                </c:pt>
                <c:pt idx="7">
                  <c:v>512</c:v>
                </c:pt>
                <c:pt idx="8">
                  <c:v>729</c:v>
                </c:pt>
                <c:pt idx="9">
                  <c:v>1000</c:v>
                </c:pt>
                <c:pt idx="10">
                  <c:v>1331</c:v>
                </c:pt>
                <c:pt idx="11">
                  <c:v>1728</c:v>
                </c:pt>
                <c:pt idx="12">
                  <c:v>2197</c:v>
                </c:pt>
                <c:pt idx="13">
                  <c:v>2744</c:v>
                </c:pt>
                <c:pt idx="14">
                  <c:v>3375</c:v>
                </c:pt>
                <c:pt idx="15">
                  <c:v>4096</c:v>
                </c:pt>
                <c:pt idx="16">
                  <c:v>4913</c:v>
                </c:pt>
                <c:pt idx="17">
                  <c:v>5832</c:v>
                </c:pt>
                <c:pt idx="18">
                  <c:v>6859</c:v>
                </c:pt>
                <c:pt idx="19">
                  <c:v>8000</c:v>
                </c:pt>
                <c:pt idx="20">
                  <c:v>9261</c:v>
                </c:pt>
                <c:pt idx="21">
                  <c:v>10648</c:v>
                </c:pt>
                <c:pt idx="22">
                  <c:v>12167</c:v>
                </c:pt>
                <c:pt idx="23">
                  <c:v>13824</c:v>
                </c:pt>
                <c:pt idx="24">
                  <c:v>15625</c:v>
                </c:pt>
                <c:pt idx="25">
                  <c:v>17576</c:v>
                </c:pt>
                <c:pt idx="26">
                  <c:v>19683</c:v>
                </c:pt>
                <c:pt idx="27">
                  <c:v>21952</c:v>
                </c:pt>
                <c:pt idx="28">
                  <c:v>24389</c:v>
                </c:pt>
                <c:pt idx="29">
                  <c:v>27000</c:v>
                </c:pt>
                <c:pt idx="30">
                  <c:v>29791</c:v>
                </c:pt>
                <c:pt idx="31">
                  <c:v>32768</c:v>
                </c:pt>
                <c:pt idx="32">
                  <c:v>35937</c:v>
                </c:pt>
                <c:pt idx="33">
                  <c:v>39304</c:v>
                </c:pt>
                <c:pt idx="34">
                  <c:v>42875</c:v>
                </c:pt>
                <c:pt idx="35">
                  <c:v>46656</c:v>
                </c:pt>
                <c:pt idx="36">
                  <c:v>50653</c:v>
                </c:pt>
                <c:pt idx="37">
                  <c:v>54872</c:v>
                </c:pt>
                <c:pt idx="38">
                  <c:v>59319</c:v>
                </c:pt>
                <c:pt idx="39">
                  <c:v>64000</c:v>
                </c:pt>
                <c:pt idx="40">
                  <c:v>68921</c:v>
                </c:pt>
                <c:pt idx="41">
                  <c:v>74088</c:v>
                </c:pt>
                <c:pt idx="42">
                  <c:v>79507</c:v>
                </c:pt>
                <c:pt idx="43">
                  <c:v>85184</c:v>
                </c:pt>
                <c:pt idx="44">
                  <c:v>91125</c:v>
                </c:pt>
                <c:pt idx="45">
                  <c:v>97336</c:v>
                </c:pt>
                <c:pt idx="46">
                  <c:v>103823</c:v>
                </c:pt>
                <c:pt idx="47">
                  <c:v>110592</c:v>
                </c:pt>
              </c:numCache>
            </c:numRef>
          </c:xVal>
          <c:yVal>
            <c:numRef>
              <c:f>'Regresion Cubica$'!$C$83:$C$130</c:f>
              <c:numCache>
                <c:formatCode>General</c:formatCode>
                <c:ptCount val="48"/>
                <c:pt idx="0">
                  <c:v>-6735.8149231131447</c:v>
                </c:pt>
                <c:pt idx="1">
                  <c:v>-19657.824309639174</c:v>
                </c:pt>
                <c:pt idx="2">
                  <c:v>28111.987146380718</c:v>
                </c:pt>
                <c:pt idx="3">
                  <c:v>-1799.097111200459</c:v>
                </c:pt>
                <c:pt idx="4">
                  <c:v>-8385.9896385294778</c:v>
                </c:pt>
                <c:pt idx="5">
                  <c:v>239.95460824672045</c:v>
                </c:pt>
                <c:pt idx="6">
                  <c:v>-2098.623727018814</c:v>
                </c:pt>
                <c:pt idx="7">
                  <c:v>-10320.462900472914</c:v>
                </c:pt>
                <c:pt idx="8">
                  <c:v>42850.898231737498</c:v>
                </c:pt>
                <c:pt idx="9">
                  <c:v>-8446.8107865344427</c:v>
                </c:pt>
                <c:pt idx="10">
                  <c:v>37070.78608856436</c:v>
                </c:pt>
                <c:pt idx="11">
                  <c:v>26568.267900886967</c:v>
                </c:pt>
                <c:pt idx="12">
                  <c:v>-24135.14370571349</c:v>
                </c:pt>
                <c:pt idx="13">
                  <c:v>-30711.545287383909</c:v>
                </c:pt>
                <c:pt idx="14">
                  <c:v>-10658.186700271181</c:v>
                </c:pt>
                <c:pt idx="15">
                  <c:v>-9067.428800522197</c:v>
                </c:pt>
                <c:pt idx="16">
                  <c:v>-13392.751944283857</c:v>
                </c:pt>
                <c:pt idx="17">
                  <c:v>-19805.436087703067</c:v>
                </c:pt>
                <c:pt idx="18">
                  <c:v>-14787.370786926724</c:v>
                </c:pt>
                <c:pt idx="19">
                  <c:v>-6522.5488981017115</c:v>
                </c:pt>
                <c:pt idx="20">
                  <c:v>19876.86242262512</c:v>
                </c:pt>
                <c:pt idx="21">
                  <c:v>-12147.599280893253</c:v>
                </c:pt>
                <c:pt idx="22">
                  <c:v>32184.579235196397</c:v>
                </c:pt>
                <c:pt idx="23">
                  <c:v>31554.257614747141</c:v>
                </c:pt>
                <c:pt idx="24">
                  <c:v>-24406.565298388043</c:v>
                </c:pt>
                <c:pt idx="25">
                  <c:v>-19981.292960355851</c:v>
                </c:pt>
                <c:pt idx="26">
                  <c:v>8126.4108726967243</c:v>
                </c:pt>
                <c:pt idx="27">
                  <c:v>-4521.0593553772705</c:v>
                </c:pt>
                <c:pt idx="28">
                  <c:v>13194.115799275423</c:v>
                </c:pt>
                <c:pt idx="29">
                  <c:v>-4116.2092194922225</c:v>
                </c:pt>
                <c:pt idx="30">
                  <c:v>-6029.9019678270852</c:v>
                </c:pt>
                <c:pt idx="31">
                  <c:v>-14466.710701875923</c:v>
                </c:pt>
                <c:pt idx="32">
                  <c:v>23361.868022214127</c:v>
                </c:pt>
                <c:pt idx="33">
                  <c:v>12748.362848296427</c:v>
                </c:pt>
                <c:pt idx="34">
                  <c:v>31031.993420223836</c:v>
                </c:pt>
                <c:pt idx="35">
                  <c:v>46291.9518818496</c:v>
                </c:pt>
                <c:pt idx="36">
                  <c:v>-7612.3459229732107</c:v>
                </c:pt>
                <c:pt idx="37">
                  <c:v>-33054.606950391462</c:v>
                </c:pt>
                <c:pt idx="38">
                  <c:v>3739.7408434478784</c:v>
                </c:pt>
                <c:pt idx="39">
                  <c:v>-22007.262197601958</c:v>
                </c:pt>
                <c:pt idx="40">
                  <c:v>-16442.27272968804</c:v>
                </c:pt>
                <c:pt idx="41">
                  <c:v>-15106.341708957058</c:v>
                </c:pt>
                <c:pt idx="42">
                  <c:v>-21826.661291556098</c:v>
                </c:pt>
                <c:pt idx="43">
                  <c:v>-7510.6441336319986</c:v>
                </c:pt>
                <c:pt idx="44">
                  <c:v>11749.488508668437</c:v>
                </c:pt>
                <c:pt idx="45">
                  <c:v>-1384.5057208018843</c:v>
                </c:pt>
                <c:pt idx="46">
                  <c:v>34285.801021810432</c:v>
                </c:pt>
                <c:pt idx="47">
                  <c:v>-5848.3114196418173</c:v>
                </c:pt>
              </c:numCache>
            </c:numRef>
          </c:yVal>
          <c:smooth val="0"/>
          <c:extLst>
            <c:ext xmlns:c16="http://schemas.microsoft.com/office/drawing/2014/chart" uri="{C3380CC4-5D6E-409C-BE32-E72D297353CC}">
              <c16:uniqueId val="{00000001-33F7-41E1-92A3-F55668FF43F2}"/>
            </c:ext>
          </c:extLst>
        </c:ser>
        <c:dLbls>
          <c:showLegendKey val="0"/>
          <c:showVal val="0"/>
          <c:showCatName val="0"/>
          <c:showSerName val="0"/>
          <c:showPercent val="0"/>
          <c:showBubbleSize val="0"/>
        </c:dLbls>
        <c:axId val="1608753951"/>
        <c:axId val="1298764399"/>
      </c:scatterChart>
      <c:valAx>
        <c:axId val="1608753951"/>
        <c:scaling>
          <c:orientation val="minMax"/>
        </c:scaling>
        <c:delete val="0"/>
        <c:axPos val="b"/>
        <c:title>
          <c:tx>
            <c:rich>
              <a:bodyPr/>
              <a:lstStyle/>
              <a:p>
                <a:pPr>
                  <a:defRPr/>
                </a:pPr>
                <a:r>
                  <a:rPr lang="en-US"/>
                  <a:t>X Variable 3</a:t>
                </a:r>
              </a:p>
            </c:rich>
          </c:tx>
          <c:overlay val="0"/>
        </c:title>
        <c:numFmt formatCode="General" sourceLinked="1"/>
        <c:majorTickMark val="out"/>
        <c:minorTickMark val="none"/>
        <c:tickLblPos val="nextTo"/>
        <c:crossAx val="1298764399"/>
        <c:crosses val="autoZero"/>
        <c:crossBetween val="midCat"/>
      </c:valAx>
      <c:valAx>
        <c:axId val="129876439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6087539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X Variable 1 Line Fit  Plot</a:t>
            </a:r>
          </a:p>
        </c:rich>
      </c:tx>
      <c:overlay val="0"/>
    </c:title>
    <c:autoTitleDeleted val="0"/>
    <c:plotArea>
      <c:layout/>
      <c:scatterChart>
        <c:scatterStyle val="lineMarker"/>
        <c:varyColors val="0"/>
        <c:ser>
          <c:idx val="0"/>
          <c:order val="0"/>
          <c:tx>
            <c:v>Y</c:v>
          </c:tx>
          <c:spPr>
            <a:ln w="38100">
              <a:noFill/>
            </a:ln>
          </c:spPr>
          <c:xVal>
            <c:numRef>
              <c:f>'Regresion Cubica$'!$A$7:$A$54</c:f>
              <c:numCache>
                <c:formatCode>General</c:formatCode>
                <c:ptCount val="4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numCache>
            </c:numRef>
          </c:xVal>
          <c:yVal>
            <c:numRef>
              <c:f>'Regresion Cubica$'!$D$7:$D$54</c:f>
              <c:numCache>
                <c:formatCode>_(* #,##0_);_(* \(#,##0\);_(* "-"??_);_(@_)</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formatCode="General">
                  <c:v>11951.411</c:v>
                </c:pt>
                <c:pt idx="14" formatCode="General">
                  <c:v>32339.318399999989</c:v>
                </c:pt>
                <c:pt idx="15" formatCode="General">
                  <c:v>34154.468499999995</c:v>
                </c:pt>
                <c:pt idx="16" formatCode="General">
                  <c:v>29959.530499999997</c:v>
                </c:pt>
                <c:pt idx="17" formatCode="General">
                  <c:v>23599.374</c:v>
                </c:pt>
                <c:pt idx="18" formatCode="General">
                  <c:v>28608.258999999991</c:v>
                </c:pt>
                <c:pt idx="19" formatCode="General">
                  <c:v>36818.342199999992</c:v>
                </c:pt>
                <c:pt idx="20" formatCode="General">
                  <c:v>63133.606000000036</c:v>
                </c:pt>
                <c:pt idx="21" formatCode="General">
                  <c:v>31011.737500000014</c:v>
                </c:pt>
                <c:pt idx="22" formatCode="General">
                  <c:v>75249.399500000043</c:v>
                </c:pt>
                <c:pt idx="23" formatCode="General">
                  <c:v>74543.601200000077</c:v>
                </c:pt>
                <c:pt idx="24" formatCode="General">
                  <c:v>18542.490999999995</c:v>
                </c:pt>
                <c:pt idx="25" formatCode="General">
                  <c:v>22978.815000000002</c:v>
                </c:pt>
                <c:pt idx="26" formatCode="General">
                  <c:v>51165.059000000023</c:v>
                </c:pt>
                <c:pt idx="27" formatCode="General">
                  <c:v>38679.766999999978</c:v>
                </c:pt>
                <c:pt idx="28" formatCode="General">
                  <c:v>56656.907999999989</c:v>
                </c:pt>
                <c:pt idx="29" formatCode="General">
                  <c:v>39724.485999999983</c:v>
                </c:pt>
                <c:pt idx="30" formatCode="General">
                  <c:v>38320.782999999967</c:v>
                </c:pt>
                <c:pt idx="31" formatCode="General">
                  <c:v>30542.2003</c:v>
                </c:pt>
                <c:pt idx="32" formatCode="General">
                  <c:v>69193.390899999984</c:v>
                </c:pt>
                <c:pt idx="33" formatCode="General">
                  <c:v>59583.03300000001</c:v>
                </c:pt>
                <c:pt idx="34" formatCode="General">
                  <c:v>79066.495800000004</c:v>
                </c:pt>
                <c:pt idx="35" formatCode="General">
                  <c:v>95739.121000000014</c:v>
                </c:pt>
                <c:pt idx="36" formatCode="General">
                  <c:v>43476.473999999987</c:v>
                </c:pt>
                <c:pt idx="37" formatCode="General">
                  <c:v>19920.997399999997</c:v>
                </c:pt>
                <c:pt idx="38" formatCode="General">
                  <c:v>58863.412799999984</c:v>
                </c:pt>
                <c:pt idx="39" formatCode="General">
                  <c:v>35541.910100000008</c:v>
                </c:pt>
                <c:pt idx="40" formatCode="General">
                  <c:v>43825.982199999991</c:v>
                </c:pt>
                <c:pt idx="41" formatCode="General">
                  <c:v>48190.727700000003</c:v>
                </c:pt>
                <c:pt idx="42" formatCode="General">
                  <c:v>44825.104000000007</c:v>
                </c:pt>
                <c:pt idx="43" formatCode="General">
                  <c:v>62837.847999999984</c:v>
                </c:pt>
                <c:pt idx="44" formatCode="General">
                  <c:v>86152.888000000035</c:v>
                </c:pt>
                <c:pt idx="45" formatCode="General">
                  <c:v>77448.131199999974</c:v>
                </c:pt>
                <c:pt idx="46" formatCode="General">
                  <c:v>117938.15500000001</c:v>
                </c:pt>
                <c:pt idx="47" formatCode="General">
                  <c:v>83030.388800000001</c:v>
                </c:pt>
              </c:numCache>
            </c:numRef>
          </c:yVal>
          <c:smooth val="0"/>
          <c:extLst>
            <c:ext xmlns:c16="http://schemas.microsoft.com/office/drawing/2014/chart" uri="{C3380CC4-5D6E-409C-BE32-E72D297353CC}">
              <c16:uniqueId val="{00000001-7ACC-4A62-A250-787537CB3074}"/>
            </c:ext>
          </c:extLst>
        </c:ser>
        <c:ser>
          <c:idx val="1"/>
          <c:order val="1"/>
          <c:tx>
            <c:v>Predicted Y</c:v>
          </c:tx>
          <c:spPr>
            <a:ln w="38100">
              <a:noFill/>
            </a:ln>
          </c:spPr>
          <c:xVal>
            <c:numRef>
              <c:f>'Regresion Cubica$'!$A$7:$A$54</c:f>
              <c:numCache>
                <c:formatCode>General</c:formatCode>
                <c:ptCount val="4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numCache>
            </c:numRef>
          </c:xVal>
          <c:yVal>
            <c:numRef>
              <c:f>'Regresion Cubica$'!$B$83:$B$130</c:f>
              <c:numCache>
                <c:formatCode>General</c:formatCode>
                <c:ptCount val="48"/>
                <c:pt idx="0">
                  <c:v>20941.521923113141</c:v>
                </c:pt>
                <c:pt idx="1">
                  <c:v>24177.716309639174</c:v>
                </c:pt>
                <c:pt idx="2">
                  <c:v>27093.80985361931</c:v>
                </c:pt>
                <c:pt idx="3">
                  <c:v>29705.952111200451</c:v>
                </c:pt>
                <c:pt idx="4">
                  <c:v>32030.292638529478</c:v>
                </c:pt>
                <c:pt idx="5">
                  <c:v>34082.980991753298</c:v>
                </c:pt>
                <c:pt idx="6">
                  <c:v>35880.166727018812</c:v>
                </c:pt>
                <c:pt idx="7">
                  <c:v>37437.999400472909</c:v>
                </c:pt>
                <c:pt idx="8">
                  <c:v>38772.62856826248</c:v>
                </c:pt>
                <c:pt idx="9">
                  <c:v>39900.203786534432</c:v>
                </c:pt>
                <c:pt idx="10">
                  <c:v>40836.874611435647</c:v>
                </c:pt>
                <c:pt idx="11">
                  <c:v>41598.790599113032</c:v>
                </c:pt>
                <c:pt idx="12">
                  <c:v>42202.101305713484</c:v>
                </c:pt>
                <c:pt idx="13">
                  <c:v>42662.95628738391</c:v>
                </c:pt>
                <c:pt idx="14">
                  <c:v>42997.50510027117</c:v>
                </c:pt>
                <c:pt idx="15">
                  <c:v>43221.897300522192</c:v>
                </c:pt>
                <c:pt idx="16">
                  <c:v>43352.282444283854</c:v>
                </c:pt>
                <c:pt idx="17">
                  <c:v>43404.810087703067</c:v>
                </c:pt>
                <c:pt idx="18">
                  <c:v>43395.629786926715</c:v>
                </c:pt>
                <c:pt idx="19">
                  <c:v>43340.891098101703</c:v>
                </c:pt>
                <c:pt idx="20">
                  <c:v>43256.743577374917</c:v>
                </c:pt>
                <c:pt idx="21">
                  <c:v>43159.336780893267</c:v>
                </c:pt>
                <c:pt idx="22">
                  <c:v>43064.820264803646</c:v>
                </c:pt>
                <c:pt idx="23">
                  <c:v>42989.343585252936</c:v>
                </c:pt>
                <c:pt idx="24">
                  <c:v>42949.056298388037</c:v>
                </c:pt>
                <c:pt idx="25">
                  <c:v>42960.107960355854</c:v>
                </c:pt>
                <c:pt idx="26">
                  <c:v>43038.648127303299</c:v>
                </c:pt>
                <c:pt idx="27">
                  <c:v>43200.826355377249</c:v>
                </c:pt>
                <c:pt idx="28">
                  <c:v>43462.792200724565</c:v>
                </c:pt>
                <c:pt idx="29">
                  <c:v>43840.695219492205</c:v>
                </c:pt>
                <c:pt idx="30">
                  <c:v>44350.684967827052</c:v>
                </c:pt>
                <c:pt idx="31">
                  <c:v>45008.911001875924</c:v>
                </c:pt>
                <c:pt idx="32">
                  <c:v>45831.522877785857</c:v>
                </c:pt>
                <c:pt idx="33">
                  <c:v>46834.670151703584</c:v>
                </c:pt>
                <c:pt idx="34">
                  <c:v>48034.502379776168</c:v>
                </c:pt>
                <c:pt idx="35">
                  <c:v>49447.169118150414</c:v>
                </c:pt>
                <c:pt idx="36">
                  <c:v>51088.819922973198</c:v>
                </c:pt>
                <c:pt idx="37">
                  <c:v>52975.604350391455</c:v>
                </c:pt>
                <c:pt idx="38">
                  <c:v>55123.671956552105</c:v>
                </c:pt>
                <c:pt idx="39">
                  <c:v>57549.172297601966</c:v>
                </c:pt>
                <c:pt idx="40">
                  <c:v>60268.254929688032</c:v>
                </c:pt>
                <c:pt idx="41">
                  <c:v>63297.069408957061</c:v>
                </c:pt>
                <c:pt idx="42">
                  <c:v>66651.765291556105</c:v>
                </c:pt>
                <c:pt idx="43">
                  <c:v>70348.492133631982</c:v>
                </c:pt>
                <c:pt idx="44">
                  <c:v>74403.399491331598</c:v>
                </c:pt>
                <c:pt idx="45">
                  <c:v>78832.636920801859</c:v>
                </c:pt>
                <c:pt idx="46">
                  <c:v>83652.353978189582</c:v>
                </c:pt>
                <c:pt idx="47">
                  <c:v>88878.700219641818</c:v>
                </c:pt>
              </c:numCache>
            </c:numRef>
          </c:yVal>
          <c:smooth val="0"/>
          <c:extLst>
            <c:ext xmlns:c16="http://schemas.microsoft.com/office/drawing/2014/chart" uri="{C3380CC4-5D6E-409C-BE32-E72D297353CC}">
              <c16:uniqueId val="{00000002-7ACC-4A62-A250-787537CB3074}"/>
            </c:ext>
          </c:extLst>
        </c:ser>
        <c:dLbls>
          <c:showLegendKey val="0"/>
          <c:showVal val="0"/>
          <c:showCatName val="0"/>
          <c:showSerName val="0"/>
          <c:showPercent val="0"/>
          <c:showBubbleSize val="0"/>
        </c:dLbls>
        <c:axId val="1608754431"/>
        <c:axId val="1608756831"/>
      </c:scatterChart>
      <c:valAx>
        <c:axId val="1608754431"/>
        <c:scaling>
          <c:orientation val="minMax"/>
        </c:scaling>
        <c:delete val="0"/>
        <c:axPos val="b"/>
        <c:title>
          <c:tx>
            <c:rich>
              <a:bodyPr/>
              <a:lstStyle/>
              <a:p>
                <a:pPr>
                  <a:defRPr/>
                </a:pPr>
                <a:r>
                  <a:rPr lang="en-US"/>
                  <a:t>X Variable 1</a:t>
                </a:r>
              </a:p>
            </c:rich>
          </c:tx>
          <c:overlay val="0"/>
        </c:title>
        <c:numFmt formatCode="General" sourceLinked="1"/>
        <c:majorTickMark val="out"/>
        <c:minorTickMark val="none"/>
        <c:tickLblPos val="nextTo"/>
        <c:crossAx val="1608756831"/>
        <c:crosses val="autoZero"/>
        <c:crossBetween val="midCat"/>
      </c:valAx>
      <c:valAx>
        <c:axId val="1608756831"/>
        <c:scaling>
          <c:orientation val="minMax"/>
        </c:scaling>
        <c:delete val="0"/>
        <c:axPos val="l"/>
        <c:title>
          <c:tx>
            <c:rich>
              <a:bodyPr/>
              <a:lstStyle/>
              <a:p>
                <a:pPr>
                  <a:defRPr/>
                </a:pPr>
                <a:r>
                  <a:rPr lang="en-US"/>
                  <a:t>Y</a:t>
                </a:r>
              </a:p>
            </c:rich>
          </c:tx>
          <c:overlay val="0"/>
        </c:title>
        <c:numFmt formatCode="_(* #,##0_);_(* \(#,##0\);_(* &quot;-&quot;??_);_(@_)" sourceLinked="1"/>
        <c:majorTickMark val="out"/>
        <c:minorTickMark val="none"/>
        <c:tickLblPos val="nextTo"/>
        <c:crossAx val="160875443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X Variable 2 Line Fit  Plot</a:t>
            </a:r>
          </a:p>
        </c:rich>
      </c:tx>
      <c:overlay val="0"/>
    </c:title>
    <c:autoTitleDeleted val="0"/>
    <c:plotArea>
      <c:layout/>
      <c:scatterChart>
        <c:scatterStyle val="lineMarker"/>
        <c:varyColors val="0"/>
        <c:ser>
          <c:idx val="0"/>
          <c:order val="0"/>
          <c:tx>
            <c:v>Y</c:v>
          </c:tx>
          <c:spPr>
            <a:ln w="38100">
              <a:noFill/>
            </a:ln>
          </c:spPr>
          <c:xVal>
            <c:numRef>
              <c:f>'Regresion Cubica$'!$B$7:$B$54</c:f>
              <c:numCache>
                <c:formatCode>General</c:formatCode>
                <c:ptCount val="48"/>
                <c:pt idx="0">
                  <c:v>1</c:v>
                </c:pt>
                <c:pt idx="1">
                  <c:v>4</c:v>
                </c:pt>
                <c:pt idx="2">
                  <c:v>9</c:v>
                </c:pt>
                <c:pt idx="3">
                  <c:v>16</c:v>
                </c:pt>
                <c:pt idx="4">
                  <c:v>25</c:v>
                </c:pt>
                <c:pt idx="5">
                  <c:v>36</c:v>
                </c:pt>
                <c:pt idx="6">
                  <c:v>49</c:v>
                </c:pt>
                <c:pt idx="7">
                  <c:v>64</c:v>
                </c:pt>
                <c:pt idx="8">
                  <c:v>81</c:v>
                </c:pt>
                <c:pt idx="9">
                  <c:v>100</c:v>
                </c:pt>
                <c:pt idx="10">
                  <c:v>121</c:v>
                </c:pt>
                <c:pt idx="11">
                  <c:v>144</c:v>
                </c:pt>
                <c:pt idx="12">
                  <c:v>169</c:v>
                </c:pt>
                <c:pt idx="13">
                  <c:v>196</c:v>
                </c:pt>
                <c:pt idx="14">
                  <c:v>225</c:v>
                </c:pt>
                <c:pt idx="15">
                  <c:v>256</c:v>
                </c:pt>
                <c:pt idx="16">
                  <c:v>289</c:v>
                </c:pt>
                <c:pt idx="17">
                  <c:v>324</c:v>
                </c:pt>
                <c:pt idx="18">
                  <c:v>361</c:v>
                </c:pt>
                <c:pt idx="19">
                  <c:v>400</c:v>
                </c:pt>
                <c:pt idx="20">
                  <c:v>441</c:v>
                </c:pt>
                <c:pt idx="21">
                  <c:v>484</c:v>
                </c:pt>
                <c:pt idx="22">
                  <c:v>529</c:v>
                </c:pt>
                <c:pt idx="23">
                  <c:v>576</c:v>
                </c:pt>
                <c:pt idx="24">
                  <c:v>625</c:v>
                </c:pt>
                <c:pt idx="25">
                  <c:v>676</c:v>
                </c:pt>
                <c:pt idx="26">
                  <c:v>729</c:v>
                </c:pt>
                <c:pt idx="27">
                  <c:v>784</c:v>
                </c:pt>
                <c:pt idx="28">
                  <c:v>841</c:v>
                </c:pt>
                <c:pt idx="29">
                  <c:v>900</c:v>
                </c:pt>
                <c:pt idx="30">
                  <c:v>961</c:v>
                </c:pt>
                <c:pt idx="31">
                  <c:v>1024</c:v>
                </c:pt>
                <c:pt idx="32">
                  <c:v>1089</c:v>
                </c:pt>
                <c:pt idx="33">
                  <c:v>1156</c:v>
                </c:pt>
                <c:pt idx="34">
                  <c:v>1225</c:v>
                </c:pt>
                <c:pt idx="35">
                  <c:v>1296</c:v>
                </c:pt>
                <c:pt idx="36">
                  <c:v>1369</c:v>
                </c:pt>
                <c:pt idx="37">
                  <c:v>1444</c:v>
                </c:pt>
                <c:pt idx="38">
                  <c:v>1521</c:v>
                </c:pt>
                <c:pt idx="39">
                  <c:v>1600</c:v>
                </c:pt>
                <c:pt idx="40">
                  <c:v>1681</c:v>
                </c:pt>
                <c:pt idx="41">
                  <c:v>1764</c:v>
                </c:pt>
                <c:pt idx="42">
                  <c:v>1849</c:v>
                </c:pt>
                <c:pt idx="43">
                  <c:v>1936</c:v>
                </c:pt>
                <c:pt idx="44">
                  <c:v>2025</c:v>
                </c:pt>
                <c:pt idx="45">
                  <c:v>2116</c:v>
                </c:pt>
                <c:pt idx="46">
                  <c:v>2209</c:v>
                </c:pt>
                <c:pt idx="47">
                  <c:v>2304</c:v>
                </c:pt>
              </c:numCache>
            </c:numRef>
          </c:xVal>
          <c:yVal>
            <c:numRef>
              <c:f>'Regresion Cubica$'!$D$7:$D$54</c:f>
              <c:numCache>
                <c:formatCode>_(* #,##0_);_(* \(#,##0\);_(* "-"??_);_(@_)</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formatCode="General">
                  <c:v>11951.411</c:v>
                </c:pt>
                <c:pt idx="14" formatCode="General">
                  <c:v>32339.318399999989</c:v>
                </c:pt>
                <c:pt idx="15" formatCode="General">
                  <c:v>34154.468499999995</c:v>
                </c:pt>
                <c:pt idx="16" formatCode="General">
                  <c:v>29959.530499999997</c:v>
                </c:pt>
                <c:pt idx="17" formatCode="General">
                  <c:v>23599.374</c:v>
                </c:pt>
                <c:pt idx="18" formatCode="General">
                  <c:v>28608.258999999991</c:v>
                </c:pt>
                <c:pt idx="19" formatCode="General">
                  <c:v>36818.342199999992</c:v>
                </c:pt>
                <c:pt idx="20" formatCode="General">
                  <c:v>63133.606000000036</c:v>
                </c:pt>
                <c:pt idx="21" formatCode="General">
                  <c:v>31011.737500000014</c:v>
                </c:pt>
                <c:pt idx="22" formatCode="General">
                  <c:v>75249.399500000043</c:v>
                </c:pt>
                <c:pt idx="23" formatCode="General">
                  <c:v>74543.601200000077</c:v>
                </c:pt>
                <c:pt idx="24" formatCode="General">
                  <c:v>18542.490999999995</c:v>
                </c:pt>
                <c:pt idx="25" formatCode="General">
                  <c:v>22978.815000000002</c:v>
                </c:pt>
                <c:pt idx="26" formatCode="General">
                  <c:v>51165.059000000023</c:v>
                </c:pt>
                <c:pt idx="27" formatCode="General">
                  <c:v>38679.766999999978</c:v>
                </c:pt>
                <c:pt idx="28" formatCode="General">
                  <c:v>56656.907999999989</c:v>
                </c:pt>
                <c:pt idx="29" formatCode="General">
                  <c:v>39724.485999999983</c:v>
                </c:pt>
                <c:pt idx="30" formatCode="General">
                  <c:v>38320.782999999967</c:v>
                </c:pt>
                <c:pt idx="31" formatCode="General">
                  <c:v>30542.2003</c:v>
                </c:pt>
                <c:pt idx="32" formatCode="General">
                  <c:v>69193.390899999984</c:v>
                </c:pt>
                <c:pt idx="33" formatCode="General">
                  <c:v>59583.03300000001</c:v>
                </c:pt>
                <c:pt idx="34" formatCode="General">
                  <c:v>79066.495800000004</c:v>
                </c:pt>
                <c:pt idx="35" formatCode="General">
                  <c:v>95739.121000000014</c:v>
                </c:pt>
                <c:pt idx="36" formatCode="General">
                  <c:v>43476.473999999987</c:v>
                </c:pt>
                <c:pt idx="37" formatCode="General">
                  <c:v>19920.997399999997</c:v>
                </c:pt>
                <c:pt idx="38" formatCode="General">
                  <c:v>58863.412799999984</c:v>
                </c:pt>
                <c:pt idx="39" formatCode="General">
                  <c:v>35541.910100000008</c:v>
                </c:pt>
                <c:pt idx="40" formatCode="General">
                  <c:v>43825.982199999991</c:v>
                </c:pt>
                <c:pt idx="41" formatCode="General">
                  <c:v>48190.727700000003</c:v>
                </c:pt>
                <c:pt idx="42" formatCode="General">
                  <c:v>44825.104000000007</c:v>
                </c:pt>
                <c:pt idx="43" formatCode="General">
                  <c:v>62837.847999999984</c:v>
                </c:pt>
                <c:pt idx="44" formatCode="General">
                  <c:v>86152.888000000035</c:v>
                </c:pt>
                <c:pt idx="45" formatCode="General">
                  <c:v>77448.131199999974</c:v>
                </c:pt>
                <c:pt idx="46" formatCode="General">
                  <c:v>117938.15500000001</c:v>
                </c:pt>
                <c:pt idx="47" formatCode="General">
                  <c:v>83030.388800000001</c:v>
                </c:pt>
              </c:numCache>
            </c:numRef>
          </c:yVal>
          <c:smooth val="0"/>
          <c:extLst>
            <c:ext xmlns:c16="http://schemas.microsoft.com/office/drawing/2014/chart" uri="{C3380CC4-5D6E-409C-BE32-E72D297353CC}">
              <c16:uniqueId val="{00000001-1316-4192-A9BB-BC105E76F252}"/>
            </c:ext>
          </c:extLst>
        </c:ser>
        <c:ser>
          <c:idx val="1"/>
          <c:order val="1"/>
          <c:tx>
            <c:v>Predicted Y</c:v>
          </c:tx>
          <c:spPr>
            <a:ln w="38100">
              <a:noFill/>
            </a:ln>
          </c:spPr>
          <c:xVal>
            <c:numRef>
              <c:f>'Regresion Cubica$'!$B$7:$B$54</c:f>
              <c:numCache>
                <c:formatCode>General</c:formatCode>
                <c:ptCount val="48"/>
                <c:pt idx="0">
                  <c:v>1</c:v>
                </c:pt>
                <c:pt idx="1">
                  <c:v>4</c:v>
                </c:pt>
                <c:pt idx="2">
                  <c:v>9</c:v>
                </c:pt>
                <c:pt idx="3">
                  <c:v>16</c:v>
                </c:pt>
                <c:pt idx="4">
                  <c:v>25</c:v>
                </c:pt>
                <c:pt idx="5">
                  <c:v>36</c:v>
                </c:pt>
                <c:pt idx="6">
                  <c:v>49</c:v>
                </c:pt>
                <c:pt idx="7">
                  <c:v>64</c:v>
                </c:pt>
                <c:pt idx="8">
                  <c:v>81</c:v>
                </c:pt>
                <c:pt idx="9">
                  <c:v>100</c:v>
                </c:pt>
                <c:pt idx="10">
                  <c:v>121</c:v>
                </c:pt>
                <c:pt idx="11">
                  <c:v>144</c:v>
                </c:pt>
                <c:pt idx="12">
                  <c:v>169</c:v>
                </c:pt>
                <c:pt idx="13">
                  <c:v>196</c:v>
                </c:pt>
                <c:pt idx="14">
                  <c:v>225</c:v>
                </c:pt>
                <c:pt idx="15">
                  <c:v>256</c:v>
                </c:pt>
                <c:pt idx="16">
                  <c:v>289</c:v>
                </c:pt>
                <c:pt idx="17">
                  <c:v>324</c:v>
                </c:pt>
                <c:pt idx="18">
                  <c:v>361</c:v>
                </c:pt>
                <c:pt idx="19">
                  <c:v>400</c:v>
                </c:pt>
                <c:pt idx="20">
                  <c:v>441</c:v>
                </c:pt>
                <c:pt idx="21">
                  <c:v>484</c:v>
                </c:pt>
                <c:pt idx="22">
                  <c:v>529</c:v>
                </c:pt>
                <c:pt idx="23">
                  <c:v>576</c:v>
                </c:pt>
                <c:pt idx="24">
                  <c:v>625</c:v>
                </c:pt>
                <c:pt idx="25">
                  <c:v>676</c:v>
                </c:pt>
                <c:pt idx="26">
                  <c:v>729</c:v>
                </c:pt>
                <c:pt idx="27">
                  <c:v>784</c:v>
                </c:pt>
                <c:pt idx="28">
                  <c:v>841</c:v>
                </c:pt>
                <c:pt idx="29">
                  <c:v>900</c:v>
                </c:pt>
                <c:pt idx="30">
                  <c:v>961</c:v>
                </c:pt>
                <c:pt idx="31">
                  <c:v>1024</c:v>
                </c:pt>
                <c:pt idx="32">
                  <c:v>1089</c:v>
                </c:pt>
                <c:pt idx="33">
                  <c:v>1156</c:v>
                </c:pt>
                <c:pt idx="34">
                  <c:v>1225</c:v>
                </c:pt>
                <c:pt idx="35">
                  <c:v>1296</c:v>
                </c:pt>
                <c:pt idx="36">
                  <c:v>1369</c:v>
                </c:pt>
                <c:pt idx="37">
                  <c:v>1444</c:v>
                </c:pt>
                <c:pt idx="38">
                  <c:v>1521</c:v>
                </c:pt>
                <c:pt idx="39">
                  <c:v>1600</c:v>
                </c:pt>
                <c:pt idx="40">
                  <c:v>1681</c:v>
                </c:pt>
                <c:pt idx="41">
                  <c:v>1764</c:v>
                </c:pt>
                <c:pt idx="42">
                  <c:v>1849</c:v>
                </c:pt>
                <c:pt idx="43">
                  <c:v>1936</c:v>
                </c:pt>
                <c:pt idx="44">
                  <c:v>2025</c:v>
                </c:pt>
                <c:pt idx="45">
                  <c:v>2116</c:v>
                </c:pt>
                <c:pt idx="46">
                  <c:v>2209</c:v>
                </c:pt>
                <c:pt idx="47">
                  <c:v>2304</c:v>
                </c:pt>
              </c:numCache>
            </c:numRef>
          </c:xVal>
          <c:yVal>
            <c:numRef>
              <c:f>'Regresion Cubica$'!$B$83:$B$130</c:f>
              <c:numCache>
                <c:formatCode>General</c:formatCode>
                <c:ptCount val="48"/>
                <c:pt idx="0">
                  <c:v>20941.521923113141</c:v>
                </c:pt>
                <c:pt idx="1">
                  <c:v>24177.716309639174</c:v>
                </c:pt>
                <c:pt idx="2">
                  <c:v>27093.80985361931</c:v>
                </c:pt>
                <c:pt idx="3">
                  <c:v>29705.952111200451</c:v>
                </c:pt>
                <c:pt idx="4">
                  <c:v>32030.292638529478</c:v>
                </c:pt>
                <c:pt idx="5">
                  <c:v>34082.980991753298</c:v>
                </c:pt>
                <c:pt idx="6">
                  <c:v>35880.166727018812</c:v>
                </c:pt>
                <c:pt idx="7">
                  <c:v>37437.999400472909</c:v>
                </c:pt>
                <c:pt idx="8">
                  <c:v>38772.62856826248</c:v>
                </c:pt>
                <c:pt idx="9">
                  <c:v>39900.203786534432</c:v>
                </c:pt>
                <c:pt idx="10">
                  <c:v>40836.874611435647</c:v>
                </c:pt>
                <c:pt idx="11">
                  <c:v>41598.790599113032</c:v>
                </c:pt>
                <c:pt idx="12">
                  <c:v>42202.101305713484</c:v>
                </c:pt>
                <c:pt idx="13">
                  <c:v>42662.95628738391</c:v>
                </c:pt>
                <c:pt idx="14">
                  <c:v>42997.50510027117</c:v>
                </c:pt>
                <c:pt idx="15">
                  <c:v>43221.897300522192</c:v>
                </c:pt>
                <c:pt idx="16">
                  <c:v>43352.282444283854</c:v>
                </c:pt>
                <c:pt idx="17">
                  <c:v>43404.810087703067</c:v>
                </c:pt>
                <c:pt idx="18">
                  <c:v>43395.629786926715</c:v>
                </c:pt>
                <c:pt idx="19">
                  <c:v>43340.891098101703</c:v>
                </c:pt>
                <c:pt idx="20">
                  <c:v>43256.743577374917</c:v>
                </c:pt>
                <c:pt idx="21">
                  <c:v>43159.336780893267</c:v>
                </c:pt>
                <c:pt idx="22">
                  <c:v>43064.820264803646</c:v>
                </c:pt>
                <c:pt idx="23">
                  <c:v>42989.343585252936</c:v>
                </c:pt>
                <c:pt idx="24">
                  <c:v>42949.056298388037</c:v>
                </c:pt>
                <c:pt idx="25">
                  <c:v>42960.107960355854</c:v>
                </c:pt>
                <c:pt idx="26">
                  <c:v>43038.648127303299</c:v>
                </c:pt>
                <c:pt idx="27">
                  <c:v>43200.826355377249</c:v>
                </c:pt>
                <c:pt idx="28">
                  <c:v>43462.792200724565</c:v>
                </c:pt>
                <c:pt idx="29">
                  <c:v>43840.695219492205</c:v>
                </c:pt>
                <c:pt idx="30">
                  <c:v>44350.684967827052</c:v>
                </c:pt>
                <c:pt idx="31">
                  <c:v>45008.911001875924</c:v>
                </c:pt>
                <c:pt idx="32">
                  <c:v>45831.522877785857</c:v>
                </c:pt>
                <c:pt idx="33">
                  <c:v>46834.670151703584</c:v>
                </c:pt>
                <c:pt idx="34">
                  <c:v>48034.502379776168</c:v>
                </c:pt>
                <c:pt idx="35">
                  <c:v>49447.169118150414</c:v>
                </c:pt>
                <c:pt idx="36">
                  <c:v>51088.819922973198</c:v>
                </c:pt>
                <c:pt idx="37">
                  <c:v>52975.604350391455</c:v>
                </c:pt>
                <c:pt idx="38">
                  <c:v>55123.671956552105</c:v>
                </c:pt>
                <c:pt idx="39">
                  <c:v>57549.172297601966</c:v>
                </c:pt>
                <c:pt idx="40">
                  <c:v>60268.254929688032</c:v>
                </c:pt>
                <c:pt idx="41">
                  <c:v>63297.069408957061</c:v>
                </c:pt>
                <c:pt idx="42">
                  <c:v>66651.765291556105</c:v>
                </c:pt>
                <c:pt idx="43">
                  <c:v>70348.492133631982</c:v>
                </c:pt>
                <c:pt idx="44">
                  <c:v>74403.399491331598</c:v>
                </c:pt>
                <c:pt idx="45">
                  <c:v>78832.636920801859</c:v>
                </c:pt>
                <c:pt idx="46">
                  <c:v>83652.353978189582</c:v>
                </c:pt>
                <c:pt idx="47">
                  <c:v>88878.700219641818</c:v>
                </c:pt>
              </c:numCache>
            </c:numRef>
          </c:yVal>
          <c:smooth val="0"/>
          <c:extLst>
            <c:ext xmlns:c16="http://schemas.microsoft.com/office/drawing/2014/chart" uri="{C3380CC4-5D6E-409C-BE32-E72D297353CC}">
              <c16:uniqueId val="{00000002-1316-4192-A9BB-BC105E76F252}"/>
            </c:ext>
          </c:extLst>
        </c:ser>
        <c:dLbls>
          <c:showLegendKey val="0"/>
          <c:showVal val="0"/>
          <c:showCatName val="0"/>
          <c:showSerName val="0"/>
          <c:showPercent val="0"/>
          <c:showBubbleSize val="0"/>
        </c:dLbls>
        <c:axId val="643829439"/>
        <c:axId val="643830399"/>
      </c:scatterChart>
      <c:valAx>
        <c:axId val="643829439"/>
        <c:scaling>
          <c:orientation val="minMax"/>
        </c:scaling>
        <c:delete val="0"/>
        <c:axPos val="b"/>
        <c:title>
          <c:tx>
            <c:rich>
              <a:bodyPr/>
              <a:lstStyle/>
              <a:p>
                <a:pPr>
                  <a:defRPr/>
                </a:pPr>
                <a:r>
                  <a:rPr lang="en-US"/>
                  <a:t>X Variable 2</a:t>
                </a:r>
              </a:p>
            </c:rich>
          </c:tx>
          <c:overlay val="0"/>
        </c:title>
        <c:numFmt formatCode="General" sourceLinked="1"/>
        <c:majorTickMark val="out"/>
        <c:minorTickMark val="none"/>
        <c:tickLblPos val="nextTo"/>
        <c:crossAx val="643830399"/>
        <c:crosses val="autoZero"/>
        <c:crossBetween val="midCat"/>
      </c:valAx>
      <c:valAx>
        <c:axId val="643830399"/>
        <c:scaling>
          <c:orientation val="minMax"/>
        </c:scaling>
        <c:delete val="0"/>
        <c:axPos val="l"/>
        <c:title>
          <c:tx>
            <c:rich>
              <a:bodyPr/>
              <a:lstStyle/>
              <a:p>
                <a:pPr>
                  <a:defRPr/>
                </a:pPr>
                <a:r>
                  <a:rPr lang="en-US"/>
                  <a:t>Y</a:t>
                </a:r>
              </a:p>
            </c:rich>
          </c:tx>
          <c:overlay val="0"/>
        </c:title>
        <c:numFmt formatCode="_(* #,##0_);_(* \(#,##0\);_(* &quot;-&quot;??_);_(@_)" sourceLinked="1"/>
        <c:majorTickMark val="out"/>
        <c:minorTickMark val="none"/>
        <c:tickLblPos val="nextTo"/>
        <c:crossAx val="64382943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X Variable 3 Line Fit  Plot</a:t>
            </a:r>
          </a:p>
        </c:rich>
      </c:tx>
      <c:overlay val="0"/>
    </c:title>
    <c:autoTitleDeleted val="0"/>
    <c:plotArea>
      <c:layout/>
      <c:scatterChart>
        <c:scatterStyle val="lineMarker"/>
        <c:varyColors val="0"/>
        <c:ser>
          <c:idx val="0"/>
          <c:order val="0"/>
          <c:tx>
            <c:v>Y</c:v>
          </c:tx>
          <c:spPr>
            <a:ln w="38100">
              <a:noFill/>
            </a:ln>
          </c:spPr>
          <c:xVal>
            <c:numRef>
              <c:f>'Regresion Cubica$'!$C$7:$C$54</c:f>
              <c:numCache>
                <c:formatCode>General</c:formatCode>
                <c:ptCount val="48"/>
                <c:pt idx="0">
                  <c:v>1</c:v>
                </c:pt>
                <c:pt idx="1">
                  <c:v>8</c:v>
                </c:pt>
                <c:pt idx="2">
                  <c:v>27</c:v>
                </c:pt>
                <c:pt idx="3">
                  <c:v>64</c:v>
                </c:pt>
                <c:pt idx="4">
                  <c:v>125</c:v>
                </c:pt>
                <c:pt idx="5">
                  <c:v>216</c:v>
                </c:pt>
                <c:pt idx="6">
                  <c:v>343</c:v>
                </c:pt>
                <c:pt idx="7">
                  <c:v>512</c:v>
                </c:pt>
                <c:pt idx="8">
                  <c:v>729</c:v>
                </c:pt>
                <c:pt idx="9">
                  <c:v>1000</c:v>
                </c:pt>
                <c:pt idx="10">
                  <c:v>1331</c:v>
                </c:pt>
                <c:pt idx="11">
                  <c:v>1728</c:v>
                </c:pt>
                <c:pt idx="12">
                  <c:v>2197</c:v>
                </c:pt>
                <c:pt idx="13">
                  <c:v>2744</c:v>
                </c:pt>
                <c:pt idx="14">
                  <c:v>3375</c:v>
                </c:pt>
                <c:pt idx="15">
                  <c:v>4096</c:v>
                </c:pt>
                <c:pt idx="16">
                  <c:v>4913</c:v>
                </c:pt>
                <c:pt idx="17">
                  <c:v>5832</c:v>
                </c:pt>
                <c:pt idx="18">
                  <c:v>6859</c:v>
                </c:pt>
                <c:pt idx="19">
                  <c:v>8000</c:v>
                </c:pt>
                <c:pt idx="20">
                  <c:v>9261</c:v>
                </c:pt>
                <c:pt idx="21">
                  <c:v>10648</c:v>
                </c:pt>
                <c:pt idx="22">
                  <c:v>12167</c:v>
                </c:pt>
                <c:pt idx="23">
                  <c:v>13824</c:v>
                </c:pt>
                <c:pt idx="24">
                  <c:v>15625</c:v>
                </c:pt>
                <c:pt idx="25">
                  <c:v>17576</c:v>
                </c:pt>
                <c:pt idx="26">
                  <c:v>19683</c:v>
                </c:pt>
                <c:pt idx="27">
                  <c:v>21952</c:v>
                </c:pt>
                <c:pt idx="28">
                  <c:v>24389</c:v>
                </c:pt>
                <c:pt idx="29">
                  <c:v>27000</c:v>
                </c:pt>
                <c:pt idx="30">
                  <c:v>29791</c:v>
                </c:pt>
                <c:pt idx="31">
                  <c:v>32768</c:v>
                </c:pt>
                <c:pt idx="32">
                  <c:v>35937</c:v>
                </c:pt>
                <c:pt idx="33">
                  <c:v>39304</c:v>
                </c:pt>
                <c:pt idx="34">
                  <c:v>42875</c:v>
                </c:pt>
                <c:pt idx="35">
                  <c:v>46656</c:v>
                </c:pt>
                <c:pt idx="36">
                  <c:v>50653</c:v>
                </c:pt>
                <c:pt idx="37">
                  <c:v>54872</c:v>
                </c:pt>
                <c:pt idx="38">
                  <c:v>59319</c:v>
                </c:pt>
                <c:pt idx="39">
                  <c:v>64000</c:v>
                </c:pt>
                <c:pt idx="40">
                  <c:v>68921</c:v>
                </c:pt>
                <c:pt idx="41">
                  <c:v>74088</c:v>
                </c:pt>
                <c:pt idx="42">
                  <c:v>79507</c:v>
                </c:pt>
                <c:pt idx="43">
                  <c:v>85184</c:v>
                </c:pt>
                <c:pt idx="44">
                  <c:v>91125</c:v>
                </c:pt>
                <c:pt idx="45">
                  <c:v>97336</c:v>
                </c:pt>
                <c:pt idx="46">
                  <c:v>103823</c:v>
                </c:pt>
                <c:pt idx="47">
                  <c:v>110592</c:v>
                </c:pt>
              </c:numCache>
            </c:numRef>
          </c:xVal>
          <c:yVal>
            <c:numRef>
              <c:f>'Regresion Cubica$'!$D$7:$D$54</c:f>
              <c:numCache>
                <c:formatCode>_(* #,##0_);_(* \(#,##0\);_(* "-"??_);_(@_)</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formatCode="General">
                  <c:v>11951.411</c:v>
                </c:pt>
                <c:pt idx="14" formatCode="General">
                  <c:v>32339.318399999989</c:v>
                </c:pt>
                <c:pt idx="15" formatCode="General">
                  <c:v>34154.468499999995</c:v>
                </c:pt>
                <c:pt idx="16" formatCode="General">
                  <c:v>29959.530499999997</c:v>
                </c:pt>
                <c:pt idx="17" formatCode="General">
                  <c:v>23599.374</c:v>
                </c:pt>
                <c:pt idx="18" formatCode="General">
                  <c:v>28608.258999999991</c:v>
                </c:pt>
                <c:pt idx="19" formatCode="General">
                  <c:v>36818.342199999992</c:v>
                </c:pt>
                <c:pt idx="20" formatCode="General">
                  <c:v>63133.606000000036</c:v>
                </c:pt>
                <c:pt idx="21" formatCode="General">
                  <c:v>31011.737500000014</c:v>
                </c:pt>
                <c:pt idx="22" formatCode="General">
                  <c:v>75249.399500000043</c:v>
                </c:pt>
                <c:pt idx="23" formatCode="General">
                  <c:v>74543.601200000077</c:v>
                </c:pt>
                <c:pt idx="24" formatCode="General">
                  <c:v>18542.490999999995</c:v>
                </c:pt>
                <c:pt idx="25" formatCode="General">
                  <c:v>22978.815000000002</c:v>
                </c:pt>
                <c:pt idx="26" formatCode="General">
                  <c:v>51165.059000000023</c:v>
                </c:pt>
                <c:pt idx="27" formatCode="General">
                  <c:v>38679.766999999978</c:v>
                </c:pt>
                <c:pt idx="28" formatCode="General">
                  <c:v>56656.907999999989</c:v>
                </c:pt>
                <c:pt idx="29" formatCode="General">
                  <c:v>39724.485999999983</c:v>
                </c:pt>
                <c:pt idx="30" formatCode="General">
                  <c:v>38320.782999999967</c:v>
                </c:pt>
                <c:pt idx="31" formatCode="General">
                  <c:v>30542.2003</c:v>
                </c:pt>
                <c:pt idx="32" formatCode="General">
                  <c:v>69193.390899999984</c:v>
                </c:pt>
                <c:pt idx="33" formatCode="General">
                  <c:v>59583.03300000001</c:v>
                </c:pt>
                <c:pt idx="34" formatCode="General">
                  <c:v>79066.495800000004</c:v>
                </c:pt>
                <c:pt idx="35" formatCode="General">
                  <c:v>95739.121000000014</c:v>
                </c:pt>
                <c:pt idx="36" formatCode="General">
                  <c:v>43476.473999999987</c:v>
                </c:pt>
                <c:pt idx="37" formatCode="General">
                  <c:v>19920.997399999997</c:v>
                </c:pt>
                <c:pt idx="38" formatCode="General">
                  <c:v>58863.412799999984</c:v>
                </c:pt>
                <c:pt idx="39" formatCode="General">
                  <c:v>35541.910100000008</c:v>
                </c:pt>
                <c:pt idx="40" formatCode="General">
                  <c:v>43825.982199999991</c:v>
                </c:pt>
                <c:pt idx="41" formatCode="General">
                  <c:v>48190.727700000003</c:v>
                </c:pt>
                <c:pt idx="42" formatCode="General">
                  <c:v>44825.104000000007</c:v>
                </c:pt>
                <c:pt idx="43" formatCode="General">
                  <c:v>62837.847999999984</c:v>
                </c:pt>
                <c:pt idx="44" formatCode="General">
                  <c:v>86152.888000000035</c:v>
                </c:pt>
                <c:pt idx="45" formatCode="General">
                  <c:v>77448.131199999974</c:v>
                </c:pt>
                <c:pt idx="46" formatCode="General">
                  <c:v>117938.15500000001</c:v>
                </c:pt>
                <c:pt idx="47" formatCode="General">
                  <c:v>83030.388800000001</c:v>
                </c:pt>
              </c:numCache>
            </c:numRef>
          </c:yVal>
          <c:smooth val="0"/>
          <c:extLst>
            <c:ext xmlns:c16="http://schemas.microsoft.com/office/drawing/2014/chart" uri="{C3380CC4-5D6E-409C-BE32-E72D297353CC}">
              <c16:uniqueId val="{00000001-EC21-4C3C-9AC7-4033F567ECC7}"/>
            </c:ext>
          </c:extLst>
        </c:ser>
        <c:ser>
          <c:idx val="1"/>
          <c:order val="1"/>
          <c:tx>
            <c:v>Predicted Y</c:v>
          </c:tx>
          <c:spPr>
            <a:ln w="38100">
              <a:noFill/>
            </a:ln>
          </c:spPr>
          <c:xVal>
            <c:numRef>
              <c:f>'Regresion Cubica$'!$C$7:$C$54</c:f>
              <c:numCache>
                <c:formatCode>General</c:formatCode>
                <c:ptCount val="48"/>
                <c:pt idx="0">
                  <c:v>1</c:v>
                </c:pt>
                <c:pt idx="1">
                  <c:v>8</c:v>
                </c:pt>
                <c:pt idx="2">
                  <c:v>27</c:v>
                </c:pt>
                <c:pt idx="3">
                  <c:v>64</c:v>
                </c:pt>
                <c:pt idx="4">
                  <c:v>125</c:v>
                </c:pt>
                <c:pt idx="5">
                  <c:v>216</c:v>
                </c:pt>
                <c:pt idx="6">
                  <c:v>343</c:v>
                </c:pt>
                <c:pt idx="7">
                  <c:v>512</c:v>
                </c:pt>
                <c:pt idx="8">
                  <c:v>729</c:v>
                </c:pt>
                <c:pt idx="9">
                  <c:v>1000</c:v>
                </c:pt>
                <c:pt idx="10">
                  <c:v>1331</c:v>
                </c:pt>
                <c:pt idx="11">
                  <c:v>1728</c:v>
                </c:pt>
                <c:pt idx="12">
                  <c:v>2197</c:v>
                </c:pt>
                <c:pt idx="13">
                  <c:v>2744</c:v>
                </c:pt>
                <c:pt idx="14">
                  <c:v>3375</c:v>
                </c:pt>
                <c:pt idx="15">
                  <c:v>4096</c:v>
                </c:pt>
                <c:pt idx="16">
                  <c:v>4913</c:v>
                </c:pt>
                <c:pt idx="17">
                  <c:v>5832</c:v>
                </c:pt>
                <c:pt idx="18">
                  <c:v>6859</c:v>
                </c:pt>
                <c:pt idx="19">
                  <c:v>8000</c:v>
                </c:pt>
                <c:pt idx="20">
                  <c:v>9261</c:v>
                </c:pt>
                <c:pt idx="21">
                  <c:v>10648</c:v>
                </c:pt>
                <c:pt idx="22">
                  <c:v>12167</c:v>
                </c:pt>
                <c:pt idx="23">
                  <c:v>13824</c:v>
                </c:pt>
                <c:pt idx="24">
                  <c:v>15625</c:v>
                </c:pt>
                <c:pt idx="25">
                  <c:v>17576</c:v>
                </c:pt>
                <c:pt idx="26">
                  <c:v>19683</c:v>
                </c:pt>
                <c:pt idx="27">
                  <c:v>21952</c:v>
                </c:pt>
                <c:pt idx="28">
                  <c:v>24389</c:v>
                </c:pt>
                <c:pt idx="29">
                  <c:v>27000</c:v>
                </c:pt>
                <c:pt idx="30">
                  <c:v>29791</c:v>
                </c:pt>
                <c:pt idx="31">
                  <c:v>32768</c:v>
                </c:pt>
                <c:pt idx="32">
                  <c:v>35937</c:v>
                </c:pt>
                <c:pt idx="33">
                  <c:v>39304</c:v>
                </c:pt>
                <c:pt idx="34">
                  <c:v>42875</c:v>
                </c:pt>
                <c:pt idx="35">
                  <c:v>46656</c:v>
                </c:pt>
                <c:pt idx="36">
                  <c:v>50653</c:v>
                </c:pt>
                <c:pt idx="37">
                  <c:v>54872</c:v>
                </c:pt>
                <c:pt idx="38">
                  <c:v>59319</c:v>
                </c:pt>
                <c:pt idx="39">
                  <c:v>64000</c:v>
                </c:pt>
                <c:pt idx="40">
                  <c:v>68921</c:v>
                </c:pt>
                <c:pt idx="41">
                  <c:v>74088</c:v>
                </c:pt>
                <c:pt idx="42">
                  <c:v>79507</c:v>
                </c:pt>
                <c:pt idx="43">
                  <c:v>85184</c:v>
                </c:pt>
                <c:pt idx="44">
                  <c:v>91125</c:v>
                </c:pt>
                <c:pt idx="45">
                  <c:v>97336</c:v>
                </c:pt>
                <c:pt idx="46">
                  <c:v>103823</c:v>
                </c:pt>
                <c:pt idx="47">
                  <c:v>110592</c:v>
                </c:pt>
              </c:numCache>
            </c:numRef>
          </c:xVal>
          <c:yVal>
            <c:numRef>
              <c:f>'Regresion Cubica$'!$B$83:$B$130</c:f>
              <c:numCache>
                <c:formatCode>General</c:formatCode>
                <c:ptCount val="48"/>
                <c:pt idx="0">
                  <c:v>20941.521923113141</c:v>
                </c:pt>
                <c:pt idx="1">
                  <c:v>24177.716309639174</c:v>
                </c:pt>
                <c:pt idx="2">
                  <c:v>27093.80985361931</c:v>
                </c:pt>
                <c:pt idx="3">
                  <c:v>29705.952111200451</c:v>
                </c:pt>
                <c:pt idx="4">
                  <c:v>32030.292638529478</c:v>
                </c:pt>
                <c:pt idx="5">
                  <c:v>34082.980991753298</c:v>
                </c:pt>
                <c:pt idx="6">
                  <c:v>35880.166727018812</c:v>
                </c:pt>
                <c:pt idx="7">
                  <c:v>37437.999400472909</c:v>
                </c:pt>
                <c:pt idx="8">
                  <c:v>38772.62856826248</c:v>
                </c:pt>
                <c:pt idx="9">
                  <c:v>39900.203786534432</c:v>
                </c:pt>
                <c:pt idx="10">
                  <c:v>40836.874611435647</c:v>
                </c:pt>
                <c:pt idx="11">
                  <c:v>41598.790599113032</c:v>
                </c:pt>
                <c:pt idx="12">
                  <c:v>42202.101305713484</c:v>
                </c:pt>
                <c:pt idx="13">
                  <c:v>42662.95628738391</c:v>
                </c:pt>
                <c:pt idx="14">
                  <c:v>42997.50510027117</c:v>
                </c:pt>
                <c:pt idx="15">
                  <c:v>43221.897300522192</c:v>
                </c:pt>
                <c:pt idx="16">
                  <c:v>43352.282444283854</c:v>
                </c:pt>
                <c:pt idx="17">
                  <c:v>43404.810087703067</c:v>
                </c:pt>
                <c:pt idx="18">
                  <c:v>43395.629786926715</c:v>
                </c:pt>
                <c:pt idx="19">
                  <c:v>43340.891098101703</c:v>
                </c:pt>
                <c:pt idx="20">
                  <c:v>43256.743577374917</c:v>
                </c:pt>
                <c:pt idx="21">
                  <c:v>43159.336780893267</c:v>
                </c:pt>
                <c:pt idx="22">
                  <c:v>43064.820264803646</c:v>
                </c:pt>
                <c:pt idx="23">
                  <c:v>42989.343585252936</c:v>
                </c:pt>
                <c:pt idx="24">
                  <c:v>42949.056298388037</c:v>
                </c:pt>
                <c:pt idx="25">
                  <c:v>42960.107960355854</c:v>
                </c:pt>
                <c:pt idx="26">
                  <c:v>43038.648127303299</c:v>
                </c:pt>
                <c:pt idx="27">
                  <c:v>43200.826355377249</c:v>
                </c:pt>
                <c:pt idx="28">
                  <c:v>43462.792200724565</c:v>
                </c:pt>
                <c:pt idx="29">
                  <c:v>43840.695219492205</c:v>
                </c:pt>
                <c:pt idx="30">
                  <c:v>44350.684967827052</c:v>
                </c:pt>
                <c:pt idx="31">
                  <c:v>45008.911001875924</c:v>
                </c:pt>
                <c:pt idx="32">
                  <c:v>45831.522877785857</c:v>
                </c:pt>
                <c:pt idx="33">
                  <c:v>46834.670151703584</c:v>
                </c:pt>
                <c:pt idx="34">
                  <c:v>48034.502379776168</c:v>
                </c:pt>
                <c:pt idx="35">
                  <c:v>49447.169118150414</c:v>
                </c:pt>
                <c:pt idx="36">
                  <c:v>51088.819922973198</c:v>
                </c:pt>
                <c:pt idx="37">
                  <c:v>52975.604350391455</c:v>
                </c:pt>
                <c:pt idx="38">
                  <c:v>55123.671956552105</c:v>
                </c:pt>
                <c:pt idx="39">
                  <c:v>57549.172297601966</c:v>
                </c:pt>
                <c:pt idx="40">
                  <c:v>60268.254929688032</c:v>
                </c:pt>
                <c:pt idx="41">
                  <c:v>63297.069408957061</c:v>
                </c:pt>
                <c:pt idx="42">
                  <c:v>66651.765291556105</c:v>
                </c:pt>
                <c:pt idx="43">
                  <c:v>70348.492133631982</c:v>
                </c:pt>
                <c:pt idx="44">
                  <c:v>74403.399491331598</c:v>
                </c:pt>
                <c:pt idx="45">
                  <c:v>78832.636920801859</c:v>
                </c:pt>
                <c:pt idx="46">
                  <c:v>83652.353978189582</c:v>
                </c:pt>
                <c:pt idx="47">
                  <c:v>88878.700219641818</c:v>
                </c:pt>
              </c:numCache>
            </c:numRef>
          </c:yVal>
          <c:smooth val="0"/>
          <c:extLst>
            <c:ext xmlns:c16="http://schemas.microsoft.com/office/drawing/2014/chart" uri="{C3380CC4-5D6E-409C-BE32-E72D297353CC}">
              <c16:uniqueId val="{00000002-EC21-4C3C-9AC7-4033F567ECC7}"/>
            </c:ext>
          </c:extLst>
        </c:ser>
        <c:dLbls>
          <c:showLegendKey val="0"/>
          <c:showVal val="0"/>
          <c:showCatName val="0"/>
          <c:showSerName val="0"/>
          <c:showPercent val="0"/>
          <c:showBubbleSize val="0"/>
        </c:dLbls>
        <c:axId val="432221008"/>
        <c:axId val="432230608"/>
      </c:scatterChart>
      <c:valAx>
        <c:axId val="432221008"/>
        <c:scaling>
          <c:orientation val="minMax"/>
        </c:scaling>
        <c:delete val="0"/>
        <c:axPos val="b"/>
        <c:title>
          <c:tx>
            <c:rich>
              <a:bodyPr/>
              <a:lstStyle/>
              <a:p>
                <a:pPr>
                  <a:defRPr/>
                </a:pPr>
                <a:r>
                  <a:rPr lang="en-US"/>
                  <a:t>X Variable 3</a:t>
                </a:r>
              </a:p>
            </c:rich>
          </c:tx>
          <c:overlay val="0"/>
        </c:title>
        <c:numFmt formatCode="General" sourceLinked="1"/>
        <c:majorTickMark val="out"/>
        <c:minorTickMark val="none"/>
        <c:tickLblPos val="nextTo"/>
        <c:crossAx val="432230608"/>
        <c:crosses val="autoZero"/>
        <c:crossBetween val="midCat"/>
      </c:valAx>
      <c:valAx>
        <c:axId val="432230608"/>
        <c:scaling>
          <c:orientation val="minMax"/>
        </c:scaling>
        <c:delete val="0"/>
        <c:axPos val="l"/>
        <c:title>
          <c:tx>
            <c:rich>
              <a:bodyPr/>
              <a:lstStyle/>
              <a:p>
                <a:pPr>
                  <a:defRPr/>
                </a:pPr>
                <a:r>
                  <a:rPr lang="en-US"/>
                  <a:t>Y</a:t>
                </a:r>
              </a:p>
            </c:rich>
          </c:tx>
          <c:overlay val="0"/>
        </c:title>
        <c:numFmt formatCode="_(* #,##0_);_(* \(#,##0\);_(* &quot;-&quot;??_);_(@_)" sourceLinked="1"/>
        <c:majorTickMark val="out"/>
        <c:minorTickMark val="none"/>
        <c:tickLblPos val="nextTo"/>
        <c:crossAx val="432221008"/>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Suavizamiento Exp Simple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Valor Real</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'Suavizamiento Exp$'!$B$3:$B$50</c:f>
              <c:numCache>
                <c:formatCode>_(* #,##0_);_(* \(#,##0\);_(* "-"??_);_(@_)</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formatCode="General">
                  <c:v>11951.411</c:v>
                </c:pt>
                <c:pt idx="14" formatCode="General">
                  <c:v>32339.318399999989</c:v>
                </c:pt>
                <c:pt idx="15" formatCode="General">
                  <c:v>34154.468499999995</c:v>
                </c:pt>
                <c:pt idx="16" formatCode="General">
                  <c:v>29959.530499999997</c:v>
                </c:pt>
                <c:pt idx="17" formatCode="General">
                  <c:v>23599.374</c:v>
                </c:pt>
                <c:pt idx="18" formatCode="General">
                  <c:v>28608.258999999991</c:v>
                </c:pt>
                <c:pt idx="19" formatCode="General">
                  <c:v>36818.342199999992</c:v>
                </c:pt>
                <c:pt idx="20" formatCode="General">
                  <c:v>63133.606000000036</c:v>
                </c:pt>
                <c:pt idx="21" formatCode="General">
                  <c:v>31011.737500000014</c:v>
                </c:pt>
                <c:pt idx="22" formatCode="General">
                  <c:v>75249.399500000043</c:v>
                </c:pt>
                <c:pt idx="23" formatCode="General">
                  <c:v>74543.601200000077</c:v>
                </c:pt>
                <c:pt idx="24" formatCode="General">
                  <c:v>18542.490999999995</c:v>
                </c:pt>
                <c:pt idx="25" formatCode="General">
                  <c:v>22978.815000000002</c:v>
                </c:pt>
                <c:pt idx="26" formatCode="General">
                  <c:v>51165.059000000023</c:v>
                </c:pt>
                <c:pt idx="27" formatCode="General">
                  <c:v>38679.766999999978</c:v>
                </c:pt>
                <c:pt idx="28" formatCode="General">
                  <c:v>56656.907999999989</c:v>
                </c:pt>
                <c:pt idx="29" formatCode="General">
                  <c:v>39724.485999999983</c:v>
                </c:pt>
                <c:pt idx="30" formatCode="General">
                  <c:v>38320.782999999967</c:v>
                </c:pt>
                <c:pt idx="31" formatCode="General">
                  <c:v>30542.2003</c:v>
                </c:pt>
                <c:pt idx="32" formatCode="General">
                  <c:v>69193.390899999984</c:v>
                </c:pt>
                <c:pt idx="33" formatCode="General">
                  <c:v>59583.03300000001</c:v>
                </c:pt>
                <c:pt idx="34" formatCode="General">
                  <c:v>79066.495800000004</c:v>
                </c:pt>
                <c:pt idx="35" formatCode="General">
                  <c:v>95739.121000000014</c:v>
                </c:pt>
                <c:pt idx="36" formatCode="General">
                  <c:v>43476.473999999987</c:v>
                </c:pt>
                <c:pt idx="37" formatCode="General">
                  <c:v>19920.997399999997</c:v>
                </c:pt>
                <c:pt idx="38" formatCode="General">
                  <c:v>58863.412799999984</c:v>
                </c:pt>
                <c:pt idx="39" formatCode="General">
                  <c:v>35541.910100000008</c:v>
                </c:pt>
                <c:pt idx="40" formatCode="General">
                  <c:v>43825.982199999991</c:v>
                </c:pt>
                <c:pt idx="41" formatCode="General">
                  <c:v>48190.727700000003</c:v>
                </c:pt>
                <c:pt idx="42" formatCode="General">
                  <c:v>44825.104000000007</c:v>
                </c:pt>
                <c:pt idx="43" formatCode="General">
                  <c:v>62837.847999999984</c:v>
                </c:pt>
                <c:pt idx="44" formatCode="General">
                  <c:v>86152.888000000035</c:v>
                </c:pt>
                <c:pt idx="45" formatCode="General">
                  <c:v>77448.131199999974</c:v>
                </c:pt>
                <c:pt idx="46" formatCode="General">
                  <c:v>117938.15500000001</c:v>
                </c:pt>
                <c:pt idx="47" formatCode="General">
                  <c:v>83030.388800000001</c:v>
                </c:pt>
              </c:numCache>
            </c:numRef>
          </c:val>
          <c:smooth val="0"/>
          <c:extLst>
            <c:ext xmlns:c16="http://schemas.microsoft.com/office/drawing/2014/chart" uri="{C3380CC4-5D6E-409C-BE32-E72D297353CC}">
              <c16:uniqueId val="{00000000-7BEC-49DE-8701-36C303707189}"/>
            </c:ext>
          </c:extLst>
        </c:ser>
        <c:ser>
          <c:idx val="1"/>
          <c:order val="1"/>
          <c:tx>
            <c:v>Prediccion</c:v>
          </c:tx>
          <c:spPr>
            <a:ln w="28575" cap="rnd">
              <a:solidFill>
                <a:schemeClr val="accent2"/>
              </a:solidFill>
              <a:prstDash val="sysDash"/>
              <a:round/>
            </a:ln>
            <a:effectLst/>
          </c:spPr>
          <c:marker>
            <c:symbol val="circle"/>
            <c:size val="5"/>
            <c:spPr>
              <a:solidFill>
                <a:schemeClr val="accent2"/>
              </a:solidFill>
              <a:ln w="9525">
                <a:solidFill>
                  <a:schemeClr val="accent2"/>
                </a:solidFill>
              </a:ln>
              <a:effectLst/>
            </c:spPr>
          </c:marker>
          <c:val>
            <c:numRef>
              <c:f>'Suavizamiento Exp$'!$D$3:$D$50</c:f>
              <c:numCache>
                <c:formatCode>_(* #,##0_);_(* \(#,##0\);_(* "-"??_);_(@_)</c:formatCode>
                <c:ptCount val="48"/>
                <c:pt idx="0">
                  <c:v>47115.349639583328</c:v>
                </c:pt>
                <c:pt idx="1">
                  <c:v>35926.071142124994</c:v>
                </c:pt>
                <c:pt idx="2">
                  <c:v>25247.970233802491</c:v>
                </c:pt>
                <c:pt idx="3">
                  <c:v>35433.631334309655</c:v>
                </c:pt>
                <c:pt idx="4">
                  <c:v>32874.527380644373</c:v>
                </c:pt>
                <c:pt idx="5">
                  <c:v>29736.251091225284</c:v>
                </c:pt>
                <c:pt idx="6">
                  <c:v>31295.72382420869</c:v>
                </c:pt>
                <c:pt idx="7">
                  <c:v>32140.902343977734</c:v>
                </c:pt>
                <c:pt idx="8">
                  <c:v>30432.957957025297</c:v>
                </c:pt>
                <c:pt idx="9">
                  <c:v>47837.751363636693</c:v>
                </c:pt>
                <c:pt idx="10">
                  <c:v>42267.069520000208</c:v>
                </c:pt>
                <c:pt idx="11">
                  <c:v>54384.870521200137</c:v>
                </c:pt>
                <c:pt idx="12">
                  <c:v>59070.814433992091</c:v>
                </c:pt>
                <c:pt idx="13">
                  <c:v>45129.503110434773</c:v>
                </c:pt>
                <c:pt idx="14">
                  <c:v>33848.951792886946</c:v>
                </c:pt>
                <c:pt idx="15">
                  <c:v>33335.676439305375</c:v>
                </c:pt>
                <c:pt idx="16">
                  <c:v>33614.065739941543</c:v>
                </c:pt>
                <c:pt idx="17">
                  <c:v>32371.523758361414</c:v>
                </c:pt>
                <c:pt idx="18">
                  <c:v>29388.992840518531</c:v>
                </c:pt>
                <c:pt idx="19">
                  <c:v>29123.543334742222</c:v>
                </c:pt>
                <c:pt idx="20">
                  <c:v>31739.774948929862</c:v>
                </c:pt>
                <c:pt idx="21">
                  <c:v>42413.677506293723</c:v>
                </c:pt>
                <c:pt idx="22">
                  <c:v>38537.017904153858</c:v>
                </c:pt>
                <c:pt idx="23">
                  <c:v>51019.227646741565</c:v>
                </c:pt>
                <c:pt idx="24">
                  <c:v>59017.514654849459</c:v>
                </c:pt>
                <c:pt idx="25">
                  <c:v>45256.006612200639</c:v>
                </c:pt>
                <c:pt idx="26">
                  <c:v>37681.761464052419</c:v>
                </c:pt>
                <c:pt idx="27">
                  <c:v>42266.082626274598</c:v>
                </c:pt>
                <c:pt idx="28">
                  <c:v>41046.735313341225</c:v>
                </c:pt>
                <c:pt idx="29">
                  <c:v>46354.194026805199</c:v>
                </c:pt>
                <c:pt idx="30">
                  <c:v>44100.093297691419</c:v>
                </c:pt>
                <c:pt idx="31">
                  <c:v>42135.127796476321</c:v>
                </c:pt>
                <c:pt idx="32">
                  <c:v>38193.53244767437</c:v>
                </c:pt>
                <c:pt idx="33">
                  <c:v>48733.484321465075</c:v>
                </c:pt>
                <c:pt idx="34">
                  <c:v>52422.330872166953</c:v>
                </c:pt>
                <c:pt idx="35">
                  <c:v>61481.346947630191</c:v>
                </c:pt>
                <c:pt idx="36">
                  <c:v>73128.990125435928</c:v>
                </c:pt>
                <c:pt idx="37">
                  <c:v>63047.1346427877</c:v>
                </c:pt>
                <c:pt idx="38">
                  <c:v>48384.247980239874</c:v>
                </c:pt>
                <c:pt idx="39">
                  <c:v>51947.164018958312</c:v>
                </c:pt>
                <c:pt idx="40">
                  <c:v>46369.377686512489</c:v>
                </c:pt>
                <c:pt idx="41">
                  <c:v>45504.623221098234</c:v>
                </c:pt>
                <c:pt idx="42">
                  <c:v>46417.89874392483</c:v>
                </c:pt>
                <c:pt idx="43">
                  <c:v>45876.348530990384</c:v>
                </c:pt>
                <c:pt idx="44">
                  <c:v>51643.258350453645</c:v>
                </c:pt>
                <c:pt idx="45">
                  <c:v>63376.532431299413</c:v>
                </c:pt>
                <c:pt idx="46">
                  <c:v>68160.876012657594</c:v>
                </c:pt>
                <c:pt idx="47">
                  <c:v>85085.150868354016</c:v>
                </c:pt>
              </c:numCache>
            </c:numRef>
          </c:val>
          <c:smooth val="0"/>
          <c:extLst>
            <c:ext xmlns:c16="http://schemas.microsoft.com/office/drawing/2014/chart" uri="{C3380CC4-5D6E-409C-BE32-E72D297353CC}">
              <c16:uniqueId val="{00000001-7BEC-49DE-8701-36C303707189}"/>
            </c:ext>
          </c:extLst>
        </c:ser>
        <c:dLbls>
          <c:showLegendKey val="0"/>
          <c:showVal val="0"/>
          <c:showCatName val="0"/>
          <c:showSerName val="0"/>
          <c:showPercent val="0"/>
          <c:showBubbleSize val="0"/>
        </c:dLbls>
        <c:marker val="1"/>
        <c:smooth val="0"/>
        <c:axId val="1470835839"/>
        <c:axId val="1470836319"/>
      </c:lineChart>
      <c:catAx>
        <c:axId val="14708358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836319"/>
        <c:crosses val="autoZero"/>
        <c:auto val="1"/>
        <c:lblAlgn val="ctr"/>
        <c:lblOffset val="100"/>
        <c:noMultiLvlLbl val="0"/>
      </c:catAx>
      <c:valAx>
        <c:axId val="14708363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835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Promedio Movil</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Valor Real</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'Promedio Movil$'!$B$3:$B$50</c:f>
              <c:numCache>
                <c:formatCode>_(* #,##0_);_(* \(#,##0\);_(* "-"??_);_(@_)</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formatCode="General">
                  <c:v>11951.411</c:v>
                </c:pt>
                <c:pt idx="14" formatCode="General">
                  <c:v>32339.318399999989</c:v>
                </c:pt>
                <c:pt idx="15" formatCode="General">
                  <c:v>34154.468499999995</c:v>
                </c:pt>
                <c:pt idx="16" formatCode="General">
                  <c:v>29959.530499999997</c:v>
                </c:pt>
                <c:pt idx="17" formatCode="General">
                  <c:v>23599.374</c:v>
                </c:pt>
                <c:pt idx="18" formatCode="General">
                  <c:v>28608.258999999991</c:v>
                </c:pt>
                <c:pt idx="19" formatCode="General">
                  <c:v>36818.342199999992</c:v>
                </c:pt>
                <c:pt idx="20" formatCode="General">
                  <c:v>63133.606000000036</c:v>
                </c:pt>
                <c:pt idx="21" formatCode="General">
                  <c:v>31011.737500000014</c:v>
                </c:pt>
                <c:pt idx="22" formatCode="General">
                  <c:v>75249.399500000043</c:v>
                </c:pt>
                <c:pt idx="23" formatCode="General">
                  <c:v>74543.601200000077</c:v>
                </c:pt>
                <c:pt idx="24" formatCode="General">
                  <c:v>18542.490999999995</c:v>
                </c:pt>
                <c:pt idx="25" formatCode="General">
                  <c:v>22978.815000000002</c:v>
                </c:pt>
                <c:pt idx="26" formatCode="General">
                  <c:v>51165.059000000023</c:v>
                </c:pt>
                <c:pt idx="27" formatCode="General">
                  <c:v>38679.766999999978</c:v>
                </c:pt>
                <c:pt idx="28" formatCode="General">
                  <c:v>56656.907999999989</c:v>
                </c:pt>
                <c:pt idx="29" formatCode="General">
                  <c:v>39724.485999999983</c:v>
                </c:pt>
                <c:pt idx="30" formatCode="General">
                  <c:v>38320.782999999967</c:v>
                </c:pt>
                <c:pt idx="31" formatCode="General">
                  <c:v>30542.2003</c:v>
                </c:pt>
                <c:pt idx="32" formatCode="General">
                  <c:v>69193.390899999984</c:v>
                </c:pt>
                <c:pt idx="33" formatCode="General">
                  <c:v>59583.03300000001</c:v>
                </c:pt>
                <c:pt idx="34" formatCode="General">
                  <c:v>79066.495800000004</c:v>
                </c:pt>
                <c:pt idx="35" formatCode="General">
                  <c:v>95739.121000000014</c:v>
                </c:pt>
                <c:pt idx="36" formatCode="General">
                  <c:v>43476.473999999987</c:v>
                </c:pt>
                <c:pt idx="37" formatCode="General">
                  <c:v>19920.997399999997</c:v>
                </c:pt>
                <c:pt idx="38" formatCode="General">
                  <c:v>58863.412799999984</c:v>
                </c:pt>
                <c:pt idx="39" formatCode="General">
                  <c:v>35541.910100000008</c:v>
                </c:pt>
                <c:pt idx="40" formatCode="General">
                  <c:v>43825.982199999991</c:v>
                </c:pt>
                <c:pt idx="41" formatCode="General">
                  <c:v>48190.727700000003</c:v>
                </c:pt>
                <c:pt idx="42" formatCode="General">
                  <c:v>44825.104000000007</c:v>
                </c:pt>
                <c:pt idx="43" formatCode="General">
                  <c:v>62837.847999999984</c:v>
                </c:pt>
                <c:pt idx="44" formatCode="General">
                  <c:v>86152.888000000035</c:v>
                </c:pt>
                <c:pt idx="45" formatCode="General">
                  <c:v>77448.131199999974</c:v>
                </c:pt>
                <c:pt idx="46" formatCode="General">
                  <c:v>117938.15500000001</c:v>
                </c:pt>
                <c:pt idx="47" formatCode="General">
                  <c:v>83030.388800000001</c:v>
                </c:pt>
              </c:numCache>
            </c:numRef>
          </c:val>
          <c:smooth val="0"/>
          <c:extLst>
            <c:ext xmlns:c16="http://schemas.microsoft.com/office/drawing/2014/chart" uri="{C3380CC4-5D6E-409C-BE32-E72D297353CC}">
              <c16:uniqueId val="{00000000-D992-410D-8DFB-5114D91FDC27}"/>
            </c:ext>
          </c:extLst>
        </c:ser>
        <c:ser>
          <c:idx val="1"/>
          <c:order val="1"/>
          <c:tx>
            <c:v>Prediccion</c:v>
          </c:tx>
          <c:spPr>
            <a:ln w="28575" cap="rnd">
              <a:solidFill>
                <a:schemeClr val="accent2"/>
              </a:solidFill>
              <a:prstDash val="sysDash"/>
              <a:round/>
            </a:ln>
            <a:effectLst/>
          </c:spPr>
          <c:marker>
            <c:symbol val="circle"/>
            <c:size val="5"/>
            <c:spPr>
              <a:solidFill>
                <a:schemeClr val="accent2"/>
              </a:solidFill>
              <a:ln w="9525">
                <a:solidFill>
                  <a:schemeClr val="accent2"/>
                </a:solidFill>
              </a:ln>
              <a:effectLst/>
            </c:spPr>
          </c:marker>
          <c:val>
            <c:numRef>
              <c:f>'Promedio Movil$'!$D$3:$D$50</c:f>
              <c:numCache>
                <c:formatCode>_(* #,##0_);_(* \(#,##0\);_(* "-"??_);_(@_)</c:formatCode>
                <c:ptCount val="48"/>
                <c:pt idx="4">
                  <c:v>25459.562750000005</c:v>
                </c:pt>
                <c:pt idx="5">
                  <c:v>27819.211750000006</c:v>
                </c:pt>
                <c:pt idx="6">
                  <c:v>35269.972650000011</c:v>
                </c:pt>
                <c:pt idx="7">
                  <c:v>29913.909150000007</c:v>
                </c:pt>
                <c:pt idx="8">
                  <c:v>29716.579525000001</c:v>
                </c:pt>
                <c:pt idx="9">
                  <c:v>44211.385475000003</c:v>
                </c:pt>
                <c:pt idx="10">
                  <c:v>43493.999824999992</c:v>
                </c:pt>
                <c:pt idx="11">
                  <c:v>54525.529249999992</c:v>
                </c:pt>
                <c:pt idx="12">
                  <c:v>64787.909749999992</c:v>
                </c:pt>
                <c:pt idx="13">
                  <c:v>48898.767449999992</c:v>
                </c:pt>
                <c:pt idx="14">
                  <c:v>44023.271949999995</c:v>
                </c:pt>
                <c:pt idx="15">
                  <c:v>32631.186374999997</c:v>
                </c:pt>
                <c:pt idx="16">
                  <c:v>24128.038874999995</c:v>
                </c:pt>
                <c:pt idx="17">
                  <c:v>27101.182099999995</c:v>
                </c:pt>
                <c:pt idx="18">
                  <c:v>30013.172849999992</c:v>
                </c:pt>
                <c:pt idx="19">
                  <c:v>29080.407999999996</c:v>
                </c:pt>
                <c:pt idx="20">
                  <c:v>29746.376424999995</c:v>
                </c:pt>
                <c:pt idx="21">
                  <c:v>38039.895300000004</c:v>
                </c:pt>
                <c:pt idx="22">
                  <c:v>39892.986175000005</c:v>
                </c:pt>
                <c:pt idx="23">
                  <c:v>51553.271300000022</c:v>
                </c:pt>
                <c:pt idx="24">
                  <c:v>60984.586050000042</c:v>
                </c:pt>
                <c:pt idx="25">
                  <c:v>49836.807300000029</c:v>
                </c:pt>
                <c:pt idx="26">
                  <c:v>47828.576675000033</c:v>
                </c:pt>
                <c:pt idx="27">
                  <c:v>41807.491550000021</c:v>
                </c:pt>
                <c:pt idx="28">
                  <c:v>32841.532999999996</c:v>
                </c:pt>
                <c:pt idx="29">
                  <c:v>42370.13725</c:v>
                </c:pt>
                <c:pt idx="30">
                  <c:v>46556.554999999993</c:v>
                </c:pt>
                <c:pt idx="31">
                  <c:v>43345.485999999975</c:v>
                </c:pt>
                <c:pt idx="32">
                  <c:v>41311.094324999984</c:v>
                </c:pt>
                <c:pt idx="33">
                  <c:v>44445.215049999984</c:v>
                </c:pt>
                <c:pt idx="34">
                  <c:v>49409.851799999989</c:v>
                </c:pt>
                <c:pt idx="35">
                  <c:v>59596.28</c:v>
                </c:pt>
                <c:pt idx="36">
                  <c:v>75895.510175000003</c:v>
                </c:pt>
                <c:pt idx="37">
                  <c:v>69466.280950000015</c:v>
                </c:pt>
                <c:pt idx="38">
                  <c:v>59550.77205</c:v>
                </c:pt>
                <c:pt idx="39">
                  <c:v>54500.001299999996</c:v>
                </c:pt>
                <c:pt idx="40">
                  <c:v>39450.698574999995</c:v>
                </c:pt>
                <c:pt idx="41">
                  <c:v>39538.075624999998</c:v>
                </c:pt>
                <c:pt idx="42">
                  <c:v>46605.508199999997</c:v>
                </c:pt>
                <c:pt idx="43">
                  <c:v>43095.931000000004</c:v>
                </c:pt>
                <c:pt idx="44">
                  <c:v>49919.915475000002</c:v>
                </c:pt>
                <c:pt idx="45">
                  <c:v>60501.641925000004</c:v>
                </c:pt>
                <c:pt idx="46">
                  <c:v>67815.992800000007</c:v>
                </c:pt>
                <c:pt idx="47">
                  <c:v>86094.255550000002</c:v>
                </c:pt>
              </c:numCache>
            </c:numRef>
          </c:val>
          <c:smooth val="0"/>
          <c:extLst>
            <c:ext xmlns:c16="http://schemas.microsoft.com/office/drawing/2014/chart" uri="{C3380CC4-5D6E-409C-BE32-E72D297353CC}">
              <c16:uniqueId val="{00000001-D992-410D-8DFB-5114D91FDC27}"/>
            </c:ext>
          </c:extLst>
        </c:ser>
        <c:dLbls>
          <c:showLegendKey val="0"/>
          <c:showVal val="0"/>
          <c:showCatName val="0"/>
          <c:showSerName val="0"/>
          <c:showPercent val="0"/>
          <c:showBubbleSize val="0"/>
        </c:dLbls>
        <c:marker val="1"/>
        <c:smooth val="0"/>
        <c:axId val="1470835839"/>
        <c:axId val="1470836319"/>
      </c:lineChart>
      <c:catAx>
        <c:axId val="14708358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836319"/>
        <c:crosses val="autoZero"/>
        <c:auto val="1"/>
        <c:lblAlgn val="ctr"/>
        <c:lblOffset val="100"/>
        <c:noMultiLvlLbl val="0"/>
      </c:catAx>
      <c:valAx>
        <c:axId val="14708363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835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Train data.xlsx]PVT xRegion!PivotTable1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 xRegion'!$C$3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'PVT xRegion'!$A$4:$B$51</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2015</c:v>
                  </c:pt>
                  <c:pt idx="12">
                    <c:v>2016</c:v>
                  </c:pt>
                  <c:pt idx="24">
                    <c:v>2017</c:v>
                  </c:pt>
                  <c:pt idx="36">
                    <c:v>2018</c:v>
                  </c:pt>
                </c:lvl>
              </c:multiLvlStrCache>
            </c:multiLvlStrRef>
          </c:cat>
          <c:val>
            <c:numRef>
              <c:f>'PVT xRegion'!$C$4:$C$51</c:f>
              <c:numCache>
                <c:formatCode>General</c:formatCode>
                <c:ptCount val="48"/>
                <c:pt idx="0">
                  <c:v>9296.8439999999991</c:v>
                </c:pt>
                <c:pt idx="1">
                  <c:v>2028.9860000000001</c:v>
                </c:pt>
                <c:pt idx="2">
                  <c:v>32911.120999999999</c:v>
                </c:pt>
                <c:pt idx="3">
                  <c:v>12069.252</c:v>
                </c:pt>
                <c:pt idx="4">
                  <c:v>5779.24</c:v>
                </c:pt>
                <c:pt idx="5">
                  <c:v>4560.2510000000002</c:v>
                </c:pt>
                <c:pt idx="6">
                  <c:v>1829.12</c:v>
                </c:pt>
                <c:pt idx="7">
                  <c:v>6769.9565000000002</c:v>
                </c:pt>
                <c:pt idx="8">
                  <c:v>7175.335</c:v>
                </c:pt>
                <c:pt idx="9">
                  <c:v>4813.7539999999999</c:v>
                </c:pt>
                <c:pt idx="10">
                  <c:v>7385.0730000000003</c:v>
                </c:pt>
                <c:pt idx="11">
                  <c:v>8755.973</c:v>
                </c:pt>
                <c:pt idx="12">
                  <c:v>4965.8339999999998</c:v>
                </c:pt>
                <c:pt idx="13">
                  <c:v>1156.5139999999999</c:v>
                </c:pt>
                <c:pt idx="14">
                  <c:v>10322.094999999999</c:v>
                </c:pt>
                <c:pt idx="15">
                  <c:v>5718.3334999999997</c:v>
                </c:pt>
                <c:pt idx="16">
                  <c:v>1983.704</c:v>
                </c:pt>
                <c:pt idx="17">
                  <c:v>7354.2489999999998</c:v>
                </c:pt>
                <c:pt idx="18">
                  <c:v>2197.268</c:v>
                </c:pt>
                <c:pt idx="19">
                  <c:v>5584.75</c:v>
                </c:pt>
                <c:pt idx="20">
                  <c:v>13591.507</c:v>
                </c:pt>
                <c:pt idx="21">
                  <c:v>4085.7275</c:v>
                </c:pt>
                <c:pt idx="22">
                  <c:v>7795.8204999999998</c:v>
                </c:pt>
                <c:pt idx="23">
                  <c:v>5320.28</c:v>
                </c:pt>
                <c:pt idx="24">
                  <c:v>4082.4259999999999</c:v>
                </c:pt>
                <c:pt idx="25">
                  <c:v>15613.103999999999</c:v>
                </c:pt>
                <c:pt idx="26">
                  <c:v>4238.174</c:v>
                </c:pt>
                <c:pt idx="27">
                  <c:v>2965.71</c:v>
                </c:pt>
                <c:pt idx="28">
                  <c:v>11960.233</c:v>
                </c:pt>
                <c:pt idx="29">
                  <c:v>3455.8850000000002</c:v>
                </c:pt>
                <c:pt idx="30">
                  <c:v>6562.4189999999999</c:v>
                </c:pt>
                <c:pt idx="31">
                  <c:v>3050.0104999999999</c:v>
                </c:pt>
                <c:pt idx="32">
                  <c:v>12023.450999999999</c:v>
                </c:pt>
                <c:pt idx="33">
                  <c:v>3090.9140000000002</c:v>
                </c:pt>
                <c:pt idx="34">
                  <c:v>15596.555</c:v>
                </c:pt>
                <c:pt idx="35">
                  <c:v>10897.022000000001</c:v>
                </c:pt>
                <c:pt idx="36">
                  <c:v>4815.59</c:v>
                </c:pt>
                <c:pt idx="37">
                  <c:v>2182.8719999999998</c:v>
                </c:pt>
                <c:pt idx="38">
                  <c:v>6643.72</c:v>
                </c:pt>
                <c:pt idx="39">
                  <c:v>9447.7535000000007</c:v>
                </c:pt>
                <c:pt idx="40">
                  <c:v>10943.741</c:v>
                </c:pt>
                <c:pt idx="41">
                  <c:v>8933.92</c:v>
                </c:pt>
                <c:pt idx="42">
                  <c:v>2864.8980000000001</c:v>
                </c:pt>
                <c:pt idx="43">
                  <c:v>10371.534</c:v>
                </c:pt>
                <c:pt idx="44">
                  <c:v>10182.52</c:v>
                </c:pt>
                <c:pt idx="45">
                  <c:v>12136.950999999999</c:v>
                </c:pt>
                <c:pt idx="46">
                  <c:v>28431.330999999998</c:v>
                </c:pt>
                <c:pt idx="47">
                  <c:v>15209.736999999999</c:v>
                </c:pt>
              </c:numCache>
            </c:numRef>
          </c:val>
          <c:smooth val="0"/>
          <c:extLst>
            <c:ext xmlns:c16="http://schemas.microsoft.com/office/drawing/2014/chart" uri="{C3380CC4-5D6E-409C-BE32-E72D297353CC}">
              <c16:uniqueId val="{00000000-3D40-4361-A096-CCB37B6E51AC}"/>
            </c:ext>
          </c:extLst>
        </c:ser>
        <c:dLbls>
          <c:showLegendKey val="0"/>
          <c:showVal val="0"/>
          <c:showCatName val="0"/>
          <c:showSerName val="0"/>
          <c:showPercent val="0"/>
          <c:showBubbleSize val="0"/>
        </c:dLbls>
        <c:smooth val="0"/>
        <c:axId val="353528239"/>
        <c:axId val="353508079"/>
      </c:lineChart>
      <c:catAx>
        <c:axId val="35352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508079"/>
        <c:crosses val="autoZero"/>
        <c:auto val="1"/>
        <c:lblAlgn val="ctr"/>
        <c:lblOffset val="100"/>
        <c:noMultiLvlLbl val="0"/>
      </c:catAx>
      <c:valAx>
        <c:axId val="353508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528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Modelo Winter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4888773740325283E-2"/>
          <c:y val="0.10873044213702526"/>
          <c:w val="0.88975957678336337"/>
          <c:h val="0.75643857440857543"/>
        </c:manualLayout>
      </c:layout>
      <c:lineChart>
        <c:grouping val="standard"/>
        <c:varyColors val="0"/>
        <c:ser>
          <c:idx val="0"/>
          <c:order val="0"/>
          <c:tx>
            <c:v>Valor Real</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'Winter$ xregion'!$E$3:$E$50</c:f>
              <c:numCache>
                <c:formatCode>0.00</c:formatCode>
                <c:ptCount val="48"/>
                <c:pt idx="0">
                  <c:v>9296.8439999999991</c:v>
                </c:pt>
                <c:pt idx="1">
                  <c:v>2028.9860000000001</c:v>
                </c:pt>
                <c:pt idx="2">
                  <c:v>32911.120999999999</c:v>
                </c:pt>
                <c:pt idx="3">
                  <c:v>12069.252</c:v>
                </c:pt>
                <c:pt idx="4">
                  <c:v>5779.24</c:v>
                </c:pt>
                <c:pt idx="5">
                  <c:v>4560.2510000000002</c:v>
                </c:pt>
                <c:pt idx="6">
                  <c:v>1829.12</c:v>
                </c:pt>
                <c:pt idx="7">
                  <c:v>6769.9565000000002</c:v>
                </c:pt>
                <c:pt idx="8">
                  <c:v>7175.335</c:v>
                </c:pt>
                <c:pt idx="9">
                  <c:v>4813.7539999999999</c:v>
                </c:pt>
                <c:pt idx="10">
                  <c:v>7385.0730000000003</c:v>
                </c:pt>
                <c:pt idx="11">
                  <c:v>8755.973</c:v>
                </c:pt>
                <c:pt idx="12">
                  <c:v>4965.8339999999998</c:v>
                </c:pt>
                <c:pt idx="13">
                  <c:v>1156.5139999999999</c:v>
                </c:pt>
                <c:pt idx="14">
                  <c:v>10322.094999999999</c:v>
                </c:pt>
                <c:pt idx="15">
                  <c:v>5718.3334999999997</c:v>
                </c:pt>
                <c:pt idx="16">
                  <c:v>1983.704</c:v>
                </c:pt>
                <c:pt idx="17">
                  <c:v>7354.2489999999998</c:v>
                </c:pt>
                <c:pt idx="18">
                  <c:v>2197.268</c:v>
                </c:pt>
                <c:pt idx="19">
                  <c:v>5584.75</c:v>
                </c:pt>
                <c:pt idx="20">
                  <c:v>13591.507</c:v>
                </c:pt>
                <c:pt idx="21">
                  <c:v>4085.7275</c:v>
                </c:pt>
                <c:pt idx="22">
                  <c:v>7795.8204999999998</c:v>
                </c:pt>
                <c:pt idx="23">
                  <c:v>5320.28</c:v>
                </c:pt>
                <c:pt idx="24">
                  <c:v>4082.4259999999999</c:v>
                </c:pt>
                <c:pt idx="25">
                  <c:v>15613.103999999999</c:v>
                </c:pt>
                <c:pt idx="26">
                  <c:v>4238.174</c:v>
                </c:pt>
                <c:pt idx="27">
                  <c:v>2965.71</c:v>
                </c:pt>
                <c:pt idx="28">
                  <c:v>11960.233</c:v>
                </c:pt>
                <c:pt idx="29">
                  <c:v>3455.8850000000002</c:v>
                </c:pt>
                <c:pt idx="30">
                  <c:v>6562.4189999999999</c:v>
                </c:pt>
                <c:pt idx="31">
                  <c:v>3050.0104999999999</c:v>
                </c:pt>
                <c:pt idx="32">
                  <c:v>12023.450999999999</c:v>
                </c:pt>
                <c:pt idx="33">
                  <c:v>3090.9140000000002</c:v>
                </c:pt>
                <c:pt idx="34">
                  <c:v>15596.555</c:v>
                </c:pt>
                <c:pt idx="35">
                  <c:v>10897.022000000001</c:v>
                </c:pt>
                <c:pt idx="36">
                  <c:v>4815.59</c:v>
                </c:pt>
                <c:pt idx="37">
                  <c:v>2182.8719999999998</c:v>
                </c:pt>
                <c:pt idx="38">
                  <c:v>6643.72</c:v>
                </c:pt>
                <c:pt idx="39">
                  <c:v>9447.7535000000007</c:v>
                </c:pt>
                <c:pt idx="40">
                  <c:v>10943.741</c:v>
                </c:pt>
                <c:pt idx="41">
                  <c:v>8933.92</c:v>
                </c:pt>
                <c:pt idx="42">
                  <c:v>2864.8980000000001</c:v>
                </c:pt>
                <c:pt idx="43">
                  <c:v>10371.534</c:v>
                </c:pt>
                <c:pt idx="44">
                  <c:v>10182.52</c:v>
                </c:pt>
                <c:pt idx="45">
                  <c:v>12136.950999999999</c:v>
                </c:pt>
                <c:pt idx="46">
                  <c:v>28431.330999999998</c:v>
                </c:pt>
                <c:pt idx="47">
                  <c:v>15209.736999999999</c:v>
                </c:pt>
              </c:numCache>
            </c:numRef>
          </c:val>
          <c:smooth val="0"/>
          <c:extLst>
            <c:ext xmlns:c16="http://schemas.microsoft.com/office/drawing/2014/chart" uri="{C3380CC4-5D6E-409C-BE32-E72D297353CC}">
              <c16:uniqueId val="{00000000-E7B2-46A5-8371-1621B43FA83C}"/>
            </c:ext>
          </c:extLst>
        </c:ser>
        <c:ser>
          <c:idx val="1"/>
          <c:order val="1"/>
          <c:tx>
            <c:v>Prediccion</c:v>
          </c:tx>
          <c:spPr>
            <a:ln w="28575" cap="rnd">
              <a:solidFill>
                <a:schemeClr val="accent2"/>
              </a:solidFill>
              <a:prstDash val="sysDash"/>
              <a:round/>
            </a:ln>
            <a:effectLst/>
          </c:spPr>
          <c:marker>
            <c:symbol val="circle"/>
            <c:size val="5"/>
            <c:spPr>
              <a:solidFill>
                <a:schemeClr val="accent2"/>
              </a:solidFill>
              <a:ln w="9525">
                <a:solidFill>
                  <a:schemeClr val="accent2"/>
                </a:solidFill>
              </a:ln>
              <a:effectLst/>
            </c:spPr>
          </c:marker>
          <c:val>
            <c:numRef>
              <c:f>'Winter$ xregion'!$L$3:$L$50</c:f>
              <c:numCache>
                <c:formatCode>_(* #,##0_);_(* \(#,##0\);_(* "-"??_);_(@_)</c:formatCode>
                <c:ptCount val="48"/>
                <c:pt idx="0">
                  <c:v>7459.7174046146301</c:v>
                </c:pt>
                <c:pt idx="1">
                  <c:v>4618.8826831214747</c:v>
                </c:pt>
                <c:pt idx="2">
                  <c:v>13782.128521897661</c:v>
                </c:pt>
                <c:pt idx="3">
                  <c:v>10835.042329253642</c:v>
                </c:pt>
                <c:pt idx="4">
                  <c:v>10434.90855577822</c:v>
                </c:pt>
                <c:pt idx="5">
                  <c:v>6405.3826036272212</c:v>
                </c:pt>
                <c:pt idx="6">
                  <c:v>12080.615405108294</c:v>
                </c:pt>
                <c:pt idx="7">
                  <c:v>7768.1982824509842</c:v>
                </c:pt>
                <c:pt idx="8">
                  <c:v>7630.0274504968202</c:v>
                </c:pt>
                <c:pt idx="9">
                  <c:v>5000.7520560946305</c:v>
                </c:pt>
                <c:pt idx="10">
                  <c:v>10041.953764044069</c:v>
                </c:pt>
                <c:pt idx="11">
                  <c:v>7493.8898019046082</c:v>
                </c:pt>
                <c:pt idx="12">
                  <c:v>6976.6497717546299</c:v>
                </c:pt>
                <c:pt idx="13">
                  <c:v>3878.1109212866709</c:v>
                </c:pt>
                <c:pt idx="14">
                  <c:v>8496.1197433387988</c:v>
                </c:pt>
                <c:pt idx="15">
                  <c:v>6156.1986217700542</c:v>
                </c:pt>
                <c:pt idx="16">
                  <c:v>5011.424684979741</c:v>
                </c:pt>
                <c:pt idx="17">
                  <c:v>3994.7545608442929</c:v>
                </c:pt>
                <c:pt idx="18">
                  <c:v>7682.3517309673334</c:v>
                </c:pt>
                <c:pt idx="19">
                  <c:v>5497.6594263604957</c:v>
                </c:pt>
                <c:pt idx="20">
                  <c:v>6715.0494387209137</c:v>
                </c:pt>
                <c:pt idx="21">
                  <c:v>4744.8970462657726</c:v>
                </c:pt>
                <c:pt idx="22">
                  <c:v>9027.0602206562126</c:v>
                </c:pt>
                <c:pt idx="23">
                  <c:v>6682.022645949105</c:v>
                </c:pt>
                <c:pt idx="24">
                  <c:v>6099.1823310621303</c:v>
                </c:pt>
                <c:pt idx="25">
                  <c:v>6396.0897565797177</c:v>
                </c:pt>
                <c:pt idx="26">
                  <c:v>10999.309041264969</c:v>
                </c:pt>
                <c:pt idx="27">
                  <c:v>7422.3840312918919</c:v>
                </c:pt>
                <c:pt idx="28">
                  <c:v>8288.5743173528535</c:v>
                </c:pt>
                <c:pt idx="29">
                  <c:v>5844.1056659958749</c:v>
                </c:pt>
                <c:pt idx="30">
                  <c:v>8835.8640126563405</c:v>
                </c:pt>
                <c:pt idx="31">
                  <c:v>6055.8658206148148</c:v>
                </c:pt>
                <c:pt idx="32">
                  <c:v>7715.5736330851832</c:v>
                </c:pt>
                <c:pt idx="33">
                  <c:v>4991.1223766332732</c:v>
                </c:pt>
                <c:pt idx="34">
                  <c:v>9697.9900698725269</c:v>
                </c:pt>
                <c:pt idx="35">
                  <c:v>8120.62602546572</c:v>
                </c:pt>
                <c:pt idx="36">
                  <c:v>8894.1554623882166</c:v>
                </c:pt>
                <c:pt idx="37">
                  <c:v>5030.6377044104638</c:v>
                </c:pt>
                <c:pt idx="38">
                  <c:v>8549.8832281298219</c:v>
                </c:pt>
                <c:pt idx="39">
                  <c:v>6937.0014675908606</c:v>
                </c:pt>
                <c:pt idx="40">
                  <c:v>8437.1500900042429</c:v>
                </c:pt>
                <c:pt idx="41">
                  <c:v>6159.9327463352629</c:v>
                </c:pt>
                <c:pt idx="42">
                  <c:v>9801.0672629062192</c:v>
                </c:pt>
                <c:pt idx="43">
                  <c:v>8248.0918860804304</c:v>
                </c:pt>
                <c:pt idx="44">
                  <c:v>9438.3215333213866</c:v>
                </c:pt>
                <c:pt idx="45">
                  <c:v>7428.2197647193025</c:v>
                </c:pt>
                <c:pt idx="46">
                  <c:v>15866.335193190565</c:v>
                </c:pt>
                <c:pt idx="47">
                  <c:v>14288.358690198867</c:v>
                </c:pt>
              </c:numCache>
            </c:numRef>
          </c:val>
          <c:smooth val="0"/>
          <c:extLst>
            <c:ext xmlns:c16="http://schemas.microsoft.com/office/drawing/2014/chart" uri="{C3380CC4-5D6E-409C-BE32-E72D297353CC}">
              <c16:uniqueId val="{00000001-E7B2-46A5-8371-1621B43FA83C}"/>
            </c:ext>
          </c:extLst>
        </c:ser>
        <c:dLbls>
          <c:showLegendKey val="0"/>
          <c:showVal val="0"/>
          <c:showCatName val="0"/>
          <c:showSerName val="0"/>
          <c:showPercent val="0"/>
          <c:showBubbleSize val="0"/>
        </c:dLbls>
        <c:marker val="1"/>
        <c:smooth val="0"/>
        <c:axId val="547437119"/>
        <c:axId val="547437599"/>
      </c:lineChart>
      <c:catAx>
        <c:axId val="5474371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37599"/>
        <c:crosses val="autoZero"/>
        <c:auto val="1"/>
        <c:lblAlgn val="ctr"/>
        <c:lblOffset val="100"/>
        <c:noMultiLvlLbl val="0"/>
      </c:catAx>
      <c:valAx>
        <c:axId val="547437599"/>
        <c:scaling>
          <c:orientation val="minMax"/>
          <c:max val="1200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43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Modelo Holt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Valor Real</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'Holt$ xregion'!$B$3:$B$50</c:f>
              <c:numCache>
                <c:formatCode>_(* #,##0_);_(* \(#,##0\);_(* "-"??_);_(@_)</c:formatCode>
                <c:ptCount val="48"/>
                <c:pt idx="0">
                  <c:v>9296.8439999999991</c:v>
                </c:pt>
                <c:pt idx="1">
                  <c:v>2028.9860000000001</c:v>
                </c:pt>
                <c:pt idx="2">
                  <c:v>32911.120999999999</c:v>
                </c:pt>
                <c:pt idx="3">
                  <c:v>12069.252</c:v>
                </c:pt>
                <c:pt idx="4">
                  <c:v>5779.24</c:v>
                </c:pt>
                <c:pt idx="5">
                  <c:v>4560.2510000000002</c:v>
                </c:pt>
                <c:pt idx="6">
                  <c:v>1829.12</c:v>
                </c:pt>
                <c:pt idx="7">
                  <c:v>6769.9565000000002</c:v>
                </c:pt>
                <c:pt idx="8">
                  <c:v>7175.335</c:v>
                </c:pt>
                <c:pt idx="9">
                  <c:v>4813.7539999999999</c:v>
                </c:pt>
                <c:pt idx="10">
                  <c:v>7385.0730000000003</c:v>
                </c:pt>
                <c:pt idx="11">
                  <c:v>8755.973</c:v>
                </c:pt>
                <c:pt idx="12">
                  <c:v>4965.8339999999998</c:v>
                </c:pt>
                <c:pt idx="13">
                  <c:v>1156.5139999999999</c:v>
                </c:pt>
                <c:pt idx="14">
                  <c:v>10322.094999999999</c:v>
                </c:pt>
                <c:pt idx="15">
                  <c:v>5718.3334999999997</c:v>
                </c:pt>
                <c:pt idx="16">
                  <c:v>1983.704</c:v>
                </c:pt>
                <c:pt idx="17">
                  <c:v>7354.2489999999998</c:v>
                </c:pt>
                <c:pt idx="18">
                  <c:v>2197.268</c:v>
                </c:pt>
                <c:pt idx="19">
                  <c:v>5584.75</c:v>
                </c:pt>
                <c:pt idx="20">
                  <c:v>13591.507</c:v>
                </c:pt>
                <c:pt idx="21">
                  <c:v>4085.7275</c:v>
                </c:pt>
                <c:pt idx="22">
                  <c:v>7795.8204999999998</c:v>
                </c:pt>
                <c:pt idx="23">
                  <c:v>5320.28</c:v>
                </c:pt>
                <c:pt idx="24">
                  <c:v>4082.4259999999999</c:v>
                </c:pt>
                <c:pt idx="25">
                  <c:v>15613.103999999999</c:v>
                </c:pt>
                <c:pt idx="26">
                  <c:v>4238.174</c:v>
                </c:pt>
                <c:pt idx="27">
                  <c:v>2965.71</c:v>
                </c:pt>
                <c:pt idx="28">
                  <c:v>11960.233</c:v>
                </c:pt>
                <c:pt idx="29">
                  <c:v>3455.8850000000002</c:v>
                </c:pt>
                <c:pt idx="30">
                  <c:v>6562.4189999999999</c:v>
                </c:pt>
                <c:pt idx="31">
                  <c:v>3050.0104999999999</c:v>
                </c:pt>
                <c:pt idx="32">
                  <c:v>12023.450999999999</c:v>
                </c:pt>
                <c:pt idx="33">
                  <c:v>3090.9140000000002</c:v>
                </c:pt>
                <c:pt idx="34">
                  <c:v>15596.555</c:v>
                </c:pt>
                <c:pt idx="35">
                  <c:v>10897.022000000001</c:v>
                </c:pt>
                <c:pt idx="36">
                  <c:v>4815.59</c:v>
                </c:pt>
                <c:pt idx="37">
                  <c:v>2182.8719999999998</c:v>
                </c:pt>
                <c:pt idx="38">
                  <c:v>6643.72</c:v>
                </c:pt>
                <c:pt idx="39">
                  <c:v>9447.7535000000007</c:v>
                </c:pt>
                <c:pt idx="40">
                  <c:v>10943.741</c:v>
                </c:pt>
                <c:pt idx="41">
                  <c:v>8933.92</c:v>
                </c:pt>
                <c:pt idx="42">
                  <c:v>2864.8980000000001</c:v>
                </c:pt>
                <c:pt idx="43">
                  <c:v>10371.534</c:v>
                </c:pt>
                <c:pt idx="44">
                  <c:v>10182.52</c:v>
                </c:pt>
                <c:pt idx="45">
                  <c:v>12136.950999999999</c:v>
                </c:pt>
                <c:pt idx="46">
                  <c:v>28431.330999999998</c:v>
                </c:pt>
                <c:pt idx="47">
                  <c:v>15209.736999999999</c:v>
                </c:pt>
              </c:numCache>
            </c:numRef>
          </c:val>
          <c:smooth val="0"/>
          <c:extLst>
            <c:ext xmlns:c16="http://schemas.microsoft.com/office/drawing/2014/chart" uri="{C3380CC4-5D6E-409C-BE32-E72D297353CC}">
              <c16:uniqueId val="{00000000-8ED2-43EA-AAD5-0884C0F8C4C0}"/>
            </c:ext>
          </c:extLst>
        </c:ser>
        <c:ser>
          <c:idx val="1"/>
          <c:order val="1"/>
          <c:tx>
            <c:v>Prediccion</c:v>
          </c:tx>
          <c:spPr>
            <a:ln w="28575" cap="rnd">
              <a:solidFill>
                <a:schemeClr val="accent2"/>
              </a:solidFill>
              <a:prstDash val="sysDash"/>
              <a:round/>
            </a:ln>
            <a:effectLst/>
          </c:spPr>
          <c:marker>
            <c:symbol val="circle"/>
            <c:size val="5"/>
            <c:spPr>
              <a:solidFill>
                <a:schemeClr val="accent2"/>
              </a:solidFill>
              <a:ln w="9525">
                <a:solidFill>
                  <a:schemeClr val="accent2"/>
                </a:solidFill>
              </a:ln>
              <a:effectLst/>
            </c:spPr>
          </c:marker>
          <c:val>
            <c:numRef>
              <c:f>'Holt$ xregion'!$E$3:$E$50</c:f>
              <c:numCache>
                <c:formatCode>_(* #,##0_);_(* \(#,##0\);_(* "-"??_);_(@_)</c:formatCode>
                <c:ptCount val="48"/>
                <c:pt idx="0">
                  <c:v>6426.6348329081611</c:v>
                </c:pt>
                <c:pt idx="1">
                  <c:v>7129.5994551829126</c:v>
                </c:pt>
                <c:pt idx="2">
                  <c:v>6136.3872838990555</c:v>
                </c:pt>
                <c:pt idx="3">
                  <c:v>12053.73922119399</c:v>
                </c:pt>
                <c:pt idx="4">
                  <c:v>12619.557226606057</c:v>
                </c:pt>
                <c:pt idx="5">
                  <c:v>11677.402886403588</c:v>
                </c:pt>
                <c:pt idx="6">
                  <c:v>10537.538576513542</c:v>
                </c:pt>
                <c:pt idx="7">
                  <c:v>8905.2525570712332</c:v>
                </c:pt>
                <c:pt idx="8">
                  <c:v>8544.8851203759641</c:v>
                </c:pt>
                <c:pt idx="9">
                  <c:v>8310.2758686122288</c:v>
                </c:pt>
                <c:pt idx="10">
                  <c:v>7580.3418298289953</c:v>
                </c:pt>
                <c:pt idx="11">
                  <c:v>7506.7530222058294</c:v>
                </c:pt>
                <c:pt idx="12">
                  <c:v>7747.0463756631798</c:v>
                </c:pt>
                <c:pt idx="13">
                  <c:v>7125.6290109157972</c:v>
                </c:pt>
                <c:pt idx="14">
                  <c:v>5747.2488188995749</c:v>
                </c:pt>
                <c:pt idx="15">
                  <c:v>6569.1577889086047</c:v>
                </c:pt>
                <c:pt idx="16">
                  <c:v>6288.9161791376573</c:v>
                </c:pt>
                <c:pt idx="17">
                  <c:v>5231.6927477381469</c:v>
                </c:pt>
                <c:pt idx="18">
                  <c:v>5502.4741276637742</c:v>
                </c:pt>
                <c:pt idx="19">
                  <c:v>4621.5989090510011</c:v>
                </c:pt>
                <c:pt idx="20">
                  <c:v>4613.6581559797623</c:v>
                </c:pt>
                <c:pt idx="21">
                  <c:v>6388.2139304031771</c:v>
                </c:pt>
                <c:pt idx="22">
                  <c:v>5860.6529213338445</c:v>
                </c:pt>
                <c:pt idx="23">
                  <c:v>6219.3260656517014</c:v>
                </c:pt>
                <c:pt idx="24">
                  <c:v>5993.1755597929532</c:v>
                </c:pt>
                <c:pt idx="25">
                  <c:v>5526.4693639100951</c:v>
                </c:pt>
                <c:pt idx="26">
                  <c:v>7660.9726999256063</c:v>
                </c:pt>
                <c:pt idx="27">
                  <c:v>7025.1333947395033</c:v>
                </c:pt>
                <c:pt idx="28">
                  <c:v>6180.7806826958313</c:v>
                </c:pt>
                <c:pt idx="29">
                  <c:v>7419.7921594069767</c:v>
                </c:pt>
                <c:pt idx="30">
                  <c:v>6630.8535975877539</c:v>
                </c:pt>
                <c:pt idx="31">
                  <c:v>6619.6408561806211</c:v>
                </c:pt>
                <c:pt idx="32">
                  <c:v>5836.7963559313021</c:v>
                </c:pt>
                <c:pt idx="33">
                  <c:v>7128.941948613221</c:v>
                </c:pt>
                <c:pt idx="34">
                  <c:v>6295.3904637864925</c:v>
                </c:pt>
                <c:pt idx="35">
                  <c:v>8315.7007666493791</c:v>
                </c:pt>
                <c:pt idx="36">
                  <c:v>9043.6688336067</c:v>
                </c:pt>
                <c:pt idx="37">
                  <c:v>8325.195310500425</c:v>
                </c:pt>
                <c:pt idx="38">
                  <c:v>7101.0264258053949</c:v>
                </c:pt>
                <c:pt idx="39">
                  <c:v>7004.7147895332628</c:v>
                </c:pt>
                <c:pt idx="40">
                  <c:v>7537.3329547248923</c:v>
                </c:pt>
                <c:pt idx="41">
                  <c:v>8330.7531477836983</c:v>
                </c:pt>
                <c:pt idx="42">
                  <c:v>8575.5884392750686</c:v>
                </c:pt>
                <c:pt idx="43">
                  <c:v>7443.4384636826635</c:v>
                </c:pt>
                <c:pt idx="44">
                  <c:v>8097.6075939350876</c:v>
                </c:pt>
                <c:pt idx="45">
                  <c:v>8624.8383462583242</c:v>
                </c:pt>
                <c:pt idx="46">
                  <c:v>9507.7514011917465</c:v>
                </c:pt>
                <c:pt idx="47">
                  <c:v>13851.42943711465</c:v>
                </c:pt>
              </c:numCache>
            </c:numRef>
          </c:val>
          <c:smooth val="0"/>
          <c:extLst>
            <c:ext xmlns:c16="http://schemas.microsoft.com/office/drawing/2014/chart" uri="{C3380CC4-5D6E-409C-BE32-E72D297353CC}">
              <c16:uniqueId val="{00000001-8ED2-43EA-AAD5-0884C0F8C4C0}"/>
            </c:ext>
          </c:extLst>
        </c:ser>
        <c:dLbls>
          <c:showLegendKey val="0"/>
          <c:showVal val="0"/>
          <c:showCatName val="0"/>
          <c:showSerName val="0"/>
          <c:showPercent val="0"/>
          <c:showBubbleSize val="0"/>
        </c:dLbls>
        <c:marker val="1"/>
        <c:smooth val="0"/>
        <c:axId val="1470835839"/>
        <c:axId val="1470836319"/>
      </c:lineChart>
      <c:catAx>
        <c:axId val="14708358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836319"/>
        <c:crosses val="autoZero"/>
        <c:auto val="1"/>
        <c:lblAlgn val="ctr"/>
        <c:lblOffset val="100"/>
        <c:noMultiLvlLbl val="0"/>
      </c:catAx>
      <c:valAx>
        <c:axId val="14708363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835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Modelo Holt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Valor Real</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'Suavizamiento Exp$ xregion'!$B$3:$B$50</c:f>
              <c:numCache>
                <c:formatCode>_(* #,##0_);_(* \(#,##0\);_(* "-"??_);_(@_)</c:formatCode>
                <c:ptCount val="48"/>
                <c:pt idx="0">
                  <c:v>9296.8439999999991</c:v>
                </c:pt>
                <c:pt idx="1">
                  <c:v>2028.9860000000001</c:v>
                </c:pt>
                <c:pt idx="2">
                  <c:v>32911.120999999999</c:v>
                </c:pt>
                <c:pt idx="3">
                  <c:v>12069.252</c:v>
                </c:pt>
                <c:pt idx="4">
                  <c:v>5779.24</c:v>
                </c:pt>
                <c:pt idx="5">
                  <c:v>4560.2510000000002</c:v>
                </c:pt>
                <c:pt idx="6">
                  <c:v>1829.12</c:v>
                </c:pt>
                <c:pt idx="7">
                  <c:v>6769.9565000000002</c:v>
                </c:pt>
                <c:pt idx="8">
                  <c:v>7175.335</c:v>
                </c:pt>
                <c:pt idx="9">
                  <c:v>4813.7539999999999</c:v>
                </c:pt>
                <c:pt idx="10">
                  <c:v>7385.0730000000003</c:v>
                </c:pt>
                <c:pt idx="11">
                  <c:v>8755.973</c:v>
                </c:pt>
                <c:pt idx="12">
                  <c:v>4965.8339999999998</c:v>
                </c:pt>
                <c:pt idx="13">
                  <c:v>1156.5139999999999</c:v>
                </c:pt>
                <c:pt idx="14">
                  <c:v>10322.094999999999</c:v>
                </c:pt>
                <c:pt idx="15">
                  <c:v>5718.3334999999997</c:v>
                </c:pt>
                <c:pt idx="16">
                  <c:v>1983.704</c:v>
                </c:pt>
                <c:pt idx="17">
                  <c:v>7354.2489999999998</c:v>
                </c:pt>
                <c:pt idx="18">
                  <c:v>2197.268</c:v>
                </c:pt>
                <c:pt idx="19">
                  <c:v>5584.75</c:v>
                </c:pt>
                <c:pt idx="20">
                  <c:v>13591.507</c:v>
                </c:pt>
                <c:pt idx="21">
                  <c:v>4085.7275</c:v>
                </c:pt>
                <c:pt idx="22">
                  <c:v>7795.8204999999998</c:v>
                </c:pt>
                <c:pt idx="23">
                  <c:v>5320.28</c:v>
                </c:pt>
                <c:pt idx="24">
                  <c:v>4082.4259999999999</c:v>
                </c:pt>
                <c:pt idx="25">
                  <c:v>15613.103999999999</c:v>
                </c:pt>
                <c:pt idx="26">
                  <c:v>4238.174</c:v>
                </c:pt>
                <c:pt idx="27">
                  <c:v>2965.71</c:v>
                </c:pt>
                <c:pt idx="28">
                  <c:v>11960.233</c:v>
                </c:pt>
                <c:pt idx="29">
                  <c:v>3455.8850000000002</c:v>
                </c:pt>
                <c:pt idx="30">
                  <c:v>6562.4189999999999</c:v>
                </c:pt>
                <c:pt idx="31">
                  <c:v>3050.0104999999999</c:v>
                </c:pt>
                <c:pt idx="32">
                  <c:v>12023.450999999999</c:v>
                </c:pt>
                <c:pt idx="33">
                  <c:v>3090.9140000000002</c:v>
                </c:pt>
                <c:pt idx="34">
                  <c:v>15596.555</c:v>
                </c:pt>
                <c:pt idx="35">
                  <c:v>10897.022000000001</c:v>
                </c:pt>
                <c:pt idx="36">
                  <c:v>4815.59</c:v>
                </c:pt>
                <c:pt idx="37">
                  <c:v>2182.8719999999998</c:v>
                </c:pt>
                <c:pt idx="38">
                  <c:v>6643.72</c:v>
                </c:pt>
                <c:pt idx="39">
                  <c:v>9447.7535000000007</c:v>
                </c:pt>
                <c:pt idx="40">
                  <c:v>10943.741</c:v>
                </c:pt>
                <c:pt idx="41">
                  <c:v>8933.92</c:v>
                </c:pt>
                <c:pt idx="42">
                  <c:v>2864.8980000000001</c:v>
                </c:pt>
                <c:pt idx="43">
                  <c:v>10371.534</c:v>
                </c:pt>
                <c:pt idx="44">
                  <c:v>10182.52</c:v>
                </c:pt>
                <c:pt idx="45">
                  <c:v>12136.950999999999</c:v>
                </c:pt>
                <c:pt idx="46">
                  <c:v>28431.330999999998</c:v>
                </c:pt>
                <c:pt idx="47">
                  <c:v>15209.736999999999</c:v>
                </c:pt>
              </c:numCache>
            </c:numRef>
          </c:val>
          <c:smooth val="0"/>
          <c:extLst>
            <c:ext xmlns:c16="http://schemas.microsoft.com/office/drawing/2014/chart" uri="{C3380CC4-5D6E-409C-BE32-E72D297353CC}">
              <c16:uniqueId val="{00000000-F38D-464E-A61A-C34DE287DF34}"/>
            </c:ext>
          </c:extLst>
        </c:ser>
        <c:ser>
          <c:idx val="1"/>
          <c:order val="1"/>
          <c:tx>
            <c:v>Prediccion</c:v>
          </c:tx>
          <c:spPr>
            <a:ln w="28575" cap="rnd">
              <a:solidFill>
                <a:schemeClr val="accent2"/>
              </a:solidFill>
              <a:prstDash val="sysDash"/>
              <a:round/>
            </a:ln>
            <a:effectLst/>
          </c:spPr>
          <c:marker>
            <c:symbol val="circle"/>
            <c:size val="5"/>
            <c:spPr>
              <a:solidFill>
                <a:schemeClr val="accent2"/>
              </a:solidFill>
              <a:ln w="9525">
                <a:solidFill>
                  <a:schemeClr val="accent2"/>
                </a:solidFill>
              </a:ln>
              <a:effectLst/>
            </c:spPr>
          </c:marker>
          <c:val>
            <c:numRef>
              <c:f>'Suavizamiento Exp$ xregion'!$D$3:$D$50</c:f>
              <c:numCache>
                <c:formatCode>_(* #,##0_);_(* \(#,##0\);_(* "-"??_);_(@_)</c:formatCode>
                <c:ptCount val="48"/>
                <c:pt idx="0">
                  <c:v>8107.3220624999994</c:v>
                </c:pt>
                <c:pt idx="1">
                  <c:v>8464.1786437499995</c:v>
                </c:pt>
                <c:pt idx="2">
                  <c:v>6533.6208506249986</c:v>
                </c:pt>
                <c:pt idx="3">
                  <c:v>14446.870895437498</c:v>
                </c:pt>
                <c:pt idx="4">
                  <c:v>13733.585226806248</c:v>
                </c:pt>
                <c:pt idx="5">
                  <c:v>11347.281658764372</c:v>
                </c:pt>
                <c:pt idx="6">
                  <c:v>9311.1724611350601</c:v>
                </c:pt>
                <c:pt idx="7">
                  <c:v>7066.5567227945412</c:v>
                </c:pt>
                <c:pt idx="8">
                  <c:v>6977.576655956178</c:v>
                </c:pt>
                <c:pt idx="9">
                  <c:v>7036.904159169324</c:v>
                </c:pt>
                <c:pt idx="10">
                  <c:v>6369.9591114185259</c:v>
                </c:pt>
                <c:pt idx="11">
                  <c:v>6674.4932779929677</c:v>
                </c:pt>
                <c:pt idx="12">
                  <c:v>7298.937194595077</c:v>
                </c:pt>
                <c:pt idx="13">
                  <c:v>6599.0062362165536</c:v>
                </c:pt>
                <c:pt idx="14">
                  <c:v>4966.2585653515871</c:v>
                </c:pt>
                <c:pt idx="15">
                  <c:v>6573.0094957461106</c:v>
                </c:pt>
                <c:pt idx="16">
                  <c:v>6316.6066970222764</c:v>
                </c:pt>
                <c:pt idx="17">
                  <c:v>5016.7358879155936</c:v>
                </c:pt>
                <c:pt idx="18">
                  <c:v>5717.9898215409157</c:v>
                </c:pt>
                <c:pt idx="19">
                  <c:v>4661.7732750786408</c:v>
                </c:pt>
                <c:pt idx="20">
                  <c:v>4938.6662925550481</c:v>
                </c:pt>
                <c:pt idx="21">
                  <c:v>7534.5185047885334</c:v>
                </c:pt>
                <c:pt idx="22">
                  <c:v>6499.8812033519725</c:v>
                </c:pt>
                <c:pt idx="23">
                  <c:v>6888.6629923463806</c:v>
                </c:pt>
                <c:pt idx="24">
                  <c:v>6418.1480946424663</c:v>
                </c:pt>
                <c:pt idx="25">
                  <c:v>5717.4314662497254</c:v>
                </c:pt>
                <c:pt idx="26">
                  <c:v>8686.1332263748081</c:v>
                </c:pt>
                <c:pt idx="27">
                  <c:v>7351.7454584623647</c:v>
                </c:pt>
                <c:pt idx="28">
                  <c:v>6035.934820923655</c:v>
                </c:pt>
                <c:pt idx="29">
                  <c:v>7813.2242746465581</c:v>
                </c:pt>
                <c:pt idx="30">
                  <c:v>6506.0224922525904</c:v>
                </c:pt>
                <c:pt idx="31">
                  <c:v>6522.9414445768125</c:v>
                </c:pt>
                <c:pt idx="32">
                  <c:v>5481.0621612037676</c:v>
                </c:pt>
                <c:pt idx="33">
                  <c:v>7443.7788128426364</c:v>
                </c:pt>
                <c:pt idx="34">
                  <c:v>6137.9193689898448</c:v>
                </c:pt>
                <c:pt idx="35">
                  <c:v>8975.5100582928899</c:v>
                </c:pt>
                <c:pt idx="36">
                  <c:v>9551.9636408050228</c:v>
                </c:pt>
                <c:pt idx="37">
                  <c:v>8131.0515485635151</c:v>
                </c:pt>
                <c:pt idx="38">
                  <c:v>6346.5976839944606</c:v>
                </c:pt>
                <c:pt idx="39">
                  <c:v>6435.7343787961217</c:v>
                </c:pt>
                <c:pt idx="40">
                  <c:v>7339.3401151572853</c:v>
                </c:pt>
                <c:pt idx="41">
                  <c:v>8420.6603806100993</c:v>
                </c:pt>
                <c:pt idx="42">
                  <c:v>8574.6382664270695</c:v>
                </c:pt>
                <c:pt idx="43">
                  <c:v>6861.7161864989484</c:v>
                </c:pt>
                <c:pt idx="44">
                  <c:v>7914.6615305492633</c:v>
                </c:pt>
                <c:pt idx="45">
                  <c:v>8595.0190713844841</c:v>
                </c:pt>
                <c:pt idx="46">
                  <c:v>9657.5986499691389</c:v>
                </c:pt>
                <c:pt idx="47">
                  <c:v>15289.718354978395</c:v>
                </c:pt>
              </c:numCache>
            </c:numRef>
          </c:val>
          <c:smooth val="0"/>
          <c:extLst>
            <c:ext xmlns:c16="http://schemas.microsoft.com/office/drawing/2014/chart" uri="{C3380CC4-5D6E-409C-BE32-E72D297353CC}">
              <c16:uniqueId val="{00000001-F38D-464E-A61A-C34DE287DF34}"/>
            </c:ext>
          </c:extLst>
        </c:ser>
        <c:dLbls>
          <c:showLegendKey val="0"/>
          <c:showVal val="0"/>
          <c:showCatName val="0"/>
          <c:showSerName val="0"/>
          <c:showPercent val="0"/>
          <c:showBubbleSize val="0"/>
        </c:dLbls>
        <c:marker val="1"/>
        <c:smooth val="0"/>
        <c:axId val="1470835839"/>
        <c:axId val="1470836319"/>
      </c:lineChart>
      <c:catAx>
        <c:axId val="14708358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836319"/>
        <c:crosses val="autoZero"/>
        <c:auto val="1"/>
        <c:lblAlgn val="ctr"/>
        <c:lblOffset val="100"/>
        <c:noMultiLvlLbl val="0"/>
      </c:catAx>
      <c:valAx>
        <c:axId val="14708363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835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Modelo Holt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Valor Real</c:v>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'Promedio Movil$ xregion'!$B$3:$B$50</c:f>
              <c:numCache>
                <c:formatCode>_(* #,##0_);_(* \(#,##0\);_(* "-"??_);_(@_)</c:formatCode>
                <c:ptCount val="48"/>
                <c:pt idx="0">
                  <c:v>9296.8439999999991</c:v>
                </c:pt>
                <c:pt idx="1">
                  <c:v>2028.9860000000001</c:v>
                </c:pt>
                <c:pt idx="2">
                  <c:v>32911.120999999999</c:v>
                </c:pt>
                <c:pt idx="3">
                  <c:v>12069.252</c:v>
                </c:pt>
                <c:pt idx="4">
                  <c:v>5779.24</c:v>
                </c:pt>
                <c:pt idx="5">
                  <c:v>4560.2510000000002</c:v>
                </c:pt>
                <c:pt idx="6">
                  <c:v>1829.12</c:v>
                </c:pt>
                <c:pt idx="7">
                  <c:v>6769.9565000000002</c:v>
                </c:pt>
                <c:pt idx="8">
                  <c:v>7175.335</c:v>
                </c:pt>
                <c:pt idx="9">
                  <c:v>4813.7539999999999</c:v>
                </c:pt>
                <c:pt idx="10">
                  <c:v>7385.0730000000003</c:v>
                </c:pt>
                <c:pt idx="11">
                  <c:v>8755.973</c:v>
                </c:pt>
                <c:pt idx="12">
                  <c:v>4965.8339999999998</c:v>
                </c:pt>
                <c:pt idx="13">
                  <c:v>1156.5139999999999</c:v>
                </c:pt>
                <c:pt idx="14">
                  <c:v>10322.094999999999</c:v>
                </c:pt>
                <c:pt idx="15">
                  <c:v>5718.3334999999997</c:v>
                </c:pt>
                <c:pt idx="16">
                  <c:v>1983.704</c:v>
                </c:pt>
                <c:pt idx="17">
                  <c:v>7354.2489999999998</c:v>
                </c:pt>
                <c:pt idx="18">
                  <c:v>2197.268</c:v>
                </c:pt>
                <c:pt idx="19">
                  <c:v>5584.75</c:v>
                </c:pt>
                <c:pt idx="20">
                  <c:v>13591.507</c:v>
                </c:pt>
                <c:pt idx="21">
                  <c:v>4085.7275</c:v>
                </c:pt>
                <c:pt idx="22">
                  <c:v>7795.8204999999998</c:v>
                </c:pt>
                <c:pt idx="23">
                  <c:v>5320.28</c:v>
                </c:pt>
                <c:pt idx="24">
                  <c:v>4082.4259999999999</c:v>
                </c:pt>
                <c:pt idx="25">
                  <c:v>15613.103999999999</c:v>
                </c:pt>
                <c:pt idx="26">
                  <c:v>4238.174</c:v>
                </c:pt>
                <c:pt idx="27">
                  <c:v>2965.71</c:v>
                </c:pt>
                <c:pt idx="28">
                  <c:v>11960.233</c:v>
                </c:pt>
                <c:pt idx="29">
                  <c:v>3455.8850000000002</c:v>
                </c:pt>
                <c:pt idx="30">
                  <c:v>6562.4189999999999</c:v>
                </c:pt>
                <c:pt idx="31">
                  <c:v>3050.0104999999999</c:v>
                </c:pt>
                <c:pt idx="32">
                  <c:v>12023.450999999999</c:v>
                </c:pt>
                <c:pt idx="33">
                  <c:v>3090.9140000000002</c:v>
                </c:pt>
                <c:pt idx="34">
                  <c:v>15596.555</c:v>
                </c:pt>
                <c:pt idx="35">
                  <c:v>10897.022000000001</c:v>
                </c:pt>
                <c:pt idx="36">
                  <c:v>4815.59</c:v>
                </c:pt>
                <c:pt idx="37">
                  <c:v>2182.8719999999998</c:v>
                </c:pt>
                <c:pt idx="38">
                  <c:v>6643.72</c:v>
                </c:pt>
                <c:pt idx="39">
                  <c:v>9447.7535000000007</c:v>
                </c:pt>
                <c:pt idx="40">
                  <c:v>10943.741</c:v>
                </c:pt>
                <c:pt idx="41">
                  <c:v>8933.92</c:v>
                </c:pt>
                <c:pt idx="42">
                  <c:v>2864.8980000000001</c:v>
                </c:pt>
                <c:pt idx="43">
                  <c:v>10371.534</c:v>
                </c:pt>
                <c:pt idx="44">
                  <c:v>10182.52</c:v>
                </c:pt>
                <c:pt idx="45">
                  <c:v>12136.950999999999</c:v>
                </c:pt>
                <c:pt idx="46">
                  <c:v>28431.330999999998</c:v>
                </c:pt>
                <c:pt idx="47">
                  <c:v>15209.736999999999</c:v>
                </c:pt>
              </c:numCache>
            </c:numRef>
          </c:val>
          <c:smooth val="0"/>
          <c:extLst>
            <c:ext xmlns:c16="http://schemas.microsoft.com/office/drawing/2014/chart" uri="{C3380CC4-5D6E-409C-BE32-E72D297353CC}">
              <c16:uniqueId val="{00000000-582E-4B52-93DD-CAFDD8327E20}"/>
            </c:ext>
          </c:extLst>
        </c:ser>
        <c:ser>
          <c:idx val="1"/>
          <c:order val="1"/>
          <c:tx>
            <c:v>Prediccion</c:v>
          </c:tx>
          <c:spPr>
            <a:ln w="28575" cap="rnd">
              <a:solidFill>
                <a:schemeClr val="accent2"/>
              </a:solidFill>
              <a:prstDash val="sysDash"/>
              <a:round/>
            </a:ln>
            <a:effectLst/>
          </c:spPr>
          <c:marker>
            <c:symbol val="circle"/>
            <c:size val="5"/>
            <c:spPr>
              <a:solidFill>
                <a:schemeClr val="accent2"/>
              </a:solidFill>
              <a:ln w="9525">
                <a:solidFill>
                  <a:schemeClr val="accent2"/>
                </a:solidFill>
              </a:ln>
              <a:effectLst/>
            </c:spPr>
          </c:marker>
          <c:val>
            <c:numRef>
              <c:f>'Promedio Movil$ xregion'!$D$3:$D$50</c:f>
              <c:numCache>
                <c:formatCode>_(* #,##0_);_(* \(#,##0\);_(* "-"??_);_(@_)</c:formatCode>
                <c:ptCount val="48"/>
                <c:pt idx="4">
                  <c:v>14076.55075</c:v>
                </c:pt>
                <c:pt idx="5">
                  <c:v>13197.149749999999</c:v>
                </c:pt>
                <c:pt idx="6">
                  <c:v>13829.966</c:v>
                </c:pt>
                <c:pt idx="7">
                  <c:v>6059.4657499999994</c:v>
                </c:pt>
                <c:pt idx="8">
                  <c:v>4734.6418750000003</c:v>
                </c:pt>
                <c:pt idx="9">
                  <c:v>5083.6656249999996</c:v>
                </c:pt>
                <c:pt idx="10">
                  <c:v>5147.0413749999998</c:v>
                </c:pt>
                <c:pt idx="11">
                  <c:v>6536.0296250000001</c:v>
                </c:pt>
                <c:pt idx="12">
                  <c:v>7032.5337500000005</c:v>
                </c:pt>
                <c:pt idx="13">
                  <c:v>6480.1585000000005</c:v>
                </c:pt>
                <c:pt idx="14">
                  <c:v>5565.8485000000001</c:v>
                </c:pt>
                <c:pt idx="15">
                  <c:v>6300.1039999999994</c:v>
                </c:pt>
                <c:pt idx="16">
                  <c:v>5540.694125</c:v>
                </c:pt>
                <c:pt idx="17">
                  <c:v>4795.1616249999997</c:v>
                </c:pt>
                <c:pt idx="18">
                  <c:v>6344.5953749999999</c:v>
                </c:pt>
                <c:pt idx="19">
                  <c:v>4313.3886249999996</c:v>
                </c:pt>
                <c:pt idx="20">
                  <c:v>4279.9927499999994</c:v>
                </c:pt>
                <c:pt idx="21">
                  <c:v>7181.9434999999994</c:v>
                </c:pt>
                <c:pt idx="22">
                  <c:v>6364.8131250000006</c:v>
                </c:pt>
                <c:pt idx="23">
                  <c:v>7764.4512500000001</c:v>
                </c:pt>
                <c:pt idx="24">
                  <c:v>7698.3337499999998</c:v>
                </c:pt>
                <c:pt idx="25">
                  <c:v>5321.0634999999993</c:v>
                </c:pt>
                <c:pt idx="26">
                  <c:v>8202.9076249999998</c:v>
                </c:pt>
                <c:pt idx="27">
                  <c:v>7313.4959999999992</c:v>
                </c:pt>
                <c:pt idx="28">
                  <c:v>6724.8534999999993</c:v>
                </c:pt>
                <c:pt idx="29">
                  <c:v>8694.3052499999994</c:v>
                </c:pt>
                <c:pt idx="30">
                  <c:v>5655.0005000000001</c:v>
                </c:pt>
                <c:pt idx="31">
                  <c:v>6236.0617500000008</c:v>
                </c:pt>
                <c:pt idx="32">
                  <c:v>6257.1368750000001</c:v>
                </c:pt>
                <c:pt idx="33">
                  <c:v>6272.9413750000003</c:v>
                </c:pt>
                <c:pt idx="34">
                  <c:v>6181.698625</c:v>
                </c:pt>
                <c:pt idx="35">
                  <c:v>8440.2326250000006</c:v>
                </c:pt>
                <c:pt idx="36">
                  <c:v>10401.985499999999</c:v>
                </c:pt>
                <c:pt idx="37">
                  <c:v>8600.0202500000014</c:v>
                </c:pt>
                <c:pt idx="38">
                  <c:v>8373.0097500000011</c:v>
                </c:pt>
                <c:pt idx="39">
                  <c:v>6134.8010000000004</c:v>
                </c:pt>
                <c:pt idx="40">
                  <c:v>5772.4838749999999</c:v>
                </c:pt>
                <c:pt idx="41">
                  <c:v>7304.5216250000012</c:v>
                </c:pt>
                <c:pt idx="42">
                  <c:v>8992.283625</c:v>
                </c:pt>
                <c:pt idx="43">
                  <c:v>8047.578125</c:v>
                </c:pt>
                <c:pt idx="44">
                  <c:v>8278.5232500000002</c:v>
                </c:pt>
                <c:pt idx="45">
                  <c:v>8088.2179999999998</c:v>
                </c:pt>
                <c:pt idx="46">
                  <c:v>8888.9757499999996</c:v>
                </c:pt>
                <c:pt idx="47">
                  <c:v>15280.583999999999</c:v>
                </c:pt>
              </c:numCache>
            </c:numRef>
          </c:val>
          <c:smooth val="0"/>
          <c:extLst>
            <c:ext xmlns:c16="http://schemas.microsoft.com/office/drawing/2014/chart" uri="{C3380CC4-5D6E-409C-BE32-E72D297353CC}">
              <c16:uniqueId val="{00000001-582E-4B52-93DD-CAFDD8327E20}"/>
            </c:ext>
          </c:extLst>
        </c:ser>
        <c:dLbls>
          <c:showLegendKey val="0"/>
          <c:showVal val="0"/>
          <c:showCatName val="0"/>
          <c:showSerName val="0"/>
          <c:showPercent val="0"/>
          <c:showBubbleSize val="0"/>
        </c:dLbls>
        <c:marker val="1"/>
        <c:smooth val="0"/>
        <c:axId val="1470835839"/>
        <c:axId val="1470836319"/>
      </c:lineChart>
      <c:catAx>
        <c:axId val="14708358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836319"/>
        <c:crosses val="autoZero"/>
        <c:auto val="1"/>
        <c:lblAlgn val="ctr"/>
        <c:lblOffset val="100"/>
        <c:noMultiLvlLbl val="0"/>
      </c:catAx>
      <c:valAx>
        <c:axId val="14708363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835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Valor</a:t>
            </a:r>
            <a:r>
              <a:rPr lang="en-US" b="1" baseline="0"/>
              <a:t> Real vs Prediccion de Ventas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'Resultados para grafica'!$A$1</c:f>
              <c:strCache>
                <c:ptCount val="1"/>
                <c:pt idx="0">
                  <c:v> Ventas reales </c:v>
                </c:pt>
              </c:strCache>
            </c:strRef>
          </c:tx>
          <c:spPr>
            <a:ln w="28575" cap="rnd">
              <a:solidFill>
                <a:schemeClr val="accent1"/>
              </a:solidFill>
              <a:round/>
            </a:ln>
            <a:effectLst/>
          </c:spPr>
          <c:marker>
            <c:symbol val="none"/>
          </c:marker>
          <c:val>
            <c:numRef>
              <c:f>'Resultados para grafica'!$A$2:$A$49</c:f>
              <c:numCache>
                <c:formatCode>_("$"* #,##0.00_);_("$"* \(#,##0.00\);_("$"* "-"??_);_(@_)</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20E0-44E5-B3C4-50DE3F4F3FC2}"/>
            </c:ext>
          </c:extLst>
        </c:ser>
        <c:ser>
          <c:idx val="1"/>
          <c:order val="1"/>
          <c:tx>
            <c:strRef>
              <c:f>'Resultados para grafica'!$B$1</c:f>
              <c:strCache>
                <c:ptCount val="1"/>
                <c:pt idx="0">
                  <c:v> Modelo Winter </c:v>
                </c:pt>
              </c:strCache>
            </c:strRef>
          </c:tx>
          <c:spPr>
            <a:ln w="28575" cap="rnd">
              <a:solidFill>
                <a:schemeClr val="accent2"/>
              </a:solidFill>
              <a:prstDash val="dash"/>
              <a:round/>
            </a:ln>
            <a:effectLst/>
          </c:spPr>
          <c:marker>
            <c:symbol val="none"/>
          </c:marker>
          <c:val>
            <c:numRef>
              <c:f>'Resultados para grafica'!$B$2:$B$49</c:f>
              <c:numCache>
                <c:formatCode>_("$"* #,##0.00_);_("$"* \(#,##0.00\);_("$"* "-"??_);_(@_)</c:formatCode>
                <c:ptCount val="48"/>
                <c:pt idx="0">
                  <c:v>27703.071032323736</c:v>
                </c:pt>
                <c:pt idx="1">
                  <c:v>16793.511463564511</c:v>
                </c:pt>
                <c:pt idx="2">
                  <c:v>35461.728450576324</c:v>
                </c:pt>
                <c:pt idx="3">
                  <c:v>30560.306521446415</c:v>
                </c:pt>
                <c:pt idx="4">
                  <c:v>26669.286919669008</c:v>
                </c:pt>
                <c:pt idx="5">
                  <c:v>22011.705617345368</c:v>
                </c:pt>
                <c:pt idx="6">
                  <c:v>43159.571925640463</c:v>
                </c:pt>
                <c:pt idx="7">
                  <c:v>33924.707648484808</c:v>
                </c:pt>
                <c:pt idx="8">
                  <c:v>41166.082287742443</c:v>
                </c:pt>
                <c:pt idx="9">
                  <c:v>31326.147884071877</c:v>
                </c:pt>
                <c:pt idx="10">
                  <c:v>64072.193317654412</c:v>
                </c:pt>
                <c:pt idx="11">
                  <c:v>56641.928710827393</c:v>
                </c:pt>
                <c:pt idx="12">
                  <c:v>49415.076322465356</c:v>
                </c:pt>
                <c:pt idx="13">
                  <c:v>29386.903273003856</c:v>
                </c:pt>
                <c:pt idx="14">
                  <c:v>52131.404256139562</c:v>
                </c:pt>
                <c:pt idx="15">
                  <c:v>41099.984824724728</c:v>
                </c:pt>
                <c:pt idx="16">
                  <c:v>36104.778948944455</c:v>
                </c:pt>
                <c:pt idx="17">
                  <c:v>24412.333426683366</c:v>
                </c:pt>
                <c:pt idx="18">
                  <c:v>44210.073772768686</c:v>
                </c:pt>
                <c:pt idx="19">
                  <c:v>36880.617120061332</c:v>
                </c:pt>
                <c:pt idx="20">
                  <c:v>39821.641008557002</c:v>
                </c:pt>
                <c:pt idx="21">
                  <c:v>28341.826574815081</c:v>
                </c:pt>
                <c:pt idx="22">
                  <c:v>58904.977764377974</c:v>
                </c:pt>
                <c:pt idx="23">
                  <c:v>56398.729384275655</c:v>
                </c:pt>
                <c:pt idx="24">
                  <c:v>47612.104470074795</c:v>
                </c:pt>
                <c:pt idx="25">
                  <c:v>29729.655380806216</c:v>
                </c:pt>
                <c:pt idx="26">
                  <c:v>56686.749788527675</c:v>
                </c:pt>
                <c:pt idx="27">
                  <c:v>47253.937697156005</c:v>
                </c:pt>
                <c:pt idx="28">
                  <c:v>44756.830059732507</c:v>
                </c:pt>
                <c:pt idx="29">
                  <c:v>32653.802062972747</c:v>
                </c:pt>
                <c:pt idx="30">
                  <c:v>59308.483554709142</c:v>
                </c:pt>
                <c:pt idx="31">
                  <c:v>46983.612434689247</c:v>
                </c:pt>
                <c:pt idx="32">
                  <c:v>48631.676792702739</c:v>
                </c:pt>
                <c:pt idx="33">
                  <c:v>38803.533333356369</c:v>
                </c:pt>
                <c:pt idx="34">
                  <c:v>74272.163842042675</c:v>
                </c:pt>
                <c:pt idx="35">
                  <c:v>71335.198913249304</c:v>
                </c:pt>
                <c:pt idx="36">
                  <c:v>65999.782121641343</c:v>
                </c:pt>
                <c:pt idx="37">
                  <c:v>40518.347057945539</c:v>
                </c:pt>
                <c:pt idx="38">
                  <c:v>69558.864518282571</c:v>
                </c:pt>
                <c:pt idx="39">
                  <c:v>56442.133309526871</c:v>
                </c:pt>
                <c:pt idx="40">
                  <c:v>50538.575554362244</c:v>
                </c:pt>
                <c:pt idx="41">
                  <c:v>37084.84041043662</c:v>
                </c:pt>
                <c:pt idx="42">
                  <c:v>63524.961092723825</c:v>
                </c:pt>
                <c:pt idx="43">
                  <c:v>56668.941329159949</c:v>
                </c:pt>
                <c:pt idx="44">
                  <c:v>60628.08747049197</c:v>
                </c:pt>
                <c:pt idx="45">
                  <c:v>50306.566782990609</c:v>
                </c:pt>
                <c:pt idx="46">
                  <c:v>94553.013034189556</c:v>
                </c:pt>
                <c:pt idx="47">
                  <c:v>85914.870638902139</c:v>
                </c:pt>
              </c:numCache>
            </c:numRef>
          </c:val>
          <c:smooth val="0"/>
          <c:extLst>
            <c:ext xmlns:c16="http://schemas.microsoft.com/office/drawing/2014/chart" uri="{C3380CC4-5D6E-409C-BE32-E72D297353CC}">
              <c16:uniqueId val="{00000001-20E0-44E5-B3C4-50DE3F4F3FC2}"/>
            </c:ext>
          </c:extLst>
        </c:ser>
        <c:dLbls>
          <c:showLegendKey val="0"/>
          <c:showVal val="0"/>
          <c:showCatName val="0"/>
          <c:showSerName val="0"/>
          <c:showPercent val="0"/>
          <c:showBubbleSize val="0"/>
        </c:dLbls>
        <c:smooth val="0"/>
        <c:axId val="353511439"/>
        <c:axId val="353508559"/>
        <c:extLst>
          <c:ext xmlns:c15="http://schemas.microsoft.com/office/drawing/2012/chart" uri="{02D57815-91ED-43cb-92C2-25804820EDAC}">
            <c15:filteredLineSeries>
              <c15:ser>
                <c:idx val="2"/>
                <c:order val="2"/>
                <c:tx>
                  <c:strRef>
                    <c:extLst>
                      <c:ext uri="{02D57815-91ED-43cb-92C2-25804820EDAC}">
                        <c15:formulaRef>
                          <c15:sqref>'Resultados para grafica'!$C$1</c15:sqref>
                        </c15:formulaRef>
                      </c:ext>
                    </c:extLst>
                    <c:strCache>
                      <c:ptCount val="1"/>
                      <c:pt idx="0">
                        <c:v> Modelo Holt </c:v>
                      </c:pt>
                    </c:strCache>
                  </c:strRef>
                </c:tx>
                <c:spPr>
                  <a:ln w="28575" cap="rnd">
                    <a:solidFill>
                      <a:schemeClr val="accent3"/>
                    </a:solidFill>
                    <a:prstDash val="dash"/>
                    <a:round/>
                  </a:ln>
                  <a:effectLst/>
                </c:spPr>
                <c:marker>
                  <c:symbol val="none"/>
                </c:marker>
                <c:val>
                  <c:numRef>
                    <c:extLst>
                      <c:ext uri="{02D57815-91ED-43cb-92C2-25804820EDAC}">
                        <c15:formulaRef>
                          <c15:sqref>'Resultados para grafica'!$C$2:$C$49</c15:sqref>
                        </c15:formulaRef>
                      </c:ext>
                    </c:extLst>
                    <c:numCache>
                      <c:formatCode>_("$"* #,##0.00_);_("$"* \(#,##0.00\);_("$"* "-"??_);_(@_)</c:formatCode>
                      <c:ptCount val="48"/>
                      <c:pt idx="0">
                        <c:v>26240.013137414957</c:v>
                      </c:pt>
                      <c:pt idx="1">
                        <c:v>25539.796918857817</c:v>
                      </c:pt>
                      <c:pt idx="2">
                        <c:v>23388.726926127089</c:v>
                      </c:pt>
                      <c:pt idx="3">
                        <c:v>27749.699724221948</c:v>
                      </c:pt>
                      <c:pt idx="4">
                        <c:v>28631.539310593489</c:v>
                      </c:pt>
                      <c:pt idx="5">
                        <c:v>28837.776623631104</c:v>
                      </c:pt>
                      <c:pt idx="6">
                        <c:v>30316.650915714697</c:v>
                      </c:pt>
                      <c:pt idx="7">
                        <c:v>31649.523475523372</c:v>
                      </c:pt>
                      <c:pt idx="8">
                        <c:v>32003.035625291577</c:v>
                      </c:pt>
                      <c:pt idx="9">
                        <c:v>39404.971177428859</c:v>
                      </c:pt>
                      <c:pt idx="10">
                        <c:v>40299.044380927611</c:v>
                      </c:pt>
                      <c:pt idx="11">
                        <c:v>47032.128538061093</c:v>
                      </c:pt>
                      <c:pt idx="12">
                        <c:v>52418.075655072549</c:v>
                      </c:pt>
                      <c:pt idx="13">
                        <c:v>50944.832893001148</c:v>
                      </c:pt>
                      <c:pt idx="14">
                        <c:v>48103.081427111574</c:v>
                      </c:pt>
                      <c:pt idx="15">
                        <c:v>47469.789649873397</c:v>
                      </c:pt>
                      <c:pt idx="16">
                        <c:v>46812.889413834215</c:v>
                      </c:pt>
                      <c:pt idx="17">
                        <c:v>45396.031127654976</c:v>
                      </c:pt>
                      <c:pt idx="18">
                        <c:v>42955.883581147049</c:v>
                      </c:pt>
                      <c:pt idx="19">
                        <c:v>41019.481873969758</c:v>
                      </c:pt>
                      <c:pt idx="20">
                        <c:v>40106.768433754638</c:v>
                      </c:pt>
                      <c:pt idx="21">
                        <c:v>42695.722916420578</c:v>
                      </c:pt>
                      <c:pt idx="22">
                        <c:v>41209.439191832018</c:v>
                      </c:pt>
                      <c:pt idx="23">
                        <c:v>45501.668623727899</c:v>
                      </c:pt>
                      <c:pt idx="24">
                        <c:v>49883.037521793223</c:v>
                      </c:pt>
                      <c:pt idx="25">
                        <c:v>46932.841695591909</c:v>
                      </c:pt>
                      <c:pt idx="26">
                        <c:v>44268.174462969713</c:v>
                      </c:pt>
                      <c:pt idx="27">
                        <c:v>45148.838925750628</c:v>
                      </c:pt>
                      <c:pt idx="28">
                        <c:v>44416.928595259124</c:v>
                      </c:pt>
                      <c:pt idx="29">
                        <c:v>46012.293458025983</c:v>
                      </c:pt>
                      <c:pt idx="30">
                        <c:v>45431.270001811907</c:v>
                      </c:pt>
                      <c:pt idx="31">
                        <c:v>44603.321081741524</c:v>
                      </c:pt>
                      <c:pt idx="32">
                        <c:v>42701.457788680571</c:v>
                      </c:pt>
                      <c:pt idx="33">
                        <c:v>45843.252952305353</c:v>
                      </c:pt>
                      <c:pt idx="34">
                        <c:v>47884.586439980696</c:v>
                      </c:pt>
                      <c:pt idx="35">
                        <c:v>52530.556157932166</c:v>
                      </c:pt>
                      <c:pt idx="36">
                        <c:v>59450.046405434477</c:v>
                      </c:pt>
                      <c:pt idx="37">
                        <c:v>59508.082962791974</c:v>
                      </c:pt>
                      <c:pt idx="38">
                        <c:v>56097.717190458723</c:v>
                      </c:pt>
                      <c:pt idx="39">
                        <c:v>57407.002650492032</c:v>
                      </c:pt>
                      <c:pt idx="40">
                        <c:v>55525.869376810857</c:v>
                      </c:pt>
                      <c:pt idx="41">
                        <c:v>54505.511176344771</c:v>
                      </c:pt>
                      <c:pt idx="42">
                        <c:v>53938.589146450366</c:v>
                      </c:pt>
                      <c:pt idx="43">
                        <c:v>52863.313259622439</c:v>
                      </c:pt>
                      <c:pt idx="44">
                        <c:v>54107.159324633889</c:v>
                      </c:pt>
                      <c:pt idx="45">
                        <c:v>58483.842753352139</c:v>
                      </c:pt>
                      <c:pt idx="46">
                        <c:v>61838.782102737627</c:v>
                      </c:pt>
                      <c:pt idx="47">
                        <c:v>70512.7669454305</c:v>
                      </c:pt>
                    </c:numCache>
                  </c:numRef>
                </c:val>
                <c:smooth val="0"/>
                <c:extLst>
                  <c:ext xmlns:c16="http://schemas.microsoft.com/office/drawing/2014/chart" uri="{C3380CC4-5D6E-409C-BE32-E72D297353CC}">
                    <c16:uniqueId val="{00000002-20E0-44E5-B3C4-50DE3F4F3FC2}"/>
                  </c:ext>
                </c:extLst>
              </c15:ser>
            </c15:filteredLineSeries>
            <c15:filteredLineSeries>
              <c15:ser>
                <c:idx val="3"/>
                <c:order val="3"/>
                <c:tx>
                  <c:strRef>
                    <c:extLst>
                      <c:ext xmlns:c15="http://schemas.microsoft.com/office/drawing/2012/chart" uri="{02D57815-91ED-43cb-92C2-25804820EDAC}">
                        <c15:formulaRef>
                          <c15:sqref>'Resultados para grafica'!$D$1</c15:sqref>
                        </c15:formulaRef>
                      </c:ext>
                    </c:extLst>
                    <c:strCache>
                      <c:ptCount val="1"/>
                      <c:pt idx="0">
                        <c:v> Regresion Cubica </c:v>
                      </c:pt>
                    </c:strCache>
                  </c:strRef>
                </c:tx>
                <c:spPr>
                  <a:ln w="28575" cap="rnd">
                    <a:solidFill>
                      <a:schemeClr val="accent4"/>
                    </a:solidFill>
                    <a:prstDash val="dash"/>
                    <a:round/>
                  </a:ln>
                  <a:effectLst/>
                </c:spPr>
                <c:marker>
                  <c:symbol val="none"/>
                </c:marker>
                <c:val>
                  <c:numRef>
                    <c:extLst>
                      <c:ext xmlns:c15="http://schemas.microsoft.com/office/drawing/2012/chart" uri="{02D57815-91ED-43cb-92C2-25804820EDAC}">
                        <c15:formulaRef>
                          <c15:sqref>'Resultados para grafica'!$D$2:$D$49</c15:sqref>
                        </c15:formulaRef>
                      </c:ext>
                    </c:extLst>
                    <c:numCache>
                      <c:formatCode>_("$"* #,##0.00_);_("$"* \(#,##0.00\);_("$"* "-"??_);_(@_)</c:formatCode>
                      <c:ptCount val="48"/>
                      <c:pt idx="0">
                        <c:v>20941.521923113141</c:v>
                      </c:pt>
                      <c:pt idx="1">
                        <c:v>24177.716309639174</c:v>
                      </c:pt>
                      <c:pt idx="2">
                        <c:v>27093.80985361931</c:v>
                      </c:pt>
                      <c:pt idx="3">
                        <c:v>29705.952111200448</c:v>
                      </c:pt>
                      <c:pt idx="4">
                        <c:v>32030.292638529478</c:v>
                      </c:pt>
                      <c:pt idx="5">
                        <c:v>34082.980991753298</c:v>
                      </c:pt>
                      <c:pt idx="6">
                        <c:v>35880.166727018812</c:v>
                      </c:pt>
                      <c:pt idx="7">
                        <c:v>37437.999400472901</c:v>
                      </c:pt>
                      <c:pt idx="8">
                        <c:v>38772.62856826248</c:v>
                      </c:pt>
                      <c:pt idx="9">
                        <c:v>39900.203786534425</c:v>
                      </c:pt>
                      <c:pt idx="10">
                        <c:v>40836.874611435647</c:v>
                      </c:pt>
                      <c:pt idx="11">
                        <c:v>41598.790599113032</c:v>
                      </c:pt>
                      <c:pt idx="12">
                        <c:v>42202.101305713484</c:v>
                      </c:pt>
                      <c:pt idx="13">
                        <c:v>42662.956287383902</c:v>
                      </c:pt>
                      <c:pt idx="14">
                        <c:v>42997.50510027117</c:v>
                      </c:pt>
                      <c:pt idx="15">
                        <c:v>43221.897300522185</c:v>
                      </c:pt>
                      <c:pt idx="16">
                        <c:v>43352.282444283846</c:v>
                      </c:pt>
                      <c:pt idx="17">
                        <c:v>43404.810087703067</c:v>
                      </c:pt>
                      <c:pt idx="18">
                        <c:v>43395.629786926715</c:v>
                      </c:pt>
                      <c:pt idx="19">
                        <c:v>43340.891098101703</c:v>
                      </c:pt>
                      <c:pt idx="20">
                        <c:v>43256.743577374917</c:v>
                      </c:pt>
                      <c:pt idx="21">
                        <c:v>43159.336780893267</c:v>
                      </c:pt>
                      <c:pt idx="22">
                        <c:v>43064.820264803646</c:v>
                      </c:pt>
                      <c:pt idx="23">
                        <c:v>42989.343585252936</c:v>
                      </c:pt>
                      <c:pt idx="24">
                        <c:v>42949.056298388037</c:v>
                      </c:pt>
                      <c:pt idx="25">
                        <c:v>42960.107960355846</c:v>
                      </c:pt>
                      <c:pt idx="26">
                        <c:v>43038.648127303299</c:v>
                      </c:pt>
                      <c:pt idx="27">
                        <c:v>43200.826355377256</c:v>
                      </c:pt>
                      <c:pt idx="28">
                        <c:v>43462.792200724565</c:v>
                      </c:pt>
                      <c:pt idx="29">
                        <c:v>43840.695219492205</c:v>
                      </c:pt>
                      <c:pt idx="30">
                        <c:v>44350.684967827037</c:v>
                      </c:pt>
                      <c:pt idx="31">
                        <c:v>45008.911001875938</c:v>
                      </c:pt>
                      <c:pt idx="32">
                        <c:v>45831.522877785843</c:v>
                      </c:pt>
                      <c:pt idx="33">
                        <c:v>46834.670151703598</c:v>
                      </c:pt>
                      <c:pt idx="34">
                        <c:v>48034.502379776168</c:v>
                      </c:pt>
                      <c:pt idx="35">
                        <c:v>49447.169118150414</c:v>
                      </c:pt>
                      <c:pt idx="36">
                        <c:v>51088.819922973198</c:v>
                      </c:pt>
                      <c:pt idx="37">
                        <c:v>52975.604350391455</c:v>
                      </c:pt>
                      <c:pt idx="38">
                        <c:v>55123.671956552105</c:v>
                      </c:pt>
                      <c:pt idx="39">
                        <c:v>57549.172297601966</c:v>
                      </c:pt>
                      <c:pt idx="40">
                        <c:v>60268.254929688032</c:v>
                      </c:pt>
                      <c:pt idx="41">
                        <c:v>63297.069408957061</c:v>
                      </c:pt>
                      <c:pt idx="42">
                        <c:v>66651.765291556105</c:v>
                      </c:pt>
                      <c:pt idx="43">
                        <c:v>70348.492133631982</c:v>
                      </c:pt>
                      <c:pt idx="44">
                        <c:v>74403.399491331598</c:v>
                      </c:pt>
                      <c:pt idx="45">
                        <c:v>78832.636920801859</c:v>
                      </c:pt>
                      <c:pt idx="46">
                        <c:v>83652.353978189582</c:v>
                      </c:pt>
                      <c:pt idx="47">
                        <c:v>88878.700219641818</c:v>
                      </c:pt>
                    </c:numCache>
                  </c:numRef>
                </c:val>
                <c:smooth val="0"/>
                <c:extLst>
                  <c:ext xmlns:c16="http://schemas.microsoft.com/office/drawing/2014/chart" uri="{C3380CC4-5D6E-409C-BE32-E72D297353CC}">
                    <c16:uniqueId val="{00000003-20E0-44E5-B3C4-50DE3F4F3FC2}"/>
                  </c:ext>
                </c:extLst>
              </c15:ser>
            </c15:filteredLineSeries>
            <c15:filteredLineSeries>
              <c15:ser>
                <c:idx val="4"/>
                <c:order val="4"/>
                <c:tx>
                  <c:strRef>
                    <c:extLst>
                      <c:ext xmlns:c15="http://schemas.microsoft.com/office/drawing/2012/chart" uri="{02D57815-91ED-43cb-92C2-25804820EDAC}">
                        <c15:formulaRef>
                          <c15:sqref>'Resultados para grafica'!$E$1</c15:sqref>
                        </c15:formulaRef>
                      </c:ext>
                    </c:extLst>
                    <c:strCache>
                      <c:ptCount val="1"/>
                      <c:pt idx="0">
                        <c:v> SES </c:v>
                      </c:pt>
                    </c:strCache>
                  </c:strRef>
                </c:tx>
                <c:spPr>
                  <a:ln w="28575" cap="rnd">
                    <a:solidFill>
                      <a:schemeClr val="accent5"/>
                    </a:solidFill>
                    <a:prstDash val="dash"/>
                    <a:round/>
                  </a:ln>
                  <a:effectLst/>
                </c:spPr>
                <c:marker>
                  <c:symbol val="none"/>
                </c:marker>
                <c:val>
                  <c:numRef>
                    <c:extLst>
                      <c:ext xmlns:c15="http://schemas.microsoft.com/office/drawing/2012/chart" uri="{02D57815-91ED-43cb-92C2-25804820EDAC}">
                        <c15:formulaRef>
                          <c15:sqref>'Resultados para grafica'!$E$2:$E$49</c15:sqref>
                        </c15:formulaRef>
                      </c:ext>
                    </c:extLst>
                    <c:numCache>
                      <c:formatCode>_("$"* #,##0.00_);_("$"* \(#,##0.00\);_("$"* "-"??_);_(@_)</c:formatCode>
                      <c:ptCount val="48"/>
                      <c:pt idx="0">
                        <c:v>47115.349639583328</c:v>
                      </c:pt>
                      <c:pt idx="1">
                        <c:v>37242.456847708323</c:v>
                      </c:pt>
                      <c:pt idx="2">
                        <c:v>27425.687393395823</c:v>
                      </c:pt>
                      <c:pt idx="3">
                        <c:v>35759.720275377083</c:v>
                      </c:pt>
                      <c:pt idx="4">
                        <c:v>33403.860692763956</c:v>
                      </c:pt>
                      <c:pt idx="5">
                        <c:v>30475.993384934769</c:v>
                      </c:pt>
                      <c:pt idx="6">
                        <c:v>31630.076049454343</c:v>
                      </c:pt>
                      <c:pt idx="7">
                        <c:v>32275.516134618036</c:v>
                      </c:pt>
                      <c:pt idx="8">
                        <c:v>30728.122244232625</c:v>
                      </c:pt>
                      <c:pt idx="9">
                        <c:v>45996.743610962832</c:v>
                      </c:pt>
                      <c:pt idx="10">
                        <c:v>41633.738427673976</c:v>
                      </c:pt>
                      <c:pt idx="11">
                        <c:v>52515.915109371781</c:v>
                      </c:pt>
                      <c:pt idx="12">
                        <c:v>57211.258126560249</c:v>
                      </c:pt>
                      <c:pt idx="13">
                        <c:v>45467.967968592173</c:v>
                      </c:pt>
                      <c:pt idx="14">
                        <c:v>35413.000878014522</c:v>
                      </c:pt>
                      <c:pt idx="15">
                        <c:v>34490.896134610157</c:v>
                      </c:pt>
                      <c:pt idx="16">
                        <c:v>34389.967844227111</c:v>
                      </c:pt>
                      <c:pt idx="17">
                        <c:v>33060.836640958973</c:v>
                      </c:pt>
                      <c:pt idx="18">
                        <c:v>30222.39784867128</c:v>
                      </c:pt>
                      <c:pt idx="19">
                        <c:v>29738.156194069896</c:v>
                      </c:pt>
                      <c:pt idx="20">
                        <c:v>31862.21199584892</c:v>
                      </c:pt>
                      <c:pt idx="21">
                        <c:v>41243.630197094259</c:v>
                      </c:pt>
                      <c:pt idx="22">
                        <c:v>38174.062387965983</c:v>
                      </c:pt>
                      <c:pt idx="23">
                        <c:v>49296.663521576193</c:v>
                      </c:pt>
                      <c:pt idx="24">
                        <c:v>56870.744825103357</c:v>
                      </c:pt>
                      <c:pt idx="25">
                        <c:v>45372.268677572341</c:v>
                      </c:pt>
                      <c:pt idx="26">
                        <c:v>38654.232574300637</c:v>
                      </c:pt>
                      <c:pt idx="27">
                        <c:v>42407.480502010447</c:v>
                      </c:pt>
                      <c:pt idx="28">
                        <c:v>41289.166451407305</c:v>
                      </c:pt>
                      <c:pt idx="29">
                        <c:v>45899.488915985108</c:v>
                      </c:pt>
                      <c:pt idx="30">
                        <c:v>44046.988041189565</c:v>
                      </c:pt>
                      <c:pt idx="31">
                        <c:v>42329.126528832683</c:v>
                      </c:pt>
                      <c:pt idx="32">
                        <c:v>38793.048660182874</c:v>
                      </c:pt>
                      <c:pt idx="33">
                        <c:v>47913.151332128007</c:v>
                      </c:pt>
                      <c:pt idx="34">
                        <c:v>51414.11583248961</c:v>
                      </c:pt>
                      <c:pt idx="35">
                        <c:v>59709.829822742722</c:v>
                      </c:pt>
                      <c:pt idx="36">
                        <c:v>70518.617175919906</c:v>
                      </c:pt>
                      <c:pt idx="37">
                        <c:v>62405.97422314393</c:v>
                      </c:pt>
                      <c:pt idx="38">
                        <c:v>49660.481176200752</c:v>
                      </c:pt>
                      <c:pt idx="39">
                        <c:v>52421.360663340522</c:v>
                      </c:pt>
                      <c:pt idx="40">
                        <c:v>47357.525494338362</c:v>
                      </c:pt>
                      <c:pt idx="41">
                        <c:v>46298.062506036855</c:v>
                      </c:pt>
                      <c:pt idx="42">
                        <c:v>46865.862064225796</c:v>
                      </c:pt>
                      <c:pt idx="43">
                        <c:v>46253.63464495806</c:v>
                      </c:pt>
                      <c:pt idx="44">
                        <c:v>51228.898651470634</c:v>
                      </c:pt>
                      <c:pt idx="45">
                        <c:v>61706.095456029449</c:v>
                      </c:pt>
                      <c:pt idx="46">
                        <c:v>66428.706179220608</c:v>
                      </c:pt>
                      <c:pt idx="47">
                        <c:v>81881.540825454431</c:v>
                      </c:pt>
                    </c:numCache>
                  </c:numRef>
                </c:val>
                <c:smooth val="0"/>
                <c:extLst>
                  <c:ext xmlns:c16="http://schemas.microsoft.com/office/drawing/2014/chart" uri="{C3380CC4-5D6E-409C-BE32-E72D297353CC}">
                    <c16:uniqueId val="{00000004-20E0-44E5-B3C4-50DE3F4F3FC2}"/>
                  </c:ext>
                </c:extLst>
              </c15:ser>
            </c15:filteredLineSeries>
            <c15:filteredLineSeries>
              <c15:ser>
                <c:idx val="5"/>
                <c:order val="5"/>
                <c:tx>
                  <c:strRef>
                    <c:extLst>
                      <c:ext xmlns:c15="http://schemas.microsoft.com/office/drawing/2012/chart" uri="{02D57815-91ED-43cb-92C2-25804820EDAC}">
                        <c15:formulaRef>
                          <c15:sqref>'Resultados para grafica'!$F$1</c15:sqref>
                        </c15:formulaRef>
                      </c:ext>
                    </c:extLst>
                    <c:strCache>
                      <c:ptCount val="1"/>
                      <c:pt idx="0">
                        <c:v> Promedio Movil </c:v>
                      </c:pt>
                    </c:strCache>
                  </c:strRef>
                </c:tx>
                <c:spPr>
                  <a:ln w="28575" cap="rnd">
                    <a:solidFill>
                      <a:schemeClr val="accent6"/>
                    </a:solidFill>
                    <a:prstDash val="dash"/>
                    <a:round/>
                  </a:ln>
                  <a:effectLst/>
                </c:spPr>
                <c:marker>
                  <c:symbol val="none"/>
                </c:marker>
                <c:val>
                  <c:numRef>
                    <c:extLst>
                      <c:ext xmlns:c15="http://schemas.microsoft.com/office/drawing/2012/chart" uri="{02D57815-91ED-43cb-92C2-25804820EDAC}">
                        <c15:formulaRef>
                          <c15:sqref>'Resultados para grafica'!$F$2:$F$49</c15:sqref>
                        </c15:formulaRef>
                      </c:ext>
                    </c:extLst>
                    <c:numCache>
                      <c:formatCode>_("$"* #,##0.00_);_("$"* \(#,##0.00\);_("$"* "-"??_);_(@_)</c:formatCode>
                      <c:ptCount val="48"/>
                      <c:pt idx="4">
                        <c:v>25459.562750000005</c:v>
                      </c:pt>
                      <c:pt idx="5">
                        <c:v>27819.211750000006</c:v>
                      </c:pt>
                      <c:pt idx="6">
                        <c:v>35269.972650000011</c:v>
                      </c:pt>
                      <c:pt idx="7">
                        <c:v>29913.909150000007</c:v>
                      </c:pt>
                      <c:pt idx="8">
                        <c:v>29716.579525000001</c:v>
                      </c:pt>
                      <c:pt idx="9">
                        <c:v>44211.385475000003</c:v>
                      </c:pt>
                      <c:pt idx="10">
                        <c:v>43493.999824999992</c:v>
                      </c:pt>
                      <c:pt idx="11">
                        <c:v>54525.529249999992</c:v>
                      </c:pt>
                      <c:pt idx="12">
                        <c:v>64787.909749999992</c:v>
                      </c:pt>
                      <c:pt idx="13">
                        <c:v>48898.767449999992</c:v>
                      </c:pt>
                      <c:pt idx="14">
                        <c:v>44023.271949999995</c:v>
                      </c:pt>
                      <c:pt idx="15">
                        <c:v>32631.186374999997</c:v>
                      </c:pt>
                      <c:pt idx="16">
                        <c:v>24128.038874999995</c:v>
                      </c:pt>
                      <c:pt idx="17">
                        <c:v>27101.182099999995</c:v>
                      </c:pt>
                      <c:pt idx="18">
                        <c:v>30013.172849999992</c:v>
                      </c:pt>
                      <c:pt idx="19">
                        <c:v>29080.407999999996</c:v>
                      </c:pt>
                      <c:pt idx="20">
                        <c:v>29746.376424999995</c:v>
                      </c:pt>
                      <c:pt idx="21">
                        <c:v>38039.895300000004</c:v>
                      </c:pt>
                      <c:pt idx="22">
                        <c:v>39892.986175000005</c:v>
                      </c:pt>
                      <c:pt idx="23">
                        <c:v>51553.271300000022</c:v>
                      </c:pt>
                      <c:pt idx="24">
                        <c:v>60984.586050000042</c:v>
                      </c:pt>
                      <c:pt idx="25">
                        <c:v>49836.807300000029</c:v>
                      </c:pt>
                      <c:pt idx="26">
                        <c:v>47828.576675000033</c:v>
                      </c:pt>
                      <c:pt idx="27">
                        <c:v>41807.491550000021</c:v>
                      </c:pt>
                      <c:pt idx="28">
                        <c:v>32841.532999999996</c:v>
                      </c:pt>
                      <c:pt idx="29">
                        <c:v>42370.13725</c:v>
                      </c:pt>
                      <c:pt idx="30">
                        <c:v>46556.554999999993</c:v>
                      </c:pt>
                      <c:pt idx="31">
                        <c:v>43345.485999999975</c:v>
                      </c:pt>
                      <c:pt idx="32">
                        <c:v>41311.094324999984</c:v>
                      </c:pt>
                      <c:pt idx="33">
                        <c:v>44445.215049999984</c:v>
                      </c:pt>
                      <c:pt idx="34">
                        <c:v>49409.851799999989</c:v>
                      </c:pt>
                      <c:pt idx="35">
                        <c:v>59596.28</c:v>
                      </c:pt>
                      <c:pt idx="36">
                        <c:v>75895.510175000003</c:v>
                      </c:pt>
                      <c:pt idx="37">
                        <c:v>69466.280950000015</c:v>
                      </c:pt>
                      <c:pt idx="38">
                        <c:v>59550.77205</c:v>
                      </c:pt>
                      <c:pt idx="39">
                        <c:v>54500.001299999996</c:v>
                      </c:pt>
                      <c:pt idx="40">
                        <c:v>39450.698574999995</c:v>
                      </c:pt>
                      <c:pt idx="41">
                        <c:v>39538.075624999998</c:v>
                      </c:pt>
                      <c:pt idx="42">
                        <c:v>46605.508199999997</c:v>
                      </c:pt>
                      <c:pt idx="43">
                        <c:v>43095.931000000004</c:v>
                      </c:pt>
                      <c:pt idx="44">
                        <c:v>49919.915475000002</c:v>
                      </c:pt>
                      <c:pt idx="45">
                        <c:v>60501.641925000004</c:v>
                      </c:pt>
                      <c:pt idx="46">
                        <c:v>67815.992800000007</c:v>
                      </c:pt>
                      <c:pt idx="47">
                        <c:v>86094.255550000002</c:v>
                      </c:pt>
                    </c:numCache>
                  </c:numRef>
                </c:val>
                <c:smooth val="0"/>
                <c:extLst>
                  <c:ext xmlns:c16="http://schemas.microsoft.com/office/drawing/2014/chart" uri="{C3380CC4-5D6E-409C-BE32-E72D297353CC}">
                    <c16:uniqueId val="{00000005-20E0-44E5-B3C4-50DE3F4F3FC2}"/>
                  </c:ext>
                </c:extLst>
              </c15:ser>
            </c15:filteredLineSeries>
          </c:ext>
        </c:extLst>
      </c:lineChart>
      <c:catAx>
        <c:axId val="3535114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508559"/>
        <c:crosses val="autoZero"/>
        <c:auto val="1"/>
        <c:lblAlgn val="ctr"/>
        <c:lblOffset val="100"/>
        <c:noMultiLvlLbl val="0"/>
      </c:catAx>
      <c:valAx>
        <c:axId val="353508559"/>
        <c:scaling>
          <c:orientation val="minMax"/>
          <c:max val="120000"/>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511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hyperlink" Target="#Resumen!A1"/><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7</xdr:col>
      <xdr:colOff>133350</xdr:colOff>
      <xdr:row>3</xdr:row>
      <xdr:rowOff>723900</xdr:rowOff>
    </xdr:from>
    <xdr:to>
      <xdr:col>21</xdr:col>
      <xdr:colOff>282894</xdr:colOff>
      <xdr:row>24</xdr:row>
      <xdr:rowOff>115254</xdr:rowOff>
    </xdr:to>
    <xdr:graphicFrame macro="">
      <xdr:nvGraphicFramePr>
        <xdr:cNvPr id="2" name="Chart 1">
          <a:extLst>
            <a:ext uri="{FF2B5EF4-FFF2-40B4-BE49-F238E27FC236}">
              <a16:creationId xmlns:a16="http://schemas.microsoft.com/office/drawing/2014/main" id="{658D24DE-92FD-4BDB-83AF-01CEC3645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813437</xdr:colOff>
      <xdr:row>3</xdr:row>
      <xdr:rowOff>84667</xdr:rowOff>
    </xdr:from>
    <xdr:to>
      <xdr:col>11</xdr:col>
      <xdr:colOff>622089</xdr:colOff>
      <xdr:row>19</xdr:row>
      <xdr:rowOff>143616</xdr:rowOff>
    </xdr:to>
    <xdr:graphicFrame macro="">
      <xdr:nvGraphicFramePr>
        <xdr:cNvPr id="2" name="Chart 1">
          <a:extLst>
            <a:ext uri="{FF2B5EF4-FFF2-40B4-BE49-F238E27FC236}">
              <a16:creationId xmlns:a16="http://schemas.microsoft.com/office/drawing/2014/main" id="{2AC5081C-CCFE-C337-AE3D-430D6BAC2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524932</xdr:colOff>
      <xdr:row>22</xdr:row>
      <xdr:rowOff>143934</xdr:rowOff>
    </xdr:from>
    <xdr:to>
      <xdr:col>15</xdr:col>
      <xdr:colOff>93133</xdr:colOff>
      <xdr:row>39</xdr:row>
      <xdr:rowOff>42334</xdr:rowOff>
    </xdr:to>
    <xdr:graphicFrame macro="">
      <xdr:nvGraphicFramePr>
        <xdr:cNvPr id="3" name="Chart 2">
          <a:extLst>
            <a:ext uri="{FF2B5EF4-FFF2-40B4-BE49-F238E27FC236}">
              <a16:creationId xmlns:a16="http://schemas.microsoft.com/office/drawing/2014/main" id="{AF628C1B-BCA1-FC85-F68F-D02DBA4D0A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21</xdr:col>
      <xdr:colOff>742950</xdr:colOff>
      <xdr:row>23</xdr:row>
      <xdr:rowOff>143589</xdr:rowOff>
    </xdr:from>
    <xdr:to>
      <xdr:col>31</xdr:col>
      <xdr:colOff>144303</xdr:colOff>
      <xdr:row>43</xdr:row>
      <xdr:rowOff>66675</xdr:rowOff>
    </xdr:to>
    <xdr:graphicFrame macro="">
      <xdr:nvGraphicFramePr>
        <xdr:cNvPr id="3" name="Chart 2">
          <a:extLst>
            <a:ext uri="{FF2B5EF4-FFF2-40B4-BE49-F238E27FC236}">
              <a16:creationId xmlns:a16="http://schemas.microsoft.com/office/drawing/2014/main" id="{0EF2B569-C6EC-BED7-A70D-DC9158F743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923925</xdr:colOff>
      <xdr:row>17</xdr:row>
      <xdr:rowOff>85725</xdr:rowOff>
    </xdr:from>
    <xdr:to>
      <xdr:col>23</xdr:col>
      <xdr:colOff>433388</xdr:colOff>
      <xdr:row>41</xdr:row>
      <xdr:rowOff>138112</xdr:rowOff>
    </xdr:to>
    <xdr:graphicFrame macro="">
      <xdr:nvGraphicFramePr>
        <xdr:cNvPr id="5" name="Chart 4">
          <a:extLst>
            <a:ext uri="{FF2B5EF4-FFF2-40B4-BE49-F238E27FC236}">
              <a16:creationId xmlns:a16="http://schemas.microsoft.com/office/drawing/2014/main" id="{32C96DCB-5074-2BDC-F3FF-3FF49EF59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30480</xdr:colOff>
      <xdr:row>0</xdr:row>
      <xdr:rowOff>60960</xdr:rowOff>
    </xdr:from>
    <xdr:to>
      <xdr:col>11</xdr:col>
      <xdr:colOff>535305</xdr:colOff>
      <xdr:row>0</xdr:row>
      <xdr:rowOff>325755</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2CB7A991-3471-4051-B4CD-977B71306E3A}"/>
            </a:ext>
          </a:extLst>
        </xdr:cNvPr>
        <xdr:cNvSpPr/>
      </xdr:nvSpPr>
      <xdr:spPr>
        <a:xfrm>
          <a:off x="8115300" y="60960"/>
          <a:ext cx="1449705" cy="264795"/>
        </a:xfrm>
        <a:prstGeom prst="roundRect">
          <a:avLst/>
        </a:prstGeom>
        <a:solidFill>
          <a:schemeClr val="accent2"/>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prst="coolSlan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Back</a:t>
          </a:r>
          <a:r>
            <a:rPr lang="en-US" sz="1100" baseline="0"/>
            <a:t> to Resumen</a:t>
          </a:r>
          <a:endParaRPr lang="en-US" sz="1100"/>
        </a:p>
      </xdr:txBody>
    </xdr:sp>
    <xdr:clientData/>
  </xdr:twoCellAnchor>
  <xdr:twoCellAnchor>
    <xdr:from>
      <xdr:col>12</xdr:col>
      <xdr:colOff>268605</xdr:colOff>
      <xdr:row>14</xdr:row>
      <xdr:rowOff>50481</xdr:rowOff>
    </xdr:from>
    <xdr:to>
      <xdr:col>22</xdr:col>
      <xdr:colOff>281941</xdr:colOff>
      <xdr:row>31</xdr:row>
      <xdr:rowOff>167641</xdr:rowOff>
    </xdr:to>
    <xdr:graphicFrame macro="">
      <xdr:nvGraphicFramePr>
        <xdr:cNvPr id="8" name="Chart 7">
          <a:extLst>
            <a:ext uri="{FF2B5EF4-FFF2-40B4-BE49-F238E27FC236}">
              <a16:creationId xmlns:a16="http://schemas.microsoft.com/office/drawing/2014/main" id="{753985C0-D1E9-3FB9-476B-72ABBAC69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325755</xdr:colOff>
      <xdr:row>54</xdr:row>
      <xdr:rowOff>28575</xdr:rowOff>
    </xdr:from>
    <xdr:to>
      <xdr:col>15</xdr:col>
      <xdr:colOff>331470</xdr:colOff>
      <xdr:row>64</xdr:row>
      <xdr:rowOff>38100</xdr:rowOff>
    </xdr:to>
    <xdr:graphicFrame macro="">
      <xdr:nvGraphicFramePr>
        <xdr:cNvPr id="9" name="Chart 8">
          <a:extLst>
            <a:ext uri="{FF2B5EF4-FFF2-40B4-BE49-F238E27FC236}">
              <a16:creationId xmlns:a16="http://schemas.microsoft.com/office/drawing/2014/main" id="{6E5C2C06-C5D8-3EEA-FD36-A9FCC7905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548640</xdr:colOff>
      <xdr:row>64</xdr:row>
      <xdr:rowOff>152400</xdr:rowOff>
    </xdr:from>
    <xdr:to>
      <xdr:col>15</xdr:col>
      <xdr:colOff>219075</xdr:colOff>
      <xdr:row>74</xdr:row>
      <xdr:rowOff>139065</xdr:rowOff>
    </xdr:to>
    <xdr:graphicFrame macro="">
      <xdr:nvGraphicFramePr>
        <xdr:cNvPr id="10" name="Chart 9">
          <a:extLst>
            <a:ext uri="{FF2B5EF4-FFF2-40B4-BE49-F238E27FC236}">
              <a16:creationId xmlns:a16="http://schemas.microsoft.com/office/drawing/2014/main" id="{76C54D86-EF4F-0EDE-A2B1-DA5D3341C2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704850</xdr:colOff>
      <xdr:row>75</xdr:row>
      <xdr:rowOff>30480</xdr:rowOff>
    </xdr:from>
    <xdr:to>
      <xdr:col>15</xdr:col>
      <xdr:colOff>24765</xdr:colOff>
      <xdr:row>85</xdr:row>
      <xdr:rowOff>38100</xdr:rowOff>
    </xdr:to>
    <xdr:graphicFrame macro="">
      <xdr:nvGraphicFramePr>
        <xdr:cNvPr id="11" name="Chart 10">
          <a:extLst>
            <a:ext uri="{FF2B5EF4-FFF2-40B4-BE49-F238E27FC236}">
              <a16:creationId xmlns:a16="http://schemas.microsoft.com/office/drawing/2014/main" id="{E48D2F06-B7CD-A4AB-97F4-02EB1FEC23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501015</xdr:colOff>
      <xdr:row>53</xdr:row>
      <xdr:rowOff>139065</xdr:rowOff>
    </xdr:from>
    <xdr:to>
      <xdr:col>21</xdr:col>
      <xdr:colOff>501015</xdr:colOff>
      <xdr:row>63</xdr:row>
      <xdr:rowOff>173355</xdr:rowOff>
    </xdr:to>
    <xdr:graphicFrame macro="">
      <xdr:nvGraphicFramePr>
        <xdr:cNvPr id="12" name="Chart 11">
          <a:extLst>
            <a:ext uri="{FF2B5EF4-FFF2-40B4-BE49-F238E27FC236}">
              <a16:creationId xmlns:a16="http://schemas.microsoft.com/office/drawing/2014/main" id="{CD0D05EF-8EDD-CCA0-36C1-718366F351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438150</xdr:colOff>
      <xdr:row>64</xdr:row>
      <xdr:rowOff>142875</xdr:rowOff>
    </xdr:from>
    <xdr:to>
      <xdr:col>21</xdr:col>
      <xdr:colOff>438150</xdr:colOff>
      <xdr:row>74</xdr:row>
      <xdr:rowOff>152400</xdr:rowOff>
    </xdr:to>
    <xdr:graphicFrame macro="">
      <xdr:nvGraphicFramePr>
        <xdr:cNvPr id="13" name="Chart 12">
          <a:extLst>
            <a:ext uri="{FF2B5EF4-FFF2-40B4-BE49-F238E27FC236}">
              <a16:creationId xmlns:a16="http://schemas.microsoft.com/office/drawing/2014/main" id="{D48124BF-0C1C-D485-EF2D-20BA0EABD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409575</xdr:colOff>
      <xdr:row>75</xdr:row>
      <xdr:rowOff>112395</xdr:rowOff>
    </xdr:from>
    <xdr:to>
      <xdr:col>21</xdr:col>
      <xdr:colOff>409575</xdr:colOff>
      <xdr:row>85</xdr:row>
      <xdr:rowOff>131445</xdr:rowOff>
    </xdr:to>
    <xdr:graphicFrame macro="">
      <xdr:nvGraphicFramePr>
        <xdr:cNvPr id="14" name="Chart 13">
          <a:extLst>
            <a:ext uri="{FF2B5EF4-FFF2-40B4-BE49-F238E27FC236}">
              <a16:creationId xmlns:a16="http://schemas.microsoft.com/office/drawing/2014/main" id="{379D5C2D-EAE9-7161-4950-C22D4D4798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581025</xdr:colOff>
      <xdr:row>20</xdr:row>
      <xdr:rowOff>66675</xdr:rowOff>
    </xdr:from>
    <xdr:to>
      <xdr:col>22</xdr:col>
      <xdr:colOff>457200</xdr:colOff>
      <xdr:row>41</xdr:row>
      <xdr:rowOff>104775</xdr:rowOff>
    </xdr:to>
    <xdr:graphicFrame macro="">
      <xdr:nvGraphicFramePr>
        <xdr:cNvPr id="2" name="Chart 1">
          <a:extLst>
            <a:ext uri="{FF2B5EF4-FFF2-40B4-BE49-F238E27FC236}">
              <a16:creationId xmlns:a16="http://schemas.microsoft.com/office/drawing/2014/main" id="{9F0437BA-4B6F-4313-B2CC-37B950D58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885825</xdr:colOff>
      <xdr:row>20</xdr:row>
      <xdr:rowOff>19049</xdr:rowOff>
    </xdr:from>
    <xdr:to>
      <xdr:col>21</xdr:col>
      <xdr:colOff>252413</xdr:colOff>
      <xdr:row>37</xdr:row>
      <xdr:rowOff>166687</xdr:rowOff>
    </xdr:to>
    <xdr:graphicFrame macro="">
      <xdr:nvGraphicFramePr>
        <xdr:cNvPr id="2" name="Chart 1">
          <a:extLst>
            <a:ext uri="{FF2B5EF4-FFF2-40B4-BE49-F238E27FC236}">
              <a16:creationId xmlns:a16="http://schemas.microsoft.com/office/drawing/2014/main" id="{71B87604-CDEA-4478-8D3E-5661E2767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605790</xdr:colOff>
      <xdr:row>4</xdr:row>
      <xdr:rowOff>111441</xdr:rowOff>
    </xdr:from>
    <xdr:to>
      <xdr:col>22</xdr:col>
      <xdr:colOff>516255</xdr:colOff>
      <xdr:row>23</xdr:row>
      <xdr:rowOff>156209</xdr:rowOff>
    </xdr:to>
    <xdr:graphicFrame macro="">
      <xdr:nvGraphicFramePr>
        <xdr:cNvPr id="2" name="Chart 1">
          <a:extLst>
            <a:ext uri="{FF2B5EF4-FFF2-40B4-BE49-F238E27FC236}">
              <a16:creationId xmlns:a16="http://schemas.microsoft.com/office/drawing/2014/main" id="{7957DF6F-0D7B-8556-6E54-1F1F49B0A5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531495</xdr:colOff>
      <xdr:row>5</xdr:row>
      <xdr:rowOff>30480</xdr:rowOff>
    </xdr:from>
    <xdr:to>
      <xdr:col>8</xdr:col>
      <xdr:colOff>552450</xdr:colOff>
      <xdr:row>19</xdr:row>
      <xdr:rowOff>76200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100115D4-78F5-6F4E-BA19-E2F41B0E5B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448175" y="944880"/>
              <a:ext cx="1849755" cy="2606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19</xdr:col>
      <xdr:colOff>311705</xdr:colOff>
      <xdr:row>23</xdr:row>
      <xdr:rowOff>143589</xdr:rowOff>
    </xdr:from>
    <xdr:to>
      <xdr:col>31</xdr:col>
      <xdr:colOff>144303</xdr:colOff>
      <xdr:row>48</xdr:row>
      <xdr:rowOff>2858</xdr:rowOff>
    </xdr:to>
    <xdr:graphicFrame macro="">
      <xdr:nvGraphicFramePr>
        <xdr:cNvPr id="2" name="Chart 1">
          <a:extLst>
            <a:ext uri="{FF2B5EF4-FFF2-40B4-BE49-F238E27FC236}">
              <a16:creationId xmlns:a16="http://schemas.microsoft.com/office/drawing/2014/main" id="{E7422CB8-4BA5-4DFC-A1A9-4E005E87FF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777954</xdr:colOff>
      <xdr:row>14</xdr:row>
      <xdr:rowOff>79295</xdr:rowOff>
    </xdr:from>
    <xdr:to>
      <xdr:col>26</xdr:col>
      <xdr:colOff>357188</xdr:colOff>
      <xdr:row>42</xdr:row>
      <xdr:rowOff>119063</xdr:rowOff>
    </xdr:to>
    <xdr:graphicFrame macro="">
      <xdr:nvGraphicFramePr>
        <xdr:cNvPr id="2" name="Chart 1">
          <a:extLst>
            <a:ext uri="{FF2B5EF4-FFF2-40B4-BE49-F238E27FC236}">
              <a16:creationId xmlns:a16="http://schemas.microsoft.com/office/drawing/2014/main" id="{92B40C3D-205B-47D0-ABDE-B84953E6C5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388859</xdr:colOff>
      <xdr:row>14</xdr:row>
      <xdr:rowOff>166449</xdr:rowOff>
    </xdr:from>
    <xdr:to>
      <xdr:col>24</xdr:col>
      <xdr:colOff>577217</xdr:colOff>
      <xdr:row>43</xdr:row>
      <xdr:rowOff>29528</xdr:rowOff>
    </xdr:to>
    <xdr:graphicFrame macro="">
      <xdr:nvGraphicFramePr>
        <xdr:cNvPr id="2" name="Chart 1">
          <a:extLst>
            <a:ext uri="{FF2B5EF4-FFF2-40B4-BE49-F238E27FC236}">
              <a16:creationId xmlns:a16="http://schemas.microsoft.com/office/drawing/2014/main" id="{5A3D82BF-7063-41F1-9180-8CC39D45AD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777954</xdr:colOff>
      <xdr:row>14</xdr:row>
      <xdr:rowOff>79295</xdr:rowOff>
    </xdr:from>
    <xdr:to>
      <xdr:col>25</xdr:col>
      <xdr:colOff>357188</xdr:colOff>
      <xdr:row>42</xdr:row>
      <xdr:rowOff>119063</xdr:rowOff>
    </xdr:to>
    <xdr:graphicFrame macro="">
      <xdr:nvGraphicFramePr>
        <xdr:cNvPr id="2" name="Chart 1">
          <a:extLst>
            <a:ext uri="{FF2B5EF4-FFF2-40B4-BE49-F238E27FC236}">
              <a16:creationId xmlns:a16="http://schemas.microsoft.com/office/drawing/2014/main" id="{86F3B6D8-AF6D-482B-8076-446F3FB24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322896</xdr:colOff>
      <xdr:row>12</xdr:row>
      <xdr:rowOff>141921</xdr:rowOff>
    </xdr:from>
    <xdr:to>
      <xdr:col>20</xdr:col>
      <xdr:colOff>468630</xdr:colOff>
      <xdr:row>36</xdr:row>
      <xdr:rowOff>85725</xdr:rowOff>
    </xdr:to>
    <xdr:graphicFrame macro="">
      <xdr:nvGraphicFramePr>
        <xdr:cNvPr id="4" name="Chart 3">
          <a:extLst>
            <a:ext uri="{FF2B5EF4-FFF2-40B4-BE49-F238E27FC236}">
              <a16:creationId xmlns:a16="http://schemas.microsoft.com/office/drawing/2014/main" id="{0BCF751F-4FE7-4443-1D7F-E037575F51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on Garcia" refreshedDate="45458.027673842589" createdVersion="8" refreshedVersion="8" minRefreshableVersion="3" recordCount="9800" xr:uid="{8172A3FC-FD43-4D12-BD98-E7BD966FBF97}">
  <cacheSource type="worksheet">
    <worksheetSource name="train"/>
  </cacheSource>
  <cacheFields count="16">
    <cacheField name="Row ID" numFmtId="0">
      <sharedItems containsSemiMixedTypes="0" containsString="0" containsNumber="1" containsInteger="1" minValue="1" maxValue="9800"/>
    </cacheField>
    <cacheField name="Order ID" numFmtId="0">
      <sharedItems/>
    </cacheField>
    <cacheField name="Order Day" numFmtId="0">
      <sharedItems containsSemiMixedTypes="0" containsString="0" containsNumber="1" containsInteger="1" minValue="1" maxValue="31"/>
    </cacheField>
    <cacheField name="Order Month" numFmtId="0">
      <sharedItems containsSemiMixedTypes="0" containsString="0" containsNumber="1" containsInteger="1" minValue="1" maxValue="12" count="12">
        <n v="11"/>
        <n v="6"/>
        <n v="10"/>
        <n v="4"/>
        <n v="12"/>
        <n v="5"/>
        <n v="8"/>
        <n v="7"/>
        <n v="9"/>
        <n v="1"/>
        <n v="3"/>
        <n v="2"/>
      </sharedItems>
    </cacheField>
    <cacheField name="Order Year" numFmtId="0">
      <sharedItems containsSemiMixedTypes="0" containsString="0" containsNumber="1" containsInteger="1" minValue="2015" maxValue="2018" count="4">
        <n v="2017"/>
        <n v="2016"/>
        <n v="2015"/>
        <n v="2018"/>
      </sharedItems>
    </cacheField>
    <cacheField name="Ship Date" numFmtId="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on Garcia" refreshedDate="45461.725725231481" backgroundQuery="1" createdVersion="8" refreshedVersion="8" minRefreshableVersion="3" recordCount="0" supportSubquery="1" supportAdvancedDrill="1" xr:uid="{1EE6C0C3-2725-4A51-840D-F2635C8C7D4A}">
  <cacheSource type="external" connectionId="2"/>
  <cacheFields count="4">
    <cacheField name="[train].[Order Month].[Order Month]" caption="Order Month" numFmtId="0" hierarchy="2"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train].[Order Month].&amp;[1]"/>
            <x15:cachedUniqueName index="1" name="[train].[Order Month].&amp;[2]"/>
            <x15:cachedUniqueName index="2" name="[train].[Order Month].&amp;[3]"/>
            <x15:cachedUniqueName index="3" name="[train].[Order Month].&amp;[4]"/>
            <x15:cachedUniqueName index="4" name="[train].[Order Month].&amp;[5]"/>
            <x15:cachedUniqueName index="5" name="[train].[Order Month].&amp;[6]"/>
            <x15:cachedUniqueName index="6" name="[train].[Order Month].&amp;[7]"/>
            <x15:cachedUniqueName index="7" name="[train].[Order Month].&amp;[8]"/>
            <x15:cachedUniqueName index="8" name="[train].[Order Month].&amp;[9]"/>
            <x15:cachedUniqueName index="9" name="[train].[Order Month].&amp;[10]"/>
            <x15:cachedUniqueName index="10" name="[train].[Order Month].&amp;[11]"/>
            <x15:cachedUniqueName index="11" name="[train].[Order Month].&amp;[12]"/>
          </x15:cachedUniqueNames>
        </ext>
      </extLst>
    </cacheField>
    <cacheField name="[train].[Order Year].[Order Year]" caption="Order Year" numFmtId="0" hierarchy="3"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train].[Order Year].&amp;[2015]"/>
            <x15:cachedUniqueName index="1" name="[train].[Order Year].&amp;[2016]"/>
            <x15:cachedUniqueName index="2" name="[train].[Order Year].&amp;[2017]"/>
            <x15:cachedUniqueName index="3" name="[train].[Order Year].&amp;[2018]"/>
          </x15:cachedUniqueNames>
        </ext>
      </extLst>
    </cacheField>
    <cacheField name="[train].[Region].[Region]" caption="Region" numFmtId="0" hierarchy="8" level="1">
      <sharedItems containsSemiMixedTypes="0" containsNonDate="0" containsString="0"/>
    </cacheField>
    <cacheField name="[Measures].[Sum of Sales]" caption="Sum of Sales" numFmtId="0" hierarchy="15" level="32767"/>
  </cacheFields>
  <cacheHierarchies count="16">
    <cacheHierarchy uniqueName="[train].[Order ID]" caption="Order ID" attribute="1" defaultMemberUniqueName="[train].[Order ID].[All]" allUniqueName="[train].[Order ID].[All]" dimensionUniqueName="[train]" displayFolder="" count="2" memberValueDatatype="130" unbalanced="0"/>
    <cacheHierarchy uniqueName="[train].[Order Day]" caption="Order Day" attribute="1" defaultMemberUniqueName="[train].[Order Day].[All]" allUniqueName="[train].[Order Day].[All]" dimensionUniqueName="[train]" displayFolder="" count="2" memberValueDatatype="20" unbalanced="0"/>
    <cacheHierarchy uniqueName="[train].[Order Month]" caption="Order Month" attribute="1" defaultMemberUniqueName="[train].[Order Month].[All]" allUniqueName="[train].[Order Month].[All]" dimensionUniqueName="[train]" displayFolder="" count="2" memberValueDatatype="20" unbalanced="0">
      <fieldsUsage count="2">
        <fieldUsage x="-1"/>
        <fieldUsage x="0"/>
      </fieldsUsage>
    </cacheHierarchy>
    <cacheHierarchy uniqueName="[train].[Order Year]" caption="Order Year" attribute="1" defaultMemberUniqueName="[train].[Order Year].[All]" allUniqueName="[train].[Order Year].[All]" dimensionUniqueName="[train]" displayFolder="" count="2" memberValueDatatype="20" unbalanced="0">
      <fieldsUsage count="2">
        <fieldUsage x="-1"/>
        <fieldUsage x="1"/>
      </fieldsUsage>
    </cacheHierarchy>
    <cacheHierarchy uniqueName="[train].[Ship Date]" caption="Ship Date" attribute="1" defaultMemberUniqueName="[train].[Ship Date].[All]" allUniqueName="[train].[Ship Date].[All]" dimensionUniqueName="[train]" displayFolder="" count="2" memberValueDatatype="130" unbalanced="0"/>
    <cacheHierarchy uniqueName="[train].[Ship Mode]" caption="Ship Mode" attribute="1" defaultMemberUniqueName="[train].[Ship Mode].[All]" allUniqueName="[train].[Ship Mode].[All]" dimensionUniqueName="[train]" displayFolder="" count="2" memberValueDatatype="130" unbalanced="0"/>
    <cacheHierarchy uniqueName="[train].[Customer ID]" caption="Customer ID" attribute="1" defaultMemberUniqueName="[train].[Customer ID].[All]" allUniqueName="[train].[Customer ID].[All]" dimensionUniqueName="[train]" displayFolder="" count="2" memberValueDatatype="130" unbalanced="0"/>
    <cacheHierarchy uniqueName="[train].[Segment]" caption="Segment" attribute="1" defaultMemberUniqueName="[train].[Segment].[All]" allUniqueName="[train].[Segment].[All]" dimensionUniqueName="[train]" displayFolder="" count="2" memberValueDatatype="130" unbalanced="0"/>
    <cacheHierarchy uniqueName="[train].[Region]" caption="Region" attribute="1" defaultMemberUniqueName="[train].[Region].[All]" allUniqueName="[train].[Region].[All]" dimensionUniqueName="[train]" displayFolder="" count="2" memberValueDatatype="130" unbalanced="0">
      <fieldsUsage count="2">
        <fieldUsage x="-1"/>
        <fieldUsage x="2"/>
      </fieldsUsage>
    </cacheHierarchy>
    <cacheHierarchy uniqueName="[train].[Product ID]" caption="Product ID" attribute="1" defaultMemberUniqueName="[train].[Product ID].[All]" allUniqueName="[train].[Product ID].[All]" dimensionUniqueName="[train]" displayFolder="" count="2"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ales]" caption="Sales" attribute="1" defaultMemberUniqueName="[train].[Sales].[All]" allUniqueName="[train].[Sales].[All]" dimensionUniqueName="[train]" displayFolder="" count="2" memberValueDatatype="5" unbalanced="0"/>
    <cacheHierarchy uniqueName="[Measures].[Distinct Count Orders]" caption="Distinct Count Orders" measure="1" displayFolder="" measureGroup="train" count="0"/>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3"/>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on Garcia" refreshedDate="45461.722882754628" backgroundQuery="1" createdVersion="3" refreshedVersion="8" minRefreshableVersion="3" recordCount="0" supportSubquery="1" supportAdvancedDrill="1" xr:uid="{459138A0-DE69-4599-9EE1-E054DEA4AE7D}">
  <cacheSource type="external" connectionId="2">
    <extLst>
      <ext xmlns:x14="http://schemas.microsoft.com/office/spreadsheetml/2009/9/main" uri="{F057638F-6D5F-4e77-A914-E7F072B9BCA8}">
        <x14:sourceConnection name="ThisWorkbookDataModel"/>
      </ext>
    </extLst>
  </cacheSource>
  <cacheFields count="0"/>
  <cacheHierarchies count="16">
    <cacheHierarchy uniqueName="[train].[Order ID]" caption="Order ID" attribute="1" defaultMemberUniqueName="[train].[Order ID].[All]" allUniqueName="[train].[Order ID].[All]" dimensionUniqueName="[train]" displayFolder="" count="0" memberValueDatatype="130" unbalanced="0"/>
    <cacheHierarchy uniqueName="[train].[Order Day]" caption="Order Day" attribute="1" defaultMemberUniqueName="[train].[Order Day].[All]" allUniqueName="[train].[Order Day].[All]" dimensionUniqueName="[train]" displayFolder="" count="0" memberValueDatatype="20" unbalanced="0"/>
    <cacheHierarchy uniqueName="[train].[Order Month]" caption="Order Month" attribute="1" defaultMemberUniqueName="[train].[Order Month].[All]" allUniqueName="[train].[Order Month].[All]" dimensionUniqueName="[train]" displayFolder="" count="0" memberValueDatatype="20" unbalanced="0"/>
    <cacheHierarchy uniqueName="[train].[Order Year]" caption="Order Year" attribute="1" defaultMemberUniqueName="[train].[Order Year].[All]" allUniqueName="[train].[Order Year].[All]" dimensionUniqueName="[train]" displayFolder="" count="0" memberValueDatatype="20" unbalanced="0"/>
    <cacheHierarchy uniqueName="[train].[Ship Date]" caption="Ship Date" attribute="1" defaultMemberUniqueName="[train].[Ship Date].[All]" allUniqueName="[train].[Ship Date].[All]" dimensionUniqueName="[train]" displayFolder="" count="0" memberValueDatatype="130"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Region]" caption="Region" attribute="1" defaultMemberUniqueName="[train].[Region].[All]" allUniqueName="[train].[Region].[All]" dimensionUniqueName="[train]" displayFolder="" count="2" memberValueDatatype="130" unbalanced="0"/>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Measures].[Distinct Count Orders]" caption="Distinct Count Orders" measure="1" displayFolder="" measureGroup="train" count="0"/>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213762871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n v="8"/>
    <x v="0"/>
    <x v="0"/>
    <s v="11/11/2017"/>
    <x v="0"/>
    <s v="CG-12520"/>
    <s v="Claire Gute"/>
    <x v="0"/>
    <x v="0"/>
    <x v="0"/>
    <x v="0"/>
    <s v="FUR-BO-10001798"/>
    <x v="0"/>
    <n v="261.95999999999998"/>
  </r>
  <r>
    <n v="2"/>
    <s v="CA-2017-152156"/>
    <n v="8"/>
    <x v="0"/>
    <x v="0"/>
    <s v="11/11/2017"/>
    <x v="0"/>
    <s v="CG-12520"/>
    <s v="Claire Gute"/>
    <x v="0"/>
    <x v="0"/>
    <x v="0"/>
    <x v="0"/>
    <s v="FUR-CH-10000454"/>
    <x v="0"/>
    <n v="731.94"/>
  </r>
  <r>
    <n v="3"/>
    <s v="CA-2017-138688"/>
    <n v="12"/>
    <x v="1"/>
    <x v="0"/>
    <s v="16/06/2017"/>
    <x v="0"/>
    <s v="DV-13045"/>
    <s v="Darrin Van Huff"/>
    <x v="1"/>
    <x v="0"/>
    <x v="1"/>
    <x v="1"/>
    <s v="OFF-LA-10000240"/>
    <x v="1"/>
    <n v="14.62"/>
  </r>
  <r>
    <n v="4"/>
    <s v="US-2016-108966"/>
    <n v="11"/>
    <x v="2"/>
    <x v="1"/>
    <s v="18/10/2016"/>
    <x v="1"/>
    <s v="SO-20335"/>
    <s v="Sean O'Donnell"/>
    <x v="0"/>
    <x v="0"/>
    <x v="2"/>
    <x v="0"/>
    <s v="FUR-TA-10000577"/>
    <x v="0"/>
    <n v="957.57749999999999"/>
  </r>
  <r>
    <n v="5"/>
    <s v="US-2016-108966"/>
    <n v="11"/>
    <x v="2"/>
    <x v="1"/>
    <s v="18/10/2016"/>
    <x v="1"/>
    <s v="SO-20335"/>
    <s v="Sean O'Donnell"/>
    <x v="0"/>
    <x v="0"/>
    <x v="2"/>
    <x v="0"/>
    <s v="OFF-ST-10000760"/>
    <x v="1"/>
    <n v="22.367999999999999"/>
  </r>
  <r>
    <n v="6"/>
    <s v="CA-2015-115812"/>
    <n v="9"/>
    <x v="1"/>
    <x v="2"/>
    <s v="14/06/2015"/>
    <x v="1"/>
    <s v="BH-11710"/>
    <s v="Brosina Hoffman"/>
    <x v="0"/>
    <x v="0"/>
    <x v="1"/>
    <x v="1"/>
    <s v="FUR-FU-10001487"/>
    <x v="0"/>
    <n v="48.86"/>
  </r>
  <r>
    <n v="7"/>
    <s v="CA-2015-115812"/>
    <n v="9"/>
    <x v="1"/>
    <x v="2"/>
    <s v="14/06/2015"/>
    <x v="1"/>
    <s v="BH-11710"/>
    <s v="Brosina Hoffman"/>
    <x v="0"/>
    <x v="0"/>
    <x v="1"/>
    <x v="1"/>
    <s v="OFF-AR-10002833"/>
    <x v="1"/>
    <n v="7.28"/>
  </r>
  <r>
    <n v="8"/>
    <s v="CA-2015-115812"/>
    <n v="9"/>
    <x v="1"/>
    <x v="2"/>
    <s v="14/06/2015"/>
    <x v="1"/>
    <s v="BH-11710"/>
    <s v="Brosina Hoffman"/>
    <x v="0"/>
    <x v="0"/>
    <x v="1"/>
    <x v="1"/>
    <s v="TEC-PH-10002275"/>
    <x v="2"/>
    <n v="907.15200000000004"/>
  </r>
  <r>
    <n v="9"/>
    <s v="CA-2015-115812"/>
    <n v="9"/>
    <x v="1"/>
    <x v="2"/>
    <s v="14/06/2015"/>
    <x v="1"/>
    <s v="BH-11710"/>
    <s v="Brosina Hoffman"/>
    <x v="0"/>
    <x v="0"/>
    <x v="1"/>
    <x v="1"/>
    <s v="OFF-BI-10003910"/>
    <x v="1"/>
    <n v="18.504000000000001"/>
  </r>
  <r>
    <n v="10"/>
    <s v="CA-2015-115812"/>
    <n v="9"/>
    <x v="1"/>
    <x v="2"/>
    <s v="14/06/2015"/>
    <x v="1"/>
    <s v="BH-11710"/>
    <s v="Brosina Hoffman"/>
    <x v="0"/>
    <x v="0"/>
    <x v="1"/>
    <x v="1"/>
    <s v="OFF-AP-10002892"/>
    <x v="1"/>
    <n v="114.9"/>
  </r>
  <r>
    <n v="11"/>
    <s v="CA-2015-115812"/>
    <n v="9"/>
    <x v="1"/>
    <x v="2"/>
    <s v="14/06/2015"/>
    <x v="1"/>
    <s v="BH-11710"/>
    <s v="Brosina Hoffman"/>
    <x v="0"/>
    <x v="0"/>
    <x v="1"/>
    <x v="1"/>
    <s v="FUR-TA-10001539"/>
    <x v="0"/>
    <n v="1706.184"/>
  </r>
  <r>
    <n v="12"/>
    <s v="CA-2015-115812"/>
    <n v="9"/>
    <x v="1"/>
    <x v="2"/>
    <s v="14/06/2015"/>
    <x v="1"/>
    <s v="BH-11710"/>
    <s v="Brosina Hoffman"/>
    <x v="0"/>
    <x v="0"/>
    <x v="1"/>
    <x v="1"/>
    <s v="TEC-PH-10002033"/>
    <x v="2"/>
    <n v="911.42399999999998"/>
  </r>
  <r>
    <n v="13"/>
    <s v="CA-2018-114412"/>
    <n v="15"/>
    <x v="3"/>
    <x v="3"/>
    <s v="20/04/2018"/>
    <x v="1"/>
    <s v="AA-10480"/>
    <s v="Andrew Allen"/>
    <x v="0"/>
    <x v="0"/>
    <x v="3"/>
    <x v="0"/>
    <s v="OFF-PA-10002365"/>
    <x v="1"/>
    <n v="15.552"/>
  </r>
  <r>
    <n v="14"/>
    <s v="CA-2017-161389"/>
    <n v="5"/>
    <x v="4"/>
    <x v="0"/>
    <s v="10/12/2017"/>
    <x v="1"/>
    <s v="IM-15070"/>
    <s v="Irene Maddox"/>
    <x v="0"/>
    <x v="0"/>
    <x v="4"/>
    <x v="1"/>
    <s v="OFF-BI-10003656"/>
    <x v="1"/>
    <n v="407.976"/>
  </r>
  <r>
    <n v="15"/>
    <s v="US-2016-118983"/>
    <n v="22"/>
    <x v="0"/>
    <x v="1"/>
    <s v="26/11/2016"/>
    <x v="1"/>
    <s v="HP-14815"/>
    <s v="Harold Pawlan"/>
    <x v="2"/>
    <x v="0"/>
    <x v="5"/>
    <x v="2"/>
    <s v="OFF-AP-10002311"/>
    <x v="1"/>
    <n v="68.81"/>
  </r>
  <r>
    <n v="16"/>
    <s v="US-2016-118983"/>
    <n v="22"/>
    <x v="0"/>
    <x v="1"/>
    <s v="26/11/2016"/>
    <x v="1"/>
    <s v="HP-14815"/>
    <s v="Harold Pawlan"/>
    <x v="2"/>
    <x v="0"/>
    <x v="5"/>
    <x v="2"/>
    <s v="OFF-BI-10000756"/>
    <x v="1"/>
    <n v="2.544"/>
  </r>
  <r>
    <n v="17"/>
    <s v="CA-2015-105893"/>
    <n v="11"/>
    <x v="0"/>
    <x v="2"/>
    <s v="18/11/2015"/>
    <x v="1"/>
    <s v="PK-19075"/>
    <s v="Pete Kriz"/>
    <x v="0"/>
    <x v="0"/>
    <x v="6"/>
    <x v="2"/>
    <s v="OFF-ST-10004186"/>
    <x v="1"/>
    <n v="665.88"/>
  </r>
  <r>
    <n v="18"/>
    <s v="CA-2015-167164"/>
    <n v="13"/>
    <x v="5"/>
    <x v="2"/>
    <s v="15/05/2015"/>
    <x v="0"/>
    <s v="AG-10270"/>
    <s v="Alejandro Grove"/>
    <x v="0"/>
    <x v="0"/>
    <x v="7"/>
    <x v="1"/>
    <s v="OFF-ST-10000107"/>
    <x v="1"/>
    <n v="55.5"/>
  </r>
  <r>
    <n v="19"/>
    <s v="CA-2015-143336"/>
    <n v="27"/>
    <x v="6"/>
    <x v="2"/>
    <s v="01/09/2015"/>
    <x v="0"/>
    <s v="ZD-21925"/>
    <s v="Zuschuss Donatelli"/>
    <x v="0"/>
    <x v="0"/>
    <x v="1"/>
    <x v="1"/>
    <s v="OFF-AR-10003056"/>
    <x v="1"/>
    <n v="8.56"/>
  </r>
  <r>
    <n v="20"/>
    <s v="CA-2015-143336"/>
    <n v="27"/>
    <x v="6"/>
    <x v="2"/>
    <s v="01/09/2015"/>
    <x v="0"/>
    <s v="ZD-21925"/>
    <s v="Zuschuss Donatelli"/>
    <x v="0"/>
    <x v="0"/>
    <x v="1"/>
    <x v="1"/>
    <s v="TEC-PH-10001949"/>
    <x v="2"/>
    <n v="213.48"/>
  </r>
  <r>
    <n v="21"/>
    <s v="CA-2015-143336"/>
    <n v="27"/>
    <x v="6"/>
    <x v="2"/>
    <s v="01/09/2015"/>
    <x v="0"/>
    <s v="ZD-21925"/>
    <s v="Zuschuss Donatelli"/>
    <x v="0"/>
    <x v="0"/>
    <x v="1"/>
    <x v="1"/>
    <s v="OFF-BI-10002215"/>
    <x v="1"/>
    <n v="22.72"/>
  </r>
  <r>
    <n v="22"/>
    <s v="CA-2017-137330"/>
    <n v="9"/>
    <x v="4"/>
    <x v="0"/>
    <s v="13/12/2017"/>
    <x v="1"/>
    <s v="KB-16585"/>
    <s v="Ken Black"/>
    <x v="1"/>
    <x v="0"/>
    <x v="8"/>
    <x v="2"/>
    <s v="OFF-AR-10000246"/>
    <x v="1"/>
    <n v="19.46"/>
  </r>
  <r>
    <n v="23"/>
    <s v="CA-2017-137330"/>
    <n v="9"/>
    <x v="4"/>
    <x v="0"/>
    <s v="13/12/2017"/>
    <x v="1"/>
    <s v="KB-16585"/>
    <s v="Ken Black"/>
    <x v="1"/>
    <x v="0"/>
    <x v="8"/>
    <x v="2"/>
    <s v="OFF-AP-10001492"/>
    <x v="1"/>
    <n v="60.34"/>
  </r>
  <r>
    <n v="24"/>
    <s v="US-2018-156909"/>
    <n v="16"/>
    <x v="7"/>
    <x v="3"/>
    <s v="18/07/2018"/>
    <x v="0"/>
    <s v="SF-20065"/>
    <s v="Sandra Flanagan"/>
    <x v="0"/>
    <x v="0"/>
    <x v="9"/>
    <x v="3"/>
    <s v="FUR-CH-10002774"/>
    <x v="0"/>
    <n v="71.372"/>
  </r>
  <r>
    <n v="25"/>
    <s v="CA-2016-106320"/>
    <n v="25"/>
    <x v="8"/>
    <x v="1"/>
    <s v="30/09/2016"/>
    <x v="1"/>
    <s v="EB-13870"/>
    <s v="Emily Burns"/>
    <x v="0"/>
    <x v="0"/>
    <x v="7"/>
    <x v="1"/>
    <s v="FUR-TA-10000577"/>
    <x v="0"/>
    <n v="1044.6300000000001"/>
  </r>
  <r>
    <n v="26"/>
    <s v="CA-2017-121755"/>
    <n v="16"/>
    <x v="9"/>
    <x v="0"/>
    <s v="20/01/2017"/>
    <x v="0"/>
    <s v="EH-13945"/>
    <s v="Eric Hoffmann"/>
    <x v="0"/>
    <x v="0"/>
    <x v="1"/>
    <x v="1"/>
    <s v="OFF-BI-10001634"/>
    <x v="1"/>
    <n v="11.648"/>
  </r>
  <r>
    <n v="27"/>
    <s v="CA-2017-121755"/>
    <n v="16"/>
    <x v="9"/>
    <x v="0"/>
    <s v="20/01/2017"/>
    <x v="0"/>
    <s v="EH-13945"/>
    <s v="Eric Hoffmann"/>
    <x v="0"/>
    <x v="0"/>
    <x v="1"/>
    <x v="1"/>
    <s v="TEC-AC-10003027"/>
    <x v="2"/>
    <n v="90.57"/>
  </r>
  <r>
    <n v="28"/>
    <s v="US-2016-150630"/>
    <n v="17"/>
    <x v="8"/>
    <x v="1"/>
    <s v="21/09/2016"/>
    <x v="1"/>
    <s v="TB-21520"/>
    <s v="Tracy Blumstein"/>
    <x v="0"/>
    <x v="0"/>
    <x v="9"/>
    <x v="3"/>
    <s v="FUR-BO-10004834"/>
    <x v="0"/>
    <n v="3083.43"/>
  </r>
  <r>
    <n v="29"/>
    <s v="US-2016-150630"/>
    <n v="17"/>
    <x v="8"/>
    <x v="1"/>
    <s v="21/09/2016"/>
    <x v="1"/>
    <s v="TB-21520"/>
    <s v="Tracy Blumstein"/>
    <x v="0"/>
    <x v="0"/>
    <x v="9"/>
    <x v="3"/>
    <s v="OFF-BI-10000474"/>
    <x v="1"/>
    <n v="9.6180000000000003"/>
  </r>
  <r>
    <n v="30"/>
    <s v="US-2016-150630"/>
    <n v="17"/>
    <x v="8"/>
    <x v="1"/>
    <s v="21/09/2016"/>
    <x v="1"/>
    <s v="TB-21520"/>
    <s v="Tracy Blumstein"/>
    <x v="0"/>
    <x v="0"/>
    <x v="9"/>
    <x v="3"/>
    <s v="FUR-FU-10004848"/>
    <x v="0"/>
    <n v="124.2"/>
  </r>
  <r>
    <n v="31"/>
    <s v="US-2016-150630"/>
    <n v="17"/>
    <x v="8"/>
    <x v="1"/>
    <s v="21/09/2016"/>
    <x v="1"/>
    <s v="TB-21520"/>
    <s v="Tracy Blumstein"/>
    <x v="0"/>
    <x v="0"/>
    <x v="9"/>
    <x v="3"/>
    <s v="OFF-EN-10001509"/>
    <x v="1"/>
    <n v="3.2639999999999998"/>
  </r>
  <r>
    <n v="32"/>
    <s v="US-2016-150630"/>
    <n v="17"/>
    <x v="8"/>
    <x v="1"/>
    <s v="21/09/2016"/>
    <x v="1"/>
    <s v="TB-21520"/>
    <s v="Tracy Blumstein"/>
    <x v="0"/>
    <x v="0"/>
    <x v="9"/>
    <x v="3"/>
    <s v="OFF-AR-10004042"/>
    <x v="1"/>
    <n v="86.304000000000002"/>
  </r>
  <r>
    <n v="33"/>
    <s v="US-2016-150630"/>
    <n v="17"/>
    <x v="8"/>
    <x v="1"/>
    <s v="21/09/2016"/>
    <x v="1"/>
    <s v="TB-21520"/>
    <s v="Tracy Blumstein"/>
    <x v="0"/>
    <x v="0"/>
    <x v="9"/>
    <x v="3"/>
    <s v="OFF-BI-10001525"/>
    <x v="1"/>
    <n v="6.8579999999999997"/>
  </r>
  <r>
    <n v="34"/>
    <s v="US-2016-150630"/>
    <n v="17"/>
    <x v="8"/>
    <x v="1"/>
    <s v="21/09/2016"/>
    <x v="1"/>
    <s v="TB-21520"/>
    <s v="Tracy Blumstein"/>
    <x v="0"/>
    <x v="0"/>
    <x v="9"/>
    <x v="3"/>
    <s v="OFF-AR-10001683"/>
    <x v="1"/>
    <n v="15.76"/>
  </r>
  <r>
    <n v="35"/>
    <s v="CA-2018-107727"/>
    <n v="19"/>
    <x v="2"/>
    <x v="3"/>
    <s v="23/10/2018"/>
    <x v="0"/>
    <s v="MA-17560"/>
    <s v="Matt Abelman"/>
    <x v="2"/>
    <x v="0"/>
    <x v="5"/>
    <x v="2"/>
    <s v="OFF-PA-10000249"/>
    <x v="1"/>
    <n v="29.472000000000001"/>
  </r>
  <r>
    <n v="36"/>
    <s v="CA-2017-117590"/>
    <n v="8"/>
    <x v="4"/>
    <x v="0"/>
    <s v="10/12/2017"/>
    <x v="2"/>
    <s v="GH-14485"/>
    <s v="Gene Hale"/>
    <x v="1"/>
    <x v="0"/>
    <x v="5"/>
    <x v="2"/>
    <s v="TEC-PH-10004977"/>
    <x v="2"/>
    <n v="1097.5440000000001"/>
  </r>
  <r>
    <n v="37"/>
    <s v="CA-2017-117590"/>
    <n v="8"/>
    <x v="4"/>
    <x v="0"/>
    <s v="10/12/2017"/>
    <x v="2"/>
    <s v="GH-14485"/>
    <s v="Gene Hale"/>
    <x v="1"/>
    <x v="0"/>
    <x v="5"/>
    <x v="2"/>
    <s v="FUR-FU-10003664"/>
    <x v="0"/>
    <n v="190.92"/>
  </r>
  <r>
    <n v="38"/>
    <s v="CA-2016-117415"/>
    <n v="27"/>
    <x v="4"/>
    <x v="1"/>
    <s v="31/12/2016"/>
    <x v="1"/>
    <s v="SN-20710"/>
    <s v="Steve Nguyen"/>
    <x v="2"/>
    <x v="0"/>
    <x v="5"/>
    <x v="2"/>
    <s v="OFF-EN-10002986"/>
    <x v="1"/>
    <n v="113.328"/>
  </r>
  <r>
    <n v="39"/>
    <s v="CA-2016-117415"/>
    <n v="27"/>
    <x v="4"/>
    <x v="1"/>
    <s v="31/12/2016"/>
    <x v="1"/>
    <s v="SN-20710"/>
    <s v="Steve Nguyen"/>
    <x v="2"/>
    <x v="0"/>
    <x v="5"/>
    <x v="2"/>
    <s v="FUR-BO-10002545"/>
    <x v="0"/>
    <n v="532.39919999999995"/>
  </r>
  <r>
    <n v="40"/>
    <s v="CA-2016-117415"/>
    <n v="27"/>
    <x v="4"/>
    <x v="1"/>
    <s v="31/12/2016"/>
    <x v="1"/>
    <s v="SN-20710"/>
    <s v="Steve Nguyen"/>
    <x v="2"/>
    <x v="0"/>
    <x v="5"/>
    <x v="2"/>
    <s v="FUR-CH-10004218"/>
    <x v="0"/>
    <n v="212.05799999999999"/>
  </r>
  <r>
    <n v="41"/>
    <s v="CA-2016-117415"/>
    <n v="27"/>
    <x v="4"/>
    <x v="1"/>
    <s v="31/12/2016"/>
    <x v="1"/>
    <s v="SN-20710"/>
    <s v="Steve Nguyen"/>
    <x v="2"/>
    <x v="0"/>
    <x v="5"/>
    <x v="2"/>
    <s v="TEC-PH-10000486"/>
    <x v="2"/>
    <n v="371.16800000000001"/>
  </r>
  <r>
    <n v="42"/>
    <s v="CA-2018-120999"/>
    <n v="10"/>
    <x v="8"/>
    <x v="3"/>
    <s v="15/09/2018"/>
    <x v="1"/>
    <s v="LC-16930"/>
    <s v="Linda Cazamias"/>
    <x v="1"/>
    <x v="0"/>
    <x v="10"/>
    <x v="2"/>
    <s v="TEC-PH-10004093"/>
    <x v="2"/>
    <n v="147.16800000000001"/>
  </r>
  <r>
    <n v="43"/>
    <s v="CA-2017-101343"/>
    <n v="17"/>
    <x v="7"/>
    <x v="0"/>
    <s v="22/07/2017"/>
    <x v="1"/>
    <s v="RA-19885"/>
    <s v="Ruben Ausman"/>
    <x v="1"/>
    <x v="0"/>
    <x v="1"/>
    <x v="1"/>
    <s v="OFF-ST-10003479"/>
    <x v="1"/>
    <n v="77.88"/>
  </r>
  <r>
    <n v="44"/>
    <s v="CA-2018-139619"/>
    <n v="19"/>
    <x v="8"/>
    <x v="3"/>
    <s v="23/09/2018"/>
    <x v="1"/>
    <s v="ES-14080"/>
    <s v="Erin Smith"/>
    <x v="1"/>
    <x v="0"/>
    <x v="2"/>
    <x v="0"/>
    <s v="OFF-ST-10003282"/>
    <x v="1"/>
    <n v="95.616"/>
  </r>
  <r>
    <n v="45"/>
    <s v="CA-2017-118255"/>
    <n v="11"/>
    <x v="10"/>
    <x v="0"/>
    <s v="13/03/2017"/>
    <x v="2"/>
    <s v="ON-18715"/>
    <s v="Odella Nelson"/>
    <x v="1"/>
    <x v="0"/>
    <x v="11"/>
    <x v="2"/>
    <s v="TEC-AC-10000171"/>
    <x v="2"/>
    <n v="45.98"/>
  </r>
  <r>
    <n v="46"/>
    <s v="CA-2017-118255"/>
    <n v="11"/>
    <x v="10"/>
    <x v="0"/>
    <s v="13/03/2017"/>
    <x v="2"/>
    <s v="ON-18715"/>
    <s v="Odella Nelson"/>
    <x v="1"/>
    <x v="0"/>
    <x v="11"/>
    <x v="2"/>
    <s v="OFF-BI-10003291"/>
    <x v="1"/>
    <n v="17.46"/>
  </r>
  <r>
    <n v="47"/>
    <s v="CA-2015-146703"/>
    <n v="20"/>
    <x v="2"/>
    <x v="2"/>
    <s v="25/10/2015"/>
    <x v="0"/>
    <s v="PO-18865"/>
    <s v="Patrick O'Donnell"/>
    <x v="0"/>
    <x v="0"/>
    <x v="12"/>
    <x v="2"/>
    <s v="OFF-ST-10001713"/>
    <x v="1"/>
    <n v="211.96"/>
  </r>
  <r>
    <n v="48"/>
    <s v="CA-2017-169194"/>
    <n v="20"/>
    <x v="1"/>
    <x v="0"/>
    <s v="25/06/2017"/>
    <x v="1"/>
    <s v="LH-16900"/>
    <s v="Lena Hernandez"/>
    <x v="0"/>
    <x v="0"/>
    <x v="13"/>
    <x v="3"/>
    <s v="TEC-AC-10002167"/>
    <x v="2"/>
    <n v="45"/>
  </r>
  <r>
    <n v="49"/>
    <s v="CA-2017-169194"/>
    <n v="20"/>
    <x v="1"/>
    <x v="0"/>
    <s v="25/06/2017"/>
    <x v="1"/>
    <s v="LH-16900"/>
    <s v="Lena Hernandez"/>
    <x v="0"/>
    <x v="0"/>
    <x v="13"/>
    <x v="3"/>
    <s v="TEC-PH-10003988"/>
    <x v="2"/>
    <n v="21.8"/>
  </r>
  <r>
    <n v="50"/>
    <s v="CA-2016-115742"/>
    <n v="18"/>
    <x v="3"/>
    <x v="1"/>
    <s v="22/04/2016"/>
    <x v="1"/>
    <s v="DP-13000"/>
    <s v="Darren Powers"/>
    <x v="0"/>
    <x v="0"/>
    <x v="14"/>
    <x v="2"/>
    <s v="OFF-BI-10004410"/>
    <x v="1"/>
    <n v="38.22"/>
  </r>
  <r>
    <n v="51"/>
    <s v="CA-2016-115742"/>
    <n v="18"/>
    <x v="3"/>
    <x v="1"/>
    <s v="22/04/2016"/>
    <x v="1"/>
    <s v="DP-13000"/>
    <s v="Darren Powers"/>
    <x v="0"/>
    <x v="0"/>
    <x v="14"/>
    <x v="2"/>
    <s v="OFF-LA-10002762"/>
    <x v="1"/>
    <n v="75.180000000000007"/>
  </r>
  <r>
    <n v="52"/>
    <s v="CA-2016-115742"/>
    <n v="18"/>
    <x v="3"/>
    <x v="1"/>
    <s v="22/04/2016"/>
    <x v="1"/>
    <s v="DP-13000"/>
    <s v="Darren Powers"/>
    <x v="0"/>
    <x v="0"/>
    <x v="14"/>
    <x v="2"/>
    <s v="FUR-FU-10001706"/>
    <x v="0"/>
    <n v="6.16"/>
  </r>
  <r>
    <n v="53"/>
    <s v="CA-2016-115742"/>
    <n v="18"/>
    <x v="3"/>
    <x v="1"/>
    <s v="22/04/2016"/>
    <x v="1"/>
    <s v="DP-13000"/>
    <s v="Darren Powers"/>
    <x v="0"/>
    <x v="0"/>
    <x v="14"/>
    <x v="2"/>
    <s v="FUR-CH-10003061"/>
    <x v="0"/>
    <n v="89.99"/>
  </r>
  <r>
    <n v="54"/>
    <s v="CA-2017-105816"/>
    <n v="11"/>
    <x v="4"/>
    <x v="0"/>
    <s v="17/12/2017"/>
    <x v="1"/>
    <s v="JM-15265"/>
    <s v="Janet Molinari"/>
    <x v="1"/>
    <x v="0"/>
    <x v="15"/>
    <x v="3"/>
    <s v="OFF-FA-10000304"/>
    <x v="1"/>
    <n v="15.26"/>
  </r>
  <r>
    <n v="55"/>
    <s v="CA-2017-105816"/>
    <n v="11"/>
    <x v="4"/>
    <x v="0"/>
    <s v="17/12/2017"/>
    <x v="1"/>
    <s v="JM-15265"/>
    <s v="Janet Molinari"/>
    <x v="1"/>
    <x v="0"/>
    <x v="15"/>
    <x v="3"/>
    <s v="TEC-PH-10002447"/>
    <x v="2"/>
    <n v="1029.95"/>
  </r>
  <r>
    <n v="56"/>
    <s v="CA-2017-111682"/>
    <n v="17"/>
    <x v="1"/>
    <x v="0"/>
    <s v="18/06/2017"/>
    <x v="2"/>
    <s v="TB-21055"/>
    <s v="Ted Butterfield"/>
    <x v="0"/>
    <x v="0"/>
    <x v="15"/>
    <x v="3"/>
    <s v="OFF-ST-10000604"/>
    <x v="1"/>
    <n v="208.56"/>
  </r>
  <r>
    <n v="57"/>
    <s v="CA-2017-111682"/>
    <n v="17"/>
    <x v="1"/>
    <x v="0"/>
    <s v="18/06/2017"/>
    <x v="2"/>
    <s v="TB-21055"/>
    <s v="Ted Butterfield"/>
    <x v="0"/>
    <x v="0"/>
    <x v="15"/>
    <x v="3"/>
    <s v="OFF-PA-10001569"/>
    <x v="1"/>
    <n v="32.4"/>
  </r>
  <r>
    <n v="58"/>
    <s v="CA-2017-111682"/>
    <n v="17"/>
    <x v="1"/>
    <x v="0"/>
    <s v="18/06/2017"/>
    <x v="2"/>
    <s v="TB-21055"/>
    <s v="Ted Butterfield"/>
    <x v="0"/>
    <x v="0"/>
    <x v="15"/>
    <x v="3"/>
    <s v="FUR-CH-10003968"/>
    <x v="0"/>
    <n v="319.41000000000003"/>
  </r>
  <r>
    <n v="59"/>
    <s v="CA-2017-111682"/>
    <n v="17"/>
    <x v="1"/>
    <x v="0"/>
    <s v="18/06/2017"/>
    <x v="2"/>
    <s v="TB-21055"/>
    <s v="Ted Butterfield"/>
    <x v="0"/>
    <x v="0"/>
    <x v="15"/>
    <x v="3"/>
    <s v="OFF-PA-10000587"/>
    <x v="1"/>
    <n v="14.56"/>
  </r>
  <r>
    <n v="60"/>
    <s v="CA-2017-111682"/>
    <n v="17"/>
    <x v="1"/>
    <x v="0"/>
    <s v="18/06/2017"/>
    <x v="2"/>
    <s v="TB-21055"/>
    <s v="Ted Butterfield"/>
    <x v="0"/>
    <x v="0"/>
    <x v="15"/>
    <x v="3"/>
    <s v="TEC-AC-10002167"/>
    <x v="2"/>
    <n v="30"/>
  </r>
  <r>
    <n v="61"/>
    <s v="CA-2017-111682"/>
    <n v="17"/>
    <x v="1"/>
    <x v="0"/>
    <s v="18/06/2017"/>
    <x v="2"/>
    <s v="TB-21055"/>
    <s v="Ted Butterfield"/>
    <x v="0"/>
    <x v="0"/>
    <x v="15"/>
    <x v="3"/>
    <s v="OFF-BI-10001460"/>
    <x v="1"/>
    <n v="48.48"/>
  </r>
  <r>
    <n v="62"/>
    <s v="CA-2017-111682"/>
    <n v="17"/>
    <x v="1"/>
    <x v="0"/>
    <s v="18/06/2017"/>
    <x v="2"/>
    <s v="TB-21055"/>
    <s v="Ted Butterfield"/>
    <x v="0"/>
    <x v="0"/>
    <x v="15"/>
    <x v="3"/>
    <s v="OFF-AR-10001868"/>
    <x v="1"/>
    <n v="1.68"/>
  </r>
  <r>
    <n v="63"/>
    <s v="CA-2016-135545"/>
    <n v="24"/>
    <x v="0"/>
    <x v="1"/>
    <s v="30/11/2016"/>
    <x v="1"/>
    <s v="KM-16720"/>
    <s v="Kunst Miller"/>
    <x v="0"/>
    <x v="0"/>
    <x v="1"/>
    <x v="1"/>
    <s v="TEC-AC-10004633"/>
    <x v="2"/>
    <n v="13.98"/>
  </r>
  <r>
    <n v="64"/>
    <s v="CA-2016-135545"/>
    <n v="24"/>
    <x v="0"/>
    <x v="1"/>
    <s v="30/11/2016"/>
    <x v="1"/>
    <s v="KM-16720"/>
    <s v="Kunst Miller"/>
    <x v="0"/>
    <x v="0"/>
    <x v="1"/>
    <x v="1"/>
    <s v="OFF-BI-10001078"/>
    <x v="1"/>
    <n v="25.824000000000002"/>
  </r>
  <r>
    <n v="65"/>
    <s v="CA-2016-135545"/>
    <n v="24"/>
    <x v="0"/>
    <x v="1"/>
    <s v="30/11/2016"/>
    <x v="1"/>
    <s v="KM-16720"/>
    <s v="Kunst Miller"/>
    <x v="0"/>
    <x v="0"/>
    <x v="1"/>
    <x v="1"/>
    <s v="OFF-PA-10003892"/>
    <x v="1"/>
    <n v="146.72999999999999"/>
  </r>
  <r>
    <n v="66"/>
    <s v="CA-2016-135545"/>
    <n v="24"/>
    <x v="0"/>
    <x v="1"/>
    <s v="30/11/2016"/>
    <x v="1"/>
    <s v="KM-16720"/>
    <s v="Kunst Miller"/>
    <x v="0"/>
    <x v="0"/>
    <x v="1"/>
    <x v="1"/>
    <s v="FUR-FU-10000397"/>
    <x v="0"/>
    <n v="79.760000000000005"/>
  </r>
  <r>
    <n v="67"/>
    <s v="US-2016-164175"/>
    <n v="30"/>
    <x v="3"/>
    <x v="1"/>
    <s v="05/05/2016"/>
    <x v="1"/>
    <s v="PS-18970"/>
    <s v="Paul Stevenson"/>
    <x v="2"/>
    <x v="0"/>
    <x v="10"/>
    <x v="2"/>
    <s v="FUR-CH-10001146"/>
    <x v="0"/>
    <n v="213.11500000000001"/>
  </r>
  <r>
    <n v="68"/>
    <s v="CA-2015-106376"/>
    <n v="5"/>
    <x v="4"/>
    <x v="2"/>
    <s v="10/12/2015"/>
    <x v="1"/>
    <s v="BS-11590"/>
    <s v="Brendan Sweed"/>
    <x v="1"/>
    <x v="0"/>
    <x v="16"/>
    <x v="1"/>
    <s v="OFF-AR-10002671"/>
    <x v="1"/>
    <n v="1113.0239999999999"/>
  </r>
  <r>
    <n v="69"/>
    <s v="CA-2015-106376"/>
    <n v="5"/>
    <x v="4"/>
    <x v="2"/>
    <s v="10/12/2015"/>
    <x v="1"/>
    <s v="BS-11590"/>
    <s v="Brendan Sweed"/>
    <x v="1"/>
    <x v="0"/>
    <x v="16"/>
    <x v="1"/>
    <s v="TEC-PH-10002726"/>
    <x v="2"/>
    <n v="167.96799999999999"/>
  </r>
  <r>
    <n v="70"/>
    <s v="CA-2017-119823"/>
    <n v="4"/>
    <x v="1"/>
    <x v="0"/>
    <s v="06/06/2017"/>
    <x v="2"/>
    <s v="KD-16270"/>
    <s v="Karen Daniels"/>
    <x v="0"/>
    <x v="0"/>
    <x v="17"/>
    <x v="0"/>
    <s v="OFF-PA-10000482"/>
    <x v="1"/>
    <n v="75.88"/>
  </r>
  <r>
    <n v="71"/>
    <s v="CA-2017-106075"/>
    <n v="18"/>
    <x v="8"/>
    <x v="0"/>
    <s v="23/09/2017"/>
    <x v="1"/>
    <s v="HM-14980"/>
    <s v="Henry MacAllister"/>
    <x v="0"/>
    <x v="0"/>
    <x v="15"/>
    <x v="3"/>
    <s v="OFF-BI-10004654"/>
    <x v="1"/>
    <n v="4.6159999999999997"/>
  </r>
  <r>
    <n v="72"/>
    <s v="CA-2018-114440"/>
    <n v="14"/>
    <x v="8"/>
    <x v="3"/>
    <s v="17/09/2018"/>
    <x v="0"/>
    <s v="TB-21520"/>
    <s v="Tracy Blumstein"/>
    <x v="0"/>
    <x v="0"/>
    <x v="12"/>
    <x v="2"/>
    <s v="OFF-PA-10004675"/>
    <x v="1"/>
    <n v="19.05"/>
  </r>
  <r>
    <n v="73"/>
    <s v="US-2016-134026"/>
    <n v="26"/>
    <x v="3"/>
    <x v="1"/>
    <s v="02/05/2016"/>
    <x v="1"/>
    <s v="JE-15745"/>
    <s v="Joel Eaton"/>
    <x v="0"/>
    <x v="0"/>
    <x v="18"/>
    <x v="0"/>
    <s v="FUR-CH-10000513"/>
    <x v="0"/>
    <n v="831.93600000000004"/>
  </r>
  <r>
    <n v="74"/>
    <s v="US-2016-134026"/>
    <n v="26"/>
    <x v="3"/>
    <x v="1"/>
    <s v="02/05/2016"/>
    <x v="1"/>
    <s v="JE-15745"/>
    <s v="Joel Eaton"/>
    <x v="0"/>
    <x v="0"/>
    <x v="18"/>
    <x v="0"/>
    <s v="FUR-FU-10003708"/>
    <x v="0"/>
    <n v="97.04"/>
  </r>
  <r>
    <n v="75"/>
    <s v="US-2016-134026"/>
    <n v="26"/>
    <x v="3"/>
    <x v="1"/>
    <s v="02/05/2016"/>
    <x v="1"/>
    <s v="JE-15745"/>
    <s v="Joel Eaton"/>
    <x v="0"/>
    <x v="0"/>
    <x v="18"/>
    <x v="0"/>
    <s v="OFF-ST-10004123"/>
    <x v="1"/>
    <n v="72.784000000000006"/>
  </r>
  <r>
    <n v="76"/>
    <s v="US-2018-118038"/>
    <n v="9"/>
    <x v="4"/>
    <x v="3"/>
    <s v="11/12/2018"/>
    <x v="2"/>
    <s v="KB-16600"/>
    <s v="Ken Brennan"/>
    <x v="1"/>
    <x v="0"/>
    <x v="5"/>
    <x v="2"/>
    <s v="OFF-BI-10004182"/>
    <x v="1"/>
    <n v="1.248"/>
  </r>
  <r>
    <n v="77"/>
    <s v="US-2018-118038"/>
    <n v="9"/>
    <x v="4"/>
    <x v="3"/>
    <s v="11/12/2018"/>
    <x v="2"/>
    <s v="KB-16600"/>
    <s v="Ken Brennan"/>
    <x v="1"/>
    <x v="0"/>
    <x v="5"/>
    <x v="2"/>
    <s v="FUR-FU-10000260"/>
    <x v="0"/>
    <n v="9.7080000000000002"/>
  </r>
  <r>
    <n v="78"/>
    <s v="US-2018-118038"/>
    <n v="9"/>
    <x v="4"/>
    <x v="3"/>
    <s v="11/12/2018"/>
    <x v="2"/>
    <s v="KB-16600"/>
    <s v="Ken Brennan"/>
    <x v="1"/>
    <x v="0"/>
    <x v="5"/>
    <x v="2"/>
    <s v="OFF-ST-10000615"/>
    <x v="1"/>
    <n v="27.24"/>
  </r>
  <r>
    <n v="79"/>
    <s v="US-2015-147606"/>
    <n v="26"/>
    <x v="0"/>
    <x v="2"/>
    <s v="01/12/2015"/>
    <x v="0"/>
    <s v="JE-15745"/>
    <s v="Joel Eaton"/>
    <x v="0"/>
    <x v="0"/>
    <x v="5"/>
    <x v="2"/>
    <s v="FUR-FU-10003194"/>
    <x v="0"/>
    <n v="19.3"/>
  </r>
  <r>
    <n v="80"/>
    <s v="CA-2017-127208"/>
    <n v="12"/>
    <x v="1"/>
    <x v="0"/>
    <s v="15/06/2017"/>
    <x v="2"/>
    <s v="SC-20770"/>
    <s v="Stewart Carmichael"/>
    <x v="1"/>
    <x v="0"/>
    <x v="19"/>
    <x v="0"/>
    <s v="OFF-AP-10002118"/>
    <x v="1"/>
    <n v="208.16"/>
  </r>
  <r>
    <n v="81"/>
    <s v="CA-2017-127208"/>
    <n v="12"/>
    <x v="1"/>
    <x v="0"/>
    <s v="15/06/2017"/>
    <x v="2"/>
    <s v="SC-20770"/>
    <s v="Stewart Carmichael"/>
    <x v="1"/>
    <x v="0"/>
    <x v="19"/>
    <x v="0"/>
    <s v="OFF-BI-10002309"/>
    <x v="1"/>
    <n v="16.739999999999998"/>
  </r>
  <r>
    <n v="82"/>
    <s v="CA-2015-139451"/>
    <n v="12"/>
    <x v="2"/>
    <x v="2"/>
    <s v="16/10/2015"/>
    <x v="1"/>
    <s v="DN-13690"/>
    <s v="Duane Noonan"/>
    <x v="0"/>
    <x v="0"/>
    <x v="1"/>
    <x v="1"/>
    <s v="OFF-AR-10002053"/>
    <x v="1"/>
    <n v="14.9"/>
  </r>
  <r>
    <n v="83"/>
    <s v="CA-2015-139451"/>
    <n v="12"/>
    <x v="2"/>
    <x v="2"/>
    <s v="16/10/2015"/>
    <x v="1"/>
    <s v="DN-13690"/>
    <s v="Duane Noonan"/>
    <x v="0"/>
    <x v="0"/>
    <x v="1"/>
    <x v="1"/>
    <s v="OFF-ST-10002370"/>
    <x v="1"/>
    <n v="21.39"/>
  </r>
  <r>
    <n v="84"/>
    <s v="CA-2016-149734"/>
    <n v="3"/>
    <x v="8"/>
    <x v="1"/>
    <s v="08/09/2016"/>
    <x v="1"/>
    <s v="JC-16105"/>
    <s v="Julie Creighton"/>
    <x v="1"/>
    <x v="0"/>
    <x v="3"/>
    <x v="0"/>
    <s v="OFF-EN-10000927"/>
    <x v="1"/>
    <n v="200.98400000000001"/>
  </r>
  <r>
    <n v="85"/>
    <s v="US-2018-119662"/>
    <n v="13"/>
    <x v="0"/>
    <x v="3"/>
    <s v="16/11/2018"/>
    <x v="2"/>
    <s v="CS-12400"/>
    <s v="Christopher Schild"/>
    <x v="2"/>
    <x v="0"/>
    <x v="10"/>
    <x v="2"/>
    <s v="OFF-ST-10003656"/>
    <x v="1"/>
    <n v="230.376"/>
  </r>
  <r>
    <n v="86"/>
    <s v="CA-2018-140088"/>
    <n v="28"/>
    <x v="5"/>
    <x v="3"/>
    <s v="30/05/2018"/>
    <x v="0"/>
    <s v="PO-18865"/>
    <s v="Patrick O'Donnell"/>
    <x v="0"/>
    <x v="0"/>
    <x v="20"/>
    <x v="0"/>
    <s v="FUR-CH-10000863"/>
    <x v="0"/>
    <n v="301.95999999999998"/>
  </r>
  <r>
    <n v="87"/>
    <s v="CA-2018-155558"/>
    <n v="26"/>
    <x v="2"/>
    <x v="3"/>
    <s v="02/11/2018"/>
    <x v="1"/>
    <s v="PG-18895"/>
    <s v="Paul Gonzalez"/>
    <x v="0"/>
    <x v="0"/>
    <x v="11"/>
    <x v="2"/>
    <s v="TEC-AC-10001998"/>
    <x v="2"/>
    <n v="19.989999999999998"/>
  </r>
  <r>
    <n v="88"/>
    <s v="CA-2018-155558"/>
    <n v="26"/>
    <x v="2"/>
    <x v="3"/>
    <s v="02/11/2018"/>
    <x v="1"/>
    <s v="PG-18895"/>
    <s v="Paul Gonzalez"/>
    <x v="0"/>
    <x v="0"/>
    <x v="11"/>
    <x v="2"/>
    <s v="OFF-LA-10000134"/>
    <x v="1"/>
    <n v="6.16"/>
  </r>
  <r>
    <n v="89"/>
    <s v="CA-2017-159695"/>
    <n v="5"/>
    <x v="3"/>
    <x v="0"/>
    <s v="10/04/2017"/>
    <x v="0"/>
    <s v="GM-14455"/>
    <s v="Gary Mitchum"/>
    <x v="2"/>
    <x v="0"/>
    <x v="5"/>
    <x v="2"/>
    <s v="OFF-ST-10003442"/>
    <x v="1"/>
    <n v="158.36799999999999"/>
  </r>
  <r>
    <n v="90"/>
    <s v="CA-2017-109806"/>
    <n v="17"/>
    <x v="8"/>
    <x v="0"/>
    <s v="22/09/2017"/>
    <x v="1"/>
    <s v="JS-15685"/>
    <s v="Jim Sink"/>
    <x v="1"/>
    <x v="0"/>
    <x v="1"/>
    <x v="1"/>
    <s v="OFF-AR-10004930"/>
    <x v="1"/>
    <n v="20.100000000000001"/>
  </r>
  <r>
    <n v="91"/>
    <s v="CA-2017-109806"/>
    <n v="17"/>
    <x v="8"/>
    <x v="0"/>
    <s v="22/09/2017"/>
    <x v="1"/>
    <s v="JS-15685"/>
    <s v="Jim Sink"/>
    <x v="1"/>
    <x v="0"/>
    <x v="1"/>
    <x v="1"/>
    <s v="TEC-PH-10004093"/>
    <x v="2"/>
    <n v="73.584000000000003"/>
  </r>
  <r>
    <n v="92"/>
    <s v="CA-2017-109806"/>
    <n v="17"/>
    <x v="8"/>
    <x v="0"/>
    <s v="22/09/2017"/>
    <x v="1"/>
    <s v="JS-15685"/>
    <s v="Jim Sink"/>
    <x v="1"/>
    <x v="0"/>
    <x v="1"/>
    <x v="1"/>
    <s v="OFF-PA-10000304"/>
    <x v="1"/>
    <n v="6.48"/>
  </r>
  <r>
    <n v="93"/>
    <s v="CA-2016-149587"/>
    <n v="31"/>
    <x v="9"/>
    <x v="1"/>
    <s v="05/02/2016"/>
    <x v="0"/>
    <s v="KB-16315"/>
    <s v="Karl Braun"/>
    <x v="0"/>
    <x v="0"/>
    <x v="11"/>
    <x v="2"/>
    <s v="OFF-PA-10003177"/>
    <x v="1"/>
    <n v="12.96"/>
  </r>
  <r>
    <n v="94"/>
    <s v="CA-2016-149587"/>
    <n v="31"/>
    <x v="9"/>
    <x v="1"/>
    <s v="05/02/2016"/>
    <x v="0"/>
    <s v="KB-16315"/>
    <s v="Karl Braun"/>
    <x v="0"/>
    <x v="0"/>
    <x v="11"/>
    <x v="2"/>
    <s v="FUR-FU-10003799"/>
    <x v="0"/>
    <n v="53.34"/>
  </r>
  <r>
    <n v="95"/>
    <s v="CA-2016-149587"/>
    <n v="31"/>
    <x v="9"/>
    <x v="1"/>
    <s v="05/02/2016"/>
    <x v="0"/>
    <s v="KB-16315"/>
    <s v="Karl Braun"/>
    <x v="0"/>
    <x v="0"/>
    <x v="11"/>
    <x v="2"/>
    <s v="OFF-BI-10002852"/>
    <x v="1"/>
    <n v="32.96"/>
  </r>
  <r>
    <n v="96"/>
    <s v="US-2018-109484"/>
    <n v="6"/>
    <x v="0"/>
    <x v="3"/>
    <s v="12/11/2018"/>
    <x v="1"/>
    <s v="RB-19705"/>
    <s v="Roger Barcio"/>
    <x v="2"/>
    <x v="0"/>
    <x v="21"/>
    <x v="1"/>
    <s v="OFF-BI-10004738"/>
    <x v="1"/>
    <n v="5.6820000000000004"/>
  </r>
  <r>
    <n v="97"/>
    <s v="CA-2018-161018"/>
    <n v="9"/>
    <x v="0"/>
    <x v="3"/>
    <s v="11/11/2018"/>
    <x v="0"/>
    <s v="PN-18775"/>
    <s v="Parhena Norris"/>
    <x v="2"/>
    <x v="0"/>
    <x v="15"/>
    <x v="3"/>
    <s v="FUR-FU-10000629"/>
    <x v="0"/>
    <n v="96.53"/>
  </r>
  <r>
    <n v="98"/>
    <s v="CA-2018-157833"/>
    <n v="17"/>
    <x v="1"/>
    <x v="3"/>
    <s v="20/06/2018"/>
    <x v="2"/>
    <s v="KD-16345"/>
    <s v="Katherine Ducich"/>
    <x v="0"/>
    <x v="0"/>
    <x v="1"/>
    <x v="1"/>
    <s v="OFF-BI-10001721"/>
    <x v="1"/>
    <n v="51.311999999999998"/>
  </r>
  <r>
    <n v="99"/>
    <s v="CA-2017-149223"/>
    <n v="6"/>
    <x v="8"/>
    <x v="0"/>
    <s v="11/09/2017"/>
    <x v="1"/>
    <s v="ER-13855"/>
    <s v="Elpida Rittenbach"/>
    <x v="1"/>
    <x v="0"/>
    <x v="11"/>
    <x v="2"/>
    <s v="OFF-AP-10000358"/>
    <x v="1"/>
    <n v="77.88"/>
  </r>
  <r>
    <n v="100"/>
    <s v="CA-2017-158568"/>
    <n v="29"/>
    <x v="6"/>
    <x v="0"/>
    <s v="02/09/2017"/>
    <x v="1"/>
    <s v="RB-19465"/>
    <s v="Rick Bensley"/>
    <x v="2"/>
    <x v="0"/>
    <x v="10"/>
    <x v="2"/>
    <s v="OFF-PA-10003256"/>
    <x v="1"/>
    <n v="64.623999999999995"/>
  </r>
  <r>
    <n v="101"/>
    <s v="CA-2017-158568"/>
    <n v="29"/>
    <x v="6"/>
    <x v="0"/>
    <s v="02/09/2017"/>
    <x v="1"/>
    <s v="RB-19465"/>
    <s v="Rick Bensley"/>
    <x v="2"/>
    <x v="0"/>
    <x v="10"/>
    <x v="2"/>
    <s v="TEC-AC-10001767"/>
    <x v="2"/>
    <n v="95.975999999999999"/>
  </r>
  <r>
    <n v="102"/>
    <s v="CA-2017-158568"/>
    <n v="29"/>
    <x v="6"/>
    <x v="0"/>
    <s v="02/09/2017"/>
    <x v="1"/>
    <s v="RB-19465"/>
    <s v="Rick Bensley"/>
    <x v="2"/>
    <x v="0"/>
    <x v="10"/>
    <x v="2"/>
    <s v="OFF-BI-10002609"/>
    <x v="1"/>
    <n v="1.788"/>
  </r>
  <r>
    <n v="103"/>
    <s v="CA-2017-129903"/>
    <n v="1"/>
    <x v="4"/>
    <x v="0"/>
    <s v="04/12/2017"/>
    <x v="0"/>
    <s v="GZ-14470"/>
    <s v="Gary Zandusky"/>
    <x v="0"/>
    <x v="0"/>
    <x v="11"/>
    <x v="2"/>
    <s v="OFF-PA-10004040"/>
    <x v="1"/>
    <n v="23.92"/>
  </r>
  <r>
    <n v="104"/>
    <s v="US-2016-156867"/>
    <n v="13"/>
    <x v="0"/>
    <x v="1"/>
    <s v="17/11/2016"/>
    <x v="1"/>
    <s v="LC-16870"/>
    <s v="Lena Cacioppo"/>
    <x v="0"/>
    <x v="0"/>
    <x v="22"/>
    <x v="1"/>
    <s v="TEC-AC-10001552"/>
    <x v="2"/>
    <n v="238.89599999999999"/>
  </r>
  <r>
    <n v="105"/>
    <s v="US-2016-156867"/>
    <n v="13"/>
    <x v="0"/>
    <x v="1"/>
    <s v="17/11/2016"/>
    <x v="1"/>
    <s v="LC-16870"/>
    <s v="Lena Cacioppo"/>
    <x v="0"/>
    <x v="0"/>
    <x v="22"/>
    <x v="1"/>
    <s v="FUR-FU-10004006"/>
    <x v="0"/>
    <n v="102.36"/>
  </r>
  <r>
    <n v="106"/>
    <s v="US-2016-156867"/>
    <n v="13"/>
    <x v="0"/>
    <x v="1"/>
    <s v="17/11/2016"/>
    <x v="1"/>
    <s v="LC-16870"/>
    <s v="Lena Cacioppo"/>
    <x v="0"/>
    <x v="0"/>
    <x v="22"/>
    <x v="1"/>
    <s v="OFF-BI-10002794"/>
    <x v="1"/>
    <n v="36.881999999999998"/>
  </r>
  <r>
    <n v="107"/>
    <s v="CA-2018-119004"/>
    <n v="23"/>
    <x v="0"/>
    <x v="3"/>
    <s v="28/11/2018"/>
    <x v="1"/>
    <s v="JM-15250"/>
    <s v="Janet Martin"/>
    <x v="0"/>
    <x v="0"/>
    <x v="3"/>
    <x v="0"/>
    <s v="TEC-AC-10003499"/>
    <x v="2"/>
    <n v="74.111999999999995"/>
  </r>
  <r>
    <n v="108"/>
    <s v="CA-2018-119004"/>
    <n v="23"/>
    <x v="0"/>
    <x v="3"/>
    <s v="28/11/2018"/>
    <x v="1"/>
    <s v="JM-15250"/>
    <s v="Janet Martin"/>
    <x v="0"/>
    <x v="0"/>
    <x v="3"/>
    <x v="0"/>
    <s v="TEC-PH-10002844"/>
    <x v="2"/>
    <n v="27.992000000000001"/>
  </r>
  <r>
    <n v="109"/>
    <s v="CA-2018-119004"/>
    <n v="23"/>
    <x v="0"/>
    <x v="3"/>
    <s v="28/11/2018"/>
    <x v="1"/>
    <s v="JM-15250"/>
    <s v="Janet Martin"/>
    <x v="0"/>
    <x v="0"/>
    <x v="3"/>
    <x v="0"/>
    <s v="OFF-AR-10000390"/>
    <x v="1"/>
    <n v="3.3039999999999998"/>
  </r>
  <r>
    <n v="110"/>
    <s v="CA-2016-129476"/>
    <n v="15"/>
    <x v="2"/>
    <x v="1"/>
    <s v="20/10/2016"/>
    <x v="1"/>
    <s v="PA-19060"/>
    <s v="Pete Armstrong"/>
    <x v="2"/>
    <x v="0"/>
    <x v="10"/>
    <x v="2"/>
    <s v="TEC-AC-10000844"/>
    <x v="2"/>
    <n v="339.96"/>
  </r>
  <r>
    <n v="111"/>
    <s v="CA-2018-146780"/>
    <n v="25"/>
    <x v="4"/>
    <x v="3"/>
    <s v="30/12/2018"/>
    <x v="1"/>
    <s v="CV-12805"/>
    <s v="Cynthia Voltz"/>
    <x v="1"/>
    <x v="0"/>
    <x v="15"/>
    <x v="3"/>
    <s v="FUR-FU-10001934"/>
    <x v="0"/>
    <n v="41.96"/>
  </r>
  <r>
    <n v="112"/>
    <s v="CA-2017-128867"/>
    <n v="3"/>
    <x v="0"/>
    <x v="0"/>
    <s v="10/11/2017"/>
    <x v="1"/>
    <s v="CL-12565"/>
    <s v="Clay Ludtke"/>
    <x v="0"/>
    <x v="0"/>
    <x v="23"/>
    <x v="2"/>
    <s v="OFF-AR-10000380"/>
    <x v="1"/>
    <n v="75.959999999999994"/>
  </r>
  <r>
    <n v="113"/>
    <s v="CA-2017-128867"/>
    <n v="3"/>
    <x v="0"/>
    <x v="0"/>
    <s v="10/11/2017"/>
    <x v="1"/>
    <s v="CL-12565"/>
    <s v="Clay Ludtke"/>
    <x v="0"/>
    <x v="0"/>
    <x v="23"/>
    <x v="2"/>
    <s v="OFF-BI-10003981"/>
    <x v="1"/>
    <n v="27.24"/>
  </r>
  <r>
    <n v="114"/>
    <s v="CA-2015-115259"/>
    <n v="25"/>
    <x v="6"/>
    <x v="2"/>
    <s v="27/08/2015"/>
    <x v="0"/>
    <s v="RC-19960"/>
    <s v="Ryan Crowe"/>
    <x v="0"/>
    <x v="0"/>
    <x v="24"/>
    <x v="3"/>
    <s v="OFF-FA-10000621"/>
    <x v="1"/>
    <n v="40.095999999999997"/>
  </r>
  <r>
    <n v="115"/>
    <s v="CA-2015-115259"/>
    <n v="25"/>
    <x v="6"/>
    <x v="2"/>
    <s v="27/08/2015"/>
    <x v="0"/>
    <s v="RC-19960"/>
    <s v="Ryan Crowe"/>
    <x v="0"/>
    <x v="0"/>
    <x v="24"/>
    <x v="3"/>
    <s v="OFF-EN-10002600"/>
    <x v="1"/>
    <n v="4.72"/>
  </r>
  <r>
    <n v="116"/>
    <s v="CA-2015-115259"/>
    <n v="25"/>
    <x v="6"/>
    <x v="2"/>
    <s v="27/08/2015"/>
    <x v="0"/>
    <s v="RC-19960"/>
    <s v="Ryan Crowe"/>
    <x v="0"/>
    <x v="0"/>
    <x v="24"/>
    <x v="3"/>
    <s v="OFF-PA-10004965"/>
    <x v="1"/>
    <n v="23.975999999999999"/>
  </r>
  <r>
    <n v="117"/>
    <s v="CA-2015-115259"/>
    <n v="25"/>
    <x v="6"/>
    <x v="2"/>
    <s v="27/08/2015"/>
    <x v="0"/>
    <s v="RC-19960"/>
    <s v="Ryan Crowe"/>
    <x v="0"/>
    <x v="0"/>
    <x v="24"/>
    <x v="3"/>
    <s v="OFF-EN-10002504"/>
    <x v="1"/>
    <n v="130.464"/>
  </r>
  <r>
    <n v="118"/>
    <s v="CA-2016-110457"/>
    <n v="2"/>
    <x v="10"/>
    <x v="1"/>
    <s v="06/03/2016"/>
    <x v="1"/>
    <s v="DK-13090"/>
    <s v="Dave Kipp"/>
    <x v="0"/>
    <x v="0"/>
    <x v="4"/>
    <x v="1"/>
    <s v="FUR-TA-10001768"/>
    <x v="0"/>
    <n v="787.53"/>
  </r>
  <r>
    <n v="119"/>
    <s v="US-2016-136476"/>
    <n v="5"/>
    <x v="3"/>
    <x v="1"/>
    <s v="10/04/2016"/>
    <x v="1"/>
    <s v="GG-14650"/>
    <s v="Greg Guthrie"/>
    <x v="1"/>
    <x v="0"/>
    <x v="18"/>
    <x v="0"/>
    <s v="OFF-BI-10003650"/>
    <x v="1"/>
    <n v="157.79400000000001"/>
  </r>
  <r>
    <n v="120"/>
    <s v="CA-2017-103730"/>
    <n v="12"/>
    <x v="1"/>
    <x v="0"/>
    <s v="15/06/2017"/>
    <x v="2"/>
    <s v="SC-20725"/>
    <s v="Steven Cartwright"/>
    <x v="0"/>
    <x v="0"/>
    <x v="13"/>
    <x v="3"/>
    <s v="FUR-FU-10002157"/>
    <x v="0"/>
    <n v="47.04"/>
  </r>
  <r>
    <n v="121"/>
    <s v="CA-2017-103730"/>
    <n v="12"/>
    <x v="1"/>
    <x v="0"/>
    <s v="15/06/2017"/>
    <x v="2"/>
    <s v="SC-20725"/>
    <s v="Steven Cartwright"/>
    <x v="0"/>
    <x v="0"/>
    <x v="13"/>
    <x v="3"/>
    <s v="OFF-BI-10003910"/>
    <x v="1"/>
    <n v="30.84"/>
  </r>
  <r>
    <n v="122"/>
    <s v="CA-2017-103730"/>
    <n v="12"/>
    <x v="1"/>
    <x v="0"/>
    <s v="15/06/2017"/>
    <x v="2"/>
    <s v="SC-20725"/>
    <s v="Steven Cartwright"/>
    <x v="0"/>
    <x v="0"/>
    <x v="13"/>
    <x v="3"/>
    <s v="OFF-ST-10000777"/>
    <x v="1"/>
    <n v="226.56"/>
  </r>
  <r>
    <n v="123"/>
    <s v="CA-2017-103730"/>
    <n v="12"/>
    <x v="1"/>
    <x v="0"/>
    <s v="15/06/2017"/>
    <x v="2"/>
    <s v="SC-20725"/>
    <s v="Steven Cartwright"/>
    <x v="0"/>
    <x v="0"/>
    <x v="13"/>
    <x v="3"/>
    <s v="OFF-EN-10002500"/>
    <x v="1"/>
    <n v="115.02"/>
  </r>
  <r>
    <n v="124"/>
    <s v="CA-2017-103730"/>
    <n v="12"/>
    <x v="1"/>
    <x v="0"/>
    <s v="15/06/2017"/>
    <x v="2"/>
    <s v="SC-20725"/>
    <s v="Steven Cartwright"/>
    <x v="0"/>
    <x v="0"/>
    <x v="13"/>
    <x v="3"/>
    <s v="TEC-PH-10003875"/>
    <x v="2"/>
    <n v="68.040000000000006"/>
  </r>
  <r>
    <n v="125"/>
    <s v="US-2015-152030"/>
    <n v="26"/>
    <x v="4"/>
    <x v="2"/>
    <s v="28/12/2015"/>
    <x v="0"/>
    <s v="AD-10180"/>
    <s v="Alan Dominguez"/>
    <x v="2"/>
    <x v="0"/>
    <x v="5"/>
    <x v="2"/>
    <s v="FUR-CH-10004063"/>
    <x v="0"/>
    <n v="600.55799999999999"/>
  </r>
  <r>
    <n v="126"/>
    <s v="US-2015-134614"/>
    <n v="20"/>
    <x v="8"/>
    <x v="2"/>
    <s v="25/09/2015"/>
    <x v="1"/>
    <s v="PF-19165"/>
    <s v="Philip Fox"/>
    <x v="0"/>
    <x v="0"/>
    <x v="10"/>
    <x v="2"/>
    <s v="FUR-TA-10004534"/>
    <x v="0"/>
    <n v="617.70000000000005"/>
  </r>
  <r>
    <n v="127"/>
    <s v="US-2018-107272"/>
    <n v="5"/>
    <x v="0"/>
    <x v="3"/>
    <s v="12/11/2018"/>
    <x v="1"/>
    <s v="TS-21610"/>
    <s v="Troy Staebel"/>
    <x v="0"/>
    <x v="0"/>
    <x v="16"/>
    <x v="1"/>
    <s v="OFF-BI-10003274"/>
    <x v="1"/>
    <n v="2.3879999999999999"/>
  </r>
  <r>
    <n v="128"/>
    <s v="US-2018-107272"/>
    <n v="5"/>
    <x v="0"/>
    <x v="3"/>
    <s v="12/11/2018"/>
    <x v="1"/>
    <s v="TS-21610"/>
    <s v="Troy Staebel"/>
    <x v="0"/>
    <x v="0"/>
    <x v="16"/>
    <x v="1"/>
    <s v="OFF-ST-10002974"/>
    <x v="1"/>
    <n v="243.99199999999999"/>
  </r>
  <r>
    <n v="129"/>
    <s v="US-2017-125969"/>
    <n v="6"/>
    <x v="0"/>
    <x v="0"/>
    <s v="10/11/2017"/>
    <x v="0"/>
    <s v="LS-16975"/>
    <s v="Lindsay Shagiari"/>
    <x v="2"/>
    <x v="0"/>
    <x v="1"/>
    <x v="1"/>
    <s v="FUR-CH-10001146"/>
    <x v="0"/>
    <n v="81.424000000000007"/>
  </r>
  <r>
    <n v="130"/>
    <s v="US-2017-125969"/>
    <n v="6"/>
    <x v="0"/>
    <x v="0"/>
    <s v="10/11/2017"/>
    <x v="0"/>
    <s v="LS-16975"/>
    <s v="Lindsay Shagiari"/>
    <x v="2"/>
    <x v="0"/>
    <x v="1"/>
    <x v="1"/>
    <s v="FUR-FU-10003773"/>
    <x v="0"/>
    <n v="238.56"/>
  </r>
  <r>
    <n v="131"/>
    <s v="US-2018-164147"/>
    <n v="2"/>
    <x v="11"/>
    <x v="3"/>
    <s v="05/02/2018"/>
    <x v="2"/>
    <s v="DW-13585"/>
    <s v="Dorothy Wardle"/>
    <x v="1"/>
    <x v="0"/>
    <x v="24"/>
    <x v="3"/>
    <s v="TEC-PH-10002293"/>
    <x v="2"/>
    <n v="59.97"/>
  </r>
  <r>
    <n v="132"/>
    <s v="US-2018-164147"/>
    <n v="2"/>
    <x v="11"/>
    <x v="3"/>
    <s v="05/02/2018"/>
    <x v="2"/>
    <s v="DW-13585"/>
    <s v="Dorothy Wardle"/>
    <x v="1"/>
    <x v="0"/>
    <x v="24"/>
    <x v="3"/>
    <s v="OFF-PA-10002377"/>
    <x v="1"/>
    <n v="78.304000000000002"/>
  </r>
  <r>
    <n v="133"/>
    <s v="US-2018-164147"/>
    <n v="2"/>
    <x v="11"/>
    <x v="3"/>
    <s v="05/02/2018"/>
    <x v="2"/>
    <s v="DW-13585"/>
    <s v="Dorothy Wardle"/>
    <x v="1"/>
    <x v="0"/>
    <x v="24"/>
    <x v="3"/>
    <s v="OFF-FA-10002780"/>
    <x v="1"/>
    <n v="21.456"/>
  </r>
  <r>
    <n v="134"/>
    <s v="CA-2017-145583"/>
    <n v="13"/>
    <x v="2"/>
    <x v="0"/>
    <s v="19/10/2017"/>
    <x v="1"/>
    <s v="LC-16885"/>
    <s v="Lena Creighton"/>
    <x v="0"/>
    <x v="0"/>
    <x v="1"/>
    <x v="1"/>
    <s v="OFF-PA-10001804"/>
    <x v="1"/>
    <n v="20.04"/>
  </r>
  <r>
    <n v="135"/>
    <s v="CA-2017-145583"/>
    <n v="13"/>
    <x v="2"/>
    <x v="0"/>
    <s v="19/10/2017"/>
    <x v="1"/>
    <s v="LC-16885"/>
    <s v="Lena Creighton"/>
    <x v="0"/>
    <x v="0"/>
    <x v="1"/>
    <x v="1"/>
    <s v="OFF-PA-10001736"/>
    <x v="1"/>
    <n v="35.44"/>
  </r>
  <r>
    <n v="136"/>
    <s v="CA-2017-145583"/>
    <n v="13"/>
    <x v="2"/>
    <x v="0"/>
    <s v="19/10/2017"/>
    <x v="1"/>
    <s v="LC-16885"/>
    <s v="Lena Creighton"/>
    <x v="0"/>
    <x v="0"/>
    <x v="1"/>
    <x v="1"/>
    <s v="OFF-AR-10001149"/>
    <x v="1"/>
    <n v="11.52"/>
  </r>
  <r>
    <n v="137"/>
    <s v="CA-2017-145583"/>
    <n v="13"/>
    <x v="2"/>
    <x v="0"/>
    <s v="19/10/2017"/>
    <x v="1"/>
    <s v="LC-16885"/>
    <s v="Lena Creighton"/>
    <x v="0"/>
    <x v="0"/>
    <x v="1"/>
    <x v="1"/>
    <s v="OFF-FA-10002988"/>
    <x v="1"/>
    <n v="4.0199999999999996"/>
  </r>
  <r>
    <n v="138"/>
    <s v="CA-2017-145583"/>
    <n v="13"/>
    <x v="2"/>
    <x v="0"/>
    <s v="19/10/2017"/>
    <x v="1"/>
    <s v="LC-16885"/>
    <s v="Lena Creighton"/>
    <x v="0"/>
    <x v="0"/>
    <x v="1"/>
    <x v="1"/>
    <s v="OFF-BI-10004781"/>
    <x v="1"/>
    <n v="76.176000000000002"/>
  </r>
  <r>
    <n v="139"/>
    <s v="CA-2017-145583"/>
    <n v="13"/>
    <x v="2"/>
    <x v="0"/>
    <s v="19/10/2017"/>
    <x v="1"/>
    <s v="LC-16885"/>
    <s v="Lena Creighton"/>
    <x v="0"/>
    <x v="0"/>
    <x v="1"/>
    <x v="1"/>
    <s v="OFF-SU-10001218"/>
    <x v="1"/>
    <n v="65.88"/>
  </r>
  <r>
    <n v="140"/>
    <s v="CA-2017-145583"/>
    <n v="13"/>
    <x v="2"/>
    <x v="0"/>
    <s v="19/10/2017"/>
    <x v="1"/>
    <s v="LC-16885"/>
    <s v="Lena Creighton"/>
    <x v="0"/>
    <x v="0"/>
    <x v="1"/>
    <x v="1"/>
    <s v="FUR-FU-10001706"/>
    <x v="0"/>
    <n v="43.12"/>
  </r>
  <r>
    <n v="141"/>
    <s v="CA-2017-110366"/>
    <n v="5"/>
    <x v="8"/>
    <x v="0"/>
    <s v="07/09/2017"/>
    <x v="0"/>
    <s v="JD-15895"/>
    <s v="Jonathan Doherty"/>
    <x v="1"/>
    <x v="0"/>
    <x v="9"/>
    <x v="3"/>
    <s v="FUR-FU-10004848"/>
    <x v="0"/>
    <n v="82.8"/>
  </r>
  <r>
    <n v="142"/>
    <s v="CA-2018-106180"/>
    <n v="18"/>
    <x v="8"/>
    <x v="3"/>
    <s v="23/09/2018"/>
    <x v="1"/>
    <s v="SH-19975"/>
    <s v="Sally Hughsby"/>
    <x v="1"/>
    <x v="0"/>
    <x v="1"/>
    <x v="1"/>
    <s v="OFF-AR-10000940"/>
    <x v="1"/>
    <n v="8.82"/>
  </r>
  <r>
    <n v="143"/>
    <s v="CA-2018-106180"/>
    <n v="18"/>
    <x v="8"/>
    <x v="3"/>
    <s v="23/09/2018"/>
    <x v="1"/>
    <s v="SH-19975"/>
    <s v="Sally Hughsby"/>
    <x v="1"/>
    <x v="0"/>
    <x v="1"/>
    <x v="1"/>
    <s v="OFF-EN-10004030"/>
    <x v="1"/>
    <n v="10.86"/>
  </r>
  <r>
    <n v="144"/>
    <s v="CA-2018-106180"/>
    <n v="18"/>
    <x v="8"/>
    <x v="3"/>
    <s v="23/09/2018"/>
    <x v="1"/>
    <s v="SH-19975"/>
    <s v="Sally Hughsby"/>
    <x v="1"/>
    <x v="0"/>
    <x v="1"/>
    <x v="1"/>
    <s v="OFF-PA-10004327"/>
    <x v="1"/>
    <n v="143.69999999999999"/>
  </r>
  <r>
    <n v="145"/>
    <s v="CA-2018-155376"/>
    <n v="22"/>
    <x v="4"/>
    <x v="3"/>
    <s v="27/12/2018"/>
    <x v="1"/>
    <s v="SG-20080"/>
    <s v="Sandra Glassco"/>
    <x v="0"/>
    <x v="0"/>
    <x v="25"/>
    <x v="2"/>
    <s v="OFF-AP-10001058"/>
    <x v="1"/>
    <n v="839.43"/>
  </r>
  <r>
    <n v="146"/>
    <s v="CA-2016-110744"/>
    <n v="7"/>
    <x v="8"/>
    <x v="1"/>
    <s v="12/09/2016"/>
    <x v="1"/>
    <s v="HA-14920"/>
    <s v="Helen Andreada"/>
    <x v="0"/>
    <x v="0"/>
    <x v="1"/>
    <x v="1"/>
    <s v="OFF-ST-10003656"/>
    <x v="1"/>
    <n v="671.93"/>
  </r>
  <r>
    <n v="147"/>
    <s v="CA-2015-110072"/>
    <n v="22"/>
    <x v="2"/>
    <x v="2"/>
    <s v="28/10/2015"/>
    <x v="1"/>
    <s v="MG-17680"/>
    <s v="Maureen Gastineau"/>
    <x v="2"/>
    <x v="0"/>
    <x v="24"/>
    <x v="3"/>
    <s v="FUR-FU-10000521"/>
    <x v="0"/>
    <n v="93.888000000000005"/>
  </r>
  <r>
    <n v="148"/>
    <s v="CA-2017-114489"/>
    <n v="5"/>
    <x v="4"/>
    <x v="0"/>
    <s v="09/12/2017"/>
    <x v="1"/>
    <s v="JE-16165"/>
    <s v="Justin Ellison"/>
    <x v="1"/>
    <x v="0"/>
    <x v="6"/>
    <x v="2"/>
    <s v="TEC-PH-10000215"/>
    <x v="2"/>
    <n v="384.45"/>
  </r>
  <r>
    <n v="149"/>
    <s v="CA-2017-114489"/>
    <n v="5"/>
    <x v="4"/>
    <x v="0"/>
    <s v="09/12/2017"/>
    <x v="1"/>
    <s v="JE-16165"/>
    <s v="Justin Ellison"/>
    <x v="1"/>
    <x v="0"/>
    <x v="6"/>
    <x v="2"/>
    <s v="TEC-PH-10001448"/>
    <x v="2"/>
    <n v="149.97"/>
  </r>
  <r>
    <n v="150"/>
    <s v="CA-2017-114489"/>
    <n v="5"/>
    <x v="4"/>
    <x v="0"/>
    <s v="09/12/2017"/>
    <x v="1"/>
    <s v="JE-16165"/>
    <s v="Justin Ellison"/>
    <x v="1"/>
    <x v="0"/>
    <x v="6"/>
    <x v="2"/>
    <s v="FUR-CH-10000454"/>
    <x v="0"/>
    <n v="1951.84"/>
  </r>
  <r>
    <n v="151"/>
    <s v="CA-2017-114489"/>
    <n v="5"/>
    <x v="4"/>
    <x v="0"/>
    <s v="09/12/2017"/>
    <x v="1"/>
    <s v="JE-16165"/>
    <s v="Justin Ellison"/>
    <x v="1"/>
    <x v="0"/>
    <x v="6"/>
    <x v="2"/>
    <s v="OFF-BI-10002735"/>
    <x v="1"/>
    <n v="171.55"/>
  </r>
  <r>
    <n v="152"/>
    <s v="CA-2017-158834"/>
    <n v="13"/>
    <x v="10"/>
    <x v="0"/>
    <s v="16/03/2017"/>
    <x v="2"/>
    <s v="TW-21025"/>
    <s v="Tamara Willingham"/>
    <x v="2"/>
    <x v="0"/>
    <x v="16"/>
    <x v="1"/>
    <s v="OFF-AP-10000326"/>
    <x v="1"/>
    <n v="157.91999999999999"/>
  </r>
  <r>
    <n v="153"/>
    <s v="CA-2017-158834"/>
    <n v="13"/>
    <x v="10"/>
    <x v="0"/>
    <s v="16/03/2017"/>
    <x v="2"/>
    <s v="TW-21025"/>
    <s v="Tamara Willingham"/>
    <x v="2"/>
    <x v="0"/>
    <x v="16"/>
    <x v="1"/>
    <s v="TEC-PH-10001254"/>
    <x v="2"/>
    <n v="203.184"/>
  </r>
  <r>
    <n v="154"/>
    <s v="CA-2016-124919"/>
    <n v="31"/>
    <x v="5"/>
    <x v="1"/>
    <s v="02/06/2016"/>
    <x v="2"/>
    <s v="SP-20650"/>
    <s v="Stephanie Phelps"/>
    <x v="1"/>
    <x v="0"/>
    <x v="1"/>
    <x v="1"/>
    <s v="OFF-PA-10001950"/>
    <x v="1"/>
    <n v="58.38"/>
  </r>
  <r>
    <n v="155"/>
    <s v="CA-2016-124919"/>
    <n v="31"/>
    <x v="5"/>
    <x v="1"/>
    <s v="02/06/2016"/>
    <x v="2"/>
    <s v="SP-20650"/>
    <s v="Stephanie Phelps"/>
    <x v="1"/>
    <x v="0"/>
    <x v="1"/>
    <x v="1"/>
    <s v="OFF-PA-10002254"/>
    <x v="1"/>
    <n v="105.52"/>
  </r>
  <r>
    <n v="156"/>
    <s v="CA-2016-124919"/>
    <n v="31"/>
    <x v="5"/>
    <x v="1"/>
    <s v="02/06/2016"/>
    <x v="2"/>
    <s v="SP-20650"/>
    <s v="Stephanie Phelps"/>
    <x v="1"/>
    <x v="0"/>
    <x v="1"/>
    <x v="1"/>
    <s v="OFF-ST-10001590"/>
    <x v="1"/>
    <n v="80.88"/>
  </r>
  <r>
    <n v="157"/>
    <s v="CA-2016-118948"/>
    <n v="28"/>
    <x v="5"/>
    <x v="1"/>
    <s v="03/06/2016"/>
    <x v="1"/>
    <s v="NK-18490"/>
    <s v="Neil Knudson"/>
    <x v="2"/>
    <x v="0"/>
    <x v="4"/>
    <x v="1"/>
    <s v="OFF-AR-10001547"/>
    <x v="1"/>
    <n v="6.63"/>
  </r>
  <r>
    <n v="158"/>
    <s v="CA-2015-104269"/>
    <n v="1"/>
    <x v="10"/>
    <x v="2"/>
    <s v="06/03/2015"/>
    <x v="0"/>
    <s v="DB-13060"/>
    <s v="Dave Brooks"/>
    <x v="0"/>
    <x v="0"/>
    <x v="4"/>
    <x v="1"/>
    <s v="FUR-CH-10004063"/>
    <x v="0"/>
    <n v="457.56799999999998"/>
  </r>
  <r>
    <n v="159"/>
    <s v="CA-2017-114104"/>
    <n v="20"/>
    <x v="0"/>
    <x v="0"/>
    <s v="24/11/2017"/>
    <x v="1"/>
    <s v="NP-18670"/>
    <s v="Nora Paige"/>
    <x v="0"/>
    <x v="0"/>
    <x v="26"/>
    <x v="2"/>
    <s v="OFF-LA-10002475"/>
    <x v="1"/>
    <n v="14.62"/>
  </r>
  <r>
    <n v="160"/>
    <s v="CA-2017-114104"/>
    <n v="20"/>
    <x v="0"/>
    <x v="0"/>
    <s v="24/11/2017"/>
    <x v="1"/>
    <s v="NP-18670"/>
    <s v="Nora Paige"/>
    <x v="0"/>
    <x v="0"/>
    <x v="26"/>
    <x v="2"/>
    <s v="TEC-PH-10004536"/>
    <x v="2"/>
    <n v="944.93"/>
  </r>
  <r>
    <n v="161"/>
    <s v="CA-2017-162733"/>
    <n v="11"/>
    <x v="5"/>
    <x v="0"/>
    <s v="12/05/2017"/>
    <x v="2"/>
    <s v="TT-21070"/>
    <s v="Ted Trevino"/>
    <x v="0"/>
    <x v="0"/>
    <x v="1"/>
    <x v="1"/>
    <s v="OFF-PA-10002751"/>
    <x v="1"/>
    <n v="5.98"/>
  </r>
  <r>
    <n v="162"/>
    <s v="CA-2016-119697"/>
    <n v="28"/>
    <x v="4"/>
    <x v="1"/>
    <s v="31/12/2016"/>
    <x v="0"/>
    <s v="EM-13960"/>
    <s v="Eric Murdock"/>
    <x v="0"/>
    <x v="0"/>
    <x v="9"/>
    <x v="3"/>
    <s v="TEC-AC-10003657"/>
    <x v="2"/>
    <n v="54.384"/>
  </r>
  <r>
    <n v="163"/>
    <s v="CA-2017-154508"/>
    <n v="16"/>
    <x v="0"/>
    <x v="0"/>
    <s v="20/11/2017"/>
    <x v="1"/>
    <s v="RD-19900"/>
    <s v="Ruben Dartt"/>
    <x v="0"/>
    <x v="0"/>
    <x v="27"/>
    <x v="1"/>
    <s v="OFF-EN-10001990"/>
    <x v="1"/>
    <n v="28.4"/>
  </r>
  <r>
    <n v="164"/>
    <s v="CA-2017-113817"/>
    <n v="7"/>
    <x v="0"/>
    <x v="0"/>
    <s v="11/11/2017"/>
    <x v="1"/>
    <s v="MJ-17740"/>
    <s v="Max Jones"/>
    <x v="0"/>
    <x v="0"/>
    <x v="4"/>
    <x v="1"/>
    <s v="OFF-BI-10004002"/>
    <x v="1"/>
    <n v="27.68"/>
  </r>
  <r>
    <n v="165"/>
    <s v="CA-2015-139892"/>
    <n v="8"/>
    <x v="8"/>
    <x v="2"/>
    <s v="12/09/2015"/>
    <x v="1"/>
    <s v="BM-11140"/>
    <s v="Becky Martin"/>
    <x v="0"/>
    <x v="0"/>
    <x v="5"/>
    <x v="2"/>
    <s v="OFF-AR-10004441"/>
    <x v="1"/>
    <n v="9.9359999999999999"/>
  </r>
  <r>
    <n v="166"/>
    <s v="CA-2015-139892"/>
    <n v="8"/>
    <x v="8"/>
    <x v="2"/>
    <s v="12/09/2015"/>
    <x v="1"/>
    <s v="BM-11140"/>
    <s v="Becky Martin"/>
    <x v="0"/>
    <x v="0"/>
    <x v="5"/>
    <x v="2"/>
    <s v="TEC-MA-10000822"/>
    <x v="2"/>
    <n v="8159.9520000000002"/>
  </r>
  <r>
    <n v="167"/>
    <s v="CA-2015-139892"/>
    <n v="8"/>
    <x v="8"/>
    <x v="2"/>
    <s v="12/09/2015"/>
    <x v="1"/>
    <s v="BM-11140"/>
    <s v="Becky Martin"/>
    <x v="0"/>
    <x v="0"/>
    <x v="5"/>
    <x v="2"/>
    <s v="OFF-ST-10000991"/>
    <x v="1"/>
    <n v="275.928"/>
  </r>
  <r>
    <n v="168"/>
    <s v="CA-2015-139892"/>
    <n v="8"/>
    <x v="8"/>
    <x v="2"/>
    <s v="12/09/2015"/>
    <x v="1"/>
    <s v="BM-11140"/>
    <s v="Becky Martin"/>
    <x v="0"/>
    <x v="0"/>
    <x v="5"/>
    <x v="2"/>
    <s v="FUR-CH-10004287"/>
    <x v="0"/>
    <n v="1740.06"/>
  </r>
  <r>
    <n v="169"/>
    <s v="CA-2015-139892"/>
    <n v="8"/>
    <x v="8"/>
    <x v="2"/>
    <s v="12/09/2015"/>
    <x v="1"/>
    <s v="BM-11140"/>
    <s v="Becky Martin"/>
    <x v="0"/>
    <x v="0"/>
    <x v="5"/>
    <x v="2"/>
    <s v="OFF-AR-10002656"/>
    <x v="1"/>
    <n v="32.064"/>
  </r>
  <r>
    <n v="170"/>
    <s v="CA-2015-139892"/>
    <n v="8"/>
    <x v="8"/>
    <x v="2"/>
    <s v="12/09/2015"/>
    <x v="1"/>
    <s v="BM-11140"/>
    <s v="Becky Martin"/>
    <x v="0"/>
    <x v="0"/>
    <x v="5"/>
    <x v="2"/>
    <s v="OFF-AP-10002518"/>
    <x v="1"/>
    <n v="177.98"/>
  </r>
  <r>
    <n v="171"/>
    <s v="CA-2015-139892"/>
    <n v="8"/>
    <x v="8"/>
    <x v="2"/>
    <s v="12/09/2015"/>
    <x v="1"/>
    <s v="BM-11140"/>
    <s v="Becky Martin"/>
    <x v="0"/>
    <x v="0"/>
    <x v="5"/>
    <x v="2"/>
    <s v="TEC-PH-10003931"/>
    <x v="2"/>
    <n v="143.976"/>
  </r>
  <r>
    <n v="172"/>
    <s v="CA-2015-118962"/>
    <n v="5"/>
    <x v="6"/>
    <x v="2"/>
    <s v="09/08/2015"/>
    <x v="1"/>
    <s v="CS-12130"/>
    <s v="Chad Sievert"/>
    <x v="0"/>
    <x v="0"/>
    <x v="1"/>
    <x v="1"/>
    <s v="OFF-PA-10000659"/>
    <x v="1"/>
    <n v="20.94"/>
  </r>
  <r>
    <n v="173"/>
    <s v="CA-2015-118962"/>
    <n v="5"/>
    <x v="6"/>
    <x v="2"/>
    <s v="09/08/2015"/>
    <x v="1"/>
    <s v="CS-12130"/>
    <s v="Chad Sievert"/>
    <x v="0"/>
    <x v="0"/>
    <x v="1"/>
    <x v="1"/>
    <s v="OFF-PA-10001144"/>
    <x v="1"/>
    <n v="110.96"/>
  </r>
  <r>
    <n v="174"/>
    <s v="CA-2015-118962"/>
    <n v="5"/>
    <x v="6"/>
    <x v="2"/>
    <s v="09/08/2015"/>
    <x v="1"/>
    <s v="CS-12130"/>
    <s v="Chad Sievert"/>
    <x v="0"/>
    <x v="0"/>
    <x v="1"/>
    <x v="1"/>
    <s v="FUR-CH-10003817"/>
    <x v="0"/>
    <n v="340.14400000000001"/>
  </r>
  <r>
    <n v="175"/>
    <s v="US-2015-100853"/>
    <n v="14"/>
    <x v="8"/>
    <x v="2"/>
    <s v="19/09/2015"/>
    <x v="1"/>
    <s v="JB-15400"/>
    <s v="Jennifer Braxton"/>
    <x v="1"/>
    <x v="0"/>
    <x v="10"/>
    <x v="2"/>
    <s v="OFF-AP-10000891"/>
    <x v="1"/>
    <n v="52.448"/>
  </r>
  <r>
    <n v="176"/>
    <s v="US-2015-100853"/>
    <n v="14"/>
    <x v="8"/>
    <x v="2"/>
    <s v="19/09/2015"/>
    <x v="1"/>
    <s v="JB-15400"/>
    <s v="Jennifer Braxton"/>
    <x v="1"/>
    <x v="0"/>
    <x v="10"/>
    <x v="2"/>
    <s v="OFF-LA-10003148"/>
    <x v="1"/>
    <n v="20.16"/>
  </r>
  <r>
    <n v="177"/>
    <s v="US-2018-152366"/>
    <n v="21"/>
    <x v="3"/>
    <x v="3"/>
    <s v="25/04/2018"/>
    <x v="0"/>
    <s v="SJ-20500"/>
    <s v="Shirley Jackson"/>
    <x v="0"/>
    <x v="0"/>
    <x v="5"/>
    <x v="2"/>
    <s v="OFF-AP-10002684"/>
    <x v="1"/>
    <n v="97.263999999999996"/>
  </r>
  <r>
    <n v="178"/>
    <s v="US-2016-101511"/>
    <n v="21"/>
    <x v="0"/>
    <x v="1"/>
    <s v="23/11/2016"/>
    <x v="0"/>
    <s v="JE-15745"/>
    <s v="Joel Eaton"/>
    <x v="0"/>
    <x v="0"/>
    <x v="24"/>
    <x v="3"/>
    <s v="FUR-CH-10004698"/>
    <x v="0"/>
    <n v="396.80200000000002"/>
  </r>
  <r>
    <n v="179"/>
    <s v="US-2016-101511"/>
    <n v="21"/>
    <x v="0"/>
    <x v="1"/>
    <s v="23/11/2016"/>
    <x v="0"/>
    <s v="JE-15745"/>
    <s v="Joel Eaton"/>
    <x v="0"/>
    <x v="0"/>
    <x v="24"/>
    <x v="3"/>
    <s v="OFF-SU-10002189"/>
    <x v="1"/>
    <n v="15.88"/>
  </r>
  <r>
    <n v="180"/>
    <s v="CA-2016-137225"/>
    <n v="15"/>
    <x v="4"/>
    <x v="1"/>
    <s v="19/12/2016"/>
    <x v="1"/>
    <s v="JK-15640"/>
    <s v="Jim Kriz"/>
    <x v="2"/>
    <x v="0"/>
    <x v="15"/>
    <x v="3"/>
    <s v="OFF-AR-10001940"/>
    <x v="1"/>
    <n v="3.28"/>
  </r>
  <r>
    <n v="181"/>
    <s v="CA-2015-166191"/>
    <n v="5"/>
    <x v="4"/>
    <x v="2"/>
    <s v="09/12/2015"/>
    <x v="0"/>
    <s v="DK-13150"/>
    <s v="David Kendrick"/>
    <x v="1"/>
    <x v="0"/>
    <x v="10"/>
    <x v="2"/>
    <s v="OFF-ST-10003455"/>
    <x v="1"/>
    <n v="24.815999999999999"/>
  </r>
  <r>
    <n v="182"/>
    <s v="CA-2015-166191"/>
    <n v="5"/>
    <x v="4"/>
    <x v="2"/>
    <s v="09/12/2015"/>
    <x v="0"/>
    <s v="DK-13150"/>
    <s v="David Kendrick"/>
    <x v="1"/>
    <x v="0"/>
    <x v="10"/>
    <x v="2"/>
    <s v="TEC-AC-10004659"/>
    <x v="2"/>
    <n v="408.74400000000003"/>
  </r>
  <r>
    <n v="183"/>
    <s v="CA-2015-158274"/>
    <n v="19"/>
    <x v="0"/>
    <x v="2"/>
    <s v="24/11/2015"/>
    <x v="0"/>
    <s v="RM-19675"/>
    <s v="Robert Marley"/>
    <x v="2"/>
    <x v="0"/>
    <x v="28"/>
    <x v="0"/>
    <s v="TEC-PH-10003273"/>
    <x v="2"/>
    <n v="503.96"/>
  </r>
  <r>
    <n v="184"/>
    <s v="CA-2015-158274"/>
    <n v="19"/>
    <x v="0"/>
    <x v="2"/>
    <s v="24/11/2015"/>
    <x v="0"/>
    <s v="RM-19675"/>
    <s v="Robert Marley"/>
    <x v="2"/>
    <x v="0"/>
    <x v="28"/>
    <x v="0"/>
    <s v="TEC-PH-10004896"/>
    <x v="2"/>
    <n v="149.94999999999999"/>
  </r>
  <r>
    <n v="185"/>
    <s v="CA-2015-158274"/>
    <n v="19"/>
    <x v="0"/>
    <x v="2"/>
    <s v="24/11/2015"/>
    <x v="0"/>
    <s v="RM-19675"/>
    <s v="Robert Marley"/>
    <x v="2"/>
    <x v="0"/>
    <x v="28"/>
    <x v="0"/>
    <s v="TEC-AC-10002345"/>
    <x v="2"/>
    <n v="29"/>
  </r>
  <r>
    <n v="186"/>
    <s v="CA-2017-105018"/>
    <n v="28"/>
    <x v="0"/>
    <x v="0"/>
    <s v="02/12/2017"/>
    <x v="1"/>
    <s v="SK-19990"/>
    <s v="Sally Knutson"/>
    <x v="0"/>
    <x v="0"/>
    <x v="29"/>
    <x v="3"/>
    <s v="OFF-BI-10001890"/>
    <x v="1"/>
    <n v="7.16"/>
  </r>
  <r>
    <n v="187"/>
    <s v="CA-2015-123260"/>
    <n v="26"/>
    <x v="6"/>
    <x v="2"/>
    <s v="30/08/2015"/>
    <x v="1"/>
    <s v="FM-14290"/>
    <s v="Frank Merwin"/>
    <x v="2"/>
    <x v="0"/>
    <x v="1"/>
    <x v="1"/>
    <s v="TEC-AC-10002323"/>
    <x v="2"/>
    <n v="176.8"/>
  </r>
  <r>
    <n v="188"/>
    <s v="CA-2017-157000"/>
    <n v="16"/>
    <x v="7"/>
    <x v="0"/>
    <s v="22/07/2017"/>
    <x v="1"/>
    <s v="AM-10360"/>
    <s v="Alice McCarthy"/>
    <x v="1"/>
    <x v="0"/>
    <x v="5"/>
    <x v="2"/>
    <s v="OFF-ST-10001328"/>
    <x v="1"/>
    <n v="37.223999999999997"/>
  </r>
  <r>
    <n v="189"/>
    <s v="CA-2017-157000"/>
    <n v="16"/>
    <x v="7"/>
    <x v="0"/>
    <s v="22/07/2017"/>
    <x v="1"/>
    <s v="AM-10360"/>
    <s v="Alice McCarthy"/>
    <x v="1"/>
    <x v="0"/>
    <x v="5"/>
    <x v="2"/>
    <s v="OFF-PA-10001950"/>
    <x v="1"/>
    <n v="20.015999999999998"/>
  </r>
  <r>
    <n v="190"/>
    <s v="CA-2016-102281"/>
    <n v="12"/>
    <x v="2"/>
    <x v="1"/>
    <s v="14/10/2016"/>
    <x v="2"/>
    <s v="MP-17470"/>
    <s v="Mark Packer"/>
    <x v="2"/>
    <x v="0"/>
    <x v="15"/>
    <x v="3"/>
    <s v="FUR-BO-10002613"/>
    <x v="0"/>
    <n v="899.13599999999997"/>
  </r>
  <r>
    <n v="191"/>
    <s v="CA-2016-102281"/>
    <n v="12"/>
    <x v="2"/>
    <x v="1"/>
    <s v="14/10/2016"/>
    <x v="2"/>
    <s v="MP-17470"/>
    <s v="Mark Packer"/>
    <x v="2"/>
    <x v="0"/>
    <x v="15"/>
    <x v="3"/>
    <s v="TEC-PH-10001552"/>
    <x v="2"/>
    <n v="71.760000000000005"/>
  </r>
  <r>
    <n v="192"/>
    <s v="CA-2016-102281"/>
    <n v="12"/>
    <x v="2"/>
    <x v="1"/>
    <s v="14/10/2016"/>
    <x v="2"/>
    <s v="MP-17470"/>
    <s v="Mark Packer"/>
    <x v="2"/>
    <x v="0"/>
    <x v="15"/>
    <x v="3"/>
    <s v="OFF-PA-10000061"/>
    <x v="1"/>
    <n v="51.84"/>
  </r>
  <r>
    <n v="193"/>
    <s v="CA-2016-102281"/>
    <n v="12"/>
    <x v="2"/>
    <x v="1"/>
    <s v="14/10/2016"/>
    <x v="2"/>
    <s v="MP-17470"/>
    <s v="Mark Packer"/>
    <x v="2"/>
    <x v="0"/>
    <x v="15"/>
    <x v="3"/>
    <s v="FUR-BO-10002545"/>
    <x v="0"/>
    <n v="626.35199999999998"/>
  </r>
  <r>
    <n v="194"/>
    <s v="CA-2016-102281"/>
    <n v="12"/>
    <x v="2"/>
    <x v="1"/>
    <s v="14/10/2016"/>
    <x v="2"/>
    <s v="MP-17470"/>
    <s v="Mark Packer"/>
    <x v="2"/>
    <x v="0"/>
    <x v="15"/>
    <x v="3"/>
    <s v="OFF-AR-10003514"/>
    <x v="1"/>
    <n v="19.899999999999999"/>
  </r>
  <r>
    <n v="195"/>
    <s v="CA-2016-131457"/>
    <n v="31"/>
    <x v="2"/>
    <x v="1"/>
    <s v="06/11/2016"/>
    <x v="1"/>
    <s v="MZ-17515"/>
    <s v="Mary Zewe"/>
    <x v="1"/>
    <x v="0"/>
    <x v="1"/>
    <x v="1"/>
    <s v="OFF-EN-10001509"/>
    <x v="1"/>
    <n v="14.28"/>
  </r>
  <r>
    <n v="196"/>
    <s v="CA-2015-140004"/>
    <n v="21"/>
    <x v="10"/>
    <x v="2"/>
    <s v="25/03/2015"/>
    <x v="1"/>
    <s v="CB-12025"/>
    <s v="Cassandra Brandow"/>
    <x v="0"/>
    <x v="0"/>
    <x v="24"/>
    <x v="3"/>
    <s v="OFF-AR-10004685"/>
    <x v="1"/>
    <n v="7.4080000000000004"/>
  </r>
  <r>
    <n v="197"/>
    <s v="CA-2015-140004"/>
    <n v="21"/>
    <x v="10"/>
    <x v="2"/>
    <s v="25/03/2015"/>
    <x v="1"/>
    <s v="CB-12025"/>
    <s v="Cassandra Brandow"/>
    <x v="0"/>
    <x v="0"/>
    <x v="24"/>
    <x v="3"/>
    <s v="OFF-AR-10004027"/>
    <x v="1"/>
    <n v="6.048"/>
  </r>
  <r>
    <n v="198"/>
    <s v="CA-2018-107720"/>
    <n v="6"/>
    <x v="0"/>
    <x v="3"/>
    <s v="13/11/2018"/>
    <x v="1"/>
    <s v="VM-21685"/>
    <s v="Valerie Mitchum"/>
    <x v="2"/>
    <x v="0"/>
    <x v="30"/>
    <x v="3"/>
    <s v="OFF-ST-10001414"/>
    <x v="1"/>
    <n v="46.26"/>
  </r>
  <r>
    <n v="199"/>
    <s v="US-2018-124303"/>
    <n v="6"/>
    <x v="7"/>
    <x v="3"/>
    <s v="13/07/2018"/>
    <x v="1"/>
    <s v="FH-14365"/>
    <s v="Fred Hopkins"/>
    <x v="1"/>
    <x v="0"/>
    <x v="9"/>
    <x v="3"/>
    <s v="OFF-BI-10000343"/>
    <x v="1"/>
    <n v="2.9460000000000002"/>
  </r>
  <r>
    <n v="200"/>
    <s v="US-2018-124303"/>
    <n v="6"/>
    <x v="7"/>
    <x v="3"/>
    <s v="13/07/2018"/>
    <x v="1"/>
    <s v="FH-14365"/>
    <s v="Fred Hopkins"/>
    <x v="1"/>
    <x v="0"/>
    <x v="9"/>
    <x v="3"/>
    <s v="OFF-PA-10002749"/>
    <x v="1"/>
    <n v="16.056000000000001"/>
  </r>
  <r>
    <n v="201"/>
    <s v="CA-2018-105074"/>
    <n v="24"/>
    <x v="1"/>
    <x v="3"/>
    <s v="29/06/2018"/>
    <x v="1"/>
    <s v="MB-17305"/>
    <s v="Maria Bertelson"/>
    <x v="0"/>
    <x v="0"/>
    <x v="24"/>
    <x v="3"/>
    <s v="OFF-PA-10002666"/>
    <x v="1"/>
    <n v="21.744"/>
  </r>
  <r>
    <n v="202"/>
    <s v="CA-2015-133690"/>
    <n v="3"/>
    <x v="6"/>
    <x v="2"/>
    <s v="05/08/2015"/>
    <x v="2"/>
    <s v="BS-11755"/>
    <s v="Bruce Stewart"/>
    <x v="0"/>
    <x v="0"/>
    <x v="22"/>
    <x v="1"/>
    <s v="FUR-TA-10004289"/>
    <x v="0"/>
    <n v="218.75"/>
  </r>
  <r>
    <n v="203"/>
    <s v="CA-2015-133690"/>
    <n v="3"/>
    <x v="6"/>
    <x v="2"/>
    <s v="05/08/2015"/>
    <x v="2"/>
    <s v="BS-11755"/>
    <s v="Bruce Stewart"/>
    <x v="0"/>
    <x v="0"/>
    <x v="22"/>
    <x v="1"/>
    <s v="OFF-AP-10003622"/>
    <x v="1"/>
    <n v="2.6"/>
  </r>
  <r>
    <n v="204"/>
    <s v="US-2018-116701"/>
    <n v="17"/>
    <x v="4"/>
    <x v="3"/>
    <s v="21/12/2018"/>
    <x v="0"/>
    <s v="LC-17140"/>
    <s v="Logan Currie"/>
    <x v="0"/>
    <x v="0"/>
    <x v="5"/>
    <x v="2"/>
    <s v="OFF-AP-10003217"/>
    <x v="1"/>
    <n v="66.284000000000006"/>
  </r>
  <r>
    <n v="205"/>
    <s v="CA-2018-126382"/>
    <n v="3"/>
    <x v="1"/>
    <x v="3"/>
    <s v="07/06/2018"/>
    <x v="1"/>
    <s v="HK-14890"/>
    <s v="Heather Kirkland"/>
    <x v="1"/>
    <x v="0"/>
    <x v="18"/>
    <x v="0"/>
    <s v="FUR-FU-10002960"/>
    <x v="0"/>
    <n v="35.167999999999999"/>
  </r>
  <r>
    <n v="206"/>
    <s v="CA-2018-108329"/>
    <n v="9"/>
    <x v="4"/>
    <x v="3"/>
    <s v="14/12/2018"/>
    <x v="1"/>
    <s v="LE-16810"/>
    <s v="Laurel Elliston"/>
    <x v="0"/>
    <x v="0"/>
    <x v="1"/>
    <x v="1"/>
    <s v="TEC-PH-10001918"/>
    <x v="2"/>
    <n v="444.76799999999997"/>
  </r>
  <r>
    <n v="207"/>
    <s v="CA-2018-135860"/>
    <n v="1"/>
    <x v="4"/>
    <x v="3"/>
    <s v="07/12/2018"/>
    <x v="1"/>
    <s v="JH-15985"/>
    <s v="Joseph Holt"/>
    <x v="0"/>
    <x v="0"/>
    <x v="12"/>
    <x v="2"/>
    <s v="OFF-ST-10000642"/>
    <x v="1"/>
    <n v="83.92"/>
  </r>
  <r>
    <n v="208"/>
    <s v="CA-2018-135860"/>
    <n v="1"/>
    <x v="4"/>
    <x v="3"/>
    <s v="07/12/2018"/>
    <x v="1"/>
    <s v="JH-15985"/>
    <s v="Joseph Holt"/>
    <x v="0"/>
    <x v="0"/>
    <x v="12"/>
    <x v="2"/>
    <s v="TEC-PH-10001700"/>
    <x v="2"/>
    <n v="131.97999999999999"/>
  </r>
  <r>
    <n v="209"/>
    <s v="CA-2018-135860"/>
    <n v="1"/>
    <x v="4"/>
    <x v="3"/>
    <s v="07/12/2018"/>
    <x v="1"/>
    <s v="JH-15985"/>
    <s v="Joseph Holt"/>
    <x v="0"/>
    <x v="0"/>
    <x v="12"/>
    <x v="2"/>
    <s v="OFF-BI-10003274"/>
    <x v="1"/>
    <n v="15.92"/>
  </r>
  <r>
    <n v="210"/>
    <s v="CA-2018-135860"/>
    <n v="1"/>
    <x v="4"/>
    <x v="3"/>
    <s v="07/12/2018"/>
    <x v="1"/>
    <s v="JH-15985"/>
    <s v="Joseph Holt"/>
    <x v="0"/>
    <x v="0"/>
    <x v="12"/>
    <x v="2"/>
    <s v="OFF-FA-10000134"/>
    <x v="1"/>
    <n v="52.29"/>
  </r>
  <r>
    <n v="211"/>
    <s v="CA-2018-135860"/>
    <n v="1"/>
    <x v="4"/>
    <x v="3"/>
    <s v="07/12/2018"/>
    <x v="1"/>
    <s v="JH-15985"/>
    <s v="Joseph Holt"/>
    <x v="0"/>
    <x v="0"/>
    <x v="12"/>
    <x v="2"/>
    <s v="OFF-ST-10001522"/>
    <x v="1"/>
    <n v="91.99"/>
  </r>
  <r>
    <n v="212"/>
    <s v="CA-2016-101007"/>
    <n v="9"/>
    <x v="11"/>
    <x v="1"/>
    <s v="13/02/2016"/>
    <x v="0"/>
    <s v="MS-17980"/>
    <s v="Michael Stewart"/>
    <x v="1"/>
    <x v="0"/>
    <x v="5"/>
    <x v="2"/>
    <s v="TEC-AC-10001266"/>
    <x v="2"/>
    <n v="20.8"/>
  </r>
  <r>
    <n v="213"/>
    <s v="CA-2016-146262"/>
    <n v="2"/>
    <x v="9"/>
    <x v="1"/>
    <s v="09/01/2016"/>
    <x v="1"/>
    <s v="VW-21775"/>
    <s v="Victoria Wilson"/>
    <x v="1"/>
    <x v="0"/>
    <x v="24"/>
    <x v="3"/>
    <s v="OFF-LA-10004544"/>
    <x v="1"/>
    <n v="23.68"/>
  </r>
  <r>
    <n v="214"/>
    <s v="CA-2016-146262"/>
    <n v="2"/>
    <x v="9"/>
    <x v="1"/>
    <s v="09/01/2016"/>
    <x v="1"/>
    <s v="VW-21775"/>
    <s v="Victoria Wilson"/>
    <x v="1"/>
    <x v="0"/>
    <x v="24"/>
    <x v="3"/>
    <s v="FUR-BO-10004695"/>
    <x v="0"/>
    <n v="452.45"/>
  </r>
  <r>
    <n v="215"/>
    <s v="CA-2016-146262"/>
    <n v="2"/>
    <x v="9"/>
    <x v="1"/>
    <s v="09/01/2016"/>
    <x v="1"/>
    <s v="VW-21775"/>
    <s v="Victoria Wilson"/>
    <x v="1"/>
    <x v="0"/>
    <x v="24"/>
    <x v="3"/>
    <s v="TEC-PH-10002844"/>
    <x v="2"/>
    <n v="62.981999999999999"/>
  </r>
  <r>
    <n v="216"/>
    <s v="CA-2016-146262"/>
    <n v="2"/>
    <x v="9"/>
    <x v="1"/>
    <s v="09/01/2016"/>
    <x v="1"/>
    <s v="VW-21775"/>
    <s v="Victoria Wilson"/>
    <x v="1"/>
    <x v="0"/>
    <x v="24"/>
    <x v="3"/>
    <s v="TEC-MA-10000864"/>
    <x v="2"/>
    <n v="1188"/>
  </r>
  <r>
    <n v="217"/>
    <s v="CA-2016-146262"/>
    <n v="2"/>
    <x v="9"/>
    <x v="1"/>
    <s v="09/01/2016"/>
    <x v="1"/>
    <s v="VW-21775"/>
    <s v="Victoria Wilson"/>
    <x v="1"/>
    <x v="0"/>
    <x v="24"/>
    <x v="3"/>
    <s v="TEC-AC-10000109"/>
    <x v="2"/>
    <n v="89.584000000000003"/>
  </r>
  <r>
    <n v="218"/>
    <s v="CA-2017-130162"/>
    <n v="28"/>
    <x v="2"/>
    <x v="0"/>
    <s v="01/11/2017"/>
    <x v="1"/>
    <s v="JH-15910"/>
    <s v="Jonathan Howell"/>
    <x v="0"/>
    <x v="0"/>
    <x v="1"/>
    <x v="1"/>
    <s v="OFF-ST-10001328"/>
    <x v="1"/>
    <n v="93.06"/>
  </r>
  <r>
    <n v="219"/>
    <s v="CA-2017-130162"/>
    <n v="28"/>
    <x v="2"/>
    <x v="0"/>
    <s v="01/11/2017"/>
    <x v="1"/>
    <s v="JH-15910"/>
    <s v="Jonathan Howell"/>
    <x v="0"/>
    <x v="0"/>
    <x v="1"/>
    <x v="1"/>
    <s v="TEC-PH-10002563"/>
    <x v="2"/>
    <n v="302.37599999999998"/>
  </r>
  <r>
    <n v="220"/>
    <s v="CA-2016-169397"/>
    <n v="24"/>
    <x v="4"/>
    <x v="1"/>
    <s v="27/12/2016"/>
    <x v="2"/>
    <s v="JB-15925"/>
    <s v="Joni Blumstein"/>
    <x v="0"/>
    <x v="0"/>
    <x v="24"/>
    <x v="3"/>
    <s v="OFF-FA-10000585"/>
    <x v="1"/>
    <n v="5.5839999999999996"/>
  </r>
  <r>
    <n v="221"/>
    <s v="CA-2016-169397"/>
    <n v="24"/>
    <x v="4"/>
    <x v="1"/>
    <s v="27/12/2016"/>
    <x v="2"/>
    <s v="JB-15925"/>
    <s v="Joni Blumstein"/>
    <x v="0"/>
    <x v="0"/>
    <x v="24"/>
    <x v="3"/>
    <s v="OFF-PA-10004000"/>
    <x v="1"/>
    <n v="22.704000000000001"/>
  </r>
  <r>
    <n v="222"/>
    <s v="CA-2016-169397"/>
    <n v="24"/>
    <x v="4"/>
    <x v="1"/>
    <s v="27/12/2016"/>
    <x v="2"/>
    <s v="JB-15925"/>
    <s v="Joni Blumstein"/>
    <x v="0"/>
    <x v="0"/>
    <x v="24"/>
    <x v="3"/>
    <s v="OFF-BI-10002852"/>
    <x v="1"/>
    <n v="19.776"/>
  </r>
  <r>
    <n v="223"/>
    <s v="CA-2016-169397"/>
    <n v="24"/>
    <x v="4"/>
    <x v="1"/>
    <s v="27/12/2016"/>
    <x v="2"/>
    <s v="JB-15925"/>
    <s v="Joni Blumstein"/>
    <x v="0"/>
    <x v="0"/>
    <x v="24"/>
    <x v="3"/>
    <s v="FUR-FU-10000087"/>
    <x v="0"/>
    <n v="72.703999999999994"/>
  </r>
  <r>
    <n v="224"/>
    <s v="CA-2016-169397"/>
    <n v="24"/>
    <x v="4"/>
    <x v="1"/>
    <s v="27/12/2016"/>
    <x v="2"/>
    <s v="JB-15925"/>
    <s v="Joni Blumstein"/>
    <x v="0"/>
    <x v="0"/>
    <x v="24"/>
    <x v="3"/>
    <s v="TEC-MA-10001148"/>
    <x v="2"/>
    <n v="479.988"/>
  </r>
  <r>
    <n v="225"/>
    <s v="CA-2016-169397"/>
    <n v="24"/>
    <x v="4"/>
    <x v="1"/>
    <s v="27/12/2016"/>
    <x v="2"/>
    <s v="JB-15925"/>
    <s v="Joni Blumstein"/>
    <x v="0"/>
    <x v="0"/>
    <x v="24"/>
    <x v="3"/>
    <s v="OFF-AR-10001958"/>
    <x v="1"/>
    <n v="27.167999999999999"/>
  </r>
  <r>
    <n v="226"/>
    <s v="CA-2016-163055"/>
    <n v="9"/>
    <x v="6"/>
    <x v="1"/>
    <s v="16/08/2016"/>
    <x v="1"/>
    <s v="DS-13180"/>
    <s v="David Smith"/>
    <x v="1"/>
    <x v="0"/>
    <x v="12"/>
    <x v="2"/>
    <s v="OFF-AR-10001026"/>
    <x v="1"/>
    <n v="2.2000000000000002"/>
  </r>
  <r>
    <n v="227"/>
    <s v="CA-2016-163055"/>
    <n v="9"/>
    <x v="6"/>
    <x v="1"/>
    <s v="16/08/2016"/>
    <x v="1"/>
    <s v="DS-13180"/>
    <s v="David Smith"/>
    <x v="1"/>
    <x v="0"/>
    <x v="12"/>
    <x v="2"/>
    <s v="FUR-TA-10003748"/>
    <x v="0"/>
    <n v="622.45000000000005"/>
  </r>
  <r>
    <n v="228"/>
    <s v="CA-2016-163055"/>
    <n v="9"/>
    <x v="6"/>
    <x v="1"/>
    <s v="16/08/2016"/>
    <x v="1"/>
    <s v="DS-13180"/>
    <s v="David Smith"/>
    <x v="1"/>
    <x v="0"/>
    <x v="12"/>
    <x v="2"/>
    <s v="OFF-ST-10002485"/>
    <x v="1"/>
    <n v="21.98"/>
  </r>
  <r>
    <n v="229"/>
    <s v="US-2016-145436"/>
    <n v="28"/>
    <x v="11"/>
    <x v="1"/>
    <s v="04/03/2016"/>
    <x v="1"/>
    <s v="VD-21670"/>
    <s v="Valerie Dominguez"/>
    <x v="0"/>
    <x v="0"/>
    <x v="18"/>
    <x v="0"/>
    <s v="FUR-CH-10004860"/>
    <x v="0"/>
    <n v="161.56800000000001"/>
  </r>
  <r>
    <n v="230"/>
    <s v="US-2016-145436"/>
    <n v="28"/>
    <x v="11"/>
    <x v="1"/>
    <s v="04/03/2016"/>
    <x v="1"/>
    <s v="VD-21670"/>
    <s v="Valerie Dominguez"/>
    <x v="0"/>
    <x v="0"/>
    <x v="18"/>
    <x v="0"/>
    <s v="FUR-CH-10004477"/>
    <x v="0"/>
    <n v="389.69600000000003"/>
  </r>
  <r>
    <n v="231"/>
    <s v="US-2015-156216"/>
    <n v="13"/>
    <x v="8"/>
    <x v="2"/>
    <s v="17/09/2015"/>
    <x v="1"/>
    <s v="EA-14035"/>
    <s v="Erin Ashbrook"/>
    <x v="1"/>
    <x v="0"/>
    <x v="3"/>
    <x v="0"/>
    <s v="OFF-BI-10001679"/>
    <x v="1"/>
    <n v="18.648"/>
  </r>
  <r>
    <n v="232"/>
    <s v="US-2018-100930"/>
    <n v="7"/>
    <x v="3"/>
    <x v="3"/>
    <s v="12/04/2018"/>
    <x v="1"/>
    <s v="CS-12400"/>
    <s v="Christopher Schild"/>
    <x v="2"/>
    <x v="0"/>
    <x v="2"/>
    <x v="0"/>
    <s v="FUR-TA-10001705"/>
    <x v="0"/>
    <n v="233.86"/>
  </r>
  <r>
    <n v="233"/>
    <s v="US-2018-100930"/>
    <n v="7"/>
    <x v="3"/>
    <x v="3"/>
    <s v="12/04/2018"/>
    <x v="1"/>
    <s v="CS-12400"/>
    <s v="Christopher Schild"/>
    <x v="2"/>
    <x v="0"/>
    <x v="2"/>
    <x v="0"/>
    <s v="FUR-TA-10003473"/>
    <x v="0"/>
    <n v="620.61450000000002"/>
  </r>
  <r>
    <n v="234"/>
    <s v="US-2018-100930"/>
    <n v="7"/>
    <x v="3"/>
    <x v="3"/>
    <s v="12/04/2018"/>
    <x v="1"/>
    <s v="CS-12400"/>
    <s v="Christopher Schild"/>
    <x v="2"/>
    <x v="0"/>
    <x v="2"/>
    <x v="0"/>
    <s v="OFF-BI-10001679"/>
    <x v="1"/>
    <n v="5.3280000000000003"/>
  </r>
  <r>
    <n v="235"/>
    <s v="US-2018-100930"/>
    <n v="7"/>
    <x v="3"/>
    <x v="3"/>
    <s v="12/04/2018"/>
    <x v="1"/>
    <s v="CS-12400"/>
    <s v="Christopher Schild"/>
    <x v="2"/>
    <x v="0"/>
    <x v="2"/>
    <x v="0"/>
    <s v="FUR-FU-10004017"/>
    <x v="0"/>
    <n v="258.072"/>
  </r>
  <r>
    <n v="236"/>
    <s v="US-2018-100930"/>
    <n v="7"/>
    <x v="3"/>
    <x v="3"/>
    <s v="12/04/2018"/>
    <x v="1"/>
    <s v="CS-12400"/>
    <s v="Christopher Schild"/>
    <x v="2"/>
    <x v="0"/>
    <x v="2"/>
    <x v="0"/>
    <s v="TEC-AC-10003832"/>
    <x v="2"/>
    <n v="617.976"/>
  </r>
  <r>
    <n v="237"/>
    <s v="CA-2018-160514"/>
    <n v="12"/>
    <x v="0"/>
    <x v="3"/>
    <s v="16/11/2018"/>
    <x v="1"/>
    <s v="DB-13120"/>
    <s v="David Bremer"/>
    <x v="1"/>
    <x v="0"/>
    <x v="1"/>
    <x v="1"/>
    <s v="OFF-PA-10002479"/>
    <x v="1"/>
    <n v="10.56"/>
  </r>
  <r>
    <n v="238"/>
    <s v="CA-2017-157749"/>
    <n v="4"/>
    <x v="1"/>
    <x v="0"/>
    <s v="09/06/2017"/>
    <x v="0"/>
    <s v="KL-16645"/>
    <s v="Ken Lonsdale"/>
    <x v="0"/>
    <x v="0"/>
    <x v="10"/>
    <x v="2"/>
    <s v="OFF-PA-10003349"/>
    <x v="1"/>
    <n v="25.92"/>
  </r>
  <r>
    <n v="239"/>
    <s v="CA-2017-157749"/>
    <n v="4"/>
    <x v="1"/>
    <x v="0"/>
    <s v="09/06/2017"/>
    <x v="0"/>
    <s v="KL-16645"/>
    <s v="Ken Lonsdale"/>
    <x v="0"/>
    <x v="0"/>
    <x v="10"/>
    <x v="2"/>
    <s v="FUR-FU-10000576"/>
    <x v="0"/>
    <n v="419.68"/>
  </r>
  <r>
    <n v="240"/>
    <s v="CA-2017-157749"/>
    <n v="4"/>
    <x v="1"/>
    <x v="0"/>
    <s v="09/06/2017"/>
    <x v="0"/>
    <s v="KL-16645"/>
    <s v="Ken Lonsdale"/>
    <x v="0"/>
    <x v="0"/>
    <x v="10"/>
    <x v="2"/>
    <s v="FUR-FU-10004351"/>
    <x v="0"/>
    <n v="11.688000000000001"/>
  </r>
  <r>
    <n v="241"/>
    <s v="CA-2017-157749"/>
    <n v="4"/>
    <x v="1"/>
    <x v="0"/>
    <s v="09/06/2017"/>
    <x v="0"/>
    <s v="KL-16645"/>
    <s v="Ken Lonsdale"/>
    <x v="0"/>
    <x v="0"/>
    <x v="10"/>
    <x v="2"/>
    <s v="TEC-PH-10000011"/>
    <x v="2"/>
    <n v="31.984000000000002"/>
  </r>
  <r>
    <n v="242"/>
    <s v="CA-2017-157749"/>
    <n v="4"/>
    <x v="1"/>
    <x v="0"/>
    <s v="09/06/2017"/>
    <x v="0"/>
    <s v="KL-16645"/>
    <s v="Ken Lonsdale"/>
    <x v="0"/>
    <x v="0"/>
    <x v="10"/>
    <x v="2"/>
    <s v="FUR-TA-10002607"/>
    <x v="0"/>
    <n v="177.22499999999999"/>
  </r>
  <r>
    <n v="243"/>
    <s v="CA-2017-157749"/>
    <n v="4"/>
    <x v="1"/>
    <x v="0"/>
    <s v="09/06/2017"/>
    <x v="0"/>
    <s v="KL-16645"/>
    <s v="Ken Lonsdale"/>
    <x v="0"/>
    <x v="0"/>
    <x v="10"/>
    <x v="2"/>
    <s v="FUR-FU-10002505"/>
    <x v="0"/>
    <n v="4.0439999999999996"/>
  </r>
  <r>
    <n v="244"/>
    <s v="CA-2017-157749"/>
    <n v="4"/>
    <x v="1"/>
    <x v="0"/>
    <s v="09/06/2017"/>
    <x v="0"/>
    <s v="KL-16645"/>
    <s v="Ken Lonsdale"/>
    <x v="0"/>
    <x v="0"/>
    <x v="10"/>
    <x v="2"/>
    <s v="OFF-AR-10004685"/>
    <x v="1"/>
    <n v="7.4080000000000004"/>
  </r>
  <r>
    <n v="245"/>
    <s v="CA-2015-131926"/>
    <n v="1"/>
    <x v="1"/>
    <x v="2"/>
    <s v="06/06/2015"/>
    <x v="0"/>
    <s v="DW-13480"/>
    <s v="Dianna Wilson"/>
    <x v="2"/>
    <x v="0"/>
    <x v="11"/>
    <x v="2"/>
    <s v="FUR-CH-10004063"/>
    <x v="0"/>
    <n v="2001.86"/>
  </r>
  <r>
    <n v="246"/>
    <s v="CA-2015-131926"/>
    <n v="1"/>
    <x v="1"/>
    <x v="2"/>
    <s v="06/06/2015"/>
    <x v="0"/>
    <s v="DW-13480"/>
    <s v="Dianna Wilson"/>
    <x v="2"/>
    <x v="0"/>
    <x v="11"/>
    <x v="2"/>
    <s v="OFF-ST-10002276"/>
    <x v="1"/>
    <n v="166.72"/>
  </r>
  <r>
    <n v="247"/>
    <s v="CA-2015-131926"/>
    <n v="1"/>
    <x v="1"/>
    <x v="2"/>
    <s v="06/06/2015"/>
    <x v="0"/>
    <s v="DW-13480"/>
    <s v="Dianna Wilson"/>
    <x v="2"/>
    <x v="0"/>
    <x v="11"/>
    <x v="2"/>
    <s v="OFF-PA-10004082"/>
    <x v="1"/>
    <n v="47.88"/>
  </r>
  <r>
    <n v="248"/>
    <s v="CA-2015-131926"/>
    <n v="1"/>
    <x v="1"/>
    <x v="2"/>
    <s v="06/06/2015"/>
    <x v="0"/>
    <s v="DW-13480"/>
    <s v="Dianna Wilson"/>
    <x v="2"/>
    <x v="0"/>
    <x v="11"/>
    <x v="2"/>
    <s v="OFF-AP-10002945"/>
    <x v="1"/>
    <n v="1503.25"/>
  </r>
  <r>
    <n v="249"/>
    <s v="CA-2015-131926"/>
    <n v="1"/>
    <x v="1"/>
    <x v="2"/>
    <s v="06/06/2015"/>
    <x v="0"/>
    <s v="DW-13480"/>
    <s v="Dianna Wilson"/>
    <x v="2"/>
    <x v="0"/>
    <x v="11"/>
    <x v="2"/>
    <s v="OFF-PA-10000061"/>
    <x v="1"/>
    <n v="25.92"/>
  </r>
  <r>
    <n v="250"/>
    <s v="CA-2017-154739"/>
    <n v="10"/>
    <x v="4"/>
    <x v="0"/>
    <s v="15/12/2017"/>
    <x v="0"/>
    <s v="LH-17155"/>
    <s v="Logan Haushalter"/>
    <x v="0"/>
    <x v="0"/>
    <x v="1"/>
    <x v="1"/>
    <s v="FUR-CH-10002965"/>
    <x v="0"/>
    <n v="321.56799999999998"/>
  </r>
  <r>
    <n v="251"/>
    <s v="CA-2017-145625"/>
    <n v="11"/>
    <x v="8"/>
    <x v="0"/>
    <s v="17/09/2017"/>
    <x v="1"/>
    <s v="KC-16540"/>
    <s v="Kelly Collister"/>
    <x v="0"/>
    <x v="0"/>
    <x v="1"/>
    <x v="1"/>
    <s v="OFF-PA-10004569"/>
    <x v="1"/>
    <n v="7.61"/>
  </r>
  <r>
    <n v="252"/>
    <s v="CA-2017-145625"/>
    <n v="11"/>
    <x v="8"/>
    <x v="0"/>
    <s v="17/09/2017"/>
    <x v="1"/>
    <s v="KC-16540"/>
    <s v="Kelly Collister"/>
    <x v="0"/>
    <x v="0"/>
    <x v="1"/>
    <x v="1"/>
    <s v="TEC-AC-10003832"/>
    <x v="2"/>
    <n v="3347.37"/>
  </r>
  <r>
    <n v="253"/>
    <s v="CA-2017-146941"/>
    <n v="10"/>
    <x v="4"/>
    <x v="0"/>
    <s v="13/12/2017"/>
    <x v="2"/>
    <s v="DL-13315"/>
    <s v="Delfina Latchford"/>
    <x v="0"/>
    <x v="0"/>
    <x v="15"/>
    <x v="3"/>
    <s v="OFF-ST-10001228"/>
    <x v="1"/>
    <n v="80.58"/>
  </r>
  <r>
    <n v="254"/>
    <s v="CA-2017-146941"/>
    <n v="10"/>
    <x v="4"/>
    <x v="0"/>
    <s v="13/12/2017"/>
    <x v="2"/>
    <s v="DL-13315"/>
    <s v="Delfina Latchford"/>
    <x v="0"/>
    <x v="0"/>
    <x v="15"/>
    <x v="3"/>
    <s v="OFF-EN-10003296"/>
    <x v="1"/>
    <n v="361.92"/>
  </r>
  <r>
    <n v="255"/>
    <s v="US-2016-159982"/>
    <n v="28"/>
    <x v="0"/>
    <x v="1"/>
    <s v="04/12/2016"/>
    <x v="1"/>
    <s v="DR-12880"/>
    <s v="Dan Reichenbach"/>
    <x v="1"/>
    <x v="0"/>
    <x v="10"/>
    <x v="2"/>
    <s v="FUR-FU-10002505"/>
    <x v="0"/>
    <n v="12.132"/>
  </r>
  <r>
    <n v="256"/>
    <s v="US-2016-159982"/>
    <n v="28"/>
    <x v="0"/>
    <x v="1"/>
    <s v="04/12/2016"/>
    <x v="1"/>
    <s v="DR-12880"/>
    <s v="Dan Reichenbach"/>
    <x v="1"/>
    <x v="0"/>
    <x v="10"/>
    <x v="2"/>
    <s v="OFF-ST-10004804"/>
    <x v="1"/>
    <n v="82.367999999999995"/>
  </r>
  <r>
    <n v="257"/>
    <s v="US-2016-159982"/>
    <n v="28"/>
    <x v="0"/>
    <x v="1"/>
    <s v="04/12/2016"/>
    <x v="1"/>
    <s v="DR-12880"/>
    <s v="Dan Reichenbach"/>
    <x v="1"/>
    <x v="0"/>
    <x v="10"/>
    <x v="2"/>
    <s v="OFF-ST-10001590"/>
    <x v="1"/>
    <n v="53.92"/>
  </r>
  <r>
    <n v="258"/>
    <s v="US-2016-159982"/>
    <n v="28"/>
    <x v="0"/>
    <x v="1"/>
    <s v="04/12/2016"/>
    <x v="1"/>
    <s v="DR-12880"/>
    <s v="Dan Reichenbach"/>
    <x v="1"/>
    <x v="0"/>
    <x v="10"/>
    <x v="2"/>
    <s v="TEC-PH-10001580"/>
    <x v="2"/>
    <n v="647.904"/>
  </r>
  <r>
    <n v="259"/>
    <s v="CA-2018-163139"/>
    <n v="1"/>
    <x v="4"/>
    <x v="3"/>
    <s v="03/12/2018"/>
    <x v="0"/>
    <s v="CC-12670"/>
    <s v="Craig Carreira"/>
    <x v="0"/>
    <x v="0"/>
    <x v="15"/>
    <x v="3"/>
    <s v="TEC-AC-10000290"/>
    <x v="2"/>
    <n v="20.37"/>
  </r>
  <r>
    <n v="260"/>
    <s v="CA-2018-163139"/>
    <n v="1"/>
    <x v="4"/>
    <x v="3"/>
    <s v="03/12/2018"/>
    <x v="0"/>
    <s v="CC-12670"/>
    <s v="Craig Carreira"/>
    <x v="0"/>
    <x v="0"/>
    <x v="15"/>
    <x v="3"/>
    <s v="OFF-ST-10002790"/>
    <x v="1"/>
    <n v="221.55"/>
  </r>
  <r>
    <n v="261"/>
    <s v="CA-2018-163139"/>
    <n v="1"/>
    <x v="4"/>
    <x v="3"/>
    <s v="03/12/2018"/>
    <x v="0"/>
    <s v="CC-12670"/>
    <s v="Craig Carreira"/>
    <x v="0"/>
    <x v="0"/>
    <x v="15"/>
    <x v="3"/>
    <s v="OFF-BI-10003460"/>
    <x v="1"/>
    <n v="17.52"/>
  </r>
  <r>
    <n v="262"/>
    <s v="US-2018-155299"/>
    <n v="8"/>
    <x v="1"/>
    <x v="3"/>
    <s v="12/06/2018"/>
    <x v="1"/>
    <s v="Dl-13600"/>
    <s v="Dorris liebe"/>
    <x v="1"/>
    <x v="0"/>
    <x v="5"/>
    <x v="2"/>
    <s v="OFF-AP-10002203"/>
    <x v="1"/>
    <n v="1.6240000000000001"/>
  </r>
  <r>
    <n v="263"/>
    <s v="US-2015-106992"/>
    <n v="19"/>
    <x v="8"/>
    <x v="2"/>
    <s v="21/09/2015"/>
    <x v="0"/>
    <s v="SB-20290"/>
    <s v="Sean Braxton"/>
    <x v="1"/>
    <x v="0"/>
    <x v="5"/>
    <x v="2"/>
    <s v="TEC-MA-10000822"/>
    <x v="2"/>
    <n v="3059.982"/>
  </r>
  <r>
    <n v="264"/>
    <s v="US-2015-106992"/>
    <n v="19"/>
    <x v="8"/>
    <x v="2"/>
    <s v="21/09/2015"/>
    <x v="0"/>
    <s v="SB-20290"/>
    <s v="Sean Braxton"/>
    <x v="1"/>
    <x v="0"/>
    <x v="5"/>
    <x v="2"/>
    <s v="TEC-MA-10003353"/>
    <x v="2"/>
    <n v="2519.9580000000001"/>
  </r>
  <r>
    <n v="265"/>
    <s v="CA-2017-125318"/>
    <n v="6"/>
    <x v="1"/>
    <x v="0"/>
    <s v="13/06/2017"/>
    <x v="1"/>
    <s v="RC-19825"/>
    <s v="Roy Collins"/>
    <x v="0"/>
    <x v="0"/>
    <x v="10"/>
    <x v="2"/>
    <s v="TEC-PH-10001433"/>
    <x v="2"/>
    <n v="328.22399999999999"/>
  </r>
  <r>
    <n v="266"/>
    <s v="CA-2016-155040"/>
    <n v="10"/>
    <x v="0"/>
    <x v="1"/>
    <s v="15/11/2016"/>
    <x v="1"/>
    <s v="AH-10210"/>
    <s v="Alan Hwang"/>
    <x v="0"/>
    <x v="0"/>
    <x v="1"/>
    <x v="1"/>
    <s v="TEC-AC-10004469"/>
    <x v="2"/>
    <n v="79.900000000000006"/>
  </r>
  <r>
    <n v="267"/>
    <s v="CA-2018-136826"/>
    <n v="16"/>
    <x v="1"/>
    <x v="3"/>
    <s v="20/06/2018"/>
    <x v="1"/>
    <s v="CB-12535"/>
    <s v="Claudia Bergmann"/>
    <x v="1"/>
    <x v="0"/>
    <x v="3"/>
    <x v="0"/>
    <s v="OFF-AR-10003602"/>
    <x v="1"/>
    <n v="14.016"/>
  </r>
  <r>
    <n v="268"/>
    <s v="CA-2017-111010"/>
    <n v="22"/>
    <x v="9"/>
    <x v="0"/>
    <s v="28/01/2017"/>
    <x v="1"/>
    <s v="PG-18895"/>
    <s v="Paul Gonzalez"/>
    <x v="0"/>
    <x v="0"/>
    <x v="30"/>
    <x v="3"/>
    <s v="OFF-FA-10003472"/>
    <x v="1"/>
    <n v="7.56"/>
  </r>
  <r>
    <n v="269"/>
    <s v="US-2018-145366"/>
    <n v="9"/>
    <x v="4"/>
    <x v="3"/>
    <s v="13/12/2018"/>
    <x v="1"/>
    <s v="CA-12310"/>
    <s v="Christine Abelman"/>
    <x v="1"/>
    <x v="0"/>
    <x v="24"/>
    <x v="3"/>
    <s v="OFF-ST-10004180"/>
    <x v="1"/>
    <n v="37.207999999999998"/>
  </r>
  <r>
    <n v="270"/>
    <s v="US-2018-145366"/>
    <n v="9"/>
    <x v="4"/>
    <x v="3"/>
    <s v="13/12/2018"/>
    <x v="1"/>
    <s v="CA-12310"/>
    <s v="Christine Abelman"/>
    <x v="1"/>
    <x v="0"/>
    <x v="24"/>
    <x v="3"/>
    <s v="OFF-EN-10004386"/>
    <x v="1"/>
    <n v="57.576000000000001"/>
  </r>
  <r>
    <n v="271"/>
    <s v="CA-2018-163979"/>
    <n v="28"/>
    <x v="4"/>
    <x v="3"/>
    <s v="02/01/2019"/>
    <x v="0"/>
    <s v="KH-16690"/>
    <s v="Kristen Hastings"/>
    <x v="1"/>
    <x v="0"/>
    <x v="1"/>
    <x v="1"/>
    <s v="OFF-ST-10003208"/>
    <x v="1"/>
    <n v="725.84"/>
  </r>
  <r>
    <n v="272"/>
    <s v="CA-2016-155334"/>
    <n v="30"/>
    <x v="7"/>
    <x v="1"/>
    <s v="31/07/2016"/>
    <x v="2"/>
    <s v="HA-14920"/>
    <s v="Helen Andreada"/>
    <x v="0"/>
    <x v="0"/>
    <x v="1"/>
    <x v="1"/>
    <s v="TEC-AC-10003628"/>
    <x v="2"/>
    <n v="209.93"/>
  </r>
  <r>
    <n v="273"/>
    <s v="CA-2016-155334"/>
    <n v="30"/>
    <x v="7"/>
    <x v="1"/>
    <s v="31/07/2016"/>
    <x v="2"/>
    <s v="HA-14920"/>
    <s v="Helen Andreada"/>
    <x v="0"/>
    <x v="0"/>
    <x v="1"/>
    <x v="1"/>
    <s v="FUR-FU-10003274"/>
    <x v="0"/>
    <n v="5.28"/>
  </r>
  <r>
    <n v="274"/>
    <s v="CA-2016-155334"/>
    <n v="30"/>
    <x v="7"/>
    <x v="1"/>
    <s v="31/07/2016"/>
    <x v="2"/>
    <s v="HA-14920"/>
    <s v="Helen Andreada"/>
    <x v="0"/>
    <x v="0"/>
    <x v="1"/>
    <x v="1"/>
    <s v="OFF-BI-10002557"/>
    <x v="1"/>
    <n v="10.92"/>
  </r>
  <r>
    <n v="275"/>
    <s v="CA-2018-118136"/>
    <n v="16"/>
    <x v="8"/>
    <x v="3"/>
    <s v="17/09/2018"/>
    <x v="2"/>
    <s v="BB-10990"/>
    <s v="Barry Blumstein"/>
    <x v="1"/>
    <x v="0"/>
    <x v="1"/>
    <x v="1"/>
    <s v="OFF-PA-10002615"/>
    <x v="1"/>
    <n v="8.82"/>
  </r>
  <r>
    <n v="276"/>
    <s v="CA-2018-118136"/>
    <n v="16"/>
    <x v="8"/>
    <x v="3"/>
    <s v="17/09/2018"/>
    <x v="2"/>
    <s v="BB-10990"/>
    <s v="Barry Blumstein"/>
    <x v="1"/>
    <x v="0"/>
    <x v="1"/>
    <x v="1"/>
    <s v="OFF-AR-10001427"/>
    <x v="1"/>
    <n v="5.98"/>
  </r>
  <r>
    <n v="277"/>
    <s v="CA-2018-132976"/>
    <n v="13"/>
    <x v="2"/>
    <x v="3"/>
    <s v="17/10/2018"/>
    <x v="1"/>
    <s v="AG-10495"/>
    <s v="Andrew Gjertsen"/>
    <x v="1"/>
    <x v="0"/>
    <x v="9"/>
    <x v="3"/>
    <s v="OFF-PA-10000673"/>
    <x v="1"/>
    <n v="11.648"/>
  </r>
  <r>
    <n v="278"/>
    <s v="CA-2018-132976"/>
    <n v="13"/>
    <x v="2"/>
    <x v="3"/>
    <s v="17/10/2018"/>
    <x v="1"/>
    <s v="AG-10495"/>
    <s v="Andrew Gjertsen"/>
    <x v="1"/>
    <x v="0"/>
    <x v="9"/>
    <x v="3"/>
    <s v="OFF-PA-10004470"/>
    <x v="1"/>
    <n v="18.175999999999998"/>
  </r>
  <r>
    <n v="279"/>
    <s v="CA-2018-132976"/>
    <n v="13"/>
    <x v="2"/>
    <x v="3"/>
    <s v="17/10/2018"/>
    <x v="1"/>
    <s v="AG-10495"/>
    <s v="Andrew Gjertsen"/>
    <x v="1"/>
    <x v="0"/>
    <x v="9"/>
    <x v="3"/>
    <s v="OFF-ST-10000876"/>
    <x v="1"/>
    <n v="59.712000000000003"/>
  </r>
  <r>
    <n v="280"/>
    <s v="CA-2018-132976"/>
    <n v="13"/>
    <x v="2"/>
    <x v="3"/>
    <s v="17/10/2018"/>
    <x v="1"/>
    <s v="AG-10495"/>
    <s v="Andrew Gjertsen"/>
    <x v="1"/>
    <x v="0"/>
    <x v="9"/>
    <x v="3"/>
    <s v="OFF-LA-10002043"/>
    <x v="1"/>
    <n v="24.84"/>
  </r>
  <r>
    <n v="281"/>
    <s v="US-2016-161991"/>
    <n v="26"/>
    <x v="8"/>
    <x v="1"/>
    <s v="28/09/2016"/>
    <x v="0"/>
    <s v="SC-20725"/>
    <s v="Steven Cartwright"/>
    <x v="0"/>
    <x v="0"/>
    <x v="5"/>
    <x v="2"/>
    <s v="OFF-BI-10004967"/>
    <x v="1"/>
    <n v="2.08"/>
  </r>
  <r>
    <n v="282"/>
    <s v="US-2016-161991"/>
    <n v="26"/>
    <x v="8"/>
    <x v="1"/>
    <s v="28/09/2016"/>
    <x v="0"/>
    <s v="SC-20725"/>
    <s v="Steven Cartwright"/>
    <x v="0"/>
    <x v="0"/>
    <x v="5"/>
    <x v="2"/>
    <s v="TEC-PH-10001760"/>
    <x v="2"/>
    <n v="1114.4000000000001"/>
  </r>
  <r>
    <n v="283"/>
    <s v="CA-2016-130890"/>
    <n v="2"/>
    <x v="0"/>
    <x v="1"/>
    <s v="06/11/2016"/>
    <x v="1"/>
    <s v="JO-15280"/>
    <s v="Jas O'Carroll"/>
    <x v="0"/>
    <x v="0"/>
    <x v="1"/>
    <x v="1"/>
    <s v="FUR-TA-10002903"/>
    <x v="0"/>
    <n v="1038.8399999999999"/>
  </r>
  <r>
    <n v="284"/>
    <s v="CA-2016-130883"/>
    <n v="26"/>
    <x v="8"/>
    <x v="1"/>
    <s v="02/10/2016"/>
    <x v="1"/>
    <s v="TB-21520"/>
    <s v="Tracy Blumstein"/>
    <x v="0"/>
    <x v="0"/>
    <x v="21"/>
    <x v="1"/>
    <s v="OFF-PA-10000474"/>
    <x v="1"/>
    <n v="141.76"/>
  </r>
  <r>
    <n v="285"/>
    <s v="CA-2016-130883"/>
    <n v="26"/>
    <x v="8"/>
    <x v="1"/>
    <s v="02/10/2016"/>
    <x v="1"/>
    <s v="TB-21520"/>
    <s v="Tracy Blumstein"/>
    <x v="0"/>
    <x v="0"/>
    <x v="21"/>
    <x v="1"/>
    <s v="TEC-AC-10001956"/>
    <x v="2"/>
    <n v="239.8"/>
  </r>
  <r>
    <n v="286"/>
    <s v="CA-2016-130883"/>
    <n v="26"/>
    <x v="8"/>
    <x v="1"/>
    <s v="02/10/2016"/>
    <x v="1"/>
    <s v="TB-21520"/>
    <s v="Tracy Blumstein"/>
    <x v="0"/>
    <x v="0"/>
    <x v="21"/>
    <x v="1"/>
    <s v="OFF-PA-10004100"/>
    <x v="1"/>
    <n v="31.103999999999999"/>
  </r>
  <r>
    <n v="287"/>
    <s v="CA-2017-112697"/>
    <n v="18"/>
    <x v="4"/>
    <x v="0"/>
    <s v="20/12/2017"/>
    <x v="0"/>
    <s v="AH-10195"/>
    <s v="Alan Haines"/>
    <x v="1"/>
    <x v="0"/>
    <x v="2"/>
    <x v="0"/>
    <s v="OFF-BI-10000778"/>
    <x v="1"/>
    <n v="254.05799999999999"/>
  </r>
  <r>
    <n v="288"/>
    <s v="CA-2017-112697"/>
    <n v="18"/>
    <x v="4"/>
    <x v="0"/>
    <s v="20/12/2017"/>
    <x v="0"/>
    <s v="AH-10195"/>
    <s v="Alan Haines"/>
    <x v="1"/>
    <x v="0"/>
    <x v="2"/>
    <x v="0"/>
    <s v="OFF-AP-10002684"/>
    <x v="1"/>
    <n v="194.52799999999999"/>
  </r>
  <r>
    <n v="289"/>
    <s v="CA-2017-112697"/>
    <n v="18"/>
    <x v="4"/>
    <x v="0"/>
    <s v="20/12/2017"/>
    <x v="0"/>
    <s v="AH-10195"/>
    <s v="Alan Haines"/>
    <x v="1"/>
    <x v="0"/>
    <x v="2"/>
    <x v="0"/>
    <s v="OFF-SU-10000646"/>
    <x v="1"/>
    <n v="961.48"/>
  </r>
  <r>
    <n v="290"/>
    <s v="CA-2017-110772"/>
    <n v="20"/>
    <x v="0"/>
    <x v="0"/>
    <s v="24/11/2017"/>
    <x v="0"/>
    <s v="NZ-18565"/>
    <s v="Nick Zandusky"/>
    <x v="2"/>
    <x v="0"/>
    <x v="24"/>
    <x v="3"/>
    <s v="OFF-FA-10002983"/>
    <x v="1"/>
    <n v="19.096"/>
  </r>
  <r>
    <n v="291"/>
    <s v="CA-2017-110772"/>
    <n v="20"/>
    <x v="0"/>
    <x v="0"/>
    <s v="24/11/2017"/>
    <x v="0"/>
    <s v="NZ-18565"/>
    <s v="Nick Zandusky"/>
    <x v="2"/>
    <x v="0"/>
    <x v="24"/>
    <x v="3"/>
    <s v="OFF-LA-10004689"/>
    <x v="1"/>
    <n v="18.495999999999999"/>
  </r>
  <r>
    <n v="292"/>
    <s v="CA-2017-110772"/>
    <n v="20"/>
    <x v="0"/>
    <x v="0"/>
    <s v="24/11/2017"/>
    <x v="0"/>
    <s v="NZ-18565"/>
    <s v="Nick Zandusky"/>
    <x v="2"/>
    <x v="0"/>
    <x v="24"/>
    <x v="3"/>
    <s v="TEC-AC-10002001"/>
    <x v="2"/>
    <n v="255.98400000000001"/>
  </r>
  <r>
    <n v="293"/>
    <s v="CA-2017-110772"/>
    <n v="20"/>
    <x v="0"/>
    <x v="0"/>
    <s v="24/11/2017"/>
    <x v="0"/>
    <s v="NZ-18565"/>
    <s v="Nick Zandusky"/>
    <x v="2"/>
    <x v="0"/>
    <x v="24"/>
    <x v="3"/>
    <s v="FUR-BO-10004709"/>
    <x v="0"/>
    <n v="86.97"/>
  </r>
  <r>
    <n v="294"/>
    <s v="CA-2015-111451"/>
    <n v="26"/>
    <x v="4"/>
    <x v="2"/>
    <s v="28/12/2015"/>
    <x v="2"/>
    <s v="KL-16555"/>
    <s v="Kelly Lampkin"/>
    <x v="1"/>
    <x v="0"/>
    <x v="22"/>
    <x v="1"/>
    <s v="FUR-FU-10004091"/>
    <x v="0"/>
    <n v="300.416"/>
  </r>
  <r>
    <n v="295"/>
    <s v="CA-2015-111451"/>
    <n v="26"/>
    <x v="4"/>
    <x v="2"/>
    <s v="28/12/2015"/>
    <x v="2"/>
    <s v="KL-16555"/>
    <s v="Kelly Lampkin"/>
    <x v="1"/>
    <x v="0"/>
    <x v="22"/>
    <x v="1"/>
    <s v="FUR-CH-10001891"/>
    <x v="0"/>
    <n v="230.352"/>
  </r>
  <r>
    <n v="296"/>
    <s v="CA-2015-111451"/>
    <n v="26"/>
    <x v="4"/>
    <x v="2"/>
    <s v="28/12/2015"/>
    <x v="2"/>
    <s v="KL-16555"/>
    <s v="Kelly Lampkin"/>
    <x v="1"/>
    <x v="0"/>
    <x v="22"/>
    <x v="1"/>
    <s v="FUR-FU-10002918"/>
    <x v="0"/>
    <n v="218.352"/>
  </r>
  <r>
    <n v="297"/>
    <s v="CA-2015-111451"/>
    <n v="26"/>
    <x v="4"/>
    <x v="2"/>
    <s v="28/12/2015"/>
    <x v="2"/>
    <s v="KL-16555"/>
    <s v="Kelly Lampkin"/>
    <x v="1"/>
    <x v="0"/>
    <x v="22"/>
    <x v="1"/>
    <s v="OFF-BI-10004593"/>
    <x v="1"/>
    <n v="78.599999999999994"/>
  </r>
  <r>
    <n v="298"/>
    <s v="CA-2015-111451"/>
    <n v="26"/>
    <x v="4"/>
    <x v="2"/>
    <s v="28/12/2015"/>
    <x v="2"/>
    <s v="KL-16555"/>
    <s v="Kelly Lampkin"/>
    <x v="1"/>
    <x v="0"/>
    <x v="22"/>
    <x v="1"/>
    <s v="OFF-FA-10004854"/>
    <x v="1"/>
    <n v="27.552"/>
  </r>
  <r>
    <n v="299"/>
    <s v="CA-2017-142545"/>
    <n v="28"/>
    <x v="2"/>
    <x v="0"/>
    <s v="03/11/2017"/>
    <x v="1"/>
    <s v="JD-15895"/>
    <s v="Jonathan Doherty"/>
    <x v="1"/>
    <x v="0"/>
    <x v="30"/>
    <x v="3"/>
    <s v="OFF-PA-10002105"/>
    <x v="1"/>
    <n v="32.4"/>
  </r>
  <r>
    <n v="300"/>
    <s v="CA-2017-142545"/>
    <n v="28"/>
    <x v="2"/>
    <x v="0"/>
    <s v="03/11/2017"/>
    <x v="1"/>
    <s v="JD-15895"/>
    <s v="Jonathan Doherty"/>
    <x v="1"/>
    <x v="0"/>
    <x v="30"/>
    <x v="3"/>
    <s v="OFF-ST-10002756"/>
    <x v="1"/>
    <n v="1082.48"/>
  </r>
  <r>
    <n v="301"/>
    <s v="CA-2017-142545"/>
    <n v="28"/>
    <x v="2"/>
    <x v="0"/>
    <s v="03/11/2017"/>
    <x v="1"/>
    <s v="JD-15895"/>
    <s v="Jonathan Doherty"/>
    <x v="1"/>
    <x v="0"/>
    <x v="30"/>
    <x v="3"/>
    <s v="OFF-PA-10004243"/>
    <x v="1"/>
    <n v="56.91"/>
  </r>
  <r>
    <n v="302"/>
    <s v="CA-2017-142545"/>
    <n v="28"/>
    <x v="2"/>
    <x v="0"/>
    <s v="03/11/2017"/>
    <x v="1"/>
    <s v="JD-15895"/>
    <s v="Jonathan Doherty"/>
    <x v="1"/>
    <x v="0"/>
    <x v="30"/>
    <x v="3"/>
    <s v="FUR-FU-10001861"/>
    <x v="0"/>
    <n v="77.599999999999994"/>
  </r>
  <r>
    <n v="303"/>
    <s v="CA-2017-142545"/>
    <n v="28"/>
    <x v="2"/>
    <x v="0"/>
    <s v="03/11/2017"/>
    <x v="1"/>
    <s v="JD-15895"/>
    <s v="Jonathan Doherty"/>
    <x v="1"/>
    <x v="0"/>
    <x v="30"/>
    <x v="3"/>
    <s v="OFF-BI-10002706"/>
    <x v="1"/>
    <n v="14.28"/>
  </r>
  <r>
    <n v="304"/>
    <s v="US-2018-152380"/>
    <n v="19"/>
    <x v="0"/>
    <x v="3"/>
    <s v="23/11/2018"/>
    <x v="1"/>
    <s v="JH-15910"/>
    <s v="Jonathan Howell"/>
    <x v="0"/>
    <x v="0"/>
    <x v="10"/>
    <x v="2"/>
    <s v="FUR-TA-10002533"/>
    <x v="0"/>
    <n v="219.07499999999999"/>
  </r>
  <r>
    <n v="305"/>
    <s v="CA-2016-144253"/>
    <n v="4"/>
    <x v="5"/>
    <x v="1"/>
    <s v="09/05/2016"/>
    <x v="0"/>
    <s v="AS-10225"/>
    <s v="Alan Schoenberger"/>
    <x v="1"/>
    <x v="0"/>
    <x v="15"/>
    <x v="3"/>
    <s v="FUR-FU-10002671"/>
    <x v="0"/>
    <n v="26.8"/>
  </r>
  <r>
    <n v="306"/>
    <s v="CA-2015-130960"/>
    <n v="30"/>
    <x v="4"/>
    <x v="2"/>
    <s v="04/01/2016"/>
    <x v="1"/>
    <s v="KB-16600"/>
    <s v="Ken Brennan"/>
    <x v="1"/>
    <x v="0"/>
    <x v="12"/>
    <x v="2"/>
    <s v="OFF-AR-10003651"/>
    <x v="1"/>
    <n v="9.84"/>
  </r>
  <r>
    <n v="307"/>
    <s v="CA-2015-111003"/>
    <n v="1"/>
    <x v="1"/>
    <x v="2"/>
    <s v="06/06/2015"/>
    <x v="1"/>
    <s v="CR-12625"/>
    <s v="Corey Roper"/>
    <x v="2"/>
    <x v="0"/>
    <x v="30"/>
    <x v="3"/>
    <s v="OFF-BI-10001072"/>
    <x v="1"/>
    <n v="45.48"/>
  </r>
  <r>
    <n v="308"/>
    <s v="CA-2015-111003"/>
    <n v="1"/>
    <x v="1"/>
    <x v="2"/>
    <s v="06/06/2015"/>
    <x v="1"/>
    <s v="CR-12625"/>
    <s v="Corey Roper"/>
    <x v="2"/>
    <x v="0"/>
    <x v="30"/>
    <x v="3"/>
    <s v="OFF-AR-10002135"/>
    <x v="1"/>
    <n v="289.2"/>
  </r>
  <r>
    <n v="309"/>
    <s v="CA-2018-126774"/>
    <n v="15"/>
    <x v="3"/>
    <x v="3"/>
    <s v="17/04/2018"/>
    <x v="2"/>
    <s v="SH-20395"/>
    <s v="Shahid Hopkins"/>
    <x v="0"/>
    <x v="0"/>
    <x v="17"/>
    <x v="0"/>
    <s v="OFF-AR-10002804"/>
    <x v="1"/>
    <n v="4.8899999999999997"/>
  </r>
  <r>
    <n v="310"/>
    <s v="CA-2017-142902"/>
    <n v="12"/>
    <x v="8"/>
    <x v="0"/>
    <s v="14/09/2017"/>
    <x v="0"/>
    <s v="BP-11185"/>
    <s v="Ben Peterman"/>
    <x v="1"/>
    <x v="0"/>
    <x v="22"/>
    <x v="1"/>
    <s v="FUR-FU-10001918"/>
    <x v="0"/>
    <n v="15.135999999999999"/>
  </r>
  <r>
    <n v="311"/>
    <s v="CA-2017-142902"/>
    <n v="12"/>
    <x v="8"/>
    <x v="0"/>
    <s v="14/09/2017"/>
    <x v="0"/>
    <s v="BP-11185"/>
    <s v="Ben Peterman"/>
    <x v="1"/>
    <x v="0"/>
    <x v="22"/>
    <x v="1"/>
    <s v="FUR-CH-10004086"/>
    <x v="0"/>
    <n v="466.76799999999997"/>
  </r>
  <r>
    <n v="312"/>
    <s v="CA-2017-142902"/>
    <n v="12"/>
    <x v="8"/>
    <x v="0"/>
    <s v="14/09/2017"/>
    <x v="0"/>
    <s v="BP-11185"/>
    <s v="Ben Peterman"/>
    <x v="1"/>
    <x v="0"/>
    <x v="22"/>
    <x v="1"/>
    <s v="FUR-FU-10001756"/>
    <x v="0"/>
    <n v="15.231999999999999"/>
  </r>
  <r>
    <n v="313"/>
    <s v="CA-2017-142902"/>
    <n v="12"/>
    <x v="8"/>
    <x v="0"/>
    <s v="14/09/2017"/>
    <x v="0"/>
    <s v="BP-11185"/>
    <s v="Ben Peterman"/>
    <x v="1"/>
    <x v="0"/>
    <x v="22"/>
    <x v="1"/>
    <s v="OFF-LA-10000634"/>
    <x v="1"/>
    <n v="6.2640000000000002"/>
  </r>
  <r>
    <n v="314"/>
    <s v="CA-2015-120887"/>
    <n v="27"/>
    <x v="8"/>
    <x v="2"/>
    <s v="03/10/2015"/>
    <x v="1"/>
    <s v="TS-21205"/>
    <s v="Thomas Seio"/>
    <x v="1"/>
    <x v="0"/>
    <x v="30"/>
    <x v="3"/>
    <s v="FUR-FU-10001588"/>
    <x v="0"/>
    <n v="87.54"/>
  </r>
  <r>
    <n v="315"/>
    <s v="CA-2015-167850"/>
    <n v="9"/>
    <x v="6"/>
    <x v="2"/>
    <s v="16/08/2015"/>
    <x v="1"/>
    <s v="AG-10525"/>
    <s v="Andy Gerbode"/>
    <x v="1"/>
    <x v="0"/>
    <x v="2"/>
    <x v="0"/>
    <s v="TEC-PH-10002398"/>
    <x v="2"/>
    <n v="178.38399999999999"/>
  </r>
  <r>
    <n v="316"/>
    <s v="CA-2015-167850"/>
    <n v="9"/>
    <x v="6"/>
    <x v="2"/>
    <s v="16/08/2015"/>
    <x v="1"/>
    <s v="AG-10525"/>
    <s v="Andy Gerbode"/>
    <x v="1"/>
    <x v="0"/>
    <x v="2"/>
    <x v="0"/>
    <s v="OFF-PA-10001937"/>
    <x v="1"/>
    <n v="15.552"/>
  </r>
  <r>
    <n v="317"/>
    <s v="CA-2015-164259"/>
    <n v="28"/>
    <x v="4"/>
    <x v="2"/>
    <s v="30/12/2015"/>
    <x v="2"/>
    <s v="SP-20860"/>
    <s v="Sung Pak"/>
    <x v="1"/>
    <x v="0"/>
    <x v="9"/>
    <x v="3"/>
    <s v="OFF-AR-10003373"/>
    <x v="1"/>
    <n v="99.135999999999996"/>
  </r>
  <r>
    <n v="318"/>
    <s v="CA-2015-164973"/>
    <n v="4"/>
    <x v="0"/>
    <x v="2"/>
    <s v="09/11/2015"/>
    <x v="1"/>
    <s v="NM-18445"/>
    <s v="Nathan Mautz"/>
    <x v="2"/>
    <x v="0"/>
    <x v="15"/>
    <x v="3"/>
    <s v="FUR-CH-10002602"/>
    <x v="0"/>
    <n v="135.88200000000001"/>
  </r>
  <r>
    <n v="319"/>
    <s v="CA-2015-164973"/>
    <n v="4"/>
    <x v="0"/>
    <x v="2"/>
    <s v="09/11/2015"/>
    <x v="1"/>
    <s v="NM-18445"/>
    <s v="Nathan Mautz"/>
    <x v="2"/>
    <x v="0"/>
    <x v="15"/>
    <x v="3"/>
    <s v="TEC-MA-10002927"/>
    <x v="2"/>
    <n v="3991.98"/>
  </r>
  <r>
    <n v="320"/>
    <s v="CA-2015-164973"/>
    <n v="4"/>
    <x v="0"/>
    <x v="2"/>
    <s v="09/11/2015"/>
    <x v="1"/>
    <s v="NM-18445"/>
    <s v="Nathan Mautz"/>
    <x v="2"/>
    <x v="0"/>
    <x v="15"/>
    <x v="3"/>
    <s v="TEC-PH-10004093"/>
    <x v="2"/>
    <n v="275.94"/>
  </r>
  <r>
    <n v="321"/>
    <s v="CA-2015-164973"/>
    <n v="4"/>
    <x v="0"/>
    <x v="2"/>
    <s v="09/11/2015"/>
    <x v="1"/>
    <s v="NM-18445"/>
    <s v="Nathan Mautz"/>
    <x v="2"/>
    <x v="0"/>
    <x v="15"/>
    <x v="3"/>
    <s v="TEC-AC-10000892"/>
    <x v="2"/>
    <n v="360"/>
  </r>
  <r>
    <n v="322"/>
    <s v="CA-2015-164973"/>
    <n v="4"/>
    <x v="0"/>
    <x v="2"/>
    <s v="09/11/2015"/>
    <x v="1"/>
    <s v="NM-18445"/>
    <s v="Nathan Mautz"/>
    <x v="2"/>
    <x v="0"/>
    <x v="15"/>
    <x v="3"/>
    <s v="OFF-ST-10002974"/>
    <x v="1"/>
    <n v="43.57"/>
  </r>
  <r>
    <n v="323"/>
    <s v="CA-2015-156601"/>
    <n v="19"/>
    <x v="8"/>
    <x v="2"/>
    <s v="24/09/2015"/>
    <x v="1"/>
    <s v="FA-14230"/>
    <s v="Frank Atkinson"/>
    <x v="1"/>
    <x v="0"/>
    <x v="1"/>
    <x v="1"/>
    <s v="OFF-FA-10000624"/>
    <x v="1"/>
    <n v="7.16"/>
  </r>
  <r>
    <n v="324"/>
    <s v="CA-2017-162138"/>
    <n v="23"/>
    <x v="3"/>
    <x v="0"/>
    <s v="27/04/2017"/>
    <x v="1"/>
    <s v="GK-14620"/>
    <s v="Grace Kelly"/>
    <x v="1"/>
    <x v="0"/>
    <x v="1"/>
    <x v="1"/>
    <s v="OFF-BI-10004593"/>
    <x v="1"/>
    <n v="251.52"/>
  </r>
  <r>
    <n v="325"/>
    <s v="CA-2017-162138"/>
    <n v="23"/>
    <x v="3"/>
    <x v="0"/>
    <s v="27/04/2017"/>
    <x v="1"/>
    <s v="GK-14620"/>
    <s v="Grace Kelly"/>
    <x v="1"/>
    <x v="0"/>
    <x v="1"/>
    <x v="1"/>
    <s v="TEC-AC-10001908"/>
    <x v="2"/>
    <n v="99.99"/>
  </r>
  <r>
    <n v="326"/>
    <s v="CA-2018-153339"/>
    <n v="3"/>
    <x v="0"/>
    <x v="3"/>
    <s v="05/11/2018"/>
    <x v="0"/>
    <s v="DJ-13510"/>
    <s v="Don Jones"/>
    <x v="1"/>
    <x v="0"/>
    <x v="18"/>
    <x v="0"/>
    <s v="FUR-FU-10001967"/>
    <x v="0"/>
    <n v="15.992000000000001"/>
  </r>
  <r>
    <n v="327"/>
    <s v="US-2017-141544"/>
    <n v="30"/>
    <x v="6"/>
    <x v="0"/>
    <s v="01/09/2017"/>
    <x v="2"/>
    <s v="PO-18850"/>
    <s v="Patrick O'Brill"/>
    <x v="0"/>
    <x v="0"/>
    <x v="9"/>
    <x v="3"/>
    <s v="TEC-PH-10003645"/>
    <x v="2"/>
    <n v="290.89800000000002"/>
  </r>
  <r>
    <n v="328"/>
    <s v="US-2017-141544"/>
    <n v="30"/>
    <x v="6"/>
    <x v="0"/>
    <s v="01/09/2017"/>
    <x v="2"/>
    <s v="PO-18850"/>
    <s v="Patrick O'Brill"/>
    <x v="0"/>
    <x v="0"/>
    <x v="9"/>
    <x v="3"/>
    <s v="OFF-ST-10000675"/>
    <x v="1"/>
    <n v="54.223999999999997"/>
  </r>
  <r>
    <n v="329"/>
    <s v="US-2017-141544"/>
    <n v="30"/>
    <x v="6"/>
    <x v="0"/>
    <s v="01/09/2017"/>
    <x v="2"/>
    <s v="PO-18850"/>
    <s v="Patrick O'Brill"/>
    <x v="0"/>
    <x v="0"/>
    <x v="9"/>
    <x v="3"/>
    <s v="FUR-CH-10003312"/>
    <x v="0"/>
    <n v="786.74400000000003"/>
  </r>
  <r>
    <n v="330"/>
    <s v="US-2017-141544"/>
    <n v="30"/>
    <x v="6"/>
    <x v="0"/>
    <s v="01/09/2017"/>
    <x v="2"/>
    <s v="PO-18850"/>
    <s v="Patrick O'Brill"/>
    <x v="0"/>
    <x v="0"/>
    <x v="9"/>
    <x v="3"/>
    <s v="OFF-LA-10001074"/>
    <x v="1"/>
    <n v="100.24"/>
  </r>
  <r>
    <n v="331"/>
    <s v="US-2017-141544"/>
    <n v="30"/>
    <x v="6"/>
    <x v="0"/>
    <s v="01/09/2017"/>
    <x v="2"/>
    <s v="PO-18850"/>
    <s v="Patrick O'Brill"/>
    <x v="0"/>
    <x v="0"/>
    <x v="9"/>
    <x v="3"/>
    <s v="OFF-BI-10001524"/>
    <x v="1"/>
    <n v="37.764000000000003"/>
  </r>
  <r>
    <n v="332"/>
    <s v="US-2017-150147"/>
    <n v="25"/>
    <x v="3"/>
    <x v="0"/>
    <s v="29/04/2017"/>
    <x v="0"/>
    <s v="JL-15850"/>
    <s v="John Lucas"/>
    <x v="0"/>
    <x v="0"/>
    <x v="9"/>
    <x v="3"/>
    <s v="TEC-PH-10004614"/>
    <x v="2"/>
    <n v="82.8"/>
  </r>
  <r>
    <n v="333"/>
    <s v="US-2017-150147"/>
    <n v="25"/>
    <x v="3"/>
    <x v="0"/>
    <s v="29/04/2017"/>
    <x v="0"/>
    <s v="JL-15850"/>
    <s v="John Lucas"/>
    <x v="0"/>
    <x v="0"/>
    <x v="9"/>
    <x v="3"/>
    <s v="OFF-BI-10001153"/>
    <x v="1"/>
    <n v="20.724"/>
  </r>
  <r>
    <n v="334"/>
    <s v="US-2017-150147"/>
    <n v="25"/>
    <x v="3"/>
    <x v="0"/>
    <s v="29/04/2017"/>
    <x v="0"/>
    <s v="JL-15850"/>
    <s v="John Lucas"/>
    <x v="0"/>
    <x v="0"/>
    <x v="9"/>
    <x v="3"/>
    <s v="OFF-BI-10001982"/>
    <x v="1"/>
    <n v="4.8959999999999999"/>
  </r>
  <r>
    <n v="335"/>
    <s v="CA-2016-137946"/>
    <n v="1"/>
    <x v="8"/>
    <x v="1"/>
    <s v="04/09/2016"/>
    <x v="0"/>
    <s v="DB-13615"/>
    <s v="Doug Bickford"/>
    <x v="0"/>
    <x v="0"/>
    <x v="1"/>
    <x v="1"/>
    <s v="OFF-BI-10001922"/>
    <x v="1"/>
    <n v="4.7519999999999998"/>
  </r>
  <r>
    <n v="336"/>
    <s v="CA-2016-137946"/>
    <n v="1"/>
    <x v="8"/>
    <x v="1"/>
    <s v="04/09/2016"/>
    <x v="0"/>
    <s v="DB-13615"/>
    <s v="Doug Bickford"/>
    <x v="0"/>
    <x v="0"/>
    <x v="1"/>
    <x v="1"/>
    <s v="TEC-CO-10001449"/>
    <x v="2"/>
    <n v="959.98400000000004"/>
  </r>
  <r>
    <n v="337"/>
    <s v="CA-2016-137946"/>
    <n v="1"/>
    <x v="8"/>
    <x v="1"/>
    <s v="04/09/2016"/>
    <x v="0"/>
    <s v="DB-13615"/>
    <s v="Doug Bickford"/>
    <x v="0"/>
    <x v="0"/>
    <x v="1"/>
    <x v="1"/>
    <s v="OFF-BI-10004140"/>
    <x v="1"/>
    <n v="14.368"/>
  </r>
  <r>
    <n v="338"/>
    <s v="CA-2015-129924"/>
    <n v="12"/>
    <x v="7"/>
    <x v="2"/>
    <s v="17/07/2015"/>
    <x v="1"/>
    <s v="AC-10420"/>
    <s v="Alyssa Crouse"/>
    <x v="1"/>
    <x v="0"/>
    <x v="1"/>
    <x v="1"/>
    <s v="OFF-BI-10003314"/>
    <x v="1"/>
    <n v="7.7119999999999997"/>
  </r>
  <r>
    <n v="339"/>
    <s v="CA-2015-129924"/>
    <n v="12"/>
    <x v="7"/>
    <x v="2"/>
    <s v="17/07/2015"/>
    <x v="1"/>
    <s v="AC-10420"/>
    <s v="Alyssa Crouse"/>
    <x v="1"/>
    <x v="0"/>
    <x v="1"/>
    <x v="1"/>
    <s v="FUR-TA-10004575"/>
    <x v="0"/>
    <n v="698.35199999999998"/>
  </r>
  <r>
    <n v="340"/>
    <s v="CA-2016-128167"/>
    <n v="22"/>
    <x v="1"/>
    <x v="1"/>
    <s v="26/06/2016"/>
    <x v="0"/>
    <s v="KL-16645"/>
    <s v="Ken Lonsdale"/>
    <x v="0"/>
    <x v="0"/>
    <x v="7"/>
    <x v="1"/>
    <s v="OFF-FA-10000490"/>
    <x v="1"/>
    <n v="4.96"/>
  </r>
  <r>
    <n v="341"/>
    <s v="CA-2015-122336"/>
    <n v="13"/>
    <x v="3"/>
    <x v="2"/>
    <s v="17/04/2015"/>
    <x v="0"/>
    <s v="JD-15895"/>
    <s v="Jonathan Doherty"/>
    <x v="1"/>
    <x v="0"/>
    <x v="9"/>
    <x v="3"/>
    <s v="OFF-AR-10000122"/>
    <x v="1"/>
    <n v="17.856000000000002"/>
  </r>
  <r>
    <n v="342"/>
    <s v="CA-2015-122336"/>
    <n v="13"/>
    <x v="3"/>
    <x v="2"/>
    <s v="17/04/2015"/>
    <x v="0"/>
    <s v="JD-15895"/>
    <s v="Jonathan Doherty"/>
    <x v="1"/>
    <x v="0"/>
    <x v="9"/>
    <x v="3"/>
    <s v="OFF-BI-10003656"/>
    <x v="1"/>
    <n v="509.97"/>
  </r>
  <r>
    <n v="343"/>
    <s v="CA-2015-122336"/>
    <n v="13"/>
    <x v="3"/>
    <x v="2"/>
    <s v="17/04/2015"/>
    <x v="0"/>
    <s v="JD-15895"/>
    <s v="Jonathan Doherty"/>
    <x v="1"/>
    <x v="0"/>
    <x v="9"/>
    <x v="3"/>
    <s v="OFF-FA-10002780"/>
    <x v="1"/>
    <n v="30.992000000000001"/>
  </r>
  <r>
    <n v="344"/>
    <s v="CA-2015-122336"/>
    <n v="13"/>
    <x v="3"/>
    <x v="2"/>
    <s v="17/04/2015"/>
    <x v="0"/>
    <s v="JD-15895"/>
    <s v="Jonathan Doherty"/>
    <x v="1"/>
    <x v="0"/>
    <x v="9"/>
    <x v="3"/>
    <s v="TEC-PH-10000702"/>
    <x v="2"/>
    <n v="71.927999999999997"/>
  </r>
  <r>
    <n v="345"/>
    <s v="US-2016-120712"/>
    <n v="20"/>
    <x v="4"/>
    <x v="1"/>
    <s v="24/12/2016"/>
    <x v="1"/>
    <s v="CS-12130"/>
    <s v="Chad Sievert"/>
    <x v="0"/>
    <x v="0"/>
    <x v="5"/>
    <x v="2"/>
    <s v="OFF-ST-10000107"/>
    <x v="1"/>
    <n v="88.8"/>
  </r>
  <r>
    <n v="346"/>
    <s v="CA-2018-169901"/>
    <n v="15"/>
    <x v="1"/>
    <x v="3"/>
    <s v="19/06/2018"/>
    <x v="1"/>
    <s v="CC-12550"/>
    <s v="Clay Cheatham"/>
    <x v="0"/>
    <x v="0"/>
    <x v="1"/>
    <x v="1"/>
    <s v="TEC-PH-10002293"/>
    <x v="2"/>
    <n v="47.975999999999999"/>
  </r>
  <r>
    <n v="347"/>
    <s v="CA-2018-134306"/>
    <n v="8"/>
    <x v="7"/>
    <x v="3"/>
    <s v="12/07/2018"/>
    <x v="1"/>
    <s v="TD-20995"/>
    <s v="Tamara Dahlen"/>
    <x v="0"/>
    <x v="0"/>
    <x v="31"/>
    <x v="3"/>
    <s v="OFF-AR-10004027"/>
    <x v="1"/>
    <n v="7.56"/>
  </r>
  <r>
    <n v="348"/>
    <s v="CA-2018-134306"/>
    <n v="8"/>
    <x v="7"/>
    <x v="3"/>
    <s v="12/07/2018"/>
    <x v="1"/>
    <s v="TD-20995"/>
    <s v="Tamara Dahlen"/>
    <x v="0"/>
    <x v="0"/>
    <x v="31"/>
    <x v="3"/>
    <s v="OFF-PA-10000249"/>
    <x v="1"/>
    <n v="24.56"/>
  </r>
  <r>
    <n v="349"/>
    <s v="CA-2018-134306"/>
    <n v="8"/>
    <x v="7"/>
    <x v="3"/>
    <s v="12/07/2018"/>
    <x v="1"/>
    <s v="TD-20995"/>
    <s v="Tamara Dahlen"/>
    <x v="0"/>
    <x v="0"/>
    <x v="31"/>
    <x v="3"/>
    <s v="OFF-AR-10001374"/>
    <x v="1"/>
    <n v="12.96"/>
  </r>
  <r>
    <n v="350"/>
    <s v="CA-2017-129714"/>
    <n v="1"/>
    <x v="8"/>
    <x v="0"/>
    <s v="03/09/2017"/>
    <x v="2"/>
    <s v="AB-10060"/>
    <s v="Adam Bellavance"/>
    <x v="2"/>
    <x v="0"/>
    <x v="15"/>
    <x v="3"/>
    <s v="TEC-AC-10000290"/>
    <x v="2"/>
    <n v="6.79"/>
  </r>
  <r>
    <n v="351"/>
    <s v="CA-2017-129714"/>
    <n v="1"/>
    <x v="8"/>
    <x v="0"/>
    <s v="03/09/2017"/>
    <x v="2"/>
    <s v="AB-10060"/>
    <s v="Adam Bellavance"/>
    <x v="2"/>
    <x v="0"/>
    <x v="15"/>
    <x v="3"/>
    <s v="OFF-PA-10001970"/>
    <x v="1"/>
    <n v="24.56"/>
  </r>
  <r>
    <n v="352"/>
    <s v="CA-2017-129714"/>
    <n v="1"/>
    <x v="8"/>
    <x v="0"/>
    <s v="03/09/2017"/>
    <x v="2"/>
    <s v="AB-10060"/>
    <s v="Adam Bellavance"/>
    <x v="2"/>
    <x v="0"/>
    <x v="15"/>
    <x v="3"/>
    <s v="OFF-BI-10002160"/>
    <x v="1"/>
    <n v="3.048"/>
  </r>
  <r>
    <n v="353"/>
    <s v="CA-2017-129714"/>
    <n v="1"/>
    <x v="8"/>
    <x v="0"/>
    <s v="03/09/2017"/>
    <x v="2"/>
    <s v="AB-10060"/>
    <s v="Adam Bellavance"/>
    <x v="2"/>
    <x v="0"/>
    <x v="15"/>
    <x v="3"/>
    <s v="OFF-PA-10001970"/>
    <x v="1"/>
    <n v="49.12"/>
  </r>
  <r>
    <n v="354"/>
    <s v="CA-2017-129714"/>
    <n v="1"/>
    <x v="8"/>
    <x v="0"/>
    <s v="03/09/2017"/>
    <x v="2"/>
    <s v="AB-10060"/>
    <s v="Adam Bellavance"/>
    <x v="2"/>
    <x v="0"/>
    <x v="15"/>
    <x v="3"/>
    <s v="OFF-BI-10004995"/>
    <x v="1"/>
    <n v="4355.1679999999997"/>
  </r>
  <r>
    <n v="355"/>
    <s v="CA-2017-138520"/>
    <n v="8"/>
    <x v="3"/>
    <x v="0"/>
    <s v="13/04/2017"/>
    <x v="1"/>
    <s v="JL-15505"/>
    <s v="Jeremy Lonsdale"/>
    <x v="0"/>
    <x v="0"/>
    <x v="15"/>
    <x v="3"/>
    <s v="FUR-BO-10002268"/>
    <x v="0"/>
    <n v="388.70400000000001"/>
  </r>
  <r>
    <n v="356"/>
    <s v="CA-2017-138520"/>
    <n v="8"/>
    <x v="3"/>
    <x v="0"/>
    <s v="13/04/2017"/>
    <x v="1"/>
    <s v="JL-15505"/>
    <s v="Jeremy Lonsdale"/>
    <x v="0"/>
    <x v="0"/>
    <x v="15"/>
    <x v="3"/>
    <s v="OFF-EN-10001137"/>
    <x v="1"/>
    <n v="8.26"/>
  </r>
  <r>
    <n v="357"/>
    <s v="CA-2017-138520"/>
    <n v="8"/>
    <x v="3"/>
    <x v="0"/>
    <s v="13/04/2017"/>
    <x v="1"/>
    <s v="JL-15505"/>
    <s v="Jeremy Lonsdale"/>
    <x v="0"/>
    <x v="0"/>
    <x v="15"/>
    <x v="3"/>
    <s v="OFF-AR-10002399"/>
    <x v="1"/>
    <n v="17.04"/>
  </r>
  <r>
    <n v="358"/>
    <s v="CA-2017-138520"/>
    <n v="8"/>
    <x v="3"/>
    <x v="0"/>
    <s v="13/04/2017"/>
    <x v="1"/>
    <s v="JL-15505"/>
    <s v="Jeremy Lonsdale"/>
    <x v="0"/>
    <x v="0"/>
    <x v="15"/>
    <x v="3"/>
    <s v="OFF-PA-10002713"/>
    <x v="1"/>
    <n v="34.4"/>
  </r>
  <r>
    <n v="359"/>
    <s v="CA-2017-130001"/>
    <n v="23"/>
    <x v="3"/>
    <x v="0"/>
    <s v="28/04/2017"/>
    <x v="1"/>
    <s v="HK-14890"/>
    <s v="Heather Kirkland"/>
    <x v="1"/>
    <x v="0"/>
    <x v="3"/>
    <x v="0"/>
    <s v="OFF-PA-10002666"/>
    <x v="1"/>
    <n v="36.24"/>
  </r>
  <r>
    <n v="360"/>
    <s v="CA-2018-155698"/>
    <n v="8"/>
    <x v="10"/>
    <x v="3"/>
    <s v="11/03/2018"/>
    <x v="2"/>
    <s v="VB-21745"/>
    <s v="Victoria Brennan"/>
    <x v="1"/>
    <x v="0"/>
    <x v="32"/>
    <x v="0"/>
    <s v="OFF-AP-10001124"/>
    <x v="1"/>
    <n v="647.84"/>
  </r>
  <r>
    <n v="361"/>
    <s v="CA-2018-155698"/>
    <n v="8"/>
    <x v="10"/>
    <x v="3"/>
    <s v="11/03/2018"/>
    <x v="2"/>
    <s v="VB-21745"/>
    <s v="Victoria Brennan"/>
    <x v="1"/>
    <x v="0"/>
    <x v="32"/>
    <x v="0"/>
    <s v="OFF-LA-10001158"/>
    <x v="1"/>
    <n v="20.7"/>
  </r>
  <r>
    <n v="362"/>
    <s v="CA-2018-144904"/>
    <n v="25"/>
    <x v="8"/>
    <x v="3"/>
    <s v="01/10/2018"/>
    <x v="1"/>
    <s v="KW-16435"/>
    <s v="Katrina Willman"/>
    <x v="0"/>
    <x v="0"/>
    <x v="15"/>
    <x v="3"/>
    <s v="OFF-LA-10001158"/>
    <x v="1"/>
    <n v="20.7"/>
  </r>
  <r>
    <n v="363"/>
    <s v="CA-2018-144904"/>
    <n v="25"/>
    <x v="8"/>
    <x v="3"/>
    <s v="01/10/2018"/>
    <x v="1"/>
    <s v="KW-16435"/>
    <s v="Katrina Willman"/>
    <x v="0"/>
    <x v="0"/>
    <x v="15"/>
    <x v="3"/>
    <s v="FUR-CH-10000785"/>
    <x v="0"/>
    <n v="488.64600000000002"/>
  </r>
  <r>
    <n v="364"/>
    <s v="CA-2018-144904"/>
    <n v="25"/>
    <x v="8"/>
    <x v="3"/>
    <s v="01/10/2018"/>
    <x v="1"/>
    <s v="KW-16435"/>
    <s v="Katrina Willman"/>
    <x v="0"/>
    <x v="0"/>
    <x v="15"/>
    <x v="3"/>
    <s v="OFF-AR-10003732"/>
    <x v="1"/>
    <n v="5.56"/>
  </r>
  <r>
    <n v="365"/>
    <s v="CA-2018-144904"/>
    <n v="25"/>
    <x v="8"/>
    <x v="3"/>
    <s v="01/10/2018"/>
    <x v="1"/>
    <s v="KW-16435"/>
    <s v="Katrina Willman"/>
    <x v="0"/>
    <x v="0"/>
    <x v="15"/>
    <x v="3"/>
    <s v="FUR-FU-10000023"/>
    <x v="0"/>
    <n v="47.12"/>
  </r>
  <r>
    <n v="366"/>
    <s v="CA-2015-123344"/>
    <n v="24"/>
    <x v="8"/>
    <x v="2"/>
    <s v="29/09/2015"/>
    <x v="1"/>
    <s v="JD-16060"/>
    <s v="Julia Dunbar"/>
    <x v="0"/>
    <x v="0"/>
    <x v="1"/>
    <x v="1"/>
    <s v="OFF-ST-10001713"/>
    <x v="1"/>
    <n v="211.96"/>
  </r>
  <r>
    <n v="367"/>
    <s v="CA-2017-155516"/>
    <n v="21"/>
    <x v="2"/>
    <x v="0"/>
    <s v="21/10/2017"/>
    <x v="3"/>
    <s v="MK-17905"/>
    <s v="Michael Kennedy"/>
    <x v="1"/>
    <x v="0"/>
    <x v="29"/>
    <x v="3"/>
    <s v="OFF-BI-10002412"/>
    <x v="1"/>
    <n v="23.2"/>
  </r>
  <r>
    <n v="368"/>
    <s v="CA-2017-155516"/>
    <n v="21"/>
    <x v="2"/>
    <x v="0"/>
    <s v="21/10/2017"/>
    <x v="3"/>
    <s v="MK-17905"/>
    <s v="Michael Kennedy"/>
    <x v="1"/>
    <x v="0"/>
    <x v="29"/>
    <x v="3"/>
    <s v="OFF-SU-10001225"/>
    <x v="1"/>
    <n v="7.36"/>
  </r>
  <r>
    <n v="369"/>
    <s v="CA-2017-155516"/>
    <n v="21"/>
    <x v="2"/>
    <x v="0"/>
    <s v="21/10/2017"/>
    <x v="3"/>
    <s v="MK-17905"/>
    <s v="Michael Kennedy"/>
    <x v="1"/>
    <x v="0"/>
    <x v="29"/>
    <x v="3"/>
    <s v="OFF-ST-10002406"/>
    <x v="1"/>
    <n v="104.79"/>
  </r>
  <r>
    <n v="370"/>
    <s v="CA-2017-155516"/>
    <n v="21"/>
    <x v="2"/>
    <x v="0"/>
    <s v="21/10/2017"/>
    <x v="3"/>
    <s v="MK-17905"/>
    <s v="Michael Kennedy"/>
    <x v="1"/>
    <x v="0"/>
    <x v="29"/>
    <x v="3"/>
    <s v="FUR-BO-10002545"/>
    <x v="0"/>
    <n v="1043.92"/>
  </r>
  <r>
    <n v="371"/>
    <s v="CA-2018-104745"/>
    <n v="29"/>
    <x v="5"/>
    <x v="3"/>
    <s v="04/06/2018"/>
    <x v="1"/>
    <s v="GT-14755"/>
    <s v="Guy Thornton"/>
    <x v="0"/>
    <x v="0"/>
    <x v="5"/>
    <x v="2"/>
    <s v="OFF-PA-10002036"/>
    <x v="1"/>
    <n v="25.92"/>
  </r>
  <r>
    <n v="372"/>
    <s v="CA-2018-104745"/>
    <n v="29"/>
    <x v="5"/>
    <x v="3"/>
    <s v="04/06/2018"/>
    <x v="1"/>
    <s v="GT-14755"/>
    <s v="Guy Thornton"/>
    <x v="0"/>
    <x v="0"/>
    <x v="5"/>
    <x v="2"/>
    <s v="OFF-ST-10002205"/>
    <x v="1"/>
    <n v="53.423999999999999"/>
  </r>
  <r>
    <n v="373"/>
    <s v="US-2015-119137"/>
    <n v="23"/>
    <x v="7"/>
    <x v="2"/>
    <s v="27/07/2015"/>
    <x v="1"/>
    <s v="AG-10900"/>
    <s v="Arthur Gainer"/>
    <x v="0"/>
    <x v="0"/>
    <x v="16"/>
    <x v="1"/>
    <s v="OFF-BI-10001982"/>
    <x v="1"/>
    <n v="8.16"/>
  </r>
  <r>
    <n v="374"/>
    <s v="US-2015-119137"/>
    <n v="23"/>
    <x v="7"/>
    <x v="2"/>
    <s v="27/07/2015"/>
    <x v="1"/>
    <s v="AG-10900"/>
    <s v="Arthur Gainer"/>
    <x v="0"/>
    <x v="0"/>
    <x v="16"/>
    <x v="1"/>
    <s v="TEC-AC-10003911"/>
    <x v="2"/>
    <n v="1023.936"/>
  </r>
  <r>
    <n v="375"/>
    <s v="US-2015-119137"/>
    <n v="23"/>
    <x v="7"/>
    <x v="2"/>
    <s v="27/07/2015"/>
    <x v="1"/>
    <s v="AG-10900"/>
    <s v="Arthur Gainer"/>
    <x v="0"/>
    <x v="0"/>
    <x v="16"/>
    <x v="1"/>
    <s v="OFF-AR-10000658"/>
    <x v="1"/>
    <n v="9.24"/>
  </r>
  <r>
    <n v="376"/>
    <s v="US-2015-119137"/>
    <n v="23"/>
    <x v="7"/>
    <x v="2"/>
    <s v="27/07/2015"/>
    <x v="1"/>
    <s v="AG-10900"/>
    <s v="Arthur Gainer"/>
    <x v="0"/>
    <x v="0"/>
    <x v="16"/>
    <x v="1"/>
    <s v="TEC-AC-10002076"/>
    <x v="2"/>
    <n v="479.04"/>
  </r>
  <r>
    <n v="377"/>
    <s v="US-2017-134656"/>
    <n v="28"/>
    <x v="8"/>
    <x v="0"/>
    <s v="01/10/2017"/>
    <x v="2"/>
    <s v="MM-18280"/>
    <s v="Muhammed MacIntyre"/>
    <x v="1"/>
    <x v="0"/>
    <x v="10"/>
    <x v="2"/>
    <s v="OFF-PA-10003039"/>
    <x v="1"/>
    <n v="99.135999999999996"/>
  </r>
  <r>
    <n v="378"/>
    <s v="US-2018-134481"/>
    <n v="27"/>
    <x v="6"/>
    <x v="3"/>
    <s v="01/09/2018"/>
    <x v="1"/>
    <s v="AR-10405"/>
    <s v="Allen Rosenblatt"/>
    <x v="1"/>
    <x v="0"/>
    <x v="31"/>
    <x v="3"/>
    <s v="FUR-TA-10004915"/>
    <x v="0"/>
    <n v="1488.424"/>
  </r>
  <r>
    <n v="379"/>
    <s v="CA-2016-130792"/>
    <n v="28"/>
    <x v="3"/>
    <x v="1"/>
    <s v="05/05/2016"/>
    <x v="1"/>
    <s v="RA-19915"/>
    <s v="Russell Applegate"/>
    <x v="0"/>
    <x v="0"/>
    <x v="5"/>
    <x v="2"/>
    <s v="OFF-AP-10000696"/>
    <x v="1"/>
    <n v="8.6519999999999992"/>
  </r>
  <r>
    <n v="380"/>
    <s v="CA-2016-130792"/>
    <n v="28"/>
    <x v="3"/>
    <x v="1"/>
    <s v="05/05/2016"/>
    <x v="1"/>
    <s v="RA-19915"/>
    <s v="Russell Applegate"/>
    <x v="0"/>
    <x v="0"/>
    <x v="5"/>
    <x v="2"/>
    <s v="OFF-ST-10003327"/>
    <x v="1"/>
    <n v="23.832000000000001"/>
  </r>
  <r>
    <n v="381"/>
    <s v="CA-2016-130792"/>
    <n v="28"/>
    <x v="3"/>
    <x v="1"/>
    <s v="05/05/2016"/>
    <x v="1"/>
    <s v="RA-19915"/>
    <s v="Russell Applegate"/>
    <x v="0"/>
    <x v="0"/>
    <x v="5"/>
    <x v="2"/>
    <s v="OFF-BI-10000309"/>
    <x v="1"/>
    <n v="12.176"/>
  </r>
  <r>
    <n v="382"/>
    <s v="CA-2017-134775"/>
    <n v="28"/>
    <x v="2"/>
    <x v="0"/>
    <s v="29/10/2017"/>
    <x v="2"/>
    <s v="AS-10285"/>
    <s v="Alejandro Savely"/>
    <x v="1"/>
    <x v="0"/>
    <x v="1"/>
    <x v="1"/>
    <s v="OFF-PA-10004734"/>
    <x v="1"/>
    <n v="50.96"/>
  </r>
  <r>
    <n v="383"/>
    <s v="CA-2017-134775"/>
    <n v="28"/>
    <x v="2"/>
    <x v="0"/>
    <s v="29/10/2017"/>
    <x v="2"/>
    <s v="AS-10285"/>
    <s v="Alejandro Savely"/>
    <x v="1"/>
    <x v="0"/>
    <x v="1"/>
    <x v="1"/>
    <s v="OFF-BI-10002225"/>
    <x v="1"/>
    <n v="49.536000000000001"/>
  </r>
  <r>
    <n v="384"/>
    <s v="CA-2016-125395"/>
    <n v="26"/>
    <x v="1"/>
    <x v="1"/>
    <s v="29/06/2016"/>
    <x v="0"/>
    <s v="LA-16780"/>
    <s v="Laura Armstrong"/>
    <x v="1"/>
    <x v="0"/>
    <x v="12"/>
    <x v="2"/>
    <s v="TEC-AC-10004708"/>
    <x v="2"/>
    <n v="41.9"/>
  </r>
  <r>
    <n v="385"/>
    <s v="US-2016-168935"/>
    <n v="27"/>
    <x v="0"/>
    <x v="1"/>
    <s v="02/12/2016"/>
    <x v="1"/>
    <s v="DO-13435"/>
    <s v="Denny Ordway"/>
    <x v="0"/>
    <x v="0"/>
    <x v="2"/>
    <x v="0"/>
    <s v="FUR-TA-10000617"/>
    <x v="0"/>
    <n v="375.45749999999998"/>
  </r>
  <r>
    <n v="386"/>
    <s v="US-2016-168935"/>
    <n v="27"/>
    <x v="0"/>
    <x v="1"/>
    <s v="02/12/2016"/>
    <x v="1"/>
    <s v="DO-13435"/>
    <s v="Denny Ordway"/>
    <x v="0"/>
    <x v="0"/>
    <x v="2"/>
    <x v="0"/>
    <s v="TEC-AC-10002335"/>
    <x v="2"/>
    <n v="83.975999999999999"/>
  </r>
  <r>
    <n v="387"/>
    <s v="CA-2016-122756"/>
    <n v="3"/>
    <x v="4"/>
    <x v="1"/>
    <s v="07/12/2016"/>
    <x v="1"/>
    <s v="DK-13225"/>
    <s v="Dean Katz"/>
    <x v="1"/>
    <x v="0"/>
    <x v="9"/>
    <x v="3"/>
    <s v="TEC-MA-10001681"/>
    <x v="2"/>
    <n v="482.34"/>
  </r>
  <r>
    <n v="388"/>
    <s v="CA-2016-122756"/>
    <n v="3"/>
    <x v="4"/>
    <x v="1"/>
    <s v="07/12/2016"/>
    <x v="1"/>
    <s v="DK-13225"/>
    <s v="Dean Katz"/>
    <x v="1"/>
    <x v="0"/>
    <x v="9"/>
    <x v="3"/>
    <s v="FUR-FU-10001935"/>
    <x v="0"/>
    <n v="2.96"/>
  </r>
  <r>
    <n v="389"/>
    <s v="CA-2015-115973"/>
    <n v="24"/>
    <x v="0"/>
    <x v="2"/>
    <s v="26/11/2015"/>
    <x v="2"/>
    <s v="NG-18430"/>
    <s v="Nathan Gelder"/>
    <x v="0"/>
    <x v="0"/>
    <x v="24"/>
    <x v="3"/>
    <s v="OFF-AR-10004757"/>
    <x v="1"/>
    <n v="2.6240000000000001"/>
  </r>
  <r>
    <n v="390"/>
    <s v="CA-2018-101798"/>
    <n v="11"/>
    <x v="4"/>
    <x v="3"/>
    <s v="15/12/2018"/>
    <x v="1"/>
    <s v="MV-18190"/>
    <s v="Mike Vittorini"/>
    <x v="0"/>
    <x v="0"/>
    <x v="15"/>
    <x v="3"/>
    <s v="OFF-BI-10000050"/>
    <x v="1"/>
    <n v="23.36"/>
  </r>
  <r>
    <n v="391"/>
    <s v="CA-2018-101798"/>
    <n v="11"/>
    <x v="4"/>
    <x v="3"/>
    <s v="15/12/2018"/>
    <x v="1"/>
    <s v="MV-18190"/>
    <s v="Mike Vittorini"/>
    <x v="0"/>
    <x v="0"/>
    <x v="15"/>
    <x v="3"/>
    <s v="TEC-AC-10001998"/>
    <x v="2"/>
    <n v="39.979999999999997"/>
  </r>
  <r>
    <n v="392"/>
    <s v="US-2015-135972"/>
    <n v="21"/>
    <x v="8"/>
    <x v="2"/>
    <s v="23/09/2015"/>
    <x v="0"/>
    <s v="JG-15115"/>
    <s v="Jack Garza"/>
    <x v="0"/>
    <x v="0"/>
    <x v="4"/>
    <x v="1"/>
    <s v="TEC-PH-10003012"/>
    <x v="2"/>
    <n v="246.38399999999999"/>
  </r>
  <r>
    <n v="393"/>
    <s v="US-2015-135972"/>
    <n v="21"/>
    <x v="8"/>
    <x v="2"/>
    <s v="23/09/2015"/>
    <x v="0"/>
    <s v="JG-15115"/>
    <s v="Jack Garza"/>
    <x v="0"/>
    <x v="0"/>
    <x v="4"/>
    <x v="1"/>
    <s v="TEC-CO-10002313"/>
    <x v="2"/>
    <n v="1799.97"/>
  </r>
  <r>
    <n v="394"/>
    <s v="US-2015-134971"/>
    <n v="7"/>
    <x v="1"/>
    <x v="2"/>
    <s v="10/06/2015"/>
    <x v="0"/>
    <s v="BP-11095"/>
    <s v="Bart Pistole"/>
    <x v="1"/>
    <x v="0"/>
    <x v="10"/>
    <x v="2"/>
    <s v="OFF-BI-10003982"/>
    <x v="1"/>
    <n v="12.462"/>
  </r>
  <r>
    <n v="395"/>
    <s v="CA-2018-102946"/>
    <n v="30"/>
    <x v="1"/>
    <x v="3"/>
    <s v="05/07/2018"/>
    <x v="1"/>
    <s v="VP-21730"/>
    <s v="Victor Preis"/>
    <x v="2"/>
    <x v="0"/>
    <x v="33"/>
    <x v="1"/>
    <s v="OFF-BI-10004492"/>
    <x v="1"/>
    <n v="75.792000000000002"/>
  </r>
  <r>
    <n v="396"/>
    <s v="CA-2018-165603"/>
    <n v="17"/>
    <x v="2"/>
    <x v="3"/>
    <s v="19/10/2018"/>
    <x v="0"/>
    <s v="SS-20140"/>
    <s v="Saphhira Shifley"/>
    <x v="1"/>
    <x v="0"/>
    <x v="34"/>
    <x v="3"/>
    <s v="OFF-ST-10000798"/>
    <x v="1"/>
    <n v="49.96"/>
  </r>
  <r>
    <n v="397"/>
    <s v="CA-2018-165603"/>
    <n v="17"/>
    <x v="2"/>
    <x v="3"/>
    <s v="19/10/2018"/>
    <x v="0"/>
    <s v="SS-20140"/>
    <s v="Saphhira Shifley"/>
    <x v="1"/>
    <x v="0"/>
    <x v="34"/>
    <x v="3"/>
    <s v="OFF-PA-10002552"/>
    <x v="1"/>
    <n v="12.96"/>
  </r>
  <r>
    <n v="398"/>
    <s v="CA-2016-122259"/>
    <n v="31"/>
    <x v="2"/>
    <x v="1"/>
    <s v="04/11/2016"/>
    <x v="1"/>
    <s v="HP-14815"/>
    <s v="Harold Pawlan"/>
    <x v="2"/>
    <x v="0"/>
    <x v="12"/>
    <x v="2"/>
    <s v="OFF-SU-10002573"/>
    <x v="1"/>
    <n v="70.12"/>
  </r>
  <r>
    <n v="399"/>
    <s v="CA-2017-108987"/>
    <n v="8"/>
    <x v="8"/>
    <x v="0"/>
    <s v="10/09/2017"/>
    <x v="0"/>
    <s v="AG-10675"/>
    <s v="Anna Gayman"/>
    <x v="0"/>
    <x v="0"/>
    <x v="5"/>
    <x v="2"/>
    <s v="OFF-ST-10001580"/>
    <x v="1"/>
    <n v="35.951999999999998"/>
  </r>
  <r>
    <n v="400"/>
    <s v="CA-2017-108987"/>
    <n v="8"/>
    <x v="8"/>
    <x v="0"/>
    <s v="10/09/2017"/>
    <x v="0"/>
    <s v="AG-10675"/>
    <s v="Anna Gayman"/>
    <x v="0"/>
    <x v="0"/>
    <x v="5"/>
    <x v="2"/>
    <s v="FUR-BO-10004834"/>
    <x v="0"/>
    <n v="2396.2656000000002"/>
  </r>
  <r>
    <n v="401"/>
    <s v="CA-2017-108987"/>
    <n v="8"/>
    <x v="8"/>
    <x v="0"/>
    <s v="10/09/2017"/>
    <x v="0"/>
    <s v="AG-10675"/>
    <s v="Anna Gayman"/>
    <x v="0"/>
    <x v="0"/>
    <x v="5"/>
    <x v="2"/>
    <s v="OFF-ST-10000934"/>
    <x v="1"/>
    <n v="131.136"/>
  </r>
  <r>
    <n v="402"/>
    <s v="CA-2017-108987"/>
    <n v="8"/>
    <x v="8"/>
    <x v="0"/>
    <s v="10/09/2017"/>
    <x v="0"/>
    <s v="AG-10675"/>
    <s v="Anna Gayman"/>
    <x v="0"/>
    <x v="0"/>
    <x v="5"/>
    <x v="2"/>
    <s v="TEC-AC-10000158"/>
    <x v="2"/>
    <n v="57.584000000000003"/>
  </r>
  <r>
    <n v="403"/>
    <s v="CA-2015-113166"/>
    <n v="24"/>
    <x v="4"/>
    <x v="2"/>
    <s v="26/12/2015"/>
    <x v="2"/>
    <s v="LF-17185"/>
    <s v="Luke Foster"/>
    <x v="0"/>
    <x v="0"/>
    <x v="2"/>
    <x v="0"/>
    <s v="OFF-PA-10001947"/>
    <x v="1"/>
    <n v="9.5679999999999996"/>
  </r>
  <r>
    <n v="404"/>
    <s v="CA-2015-155208"/>
    <n v="16"/>
    <x v="3"/>
    <x v="2"/>
    <s v="20/04/2015"/>
    <x v="1"/>
    <s v="SP-20650"/>
    <s v="Stephanie Phelps"/>
    <x v="1"/>
    <x v="0"/>
    <x v="3"/>
    <x v="0"/>
    <s v="OFF-AR-10003478"/>
    <x v="1"/>
    <n v="39.072000000000003"/>
  </r>
  <r>
    <n v="405"/>
    <s v="CA-2018-117933"/>
    <n v="24"/>
    <x v="4"/>
    <x v="3"/>
    <s v="29/12/2018"/>
    <x v="1"/>
    <s v="RF-19840"/>
    <s v="Roy Französisch"/>
    <x v="0"/>
    <x v="0"/>
    <x v="15"/>
    <x v="3"/>
    <s v="OFF-AP-10004249"/>
    <x v="1"/>
    <n v="35.909999999999997"/>
  </r>
  <r>
    <n v="406"/>
    <s v="CA-2018-117457"/>
    <n v="8"/>
    <x v="4"/>
    <x v="3"/>
    <s v="12/12/2018"/>
    <x v="1"/>
    <s v="KH-16510"/>
    <s v="Keith Herrera"/>
    <x v="0"/>
    <x v="0"/>
    <x v="1"/>
    <x v="1"/>
    <s v="TEC-AC-10000158"/>
    <x v="2"/>
    <n v="179.95"/>
  </r>
  <r>
    <n v="407"/>
    <s v="CA-2018-117457"/>
    <n v="8"/>
    <x v="4"/>
    <x v="3"/>
    <s v="12/12/2018"/>
    <x v="1"/>
    <s v="KH-16510"/>
    <s v="Keith Herrera"/>
    <x v="0"/>
    <x v="0"/>
    <x v="1"/>
    <x v="1"/>
    <s v="TEC-CO-10004115"/>
    <x v="2"/>
    <n v="1199.9760000000001"/>
  </r>
  <r>
    <n v="408"/>
    <s v="CA-2018-117457"/>
    <n v="8"/>
    <x v="4"/>
    <x v="3"/>
    <s v="12/12/2018"/>
    <x v="1"/>
    <s v="KH-16510"/>
    <s v="Keith Herrera"/>
    <x v="0"/>
    <x v="0"/>
    <x v="1"/>
    <x v="1"/>
    <s v="OFF-PA-10003724"/>
    <x v="1"/>
    <n v="27.15"/>
  </r>
  <r>
    <n v="409"/>
    <s v="CA-2018-117457"/>
    <n v="8"/>
    <x v="4"/>
    <x v="3"/>
    <s v="12/12/2018"/>
    <x v="1"/>
    <s v="KH-16510"/>
    <s v="Keith Herrera"/>
    <x v="0"/>
    <x v="0"/>
    <x v="1"/>
    <x v="1"/>
    <s v="FUR-TA-10002041"/>
    <x v="0"/>
    <n v="1004.024"/>
  </r>
  <r>
    <n v="410"/>
    <s v="CA-2018-117457"/>
    <n v="8"/>
    <x v="4"/>
    <x v="3"/>
    <s v="12/12/2018"/>
    <x v="1"/>
    <s v="KH-16510"/>
    <s v="Keith Herrera"/>
    <x v="0"/>
    <x v="0"/>
    <x v="1"/>
    <x v="1"/>
    <s v="OFF-PA-10002893"/>
    <x v="1"/>
    <n v="9.68"/>
  </r>
  <r>
    <n v="411"/>
    <s v="CA-2018-117457"/>
    <n v="8"/>
    <x v="4"/>
    <x v="3"/>
    <s v="12/12/2018"/>
    <x v="1"/>
    <s v="KH-16510"/>
    <s v="Keith Herrera"/>
    <x v="0"/>
    <x v="0"/>
    <x v="1"/>
    <x v="1"/>
    <s v="OFF-LA-10003766"/>
    <x v="1"/>
    <n v="28.35"/>
  </r>
  <r>
    <n v="412"/>
    <s v="CA-2018-117457"/>
    <n v="8"/>
    <x v="4"/>
    <x v="3"/>
    <s v="12/12/2018"/>
    <x v="1"/>
    <s v="KH-16510"/>
    <s v="Keith Herrera"/>
    <x v="0"/>
    <x v="0"/>
    <x v="1"/>
    <x v="1"/>
    <s v="OFF-PA-10001970"/>
    <x v="1"/>
    <n v="55.98"/>
  </r>
  <r>
    <n v="413"/>
    <s v="CA-2018-117457"/>
    <n v="8"/>
    <x v="4"/>
    <x v="3"/>
    <s v="12/12/2018"/>
    <x v="1"/>
    <s v="KH-16510"/>
    <s v="Keith Herrera"/>
    <x v="0"/>
    <x v="0"/>
    <x v="1"/>
    <x v="1"/>
    <s v="FUR-BO-10001972"/>
    <x v="0"/>
    <n v="1336.829"/>
  </r>
  <r>
    <n v="414"/>
    <s v="CA-2018-117457"/>
    <n v="8"/>
    <x v="4"/>
    <x v="3"/>
    <s v="12/12/2018"/>
    <x v="1"/>
    <s v="KH-16510"/>
    <s v="Keith Herrera"/>
    <x v="0"/>
    <x v="0"/>
    <x v="1"/>
    <x v="1"/>
    <s v="FUR-CH-10003956"/>
    <x v="0"/>
    <n v="113.568"/>
  </r>
  <r>
    <n v="415"/>
    <s v="CA-2018-142636"/>
    <n v="3"/>
    <x v="0"/>
    <x v="3"/>
    <s v="07/11/2018"/>
    <x v="1"/>
    <s v="KC-16675"/>
    <s v="Kimberly Carter"/>
    <x v="1"/>
    <x v="0"/>
    <x v="4"/>
    <x v="1"/>
    <s v="OFF-PA-10000157"/>
    <x v="1"/>
    <n v="139.86000000000001"/>
  </r>
  <r>
    <n v="416"/>
    <s v="CA-2018-142636"/>
    <n v="3"/>
    <x v="0"/>
    <x v="3"/>
    <s v="07/11/2018"/>
    <x v="1"/>
    <s v="KC-16675"/>
    <s v="Kimberly Carter"/>
    <x v="1"/>
    <x v="0"/>
    <x v="4"/>
    <x v="1"/>
    <s v="FUR-CH-10001891"/>
    <x v="0"/>
    <n v="307.13600000000002"/>
  </r>
  <r>
    <n v="417"/>
    <s v="CA-2018-122105"/>
    <n v="24"/>
    <x v="1"/>
    <x v="3"/>
    <s v="28/06/2018"/>
    <x v="1"/>
    <s v="CJ-12010"/>
    <s v="Caroline Jumper"/>
    <x v="0"/>
    <x v="0"/>
    <x v="1"/>
    <x v="1"/>
    <s v="OFF-AR-10004344"/>
    <x v="1"/>
    <n v="95.92"/>
  </r>
  <r>
    <n v="418"/>
    <s v="CA-2017-148796"/>
    <n v="14"/>
    <x v="3"/>
    <x v="0"/>
    <s v="18/04/2017"/>
    <x v="1"/>
    <s v="PB-19150"/>
    <s v="Philip Brown"/>
    <x v="0"/>
    <x v="0"/>
    <x v="1"/>
    <x v="1"/>
    <s v="FUR-CH-10004886"/>
    <x v="0"/>
    <n v="383.8"/>
  </r>
  <r>
    <n v="419"/>
    <s v="CA-2018-154816"/>
    <n v="6"/>
    <x v="0"/>
    <x v="3"/>
    <s v="10/11/2018"/>
    <x v="1"/>
    <s v="VB-21745"/>
    <s v="Victoria Brennan"/>
    <x v="1"/>
    <x v="0"/>
    <x v="0"/>
    <x v="0"/>
    <s v="OFF-PA-10003845"/>
    <x v="1"/>
    <n v="5.78"/>
  </r>
  <r>
    <n v="420"/>
    <s v="CA-2018-110478"/>
    <n v="4"/>
    <x v="10"/>
    <x v="3"/>
    <s v="09/03/2018"/>
    <x v="1"/>
    <s v="SP-20860"/>
    <s v="Sung Pak"/>
    <x v="1"/>
    <x v="0"/>
    <x v="1"/>
    <x v="1"/>
    <s v="OFF-AR-10001573"/>
    <x v="1"/>
    <n v="9.32"/>
  </r>
  <r>
    <n v="421"/>
    <s v="CA-2018-110478"/>
    <n v="4"/>
    <x v="10"/>
    <x v="3"/>
    <s v="09/03/2018"/>
    <x v="1"/>
    <s v="SP-20860"/>
    <s v="Sung Pak"/>
    <x v="1"/>
    <x v="0"/>
    <x v="1"/>
    <x v="1"/>
    <s v="OFF-EN-10000483"/>
    <x v="1"/>
    <n v="15.25"/>
  </r>
  <r>
    <n v="422"/>
    <s v="CA-2015-142048"/>
    <n v="22"/>
    <x v="1"/>
    <x v="2"/>
    <s v="25/06/2015"/>
    <x v="2"/>
    <s v="JE-15745"/>
    <s v="Joel Eaton"/>
    <x v="0"/>
    <x v="0"/>
    <x v="22"/>
    <x v="1"/>
    <s v="TEC-AC-10004114"/>
    <x v="2"/>
    <n v="196.75200000000001"/>
  </r>
  <r>
    <n v="423"/>
    <s v="CA-2018-125388"/>
    <n v="19"/>
    <x v="2"/>
    <x v="3"/>
    <s v="23/10/2018"/>
    <x v="1"/>
    <s v="MP-17965"/>
    <s v="Michael Paige"/>
    <x v="1"/>
    <x v="0"/>
    <x v="31"/>
    <x v="3"/>
    <s v="FUR-FU-10004712"/>
    <x v="0"/>
    <n v="56.56"/>
  </r>
  <r>
    <n v="424"/>
    <s v="CA-2018-125388"/>
    <n v="19"/>
    <x v="2"/>
    <x v="3"/>
    <s v="23/10/2018"/>
    <x v="1"/>
    <s v="MP-17965"/>
    <s v="Michael Paige"/>
    <x v="1"/>
    <x v="0"/>
    <x v="31"/>
    <x v="3"/>
    <s v="OFF-ST-10000918"/>
    <x v="1"/>
    <n v="32.700000000000003"/>
  </r>
  <r>
    <n v="425"/>
    <s v="CA-2018-155705"/>
    <n v="21"/>
    <x v="6"/>
    <x v="3"/>
    <s v="23/08/2018"/>
    <x v="0"/>
    <s v="NF-18385"/>
    <s v="Natalie Fritzler"/>
    <x v="0"/>
    <x v="0"/>
    <x v="35"/>
    <x v="0"/>
    <s v="FUR-CH-10000015"/>
    <x v="0"/>
    <n v="866.4"/>
  </r>
  <r>
    <n v="426"/>
    <s v="CA-2018-149160"/>
    <n v="23"/>
    <x v="0"/>
    <x v="3"/>
    <s v="26/11/2018"/>
    <x v="0"/>
    <s v="JM-15265"/>
    <s v="Janet Molinari"/>
    <x v="1"/>
    <x v="0"/>
    <x v="12"/>
    <x v="2"/>
    <s v="FUR-FU-10003347"/>
    <x v="0"/>
    <n v="28.4"/>
  </r>
  <r>
    <n v="427"/>
    <s v="CA-2018-149160"/>
    <n v="23"/>
    <x v="0"/>
    <x v="3"/>
    <s v="26/11/2018"/>
    <x v="0"/>
    <s v="JM-15265"/>
    <s v="Janet Molinari"/>
    <x v="1"/>
    <x v="0"/>
    <x v="12"/>
    <x v="2"/>
    <s v="OFF-BI-10001543"/>
    <x v="1"/>
    <n v="287.92"/>
  </r>
  <r>
    <n v="428"/>
    <s v="CA-2015-101476"/>
    <n v="12"/>
    <x v="8"/>
    <x v="2"/>
    <s v="13/09/2015"/>
    <x v="2"/>
    <s v="SD-20485"/>
    <s v="Shirley Daniels"/>
    <x v="2"/>
    <x v="0"/>
    <x v="15"/>
    <x v="3"/>
    <s v="TEC-MA-10000029"/>
    <x v="2"/>
    <n v="69.989999999999995"/>
  </r>
  <r>
    <n v="429"/>
    <s v="CA-2018-152275"/>
    <n v="1"/>
    <x v="2"/>
    <x v="3"/>
    <s v="08/10/2018"/>
    <x v="1"/>
    <s v="KH-16630"/>
    <s v="Ken Heidel"/>
    <x v="1"/>
    <x v="0"/>
    <x v="5"/>
    <x v="2"/>
    <s v="OFF-AR-10000369"/>
    <x v="1"/>
    <n v="6.6719999999999997"/>
  </r>
  <r>
    <n v="430"/>
    <s v="US-2017-123750"/>
    <n v="15"/>
    <x v="3"/>
    <x v="0"/>
    <s v="21/04/2017"/>
    <x v="1"/>
    <s v="RB-19795"/>
    <s v="Ross Baird"/>
    <x v="2"/>
    <x v="0"/>
    <x v="3"/>
    <x v="0"/>
    <s v="OFF-BI-10004584"/>
    <x v="1"/>
    <n v="189.58799999999999"/>
  </r>
  <r>
    <n v="431"/>
    <s v="US-2017-123750"/>
    <n v="15"/>
    <x v="3"/>
    <x v="0"/>
    <s v="21/04/2017"/>
    <x v="1"/>
    <s v="RB-19795"/>
    <s v="Ross Baird"/>
    <x v="2"/>
    <x v="0"/>
    <x v="3"/>
    <x v="0"/>
    <s v="TEC-AC-10004659"/>
    <x v="2"/>
    <n v="408.74400000000003"/>
  </r>
  <r>
    <n v="432"/>
    <s v="US-2017-123750"/>
    <n v="15"/>
    <x v="3"/>
    <x v="0"/>
    <s v="21/04/2017"/>
    <x v="1"/>
    <s v="RB-19795"/>
    <s v="Ross Baird"/>
    <x v="2"/>
    <x v="0"/>
    <x v="3"/>
    <x v="0"/>
    <s v="TEC-AC-10004659"/>
    <x v="2"/>
    <n v="291.95999999999998"/>
  </r>
  <r>
    <n v="433"/>
    <s v="US-2017-123750"/>
    <n v="15"/>
    <x v="3"/>
    <x v="0"/>
    <s v="21/04/2017"/>
    <x v="1"/>
    <s v="RB-19795"/>
    <s v="Ross Baird"/>
    <x v="2"/>
    <x v="0"/>
    <x v="3"/>
    <x v="0"/>
    <s v="OFF-ST-10000617"/>
    <x v="1"/>
    <n v="4.7679999999999998"/>
  </r>
  <r>
    <n v="434"/>
    <s v="CA-2017-127369"/>
    <n v="6"/>
    <x v="1"/>
    <x v="0"/>
    <s v="07/06/2017"/>
    <x v="2"/>
    <s v="DB-13060"/>
    <s v="Dave Brooks"/>
    <x v="0"/>
    <x v="0"/>
    <x v="31"/>
    <x v="3"/>
    <s v="OFF-ST-10003306"/>
    <x v="1"/>
    <n v="714.3"/>
  </r>
  <r>
    <n v="435"/>
    <s v="US-2015-150574"/>
    <n v="19"/>
    <x v="4"/>
    <x v="2"/>
    <s v="25/12/2015"/>
    <x v="1"/>
    <s v="MK-18160"/>
    <s v="Mike Kennedy"/>
    <x v="0"/>
    <x v="0"/>
    <x v="2"/>
    <x v="0"/>
    <s v="OFF-BI-10000773"/>
    <x v="1"/>
    <n v="4.8120000000000003"/>
  </r>
  <r>
    <n v="436"/>
    <s v="US-2015-150574"/>
    <n v="19"/>
    <x v="4"/>
    <x v="2"/>
    <s v="25/12/2015"/>
    <x v="1"/>
    <s v="MK-18160"/>
    <s v="Mike Kennedy"/>
    <x v="0"/>
    <x v="0"/>
    <x v="2"/>
    <x v="0"/>
    <s v="TEC-AC-10002600"/>
    <x v="2"/>
    <n v="247.8"/>
  </r>
  <r>
    <n v="437"/>
    <s v="CA-2017-147375"/>
    <n v="12"/>
    <x v="1"/>
    <x v="0"/>
    <s v="14/06/2017"/>
    <x v="0"/>
    <s v="PO-19180"/>
    <s v="Philisse Overcash"/>
    <x v="2"/>
    <x v="0"/>
    <x v="10"/>
    <x v="2"/>
    <s v="TEC-MA-10002937"/>
    <x v="2"/>
    <n v="1007.979"/>
  </r>
  <r>
    <n v="438"/>
    <s v="CA-2017-147375"/>
    <n v="12"/>
    <x v="1"/>
    <x v="0"/>
    <s v="14/06/2017"/>
    <x v="0"/>
    <s v="PO-19180"/>
    <s v="Philisse Overcash"/>
    <x v="2"/>
    <x v="0"/>
    <x v="10"/>
    <x v="2"/>
    <s v="OFF-PA-10001970"/>
    <x v="1"/>
    <n v="313.488"/>
  </r>
  <r>
    <n v="439"/>
    <s v="CA-2018-130043"/>
    <n v="15"/>
    <x v="8"/>
    <x v="3"/>
    <s v="19/09/2018"/>
    <x v="1"/>
    <s v="BB-11545"/>
    <s v="Brenda Bowman"/>
    <x v="1"/>
    <x v="0"/>
    <x v="5"/>
    <x v="2"/>
    <s v="OFF-PA-10002230"/>
    <x v="1"/>
    <n v="31.872"/>
  </r>
  <r>
    <n v="440"/>
    <s v="CA-2018-157252"/>
    <n v="20"/>
    <x v="9"/>
    <x v="3"/>
    <s v="23/01/2018"/>
    <x v="0"/>
    <s v="CV-12805"/>
    <s v="Cynthia Voltz"/>
    <x v="1"/>
    <x v="0"/>
    <x v="15"/>
    <x v="3"/>
    <s v="FUR-CH-10003396"/>
    <x v="0"/>
    <n v="207.846"/>
  </r>
  <r>
    <n v="441"/>
    <s v="CA-2017-115756"/>
    <n v="5"/>
    <x v="8"/>
    <x v="0"/>
    <s v="07/09/2017"/>
    <x v="0"/>
    <s v="PK-19075"/>
    <s v="Pete Kriz"/>
    <x v="0"/>
    <x v="0"/>
    <x v="12"/>
    <x v="2"/>
    <s v="FUR-FU-10000246"/>
    <x v="0"/>
    <n v="12.22"/>
  </r>
  <r>
    <n v="442"/>
    <s v="CA-2017-115756"/>
    <n v="5"/>
    <x v="8"/>
    <x v="0"/>
    <s v="07/09/2017"/>
    <x v="0"/>
    <s v="PK-19075"/>
    <s v="Pete Kriz"/>
    <x v="0"/>
    <x v="0"/>
    <x v="12"/>
    <x v="2"/>
    <s v="OFF-ST-10000060"/>
    <x v="1"/>
    <n v="194.94"/>
  </r>
  <r>
    <n v="443"/>
    <s v="CA-2017-115756"/>
    <n v="5"/>
    <x v="8"/>
    <x v="0"/>
    <s v="07/09/2017"/>
    <x v="0"/>
    <s v="PK-19075"/>
    <s v="Pete Kriz"/>
    <x v="0"/>
    <x v="0"/>
    <x v="12"/>
    <x v="2"/>
    <s v="OFF-ST-10003058"/>
    <x v="1"/>
    <n v="70.95"/>
  </r>
  <r>
    <n v="444"/>
    <s v="CA-2017-115756"/>
    <n v="5"/>
    <x v="8"/>
    <x v="0"/>
    <s v="07/09/2017"/>
    <x v="0"/>
    <s v="PK-19075"/>
    <s v="Pete Kriz"/>
    <x v="0"/>
    <x v="0"/>
    <x v="12"/>
    <x v="2"/>
    <s v="OFF-PA-10002222"/>
    <x v="1"/>
    <n v="91.36"/>
  </r>
  <r>
    <n v="445"/>
    <s v="CA-2017-115756"/>
    <n v="5"/>
    <x v="8"/>
    <x v="0"/>
    <s v="07/09/2017"/>
    <x v="0"/>
    <s v="PK-19075"/>
    <s v="Pete Kriz"/>
    <x v="0"/>
    <x v="0"/>
    <x v="12"/>
    <x v="2"/>
    <s v="FUR-CH-10002372"/>
    <x v="0"/>
    <n v="242.94"/>
  </r>
  <r>
    <n v="446"/>
    <s v="CA-2017-115756"/>
    <n v="5"/>
    <x v="8"/>
    <x v="0"/>
    <s v="07/09/2017"/>
    <x v="0"/>
    <s v="PK-19075"/>
    <s v="Pete Kriz"/>
    <x v="0"/>
    <x v="0"/>
    <x v="12"/>
    <x v="2"/>
    <s v="OFF-LA-10001317"/>
    <x v="1"/>
    <n v="22.05"/>
  </r>
  <r>
    <n v="447"/>
    <s v="CA-2018-154214"/>
    <n v="20"/>
    <x v="10"/>
    <x v="3"/>
    <s v="25/03/2018"/>
    <x v="0"/>
    <s v="TB-21595"/>
    <s v="Troy Blackwell"/>
    <x v="0"/>
    <x v="0"/>
    <x v="14"/>
    <x v="2"/>
    <s v="FUR-FU-10000206"/>
    <x v="0"/>
    <n v="2.91"/>
  </r>
  <r>
    <n v="448"/>
    <s v="CA-2017-166674"/>
    <n v="1"/>
    <x v="3"/>
    <x v="0"/>
    <s v="03/04/2017"/>
    <x v="0"/>
    <s v="RB-19360"/>
    <s v="Raymond Buch"/>
    <x v="0"/>
    <x v="0"/>
    <x v="15"/>
    <x v="3"/>
    <s v="OFF-AR-10000588"/>
    <x v="1"/>
    <n v="59.52"/>
  </r>
  <r>
    <n v="449"/>
    <s v="CA-2017-166674"/>
    <n v="1"/>
    <x v="3"/>
    <x v="0"/>
    <s v="03/04/2017"/>
    <x v="0"/>
    <s v="RB-19360"/>
    <s v="Raymond Buch"/>
    <x v="0"/>
    <x v="0"/>
    <x v="15"/>
    <x v="3"/>
    <s v="OFF-ST-10001469"/>
    <x v="1"/>
    <n v="161.94"/>
  </r>
  <r>
    <n v="450"/>
    <s v="CA-2017-166674"/>
    <n v="1"/>
    <x v="3"/>
    <x v="0"/>
    <s v="03/04/2017"/>
    <x v="0"/>
    <s v="RB-19360"/>
    <s v="Raymond Buch"/>
    <x v="0"/>
    <x v="0"/>
    <x v="15"/>
    <x v="3"/>
    <s v="OFF-AR-10001953"/>
    <x v="1"/>
    <n v="263.88"/>
  </r>
  <r>
    <n v="451"/>
    <s v="CA-2017-166674"/>
    <n v="1"/>
    <x v="3"/>
    <x v="0"/>
    <s v="03/04/2017"/>
    <x v="0"/>
    <s v="RB-19360"/>
    <s v="Raymond Buch"/>
    <x v="0"/>
    <x v="0"/>
    <x v="15"/>
    <x v="3"/>
    <s v="OFF-AR-10003156"/>
    <x v="1"/>
    <n v="30.48"/>
  </r>
  <r>
    <n v="452"/>
    <s v="CA-2017-166674"/>
    <n v="1"/>
    <x v="3"/>
    <x v="0"/>
    <s v="03/04/2017"/>
    <x v="0"/>
    <s v="RB-19360"/>
    <s v="Raymond Buch"/>
    <x v="0"/>
    <x v="0"/>
    <x v="15"/>
    <x v="3"/>
    <s v="OFF-AR-10004974"/>
    <x v="1"/>
    <n v="9.84"/>
  </r>
  <r>
    <n v="453"/>
    <s v="CA-2017-166674"/>
    <n v="1"/>
    <x v="3"/>
    <x v="0"/>
    <s v="03/04/2017"/>
    <x v="0"/>
    <s v="RB-19360"/>
    <s v="Raymond Buch"/>
    <x v="0"/>
    <x v="0"/>
    <x v="15"/>
    <x v="3"/>
    <s v="TEC-PH-10002365"/>
    <x v="2"/>
    <n v="35.119999999999997"/>
  </r>
  <r>
    <n v="454"/>
    <s v="CA-2018-147277"/>
    <n v="20"/>
    <x v="2"/>
    <x v="3"/>
    <s v="24/10/2018"/>
    <x v="1"/>
    <s v="EB-13705"/>
    <s v="Ed Braxton"/>
    <x v="1"/>
    <x v="0"/>
    <x v="24"/>
    <x v="3"/>
    <s v="FUR-TA-10001539"/>
    <x v="0"/>
    <n v="284.36399999999998"/>
  </r>
  <r>
    <n v="455"/>
    <s v="CA-2018-147277"/>
    <n v="20"/>
    <x v="2"/>
    <x v="3"/>
    <s v="24/10/2018"/>
    <x v="1"/>
    <s v="EB-13705"/>
    <s v="Ed Braxton"/>
    <x v="1"/>
    <x v="0"/>
    <x v="24"/>
    <x v="3"/>
    <s v="OFF-ST-10000142"/>
    <x v="1"/>
    <n v="665.40800000000002"/>
  </r>
  <r>
    <n v="456"/>
    <s v="CA-2017-100153"/>
    <n v="13"/>
    <x v="4"/>
    <x v="0"/>
    <s v="17/12/2017"/>
    <x v="1"/>
    <s v="KH-16630"/>
    <s v="Ken Heidel"/>
    <x v="1"/>
    <x v="0"/>
    <x v="26"/>
    <x v="2"/>
    <s v="TEC-AC-10001772"/>
    <x v="2"/>
    <n v="63.88"/>
  </r>
  <r>
    <n v="457"/>
    <s v="US-2015-110674"/>
    <n v="12"/>
    <x v="11"/>
    <x v="2"/>
    <s v="18/02/2015"/>
    <x v="1"/>
    <s v="SC-20095"/>
    <s v="Sanjit Chand"/>
    <x v="0"/>
    <x v="0"/>
    <x v="1"/>
    <x v="1"/>
    <s v="FUR-CH-10000225"/>
    <x v="0"/>
    <n v="129.56800000000001"/>
  </r>
  <r>
    <n v="458"/>
    <s v="US-2017-157945"/>
    <n v="26"/>
    <x v="8"/>
    <x v="0"/>
    <s v="01/10/2017"/>
    <x v="1"/>
    <s v="NF-18385"/>
    <s v="Natalie Fritzler"/>
    <x v="0"/>
    <x v="0"/>
    <x v="10"/>
    <x v="2"/>
    <s v="FUR-CH-10002331"/>
    <x v="0"/>
    <n v="747.55799999999999"/>
  </r>
  <r>
    <n v="459"/>
    <s v="US-2017-157945"/>
    <n v="26"/>
    <x v="8"/>
    <x v="0"/>
    <s v="01/10/2017"/>
    <x v="1"/>
    <s v="NF-18385"/>
    <s v="Natalie Fritzler"/>
    <x v="0"/>
    <x v="0"/>
    <x v="10"/>
    <x v="2"/>
    <s v="OFF-EN-10001415"/>
    <x v="1"/>
    <n v="8.9280000000000008"/>
  </r>
  <r>
    <n v="460"/>
    <s v="CA-2016-109638"/>
    <n v="15"/>
    <x v="4"/>
    <x v="1"/>
    <s v="22/12/2016"/>
    <x v="1"/>
    <s v="JH-15985"/>
    <s v="Joseph Holt"/>
    <x v="0"/>
    <x v="0"/>
    <x v="4"/>
    <x v="1"/>
    <s v="OFF-AP-10002472"/>
    <x v="1"/>
    <n v="103.92"/>
  </r>
  <r>
    <n v="461"/>
    <s v="CA-2016-109638"/>
    <n v="15"/>
    <x v="4"/>
    <x v="1"/>
    <s v="22/12/2016"/>
    <x v="1"/>
    <s v="JH-15985"/>
    <s v="Joseph Holt"/>
    <x v="0"/>
    <x v="0"/>
    <x v="4"/>
    <x v="1"/>
    <s v="TEC-AC-10004571"/>
    <x v="2"/>
    <n v="899.91"/>
  </r>
  <r>
    <n v="462"/>
    <s v="CA-2016-109638"/>
    <n v="15"/>
    <x v="4"/>
    <x v="1"/>
    <s v="22/12/2016"/>
    <x v="1"/>
    <s v="JH-15985"/>
    <s v="Joseph Holt"/>
    <x v="0"/>
    <x v="0"/>
    <x v="4"/>
    <x v="1"/>
    <s v="OFF-BI-10001098"/>
    <x v="1"/>
    <n v="51.311999999999998"/>
  </r>
  <r>
    <n v="463"/>
    <s v="CA-2017-109869"/>
    <n v="22"/>
    <x v="3"/>
    <x v="0"/>
    <s v="29/04/2017"/>
    <x v="1"/>
    <s v="TN-21040"/>
    <s v="Tanja Norvell"/>
    <x v="2"/>
    <x v="0"/>
    <x v="16"/>
    <x v="1"/>
    <s v="FUR-FU-10000023"/>
    <x v="0"/>
    <n v="23.56"/>
  </r>
  <r>
    <n v="464"/>
    <s v="CA-2017-109869"/>
    <n v="22"/>
    <x v="3"/>
    <x v="0"/>
    <s v="29/04/2017"/>
    <x v="1"/>
    <s v="TN-21040"/>
    <s v="Tanja Norvell"/>
    <x v="2"/>
    <x v="0"/>
    <x v="16"/>
    <x v="1"/>
    <s v="FUR-TA-10001889"/>
    <x v="0"/>
    <n v="1272.6300000000001"/>
  </r>
  <r>
    <n v="465"/>
    <s v="CA-2017-109869"/>
    <n v="22"/>
    <x v="3"/>
    <x v="0"/>
    <s v="29/04/2017"/>
    <x v="1"/>
    <s v="TN-21040"/>
    <s v="Tanja Norvell"/>
    <x v="2"/>
    <x v="0"/>
    <x v="16"/>
    <x v="1"/>
    <s v="OFF-BI-10000315"/>
    <x v="1"/>
    <n v="28.484999999999999"/>
  </r>
  <r>
    <n v="466"/>
    <s v="CA-2017-109869"/>
    <n v="22"/>
    <x v="3"/>
    <x v="0"/>
    <s v="29/04/2017"/>
    <x v="1"/>
    <s v="TN-21040"/>
    <s v="Tanja Norvell"/>
    <x v="2"/>
    <x v="0"/>
    <x v="16"/>
    <x v="1"/>
    <s v="OFF-SU-10003505"/>
    <x v="1"/>
    <n v="185.376"/>
  </r>
  <r>
    <n v="467"/>
    <s v="CA-2017-109869"/>
    <n v="22"/>
    <x v="3"/>
    <x v="0"/>
    <s v="29/04/2017"/>
    <x v="1"/>
    <s v="TN-21040"/>
    <s v="Tanja Norvell"/>
    <x v="2"/>
    <x v="0"/>
    <x v="16"/>
    <x v="1"/>
    <s v="OFF-AP-10002578"/>
    <x v="1"/>
    <n v="78.272000000000006"/>
  </r>
  <r>
    <n v="468"/>
    <s v="US-2016-101399"/>
    <n v="17"/>
    <x v="9"/>
    <x v="1"/>
    <s v="24/01/2016"/>
    <x v="1"/>
    <s v="JS-15940"/>
    <s v="Joni Sundaresam"/>
    <x v="2"/>
    <x v="0"/>
    <x v="10"/>
    <x v="2"/>
    <s v="FUR-FU-10002918"/>
    <x v="0"/>
    <n v="254.744"/>
  </r>
  <r>
    <n v="469"/>
    <s v="CA-2018-154907"/>
    <n v="31"/>
    <x v="10"/>
    <x v="3"/>
    <s v="04/04/2018"/>
    <x v="1"/>
    <s v="DS-13180"/>
    <s v="David Smith"/>
    <x v="1"/>
    <x v="0"/>
    <x v="5"/>
    <x v="2"/>
    <s v="FUR-BO-10002824"/>
    <x v="0"/>
    <n v="205.33279999999999"/>
  </r>
  <r>
    <n v="470"/>
    <s v="US-2017-100419"/>
    <n v="16"/>
    <x v="4"/>
    <x v="0"/>
    <s v="20/12/2017"/>
    <x v="0"/>
    <s v="CC-12670"/>
    <s v="Craig Carreira"/>
    <x v="0"/>
    <x v="0"/>
    <x v="10"/>
    <x v="2"/>
    <s v="OFF-BI-10002194"/>
    <x v="1"/>
    <n v="4.7880000000000003"/>
  </r>
  <r>
    <n v="471"/>
    <s v="CA-2016-154144"/>
    <n v="20"/>
    <x v="4"/>
    <x v="1"/>
    <s v="24/12/2016"/>
    <x v="1"/>
    <s v="MH-17785"/>
    <s v="Maya Herman"/>
    <x v="1"/>
    <x v="0"/>
    <x v="15"/>
    <x v="3"/>
    <s v="OFF-PA-10004071"/>
    <x v="1"/>
    <n v="55.48"/>
  </r>
  <r>
    <n v="472"/>
    <s v="CA-2015-144666"/>
    <n v="9"/>
    <x v="0"/>
    <x v="2"/>
    <s v="11/11/2015"/>
    <x v="0"/>
    <s v="JP-15520"/>
    <s v="Jeremy Pistek"/>
    <x v="0"/>
    <x v="0"/>
    <x v="1"/>
    <x v="1"/>
    <s v="OFF-ST-10002743"/>
    <x v="1"/>
    <n v="340.92"/>
  </r>
  <r>
    <n v="473"/>
    <s v="CA-2015-144666"/>
    <n v="9"/>
    <x v="0"/>
    <x v="2"/>
    <s v="11/11/2015"/>
    <x v="0"/>
    <s v="JP-15520"/>
    <s v="Jeremy Pistek"/>
    <x v="0"/>
    <x v="0"/>
    <x v="1"/>
    <x v="1"/>
    <s v="FUR-BO-10001601"/>
    <x v="0"/>
    <n v="222.666"/>
  </r>
  <r>
    <n v="474"/>
    <s v="CA-2015-144666"/>
    <n v="9"/>
    <x v="0"/>
    <x v="2"/>
    <s v="11/11/2015"/>
    <x v="0"/>
    <s v="JP-15520"/>
    <s v="Jeremy Pistek"/>
    <x v="0"/>
    <x v="0"/>
    <x v="1"/>
    <x v="1"/>
    <s v="TEC-PH-10002680"/>
    <x v="2"/>
    <n v="703.96799999999996"/>
  </r>
  <r>
    <n v="475"/>
    <s v="CA-2015-144666"/>
    <n v="9"/>
    <x v="0"/>
    <x v="2"/>
    <s v="11/11/2015"/>
    <x v="0"/>
    <s v="JP-15520"/>
    <s v="Jeremy Pistek"/>
    <x v="0"/>
    <x v="0"/>
    <x v="1"/>
    <x v="1"/>
    <s v="OFF-ST-10001321"/>
    <x v="1"/>
    <n v="92.52"/>
  </r>
  <r>
    <n v="476"/>
    <s v="CA-2015-144666"/>
    <n v="9"/>
    <x v="0"/>
    <x v="2"/>
    <s v="11/11/2015"/>
    <x v="0"/>
    <s v="JP-15520"/>
    <s v="Jeremy Pistek"/>
    <x v="0"/>
    <x v="0"/>
    <x v="1"/>
    <x v="1"/>
    <s v="OFF-PA-10001509"/>
    <x v="1"/>
    <n v="62.65"/>
  </r>
  <r>
    <n v="477"/>
    <s v="CA-2015-144666"/>
    <n v="9"/>
    <x v="0"/>
    <x v="2"/>
    <s v="11/11/2015"/>
    <x v="0"/>
    <s v="JP-15520"/>
    <s v="Jeremy Pistek"/>
    <x v="0"/>
    <x v="0"/>
    <x v="1"/>
    <x v="1"/>
    <s v="OFF-PA-10003465"/>
    <x v="1"/>
    <n v="94.85"/>
  </r>
  <r>
    <n v="478"/>
    <s v="CA-2017-103891"/>
    <n v="12"/>
    <x v="7"/>
    <x v="0"/>
    <s v="19/07/2017"/>
    <x v="1"/>
    <s v="KH-16690"/>
    <s v="Kristen Hastings"/>
    <x v="1"/>
    <x v="0"/>
    <x v="1"/>
    <x v="1"/>
    <s v="TEC-PH-10000149"/>
    <x v="2"/>
    <n v="95.76"/>
  </r>
  <r>
    <n v="479"/>
    <s v="CA-2017-152632"/>
    <n v="27"/>
    <x v="2"/>
    <x v="0"/>
    <s v="02/11/2017"/>
    <x v="1"/>
    <s v="JE-15475"/>
    <s v="Jeremy Ellison"/>
    <x v="0"/>
    <x v="0"/>
    <x v="15"/>
    <x v="3"/>
    <s v="FUR-FU-10002671"/>
    <x v="0"/>
    <n v="40.200000000000003"/>
  </r>
  <r>
    <n v="480"/>
    <s v="CA-2017-100790"/>
    <n v="26"/>
    <x v="1"/>
    <x v="0"/>
    <s v="02/07/2017"/>
    <x v="1"/>
    <s v="JG-15805"/>
    <s v="John Grady"/>
    <x v="1"/>
    <x v="0"/>
    <x v="15"/>
    <x v="3"/>
    <s v="OFF-AR-10003045"/>
    <x v="1"/>
    <n v="14.7"/>
  </r>
  <r>
    <n v="481"/>
    <s v="CA-2017-100790"/>
    <n v="26"/>
    <x v="1"/>
    <x v="0"/>
    <s v="02/07/2017"/>
    <x v="1"/>
    <s v="JG-15805"/>
    <s v="John Grady"/>
    <x v="1"/>
    <x v="0"/>
    <x v="15"/>
    <x v="3"/>
    <s v="OFF-ST-10000689"/>
    <x v="1"/>
    <n v="704.25"/>
  </r>
  <r>
    <n v="482"/>
    <s v="CA-2015-134677"/>
    <n v="6"/>
    <x v="2"/>
    <x v="2"/>
    <s v="10/10/2015"/>
    <x v="1"/>
    <s v="XP-21865"/>
    <s v="Xylona Preis"/>
    <x v="0"/>
    <x v="0"/>
    <x v="1"/>
    <x v="1"/>
    <s v="TEC-AC-10001445"/>
    <x v="2"/>
    <n v="9.09"/>
  </r>
  <r>
    <n v="483"/>
    <s v="CA-2015-127691"/>
    <n v="22"/>
    <x v="7"/>
    <x v="2"/>
    <s v="27/07/2015"/>
    <x v="1"/>
    <s v="EM-14065"/>
    <s v="Erin Mull"/>
    <x v="0"/>
    <x v="0"/>
    <x v="15"/>
    <x v="3"/>
    <s v="OFF-AR-10002053"/>
    <x v="1"/>
    <n v="5.96"/>
  </r>
  <r>
    <n v="484"/>
    <s v="CA-2015-127691"/>
    <n v="22"/>
    <x v="7"/>
    <x v="2"/>
    <s v="27/07/2015"/>
    <x v="1"/>
    <s v="EM-14065"/>
    <s v="Erin Mull"/>
    <x v="0"/>
    <x v="0"/>
    <x v="15"/>
    <x v="3"/>
    <s v="TEC-AC-10002567"/>
    <x v="2"/>
    <n v="159.97999999999999"/>
  </r>
  <r>
    <n v="485"/>
    <s v="CA-2018-140963"/>
    <n v="10"/>
    <x v="1"/>
    <x v="3"/>
    <s v="13/06/2018"/>
    <x v="2"/>
    <s v="MT-18070"/>
    <s v="Michelle Tran"/>
    <x v="2"/>
    <x v="0"/>
    <x v="1"/>
    <x v="1"/>
    <s v="OFF-LA-10003923"/>
    <x v="1"/>
    <n v="29.6"/>
  </r>
  <r>
    <n v="486"/>
    <s v="CA-2018-140963"/>
    <n v="10"/>
    <x v="1"/>
    <x v="3"/>
    <s v="13/06/2018"/>
    <x v="2"/>
    <s v="MT-18070"/>
    <s v="Michelle Tran"/>
    <x v="2"/>
    <x v="0"/>
    <x v="1"/>
    <x v="1"/>
    <s v="FUR-BO-10001337"/>
    <x v="0"/>
    <n v="514.16499999999996"/>
  </r>
  <r>
    <n v="487"/>
    <s v="CA-2018-140963"/>
    <n v="10"/>
    <x v="1"/>
    <x v="3"/>
    <s v="13/06/2018"/>
    <x v="2"/>
    <s v="MT-18070"/>
    <s v="Michelle Tran"/>
    <x v="2"/>
    <x v="0"/>
    <x v="1"/>
    <x v="1"/>
    <s v="TEC-PH-10001924"/>
    <x v="2"/>
    <n v="279.95999999999998"/>
  </r>
  <r>
    <n v="488"/>
    <s v="CA-2015-154627"/>
    <n v="29"/>
    <x v="2"/>
    <x v="2"/>
    <s v="31/10/2015"/>
    <x v="2"/>
    <s v="SA-20830"/>
    <s v="Sue Ann Reed"/>
    <x v="0"/>
    <x v="0"/>
    <x v="10"/>
    <x v="2"/>
    <s v="TEC-PH-10001363"/>
    <x v="2"/>
    <n v="2735.9520000000002"/>
  </r>
  <r>
    <n v="489"/>
    <s v="CA-2015-133753"/>
    <n v="9"/>
    <x v="1"/>
    <x v="2"/>
    <s v="13/06/2015"/>
    <x v="0"/>
    <s v="CW-11905"/>
    <s v="Carl Weiss"/>
    <x v="2"/>
    <x v="0"/>
    <x v="5"/>
    <x v="2"/>
    <s v="TEC-PH-10000376"/>
    <x v="2"/>
    <n v="7.992"/>
  </r>
  <r>
    <n v="490"/>
    <s v="CA-2015-133753"/>
    <n v="9"/>
    <x v="1"/>
    <x v="2"/>
    <s v="13/06/2015"/>
    <x v="0"/>
    <s v="CW-11905"/>
    <s v="Carl Weiss"/>
    <x v="2"/>
    <x v="0"/>
    <x v="5"/>
    <x v="2"/>
    <s v="TEC-AC-10000303"/>
    <x v="2"/>
    <n v="63.984000000000002"/>
  </r>
  <r>
    <n v="491"/>
    <s v="CA-2015-133753"/>
    <n v="9"/>
    <x v="1"/>
    <x v="2"/>
    <s v="13/06/2015"/>
    <x v="0"/>
    <s v="CW-11905"/>
    <s v="Carl Weiss"/>
    <x v="2"/>
    <x v="0"/>
    <x v="5"/>
    <x v="2"/>
    <s v="OFF-AR-10001953"/>
    <x v="1"/>
    <n v="70.367999999999995"/>
  </r>
  <r>
    <n v="492"/>
    <s v="CA-2015-113362"/>
    <n v="14"/>
    <x v="8"/>
    <x v="2"/>
    <s v="19/09/2015"/>
    <x v="1"/>
    <s v="AJ-10960"/>
    <s v="Astrea Jones"/>
    <x v="0"/>
    <x v="0"/>
    <x v="15"/>
    <x v="3"/>
    <s v="OFF-ST-10001809"/>
    <x v="1"/>
    <n v="449.15"/>
  </r>
  <r>
    <n v="493"/>
    <s v="CA-2015-113362"/>
    <n v="14"/>
    <x v="8"/>
    <x v="2"/>
    <s v="19/09/2015"/>
    <x v="1"/>
    <s v="AJ-10960"/>
    <s v="Astrea Jones"/>
    <x v="0"/>
    <x v="0"/>
    <x v="15"/>
    <x v="3"/>
    <s v="OFF-EN-10003845"/>
    <x v="1"/>
    <n v="11.07"/>
  </r>
  <r>
    <n v="494"/>
    <s v="CA-2017-169166"/>
    <n v="9"/>
    <x v="5"/>
    <x v="0"/>
    <s v="14/05/2017"/>
    <x v="1"/>
    <s v="SS-20590"/>
    <s v="Sonia Sunley"/>
    <x v="0"/>
    <x v="0"/>
    <x v="4"/>
    <x v="1"/>
    <s v="TEC-AC-10000991"/>
    <x v="2"/>
    <n v="93.98"/>
  </r>
  <r>
    <n v="495"/>
    <s v="US-2017-120929"/>
    <n v="18"/>
    <x v="10"/>
    <x v="0"/>
    <s v="21/03/2017"/>
    <x v="0"/>
    <s v="RO-19780"/>
    <s v="Rose O'Brian"/>
    <x v="0"/>
    <x v="0"/>
    <x v="18"/>
    <x v="0"/>
    <s v="FUR-TA-10001857"/>
    <x v="0"/>
    <n v="189.88200000000001"/>
  </r>
  <r>
    <n v="496"/>
    <s v="CA-2016-134782"/>
    <n v="27"/>
    <x v="4"/>
    <x v="1"/>
    <s v="31/12/2016"/>
    <x v="1"/>
    <s v="MD-17350"/>
    <s v="Maribeth Dona"/>
    <x v="0"/>
    <x v="0"/>
    <x v="36"/>
    <x v="0"/>
    <s v="OFF-EN-10001434"/>
    <x v="1"/>
    <n v="105.42"/>
  </r>
  <r>
    <n v="497"/>
    <s v="CA-2017-126158"/>
    <n v="25"/>
    <x v="7"/>
    <x v="0"/>
    <s v="31/07/2017"/>
    <x v="1"/>
    <s v="SC-20095"/>
    <s v="Sanjit Chand"/>
    <x v="0"/>
    <x v="0"/>
    <x v="1"/>
    <x v="1"/>
    <s v="OFF-BI-10002498"/>
    <x v="1"/>
    <n v="119.616"/>
  </r>
  <r>
    <n v="498"/>
    <s v="CA-2017-126158"/>
    <n v="25"/>
    <x v="7"/>
    <x v="0"/>
    <s v="31/07/2017"/>
    <x v="1"/>
    <s v="SC-20095"/>
    <s v="Sanjit Chand"/>
    <x v="0"/>
    <x v="0"/>
    <x v="1"/>
    <x v="1"/>
    <s v="FUR-FU-10004864"/>
    <x v="0"/>
    <n v="255.76"/>
  </r>
  <r>
    <n v="499"/>
    <s v="CA-2017-126158"/>
    <n v="25"/>
    <x v="7"/>
    <x v="0"/>
    <s v="31/07/2017"/>
    <x v="1"/>
    <s v="SC-20095"/>
    <s v="Sanjit Chand"/>
    <x v="0"/>
    <x v="0"/>
    <x v="1"/>
    <x v="1"/>
    <s v="FUR-CH-10002602"/>
    <x v="0"/>
    <n v="241.56800000000001"/>
  </r>
  <r>
    <n v="500"/>
    <s v="CA-2017-126158"/>
    <n v="25"/>
    <x v="7"/>
    <x v="0"/>
    <s v="31/07/2017"/>
    <x v="1"/>
    <s v="SC-20095"/>
    <s v="Sanjit Chand"/>
    <x v="0"/>
    <x v="0"/>
    <x v="1"/>
    <x v="1"/>
    <s v="FUR-FU-10000073"/>
    <x v="0"/>
    <n v="69.3"/>
  </r>
  <r>
    <n v="501"/>
    <s v="US-2017-105578"/>
    <n v="30"/>
    <x v="5"/>
    <x v="0"/>
    <s v="04/06/2017"/>
    <x v="1"/>
    <s v="MY-17380"/>
    <s v="Maribeth Yedwab"/>
    <x v="1"/>
    <x v="0"/>
    <x v="22"/>
    <x v="1"/>
    <s v="OFF-BI-10001670"/>
    <x v="1"/>
    <n v="22.62"/>
  </r>
  <r>
    <n v="502"/>
    <s v="US-2017-105578"/>
    <n v="30"/>
    <x v="5"/>
    <x v="0"/>
    <s v="04/06/2017"/>
    <x v="1"/>
    <s v="MY-17380"/>
    <s v="Maribeth Yedwab"/>
    <x v="1"/>
    <x v="0"/>
    <x v="22"/>
    <x v="1"/>
    <s v="OFF-BI-10001658"/>
    <x v="1"/>
    <n v="14.952"/>
  </r>
  <r>
    <n v="503"/>
    <s v="US-2017-105578"/>
    <n v="30"/>
    <x v="5"/>
    <x v="0"/>
    <s v="04/06/2017"/>
    <x v="1"/>
    <s v="MY-17380"/>
    <s v="Maribeth Yedwab"/>
    <x v="1"/>
    <x v="0"/>
    <x v="22"/>
    <x v="1"/>
    <s v="FUR-CH-10001215"/>
    <x v="0"/>
    <n v="801.56799999999998"/>
  </r>
  <r>
    <n v="504"/>
    <s v="US-2017-105578"/>
    <n v="30"/>
    <x v="5"/>
    <x v="0"/>
    <s v="04/06/2017"/>
    <x v="1"/>
    <s v="MY-17380"/>
    <s v="Maribeth Yedwab"/>
    <x v="1"/>
    <x v="0"/>
    <x v="22"/>
    <x v="1"/>
    <s v="OFF-BI-10000831"/>
    <x v="1"/>
    <n v="2.3759999999999999"/>
  </r>
  <r>
    <n v="505"/>
    <s v="US-2017-105578"/>
    <n v="30"/>
    <x v="5"/>
    <x v="0"/>
    <s v="04/06/2017"/>
    <x v="1"/>
    <s v="MY-17380"/>
    <s v="Maribeth Yedwab"/>
    <x v="1"/>
    <x v="0"/>
    <x v="22"/>
    <x v="1"/>
    <s v="OFF-PA-10000357"/>
    <x v="1"/>
    <n v="32.792000000000002"/>
  </r>
  <r>
    <n v="506"/>
    <s v="CA-2018-134978"/>
    <n v="12"/>
    <x v="0"/>
    <x v="3"/>
    <s v="15/11/2018"/>
    <x v="0"/>
    <s v="EB-13705"/>
    <s v="Ed Braxton"/>
    <x v="1"/>
    <x v="0"/>
    <x v="15"/>
    <x v="3"/>
    <s v="OFF-BI-10003274"/>
    <x v="1"/>
    <n v="15.92"/>
  </r>
  <r>
    <n v="507"/>
    <s v="CA-2016-145352"/>
    <n v="16"/>
    <x v="10"/>
    <x v="1"/>
    <s v="22/03/2016"/>
    <x v="1"/>
    <s v="CM-12385"/>
    <s v="Christopher Martinez"/>
    <x v="0"/>
    <x v="0"/>
    <x v="32"/>
    <x v="0"/>
    <s v="OFF-AR-10001662"/>
    <x v="1"/>
    <n v="2.74"/>
  </r>
  <r>
    <n v="508"/>
    <s v="CA-2016-145352"/>
    <n v="16"/>
    <x v="10"/>
    <x v="1"/>
    <s v="22/03/2016"/>
    <x v="1"/>
    <s v="CM-12385"/>
    <s v="Christopher Martinez"/>
    <x v="0"/>
    <x v="0"/>
    <x v="32"/>
    <x v="0"/>
    <s v="OFF-AR-10003856"/>
    <x v="1"/>
    <n v="8.34"/>
  </r>
  <r>
    <n v="509"/>
    <s v="CA-2016-145352"/>
    <n v="16"/>
    <x v="10"/>
    <x v="1"/>
    <s v="22/03/2016"/>
    <x v="1"/>
    <s v="CM-12385"/>
    <s v="Christopher Martinez"/>
    <x v="0"/>
    <x v="0"/>
    <x v="32"/>
    <x v="0"/>
    <s v="OFF-ST-10001228"/>
    <x v="1"/>
    <n v="46.74"/>
  </r>
  <r>
    <n v="510"/>
    <s v="CA-2016-145352"/>
    <n v="16"/>
    <x v="10"/>
    <x v="1"/>
    <s v="22/03/2016"/>
    <x v="1"/>
    <s v="CM-12385"/>
    <s v="Christopher Martinez"/>
    <x v="0"/>
    <x v="0"/>
    <x v="32"/>
    <x v="0"/>
    <s v="OFF-BI-10003527"/>
    <x v="1"/>
    <n v="6354.95"/>
  </r>
  <r>
    <n v="511"/>
    <s v="CA-2018-135307"/>
    <n v="26"/>
    <x v="0"/>
    <x v="3"/>
    <s v="27/11/2018"/>
    <x v="2"/>
    <s v="LS-17245"/>
    <s v="Lynn Smith"/>
    <x v="0"/>
    <x v="0"/>
    <x v="25"/>
    <x v="2"/>
    <s v="FUR-FU-10001290"/>
    <x v="0"/>
    <n v="126.3"/>
  </r>
  <r>
    <n v="512"/>
    <s v="CA-2018-135307"/>
    <n v="26"/>
    <x v="0"/>
    <x v="3"/>
    <s v="27/11/2018"/>
    <x v="2"/>
    <s v="LS-17245"/>
    <s v="Lynn Smith"/>
    <x v="0"/>
    <x v="0"/>
    <x v="25"/>
    <x v="2"/>
    <s v="TEC-AC-10002399"/>
    <x v="2"/>
    <n v="38.04"/>
  </r>
  <r>
    <n v="513"/>
    <s v="CA-2017-106341"/>
    <n v="20"/>
    <x v="2"/>
    <x v="0"/>
    <s v="23/10/2017"/>
    <x v="2"/>
    <s v="LF-17185"/>
    <s v="Luke Foster"/>
    <x v="0"/>
    <x v="0"/>
    <x v="24"/>
    <x v="3"/>
    <s v="OFF-AR-10002053"/>
    <x v="1"/>
    <n v="7.1520000000000001"/>
  </r>
  <r>
    <n v="514"/>
    <s v="CA-2018-163405"/>
    <n v="21"/>
    <x v="4"/>
    <x v="3"/>
    <s v="25/12/2018"/>
    <x v="1"/>
    <s v="BN-11515"/>
    <s v="Bradley Nguyen"/>
    <x v="0"/>
    <x v="0"/>
    <x v="1"/>
    <x v="1"/>
    <s v="OFF-AR-10003811"/>
    <x v="1"/>
    <n v="6.63"/>
  </r>
  <r>
    <n v="515"/>
    <s v="CA-2018-163405"/>
    <n v="21"/>
    <x v="4"/>
    <x v="3"/>
    <s v="25/12/2018"/>
    <x v="1"/>
    <s v="BN-11515"/>
    <s v="Bradley Nguyen"/>
    <x v="0"/>
    <x v="0"/>
    <x v="1"/>
    <x v="1"/>
    <s v="OFF-AR-10001246"/>
    <x v="1"/>
    <n v="5.88"/>
  </r>
  <r>
    <n v="516"/>
    <s v="CA-2018-127432"/>
    <n v="22"/>
    <x v="9"/>
    <x v="3"/>
    <s v="27/01/2018"/>
    <x v="1"/>
    <s v="AD-10180"/>
    <s v="Alan Dominguez"/>
    <x v="2"/>
    <x v="0"/>
    <x v="37"/>
    <x v="1"/>
    <s v="TEC-CO-10003236"/>
    <x v="2"/>
    <n v="2999.95"/>
  </r>
  <r>
    <n v="517"/>
    <s v="CA-2018-127432"/>
    <n v="22"/>
    <x v="9"/>
    <x v="3"/>
    <s v="27/01/2018"/>
    <x v="1"/>
    <s v="AD-10180"/>
    <s v="Alan Dominguez"/>
    <x v="2"/>
    <x v="0"/>
    <x v="37"/>
    <x v="1"/>
    <s v="OFF-ST-10004507"/>
    <x v="1"/>
    <n v="51.45"/>
  </r>
  <r>
    <n v="518"/>
    <s v="CA-2018-127432"/>
    <n v="22"/>
    <x v="9"/>
    <x v="3"/>
    <s v="27/01/2018"/>
    <x v="1"/>
    <s v="AD-10180"/>
    <s v="Alan Dominguez"/>
    <x v="2"/>
    <x v="0"/>
    <x v="37"/>
    <x v="1"/>
    <s v="OFF-PA-10001667"/>
    <x v="1"/>
    <n v="11.96"/>
  </r>
  <r>
    <n v="519"/>
    <s v="CA-2018-127432"/>
    <n v="22"/>
    <x v="9"/>
    <x v="3"/>
    <s v="27/01/2018"/>
    <x v="1"/>
    <s v="AD-10180"/>
    <s v="Alan Dominguez"/>
    <x v="2"/>
    <x v="0"/>
    <x v="37"/>
    <x v="1"/>
    <s v="OFF-ST-10004459"/>
    <x v="1"/>
    <n v="1126.02"/>
  </r>
  <r>
    <n v="520"/>
    <s v="CA-2016-157812"/>
    <n v="22"/>
    <x v="10"/>
    <x v="1"/>
    <s v="26/03/2016"/>
    <x v="1"/>
    <s v="DB-13210"/>
    <s v="Dean Braden"/>
    <x v="0"/>
    <x v="0"/>
    <x v="5"/>
    <x v="2"/>
    <s v="TEC-AC-10000171"/>
    <x v="2"/>
    <n v="18.391999999999999"/>
  </r>
  <r>
    <n v="521"/>
    <s v="CA-2016-157812"/>
    <n v="22"/>
    <x v="10"/>
    <x v="1"/>
    <s v="26/03/2016"/>
    <x v="1"/>
    <s v="DB-13210"/>
    <s v="Dean Braden"/>
    <x v="0"/>
    <x v="0"/>
    <x v="5"/>
    <x v="2"/>
    <s v="OFF-ST-10000736"/>
    <x v="1"/>
    <n v="129.56800000000001"/>
  </r>
  <r>
    <n v="522"/>
    <s v="CA-2016-157812"/>
    <n v="22"/>
    <x v="10"/>
    <x v="1"/>
    <s v="26/03/2016"/>
    <x v="1"/>
    <s v="DB-13210"/>
    <s v="Dean Braden"/>
    <x v="0"/>
    <x v="0"/>
    <x v="5"/>
    <x v="2"/>
    <s v="OFF-BI-10000285"/>
    <x v="1"/>
    <n v="14.112"/>
  </r>
  <r>
    <n v="523"/>
    <s v="CA-2018-145142"/>
    <n v="23"/>
    <x v="9"/>
    <x v="3"/>
    <s v="25/01/2018"/>
    <x v="2"/>
    <s v="MC-17605"/>
    <s v="Matt Connell"/>
    <x v="1"/>
    <x v="0"/>
    <x v="12"/>
    <x v="2"/>
    <s v="FUR-TA-10001857"/>
    <x v="0"/>
    <n v="210.98"/>
  </r>
  <r>
    <n v="524"/>
    <s v="US-2017-139486"/>
    <n v="21"/>
    <x v="5"/>
    <x v="0"/>
    <s v="23/05/2017"/>
    <x v="2"/>
    <s v="LH-17155"/>
    <s v="Logan Haushalter"/>
    <x v="0"/>
    <x v="0"/>
    <x v="1"/>
    <x v="1"/>
    <s v="TEC-PH-10003555"/>
    <x v="2"/>
    <n v="55.176000000000002"/>
  </r>
  <r>
    <n v="525"/>
    <s v="US-2017-139486"/>
    <n v="21"/>
    <x v="5"/>
    <x v="0"/>
    <s v="23/05/2017"/>
    <x v="2"/>
    <s v="LH-17155"/>
    <s v="Logan Haushalter"/>
    <x v="0"/>
    <x v="0"/>
    <x v="1"/>
    <x v="1"/>
    <s v="TEC-AC-10003832"/>
    <x v="2"/>
    <n v="66.260000000000005"/>
  </r>
  <r>
    <n v="526"/>
    <s v="CA-2016-158792"/>
    <n v="26"/>
    <x v="4"/>
    <x v="1"/>
    <s v="02/01/2017"/>
    <x v="1"/>
    <s v="BD-11605"/>
    <s v="Brian Dahlen"/>
    <x v="0"/>
    <x v="0"/>
    <x v="31"/>
    <x v="3"/>
    <s v="OFF-FA-10002815"/>
    <x v="1"/>
    <n v="22.2"/>
  </r>
  <r>
    <n v="527"/>
    <s v="CA-2018-113558"/>
    <n v="21"/>
    <x v="2"/>
    <x v="3"/>
    <s v="26/10/2018"/>
    <x v="1"/>
    <s v="PH-18790"/>
    <s v="Patricia Hirasaki"/>
    <x v="2"/>
    <x v="0"/>
    <x v="2"/>
    <x v="0"/>
    <s v="FUR-CH-10003379"/>
    <x v="0"/>
    <n v="683.952"/>
  </r>
  <r>
    <n v="528"/>
    <s v="CA-2018-113558"/>
    <n v="21"/>
    <x v="2"/>
    <x v="3"/>
    <s v="26/10/2018"/>
    <x v="1"/>
    <s v="PH-18790"/>
    <s v="Patricia Hirasaki"/>
    <x v="2"/>
    <x v="0"/>
    <x v="2"/>
    <x v="0"/>
    <s v="FUR-FU-10001756"/>
    <x v="0"/>
    <n v="45.695999999999998"/>
  </r>
  <r>
    <n v="529"/>
    <s v="US-2016-138303"/>
    <n v="3"/>
    <x v="8"/>
    <x v="1"/>
    <s v="07/09/2016"/>
    <x v="1"/>
    <s v="MG-18145"/>
    <s v="Mike Gockenbach"/>
    <x v="0"/>
    <x v="0"/>
    <x v="9"/>
    <x v="3"/>
    <s v="OFF-ST-10004963"/>
    <x v="1"/>
    <n v="36.335999999999999"/>
  </r>
  <r>
    <n v="530"/>
    <s v="US-2016-138303"/>
    <n v="3"/>
    <x v="8"/>
    <x v="1"/>
    <s v="07/09/2016"/>
    <x v="1"/>
    <s v="MG-18145"/>
    <s v="Mike Gockenbach"/>
    <x v="0"/>
    <x v="0"/>
    <x v="9"/>
    <x v="3"/>
    <s v="OFF-SU-10002881"/>
    <x v="1"/>
    <n v="666.24800000000005"/>
  </r>
  <r>
    <n v="531"/>
    <s v="US-2016-138303"/>
    <n v="3"/>
    <x v="8"/>
    <x v="1"/>
    <s v="07/09/2016"/>
    <x v="1"/>
    <s v="MG-18145"/>
    <s v="Mike Gockenbach"/>
    <x v="0"/>
    <x v="0"/>
    <x v="9"/>
    <x v="3"/>
    <s v="OFF-EN-10001335"/>
    <x v="1"/>
    <n v="52.512"/>
  </r>
  <r>
    <n v="532"/>
    <s v="CA-2016-102848"/>
    <n v="7"/>
    <x v="0"/>
    <x v="1"/>
    <s v="09/11/2016"/>
    <x v="0"/>
    <s v="KB-16240"/>
    <s v="Karen Bern"/>
    <x v="1"/>
    <x v="0"/>
    <x v="1"/>
    <x v="1"/>
    <s v="FUR-CH-10000595"/>
    <x v="0"/>
    <n v="190.72"/>
  </r>
  <r>
    <n v="533"/>
    <s v="US-2018-129441"/>
    <n v="7"/>
    <x v="8"/>
    <x v="3"/>
    <s v="11/09/2018"/>
    <x v="1"/>
    <s v="JC-15340"/>
    <s v="Jasper Cacioppo"/>
    <x v="0"/>
    <x v="0"/>
    <x v="1"/>
    <x v="1"/>
    <s v="FUR-FU-10000448"/>
    <x v="0"/>
    <n v="47.94"/>
  </r>
  <r>
    <n v="534"/>
    <s v="CA-2017-168753"/>
    <n v="29"/>
    <x v="5"/>
    <x v="0"/>
    <s v="01/06/2017"/>
    <x v="0"/>
    <s v="RL-19615"/>
    <s v="Rob Lucas"/>
    <x v="0"/>
    <x v="0"/>
    <x v="19"/>
    <x v="0"/>
    <s v="TEC-PH-10000984"/>
    <x v="2"/>
    <n v="979.95"/>
  </r>
  <r>
    <n v="535"/>
    <s v="CA-2017-168753"/>
    <n v="29"/>
    <x v="5"/>
    <x v="0"/>
    <s v="01/06/2017"/>
    <x v="0"/>
    <s v="RL-19615"/>
    <s v="Rob Lucas"/>
    <x v="0"/>
    <x v="0"/>
    <x v="19"/>
    <x v="0"/>
    <s v="OFF-BI-10002557"/>
    <x v="1"/>
    <n v="22.75"/>
  </r>
  <r>
    <n v="536"/>
    <s v="CA-2017-126613"/>
    <n v="10"/>
    <x v="7"/>
    <x v="0"/>
    <s v="16/07/2017"/>
    <x v="1"/>
    <s v="AA-10375"/>
    <s v="Allen Armold"/>
    <x v="0"/>
    <x v="0"/>
    <x v="16"/>
    <x v="1"/>
    <s v="OFF-ST-10001325"/>
    <x v="1"/>
    <n v="16.768000000000001"/>
  </r>
  <r>
    <n v="537"/>
    <s v="US-2018-122637"/>
    <n v="3"/>
    <x v="8"/>
    <x v="3"/>
    <s v="08/09/2018"/>
    <x v="0"/>
    <s v="EP-13915"/>
    <s v="Emily Phan"/>
    <x v="0"/>
    <x v="0"/>
    <x v="10"/>
    <x v="2"/>
    <s v="OFF-BI-10002429"/>
    <x v="1"/>
    <n v="42.616"/>
  </r>
  <r>
    <n v="538"/>
    <s v="CA-2016-147851"/>
    <n v="3"/>
    <x v="4"/>
    <x v="1"/>
    <s v="08/12/2016"/>
    <x v="1"/>
    <s v="MP-17470"/>
    <s v="Mark Packer"/>
    <x v="2"/>
    <x v="0"/>
    <x v="15"/>
    <x v="3"/>
    <s v="OFF-BI-10004528"/>
    <x v="1"/>
    <n v="10.752000000000001"/>
  </r>
  <r>
    <n v="539"/>
    <s v="CA-2016-134894"/>
    <n v="7"/>
    <x v="4"/>
    <x v="1"/>
    <s v="11/12/2016"/>
    <x v="1"/>
    <s v="DK-12985"/>
    <s v="Darren Koutras"/>
    <x v="0"/>
    <x v="0"/>
    <x v="0"/>
    <x v="0"/>
    <s v="OFF-AP-10001271"/>
    <x v="1"/>
    <n v="152.94"/>
  </r>
  <r>
    <n v="540"/>
    <s v="CA-2016-134894"/>
    <n v="7"/>
    <x v="4"/>
    <x v="1"/>
    <s v="11/12/2016"/>
    <x v="1"/>
    <s v="DK-12985"/>
    <s v="Darren Koutras"/>
    <x v="0"/>
    <x v="0"/>
    <x v="0"/>
    <x v="0"/>
    <s v="FUR-CH-10002647"/>
    <x v="0"/>
    <n v="283.92"/>
  </r>
  <r>
    <n v="541"/>
    <s v="CA-2015-140795"/>
    <n v="1"/>
    <x v="11"/>
    <x v="2"/>
    <s v="03/02/2015"/>
    <x v="2"/>
    <s v="BD-11500"/>
    <s v="Bradley Drucker"/>
    <x v="0"/>
    <x v="0"/>
    <x v="6"/>
    <x v="2"/>
    <s v="TEC-AC-10001432"/>
    <x v="2"/>
    <n v="468.9"/>
  </r>
  <r>
    <n v="542"/>
    <s v="CA-2017-136924"/>
    <n v="14"/>
    <x v="7"/>
    <x v="0"/>
    <s v="17/07/2017"/>
    <x v="2"/>
    <s v="ES-14080"/>
    <s v="Erin Smith"/>
    <x v="1"/>
    <x v="0"/>
    <x v="16"/>
    <x v="1"/>
    <s v="TEC-PH-10002262"/>
    <x v="2"/>
    <n v="380.86399999999998"/>
  </r>
  <r>
    <n v="543"/>
    <s v="US-2016-120161"/>
    <n v="18"/>
    <x v="4"/>
    <x v="1"/>
    <s v="23/12/2016"/>
    <x v="1"/>
    <s v="LM-17065"/>
    <s v="Liz MacKendrick"/>
    <x v="0"/>
    <x v="0"/>
    <x v="24"/>
    <x v="3"/>
    <s v="OFF-ST-10001809"/>
    <x v="1"/>
    <n v="646.77599999999995"/>
  </r>
  <r>
    <n v="544"/>
    <s v="CA-2015-103849"/>
    <n v="11"/>
    <x v="5"/>
    <x v="2"/>
    <s v="16/05/2015"/>
    <x v="1"/>
    <s v="PG-18895"/>
    <s v="Paul Gonzalez"/>
    <x v="0"/>
    <x v="0"/>
    <x v="5"/>
    <x v="2"/>
    <s v="TEC-AC-10001465"/>
    <x v="2"/>
    <n v="58.112000000000002"/>
  </r>
  <r>
    <n v="545"/>
    <s v="CA-2015-103849"/>
    <n v="11"/>
    <x v="5"/>
    <x v="2"/>
    <s v="16/05/2015"/>
    <x v="1"/>
    <s v="PG-18895"/>
    <s v="Paul Gonzalez"/>
    <x v="0"/>
    <x v="0"/>
    <x v="5"/>
    <x v="2"/>
    <s v="TEC-PH-10002597"/>
    <x v="2"/>
    <n v="100.792"/>
  </r>
  <r>
    <n v="546"/>
    <s v="CA-2015-103849"/>
    <n v="11"/>
    <x v="5"/>
    <x v="2"/>
    <s v="16/05/2015"/>
    <x v="1"/>
    <s v="PG-18895"/>
    <s v="Paul Gonzalez"/>
    <x v="0"/>
    <x v="0"/>
    <x v="5"/>
    <x v="2"/>
    <s v="FUR-FU-10000723"/>
    <x v="0"/>
    <n v="66.111999999999995"/>
  </r>
  <r>
    <n v="547"/>
    <s v="CA-2018-162929"/>
    <n v="19"/>
    <x v="0"/>
    <x v="3"/>
    <s v="22/11/2018"/>
    <x v="2"/>
    <s v="AS-10135"/>
    <s v="Adrian Shami"/>
    <x v="2"/>
    <x v="0"/>
    <x v="15"/>
    <x v="3"/>
    <s v="OFF-BI-10000404"/>
    <x v="1"/>
    <n v="41.28"/>
  </r>
  <r>
    <n v="548"/>
    <s v="CA-2018-162929"/>
    <n v="19"/>
    <x v="0"/>
    <x v="3"/>
    <s v="22/11/2018"/>
    <x v="2"/>
    <s v="AS-10135"/>
    <s v="Adrian Shami"/>
    <x v="2"/>
    <x v="0"/>
    <x v="15"/>
    <x v="3"/>
    <s v="OFF-PA-10002986"/>
    <x v="1"/>
    <n v="13.36"/>
  </r>
  <r>
    <n v="549"/>
    <s v="CA-2016-113173"/>
    <n v="15"/>
    <x v="0"/>
    <x v="1"/>
    <s v="17/11/2016"/>
    <x v="0"/>
    <s v="DK-13225"/>
    <s v="Dean Katz"/>
    <x v="1"/>
    <x v="0"/>
    <x v="10"/>
    <x v="2"/>
    <s v="OFF-ST-10000604"/>
    <x v="1"/>
    <n v="250.27199999999999"/>
  </r>
  <r>
    <n v="550"/>
    <s v="CA-2016-113173"/>
    <n v="15"/>
    <x v="0"/>
    <x v="1"/>
    <s v="17/11/2016"/>
    <x v="0"/>
    <s v="DK-13225"/>
    <s v="Dean Katz"/>
    <x v="1"/>
    <x v="0"/>
    <x v="10"/>
    <x v="2"/>
    <s v="OFF-BI-10004738"/>
    <x v="1"/>
    <n v="11.364000000000001"/>
  </r>
  <r>
    <n v="551"/>
    <s v="CA-2016-113173"/>
    <n v="15"/>
    <x v="0"/>
    <x v="1"/>
    <s v="17/11/2016"/>
    <x v="0"/>
    <s v="DK-13225"/>
    <s v="Dean Katz"/>
    <x v="1"/>
    <x v="0"/>
    <x v="10"/>
    <x v="2"/>
    <s v="OFF-SU-10001935"/>
    <x v="1"/>
    <n v="8.7200000000000006"/>
  </r>
  <r>
    <n v="552"/>
    <s v="CA-2017-136406"/>
    <n v="15"/>
    <x v="3"/>
    <x v="0"/>
    <s v="17/04/2017"/>
    <x v="0"/>
    <s v="BD-11320"/>
    <s v="Bill Donatelli"/>
    <x v="0"/>
    <x v="0"/>
    <x v="1"/>
    <x v="1"/>
    <s v="FUR-CH-10002024"/>
    <x v="0"/>
    <n v="1121.568"/>
  </r>
  <r>
    <n v="553"/>
    <s v="CA-2018-112774"/>
    <n v="11"/>
    <x v="8"/>
    <x v="3"/>
    <s v="12/09/2018"/>
    <x v="2"/>
    <s v="RC-19960"/>
    <s v="Ryan Crowe"/>
    <x v="0"/>
    <x v="0"/>
    <x v="2"/>
    <x v="0"/>
    <s v="FUR-FU-10003039"/>
    <x v="0"/>
    <n v="34.503999999999998"/>
  </r>
  <r>
    <n v="554"/>
    <s v="CA-2018-101945"/>
    <n v="24"/>
    <x v="0"/>
    <x v="3"/>
    <s v="28/11/2018"/>
    <x v="1"/>
    <s v="GT-14710"/>
    <s v="Greg Tran"/>
    <x v="0"/>
    <x v="0"/>
    <x v="5"/>
    <x v="2"/>
    <s v="OFF-FA-10004248"/>
    <x v="1"/>
    <n v="10.824"/>
  </r>
  <r>
    <n v="555"/>
    <s v="CA-2018-100650"/>
    <n v="29"/>
    <x v="1"/>
    <x v="3"/>
    <s v="03/07/2018"/>
    <x v="0"/>
    <s v="DK-13225"/>
    <s v="Dean Katz"/>
    <x v="1"/>
    <x v="0"/>
    <x v="1"/>
    <x v="1"/>
    <s v="OFF-ST-10001780"/>
    <x v="1"/>
    <n v="1295.78"/>
  </r>
  <r>
    <n v="556"/>
    <s v="CA-2015-155852"/>
    <n v="3"/>
    <x v="10"/>
    <x v="2"/>
    <s v="07/03/2015"/>
    <x v="0"/>
    <s v="AJ-10945"/>
    <s v="Ashley Jarboe"/>
    <x v="0"/>
    <x v="0"/>
    <x v="3"/>
    <x v="0"/>
    <s v="OFF-AR-10003560"/>
    <x v="1"/>
    <n v="19.456"/>
  </r>
  <r>
    <n v="557"/>
    <s v="CA-2017-113243"/>
    <n v="10"/>
    <x v="1"/>
    <x v="0"/>
    <s v="15/06/2017"/>
    <x v="1"/>
    <s v="OT-18730"/>
    <s v="Olvera Toch"/>
    <x v="0"/>
    <x v="0"/>
    <x v="1"/>
    <x v="1"/>
    <s v="OFF-LA-10001297"/>
    <x v="1"/>
    <n v="20.7"/>
  </r>
  <r>
    <n v="558"/>
    <s v="CA-2017-113243"/>
    <n v="10"/>
    <x v="1"/>
    <x v="0"/>
    <s v="15/06/2017"/>
    <x v="1"/>
    <s v="OT-18730"/>
    <s v="Olvera Toch"/>
    <x v="0"/>
    <x v="0"/>
    <x v="1"/>
    <x v="1"/>
    <s v="FUR-TA-10004256"/>
    <x v="0"/>
    <n v="1335.68"/>
  </r>
  <r>
    <n v="559"/>
    <s v="CA-2017-113243"/>
    <n v="10"/>
    <x v="1"/>
    <x v="0"/>
    <s v="15/06/2017"/>
    <x v="1"/>
    <s v="OT-18730"/>
    <s v="Olvera Toch"/>
    <x v="0"/>
    <x v="0"/>
    <x v="1"/>
    <x v="1"/>
    <s v="OFF-PA-10003441"/>
    <x v="1"/>
    <n v="32.4"/>
  </r>
  <r>
    <n v="560"/>
    <s v="CA-2018-118731"/>
    <n v="20"/>
    <x v="0"/>
    <x v="3"/>
    <s v="22/11/2018"/>
    <x v="0"/>
    <s v="LP-17080"/>
    <s v="Liz Pelletier"/>
    <x v="0"/>
    <x v="0"/>
    <x v="1"/>
    <x v="1"/>
    <s v="FUR-FU-10003347"/>
    <x v="0"/>
    <n v="42.6"/>
  </r>
  <r>
    <n v="561"/>
    <s v="CA-2018-118731"/>
    <n v="20"/>
    <x v="0"/>
    <x v="3"/>
    <s v="22/11/2018"/>
    <x v="0"/>
    <s v="LP-17080"/>
    <s v="Liz Pelletier"/>
    <x v="0"/>
    <x v="0"/>
    <x v="1"/>
    <x v="1"/>
    <s v="OFF-BI-10000069"/>
    <x v="1"/>
    <n v="84.055999999999997"/>
  </r>
  <r>
    <n v="562"/>
    <s v="CA-2015-145576"/>
    <n v="14"/>
    <x v="8"/>
    <x v="2"/>
    <s v="18/09/2015"/>
    <x v="0"/>
    <s v="CA-12775"/>
    <s v="Cynthia Arntzen"/>
    <x v="0"/>
    <x v="0"/>
    <x v="2"/>
    <x v="0"/>
    <s v="OFF-AP-10003914"/>
    <x v="1"/>
    <n v="13"/>
  </r>
  <r>
    <n v="563"/>
    <s v="CA-2015-145576"/>
    <n v="14"/>
    <x v="8"/>
    <x v="2"/>
    <s v="18/09/2015"/>
    <x v="0"/>
    <s v="CA-12775"/>
    <s v="Cynthia Arntzen"/>
    <x v="0"/>
    <x v="0"/>
    <x v="2"/>
    <x v="0"/>
    <s v="FUR-FU-10004020"/>
    <x v="0"/>
    <n v="13.128"/>
  </r>
  <r>
    <n v="564"/>
    <s v="CA-2016-130736"/>
    <n v="7"/>
    <x v="4"/>
    <x v="1"/>
    <s v="09/12/2016"/>
    <x v="2"/>
    <s v="JF-15490"/>
    <s v="Jeremy Farry"/>
    <x v="0"/>
    <x v="0"/>
    <x v="4"/>
    <x v="1"/>
    <s v="OFF-FA-10003467"/>
    <x v="1"/>
    <n v="3.96"/>
  </r>
  <r>
    <n v="565"/>
    <s v="CA-2016-130736"/>
    <n v="7"/>
    <x v="4"/>
    <x v="1"/>
    <s v="09/12/2016"/>
    <x v="2"/>
    <s v="JF-15490"/>
    <s v="Jeremy Farry"/>
    <x v="0"/>
    <x v="0"/>
    <x v="4"/>
    <x v="1"/>
    <s v="OFF-LA-10000634"/>
    <x v="1"/>
    <n v="2.61"/>
  </r>
  <r>
    <n v="566"/>
    <s v="CA-2018-137099"/>
    <n v="7"/>
    <x v="4"/>
    <x v="3"/>
    <s v="10/12/2018"/>
    <x v="2"/>
    <s v="FP-14320"/>
    <s v="Frank Preis"/>
    <x v="0"/>
    <x v="0"/>
    <x v="1"/>
    <x v="1"/>
    <s v="TEC-PH-10002496"/>
    <x v="2"/>
    <n v="374.37599999999998"/>
  </r>
  <r>
    <n v="567"/>
    <s v="CA-2018-156951"/>
    <n v="1"/>
    <x v="2"/>
    <x v="3"/>
    <s v="08/10/2018"/>
    <x v="1"/>
    <s v="EB-13840"/>
    <s v="Ellis Ballard"/>
    <x v="1"/>
    <x v="0"/>
    <x v="4"/>
    <x v="1"/>
    <s v="OFF-PA-10004530"/>
    <x v="1"/>
    <n v="91.84"/>
  </r>
  <r>
    <n v="568"/>
    <s v="CA-2018-156951"/>
    <n v="1"/>
    <x v="2"/>
    <x v="3"/>
    <s v="08/10/2018"/>
    <x v="1"/>
    <s v="EB-13840"/>
    <s v="Ellis Ballard"/>
    <x v="1"/>
    <x v="0"/>
    <x v="4"/>
    <x v="1"/>
    <s v="OFF-BI-10001107"/>
    <x v="1"/>
    <n v="81.087999999999994"/>
  </r>
  <r>
    <n v="569"/>
    <s v="CA-2018-156951"/>
    <n v="1"/>
    <x v="2"/>
    <x v="3"/>
    <s v="08/10/2018"/>
    <x v="1"/>
    <s v="EB-13840"/>
    <s v="Ellis Ballard"/>
    <x v="1"/>
    <x v="0"/>
    <x v="4"/>
    <x v="1"/>
    <s v="OFF-PA-10004451"/>
    <x v="1"/>
    <n v="19.440000000000001"/>
  </r>
  <r>
    <n v="570"/>
    <s v="CA-2018-156951"/>
    <n v="1"/>
    <x v="2"/>
    <x v="3"/>
    <s v="08/10/2018"/>
    <x v="1"/>
    <s v="EB-13840"/>
    <s v="Ellis Ballard"/>
    <x v="1"/>
    <x v="0"/>
    <x v="4"/>
    <x v="1"/>
    <s v="FUR-CH-10004997"/>
    <x v="0"/>
    <n v="451.15199999999999"/>
  </r>
  <r>
    <n v="571"/>
    <s v="CA-2018-164826"/>
    <n v="28"/>
    <x v="4"/>
    <x v="3"/>
    <s v="04/01/2019"/>
    <x v="1"/>
    <s v="JF-15415"/>
    <s v="Jennifer Ferguson"/>
    <x v="0"/>
    <x v="0"/>
    <x v="15"/>
    <x v="3"/>
    <s v="OFF-LA-10001297"/>
    <x v="1"/>
    <n v="72.45"/>
  </r>
  <r>
    <n v="572"/>
    <s v="CA-2018-164826"/>
    <n v="28"/>
    <x v="4"/>
    <x v="3"/>
    <s v="04/01/2019"/>
    <x v="1"/>
    <s v="JF-15415"/>
    <s v="Jennifer Ferguson"/>
    <x v="0"/>
    <x v="0"/>
    <x v="15"/>
    <x v="3"/>
    <s v="OFF-FA-10000585"/>
    <x v="1"/>
    <n v="13.96"/>
  </r>
  <r>
    <n v="573"/>
    <s v="CA-2018-164826"/>
    <n v="28"/>
    <x v="4"/>
    <x v="3"/>
    <s v="04/01/2019"/>
    <x v="1"/>
    <s v="JF-15415"/>
    <s v="Jennifer Ferguson"/>
    <x v="0"/>
    <x v="0"/>
    <x v="15"/>
    <x v="3"/>
    <s v="OFF-BI-10001922"/>
    <x v="1"/>
    <n v="33.264000000000003"/>
  </r>
  <r>
    <n v="574"/>
    <s v="CA-2018-164826"/>
    <n v="28"/>
    <x v="4"/>
    <x v="3"/>
    <s v="04/01/2019"/>
    <x v="1"/>
    <s v="JF-15415"/>
    <s v="Jennifer Ferguson"/>
    <x v="0"/>
    <x v="0"/>
    <x v="15"/>
    <x v="3"/>
    <s v="TEC-PH-10000347"/>
    <x v="2"/>
    <n v="14.85"/>
  </r>
  <r>
    <n v="575"/>
    <s v="CA-2017-127250"/>
    <n v="3"/>
    <x v="0"/>
    <x v="0"/>
    <s v="07/11/2017"/>
    <x v="1"/>
    <s v="SF-20200"/>
    <s v="Sarah Foster"/>
    <x v="0"/>
    <x v="0"/>
    <x v="4"/>
    <x v="1"/>
    <s v="OFF-AR-10003394"/>
    <x v="1"/>
    <n v="8.82"/>
  </r>
  <r>
    <n v="576"/>
    <s v="CA-2016-149713"/>
    <n v="18"/>
    <x v="8"/>
    <x v="1"/>
    <s v="22/09/2016"/>
    <x v="0"/>
    <s v="TG-21640"/>
    <s v="Trudy Glocke"/>
    <x v="0"/>
    <x v="0"/>
    <x v="1"/>
    <x v="1"/>
    <s v="OFF-PA-10004530"/>
    <x v="1"/>
    <n v="160.72"/>
  </r>
  <r>
    <n v="577"/>
    <s v="CA-2016-149713"/>
    <n v="18"/>
    <x v="8"/>
    <x v="1"/>
    <s v="22/09/2016"/>
    <x v="0"/>
    <s v="TG-21640"/>
    <s v="Trudy Glocke"/>
    <x v="0"/>
    <x v="0"/>
    <x v="1"/>
    <x v="1"/>
    <s v="OFF-PA-10001450"/>
    <x v="1"/>
    <n v="19.920000000000002"/>
  </r>
  <r>
    <n v="578"/>
    <s v="CA-2016-149713"/>
    <n v="18"/>
    <x v="8"/>
    <x v="1"/>
    <s v="22/09/2016"/>
    <x v="0"/>
    <s v="TG-21640"/>
    <s v="Trudy Glocke"/>
    <x v="0"/>
    <x v="0"/>
    <x v="1"/>
    <x v="1"/>
    <s v="OFF-SU-10001574"/>
    <x v="1"/>
    <n v="7.3"/>
  </r>
  <r>
    <n v="579"/>
    <s v="CA-2018-118640"/>
    <n v="20"/>
    <x v="7"/>
    <x v="3"/>
    <s v="26/07/2018"/>
    <x v="1"/>
    <s v="CS-11950"/>
    <s v="Carlos Soltero"/>
    <x v="0"/>
    <x v="0"/>
    <x v="10"/>
    <x v="2"/>
    <s v="OFF-ST-10002974"/>
    <x v="1"/>
    <n v="69.712000000000003"/>
  </r>
  <r>
    <n v="580"/>
    <s v="CA-2018-118640"/>
    <n v="20"/>
    <x v="7"/>
    <x v="3"/>
    <s v="26/07/2018"/>
    <x v="1"/>
    <s v="CS-11950"/>
    <s v="Carlos Soltero"/>
    <x v="0"/>
    <x v="0"/>
    <x v="10"/>
    <x v="2"/>
    <s v="FUR-FU-10001475"/>
    <x v="0"/>
    <n v="8.7919999999999998"/>
  </r>
  <r>
    <n v="581"/>
    <s v="CA-2016-132906"/>
    <n v="10"/>
    <x v="8"/>
    <x v="1"/>
    <s v="14/09/2016"/>
    <x v="1"/>
    <s v="CC-12145"/>
    <s v="Charles Crestani"/>
    <x v="0"/>
    <x v="0"/>
    <x v="1"/>
    <x v="1"/>
    <s v="OFF-SU-10004498"/>
    <x v="1"/>
    <n v="51.52"/>
  </r>
  <r>
    <n v="582"/>
    <s v="CA-2018-145233"/>
    <n v="1"/>
    <x v="4"/>
    <x v="3"/>
    <s v="05/12/2018"/>
    <x v="1"/>
    <s v="DV-13465"/>
    <s v="Dianna Vittorini"/>
    <x v="0"/>
    <x v="0"/>
    <x v="22"/>
    <x v="1"/>
    <s v="TEC-PH-10004977"/>
    <x v="2"/>
    <n v="470.37599999999998"/>
  </r>
  <r>
    <n v="583"/>
    <s v="CA-2018-145233"/>
    <n v="1"/>
    <x v="4"/>
    <x v="3"/>
    <s v="05/12/2018"/>
    <x v="1"/>
    <s v="DV-13465"/>
    <s v="Dianna Vittorini"/>
    <x v="0"/>
    <x v="0"/>
    <x v="22"/>
    <x v="1"/>
    <s v="TEC-PH-10000586"/>
    <x v="2"/>
    <n v="105.584"/>
  </r>
  <r>
    <n v="584"/>
    <s v="CA-2018-145233"/>
    <n v="1"/>
    <x v="4"/>
    <x v="3"/>
    <s v="05/12/2018"/>
    <x v="1"/>
    <s v="DV-13465"/>
    <s v="Dianna Vittorini"/>
    <x v="0"/>
    <x v="0"/>
    <x v="22"/>
    <x v="1"/>
    <s v="OFF-AP-10000358"/>
    <x v="1"/>
    <n v="31.152000000000001"/>
  </r>
  <r>
    <n v="585"/>
    <s v="CA-2018-145233"/>
    <n v="1"/>
    <x v="4"/>
    <x v="3"/>
    <s v="05/12/2018"/>
    <x v="1"/>
    <s v="DV-13465"/>
    <s v="Dianna Vittorini"/>
    <x v="0"/>
    <x v="0"/>
    <x v="22"/>
    <x v="1"/>
    <s v="OFF-BI-10002764"/>
    <x v="1"/>
    <n v="6.7830000000000004"/>
  </r>
  <r>
    <n v="586"/>
    <s v="CA-2018-145233"/>
    <n v="1"/>
    <x v="4"/>
    <x v="3"/>
    <s v="05/12/2018"/>
    <x v="1"/>
    <s v="DV-13465"/>
    <s v="Dianna Vittorini"/>
    <x v="0"/>
    <x v="0"/>
    <x v="22"/>
    <x v="1"/>
    <s v="TEC-PH-10001254"/>
    <x v="2"/>
    <n v="406.36799999999999"/>
  </r>
  <r>
    <n v="587"/>
    <s v="CA-2016-128139"/>
    <n v="3"/>
    <x v="7"/>
    <x v="1"/>
    <s v="09/07/2016"/>
    <x v="1"/>
    <s v="BD-11725"/>
    <s v="Bruce Degenhardt"/>
    <x v="0"/>
    <x v="0"/>
    <x v="0"/>
    <x v="0"/>
    <s v="FUR-CH-10003956"/>
    <x v="0"/>
    <n v="70.98"/>
  </r>
  <r>
    <n v="588"/>
    <s v="CA-2016-128139"/>
    <n v="3"/>
    <x v="7"/>
    <x v="1"/>
    <s v="09/07/2016"/>
    <x v="1"/>
    <s v="BD-11725"/>
    <s v="Bruce Degenhardt"/>
    <x v="0"/>
    <x v="0"/>
    <x v="0"/>
    <x v="0"/>
    <s v="OFF-LA-10003930"/>
    <x v="1"/>
    <n v="294.93"/>
  </r>
  <r>
    <n v="589"/>
    <s v="US-2017-156986"/>
    <n v="20"/>
    <x v="10"/>
    <x v="0"/>
    <s v="24/03/2017"/>
    <x v="1"/>
    <s v="ZC-21910"/>
    <s v="Zuschuss Carroll"/>
    <x v="0"/>
    <x v="0"/>
    <x v="21"/>
    <x v="1"/>
    <s v="TEC-PH-10003800"/>
    <x v="2"/>
    <n v="84.784000000000006"/>
  </r>
  <r>
    <n v="590"/>
    <s v="US-2017-156986"/>
    <n v="20"/>
    <x v="10"/>
    <x v="0"/>
    <s v="24/03/2017"/>
    <x v="1"/>
    <s v="ZC-21910"/>
    <s v="Zuschuss Carroll"/>
    <x v="0"/>
    <x v="0"/>
    <x v="21"/>
    <x v="1"/>
    <s v="OFF-PA-10002005"/>
    <x v="1"/>
    <n v="20.736000000000001"/>
  </r>
  <r>
    <n v="591"/>
    <s v="US-2017-156986"/>
    <n v="20"/>
    <x v="10"/>
    <x v="0"/>
    <s v="24/03/2017"/>
    <x v="1"/>
    <s v="ZC-21910"/>
    <s v="Zuschuss Carroll"/>
    <x v="0"/>
    <x v="0"/>
    <x v="21"/>
    <x v="1"/>
    <s v="OFF-BI-10002498"/>
    <x v="1"/>
    <n v="16.821000000000002"/>
  </r>
  <r>
    <n v="592"/>
    <s v="US-2017-156986"/>
    <n v="20"/>
    <x v="10"/>
    <x v="0"/>
    <s v="24/03/2017"/>
    <x v="1"/>
    <s v="ZC-21910"/>
    <s v="Zuschuss Carroll"/>
    <x v="0"/>
    <x v="0"/>
    <x v="21"/>
    <x v="1"/>
    <s v="OFF-PA-10004101"/>
    <x v="1"/>
    <n v="10.368"/>
  </r>
  <r>
    <n v="593"/>
    <s v="CA-2015-135405"/>
    <n v="9"/>
    <x v="9"/>
    <x v="2"/>
    <s v="13/01/2015"/>
    <x v="1"/>
    <s v="MS-17830"/>
    <s v="Melanie Seite"/>
    <x v="0"/>
    <x v="0"/>
    <x v="5"/>
    <x v="2"/>
    <s v="OFF-AR-10004078"/>
    <x v="1"/>
    <n v="9.3439999999999994"/>
  </r>
  <r>
    <n v="594"/>
    <s v="CA-2015-135405"/>
    <n v="9"/>
    <x v="9"/>
    <x v="2"/>
    <s v="13/01/2015"/>
    <x v="1"/>
    <s v="MS-17830"/>
    <s v="Melanie Seite"/>
    <x v="0"/>
    <x v="0"/>
    <x v="5"/>
    <x v="2"/>
    <s v="TEC-AC-10001266"/>
    <x v="2"/>
    <n v="31.2"/>
  </r>
  <r>
    <n v="595"/>
    <s v="CA-2015-131450"/>
    <n v="8"/>
    <x v="6"/>
    <x v="2"/>
    <s v="15/08/2015"/>
    <x v="1"/>
    <s v="LR-16915"/>
    <s v="Lena Radford"/>
    <x v="0"/>
    <x v="0"/>
    <x v="1"/>
    <x v="1"/>
    <s v="OFF-AP-10004708"/>
    <x v="1"/>
    <n v="76.12"/>
  </r>
  <r>
    <n v="596"/>
    <s v="CA-2015-131450"/>
    <n v="8"/>
    <x v="6"/>
    <x v="2"/>
    <s v="15/08/2015"/>
    <x v="1"/>
    <s v="LR-16915"/>
    <s v="Lena Radford"/>
    <x v="0"/>
    <x v="0"/>
    <x v="1"/>
    <x v="1"/>
    <s v="TEC-CO-10004115"/>
    <x v="2"/>
    <n v="1199.9760000000001"/>
  </r>
  <r>
    <n v="597"/>
    <s v="CA-2015-131450"/>
    <n v="8"/>
    <x v="6"/>
    <x v="2"/>
    <s v="15/08/2015"/>
    <x v="1"/>
    <s v="LR-16915"/>
    <s v="Lena Radford"/>
    <x v="0"/>
    <x v="0"/>
    <x v="1"/>
    <x v="1"/>
    <s v="TEC-PH-10002398"/>
    <x v="2"/>
    <n v="445.96"/>
  </r>
  <r>
    <n v="598"/>
    <s v="CA-2015-131450"/>
    <n v="8"/>
    <x v="6"/>
    <x v="2"/>
    <s v="15/08/2015"/>
    <x v="1"/>
    <s v="LR-16915"/>
    <s v="Lena Radford"/>
    <x v="0"/>
    <x v="0"/>
    <x v="1"/>
    <x v="1"/>
    <s v="FUR-FU-10001979"/>
    <x v="0"/>
    <n v="327.76"/>
  </r>
  <r>
    <n v="599"/>
    <s v="CA-2017-120180"/>
    <n v="14"/>
    <x v="7"/>
    <x v="0"/>
    <s v="16/07/2017"/>
    <x v="2"/>
    <s v="TP-21130"/>
    <s v="Theone Pippenger"/>
    <x v="0"/>
    <x v="0"/>
    <x v="9"/>
    <x v="3"/>
    <s v="OFF-SU-10004115"/>
    <x v="1"/>
    <n v="11.632"/>
  </r>
  <r>
    <n v="600"/>
    <s v="US-2017-100720"/>
    <n v="16"/>
    <x v="7"/>
    <x v="0"/>
    <s v="21/07/2017"/>
    <x v="1"/>
    <s v="CK-12205"/>
    <s v="Chloris Kastensmidt"/>
    <x v="0"/>
    <x v="0"/>
    <x v="9"/>
    <x v="3"/>
    <s v="TEC-PH-10001425"/>
    <x v="2"/>
    <n v="143.982"/>
  </r>
  <r>
    <n v="601"/>
    <s v="US-2017-100720"/>
    <n v="16"/>
    <x v="7"/>
    <x v="0"/>
    <s v="21/07/2017"/>
    <x v="1"/>
    <s v="CK-12205"/>
    <s v="Chloris Kastensmidt"/>
    <x v="0"/>
    <x v="0"/>
    <x v="9"/>
    <x v="3"/>
    <s v="TEC-PH-10003963"/>
    <x v="2"/>
    <n v="494.37599999999998"/>
  </r>
  <r>
    <n v="602"/>
    <s v="US-2017-100720"/>
    <n v="16"/>
    <x v="7"/>
    <x v="0"/>
    <s v="21/07/2017"/>
    <x v="1"/>
    <s v="CK-12205"/>
    <s v="Chloris Kastensmidt"/>
    <x v="0"/>
    <x v="0"/>
    <x v="9"/>
    <x v="3"/>
    <s v="OFF-SU-10001574"/>
    <x v="1"/>
    <n v="5.84"/>
  </r>
  <r>
    <n v="603"/>
    <s v="CA-2015-149958"/>
    <n v="15"/>
    <x v="10"/>
    <x v="2"/>
    <s v="19/03/2015"/>
    <x v="1"/>
    <s v="AS-10240"/>
    <s v="Alan Shonely"/>
    <x v="0"/>
    <x v="0"/>
    <x v="2"/>
    <x v="0"/>
    <s v="OFF-ST-10001490"/>
    <x v="1"/>
    <n v="142.77600000000001"/>
  </r>
  <r>
    <n v="604"/>
    <s v="CA-2015-149958"/>
    <n v="15"/>
    <x v="10"/>
    <x v="2"/>
    <s v="19/03/2015"/>
    <x v="1"/>
    <s v="AS-10240"/>
    <s v="Alan Shonely"/>
    <x v="0"/>
    <x v="0"/>
    <x v="2"/>
    <x v="0"/>
    <s v="FUR-FU-10001756"/>
    <x v="0"/>
    <n v="45.695999999999998"/>
  </r>
  <r>
    <n v="605"/>
    <s v="CA-2015-149958"/>
    <n v="15"/>
    <x v="10"/>
    <x v="2"/>
    <s v="19/03/2015"/>
    <x v="1"/>
    <s v="AS-10240"/>
    <s v="Alan Shonely"/>
    <x v="0"/>
    <x v="0"/>
    <x v="2"/>
    <x v="0"/>
    <s v="OFF-BI-10000773"/>
    <x v="1"/>
    <n v="7.218"/>
  </r>
  <r>
    <n v="606"/>
    <s v="CA-2015-149958"/>
    <n v="15"/>
    <x v="10"/>
    <x v="2"/>
    <s v="19/03/2015"/>
    <x v="1"/>
    <s v="AS-10240"/>
    <s v="Alan Shonely"/>
    <x v="0"/>
    <x v="0"/>
    <x v="2"/>
    <x v="0"/>
    <s v="OFF-BI-10001543"/>
    <x v="1"/>
    <n v="43.188000000000002"/>
  </r>
  <r>
    <n v="607"/>
    <s v="CA-2015-149958"/>
    <n v="15"/>
    <x v="10"/>
    <x v="2"/>
    <s v="19/03/2015"/>
    <x v="1"/>
    <s v="AS-10240"/>
    <s v="Alan Shonely"/>
    <x v="0"/>
    <x v="0"/>
    <x v="2"/>
    <x v="0"/>
    <s v="OFF-PA-10002120"/>
    <x v="1"/>
    <n v="131.904"/>
  </r>
  <r>
    <n v="608"/>
    <s v="US-2015-105767"/>
    <n v="23"/>
    <x v="5"/>
    <x v="2"/>
    <s v="27/05/2015"/>
    <x v="1"/>
    <s v="AR-10510"/>
    <s v="Andrew Roberts"/>
    <x v="0"/>
    <x v="0"/>
    <x v="9"/>
    <x v="3"/>
    <s v="OFF-BI-10000848"/>
    <x v="1"/>
    <n v="3.282"/>
  </r>
  <r>
    <n v="609"/>
    <s v="US-2015-105767"/>
    <n v="23"/>
    <x v="5"/>
    <x v="2"/>
    <s v="27/05/2015"/>
    <x v="1"/>
    <s v="AR-10510"/>
    <s v="Andrew Roberts"/>
    <x v="0"/>
    <x v="0"/>
    <x v="9"/>
    <x v="3"/>
    <s v="OFF-AR-10001246"/>
    <x v="1"/>
    <n v="21.167999999999999"/>
  </r>
  <r>
    <n v="610"/>
    <s v="US-2015-105767"/>
    <n v="23"/>
    <x v="5"/>
    <x v="2"/>
    <s v="27/05/2015"/>
    <x v="1"/>
    <s v="AR-10510"/>
    <s v="Andrew Roberts"/>
    <x v="0"/>
    <x v="0"/>
    <x v="9"/>
    <x v="3"/>
    <s v="TEC-PH-10003092"/>
    <x v="2"/>
    <n v="55.188000000000002"/>
  </r>
  <r>
    <n v="611"/>
    <s v="CA-2017-161816"/>
    <n v="28"/>
    <x v="3"/>
    <x v="0"/>
    <s v="01/05/2017"/>
    <x v="2"/>
    <s v="NB-18655"/>
    <s v="Nona Balk"/>
    <x v="1"/>
    <x v="0"/>
    <x v="5"/>
    <x v="2"/>
    <s v="TEC-PH-10003012"/>
    <x v="2"/>
    <n v="369.57600000000002"/>
  </r>
  <r>
    <n v="612"/>
    <s v="CA-2017-161816"/>
    <n v="28"/>
    <x v="3"/>
    <x v="0"/>
    <s v="01/05/2017"/>
    <x v="2"/>
    <s v="NB-18655"/>
    <s v="Nona Balk"/>
    <x v="1"/>
    <x v="0"/>
    <x v="5"/>
    <x v="2"/>
    <s v="OFF-LA-10004345"/>
    <x v="1"/>
    <n v="15.712"/>
  </r>
  <r>
    <n v="613"/>
    <s v="CA-2017-121223"/>
    <n v="11"/>
    <x v="8"/>
    <x v="0"/>
    <s v="13/09/2017"/>
    <x v="0"/>
    <s v="GD-14590"/>
    <s v="Giulietta Dortch"/>
    <x v="1"/>
    <x v="0"/>
    <x v="9"/>
    <x v="3"/>
    <s v="OFF-PA-10001204"/>
    <x v="1"/>
    <n v="8.4480000000000004"/>
  </r>
  <r>
    <n v="614"/>
    <s v="CA-2017-121223"/>
    <n v="11"/>
    <x v="8"/>
    <x v="0"/>
    <s v="13/09/2017"/>
    <x v="0"/>
    <s v="GD-14590"/>
    <s v="Giulietta Dortch"/>
    <x v="1"/>
    <x v="0"/>
    <x v="9"/>
    <x v="3"/>
    <s v="TEC-PH-10004667"/>
    <x v="2"/>
    <n v="728.94600000000003"/>
  </r>
  <r>
    <n v="615"/>
    <s v="CA-2018-138611"/>
    <n v="14"/>
    <x v="0"/>
    <x v="3"/>
    <s v="17/11/2018"/>
    <x v="0"/>
    <s v="CK-12595"/>
    <s v="Clytie Kelty"/>
    <x v="0"/>
    <x v="0"/>
    <x v="24"/>
    <x v="3"/>
    <s v="TEC-PH-10000011"/>
    <x v="2"/>
    <n v="119.94"/>
  </r>
  <r>
    <n v="616"/>
    <s v="CA-2018-138611"/>
    <n v="14"/>
    <x v="0"/>
    <x v="3"/>
    <s v="17/11/2018"/>
    <x v="0"/>
    <s v="CK-12595"/>
    <s v="Clytie Kelty"/>
    <x v="0"/>
    <x v="0"/>
    <x v="24"/>
    <x v="3"/>
    <s v="OFF-BI-10002949"/>
    <x v="1"/>
    <n v="3.6480000000000001"/>
  </r>
  <r>
    <n v="617"/>
    <s v="CA-2018-117947"/>
    <n v="18"/>
    <x v="6"/>
    <x v="3"/>
    <s v="23/08/2018"/>
    <x v="0"/>
    <s v="NG-18355"/>
    <s v="Nat Gilpin"/>
    <x v="1"/>
    <x v="0"/>
    <x v="15"/>
    <x v="3"/>
    <s v="FUR-FU-10003849"/>
    <x v="0"/>
    <n v="40.479999999999997"/>
  </r>
  <r>
    <n v="618"/>
    <s v="CA-2018-117947"/>
    <n v="18"/>
    <x v="6"/>
    <x v="3"/>
    <s v="23/08/2018"/>
    <x v="0"/>
    <s v="NG-18355"/>
    <s v="Nat Gilpin"/>
    <x v="1"/>
    <x v="0"/>
    <x v="15"/>
    <x v="3"/>
    <s v="FUR-FU-10000010"/>
    <x v="0"/>
    <n v="9.94"/>
  </r>
  <r>
    <n v="619"/>
    <s v="CA-2018-117947"/>
    <n v="18"/>
    <x v="6"/>
    <x v="3"/>
    <s v="23/08/2018"/>
    <x v="0"/>
    <s v="NG-18355"/>
    <s v="Nat Gilpin"/>
    <x v="1"/>
    <x v="0"/>
    <x v="15"/>
    <x v="3"/>
    <s v="OFF-BI-10002824"/>
    <x v="1"/>
    <n v="107.42400000000001"/>
  </r>
  <r>
    <n v="620"/>
    <s v="CA-2018-117947"/>
    <n v="18"/>
    <x v="6"/>
    <x v="3"/>
    <s v="23/08/2018"/>
    <x v="0"/>
    <s v="NG-18355"/>
    <s v="Nat Gilpin"/>
    <x v="1"/>
    <x v="0"/>
    <x v="15"/>
    <x v="3"/>
    <s v="TEC-PH-10002538"/>
    <x v="2"/>
    <n v="37.909999999999997"/>
  </r>
  <r>
    <n v="621"/>
    <s v="CA-2018-117947"/>
    <n v="18"/>
    <x v="6"/>
    <x v="3"/>
    <s v="23/08/2018"/>
    <x v="0"/>
    <s v="NG-18355"/>
    <s v="Nat Gilpin"/>
    <x v="1"/>
    <x v="0"/>
    <x v="15"/>
    <x v="3"/>
    <s v="FUR-FU-10000521"/>
    <x v="0"/>
    <n v="88.02"/>
  </r>
  <r>
    <n v="622"/>
    <s v="US-2015-111171"/>
    <n v="26"/>
    <x v="4"/>
    <x v="2"/>
    <s v="31/12/2015"/>
    <x v="1"/>
    <s v="CA-12265"/>
    <s v="Christina Anderson"/>
    <x v="0"/>
    <x v="0"/>
    <x v="10"/>
    <x v="2"/>
    <s v="OFF-BI-10002103"/>
    <x v="1"/>
    <n v="8.69"/>
  </r>
  <r>
    <n v="623"/>
    <s v="CA-2016-138009"/>
    <n v="29"/>
    <x v="0"/>
    <x v="1"/>
    <s v="03/12/2016"/>
    <x v="1"/>
    <s v="SF-20965"/>
    <s v="Sylvia Foulston"/>
    <x v="1"/>
    <x v="0"/>
    <x v="12"/>
    <x v="2"/>
    <s v="FUR-CH-10004853"/>
    <x v="0"/>
    <n v="301.95999999999998"/>
  </r>
  <r>
    <n v="624"/>
    <s v="CA-2016-138009"/>
    <n v="29"/>
    <x v="0"/>
    <x v="1"/>
    <s v="03/12/2016"/>
    <x v="1"/>
    <s v="SF-20965"/>
    <s v="Sylvia Foulston"/>
    <x v="1"/>
    <x v="0"/>
    <x v="12"/>
    <x v="2"/>
    <s v="OFF-AP-10000179"/>
    <x v="1"/>
    <n v="555.21"/>
  </r>
  <r>
    <n v="625"/>
    <s v="CA-2016-138009"/>
    <n v="29"/>
    <x v="0"/>
    <x v="1"/>
    <s v="03/12/2016"/>
    <x v="1"/>
    <s v="SF-20965"/>
    <s v="Sylvia Foulston"/>
    <x v="1"/>
    <x v="0"/>
    <x v="12"/>
    <x v="2"/>
    <s v="OFF-ST-10001272"/>
    <x v="1"/>
    <n v="523.48"/>
  </r>
  <r>
    <n v="626"/>
    <s v="CA-2016-138009"/>
    <n v="29"/>
    <x v="0"/>
    <x v="1"/>
    <s v="03/12/2016"/>
    <x v="1"/>
    <s v="SF-20965"/>
    <s v="Sylvia Foulston"/>
    <x v="1"/>
    <x v="0"/>
    <x v="12"/>
    <x v="2"/>
    <s v="OFF-AR-10004042"/>
    <x v="1"/>
    <n v="161.82"/>
  </r>
  <r>
    <n v="627"/>
    <s v="CA-2018-163020"/>
    <n v="15"/>
    <x v="8"/>
    <x v="3"/>
    <s v="19/09/2018"/>
    <x v="1"/>
    <s v="MO-17800"/>
    <s v="Meg O'Connel"/>
    <x v="2"/>
    <x v="0"/>
    <x v="15"/>
    <x v="3"/>
    <s v="FUR-FU-10000221"/>
    <x v="0"/>
    <n v="35.56"/>
  </r>
  <r>
    <n v="628"/>
    <s v="CA-2018-153787"/>
    <n v="19"/>
    <x v="5"/>
    <x v="3"/>
    <s v="23/05/2018"/>
    <x v="1"/>
    <s v="AT-10735"/>
    <s v="Annie Thurman"/>
    <x v="0"/>
    <x v="0"/>
    <x v="4"/>
    <x v="1"/>
    <s v="OFF-AP-10001563"/>
    <x v="1"/>
    <n v="97.16"/>
  </r>
  <r>
    <n v="629"/>
    <s v="CA-2018-133431"/>
    <n v="17"/>
    <x v="4"/>
    <x v="3"/>
    <s v="21/12/2018"/>
    <x v="1"/>
    <s v="LC-17140"/>
    <s v="Logan Currie"/>
    <x v="0"/>
    <x v="0"/>
    <x v="1"/>
    <x v="1"/>
    <s v="OFF-BI-10000605"/>
    <x v="1"/>
    <n v="15.24"/>
  </r>
  <r>
    <n v="630"/>
    <s v="CA-2018-133431"/>
    <n v="17"/>
    <x v="4"/>
    <x v="3"/>
    <s v="21/12/2018"/>
    <x v="1"/>
    <s v="LC-17140"/>
    <s v="Logan Currie"/>
    <x v="0"/>
    <x v="0"/>
    <x v="1"/>
    <x v="1"/>
    <s v="OFF-PA-10002615"/>
    <x v="1"/>
    <n v="13.23"/>
  </r>
  <r>
    <n v="631"/>
    <s v="US-2017-135720"/>
    <n v="11"/>
    <x v="4"/>
    <x v="0"/>
    <s v="13/12/2017"/>
    <x v="0"/>
    <s v="FM-14380"/>
    <s v="Fred McMath"/>
    <x v="0"/>
    <x v="0"/>
    <x v="22"/>
    <x v="1"/>
    <s v="OFF-ST-10001963"/>
    <x v="1"/>
    <n v="243.38399999999999"/>
  </r>
  <r>
    <n v="632"/>
    <s v="US-2017-135720"/>
    <n v="11"/>
    <x v="4"/>
    <x v="0"/>
    <s v="13/12/2017"/>
    <x v="0"/>
    <s v="FM-14380"/>
    <s v="Fred McMath"/>
    <x v="0"/>
    <x v="0"/>
    <x v="22"/>
    <x v="1"/>
    <s v="TEC-AC-10001267"/>
    <x v="2"/>
    <n v="119.8"/>
  </r>
  <r>
    <n v="633"/>
    <s v="US-2017-135720"/>
    <n v="11"/>
    <x v="4"/>
    <x v="0"/>
    <s v="13/12/2017"/>
    <x v="0"/>
    <s v="FM-14380"/>
    <s v="Fred McMath"/>
    <x v="0"/>
    <x v="0"/>
    <x v="22"/>
    <x v="1"/>
    <s v="TEC-PH-10002103"/>
    <x v="2"/>
    <n v="300.76799999999997"/>
  </r>
  <r>
    <n v="634"/>
    <s v="CA-2018-144694"/>
    <n v="24"/>
    <x v="8"/>
    <x v="3"/>
    <s v="26/09/2018"/>
    <x v="0"/>
    <s v="BD-11605"/>
    <s v="Brian Dahlen"/>
    <x v="0"/>
    <x v="0"/>
    <x v="2"/>
    <x v="0"/>
    <s v="TEC-AC-10002857"/>
    <x v="2"/>
    <n v="17.88"/>
  </r>
  <r>
    <n v="635"/>
    <s v="CA-2018-144694"/>
    <n v="24"/>
    <x v="8"/>
    <x v="3"/>
    <s v="26/09/2018"/>
    <x v="0"/>
    <s v="BD-11605"/>
    <s v="Brian Dahlen"/>
    <x v="0"/>
    <x v="0"/>
    <x v="2"/>
    <x v="0"/>
    <s v="OFF-LA-10003930"/>
    <x v="1"/>
    <n v="235.94399999999999"/>
  </r>
  <r>
    <n v="636"/>
    <s v="CA-2016-168004"/>
    <n v="4"/>
    <x v="2"/>
    <x v="1"/>
    <s v="09/10/2016"/>
    <x v="0"/>
    <s v="DJ-13420"/>
    <s v="Denny Joy"/>
    <x v="1"/>
    <x v="0"/>
    <x v="32"/>
    <x v="0"/>
    <s v="FUR-CH-10001482"/>
    <x v="0"/>
    <n v="392.94"/>
  </r>
  <r>
    <n v="637"/>
    <s v="US-2017-123470"/>
    <n v="15"/>
    <x v="6"/>
    <x v="0"/>
    <s v="21/08/2017"/>
    <x v="1"/>
    <s v="ME-17725"/>
    <s v="Max Engle"/>
    <x v="0"/>
    <x v="0"/>
    <x v="22"/>
    <x v="1"/>
    <s v="OFF-BI-10001989"/>
    <x v="1"/>
    <n v="18.882000000000001"/>
  </r>
  <r>
    <n v="638"/>
    <s v="US-2017-123470"/>
    <n v="15"/>
    <x v="6"/>
    <x v="0"/>
    <s v="21/08/2017"/>
    <x v="1"/>
    <s v="ME-17725"/>
    <s v="Max Engle"/>
    <x v="0"/>
    <x v="0"/>
    <x v="22"/>
    <x v="1"/>
    <s v="OFF-AP-10003287"/>
    <x v="1"/>
    <n v="122.328"/>
  </r>
  <r>
    <n v="639"/>
    <s v="CA-2017-115917"/>
    <n v="20"/>
    <x v="5"/>
    <x v="0"/>
    <s v="25/05/2017"/>
    <x v="1"/>
    <s v="RB-19465"/>
    <s v="Rick Bensley"/>
    <x v="2"/>
    <x v="0"/>
    <x v="1"/>
    <x v="1"/>
    <s v="FUR-FU-10000576"/>
    <x v="0"/>
    <n v="1049.2"/>
  </r>
  <r>
    <n v="640"/>
    <s v="CA-2017-115917"/>
    <n v="20"/>
    <x v="5"/>
    <x v="0"/>
    <s v="25/05/2017"/>
    <x v="1"/>
    <s v="RB-19465"/>
    <s v="Rick Bensley"/>
    <x v="2"/>
    <x v="0"/>
    <x v="1"/>
    <x v="1"/>
    <s v="OFF-BI-10004728"/>
    <x v="1"/>
    <n v="15.423999999999999"/>
  </r>
  <r>
    <n v="641"/>
    <s v="CA-2017-147067"/>
    <n v="18"/>
    <x v="4"/>
    <x v="0"/>
    <s v="22/12/2017"/>
    <x v="1"/>
    <s v="JD-16150"/>
    <s v="Justin Deggeller"/>
    <x v="1"/>
    <x v="0"/>
    <x v="11"/>
    <x v="2"/>
    <s v="FUR-FU-10000732"/>
    <x v="0"/>
    <n v="18.84"/>
  </r>
  <r>
    <n v="642"/>
    <s v="CA-2018-167913"/>
    <n v="30"/>
    <x v="7"/>
    <x v="3"/>
    <s v="03/08/2018"/>
    <x v="0"/>
    <s v="JL-15835"/>
    <s v="John Lee"/>
    <x v="0"/>
    <x v="0"/>
    <x v="1"/>
    <x v="1"/>
    <s v="OFF-ST-10000585"/>
    <x v="1"/>
    <n v="330.4"/>
  </r>
  <r>
    <n v="643"/>
    <s v="CA-2018-167913"/>
    <n v="30"/>
    <x v="7"/>
    <x v="3"/>
    <s v="03/08/2018"/>
    <x v="0"/>
    <s v="JL-15835"/>
    <s v="John Lee"/>
    <x v="0"/>
    <x v="0"/>
    <x v="1"/>
    <x v="1"/>
    <s v="OFF-LA-10002787"/>
    <x v="1"/>
    <n v="26.25"/>
  </r>
  <r>
    <n v="644"/>
    <s v="CA-2018-106103"/>
    <n v="10"/>
    <x v="1"/>
    <x v="3"/>
    <s v="15/06/2018"/>
    <x v="1"/>
    <s v="SC-20305"/>
    <s v="Sean Christensen"/>
    <x v="0"/>
    <x v="0"/>
    <x v="12"/>
    <x v="2"/>
    <s v="TEC-AC-10003832"/>
    <x v="2"/>
    <n v="132.52000000000001"/>
  </r>
  <r>
    <n v="645"/>
    <s v="US-2018-127719"/>
    <n v="21"/>
    <x v="7"/>
    <x v="3"/>
    <s v="25/07/2018"/>
    <x v="1"/>
    <s v="TW-21025"/>
    <s v="Tamara Willingham"/>
    <x v="2"/>
    <x v="0"/>
    <x v="30"/>
    <x v="3"/>
    <s v="OFF-PA-10001934"/>
    <x v="1"/>
    <n v="6.48"/>
  </r>
  <r>
    <n v="646"/>
    <s v="CA-2018-126221"/>
    <n v="30"/>
    <x v="4"/>
    <x v="3"/>
    <s v="05/01/2019"/>
    <x v="1"/>
    <s v="CC-12430"/>
    <s v="Chuck Clark"/>
    <x v="2"/>
    <x v="0"/>
    <x v="14"/>
    <x v="2"/>
    <s v="OFF-AP-10002457"/>
    <x v="1"/>
    <n v="209.3"/>
  </r>
  <r>
    <n v="647"/>
    <s v="CA-2017-103947"/>
    <n v="1"/>
    <x v="3"/>
    <x v="0"/>
    <s v="08/04/2017"/>
    <x v="1"/>
    <s v="BB-10990"/>
    <s v="Barry Blumstein"/>
    <x v="1"/>
    <x v="0"/>
    <x v="16"/>
    <x v="1"/>
    <s v="OFF-FA-10003112"/>
    <x v="1"/>
    <n v="31.56"/>
  </r>
  <r>
    <n v="648"/>
    <s v="CA-2017-103947"/>
    <n v="1"/>
    <x v="3"/>
    <x v="0"/>
    <s v="08/04/2017"/>
    <x v="1"/>
    <s v="BB-10990"/>
    <s v="Barry Blumstein"/>
    <x v="1"/>
    <x v="0"/>
    <x v="16"/>
    <x v="1"/>
    <s v="OFF-AP-10002350"/>
    <x v="1"/>
    <n v="30.143999999999998"/>
  </r>
  <r>
    <n v="649"/>
    <s v="CA-2017-160745"/>
    <n v="11"/>
    <x v="4"/>
    <x v="0"/>
    <s v="16/12/2017"/>
    <x v="0"/>
    <s v="AR-10825"/>
    <s v="Anthony Rawles"/>
    <x v="1"/>
    <x v="0"/>
    <x v="4"/>
    <x v="1"/>
    <s v="FUR-FU-10001935"/>
    <x v="0"/>
    <n v="14.8"/>
  </r>
  <r>
    <n v="650"/>
    <s v="CA-2017-160745"/>
    <n v="11"/>
    <x v="4"/>
    <x v="0"/>
    <s v="16/12/2017"/>
    <x v="0"/>
    <s v="AR-10825"/>
    <s v="Anthony Rawles"/>
    <x v="1"/>
    <x v="0"/>
    <x v="4"/>
    <x v="1"/>
    <s v="TEC-PH-10003273"/>
    <x v="2"/>
    <n v="302.37599999999998"/>
  </r>
  <r>
    <n v="651"/>
    <s v="CA-2017-160745"/>
    <n v="11"/>
    <x v="4"/>
    <x v="0"/>
    <s v="16/12/2017"/>
    <x v="0"/>
    <s v="AR-10825"/>
    <s v="Anthony Rawles"/>
    <x v="1"/>
    <x v="0"/>
    <x v="4"/>
    <x v="1"/>
    <s v="TEC-AC-10001142"/>
    <x v="2"/>
    <n v="316"/>
  </r>
  <r>
    <n v="652"/>
    <s v="CA-2017-132661"/>
    <n v="23"/>
    <x v="2"/>
    <x v="0"/>
    <s v="29/10/2017"/>
    <x v="1"/>
    <s v="SR-20740"/>
    <s v="Steven Roelle"/>
    <x v="2"/>
    <x v="0"/>
    <x v="15"/>
    <x v="3"/>
    <s v="OFF-PA-10000482"/>
    <x v="1"/>
    <n v="379.4"/>
  </r>
  <r>
    <n v="653"/>
    <s v="CA-2018-140844"/>
    <n v="19"/>
    <x v="1"/>
    <x v="3"/>
    <s v="23/06/2018"/>
    <x v="1"/>
    <s v="AR-10405"/>
    <s v="Allen Rosenblatt"/>
    <x v="1"/>
    <x v="0"/>
    <x v="15"/>
    <x v="3"/>
    <s v="OFF-PA-10003892"/>
    <x v="1"/>
    <n v="97.82"/>
  </r>
  <r>
    <n v="654"/>
    <s v="CA-2018-140844"/>
    <n v="19"/>
    <x v="1"/>
    <x v="3"/>
    <s v="23/06/2018"/>
    <x v="1"/>
    <s v="AR-10405"/>
    <s v="Allen Rosenblatt"/>
    <x v="1"/>
    <x v="0"/>
    <x v="15"/>
    <x v="3"/>
    <s v="TEC-AC-10001101"/>
    <x v="2"/>
    <n v="103.12"/>
  </r>
  <r>
    <n v="655"/>
    <s v="CA-2017-137239"/>
    <n v="22"/>
    <x v="6"/>
    <x v="0"/>
    <s v="28/08/2017"/>
    <x v="1"/>
    <s v="CR-12730"/>
    <s v="Craig Reiter"/>
    <x v="0"/>
    <x v="0"/>
    <x v="24"/>
    <x v="3"/>
    <s v="OFF-AP-10002439"/>
    <x v="1"/>
    <n v="113.55200000000001"/>
  </r>
  <r>
    <n v="656"/>
    <s v="CA-2017-137239"/>
    <n v="22"/>
    <x v="6"/>
    <x v="0"/>
    <s v="28/08/2017"/>
    <x v="1"/>
    <s v="CR-12730"/>
    <s v="Craig Reiter"/>
    <x v="0"/>
    <x v="0"/>
    <x v="24"/>
    <x v="3"/>
    <s v="OFF-BI-10002827"/>
    <x v="1"/>
    <n v="3.3180000000000001"/>
  </r>
  <r>
    <n v="657"/>
    <s v="CA-2017-137239"/>
    <n v="22"/>
    <x v="6"/>
    <x v="0"/>
    <s v="28/08/2017"/>
    <x v="1"/>
    <s v="CR-12730"/>
    <s v="Craig Reiter"/>
    <x v="0"/>
    <x v="0"/>
    <x v="24"/>
    <x v="3"/>
    <s v="OFF-EN-10002230"/>
    <x v="1"/>
    <n v="134.28800000000001"/>
  </r>
  <r>
    <n v="658"/>
    <s v="US-2017-156097"/>
    <n v="19"/>
    <x v="8"/>
    <x v="0"/>
    <s v="19/09/2017"/>
    <x v="3"/>
    <s v="EH-14125"/>
    <s v="Eugene Hildebrand"/>
    <x v="2"/>
    <x v="0"/>
    <x v="10"/>
    <x v="2"/>
    <s v="FUR-CH-10001215"/>
    <x v="0"/>
    <n v="701.37199999999996"/>
  </r>
  <r>
    <n v="659"/>
    <s v="US-2017-156097"/>
    <n v="19"/>
    <x v="8"/>
    <x v="0"/>
    <s v="19/09/2017"/>
    <x v="3"/>
    <s v="EH-14125"/>
    <s v="Eugene Hildebrand"/>
    <x v="2"/>
    <x v="0"/>
    <x v="10"/>
    <x v="2"/>
    <s v="OFF-BI-10004654"/>
    <x v="1"/>
    <n v="2.3079999999999998"/>
  </r>
  <r>
    <n v="660"/>
    <s v="CA-2016-146563"/>
    <n v="24"/>
    <x v="6"/>
    <x v="1"/>
    <s v="28/08/2016"/>
    <x v="1"/>
    <s v="CB-12025"/>
    <s v="Cassandra Brandow"/>
    <x v="0"/>
    <x v="0"/>
    <x v="5"/>
    <x v="2"/>
    <s v="OFF-ST-10001490"/>
    <x v="1"/>
    <n v="999.43200000000002"/>
  </r>
  <r>
    <n v="661"/>
    <s v="CA-2016-146563"/>
    <n v="24"/>
    <x v="6"/>
    <x v="1"/>
    <s v="28/08/2016"/>
    <x v="1"/>
    <s v="CB-12025"/>
    <s v="Cassandra Brandow"/>
    <x v="0"/>
    <x v="0"/>
    <x v="5"/>
    <x v="2"/>
    <s v="OFF-ST-10001511"/>
    <x v="1"/>
    <n v="724.08"/>
  </r>
  <r>
    <n v="662"/>
    <s v="CA-2016-146563"/>
    <n v="24"/>
    <x v="6"/>
    <x v="1"/>
    <s v="28/08/2016"/>
    <x v="1"/>
    <s v="CB-12025"/>
    <s v="Cassandra Brandow"/>
    <x v="0"/>
    <x v="0"/>
    <x v="5"/>
    <x v="2"/>
    <s v="FUR-TA-10001768"/>
    <x v="0"/>
    <n v="918.78499999999997"/>
  </r>
  <r>
    <n v="663"/>
    <s v="CA-2016-146563"/>
    <n v="24"/>
    <x v="6"/>
    <x v="1"/>
    <s v="28/08/2016"/>
    <x v="1"/>
    <s v="CB-12025"/>
    <s v="Cassandra Brandow"/>
    <x v="0"/>
    <x v="0"/>
    <x v="5"/>
    <x v="2"/>
    <s v="OFF-BI-10003981"/>
    <x v="1"/>
    <n v="2.7240000000000002"/>
  </r>
  <r>
    <n v="664"/>
    <s v="CA-2017-123666"/>
    <n v="26"/>
    <x v="10"/>
    <x v="0"/>
    <s v="30/03/2017"/>
    <x v="1"/>
    <s v="SP-20545"/>
    <s v="Sibella Parks"/>
    <x v="1"/>
    <x v="0"/>
    <x v="15"/>
    <x v="3"/>
    <s v="OFF-ST-10001522"/>
    <x v="1"/>
    <n v="459.95"/>
  </r>
  <r>
    <n v="665"/>
    <s v="CA-2017-143308"/>
    <n v="4"/>
    <x v="0"/>
    <x v="0"/>
    <s v="04/11/2017"/>
    <x v="3"/>
    <s v="RC-19825"/>
    <s v="Roy Collins"/>
    <x v="0"/>
    <x v="0"/>
    <x v="0"/>
    <x v="0"/>
    <s v="OFF-FA-10000621"/>
    <x v="1"/>
    <n v="10.74"/>
  </r>
  <r>
    <n v="666"/>
    <s v="CA-2018-132682"/>
    <n v="8"/>
    <x v="1"/>
    <x v="3"/>
    <s v="10/06/2018"/>
    <x v="0"/>
    <s v="TH-21235"/>
    <s v="Tiffany House"/>
    <x v="1"/>
    <x v="0"/>
    <x v="5"/>
    <x v="2"/>
    <s v="OFF-SU-10004231"/>
    <x v="1"/>
    <n v="23.76"/>
  </r>
  <r>
    <n v="667"/>
    <s v="CA-2018-132682"/>
    <n v="8"/>
    <x v="1"/>
    <x v="3"/>
    <s v="10/06/2018"/>
    <x v="0"/>
    <s v="TH-21235"/>
    <s v="Tiffany House"/>
    <x v="1"/>
    <x v="0"/>
    <x v="5"/>
    <x v="2"/>
    <s v="OFF-PA-10000474"/>
    <x v="1"/>
    <n v="85.055999999999997"/>
  </r>
  <r>
    <n v="668"/>
    <s v="CA-2018-132682"/>
    <n v="8"/>
    <x v="1"/>
    <x v="3"/>
    <s v="10/06/2018"/>
    <x v="0"/>
    <s v="TH-21235"/>
    <s v="Tiffany House"/>
    <x v="1"/>
    <x v="0"/>
    <x v="5"/>
    <x v="2"/>
    <s v="TEC-PH-10004042"/>
    <x v="2"/>
    <n v="381.57600000000002"/>
  </r>
  <r>
    <n v="669"/>
    <s v="CA-2015-156314"/>
    <n v="24"/>
    <x v="4"/>
    <x v="2"/>
    <s v="26/12/2015"/>
    <x v="2"/>
    <s v="RP-19390"/>
    <s v="Resi Pölking"/>
    <x v="0"/>
    <x v="0"/>
    <x v="24"/>
    <x v="3"/>
    <s v="FUR-FU-10003096"/>
    <x v="0"/>
    <n v="30.36"/>
  </r>
  <r>
    <n v="670"/>
    <s v="US-2018-106663"/>
    <n v="9"/>
    <x v="1"/>
    <x v="3"/>
    <s v="13/06/2018"/>
    <x v="1"/>
    <s v="MO-17800"/>
    <s v="Meg O'Connel"/>
    <x v="2"/>
    <x v="0"/>
    <x v="10"/>
    <x v="2"/>
    <s v="FUR-FU-10002759"/>
    <x v="0"/>
    <n v="23.975999999999999"/>
  </r>
  <r>
    <n v="671"/>
    <s v="US-2018-106663"/>
    <n v="9"/>
    <x v="1"/>
    <x v="3"/>
    <s v="13/06/2018"/>
    <x v="1"/>
    <s v="MO-17800"/>
    <s v="Meg O'Connel"/>
    <x v="2"/>
    <x v="0"/>
    <x v="10"/>
    <x v="2"/>
    <s v="FUR-TA-10000688"/>
    <x v="0"/>
    <n v="108.925"/>
  </r>
  <r>
    <n v="672"/>
    <s v="US-2018-106663"/>
    <n v="9"/>
    <x v="1"/>
    <x v="3"/>
    <s v="13/06/2018"/>
    <x v="1"/>
    <s v="MO-17800"/>
    <s v="Meg O'Connel"/>
    <x v="2"/>
    <x v="0"/>
    <x v="10"/>
    <x v="2"/>
    <s v="OFF-PA-10002377"/>
    <x v="1"/>
    <n v="36.351999999999997"/>
  </r>
  <r>
    <n v="673"/>
    <s v="CA-2018-111178"/>
    <n v="15"/>
    <x v="1"/>
    <x v="3"/>
    <s v="22/06/2018"/>
    <x v="1"/>
    <s v="TD-20995"/>
    <s v="Tamara Dahlen"/>
    <x v="0"/>
    <x v="0"/>
    <x v="10"/>
    <x v="2"/>
    <s v="OFF-AR-10001954"/>
    <x v="1"/>
    <n v="19.559999999999999"/>
  </r>
  <r>
    <n v="674"/>
    <s v="CA-2018-130351"/>
    <n v="5"/>
    <x v="4"/>
    <x v="3"/>
    <s v="08/12/2018"/>
    <x v="2"/>
    <s v="RB-19570"/>
    <s v="Rob Beeghly"/>
    <x v="0"/>
    <x v="0"/>
    <x v="14"/>
    <x v="2"/>
    <s v="OFF-AP-10004532"/>
    <x v="1"/>
    <n v="61.44"/>
  </r>
  <r>
    <n v="675"/>
    <s v="CA-2018-130351"/>
    <n v="5"/>
    <x v="4"/>
    <x v="3"/>
    <s v="08/12/2018"/>
    <x v="2"/>
    <s v="RB-19570"/>
    <s v="Rob Beeghly"/>
    <x v="0"/>
    <x v="0"/>
    <x v="14"/>
    <x v="2"/>
    <s v="OFF-PA-10002137"/>
    <x v="1"/>
    <n v="38.9"/>
  </r>
  <r>
    <n v="676"/>
    <s v="CA-2018-130351"/>
    <n v="5"/>
    <x v="4"/>
    <x v="3"/>
    <s v="08/12/2018"/>
    <x v="2"/>
    <s v="RB-19570"/>
    <s v="Rob Beeghly"/>
    <x v="0"/>
    <x v="0"/>
    <x v="14"/>
    <x v="2"/>
    <s v="TEC-AC-10003832"/>
    <x v="2"/>
    <n v="99.39"/>
  </r>
  <r>
    <n v="677"/>
    <s v="US-2018-119438"/>
    <n v="18"/>
    <x v="10"/>
    <x v="3"/>
    <s v="23/03/2018"/>
    <x v="1"/>
    <s v="CD-11980"/>
    <s v="Carol Darley"/>
    <x v="0"/>
    <x v="0"/>
    <x v="5"/>
    <x v="2"/>
    <s v="OFF-AP-10000804"/>
    <x v="1"/>
    <n v="2.6880000000000002"/>
  </r>
  <r>
    <n v="678"/>
    <s v="US-2018-119438"/>
    <n v="18"/>
    <x v="10"/>
    <x v="3"/>
    <s v="23/03/2018"/>
    <x v="1"/>
    <s v="CD-11980"/>
    <s v="Carol Darley"/>
    <x v="0"/>
    <x v="0"/>
    <x v="5"/>
    <x v="2"/>
    <s v="TEC-AC-10003614"/>
    <x v="2"/>
    <n v="27.815999999999999"/>
  </r>
  <r>
    <n v="679"/>
    <s v="US-2018-119438"/>
    <n v="18"/>
    <x v="10"/>
    <x v="3"/>
    <s v="23/03/2018"/>
    <x v="1"/>
    <s v="CD-11980"/>
    <s v="Carol Darley"/>
    <x v="0"/>
    <x v="0"/>
    <x v="5"/>
    <x v="2"/>
    <s v="FUR-FU-10003553"/>
    <x v="0"/>
    <n v="82.524000000000001"/>
  </r>
  <r>
    <n v="680"/>
    <s v="US-2018-119438"/>
    <n v="18"/>
    <x v="10"/>
    <x v="3"/>
    <s v="23/03/2018"/>
    <x v="1"/>
    <s v="CD-11980"/>
    <s v="Carol Darley"/>
    <x v="0"/>
    <x v="0"/>
    <x v="5"/>
    <x v="2"/>
    <s v="OFF-BI-10004632"/>
    <x v="1"/>
    <n v="182.994"/>
  </r>
  <r>
    <n v="681"/>
    <s v="CA-2017-164511"/>
    <n v="19"/>
    <x v="0"/>
    <x v="0"/>
    <s v="24/11/2017"/>
    <x v="1"/>
    <s v="DJ-13630"/>
    <s v="Doug Jacobs"/>
    <x v="0"/>
    <x v="0"/>
    <x v="15"/>
    <x v="3"/>
    <s v="OFF-BI-10003305"/>
    <x v="1"/>
    <n v="14.352"/>
  </r>
  <r>
    <n v="682"/>
    <s v="CA-2017-164511"/>
    <n v="19"/>
    <x v="0"/>
    <x v="0"/>
    <s v="24/11/2017"/>
    <x v="1"/>
    <s v="DJ-13630"/>
    <s v="Doug Jacobs"/>
    <x v="0"/>
    <x v="0"/>
    <x v="15"/>
    <x v="3"/>
    <s v="OFF-ST-10002583"/>
    <x v="1"/>
    <n v="64.959999999999994"/>
  </r>
  <r>
    <n v="683"/>
    <s v="CA-2017-164511"/>
    <n v="19"/>
    <x v="0"/>
    <x v="0"/>
    <s v="24/11/2017"/>
    <x v="1"/>
    <s v="DJ-13630"/>
    <s v="Doug Jacobs"/>
    <x v="0"/>
    <x v="0"/>
    <x v="15"/>
    <x v="3"/>
    <s v="OFF-ST-10004507"/>
    <x v="1"/>
    <n v="68.599999999999994"/>
  </r>
  <r>
    <n v="684"/>
    <s v="US-2018-168116"/>
    <n v="4"/>
    <x v="0"/>
    <x v="3"/>
    <s v="04/11/2018"/>
    <x v="3"/>
    <s v="GT-14635"/>
    <s v="Grant Thornton"/>
    <x v="1"/>
    <x v="0"/>
    <x v="3"/>
    <x v="0"/>
    <s v="TEC-MA-10004125"/>
    <x v="2"/>
    <n v="7999.98"/>
  </r>
  <r>
    <n v="685"/>
    <s v="US-2018-168116"/>
    <n v="4"/>
    <x v="0"/>
    <x v="3"/>
    <s v="04/11/2018"/>
    <x v="3"/>
    <s v="GT-14635"/>
    <s v="Grant Thornton"/>
    <x v="1"/>
    <x v="0"/>
    <x v="3"/>
    <x v="0"/>
    <s v="OFF-AP-10002457"/>
    <x v="1"/>
    <n v="167.44"/>
  </r>
  <r>
    <n v="686"/>
    <s v="CA-2015-157784"/>
    <n v="5"/>
    <x v="7"/>
    <x v="2"/>
    <s v="08/07/2015"/>
    <x v="2"/>
    <s v="MC-17845"/>
    <s v="Michael Chen"/>
    <x v="0"/>
    <x v="0"/>
    <x v="35"/>
    <x v="0"/>
    <s v="TEC-AC-10003911"/>
    <x v="2"/>
    <n v="479.97"/>
  </r>
  <r>
    <n v="687"/>
    <s v="CA-2015-157784"/>
    <n v="5"/>
    <x v="7"/>
    <x v="2"/>
    <s v="08/07/2015"/>
    <x v="2"/>
    <s v="MC-17845"/>
    <s v="Michael Chen"/>
    <x v="0"/>
    <x v="0"/>
    <x v="35"/>
    <x v="0"/>
    <s v="OFF-LA-10001934"/>
    <x v="1"/>
    <n v="14.62"/>
  </r>
  <r>
    <n v="688"/>
    <s v="CA-2015-157784"/>
    <n v="5"/>
    <x v="7"/>
    <x v="2"/>
    <s v="08/07/2015"/>
    <x v="2"/>
    <s v="MC-17845"/>
    <s v="Michael Chen"/>
    <x v="0"/>
    <x v="0"/>
    <x v="35"/>
    <x v="0"/>
    <s v="OFF-PA-10000304"/>
    <x v="1"/>
    <n v="19.440000000000001"/>
  </r>
  <r>
    <n v="689"/>
    <s v="CA-2018-161480"/>
    <n v="25"/>
    <x v="4"/>
    <x v="3"/>
    <s v="29/12/2018"/>
    <x v="1"/>
    <s v="RA-19285"/>
    <s v="Ralph Arnett"/>
    <x v="0"/>
    <x v="0"/>
    <x v="15"/>
    <x v="3"/>
    <s v="FUR-BO-10004015"/>
    <x v="0"/>
    <n v="191.98400000000001"/>
  </r>
  <r>
    <n v="690"/>
    <s v="US-2015-117135"/>
    <n v="21"/>
    <x v="1"/>
    <x v="2"/>
    <s v="23/06/2015"/>
    <x v="0"/>
    <s v="NP-18325"/>
    <s v="Naresj Patel"/>
    <x v="0"/>
    <x v="0"/>
    <x v="17"/>
    <x v="0"/>
    <s v="FUR-FU-10004071"/>
    <x v="0"/>
    <n v="104.01"/>
  </r>
  <r>
    <n v="691"/>
    <s v="US-2015-117135"/>
    <n v="21"/>
    <x v="1"/>
    <x v="2"/>
    <s v="23/06/2015"/>
    <x v="0"/>
    <s v="NP-18325"/>
    <s v="Naresj Patel"/>
    <x v="0"/>
    <x v="0"/>
    <x v="17"/>
    <x v="0"/>
    <s v="TEC-PH-10002033"/>
    <x v="2"/>
    <n v="284.82"/>
  </r>
  <r>
    <n v="692"/>
    <s v="US-2015-117135"/>
    <n v="21"/>
    <x v="1"/>
    <x v="2"/>
    <s v="23/06/2015"/>
    <x v="0"/>
    <s v="NP-18325"/>
    <s v="Naresj Patel"/>
    <x v="0"/>
    <x v="0"/>
    <x v="17"/>
    <x v="0"/>
    <s v="OFF-ST-10002444"/>
    <x v="1"/>
    <n v="36.840000000000003"/>
  </r>
  <r>
    <n v="693"/>
    <s v="CA-2016-131534"/>
    <n v="28"/>
    <x v="10"/>
    <x v="1"/>
    <s v="02/04/2016"/>
    <x v="1"/>
    <s v="AB-10165"/>
    <s v="Alan Barnes"/>
    <x v="0"/>
    <x v="0"/>
    <x v="1"/>
    <x v="1"/>
    <s v="TEC-AC-10002253"/>
    <x v="2"/>
    <n v="166.24"/>
  </r>
  <r>
    <n v="694"/>
    <s v="CA-2016-131534"/>
    <n v="28"/>
    <x v="10"/>
    <x v="1"/>
    <s v="02/04/2016"/>
    <x v="1"/>
    <s v="AB-10165"/>
    <s v="Alan Barnes"/>
    <x v="0"/>
    <x v="0"/>
    <x v="1"/>
    <x v="1"/>
    <s v="OFF-PA-10000743"/>
    <x v="1"/>
    <n v="33.4"/>
  </r>
  <r>
    <n v="695"/>
    <s v="CA-2016-119291"/>
    <n v="14"/>
    <x v="5"/>
    <x v="1"/>
    <s v="17/05/2016"/>
    <x v="2"/>
    <s v="JO-15550"/>
    <s v="Jesus Ocampo"/>
    <x v="2"/>
    <x v="0"/>
    <x v="9"/>
    <x v="3"/>
    <s v="OFF-AR-10003373"/>
    <x v="1"/>
    <n v="198.27199999999999"/>
  </r>
  <r>
    <n v="696"/>
    <s v="CA-2016-119291"/>
    <n v="14"/>
    <x v="5"/>
    <x v="1"/>
    <s v="17/05/2016"/>
    <x v="2"/>
    <s v="JO-15550"/>
    <s v="Jesus Ocampo"/>
    <x v="2"/>
    <x v="0"/>
    <x v="9"/>
    <x v="3"/>
    <s v="OFF-LA-10002312"/>
    <x v="1"/>
    <n v="47.36"/>
  </r>
  <r>
    <n v="697"/>
    <s v="CA-2016-119291"/>
    <n v="14"/>
    <x v="5"/>
    <x v="1"/>
    <s v="17/05/2016"/>
    <x v="2"/>
    <s v="JO-15550"/>
    <s v="Jesus Ocampo"/>
    <x v="2"/>
    <x v="0"/>
    <x v="9"/>
    <x v="3"/>
    <s v="OFF-EN-10000927"/>
    <x v="1"/>
    <n v="200.98400000000001"/>
  </r>
  <r>
    <n v="698"/>
    <s v="CA-2016-119291"/>
    <n v="14"/>
    <x v="5"/>
    <x v="1"/>
    <s v="17/05/2016"/>
    <x v="2"/>
    <s v="JO-15550"/>
    <s v="Jesus Ocampo"/>
    <x v="2"/>
    <x v="0"/>
    <x v="9"/>
    <x v="3"/>
    <s v="OFF-LA-10003510"/>
    <x v="1"/>
    <n v="97.695999999999998"/>
  </r>
  <r>
    <n v="699"/>
    <s v="CA-2016-119291"/>
    <n v="14"/>
    <x v="5"/>
    <x v="1"/>
    <s v="17/05/2016"/>
    <x v="2"/>
    <s v="JO-15550"/>
    <s v="Jesus Ocampo"/>
    <x v="2"/>
    <x v="0"/>
    <x v="9"/>
    <x v="3"/>
    <s v="OFF-AR-10001118"/>
    <x v="1"/>
    <n v="2.6960000000000002"/>
  </r>
  <r>
    <n v="700"/>
    <s v="CA-2016-119291"/>
    <n v="14"/>
    <x v="5"/>
    <x v="1"/>
    <s v="17/05/2016"/>
    <x v="2"/>
    <s v="JO-15550"/>
    <s v="Jesus Ocampo"/>
    <x v="2"/>
    <x v="0"/>
    <x v="9"/>
    <x v="3"/>
    <s v="OFF-BI-10001575"/>
    <x v="1"/>
    <n v="18.588000000000001"/>
  </r>
  <r>
    <n v="701"/>
    <s v="CA-2016-119291"/>
    <n v="14"/>
    <x v="5"/>
    <x v="1"/>
    <s v="17/05/2016"/>
    <x v="2"/>
    <s v="JO-15550"/>
    <s v="Jesus Ocampo"/>
    <x v="2"/>
    <x v="0"/>
    <x v="9"/>
    <x v="3"/>
    <s v="OFF-BI-10001982"/>
    <x v="1"/>
    <n v="4.8959999999999999"/>
  </r>
  <r>
    <n v="702"/>
    <s v="CA-2018-114552"/>
    <n v="2"/>
    <x v="8"/>
    <x v="3"/>
    <s v="08/09/2018"/>
    <x v="1"/>
    <s v="Dl-13600"/>
    <s v="Dorris liebe"/>
    <x v="1"/>
    <x v="0"/>
    <x v="24"/>
    <x v="3"/>
    <s v="FUR-FU-10002960"/>
    <x v="0"/>
    <n v="15.071999999999999"/>
  </r>
  <r>
    <n v="703"/>
    <s v="CA-2017-163755"/>
    <n v="4"/>
    <x v="0"/>
    <x v="0"/>
    <s v="08/11/2017"/>
    <x v="0"/>
    <s v="AS-10285"/>
    <s v="Alejandro Savely"/>
    <x v="1"/>
    <x v="0"/>
    <x v="4"/>
    <x v="1"/>
    <s v="FUR-FU-10003394"/>
    <x v="0"/>
    <n v="209.88"/>
  </r>
  <r>
    <n v="704"/>
    <s v="CA-2016-142027"/>
    <n v="9"/>
    <x v="3"/>
    <x v="1"/>
    <s v="14/04/2016"/>
    <x v="1"/>
    <s v="JK-15370"/>
    <s v="Jay Kimmel"/>
    <x v="0"/>
    <x v="0"/>
    <x v="1"/>
    <x v="1"/>
    <s v="FUR-TA-10002774"/>
    <x v="0"/>
    <n v="369.91199999999998"/>
  </r>
  <r>
    <n v="705"/>
    <s v="CA-2015-138527"/>
    <n v="12"/>
    <x v="8"/>
    <x v="2"/>
    <s v="17/09/2015"/>
    <x v="1"/>
    <s v="BN-11470"/>
    <s v="Brad Norvell"/>
    <x v="1"/>
    <x v="0"/>
    <x v="3"/>
    <x v="0"/>
    <s v="OFF-PA-10001800"/>
    <x v="1"/>
    <n v="10.368"/>
  </r>
  <r>
    <n v="706"/>
    <s v="CA-2015-138527"/>
    <n v="12"/>
    <x v="8"/>
    <x v="2"/>
    <s v="17/09/2015"/>
    <x v="1"/>
    <s v="BN-11470"/>
    <s v="Brad Norvell"/>
    <x v="1"/>
    <x v="0"/>
    <x v="3"/>
    <x v="0"/>
    <s v="OFF-AP-10001469"/>
    <x v="1"/>
    <n v="166.84"/>
  </r>
  <r>
    <n v="707"/>
    <s v="CA-2015-138527"/>
    <n v="12"/>
    <x v="8"/>
    <x v="2"/>
    <s v="17/09/2015"/>
    <x v="1"/>
    <s v="BN-11470"/>
    <s v="Brad Norvell"/>
    <x v="1"/>
    <x v="0"/>
    <x v="3"/>
    <x v="0"/>
    <s v="TEC-AC-10002399"/>
    <x v="2"/>
    <n v="15.215999999999999"/>
  </r>
  <r>
    <n v="708"/>
    <s v="CA-2015-112158"/>
    <n v="2"/>
    <x v="4"/>
    <x v="2"/>
    <s v="04/12/2015"/>
    <x v="2"/>
    <s v="DP-13165"/>
    <s v="David Philippe"/>
    <x v="0"/>
    <x v="0"/>
    <x v="15"/>
    <x v="3"/>
    <s v="TEC-AC-10003628"/>
    <x v="2"/>
    <n v="119.96"/>
  </r>
  <r>
    <n v="709"/>
    <s v="CA-2015-112158"/>
    <n v="2"/>
    <x v="4"/>
    <x v="2"/>
    <s v="04/12/2015"/>
    <x v="2"/>
    <s v="DP-13165"/>
    <s v="David Philippe"/>
    <x v="0"/>
    <x v="0"/>
    <x v="15"/>
    <x v="3"/>
    <s v="FUR-BO-10003272"/>
    <x v="0"/>
    <n v="883.92"/>
  </r>
  <r>
    <n v="710"/>
    <s v="CA-2015-112158"/>
    <n v="2"/>
    <x v="4"/>
    <x v="2"/>
    <s v="04/12/2015"/>
    <x v="2"/>
    <s v="DP-13165"/>
    <s v="David Philippe"/>
    <x v="0"/>
    <x v="0"/>
    <x v="15"/>
    <x v="3"/>
    <s v="OFF-BI-10000050"/>
    <x v="1"/>
    <n v="46.72"/>
  </r>
  <r>
    <n v="711"/>
    <s v="CA-2015-113887"/>
    <n v="5"/>
    <x v="3"/>
    <x v="2"/>
    <s v="07/04/2015"/>
    <x v="2"/>
    <s v="TH-21550"/>
    <s v="Tracy Hopkins"/>
    <x v="2"/>
    <x v="0"/>
    <x v="15"/>
    <x v="3"/>
    <s v="OFF-PA-10004071"/>
    <x v="1"/>
    <n v="55.48"/>
  </r>
  <r>
    <n v="712"/>
    <s v="CA-2018-146136"/>
    <n v="3"/>
    <x v="8"/>
    <x v="3"/>
    <s v="07/09/2018"/>
    <x v="1"/>
    <s v="AP-10915"/>
    <s v="Arthur Prichep"/>
    <x v="0"/>
    <x v="0"/>
    <x v="2"/>
    <x v="0"/>
    <s v="OFF-EN-10001219"/>
    <x v="1"/>
    <n v="24.448"/>
  </r>
  <r>
    <n v="713"/>
    <s v="US-2018-100048"/>
    <n v="19"/>
    <x v="5"/>
    <x v="3"/>
    <s v="24/05/2018"/>
    <x v="1"/>
    <s v="RS-19765"/>
    <s v="Roland Schwarz"/>
    <x v="1"/>
    <x v="0"/>
    <x v="15"/>
    <x v="3"/>
    <s v="OFF-AP-10001154"/>
    <x v="1"/>
    <n v="281.33999999999997"/>
  </r>
  <r>
    <n v="714"/>
    <s v="US-2018-100048"/>
    <n v="19"/>
    <x v="5"/>
    <x v="3"/>
    <s v="24/05/2018"/>
    <x v="1"/>
    <s v="RS-19765"/>
    <s v="Roland Schwarz"/>
    <x v="1"/>
    <x v="0"/>
    <x v="15"/>
    <x v="3"/>
    <s v="TEC-PH-10003012"/>
    <x v="2"/>
    <n v="307.98"/>
  </r>
  <r>
    <n v="715"/>
    <s v="US-2018-100048"/>
    <n v="19"/>
    <x v="5"/>
    <x v="3"/>
    <s v="24/05/2018"/>
    <x v="1"/>
    <s v="RS-19765"/>
    <s v="Roland Schwarz"/>
    <x v="1"/>
    <x v="0"/>
    <x v="15"/>
    <x v="3"/>
    <s v="TEC-AC-10001606"/>
    <x v="2"/>
    <n v="299.97000000000003"/>
  </r>
  <r>
    <n v="716"/>
    <s v="CA-2015-153150"/>
    <n v="1"/>
    <x v="7"/>
    <x v="2"/>
    <s v="06/07/2015"/>
    <x v="0"/>
    <s v="Dl-13600"/>
    <s v="Dorris liebe"/>
    <x v="1"/>
    <x v="0"/>
    <x v="4"/>
    <x v="1"/>
    <s v="OFF-BI-10003355"/>
    <x v="1"/>
    <n v="19.920000000000002"/>
  </r>
  <r>
    <n v="717"/>
    <s v="CA-2015-130092"/>
    <n v="11"/>
    <x v="9"/>
    <x v="2"/>
    <s v="14/01/2015"/>
    <x v="2"/>
    <s v="SV-20365"/>
    <s v="Seth Vernon"/>
    <x v="0"/>
    <x v="0"/>
    <x v="13"/>
    <x v="3"/>
    <s v="FUR-FU-10000010"/>
    <x v="0"/>
    <n v="9.94"/>
  </r>
  <r>
    <n v="718"/>
    <s v="CA-2018-108910"/>
    <n v="24"/>
    <x v="8"/>
    <x v="3"/>
    <s v="29/09/2018"/>
    <x v="1"/>
    <s v="KC-16540"/>
    <s v="Kelly Collister"/>
    <x v="0"/>
    <x v="0"/>
    <x v="24"/>
    <x v="3"/>
    <s v="FUR-FU-10002253"/>
    <x v="0"/>
    <n v="103.056"/>
  </r>
  <r>
    <n v="719"/>
    <s v="CA-2015-104472"/>
    <n v="2"/>
    <x v="1"/>
    <x v="2"/>
    <s v="07/06/2015"/>
    <x v="1"/>
    <s v="CK-12325"/>
    <s v="Christine Kargatis"/>
    <x v="2"/>
    <x v="0"/>
    <x v="7"/>
    <x v="1"/>
    <s v="OFF-BI-10001658"/>
    <x v="1"/>
    <n v="59.808"/>
  </r>
  <r>
    <n v="720"/>
    <s v="CA-2015-104472"/>
    <n v="2"/>
    <x v="1"/>
    <x v="2"/>
    <s v="07/06/2015"/>
    <x v="1"/>
    <s v="CK-12325"/>
    <s v="Christine Kargatis"/>
    <x v="2"/>
    <x v="0"/>
    <x v="7"/>
    <x v="1"/>
    <s v="FUR-FU-10000246"/>
    <x v="0"/>
    <n v="73.319999999999993"/>
  </r>
  <r>
    <n v="721"/>
    <s v="CA-2017-112942"/>
    <n v="13"/>
    <x v="11"/>
    <x v="0"/>
    <s v="18/02/2017"/>
    <x v="1"/>
    <s v="RD-19810"/>
    <s v="Ross DeVincentis"/>
    <x v="2"/>
    <x v="0"/>
    <x v="1"/>
    <x v="1"/>
    <s v="OFF-PA-10004092"/>
    <x v="1"/>
    <n v="146.82"/>
  </r>
  <r>
    <n v="722"/>
    <s v="CA-2017-142335"/>
    <n v="15"/>
    <x v="4"/>
    <x v="0"/>
    <s v="19/12/2017"/>
    <x v="1"/>
    <s v="MP-17965"/>
    <s v="Michael Paige"/>
    <x v="1"/>
    <x v="0"/>
    <x v="12"/>
    <x v="2"/>
    <s v="FUR-TA-10000198"/>
    <x v="0"/>
    <n v="1652.94"/>
  </r>
  <r>
    <n v="723"/>
    <s v="CA-2017-142335"/>
    <n v="15"/>
    <x v="4"/>
    <x v="0"/>
    <s v="19/12/2017"/>
    <x v="1"/>
    <s v="MP-17965"/>
    <s v="Michael Paige"/>
    <x v="1"/>
    <x v="0"/>
    <x v="12"/>
    <x v="2"/>
    <s v="OFF-ST-10000036"/>
    <x v="1"/>
    <n v="296.37"/>
  </r>
  <r>
    <n v="724"/>
    <s v="CA-2015-117429"/>
    <n v="7"/>
    <x v="2"/>
    <x v="2"/>
    <s v="13/10/2015"/>
    <x v="1"/>
    <s v="MR-17545"/>
    <s v="Mathew Reese"/>
    <x v="2"/>
    <x v="0"/>
    <x v="9"/>
    <x v="3"/>
    <s v="FUR-FU-10000222"/>
    <x v="0"/>
    <n v="129.91999999999999"/>
  </r>
  <r>
    <n v="725"/>
    <s v="CA-2017-114713"/>
    <n v="7"/>
    <x v="7"/>
    <x v="0"/>
    <s v="12/07/2017"/>
    <x v="1"/>
    <s v="SC-20695"/>
    <s v="Steve Chapman"/>
    <x v="1"/>
    <x v="0"/>
    <x v="2"/>
    <x v="0"/>
    <s v="OFF-SU-10004664"/>
    <x v="1"/>
    <n v="45.584000000000003"/>
  </r>
  <r>
    <n v="726"/>
    <s v="CA-2018-144113"/>
    <n v="16"/>
    <x v="8"/>
    <x v="3"/>
    <s v="20/09/2018"/>
    <x v="1"/>
    <s v="JF-15355"/>
    <s v="Jay Fein"/>
    <x v="0"/>
    <x v="0"/>
    <x v="5"/>
    <x v="2"/>
    <s v="OFF-EN-10001141"/>
    <x v="1"/>
    <n v="17.568000000000001"/>
  </r>
  <r>
    <n v="727"/>
    <s v="CA-2018-144113"/>
    <n v="16"/>
    <x v="8"/>
    <x v="3"/>
    <s v="20/09/2018"/>
    <x v="1"/>
    <s v="JF-15355"/>
    <s v="Jay Fein"/>
    <x v="0"/>
    <x v="0"/>
    <x v="5"/>
    <x v="2"/>
    <s v="TEC-PH-10002170"/>
    <x v="2"/>
    <n v="55.991999999999997"/>
  </r>
  <r>
    <n v="728"/>
    <s v="US-2017-150861"/>
    <n v="3"/>
    <x v="4"/>
    <x v="0"/>
    <s v="06/12/2017"/>
    <x v="2"/>
    <s v="EG-13900"/>
    <s v="Emily Grady"/>
    <x v="0"/>
    <x v="0"/>
    <x v="15"/>
    <x v="3"/>
    <s v="OFF-PA-10001954"/>
    <x v="1"/>
    <n v="182.72"/>
  </r>
  <r>
    <n v="729"/>
    <s v="US-2017-150861"/>
    <n v="3"/>
    <x v="4"/>
    <x v="0"/>
    <s v="06/12/2017"/>
    <x v="2"/>
    <s v="EG-13900"/>
    <s v="Emily Grady"/>
    <x v="0"/>
    <x v="0"/>
    <x v="15"/>
    <x v="3"/>
    <s v="FUR-TA-10002228"/>
    <x v="0"/>
    <n v="400.03199999999998"/>
  </r>
  <r>
    <n v="730"/>
    <s v="US-2017-150861"/>
    <n v="3"/>
    <x v="4"/>
    <x v="0"/>
    <s v="06/12/2017"/>
    <x v="2"/>
    <s v="EG-13900"/>
    <s v="Emily Grady"/>
    <x v="0"/>
    <x v="0"/>
    <x v="15"/>
    <x v="3"/>
    <s v="OFF-ST-10004634"/>
    <x v="1"/>
    <n v="33.630000000000003"/>
  </r>
  <r>
    <n v="731"/>
    <s v="US-2017-150861"/>
    <n v="3"/>
    <x v="4"/>
    <x v="0"/>
    <s v="06/12/2017"/>
    <x v="2"/>
    <s v="EG-13900"/>
    <s v="Emily Grady"/>
    <x v="0"/>
    <x v="0"/>
    <x v="15"/>
    <x v="3"/>
    <s v="FUR-CH-10002965"/>
    <x v="0"/>
    <n v="542.64599999999996"/>
  </r>
  <r>
    <n v="732"/>
    <s v="US-2017-150861"/>
    <n v="3"/>
    <x v="4"/>
    <x v="0"/>
    <s v="06/12/2017"/>
    <x v="2"/>
    <s v="EG-13900"/>
    <s v="Emily Grady"/>
    <x v="0"/>
    <x v="0"/>
    <x v="15"/>
    <x v="3"/>
    <s v="OFF-LA-10001317"/>
    <x v="1"/>
    <n v="6.3"/>
  </r>
  <r>
    <n v="733"/>
    <s v="CA-2018-131954"/>
    <n v="21"/>
    <x v="9"/>
    <x v="3"/>
    <s v="25/01/2018"/>
    <x v="1"/>
    <s v="DS-13030"/>
    <s v="Darrin Sayre"/>
    <x v="2"/>
    <x v="0"/>
    <x v="4"/>
    <x v="1"/>
    <s v="OFF-ST-10000736"/>
    <x v="1"/>
    <n v="242.94"/>
  </r>
  <r>
    <n v="734"/>
    <s v="CA-2018-131954"/>
    <n v="21"/>
    <x v="9"/>
    <x v="3"/>
    <s v="25/01/2018"/>
    <x v="1"/>
    <s v="DS-13030"/>
    <s v="Darrin Sayre"/>
    <x v="2"/>
    <x v="0"/>
    <x v="4"/>
    <x v="1"/>
    <s v="TEC-AC-10003610"/>
    <x v="2"/>
    <n v="179.97"/>
  </r>
  <r>
    <n v="735"/>
    <s v="CA-2018-131954"/>
    <n v="21"/>
    <x v="9"/>
    <x v="3"/>
    <s v="25/01/2018"/>
    <x v="1"/>
    <s v="DS-13030"/>
    <s v="Darrin Sayre"/>
    <x v="2"/>
    <x v="0"/>
    <x v="4"/>
    <x v="1"/>
    <s v="OFF-BI-10003982"/>
    <x v="1"/>
    <n v="99.695999999999998"/>
  </r>
  <r>
    <n v="736"/>
    <s v="CA-2018-131954"/>
    <n v="21"/>
    <x v="9"/>
    <x v="3"/>
    <s v="25/01/2018"/>
    <x v="1"/>
    <s v="DS-13030"/>
    <s v="Darrin Sayre"/>
    <x v="2"/>
    <x v="0"/>
    <x v="4"/>
    <x v="1"/>
    <s v="OFF-BI-10003291"/>
    <x v="1"/>
    <n v="27.936"/>
  </r>
  <r>
    <n v="737"/>
    <s v="CA-2018-131954"/>
    <n v="21"/>
    <x v="9"/>
    <x v="3"/>
    <s v="25/01/2018"/>
    <x v="1"/>
    <s v="DS-13030"/>
    <s v="Darrin Sayre"/>
    <x v="2"/>
    <x v="0"/>
    <x v="4"/>
    <x v="1"/>
    <s v="FUR-BO-10001619"/>
    <x v="0"/>
    <n v="84.98"/>
  </r>
  <r>
    <n v="738"/>
    <s v="CA-2018-131954"/>
    <n v="21"/>
    <x v="9"/>
    <x v="3"/>
    <s v="25/01/2018"/>
    <x v="1"/>
    <s v="DS-13030"/>
    <s v="Darrin Sayre"/>
    <x v="2"/>
    <x v="0"/>
    <x v="4"/>
    <x v="1"/>
    <s v="OFF-BI-10000138"/>
    <x v="1"/>
    <n v="18.72"/>
  </r>
  <r>
    <n v="739"/>
    <s v="CA-2015-132500"/>
    <n v="8"/>
    <x v="8"/>
    <x v="2"/>
    <s v="12/09/2015"/>
    <x v="1"/>
    <s v="GZ-14470"/>
    <s v="Gary Zandusky"/>
    <x v="0"/>
    <x v="0"/>
    <x v="1"/>
    <x v="1"/>
    <s v="TEC-AC-10001383"/>
    <x v="2"/>
    <n v="49.98"/>
  </r>
  <r>
    <n v="740"/>
    <s v="CA-2015-112326"/>
    <n v="4"/>
    <x v="9"/>
    <x v="2"/>
    <s v="08/01/2015"/>
    <x v="1"/>
    <s v="PO-19195"/>
    <s v="Phillina Ober"/>
    <x v="2"/>
    <x v="0"/>
    <x v="10"/>
    <x v="2"/>
    <s v="OFF-LA-10003223"/>
    <x v="1"/>
    <n v="11.784000000000001"/>
  </r>
  <r>
    <n v="741"/>
    <s v="CA-2015-112326"/>
    <n v="4"/>
    <x v="9"/>
    <x v="2"/>
    <s v="08/01/2015"/>
    <x v="1"/>
    <s v="PO-19195"/>
    <s v="Phillina Ober"/>
    <x v="2"/>
    <x v="0"/>
    <x v="10"/>
    <x v="2"/>
    <s v="OFF-ST-10002743"/>
    <x v="1"/>
    <n v="272.73599999999999"/>
  </r>
  <r>
    <n v="742"/>
    <s v="CA-2015-112326"/>
    <n v="4"/>
    <x v="9"/>
    <x v="2"/>
    <s v="08/01/2015"/>
    <x v="1"/>
    <s v="PO-19195"/>
    <s v="Phillina Ober"/>
    <x v="2"/>
    <x v="0"/>
    <x v="10"/>
    <x v="2"/>
    <s v="OFF-BI-10004094"/>
    <x v="1"/>
    <n v="3.54"/>
  </r>
  <r>
    <n v="743"/>
    <s v="US-2017-146710"/>
    <n v="27"/>
    <x v="6"/>
    <x v="0"/>
    <s v="01/09/2017"/>
    <x v="1"/>
    <s v="SS-20875"/>
    <s v="Sung Shariari"/>
    <x v="0"/>
    <x v="0"/>
    <x v="5"/>
    <x v="2"/>
    <s v="OFF-SU-10004498"/>
    <x v="1"/>
    <n v="51.52"/>
  </r>
  <r>
    <n v="744"/>
    <s v="US-2017-146710"/>
    <n v="27"/>
    <x v="6"/>
    <x v="0"/>
    <s v="01/09/2017"/>
    <x v="1"/>
    <s v="SS-20875"/>
    <s v="Sung Shariari"/>
    <x v="0"/>
    <x v="0"/>
    <x v="5"/>
    <x v="2"/>
    <s v="OFF-PA-10002615"/>
    <x v="1"/>
    <n v="3.528"/>
  </r>
  <r>
    <n v="745"/>
    <s v="US-2017-146710"/>
    <n v="27"/>
    <x v="6"/>
    <x v="0"/>
    <s v="01/09/2017"/>
    <x v="1"/>
    <s v="SS-20875"/>
    <s v="Sung Shariari"/>
    <x v="0"/>
    <x v="0"/>
    <x v="5"/>
    <x v="2"/>
    <s v="OFF-PA-10004971"/>
    <x v="1"/>
    <n v="4.6239999999999997"/>
  </r>
  <r>
    <n v="746"/>
    <s v="US-2017-146710"/>
    <n v="27"/>
    <x v="6"/>
    <x v="0"/>
    <s v="01/09/2017"/>
    <x v="1"/>
    <s v="SS-20875"/>
    <s v="Sung Shariari"/>
    <x v="0"/>
    <x v="0"/>
    <x v="5"/>
    <x v="2"/>
    <s v="OFF-SU-10004261"/>
    <x v="1"/>
    <n v="55.167999999999999"/>
  </r>
  <r>
    <n v="747"/>
    <s v="CA-2015-124429"/>
    <n v="27"/>
    <x v="5"/>
    <x v="2"/>
    <s v="27/05/2015"/>
    <x v="3"/>
    <s v="MH-17785"/>
    <s v="Maya Herman"/>
    <x v="1"/>
    <x v="0"/>
    <x v="1"/>
    <x v="1"/>
    <s v="FUR-TA-10002607"/>
    <x v="0"/>
    <n v="567.12"/>
  </r>
  <r>
    <n v="748"/>
    <s v="CA-2015-124429"/>
    <n v="27"/>
    <x v="5"/>
    <x v="2"/>
    <s v="27/05/2015"/>
    <x v="3"/>
    <s v="MH-17785"/>
    <s v="Maya Herman"/>
    <x v="1"/>
    <x v="0"/>
    <x v="1"/>
    <x v="1"/>
    <s v="OFF-ST-10001809"/>
    <x v="1"/>
    <n v="359.32"/>
  </r>
  <r>
    <n v="749"/>
    <s v="CA-2017-150889"/>
    <n v="20"/>
    <x v="10"/>
    <x v="0"/>
    <s v="22/03/2017"/>
    <x v="0"/>
    <s v="PB-19105"/>
    <s v="Peter Bühler"/>
    <x v="0"/>
    <x v="0"/>
    <x v="10"/>
    <x v="2"/>
    <s v="TEC-PH-10000004"/>
    <x v="2"/>
    <n v="11.992000000000001"/>
  </r>
  <r>
    <n v="750"/>
    <s v="CA-2018-126074"/>
    <n v="2"/>
    <x v="2"/>
    <x v="3"/>
    <s v="06/10/2018"/>
    <x v="1"/>
    <s v="RF-19735"/>
    <s v="Roland Fjeld"/>
    <x v="0"/>
    <x v="0"/>
    <x v="12"/>
    <x v="2"/>
    <s v="OFF-BI-10003638"/>
    <x v="1"/>
    <n v="58.05"/>
  </r>
  <r>
    <n v="751"/>
    <s v="CA-2018-126074"/>
    <n v="2"/>
    <x v="2"/>
    <x v="3"/>
    <s v="06/10/2018"/>
    <x v="1"/>
    <s v="RF-19735"/>
    <s v="Roland Fjeld"/>
    <x v="0"/>
    <x v="0"/>
    <x v="12"/>
    <x v="2"/>
    <s v="FUR-FU-10003577"/>
    <x v="0"/>
    <n v="157.74"/>
  </r>
  <r>
    <n v="752"/>
    <s v="CA-2018-126074"/>
    <n v="2"/>
    <x v="2"/>
    <x v="3"/>
    <s v="06/10/2018"/>
    <x v="1"/>
    <s v="RF-19735"/>
    <s v="Roland Fjeld"/>
    <x v="0"/>
    <x v="0"/>
    <x v="12"/>
    <x v="2"/>
    <s v="OFF-AR-10003478"/>
    <x v="1"/>
    <n v="56.98"/>
  </r>
  <r>
    <n v="753"/>
    <s v="CA-2018-126074"/>
    <n v="2"/>
    <x v="2"/>
    <x v="3"/>
    <s v="06/10/2018"/>
    <x v="1"/>
    <s v="RF-19735"/>
    <s v="Roland Fjeld"/>
    <x v="0"/>
    <x v="0"/>
    <x v="12"/>
    <x v="2"/>
    <s v="OFF-BI-10000546"/>
    <x v="1"/>
    <n v="2.88"/>
  </r>
  <r>
    <n v="754"/>
    <s v="CA-2017-110499"/>
    <n v="7"/>
    <x v="3"/>
    <x v="0"/>
    <s v="09/04/2017"/>
    <x v="2"/>
    <s v="YC-21895"/>
    <s v="Yoseph Carroll"/>
    <x v="1"/>
    <x v="0"/>
    <x v="1"/>
    <x v="1"/>
    <s v="TEC-CO-10002095"/>
    <x v="2"/>
    <n v="1199.9760000000001"/>
  </r>
  <r>
    <n v="755"/>
    <s v="CA-2016-135272"/>
    <n v="7"/>
    <x v="4"/>
    <x v="1"/>
    <s v="12/12/2016"/>
    <x v="1"/>
    <s v="MS-17830"/>
    <s v="Melanie Seite"/>
    <x v="0"/>
    <x v="0"/>
    <x v="1"/>
    <x v="1"/>
    <s v="FUR-FU-10002759"/>
    <x v="0"/>
    <n v="79.92"/>
  </r>
  <r>
    <n v="756"/>
    <s v="CA-2017-140928"/>
    <n v="18"/>
    <x v="8"/>
    <x v="0"/>
    <s v="22/09/2017"/>
    <x v="1"/>
    <s v="NB-18655"/>
    <s v="Nona Balk"/>
    <x v="1"/>
    <x v="0"/>
    <x v="2"/>
    <x v="0"/>
    <s v="FUR-TA-10001095"/>
    <x v="0"/>
    <n v="383.43799999999999"/>
  </r>
  <r>
    <n v="757"/>
    <s v="CA-2015-106803"/>
    <n v="29"/>
    <x v="4"/>
    <x v="2"/>
    <s v="02/01/2016"/>
    <x v="1"/>
    <s v="DC-13285"/>
    <s v="Debra Catini"/>
    <x v="0"/>
    <x v="0"/>
    <x v="11"/>
    <x v="2"/>
    <s v="OFF-ST-10002444"/>
    <x v="1"/>
    <n v="24.56"/>
  </r>
  <r>
    <n v="758"/>
    <s v="CA-2015-106803"/>
    <n v="29"/>
    <x v="4"/>
    <x v="2"/>
    <s v="02/01/2016"/>
    <x v="1"/>
    <s v="DC-13285"/>
    <s v="Debra Catini"/>
    <x v="0"/>
    <x v="0"/>
    <x v="11"/>
    <x v="2"/>
    <s v="TEC-AC-10001267"/>
    <x v="2"/>
    <n v="119.8"/>
  </r>
  <r>
    <n v="759"/>
    <s v="CA-2018-117240"/>
    <n v="23"/>
    <x v="7"/>
    <x v="3"/>
    <s v="28/07/2018"/>
    <x v="1"/>
    <s v="CP-12340"/>
    <s v="Christine Phan"/>
    <x v="1"/>
    <x v="0"/>
    <x v="15"/>
    <x v="3"/>
    <s v="OFF-BI-10000848"/>
    <x v="1"/>
    <n v="13.128"/>
  </r>
  <r>
    <n v="760"/>
    <s v="CA-2018-133333"/>
    <n v="18"/>
    <x v="8"/>
    <x v="3"/>
    <s v="22/09/2018"/>
    <x v="1"/>
    <s v="BF-11020"/>
    <s v="Barry Französisch"/>
    <x v="1"/>
    <x v="0"/>
    <x v="6"/>
    <x v="2"/>
    <s v="OFF-PA-10002377"/>
    <x v="1"/>
    <n v="22.72"/>
  </r>
  <r>
    <n v="761"/>
    <s v="CA-2016-112319"/>
    <n v="31"/>
    <x v="6"/>
    <x v="1"/>
    <s v="05/09/2016"/>
    <x v="1"/>
    <s v="AR-10510"/>
    <s v="Andrew Roberts"/>
    <x v="0"/>
    <x v="0"/>
    <x v="1"/>
    <x v="1"/>
    <s v="OFF-PA-10003441"/>
    <x v="1"/>
    <n v="58.32"/>
  </r>
  <r>
    <n v="762"/>
    <s v="CA-2018-126046"/>
    <n v="3"/>
    <x v="0"/>
    <x v="3"/>
    <s v="07/11/2018"/>
    <x v="1"/>
    <s v="JC-16105"/>
    <s v="Julie Creighton"/>
    <x v="1"/>
    <x v="0"/>
    <x v="32"/>
    <x v="0"/>
    <s v="OFF-LA-10004484"/>
    <x v="1"/>
    <n v="12.39"/>
  </r>
  <r>
    <n v="763"/>
    <s v="CA-2016-114923"/>
    <n v="8"/>
    <x v="11"/>
    <x v="1"/>
    <s v="13/02/2016"/>
    <x v="1"/>
    <s v="LH-17020"/>
    <s v="Lisa Hazard"/>
    <x v="0"/>
    <x v="0"/>
    <x v="24"/>
    <x v="3"/>
    <s v="TEC-PH-10003931"/>
    <x v="2"/>
    <n v="107.982"/>
  </r>
  <r>
    <n v="764"/>
    <s v="CA-2015-162775"/>
    <n v="13"/>
    <x v="9"/>
    <x v="2"/>
    <s v="15/01/2015"/>
    <x v="0"/>
    <s v="CS-12250"/>
    <s v="Chris Selesnick"/>
    <x v="1"/>
    <x v="0"/>
    <x v="28"/>
    <x v="0"/>
    <s v="OFF-EN-10001990"/>
    <x v="1"/>
    <n v="11.36"/>
  </r>
  <r>
    <n v="765"/>
    <s v="CA-2015-162775"/>
    <n v="13"/>
    <x v="9"/>
    <x v="2"/>
    <s v="15/01/2015"/>
    <x v="0"/>
    <s v="CS-12250"/>
    <s v="Chris Selesnick"/>
    <x v="1"/>
    <x v="0"/>
    <x v="28"/>
    <x v="0"/>
    <s v="OFF-EN-10001532"/>
    <x v="1"/>
    <n v="50.94"/>
  </r>
  <r>
    <n v="766"/>
    <s v="CA-2015-162775"/>
    <n v="13"/>
    <x v="9"/>
    <x v="2"/>
    <s v="15/01/2015"/>
    <x v="0"/>
    <s v="CS-12250"/>
    <s v="Chris Selesnick"/>
    <x v="1"/>
    <x v="0"/>
    <x v="28"/>
    <x v="0"/>
    <s v="TEC-AC-10003174"/>
    <x v="2"/>
    <n v="646.74"/>
  </r>
  <r>
    <n v="767"/>
    <s v="CA-2015-162775"/>
    <n v="13"/>
    <x v="9"/>
    <x v="2"/>
    <s v="15/01/2015"/>
    <x v="0"/>
    <s v="CS-12250"/>
    <s v="Chris Selesnick"/>
    <x v="1"/>
    <x v="0"/>
    <x v="28"/>
    <x v="0"/>
    <s v="OFF-BI-10004187"/>
    <x v="1"/>
    <n v="5.64"/>
  </r>
  <r>
    <n v="768"/>
    <s v="CA-2015-162775"/>
    <n v="13"/>
    <x v="9"/>
    <x v="2"/>
    <s v="15/01/2015"/>
    <x v="0"/>
    <s v="CS-12250"/>
    <s v="Chris Selesnick"/>
    <x v="1"/>
    <x v="0"/>
    <x v="28"/>
    <x v="0"/>
    <s v="OFF-ST-10000025"/>
    <x v="1"/>
    <n v="572.58000000000004"/>
  </r>
  <r>
    <n v="769"/>
    <s v="CA-2015-106810"/>
    <n v="14"/>
    <x v="5"/>
    <x v="2"/>
    <s v="20/05/2015"/>
    <x v="1"/>
    <s v="AJ-10795"/>
    <s v="Anthony Johnson"/>
    <x v="1"/>
    <x v="0"/>
    <x v="2"/>
    <x v="0"/>
    <s v="FUR-FU-10004306"/>
    <x v="0"/>
    <n v="310.88"/>
  </r>
  <r>
    <n v="770"/>
    <s v="CA-2017-157245"/>
    <n v="19"/>
    <x v="5"/>
    <x v="0"/>
    <s v="24/05/2017"/>
    <x v="1"/>
    <s v="LE-16810"/>
    <s v="Laurel Elliston"/>
    <x v="0"/>
    <x v="0"/>
    <x v="17"/>
    <x v="0"/>
    <s v="FUR-CH-10003746"/>
    <x v="0"/>
    <n v="641.96"/>
  </r>
  <r>
    <n v="771"/>
    <s v="CA-2018-104220"/>
    <n v="30"/>
    <x v="9"/>
    <x v="3"/>
    <s v="05/02/2018"/>
    <x v="1"/>
    <s v="BV-11245"/>
    <s v="Benjamin Venier"/>
    <x v="1"/>
    <x v="0"/>
    <x v="23"/>
    <x v="2"/>
    <s v="OFF-BI-10001036"/>
    <x v="1"/>
    <n v="18.28"/>
  </r>
  <r>
    <n v="772"/>
    <s v="CA-2018-104220"/>
    <n v="30"/>
    <x v="9"/>
    <x v="3"/>
    <s v="05/02/2018"/>
    <x v="1"/>
    <s v="BV-11245"/>
    <s v="Benjamin Venier"/>
    <x v="1"/>
    <x v="0"/>
    <x v="23"/>
    <x v="2"/>
    <s v="TEC-PH-10004614"/>
    <x v="2"/>
    <n v="207"/>
  </r>
  <r>
    <n v="773"/>
    <s v="CA-2018-104220"/>
    <n v="30"/>
    <x v="9"/>
    <x v="3"/>
    <s v="05/02/2018"/>
    <x v="1"/>
    <s v="BV-11245"/>
    <s v="Benjamin Venier"/>
    <x v="1"/>
    <x v="0"/>
    <x v="23"/>
    <x v="2"/>
    <s v="OFF-BI-10000301"/>
    <x v="1"/>
    <n v="32.35"/>
  </r>
  <r>
    <n v="774"/>
    <s v="CA-2018-104220"/>
    <n v="30"/>
    <x v="9"/>
    <x v="3"/>
    <s v="05/02/2018"/>
    <x v="1"/>
    <s v="BV-11245"/>
    <s v="Benjamin Venier"/>
    <x v="1"/>
    <x v="0"/>
    <x v="23"/>
    <x v="2"/>
    <s v="OFF-BI-10003910"/>
    <x v="1"/>
    <n v="7.71"/>
  </r>
  <r>
    <n v="775"/>
    <s v="CA-2018-104220"/>
    <n v="30"/>
    <x v="9"/>
    <x v="3"/>
    <s v="05/02/2018"/>
    <x v="1"/>
    <s v="BV-11245"/>
    <s v="Benjamin Venier"/>
    <x v="1"/>
    <x v="0"/>
    <x v="23"/>
    <x v="2"/>
    <s v="OFF-AR-10004648"/>
    <x v="1"/>
    <n v="40.299999999999997"/>
  </r>
  <r>
    <n v="776"/>
    <s v="CA-2018-104220"/>
    <n v="30"/>
    <x v="9"/>
    <x v="3"/>
    <s v="05/02/2018"/>
    <x v="1"/>
    <s v="BV-11245"/>
    <s v="Benjamin Venier"/>
    <x v="1"/>
    <x v="0"/>
    <x v="23"/>
    <x v="2"/>
    <s v="FUR-FU-10002597"/>
    <x v="0"/>
    <n v="34.58"/>
  </r>
  <r>
    <n v="777"/>
    <s v="CA-2015-165974"/>
    <n v="29"/>
    <x v="1"/>
    <x v="2"/>
    <s v="06/07/2015"/>
    <x v="1"/>
    <s v="DL-12865"/>
    <s v="Dan Lawera"/>
    <x v="0"/>
    <x v="0"/>
    <x v="24"/>
    <x v="3"/>
    <s v="OFF-AR-10003405"/>
    <x v="1"/>
    <n v="32.76"/>
  </r>
  <r>
    <n v="778"/>
    <s v="CA-2016-144267"/>
    <n v="21"/>
    <x v="6"/>
    <x v="1"/>
    <s v="23/08/2016"/>
    <x v="2"/>
    <s v="NZ-18565"/>
    <s v="Nick Zandusky"/>
    <x v="2"/>
    <x v="0"/>
    <x v="1"/>
    <x v="1"/>
    <s v="FUR-CH-10002335"/>
    <x v="0"/>
    <n v="544.00800000000004"/>
  </r>
  <r>
    <n v="779"/>
    <s v="CA-2016-144267"/>
    <n v="21"/>
    <x v="6"/>
    <x v="1"/>
    <s v="23/08/2016"/>
    <x v="2"/>
    <s v="NZ-18565"/>
    <s v="Nick Zandusky"/>
    <x v="2"/>
    <x v="0"/>
    <x v="1"/>
    <x v="1"/>
    <s v="OFF-PA-10000157"/>
    <x v="1"/>
    <n v="59.94"/>
  </r>
  <r>
    <n v="780"/>
    <s v="CA-2016-144267"/>
    <n v="21"/>
    <x v="6"/>
    <x v="1"/>
    <s v="23/08/2016"/>
    <x v="2"/>
    <s v="NZ-18565"/>
    <s v="Nick Zandusky"/>
    <x v="2"/>
    <x v="0"/>
    <x v="1"/>
    <x v="1"/>
    <s v="OFF-PA-10001947"/>
    <x v="1"/>
    <n v="23.92"/>
  </r>
  <r>
    <n v="781"/>
    <s v="CA-2016-144267"/>
    <n v="21"/>
    <x v="6"/>
    <x v="1"/>
    <s v="23/08/2016"/>
    <x v="2"/>
    <s v="NZ-18565"/>
    <s v="Nick Zandusky"/>
    <x v="2"/>
    <x v="0"/>
    <x v="1"/>
    <x v="1"/>
    <s v="OFF-PA-10003657"/>
    <x v="1"/>
    <n v="4.28"/>
  </r>
  <r>
    <n v="782"/>
    <s v="US-2016-157014"/>
    <n v="3"/>
    <x v="2"/>
    <x v="1"/>
    <s v="06/10/2016"/>
    <x v="0"/>
    <s v="BM-11785"/>
    <s v="Bryan Mills"/>
    <x v="0"/>
    <x v="0"/>
    <x v="24"/>
    <x v="3"/>
    <s v="OFF-BI-10001098"/>
    <x v="1"/>
    <n v="32.07"/>
  </r>
  <r>
    <n v="783"/>
    <s v="US-2016-157014"/>
    <n v="3"/>
    <x v="2"/>
    <x v="1"/>
    <s v="06/10/2016"/>
    <x v="0"/>
    <s v="BM-11785"/>
    <s v="Bryan Mills"/>
    <x v="0"/>
    <x v="0"/>
    <x v="24"/>
    <x v="3"/>
    <s v="TEC-AC-10002167"/>
    <x v="2"/>
    <n v="24"/>
  </r>
  <r>
    <n v="784"/>
    <s v="US-2016-157014"/>
    <n v="3"/>
    <x v="2"/>
    <x v="1"/>
    <s v="06/10/2016"/>
    <x v="0"/>
    <s v="BM-11785"/>
    <s v="Bryan Mills"/>
    <x v="0"/>
    <x v="0"/>
    <x v="24"/>
    <x v="3"/>
    <s v="FUR-BO-10004409"/>
    <x v="0"/>
    <n v="35.49"/>
  </r>
  <r>
    <n v="785"/>
    <s v="US-2016-157014"/>
    <n v="3"/>
    <x v="2"/>
    <x v="1"/>
    <s v="06/10/2016"/>
    <x v="0"/>
    <s v="BM-11785"/>
    <s v="Bryan Mills"/>
    <x v="0"/>
    <x v="0"/>
    <x v="24"/>
    <x v="3"/>
    <s v="TEC-AC-10000057"/>
    <x v="2"/>
    <n v="47.984000000000002"/>
  </r>
  <r>
    <n v="786"/>
    <s v="CA-2016-154921"/>
    <n v="23"/>
    <x v="5"/>
    <x v="1"/>
    <s v="28/05/2016"/>
    <x v="1"/>
    <s v="EA-14035"/>
    <s v="Erin Ashbrook"/>
    <x v="1"/>
    <x v="0"/>
    <x v="20"/>
    <x v="0"/>
    <s v="OFF-EN-10000056"/>
    <x v="1"/>
    <n v="186.69"/>
  </r>
  <r>
    <n v="787"/>
    <s v="CA-2018-129567"/>
    <n v="17"/>
    <x v="10"/>
    <x v="3"/>
    <s v="21/03/2018"/>
    <x v="0"/>
    <s v="CL-12565"/>
    <s v="Clay Ludtke"/>
    <x v="0"/>
    <x v="0"/>
    <x v="1"/>
    <x v="1"/>
    <s v="OFF-BI-10000014"/>
    <x v="1"/>
    <n v="17.456"/>
  </r>
  <r>
    <n v="788"/>
    <s v="CA-2016-154620"/>
    <n v="12"/>
    <x v="4"/>
    <x v="1"/>
    <s v="16/12/2016"/>
    <x v="1"/>
    <s v="LT-17110"/>
    <s v="Liz Thompson"/>
    <x v="0"/>
    <x v="0"/>
    <x v="1"/>
    <x v="1"/>
    <s v="FUR-CH-10004675"/>
    <x v="0"/>
    <n v="348.928"/>
  </r>
  <r>
    <n v="789"/>
    <s v="CA-2016-115938"/>
    <n v="26"/>
    <x v="1"/>
    <x v="1"/>
    <s v="30/06/2016"/>
    <x v="1"/>
    <s v="SA-20830"/>
    <s v="Sue Ann Reed"/>
    <x v="0"/>
    <x v="0"/>
    <x v="17"/>
    <x v="0"/>
    <s v="OFF-BI-10001543"/>
    <x v="1"/>
    <n v="143.96"/>
  </r>
  <r>
    <n v="790"/>
    <s v="CA-2016-115938"/>
    <n v="26"/>
    <x v="1"/>
    <x v="1"/>
    <s v="30/06/2016"/>
    <x v="1"/>
    <s v="SA-20830"/>
    <s v="Sue Ann Reed"/>
    <x v="0"/>
    <x v="0"/>
    <x v="17"/>
    <x v="0"/>
    <s v="OFF-ST-10001321"/>
    <x v="1"/>
    <n v="15.42"/>
  </r>
  <r>
    <n v="791"/>
    <s v="CA-2016-115938"/>
    <n v="26"/>
    <x v="1"/>
    <x v="1"/>
    <s v="30/06/2016"/>
    <x v="1"/>
    <s v="SA-20830"/>
    <s v="Sue Ann Reed"/>
    <x v="0"/>
    <x v="0"/>
    <x v="17"/>
    <x v="0"/>
    <s v="OFF-BI-10001132"/>
    <x v="1"/>
    <n v="43.04"/>
  </r>
  <r>
    <n v="792"/>
    <s v="CA-2016-115938"/>
    <n v="26"/>
    <x v="1"/>
    <x v="1"/>
    <s v="30/06/2016"/>
    <x v="1"/>
    <s v="SA-20830"/>
    <s v="Sue Ann Reed"/>
    <x v="0"/>
    <x v="0"/>
    <x v="17"/>
    <x v="0"/>
    <s v="FUR-CH-10003199"/>
    <x v="0"/>
    <n v="332.94"/>
  </r>
  <r>
    <n v="793"/>
    <s v="CA-2017-105256"/>
    <n v="20"/>
    <x v="5"/>
    <x v="0"/>
    <s v="20/05/2017"/>
    <x v="3"/>
    <s v="JK-15730"/>
    <s v="Joe Kamberova"/>
    <x v="0"/>
    <x v="0"/>
    <x v="3"/>
    <x v="0"/>
    <s v="TEC-PH-10001530"/>
    <x v="2"/>
    <n v="1363.96"/>
  </r>
  <r>
    <n v="794"/>
    <s v="CA-2015-156433"/>
    <n v="20"/>
    <x v="8"/>
    <x v="2"/>
    <s v="26/09/2015"/>
    <x v="1"/>
    <s v="ES-14020"/>
    <s v="Erica Smith"/>
    <x v="0"/>
    <x v="0"/>
    <x v="1"/>
    <x v="1"/>
    <s v="OFF-LA-10001569"/>
    <x v="1"/>
    <n v="9.9600000000000009"/>
  </r>
  <r>
    <n v="795"/>
    <s v="CA-2015-156433"/>
    <n v="20"/>
    <x v="8"/>
    <x v="2"/>
    <s v="26/09/2015"/>
    <x v="1"/>
    <s v="ES-14020"/>
    <s v="Erica Smith"/>
    <x v="0"/>
    <x v="0"/>
    <x v="1"/>
    <x v="1"/>
    <s v="OFF-PA-10003724"/>
    <x v="1"/>
    <n v="21.72"/>
  </r>
  <r>
    <n v="796"/>
    <s v="CA-2018-151428"/>
    <n v="21"/>
    <x v="8"/>
    <x v="3"/>
    <s v="26/09/2018"/>
    <x v="1"/>
    <s v="RH-19495"/>
    <s v="Rick Hansen"/>
    <x v="0"/>
    <x v="0"/>
    <x v="11"/>
    <x v="2"/>
    <s v="OFF-BI-10000546"/>
    <x v="1"/>
    <n v="20.16"/>
  </r>
  <r>
    <n v="797"/>
    <s v="CA-2016-124653"/>
    <n v="24"/>
    <x v="4"/>
    <x v="1"/>
    <s v="26/12/2016"/>
    <x v="2"/>
    <s v="DB-13120"/>
    <s v="David Bremer"/>
    <x v="1"/>
    <x v="0"/>
    <x v="15"/>
    <x v="3"/>
    <s v="OFF-PA-10000176"/>
    <x v="1"/>
    <n v="132.79"/>
  </r>
  <r>
    <n v="798"/>
    <s v="CA-2016-124653"/>
    <n v="24"/>
    <x v="4"/>
    <x v="1"/>
    <s v="26/12/2016"/>
    <x v="2"/>
    <s v="DB-13120"/>
    <s v="David Bremer"/>
    <x v="1"/>
    <x v="0"/>
    <x v="15"/>
    <x v="3"/>
    <s v="OFF-PA-10002365"/>
    <x v="1"/>
    <n v="12.96"/>
  </r>
  <r>
    <n v="799"/>
    <s v="CA-2016-124653"/>
    <n v="24"/>
    <x v="4"/>
    <x v="1"/>
    <s v="26/12/2016"/>
    <x v="2"/>
    <s v="DB-13120"/>
    <s v="David Bremer"/>
    <x v="1"/>
    <x v="0"/>
    <x v="15"/>
    <x v="3"/>
    <s v="OFF-LA-10002271"/>
    <x v="1"/>
    <n v="21.56"/>
  </r>
  <r>
    <n v="800"/>
    <s v="CA-2016-101910"/>
    <n v="27"/>
    <x v="0"/>
    <x v="1"/>
    <s v="03/12/2016"/>
    <x v="1"/>
    <s v="CD-11920"/>
    <s v="Carlos Daly"/>
    <x v="0"/>
    <x v="0"/>
    <x v="1"/>
    <x v="1"/>
    <s v="FUR-CH-10002647"/>
    <x v="0"/>
    <n v="283.92"/>
  </r>
  <r>
    <n v="801"/>
    <s v="CA-2018-105809"/>
    <n v="20"/>
    <x v="11"/>
    <x v="3"/>
    <s v="23/02/2018"/>
    <x v="2"/>
    <s v="HW-14935"/>
    <s v="Helen Wasserman"/>
    <x v="1"/>
    <x v="0"/>
    <x v="1"/>
    <x v="1"/>
    <s v="FUR-FU-10004090"/>
    <x v="0"/>
    <n v="22.23"/>
  </r>
  <r>
    <n v="802"/>
    <s v="CA-2018-105809"/>
    <n v="20"/>
    <x v="11"/>
    <x v="3"/>
    <s v="23/02/2018"/>
    <x v="2"/>
    <s v="HW-14935"/>
    <s v="Helen Wasserman"/>
    <x v="1"/>
    <x v="0"/>
    <x v="1"/>
    <x v="1"/>
    <s v="TEC-PH-10001580"/>
    <x v="2"/>
    <n v="215.96799999999999"/>
  </r>
  <r>
    <n v="803"/>
    <s v="CA-2017-136133"/>
    <n v="18"/>
    <x v="6"/>
    <x v="0"/>
    <s v="23/08/2017"/>
    <x v="0"/>
    <s v="HW-14935"/>
    <s v="Helen Wasserman"/>
    <x v="1"/>
    <x v="0"/>
    <x v="15"/>
    <x v="3"/>
    <s v="OFF-AP-10000576"/>
    <x v="1"/>
    <n v="355.32"/>
  </r>
  <r>
    <n v="804"/>
    <s v="CA-2017-115504"/>
    <n v="12"/>
    <x v="10"/>
    <x v="0"/>
    <s v="17/03/2017"/>
    <x v="1"/>
    <s v="MC-18130"/>
    <s v="Mike Caudle"/>
    <x v="1"/>
    <x v="0"/>
    <x v="28"/>
    <x v="0"/>
    <s v="OFF-PA-10003953"/>
    <x v="1"/>
    <n v="12.96"/>
  </r>
  <r>
    <n v="805"/>
    <s v="CA-2018-135783"/>
    <n v="22"/>
    <x v="3"/>
    <x v="3"/>
    <s v="24/04/2018"/>
    <x v="2"/>
    <s v="GM-14440"/>
    <s v="Gary McGarr"/>
    <x v="0"/>
    <x v="0"/>
    <x v="1"/>
    <x v="1"/>
    <s v="FUR-FU-10000794"/>
    <x v="0"/>
    <n v="18.28"/>
  </r>
  <r>
    <n v="806"/>
    <s v="CA-2015-134313"/>
    <n v="1"/>
    <x v="0"/>
    <x v="2"/>
    <s v="07/11/2015"/>
    <x v="1"/>
    <s v="RA-19915"/>
    <s v="Russell Applegate"/>
    <x v="0"/>
    <x v="0"/>
    <x v="22"/>
    <x v="1"/>
    <s v="OFF-AR-10001897"/>
    <x v="1"/>
    <n v="43.176000000000002"/>
  </r>
  <r>
    <n v="807"/>
    <s v="CA-2015-134313"/>
    <n v="1"/>
    <x v="0"/>
    <x v="2"/>
    <s v="07/11/2015"/>
    <x v="1"/>
    <s v="RA-19915"/>
    <s v="Russell Applegate"/>
    <x v="0"/>
    <x v="0"/>
    <x v="22"/>
    <x v="1"/>
    <s v="TEC-PH-10001795"/>
    <x v="2"/>
    <n v="1983.9680000000001"/>
  </r>
  <r>
    <n v="808"/>
    <s v="CA-2016-140921"/>
    <n v="3"/>
    <x v="11"/>
    <x v="1"/>
    <s v="05/02/2016"/>
    <x v="2"/>
    <s v="AA-10375"/>
    <s v="Allen Armold"/>
    <x v="0"/>
    <x v="0"/>
    <x v="8"/>
    <x v="2"/>
    <s v="FUR-FU-10003347"/>
    <x v="0"/>
    <n v="28.4"/>
  </r>
  <r>
    <n v="809"/>
    <s v="CA-2016-140921"/>
    <n v="3"/>
    <x v="11"/>
    <x v="1"/>
    <s v="05/02/2016"/>
    <x v="2"/>
    <s v="AA-10375"/>
    <s v="Allen Armold"/>
    <x v="0"/>
    <x v="0"/>
    <x v="8"/>
    <x v="2"/>
    <s v="TEC-AC-10004901"/>
    <x v="2"/>
    <n v="149.97"/>
  </r>
  <r>
    <n v="810"/>
    <s v="CA-2015-151995"/>
    <n v="13"/>
    <x v="2"/>
    <x v="2"/>
    <s v="15/10/2015"/>
    <x v="2"/>
    <s v="ZC-21910"/>
    <s v="Zuschuss Carroll"/>
    <x v="0"/>
    <x v="0"/>
    <x v="4"/>
    <x v="1"/>
    <s v="OFF-AR-10003190"/>
    <x v="1"/>
    <n v="11.52"/>
  </r>
  <r>
    <n v="811"/>
    <s v="CA-2015-151995"/>
    <n v="13"/>
    <x v="2"/>
    <x v="2"/>
    <s v="15/10/2015"/>
    <x v="2"/>
    <s v="ZC-21910"/>
    <s v="Zuschuss Carroll"/>
    <x v="0"/>
    <x v="0"/>
    <x v="4"/>
    <x v="1"/>
    <s v="FUR-TA-10002903"/>
    <x v="0"/>
    <n v="1298.55"/>
  </r>
  <r>
    <n v="812"/>
    <s v="CA-2015-151995"/>
    <n v="13"/>
    <x v="2"/>
    <x v="2"/>
    <s v="15/10/2015"/>
    <x v="2"/>
    <s v="ZC-21910"/>
    <s v="Zuschuss Carroll"/>
    <x v="0"/>
    <x v="0"/>
    <x v="4"/>
    <x v="1"/>
    <s v="OFF-AP-10000240"/>
    <x v="1"/>
    <n v="213.92"/>
  </r>
  <r>
    <n v="813"/>
    <s v="CA-2015-151995"/>
    <n v="13"/>
    <x v="2"/>
    <x v="2"/>
    <s v="15/10/2015"/>
    <x v="2"/>
    <s v="ZC-21910"/>
    <s v="Zuschuss Carroll"/>
    <x v="0"/>
    <x v="0"/>
    <x v="4"/>
    <x v="1"/>
    <s v="TEC-AC-10001101"/>
    <x v="2"/>
    <n v="25.78"/>
  </r>
  <r>
    <n v="814"/>
    <s v="CA-2018-143686"/>
    <n v="14"/>
    <x v="5"/>
    <x v="3"/>
    <s v="14/05/2018"/>
    <x v="3"/>
    <s v="PJ-19015"/>
    <s v="Pauline Johnson"/>
    <x v="0"/>
    <x v="0"/>
    <x v="1"/>
    <x v="1"/>
    <s v="FUR-FU-10000794"/>
    <x v="0"/>
    <n v="18.28"/>
  </r>
  <r>
    <n v="815"/>
    <s v="CA-2018-143686"/>
    <n v="14"/>
    <x v="5"/>
    <x v="3"/>
    <s v="14/05/2018"/>
    <x v="3"/>
    <s v="PJ-19015"/>
    <s v="Pauline Johnson"/>
    <x v="0"/>
    <x v="0"/>
    <x v="1"/>
    <x v="1"/>
    <s v="TEC-AC-10001838"/>
    <x v="2"/>
    <n v="1399.93"/>
  </r>
  <r>
    <n v="816"/>
    <s v="CA-2016-106565"/>
    <n v="20"/>
    <x v="10"/>
    <x v="1"/>
    <s v="23/03/2016"/>
    <x v="2"/>
    <s v="BW-11110"/>
    <s v="Bart Watters"/>
    <x v="1"/>
    <x v="0"/>
    <x v="6"/>
    <x v="2"/>
    <s v="OFF-PA-10000061"/>
    <x v="1"/>
    <n v="51.84"/>
  </r>
  <r>
    <n v="817"/>
    <s v="CA-2017-149370"/>
    <n v="15"/>
    <x v="8"/>
    <x v="0"/>
    <s v="19/09/2017"/>
    <x v="1"/>
    <s v="DB-13210"/>
    <s v="Dean Braden"/>
    <x v="0"/>
    <x v="0"/>
    <x v="9"/>
    <x v="3"/>
    <s v="OFF-PA-10003651"/>
    <x v="1"/>
    <n v="5.3440000000000003"/>
  </r>
  <r>
    <n v="818"/>
    <s v="CA-2015-140858"/>
    <n v="28"/>
    <x v="1"/>
    <x v="2"/>
    <s v="02/07/2015"/>
    <x v="1"/>
    <s v="CA-12775"/>
    <s v="Cynthia Arntzen"/>
    <x v="0"/>
    <x v="0"/>
    <x v="9"/>
    <x v="3"/>
    <s v="OFF-PA-10000304"/>
    <x v="1"/>
    <n v="41.472000000000001"/>
  </r>
  <r>
    <n v="819"/>
    <s v="CA-2015-140858"/>
    <n v="28"/>
    <x v="1"/>
    <x v="2"/>
    <s v="02/07/2015"/>
    <x v="1"/>
    <s v="CA-12775"/>
    <s v="Cynthia Arntzen"/>
    <x v="0"/>
    <x v="0"/>
    <x v="9"/>
    <x v="3"/>
    <s v="OFF-BI-10003094"/>
    <x v="1"/>
    <n v="3.1680000000000001"/>
  </r>
  <r>
    <n v="820"/>
    <s v="CA-2015-140858"/>
    <n v="28"/>
    <x v="1"/>
    <x v="2"/>
    <s v="02/07/2015"/>
    <x v="1"/>
    <s v="CA-12775"/>
    <s v="Cynthia Arntzen"/>
    <x v="0"/>
    <x v="0"/>
    <x v="9"/>
    <x v="3"/>
    <s v="FUR-CH-10001394"/>
    <x v="0"/>
    <n v="1228.4649999999999"/>
  </r>
  <r>
    <n v="821"/>
    <s v="CA-2015-140858"/>
    <n v="28"/>
    <x v="1"/>
    <x v="2"/>
    <s v="02/07/2015"/>
    <x v="1"/>
    <s v="CA-12775"/>
    <s v="Cynthia Arntzen"/>
    <x v="0"/>
    <x v="0"/>
    <x v="9"/>
    <x v="3"/>
    <s v="OFF-BI-10004230"/>
    <x v="1"/>
    <n v="31.085999999999999"/>
  </r>
  <r>
    <n v="822"/>
    <s v="CA-2015-140858"/>
    <n v="28"/>
    <x v="1"/>
    <x v="2"/>
    <s v="02/07/2015"/>
    <x v="1"/>
    <s v="CA-12775"/>
    <s v="Cynthia Arntzen"/>
    <x v="0"/>
    <x v="0"/>
    <x v="9"/>
    <x v="3"/>
    <s v="OFF-PA-10003395"/>
    <x v="1"/>
    <n v="335.52"/>
  </r>
  <r>
    <n v="823"/>
    <s v="CA-2018-101434"/>
    <n v="20"/>
    <x v="1"/>
    <x v="3"/>
    <s v="27/06/2018"/>
    <x v="1"/>
    <s v="TR-21325"/>
    <s v="Toby Ritter"/>
    <x v="0"/>
    <x v="0"/>
    <x v="30"/>
    <x v="3"/>
    <s v="TEC-AC-10002402"/>
    <x v="2"/>
    <n v="239.97"/>
  </r>
  <r>
    <n v="824"/>
    <s v="CA-2018-101434"/>
    <n v="20"/>
    <x v="1"/>
    <x v="3"/>
    <s v="27/06/2018"/>
    <x v="1"/>
    <s v="TR-21325"/>
    <s v="Toby Ritter"/>
    <x v="0"/>
    <x v="0"/>
    <x v="30"/>
    <x v="3"/>
    <s v="OFF-LA-10003223"/>
    <x v="1"/>
    <n v="9.82"/>
  </r>
  <r>
    <n v="825"/>
    <s v="US-2015-102071"/>
    <n v="9"/>
    <x v="5"/>
    <x v="2"/>
    <s v="15/05/2015"/>
    <x v="1"/>
    <s v="PG-18820"/>
    <s v="Patrick Gardner"/>
    <x v="0"/>
    <x v="0"/>
    <x v="1"/>
    <x v="1"/>
    <s v="TEC-AC-10003441"/>
    <x v="2"/>
    <n v="67.8"/>
  </r>
  <r>
    <n v="826"/>
    <s v="US-2015-102071"/>
    <n v="9"/>
    <x v="5"/>
    <x v="2"/>
    <s v="15/05/2015"/>
    <x v="1"/>
    <s v="PG-18820"/>
    <s v="Patrick Gardner"/>
    <x v="0"/>
    <x v="0"/>
    <x v="1"/>
    <x v="1"/>
    <s v="TEC-AC-10000109"/>
    <x v="2"/>
    <n v="167.97"/>
  </r>
  <r>
    <n v="827"/>
    <s v="CA-2018-126956"/>
    <n v="21"/>
    <x v="6"/>
    <x v="3"/>
    <s v="28/08/2018"/>
    <x v="1"/>
    <s v="GT-14710"/>
    <s v="Greg Tran"/>
    <x v="0"/>
    <x v="0"/>
    <x v="11"/>
    <x v="2"/>
    <s v="OFF-FA-10002280"/>
    <x v="1"/>
    <n v="35"/>
  </r>
  <r>
    <n v="828"/>
    <s v="CA-2018-126956"/>
    <n v="21"/>
    <x v="6"/>
    <x v="3"/>
    <s v="28/08/2018"/>
    <x v="1"/>
    <s v="GT-14710"/>
    <s v="Greg Tran"/>
    <x v="0"/>
    <x v="0"/>
    <x v="11"/>
    <x v="2"/>
    <s v="OFF-SU-10000381"/>
    <x v="1"/>
    <n v="37.24"/>
  </r>
  <r>
    <n v="829"/>
    <s v="CA-2018-126956"/>
    <n v="21"/>
    <x v="6"/>
    <x v="3"/>
    <s v="28/08/2018"/>
    <x v="1"/>
    <s v="GT-14710"/>
    <s v="Greg Tran"/>
    <x v="0"/>
    <x v="0"/>
    <x v="11"/>
    <x v="2"/>
    <s v="OFF-EN-10004459"/>
    <x v="1"/>
    <n v="15.28"/>
  </r>
  <r>
    <n v="830"/>
    <s v="CA-2018-129462"/>
    <n v="16"/>
    <x v="1"/>
    <x v="3"/>
    <s v="21/06/2018"/>
    <x v="0"/>
    <s v="JE-15745"/>
    <s v="Joel Eaton"/>
    <x v="0"/>
    <x v="0"/>
    <x v="0"/>
    <x v="0"/>
    <s v="FUR-CH-10000665"/>
    <x v="0"/>
    <n v="301.95999999999998"/>
  </r>
  <r>
    <n v="831"/>
    <s v="CA-2018-129462"/>
    <n v="16"/>
    <x v="1"/>
    <x v="3"/>
    <s v="21/06/2018"/>
    <x v="0"/>
    <s v="JE-15745"/>
    <s v="Joel Eaton"/>
    <x v="0"/>
    <x v="0"/>
    <x v="0"/>
    <x v="0"/>
    <s v="OFF-AP-10003884"/>
    <x v="1"/>
    <n v="180.66"/>
  </r>
  <r>
    <n v="832"/>
    <s v="CA-2018-129462"/>
    <n v="16"/>
    <x v="1"/>
    <x v="3"/>
    <s v="21/06/2018"/>
    <x v="0"/>
    <s v="JE-15745"/>
    <s v="Joel Eaton"/>
    <x v="0"/>
    <x v="0"/>
    <x v="0"/>
    <x v="0"/>
    <s v="TEC-PH-10001557"/>
    <x v="2"/>
    <n v="191.98"/>
  </r>
  <r>
    <n v="833"/>
    <s v="CA-2018-129462"/>
    <n v="16"/>
    <x v="1"/>
    <x v="3"/>
    <s v="21/06/2018"/>
    <x v="0"/>
    <s v="JE-15745"/>
    <s v="Joel Eaton"/>
    <x v="0"/>
    <x v="0"/>
    <x v="0"/>
    <x v="0"/>
    <s v="TEC-PH-10002085"/>
    <x v="2"/>
    <n v="65.989999999999995"/>
  </r>
  <r>
    <n v="834"/>
    <s v="CA-2017-165316"/>
    <n v="23"/>
    <x v="7"/>
    <x v="0"/>
    <s v="27/07/2017"/>
    <x v="1"/>
    <s v="JB-15400"/>
    <s v="Jennifer Braxton"/>
    <x v="1"/>
    <x v="0"/>
    <x v="2"/>
    <x v="0"/>
    <s v="OFF-AR-10002956"/>
    <x v="1"/>
    <n v="35.216000000000001"/>
  </r>
  <r>
    <n v="835"/>
    <s v="CA-2017-165316"/>
    <n v="23"/>
    <x v="7"/>
    <x v="0"/>
    <s v="27/07/2017"/>
    <x v="1"/>
    <s v="JB-15400"/>
    <s v="Jennifer Braxton"/>
    <x v="1"/>
    <x v="0"/>
    <x v="2"/>
    <x v="0"/>
    <s v="OFF-AP-10003266"/>
    <x v="1"/>
    <n v="23.696000000000002"/>
  </r>
  <r>
    <n v="836"/>
    <s v="CA-2017-165316"/>
    <n v="23"/>
    <x v="7"/>
    <x v="0"/>
    <s v="27/07/2017"/>
    <x v="1"/>
    <s v="JB-15400"/>
    <s v="Jennifer Braxton"/>
    <x v="1"/>
    <x v="0"/>
    <x v="2"/>
    <x v="0"/>
    <s v="TEC-MA-10004002"/>
    <x v="2"/>
    <n v="265.47500000000002"/>
  </r>
  <r>
    <n v="837"/>
    <s v="US-2015-115987"/>
    <n v="8"/>
    <x v="8"/>
    <x v="2"/>
    <s v="13/09/2015"/>
    <x v="0"/>
    <s v="LH-17020"/>
    <s v="Lisa Hazard"/>
    <x v="0"/>
    <x v="0"/>
    <x v="5"/>
    <x v="2"/>
    <s v="OFF-BI-10001071"/>
    <x v="1"/>
    <n v="51.183999999999997"/>
  </r>
  <r>
    <n v="838"/>
    <s v="US-2018-156083"/>
    <n v="4"/>
    <x v="0"/>
    <x v="3"/>
    <s v="11/11/2018"/>
    <x v="1"/>
    <s v="JL-15175"/>
    <s v="James Lanier"/>
    <x v="2"/>
    <x v="0"/>
    <x v="18"/>
    <x v="0"/>
    <s v="OFF-PA-10001560"/>
    <x v="1"/>
    <n v="9.6639999999999997"/>
  </r>
  <r>
    <n v="839"/>
    <s v="US-2017-137547"/>
    <n v="7"/>
    <x v="10"/>
    <x v="0"/>
    <s v="12/03/2017"/>
    <x v="1"/>
    <s v="EB-13705"/>
    <s v="Ed Braxton"/>
    <x v="1"/>
    <x v="0"/>
    <x v="5"/>
    <x v="2"/>
    <s v="TEC-PH-10002365"/>
    <x v="2"/>
    <n v="21.071999999999999"/>
  </r>
  <r>
    <n v="840"/>
    <s v="CA-2016-100454"/>
    <n v="20"/>
    <x v="0"/>
    <x v="1"/>
    <s v="25/11/2016"/>
    <x v="1"/>
    <s v="BM-11650"/>
    <s v="Brian Moss"/>
    <x v="1"/>
    <x v="0"/>
    <x v="15"/>
    <x v="3"/>
    <s v="OFF-AR-10004648"/>
    <x v="1"/>
    <n v="60.45"/>
  </r>
  <r>
    <n v="841"/>
    <s v="CA-2016-100454"/>
    <n v="20"/>
    <x v="0"/>
    <x v="1"/>
    <s v="25/11/2016"/>
    <x v="1"/>
    <s v="BM-11650"/>
    <s v="Brian Moss"/>
    <x v="1"/>
    <x v="0"/>
    <x v="15"/>
    <x v="3"/>
    <s v="OFF-AR-10002578"/>
    <x v="1"/>
    <n v="11.52"/>
  </r>
  <r>
    <n v="842"/>
    <s v="CA-2016-100454"/>
    <n v="20"/>
    <x v="0"/>
    <x v="1"/>
    <s v="25/11/2016"/>
    <x v="1"/>
    <s v="BM-11650"/>
    <s v="Brian Moss"/>
    <x v="1"/>
    <x v="0"/>
    <x v="15"/>
    <x v="3"/>
    <s v="FUR-BO-10001519"/>
    <x v="0"/>
    <n v="186.048"/>
  </r>
  <r>
    <n v="843"/>
    <s v="CA-2017-161669"/>
    <n v="7"/>
    <x v="0"/>
    <x v="0"/>
    <s v="09/11/2017"/>
    <x v="2"/>
    <s v="EM-14095"/>
    <s v="Eudokia Martin"/>
    <x v="1"/>
    <x v="0"/>
    <x v="1"/>
    <x v="1"/>
    <s v="OFF-BI-10001294"/>
    <x v="1"/>
    <n v="37.44"/>
  </r>
  <r>
    <n v="844"/>
    <s v="CA-2017-161669"/>
    <n v="7"/>
    <x v="0"/>
    <x v="0"/>
    <s v="09/11/2017"/>
    <x v="2"/>
    <s v="EM-14095"/>
    <s v="Eudokia Martin"/>
    <x v="1"/>
    <x v="0"/>
    <x v="1"/>
    <x v="1"/>
    <s v="OFF-BI-10001636"/>
    <x v="1"/>
    <n v="26.975999999999999"/>
  </r>
  <r>
    <n v="845"/>
    <s v="CA-2017-161669"/>
    <n v="7"/>
    <x v="0"/>
    <x v="0"/>
    <s v="09/11/2017"/>
    <x v="2"/>
    <s v="EM-14095"/>
    <s v="Eudokia Martin"/>
    <x v="1"/>
    <x v="0"/>
    <x v="1"/>
    <x v="1"/>
    <s v="OFF-SU-10002503"/>
    <x v="1"/>
    <n v="11.36"/>
  </r>
  <r>
    <n v="846"/>
    <s v="CA-2017-161669"/>
    <n v="7"/>
    <x v="0"/>
    <x v="0"/>
    <s v="09/11/2017"/>
    <x v="2"/>
    <s v="EM-14095"/>
    <s v="Eudokia Martin"/>
    <x v="1"/>
    <x v="0"/>
    <x v="1"/>
    <x v="1"/>
    <s v="OFF-LA-10004093"/>
    <x v="1"/>
    <n v="14.62"/>
  </r>
  <r>
    <n v="847"/>
    <s v="CA-2016-114300"/>
    <n v="13"/>
    <x v="2"/>
    <x v="1"/>
    <s v="17/10/2016"/>
    <x v="1"/>
    <s v="AF-10885"/>
    <s v="Art Foster"/>
    <x v="0"/>
    <x v="0"/>
    <x v="0"/>
    <x v="0"/>
    <s v="TEC-PH-10001552"/>
    <x v="2"/>
    <n v="83.72"/>
  </r>
  <r>
    <n v="848"/>
    <s v="CA-2016-114300"/>
    <n v="13"/>
    <x v="2"/>
    <x v="1"/>
    <s v="17/10/2016"/>
    <x v="1"/>
    <s v="AF-10885"/>
    <s v="Art Foster"/>
    <x v="0"/>
    <x v="0"/>
    <x v="0"/>
    <x v="0"/>
    <s v="FUR-CH-10001891"/>
    <x v="0"/>
    <n v="287.94"/>
  </r>
  <r>
    <n v="849"/>
    <s v="CA-2018-107503"/>
    <n v="1"/>
    <x v="9"/>
    <x v="3"/>
    <s v="06/01/2018"/>
    <x v="1"/>
    <s v="GA-14725"/>
    <s v="Guy Armstrong"/>
    <x v="0"/>
    <x v="0"/>
    <x v="24"/>
    <x v="3"/>
    <s v="FUR-FU-10003878"/>
    <x v="0"/>
    <n v="48.896000000000001"/>
  </r>
  <r>
    <n v="850"/>
    <s v="CA-2015-107755"/>
    <n v="7"/>
    <x v="11"/>
    <x v="2"/>
    <s v="12/02/2015"/>
    <x v="1"/>
    <s v="CK-12760"/>
    <s v="Cyma Kinney"/>
    <x v="1"/>
    <x v="0"/>
    <x v="30"/>
    <x v="3"/>
    <s v="TEC-AC-10000710"/>
    <x v="2"/>
    <n v="115.36"/>
  </r>
  <r>
    <n v="851"/>
    <s v="CA-2017-152534"/>
    <n v="20"/>
    <x v="1"/>
    <x v="0"/>
    <s v="25/06/2017"/>
    <x v="0"/>
    <s v="DP-13105"/>
    <s v="Dave Poirier"/>
    <x v="1"/>
    <x v="0"/>
    <x v="1"/>
    <x v="1"/>
    <s v="OFF-AR-10002335"/>
    <x v="1"/>
    <n v="5.16"/>
  </r>
  <r>
    <n v="852"/>
    <s v="CA-2017-152534"/>
    <n v="20"/>
    <x v="1"/>
    <x v="0"/>
    <s v="25/06/2017"/>
    <x v="0"/>
    <s v="DP-13105"/>
    <s v="Dave Poirier"/>
    <x v="1"/>
    <x v="0"/>
    <x v="1"/>
    <x v="1"/>
    <s v="OFF-PA-10001870"/>
    <x v="1"/>
    <n v="38.880000000000003"/>
  </r>
  <r>
    <n v="853"/>
    <s v="CA-2017-113747"/>
    <n v="28"/>
    <x v="5"/>
    <x v="0"/>
    <s v="04/06/2017"/>
    <x v="1"/>
    <s v="VD-21670"/>
    <s v="Valerie Dominguez"/>
    <x v="0"/>
    <x v="0"/>
    <x v="35"/>
    <x v="0"/>
    <s v="OFF-AR-10003373"/>
    <x v="1"/>
    <n v="185.88"/>
  </r>
  <r>
    <n v="854"/>
    <s v="CA-2017-123274"/>
    <n v="19"/>
    <x v="11"/>
    <x v="0"/>
    <s v="24/02/2017"/>
    <x v="1"/>
    <s v="GT-14710"/>
    <s v="Greg Tran"/>
    <x v="0"/>
    <x v="0"/>
    <x v="15"/>
    <x v="3"/>
    <s v="FUR-FU-10004090"/>
    <x v="0"/>
    <n v="44.46"/>
  </r>
  <r>
    <n v="855"/>
    <s v="CA-2017-123274"/>
    <n v="19"/>
    <x v="11"/>
    <x v="0"/>
    <s v="24/02/2017"/>
    <x v="1"/>
    <s v="GT-14710"/>
    <s v="Greg Tran"/>
    <x v="0"/>
    <x v="0"/>
    <x v="15"/>
    <x v="3"/>
    <s v="OFF-ST-10000736"/>
    <x v="1"/>
    <n v="242.94"/>
  </r>
  <r>
    <n v="856"/>
    <s v="CA-2015-125612"/>
    <n v="3"/>
    <x v="6"/>
    <x v="2"/>
    <s v="08/08/2015"/>
    <x v="1"/>
    <s v="BK-11260"/>
    <s v="Berenike Kampe"/>
    <x v="0"/>
    <x v="0"/>
    <x v="15"/>
    <x v="3"/>
    <s v="OFF-PA-10001019"/>
    <x v="1"/>
    <n v="39.96"/>
  </r>
  <r>
    <n v="857"/>
    <s v="CA-2015-125612"/>
    <n v="3"/>
    <x v="6"/>
    <x v="2"/>
    <s v="08/08/2015"/>
    <x v="1"/>
    <s v="BK-11260"/>
    <s v="Berenike Kampe"/>
    <x v="0"/>
    <x v="0"/>
    <x v="15"/>
    <x v="3"/>
    <s v="OFF-SU-10002537"/>
    <x v="1"/>
    <n v="102.3"/>
  </r>
  <r>
    <n v="858"/>
    <s v="CA-2015-125612"/>
    <n v="3"/>
    <x v="6"/>
    <x v="2"/>
    <s v="08/08/2015"/>
    <x v="1"/>
    <s v="BK-11260"/>
    <s v="Berenike Kampe"/>
    <x v="0"/>
    <x v="0"/>
    <x v="15"/>
    <x v="3"/>
    <s v="OFF-ST-10003221"/>
    <x v="1"/>
    <n v="21.36"/>
  </r>
  <r>
    <n v="859"/>
    <s v="CA-2018-161984"/>
    <n v="10"/>
    <x v="3"/>
    <x v="3"/>
    <s v="15/04/2018"/>
    <x v="1"/>
    <s v="SJ-20125"/>
    <s v="Sanjit Jacobs"/>
    <x v="2"/>
    <x v="0"/>
    <x v="30"/>
    <x v="3"/>
    <s v="OFF-PA-10004569"/>
    <x v="1"/>
    <n v="7.61"/>
  </r>
  <r>
    <n v="860"/>
    <s v="CA-2018-161984"/>
    <n v="10"/>
    <x v="3"/>
    <x v="3"/>
    <s v="15/04/2018"/>
    <x v="1"/>
    <s v="SJ-20125"/>
    <s v="Sanjit Jacobs"/>
    <x v="2"/>
    <x v="0"/>
    <x v="30"/>
    <x v="3"/>
    <s v="OFF-FA-10000624"/>
    <x v="1"/>
    <n v="7.16"/>
  </r>
  <r>
    <n v="861"/>
    <s v="CA-2015-133851"/>
    <n v="9"/>
    <x v="1"/>
    <x v="2"/>
    <s v="16/06/2015"/>
    <x v="1"/>
    <s v="CM-12445"/>
    <s v="Chuck Magee"/>
    <x v="0"/>
    <x v="0"/>
    <x v="1"/>
    <x v="1"/>
    <s v="OFF-SU-10001225"/>
    <x v="1"/>
    <n v="7.36"/>
  </r>
  <r>
    <n v="862"/>
    <s v="CA-2015-133851"/>
    <n v="9"/>
    <x v="1"/>
    <x v="2"/>
    <s v="16/06/2015"/>
    <x v="1"/>
    <s v="CM-12445"/>
    <s v="Chuck Magee"/>
    <x v="0"/>
    <x v="0"/>
    <x v="1"/>
    <x v="1"/>
    <s v="OFF-AR-10003752"/>
    <x v="1"/>
    <n v="23.1"/>
  </r>
  <r>
    <n v="863"/>
    <s v="CA-2017-134474"/>
    <n v="5"/>
    <x v="9"/>
    <x v="0"/>
    <s v="07/01/2017"/>
    <x v="0"/>
    <s v="AJ-10795"/>
    <s v="Anthony Johnson"/>
    <x v="1"/>
    <x v="0"/>
    <x v="2"/>
    <x v="0"/>
    <s v="TEC-AC-10001714"/>
    <x v="2"/>
    <n v="191.47200000000001"/>
  </r>
  <r>
    <n v="864"/>
    <s v="CA-2017-134474"/>
    <n v="5"/>
    <x v="9"/>
    <x v="0"/>
    <s v="07/01/2017"/>
    <x v="0"/>
    <s v="AJ-10795"/>
    <s v="Anthony Johnson"/>
    <x v="1"/>
    <x v="0"/>
    <x v="2"/>
    <x v="0"/>
    <s v="OFF-AR-10003958"/>
    <x v="1"/>
    <n v="5.2480000000000002"/>
  </r>
  <r>
    <n v="865"/>
    <s v="CA-2017-134474"/>
    <n v="5"/>
    <x v="9"/>
    <x v="0"/>
    <s v="07/01/2017"/>
    <x v="0"/>
    <s v="AJ-10795"/>
    <s v="Anthony Johnson"/>
    <x v="1"/>
    <x v="0"/>
    <x v="2"/>
    <x v="0"/>
    <s v="TEC-PH-10002923"/>
    <x v="2"/>
    <n v="59.183999999999997"/>
  </r>
  <r>
    <n v="866"/>
    <s v="CA-2015-149020"/>
    <n v="10"/>
    <x v="9"/>
    <x v="2"/>
    <s v="15/01/2015"/>
    <x v="1"/>
    <s v="AJ-10780"/>
    <s v="Anthony Jacobs"/>
    <x v="1"/>
    <x v="0"/>
    <x v="17"/>
    <x v="0"/>
    <s v="OFF-LA-10004272"/>
    <x v="1"/>
    <n v="2.89"/>
  </r>
  <r>
    <n v="867"/>
    <s v="CA-2015-149020"/>
    <n v="10"/>
    <x v="9"/>
    <x v="2"/>
    <s v="15/01/2015"/>
    <x v="1"/>
    <s v="AJ-10780"/>
    <s v="Anthony Jacobs"/>
    <x v="1"/>
    <x v="0"/>
    <x v="17"/>
    <x v="0"/>
    <s v="FUR-FU-10000965"/>
    <x v="0"/>
    <n v="51.94"/>
  </r>
  <r>
    <n v="868"/>
    <s v="CA-2017-134362"/>
    <n v="29"/>
    <x v="8"/>
    <x v="0"/>
    <s v="02/10/2017"/>
    <x v="2"/>
    <s v="LS-16945"/>
    <s v="Linda Southworth"/>
    <x v="1"/>
    <x v="0"/>
    <x v="9"/>
    <x v="3"/>
    <s v="OFF-LA-10004853"/>
    <x v="1"/>
    <n v="15.936"/>
  </r>
  <r>
    <n v="869"/>
    <s v="CA-2015-136742"/>
    <n v="6"/>
    <x v="3"/>
    <x v="2"/>
    <s v="10/04/2015"/>
    <x v="1"/>
    <s v="GP-14740"/>
    <s v="Guy Phonely"/>
    <x v="1"/>
    <x v="0"/>
    <x v="9"/>
    <x v="3"/>
    <s v="OFF-BI-10003719"/>
    <x v="1"/>
    <n v="44.91"/>
  </r>
  <r>
    <n v="870"/>
    <s v="CA-2017-158099"/>
    <n v="3"/>
    <x v="8"/>
    <x v="0"/>
    <s v="05/09/2017"/>
    <x v="2"/>
    <s v="PK-18910"/>
    <s v="Paul Knutson"/>
    <x v="2"/>
    <x v="0"/>
    <x v="9"/>
    <x v="3"/>
    <s v="OFF-BI-10000545"/>
    <x v="1"/>
    <n v="1141.47"/>
  </r>
  <r>
    <n v="871"/>
    <s v="CA-2017-158099"/>
    <n v="3"/>
    <x v="8"/>
    <x v="0"/>
    <s v="05/09/2017"/>
    <x v="2"/>
    <s v="PK-18910"/>
    <s v="Paul Knutson"/>
    <x v="2"/>
    <x v="0"/>
    <x v="9"/>
    <x v="3"/>
    <s v="TEC-PH-10002496"/>
    <x v="2"/>
    <n v="280.78199999999998"/>
  </r>
  <r>
    <n v="872"/>
    <s v="CA-2016-131128"/>
    <n v="19"/>
    <x v="2"/>
    <x v="1"/>
    <s v="20/10/2016"/>
    <x v="2"/>
    <s v="TB-21520"/>
    <s v="Tracy Blumstein"/>
    <x v="0"/>
    <x v="0"/>
    <x v="38"/>
    <x v="3"/>
    <s v="OFF-PA-10003591"/>
    <x v="1"/>
    <n v="34.44"/>
  </r>
  <r>
    <n v="873"/>
    <s v="CA-2015-148488"/>
    <n v="10"/>
    <x v="4"/>
    <x v="2"/>
    <s v="15/12/2015"/>
    <x v="1"/>
    <s v="SM-20005"/>
    <s v="Sally Matthias"/>
    <x v="0"/>
    <x v="0"/>
    <x v="15"/>
    <x v="3"/>
    <s v="OFF-PA-10004470"/>
    <x v="1"/>
    <n v="11.36"/>
  </r>
  <r>
    <n v="874"/>
    <s v="CA-2015-148488"/>
    <n v="10"/>
    <x v="4"/>
    <x v="2"/>
    <s v="15/12/2015"/>
    <x v="1"/>
    <s v="SM-20005"/>
    <s v="Sally Matthias"/>
    <x v="0"/>
    <x v="0"/>
    <x v="15"/>
    <x v="3"/>
    <s v="OFF-BI-10000315"/>
    <x v="1"/>
    <n v="106.34399999999999"/>
  </r>
  <r>
    <n v="875"/>
    <s v="CA-2018-114636"/>
    <n v="25"/>
    <x v="6"/>
    <x v="3"/>
    <s v="29/08/2018"/>
    <x v="1"/>
    <s v="GA-14725"/>
    <s v="Guy Armstrong"/>
    <x v="0"/>
    <x v="0"/>
    <x v="3"/>
    <x v="0"/>
    <s v="OFF-PA-10001790"/>
    <x v="1"/>
    <n v="192.16"/>
  </r>
  <r>
    <n v="876"/>
    <s v="CA-2017-116736"/>
    <n v="17"/>
    <x v="9"/>
    <x v="0"/>
    <s v="21/01/2017"/>
    <x v="1"/>
    <s v="CC-12430"/>
    <s v="Chuck Clark"/>
    <x v="2"/>
    <x v="0"/>
    <x v="38"/>
    <x v="3"/>
    <s v="FUR-FU-10004017"/>
    <x v="0"/>
    <n v="322.58999999999997"/>
  </r>
  <r>
    <n v="877"/>
    <s v="CA-2017-116736"/>
    <n v="17"/>
    <x v="9"/>
    <x v="0"/>
    <s v="21/01/2017"/>
    <x v="1"/>
    <s v="CC-12430"/>
    <s v="Chuck Clark"/>
    <x v="2"/>
    <x v="0"/>
    <x v="38"/>
    <x v="3"/>
    <s v="TEC-AC-10003628"/>
    <x v="2"/>
    <n v="29.99"/>
  </r>
  <r>
    <n v="878"/>
    <s v="CA-2017-116736"/>
    <n v="17"/>
    <x v="9"/>
    <x v="0"/>
    <s v="21/01/2017"/>
    <x v="1"/>
    <s v="CC-12430"/>
    <s v="Chuck Clark"/>
    <x v="2"/>
    <x v="0"/>
    <x v="38"/>
    <x v="3"/>
    <s v="TEC-AC-10002049"/>
    <x v="2"/>
    <n v="371.97"/>
  </r>
  <r>
    <n v="879"/>
    <s v="US-2015-158638"/>
    <n v="17"/>
    <x v="8"/>
    <x v="2"/>
    <s v="21/09/2015"/>
    <x v="1"/>
    <s v="AG-10765"/>
    <s v="Anthony Garverick"/>
    <x v="2"/>
    <x v="0"/>
    <x v="9"/>
    <x v="3"/>
    <s v="OFF-BI-10003712"/>
    <x v="1"/>
    <n v="5.8920000000000003"/>
  </r>
  <r>
    <n v="880"/>
    <s v="CA-2018-111689"/>
    <n v="30"/>
    <x v="0"/>
    <x v="3"/>
    <s v="02/12/2018"/>
    <x v="0"/>
    <s v="HP-14815"/>
    <s v="Harold Pawlan"/>
    <x v="2"/>
    <x v="0"/>
    <x v="15"/>
    <x v="3"/>
    <s v="OFF-BI-10003984"/>
    <x v="1"/>
    <n v="68.471999999999994"/>
  </r>
  <r>
    <n v="881"/>
    <s v="CA-2018-111689"/>
    <n v="30"/>
    <x v="0"/>
    <x v="3"/>
    <s v="02/12/2018"/>
    <x v="0"/>
    <s v="HP-14815"/>
    <s v="Harold Pawlan"/>
    <x v="2"/>
    <x v="0"/>
    <x v="15"/>
    <x v="3"/>
    <s v="FUR-CH-10004287"/>
    <x v="0"/>
    <n v="1242.9000000000001"/>
  </r>
  <r>
    <n v="882"/>
    <s v="CA-2016-129098"/>
    <n v="9"/>
    <x v="2"/>
    <x v="1"/>
    <s v="13/10/2016"/>
    <x v="1"/>
    <s v="DK-13090"/>
    <s v="Dave Kipp"/>
    <x v="0"/>
    <x v="0"/>
    <x v="17"/>
    <x v="0"/>
    <s v="OFF-ST-10001321"/>
    <x v="1"/>
    <n v="30.84"/>
  </r>
  <r>
    <n v="883"/>
    <s v="US-2018-123463"/>
    <n v="23"/>
    <x v="4"/>
    <x v="3"/>
    <s v="23/12/2018"/>
    <x v="3"/>
    <s v="GZ-14470"/>
    <s v="Gary Zandusky"/>
    <x v="0"/>
    <x v="0"/>
    <x v="1"/>
    <x v="1"/>
    <s v="OFF-AR-10001118"/>
    <x v="1"/>
    <n v="13.48"/>
  </r>
  <r>
    <n v="884"/>
    <s v="CA-2017-165148"/>
    <n v="22"/>
    <x v="2"/>
    <x v="0"/>
    <s v="24/10/2017"/>
    <x v="2"/>
    <s v="PM-19135"/>
    <s v="Peter McVee"/>
    <x v="2"/>
    <x v="0"/>
    <x v="12"/>
    <x v="2"/>
    <s v="FUR-FU-10000732"/>
    <x v="0"/>
    <n v="31.4"/>
  </r>
  <r>
    <n v="885"/>
    <s v="CA-2015-134061"/>
    <n v="29"/>
    <x v="3"/>
    <x v="2"/>
    <s v="04/05/2015"/>
    <x v="1"/>
    <s v="LL-16840"/>
    <s v="Lauren Leatherbury"/>
    <x v="0"/>
    <x v="0"/>
    <x v="15"/>
    <x v="3"/>
    <s v="FUR-FU-10001424"/>
    <x v="0"/>
    <n v="17.46"/>
  </r>
  <r>
    <n v="886"/>
    <s v="CA-2016-143602"/>
    <n v="25"/>
    <x v="3"/>
    <x v="1"/>
    <s v="28/04/2016"/>
    <x v="0"/>
    <s v="JS-15595"/>
    <s v="Jill Stevenson"/>
    <x v="1"/>
    <x v="0"/>
    <x v="1"/>
    <x v="1"/>
    <s v="OFF-BI-10002071"/>
    <x v="1"/>
    <n v="13.944000000000001"/>
  </r>
  <r>
    <n v="887"/>
    <s v="CA-2018-115364"/>
    <n v="26"/>
    <x v="1"/>
    <x v="3"/>
    <s v="02/07/2018"/>
    <x v="1"/>
    <s v="OT-18730"/>
    <s v="Olvera Toch"/>
    <x v="0"/>
    <x v="0"/>
    <x v="1"/>
    <x v="1"/>
    <s v="OFF-ST-10002486"/>
    <x v="1"/>
    <n v="83.76"/>
  </r>
  <r>
    <n v="888"/>
    <s v="CA-2018-150707"/>
    <n v="14"/>
    <x v="2"/>
    <x v="3"/>
    <s v="19/10/2018"/>
    <x v="1"/>
    <s v="EL-13735"/>
    <s v="Ed Ludwig"/>
    <x v="2"/>
    <x v="0"/>
    <x v="39"/>
    <x v="3"/>
    <s v="OFF-BI-10001078"/>
    <x v="1"/>
    <n v="37.659999999999997"/>
  </r>
  <r>
    <n v="889"/>
    <s v="CA-2015-104976"/>
    <n v="9"/>
    <x v="4"/>
    <x v="2"/>
    <s v="16/12/2015"/>
    <x v="1"/>
    <s v="CK-12760"/>
    <s v="Cyma Kinney"/>
    <x v="1"/>
    <x v="0"/>
    <x v="1"/>
    <x v="1"/>
    <s v="OFF-PA-10003845"/>
    <x v="1"/>
    <n v="34.68"/>
  </r>
  <r>
    <n v="890"/>
    <s v="CA-2018-132934"/>
    <n v="20"/>
    <x v="1"/>
    <x v="3"/>
    <s v="26/06/2018"/>
    <x v="1"/>
    <s v="JE-15475"/>
    <s v="Jeremy Ellison"/>
    <x v="0"/>
    <x v="0"/>
    <x v="15"/>
    <x v="3"/>
    <s v="TEC-AC-10000927"/>
    <x v="2"/>
    <n v="149.94999999999999"/>
  </r>
  <r>
    <n v="891"/>
    <s v="CA-2018-132934"/>
    <n v="20"/>
    <x v="1"/>
    <x v="3"/>
    <s v="26/06/2018"/>
    <x v="1"/>
    <s v="JE-15475"/>
    <s v="Jeremy Ellison"/>
    <x v="0"/>
    <x v="0"/>
    <x v="15"/>
    <x v="3"/>
    <s v="OFF-BI-10001098"/>
    <x v="1"/>
    <n v="51.311999999999998"/>
  </r>
  <r>
    <n v="892"/>
    <s v="CA-2018-133256"/>
    <n v="26"/>
    <x v="1"/>
    <x v="3"/>
    <s v="27/06/2018"/>
    <x v="2"/>
    <s v="TH-21550"/>
    <s v="Tracy Hopkins"/>
    <x v="2"/>
    <x v="0"/>
    <x v="12"/>
    <x v="2"/>
    <s v="OFF-PA-10001622"/>
    <x v="1"/>
    <n v="4.54"/>
  </r>
  <r>
    <n v="893"/>
    <s v="CA-2018-133256"/>
    <n v="26"/>
    <x v="1"/>
    <x v="3"/>
    <s v="27/06/2018"/>
    <x v="2"/>
    <s v="TH-21550"/>
    <s v="Tracy Hopkins"/>
    <x v="2"/>
    <x v="0"/>
    <x v="12"/>
    <x v="2"/>
    <s v="OFF-AR-10003158"/>
    <x v="1"/>
    <n v="15.92"/>
  </r>
  <r>
    <n v="894"/>
    <s v="CA-2018-133256"/>
    <n v="26"/>
    <x v="1"/>
    <x v="3"/>
    <s v="27/06/2018"/>
    <x v="2"/>
    <s v="TH-21550"/>
    <s v="Tracy Hopkins"/>
    <x v="2"/>
    <x v="0"/>
    <x v="12"/>
    <x v="2"/>
    <s v="TEC-PH-10002660"/>
    <x v="2"/>
    <n v="543.91999999999996"/>
  </r>
  <r>
    <n v="895"/>
    <s v="CA-2017-105494"/>
    <n v="10"/>
    <x v="0"/>
    <x v="0"/>
    <s v="12/11/2017"/>
    <x v="2"/>
    <s v="PC-18745"/>
    <s v="Pamela Coakley"/>
    <x v="1"/>
    <x v="0"/>
    <x v="1"/>
    <x v="1"/>
    <s v="OFF-ST-10002205"/>
    <x v="1"/>
    <n v="155.82"/>
  </r>
  <r>
    <n v="896"/>
    <s v="CA-2017-105494"/>
    <n v="10"/>
    <x v="0"/>
    <x v="0"/>
    <s v="12/11/2017"/>
    <x v="2"/>
    <s v="PC-18745"/>
    <s v="Pamela Coakley"/>
    <x v="1"/>
    <x v="0"/>
    <x v="1"/>
    <x v="1"/>
    <s v="OFF-BI-10003364"/>
    <x v="1"/>
    <n v="70.007999999999996"/>
  </r>
  <r>
    <n v="897"/>
    <s v="CA-2017-140634"/>
    <n v="3"/>
    <x v="2"/>
    <x v="0"/>
    <s v="06/10/2017"/>
    <x v="0"/>
    <s v="HL-15040"/>
    <s v="Hunter Lopez"/>
    <x v="0"/>
    <x v="0"/>
    <x v="5"/>
    <x v="2"/>
    <s v="OFF-EN-10001099"/>
    <x v="1"/>
    <n v="15.648"/>
  </r>
  <r>
    <n v="898"/>
    <s v="CA-2015-144407"/>
    <n v="9"/>
    <x v="8"/>
    <x v="2"/>
    <s v="15/09/2015"/>
    <x v="1"/>
    <s v="MS-17365"/>
    <s v="Maribeth Schnelling"/>
    <x v="0"/>
    <x v="0"/>
    <x v="12"/>
    <x v="2"/>
    <s v="OFF-LA-10003923"/>
    <x v="1"/>
    <n v="103.6"/>
  </r>
  <r>
    <n v="899"/>
    <s v="CA-2018-160983"/>
    <n v="29"/>
    <x v="2"/>
    <x v="3"/>
    <s v="31/10/2018"/>
    <x v="0"/>
    <s v="GB-14530"/>
    <s v="George Bell"/>
    <x v="1"/>
    <x v="0"/>
    <x v="15"/>
    <x v="3"/>
    <s v="OFF-PA-10002250"/>
    <x v="1"/>
    <n v="46.96"/>
  </r>
  <r>
    <n v="900"/>
    <s v="US-2017-114622"/>
    <n v="10"/>
    <x v="3"/>
    <x v="0"/>
    <s v="12/04/2017"/>
    <x v="2"/>
    <s v="JR-16210"/>
    <s v="Justin Ritter"/>
    <x v="1"/>
    <x v="0"/>
    <x v="24"/>
    <x v="3"/>
    <s v="OFF-BI-10004716"/>
    <x v="1"/>
    <n v="8.9039999999999999"/>
  </r>
  <r>
    <n v="901"/>
    <s v="CA-2018-150959"/>
    <n v="11"/>
    <x v="0"/>
    <x v="3"/>
    <s v="13/11/2018"/>
    <x v="2"/>
    <s v="TD-20995"/>
    <s v="Tamara Dahlen"/>
    <x v="0"/>
    <x v="0"/>
    <x v="5"/>
    <x v="2"/>
    <s v="OFF-LA-10001045"/>
    <x v="1"/>
    <n v="10.44"/>
  </r>
  <r>
    <n v="902"/>
    <s v="CA-2018-150959"/>
    <n v="11"/>
    <x v="0"/>
    <x v="3"/>
    <s v="13/11/2018"/>
    <x v="2"/>
    <s v="TD-20995"/>
    <s v="Tamara Dahlen"/>
    <x v="0"/>
    <x v="0"/>
    <x v="5"/>
    <x v="2"/>
    <s v="OFF-BI-10001510"/>
    <x v="1"/>
    <n v="18.335999999999999"/>
  </r>
  <r>
    <n v="903"/>
    <s v="CA-2018-132353"/>
    <n v="15"/>
    <x v="8"/>
    <x v="3"/>
    <s v="17/09/2018"/>
    <x v="2"/>
    <s v="DB-13060"/>
    <s v="Dave Brooks"/>
    <x v="0"/>
    <x v="0"/>
    <x v="10"/>
    <x v="2"/>
    <s v="TEC-PH-10004536"/>
    <x v="2"/>
    <n v="323.976"/>
  </r>
  <r>
    <n v="904"/>
    <s v="CA-2017-130477"/>
    <n v="8"/>
    <x v="3"/>
    <x v="0"/>
    <s v="12/04/2017"/>
    <x v="1"/>
    <s v="LC-17140"/>
    <s v="Logan Currie"/>
    <x v="0"/>
    <x v="0"/>
    <x v="1"/>
    <x v="1"/>
    <s v="OFF-PA-10002947"/>
    <x v="1"/>
    <n v="20.04"/>
  </r>
  <r>
    <n v="905"/>
    <s v="CA-2017-130477"/>
    <n v="8"/>
    <x v="3"/>
    <x v="0"/>
    <s v="12/04/2017"/>
    <x v="1"/>
    <s v="LC-17140"/>
    <s v="Logan Currie"/>
    <x v="0"/>
    <x v="0"/>
    <x v="1"/>
    <x v="1"/>
    <s v="OFF-ST-10002583"/>
    <x v="1"/>
    <n v="64.959999999999994"/>
  </r>
  <r>
    <n v="906"/>
    <s v="CA-2017-130477"/>
    <n v="8"/>
    <x v="3"/>
    <x v="0"/>
    <s v="12/04/2017"/>
    <x v="1"/>
    <s v="LC-17140"/>
    <s v="Logan Currie"/>
    <x v="0"/>
    <x v="0"/>
    <x v="1"/>
    <x v="1"/>
    <s v="OFF-PA-10000019"/>
    <x v="1"/>
    <n v="12.96"/>
  </r>
  <r>
    <n v="907"/>
    <s v="CA-2018-143259"/>
    <n v="30"/>
    <x v="4"/>
    <x v="3"/>
    <s v="03/01/2019"/>
    <x v="1"/>
    <s v="PO-18865"/>
    <s v="Patrick O'Donnell"/>
    <x v="0"/>
    <x v="0"/>
    <x v="15"/>
    <x v="3"/>
    <s v="FUR-BO-10003441"/>
    <x v="0"/>
    <n v="323.13600000000002"/>
  </r>
  <r>
    <n v="908"/>
    <s v="CA-2018-143259"/>
    <n v="30"/>
    <x v="4"/>
    <x v="3"/>
    <s v="03/01/2019"/>
    <x v="1"/>
    <s v="PO-18865"/>
    <s v="Patrick O'Donnell"/>
    <x v="0"/>
    <x v="0"/>
    <x v="15"/>
    <x v="3"/>
    <s v="TEC-PH-10004774"/>
    <x v="2"/>
    <n v="90.93"/>
  </r>
  <r>
    <n v="909"/>
    <s v="CA-2018-143259"/>
    <n v="30"/>
    <x v="4"/>
    <x v="3"/>
    <s v="03/01/2019"/>
    <x v="1"/>
    <s v="PO-18865"/>
    <s v="Patrick O'Donnell"/>
    <x v="0"/>
    <x v="0"/>
    <x v="15"/>
    <x v="3"/>
    <s v="OFF-BI-10003684"/>
    <x v="1"/>
    <n v="52.776000000000003"/>
  </r>
  <r>
    <n v="910"/>
    <s v="CA-2018-137596"/>
    <n v="2"/>
    <x v="8"/>
    <x v="3"/>
    <s v="07/09/2018"/>
    <x v="1"/>
    <s v="BE-11335"/>
    <s v="Bill Eplett"/>
    <x v="2"/>
    <x v="0"/>
    <x v="12"/>
    <x v="2"/>
    <s v="TEC-PH-10001494"/>
    <x v="2"/>
    <n v="1199.8"/>
  </r>
  <r>
    <n v="911"/>
    <s v="CA-2018-137596"/>
    <n v="2"/>
    <x v="8"/>
    <x v="3"/>
    <s v="07/09/2018"/>
    <x v="1"/>
    <s v="BE-11335"/>
    <s v="Bill Eplett"/>
    <x v="2"/>
    <x v="0"/>
    <x v="12"/>
    <x v="2"/>
    <s v="TEC-AC-10004666"/>
    <x v="2"/>
    <n v="1928.78"/>
  </r>
  <r>
    <n v="912"/>
    <s v="CA-2018-137596"/>
    <n v="2"/>
    <x v="8"/>
    <x v="3"/>
    <s v="07/09/2018"/>
    <x v="1"/>
    <s v="BE-11335"/>
    <s v="Bill Eplett"/>
    <x v="2"/>
    <x v="0"/>
    <x v="12"/>
    <x v="2"/>
    <s v="OFF-ST-10003816"/>
    <x v="1"/>
    <n v="352.38"/>
  </r>
  <r>
    <n v="913"/>
    <s v="CA-2016-133627"/>
    <n v="31"/>
    <x v="5"/>
    <x v="1"/>
    <s v="07/06/2016"/>
    <x v="1"/>
    <s v="SC-20050"/>
    <s v="Sample Company A"/>
    <x v="2"/>
    <x v="0"/>
    <x v="29"/>
    <x v="3"/>
    <s v="FUR-FU-10001935"/>
    <x v="0"/>
    <n v="22.2"/>
  </r>
  <r>
    <n v="914"/>
    <s v="CA-2018-102519"/>
    <n v="27"/>
    <x v="0"/>
    <x v="3"/>
    <s v="29/11/2018"/>
    <x v="2"/>
    <s v="BM-11650"/>
    <s v="Brian Moss"/>
    <x v="1"/>
    <x v="0"/>
    <x v="6"/>
    <x v="2"/>
    <s v="FUR-FU-10004091"/>
    <x v="0"/>
    <n v="46.94"/>
  </r>
  <r>
    <n v="915"/>
    <s v="CA-2018-102519"/>
    <n v="27"/>
    <x v="0"/>
    <x v="3"/>
    <s v="29/11/2018"/>
    <x v="2"/>
    <s v="BM-11650"/>
    <s v="Brian Moss"/>
    <x v="1"/>
    <x v="0"/>
    <x v="6"/>
    <x v="2"/>
    <s v="TEC-AC-10001772"/>
    <x v="2"/>
    <n v="143.72999999999999"/>
  </r>
  <r>
    <n v="916"/>
    <s v="US-2015-141215"/>
    <n v="15"/>
    <x v="1"/>
    <x v="2"/>
    <s v="21/06/2015"/>
    <x v="1"/>
    <s v="KL-16555"/>
    <s v="Kelly Lampkin"/>
    <x v="1"/>
    <x v="0"/>
    <x v="5"/>
    <x v="2"/>
    <s v="FUR-TA-10001520"/>
    <x v="0"/>
    <n v="99.918000000000006"/>
  </r>
  <r>
    <n v="917"/>
    <s v="US-2015-141215"/>
    <n v="15"/>
    <x v="1"/>
    <x v="2"/>
    <s v="21/06/2015"/>
    <x v="1"/>
    <s v="KL-16555"/>
    <s v="Kelly Lampkin"/>
    <x v="1"/>
    <x v="0"/>
    <x v="5"/>
    <x v="2"/>
    <s v="FUR-CH-10003379"/>
    <x v="0"/>
    <n v="797.94399999999996"/>
  </r>
  <r>
    <n v="918"/>
    <s v="US-2015-141215"/>
    <n v="15"/>
    <x v="1"/>
    <x v="2"/>
    <s v="21/06/2015"/>
    <x v="1"/>
    <s v="KL-16555"/>
    <s v="Kelly Lampkin"/>
    <x v="1"/>
    <x v="0"/>
    <x v="5"/>
    <x v="2"/>
    <s v="OFF-BI-10002706"/>
    <x v="1"/>
    <n v="8.5679999999999996"/>
  </r>
  <r>
    <n v="919"/>
    <s v="CA-2017-165218"/>
    <n v="5"/>
    <x v="10"/>
    <x v="0"/>
    <s v="11/03/2017"/>
    <x v="1"/>
    <s v="RW-19630"/>
    <s v="Rob Williams"/>
    <x v="1"/>
    <x v="0"/>
    <x v="5"/>
    <x v="2"/>
    <s v="OFF-EN-10000056"/>
    <x v="1"/>
    <n v="149.352"/>
  </r>
  <r>
    <n v="920"/>
    <s v="CA-2017-165218"/>
    <n v="5"/>
    <x v="10"/>
    <x v="0"/>
    <s v="11/03/2017"/>
    <x v="1"/>
    <s v="RW-19630"/>
    <s v="Rob Williams"/>
    <x v="1"/>
    <x v="0"/>
    <x v="5"/>
    <x v="2"/>
    <s v="OFF-ST-10001558"/>
    <x v="1"/>
    <n v="12.992000000000001"/>
  </r>
  <r>
    <n v="921"/>
    <s v="CA-2015-138296"/>
    <n v="5"/>
    <x v="4"/>
    <x v="2"/>
    <s v="12/12/2015"/>
    <x v="1"/>
    <s v="RC-19825"/>
    <s v="Roy Collins"/>
    <x v="0"/>
    <x v="0"/>
    <x v="17"/>
    <x v="0"/>
    <s v="OFF-ST-10002444"/>
    <x v="1"/>
    <n v="24.56"/>
  </r>
  <r>
    <n v="922"/>
    <s v="CA-2016-111164"/>
    <n v="11"/>
    <x v="3"/>
    <x v="1"/>
    <s v="15/04/2016"/>
    <x v="1"/>
    <s v="SE-20110"/>
    <s v="Sanjit Engle"/>
    <x v="0"/>
    <x v="0"/>
    <x v="15"/>
    <x v="3"/>
    <s v="TEC-AC-10002473"/>
    <x v="2"/>
    <n v="85.14"/>
  </r>
  <r>
    <n v="923"/>
    <s v="CA-2016-111164"/>
    <n v="11"/>
    <x v="3"/>
    <x v="1"/>
    <s v="15/04/2016"/>
    <x v="1"/>
    <s v="SE-20110"/>
    <s v="Sanjit Engle"/>
    <x v="0"/>
    <x v="0"/>
    <x v="15"/>
    <x v="3"/>
    <s v="TEC-PH-10004531"/>
    <x v="2"/>
    <n v="21.99"/>
  </r>
  <r>
    <n v="924"/>
    <s v="CA-2016-111164"/>
    <n v="11"/>
    <x v="3"/>
    <x v="1"/>
    <s v="15/04/2016"/>
    <x v="1"/>
    <s v="SE-20110"/>
    <s v="Sanjit Engle"/>
    <x v="0"/>
    <x v="0"/>
    <x v="15"/>
    <x v="3"/>
    <s v="OFF-AP-10004487"/>
    <x v="1"/>
    <n v="406.6"/>
  </r>
  <r>
    <n v="925"/>
    <s v="CA-2017-149797"/>
    <n v="15"/>
    <x v="8"/>
    <x v="0"/>
    <s v="20/09/2017"/>
    <x v="1"/>
    <s v="AH-10075"/>
    <s v="Adam Hart"/>
    <x v="1"/>
    <x v="0"/>
    <x v="15"/>
    <x v="3"/>
    <s v="OFF-BI-10003650"/>
    <x v="1"/>
    <n v="841.56799999999998"/>
  </r>
  <r>
    <n v="926"/>
    <s v="CA-2015-132962"/>
    <n v="13"/>
    <x v="8"/>
    <x v="2"/>
    <s v="16/09/2015"/>
    <x v="2"/>
    <s v="JM-15535"/>
    <s v="Jessica Myrick"/>
    <x v="0"/>
    <x v="0"/>
    <x v="9"/>
    <x v="3"/>
    <s v="OFF-PA-10003543"/>
    <x v="1"/>
    <n v="15.552"/>
  </r>
  <r>
    <n v="927"/>
    <s v="CA-2015-132962"/>
    <n v="13"/>
    <x v="8"/>
    <x v="2"/>
    <s v="16/09/2015"/>
    <x v="2"/>
    <s v="JM-15535"/>
    <s v="Jessica Myrick"/>
    <x v="0"/>
    <x v="0"/>
    <x v="9"/>
    <x v="3"/>
    <s v="TEC-AC-10004353"/>
    <x v="2"/>
    <n v="252"/>
  </r>
  <r>
    <n v="928"/>
    <s v="CA-2016-115091"/>
    <n v="5"/>
    <x v="2"/>
    <x v="1"/>
    <s v="09/10/2016"/>
    <x v="1"/>
    <s v="JJ-15760"/>
    <s v="Joel Jenkins"/>
    <x v="2"/>
    <x v="0"/>
    <x v="17"/>
    <x v="0"/>
    <s v="OFF-AR-10000658"/>
    <x v="1"/>
    <n v="46.2"/>
  </r>
  <r>
    <n v="929"/>
    <s v="CA-2016-115091"/>
    <n v="5"/>
    <x v="2"/>
    <x v="1"/>
    <s v="09/10/2016"/>
    <x v="1"/>
    <s v="JJ-15760"/>
    <s v="Joel Jenkins"/>
    <x v="2"/>
    <x v="0"/>
    <x v="17"/>
    <x v="0"/>
    <s v="OFF-AP-10000696"/>
    <x v="1"/>
    <n v="28.84"/>
  </r>
  <r>
    <n v="930"/>
    <s v="CA-2018-144932"/>
    <n v="14"/>
    <x v="3"/>
    <x v="3"/>
    <s v="17/04/2018"/>
    <x v="2"/>
    <s v="AB-10165"/>
    <s v="Alan Barnes"/>
    <x v="0"/>
    <x v="0"/>
    <x v="24"/>
    <x v="3"/>
    <s v="OFF-AR-10003560"/>
    <x v="1"/>
    <n v="14.592000000000001"/>
  </r>
  <r>
    <n v="931"/>
    <s v="CA-2018-144932"/>
    <n v="14"/>
    <x v="3"/>
    <x v="3"/>
    <s v="17/04/2018"/>
    <x v="2"/>
    <s v="AB-10165"/>
    <s v="Alan Barnes"/>
    <x v="0"/>
    <x v="0"/>
    <x v="24"/>
    <x v="3"/>
    <s v="OFF-AR-10001468"/>
    <x v="1"/>
    <n v="89.855999999999995"/>
  </r>
  <r>
    <n v="932"/>
    <s v="CA-2018-144932"/>
    <n v="14"/>
    <x v="3"/>
    <x v="3"/>
    <s v="17/04/2018"/>
    <x v="2"/>
    <s v="AB-10165"/>
    <s v="Alan Barnes"/>
    <x v="0"/>
    <x v="0"/>
    <x v="24"/>
    <x v="3"/>
    <s v="OFF-PA-10004971"/>
    <x v="1"/>
    <n v="13.872"/>
  </r>
  <r>
    <n v="933"/>
    <s v="CA-2018-114216"/>
    <n v="2"/>
    <x v="8"/>
    <x v="3"/>
    <s v="06/09/2018"/>
    <x v="1"/>
    <s v="RK-19300"/>
    <s v="Ralph Kennedy"/>
    <x v="0"/>
    <x v="0"/>
    <x v="9"/>
    <x v="3"/>
    <s v="OFF-PA-10002195"/>
    <x v="1"/>
    <n v="12.192"/>
  </r>
  <r>
    <n v="934"/>
    <s v="CA-2017-140081"/>
    <n v="20"/>
    <x v="1"/>
    <x v="0"/>
    <s v="24/06/2017"/>
    <x v="1"/>
    <s v="CG-12040"/>
    <s v="Catherine Glotzbach"/>
    <x v="2"/>
    <x v="0"/>
    <x v="9"/>
    <x v="3"/>
    <s v="OFF-PA-10001745"/>
    <x v="1"/>
    <n v="45.055999999999997"/>
  </r>
  <r>
    <n v="935"/>
    <s v="CA-2017-140081"/>
    <n v="20"/>
    <x v="1"/>
    <x v="0"/>
    <s v="24/06/2017"/>
    <x v="1"/>
    <s v="CG-12040"/>
    <s v="Catherine Glotzbach"/>
    <x v="2"/>
    <x v="0"/>
    <x v="9"/>
    <x v="3"/>
    <s v="OFF-BI-10004826"/>
    <x v="1"/>
    <n v="29.718"/>
  </r>
  <r>
    <n v="936"/>
    <s v="CA-2017-140081"/>
    <n v="20"/>
    <x v="1"/>
    <x v="0"/>
    <s v="24/06/2017"/>
    <x v="1"/>
    <s v="CG-12040"/>
    <s v="Catherine Glotzbach"/>
    <x v="2"/>
    <x v="0"/>
    <x v="9"/>
    <x v="3"/>
    <s v="OFF-PA-10001870"/>
    <x v="1"/>
    <n v="15.552"/>
  </r>
  <r>
    <n v="937"/>
    <s v="CA-2017-140081"/>
    <n v="20"/>
    <x v="1"/>
    <x v="0"/>
    <s v="24/06/2017"/>
    <x v="1"/>
    <s v="CG-12040"/>
    <s v="Catherine Glotzbach"/>
    <x v="2"/>
    <x v="0"/>
    <x v="9"/>
    <x v="3"/>
    <s v="OFF-AP-10001058"/>
    <x v="1"/>
    <n v="447.69600000000003"/>
  </r>
  <r>
    <n v="938"/>
    <s v="US-2018-111745"/>
    <n v="5"/>
    <x v="0"/>
    <x v="3"/>
    <s v="06/11/2018"/>
    <x v="2"/>
    <s v="RA-19885"/>
    <s v="Ruben Ausman"/>
    <x v="1"/>
    <x v="0"/>
    <x v="27"/>
    <x v="1"/>
    <s v="TEC-AC-10003911"/>
    <x v="2"/>
    <n v="159.99"/>
  </r>
  <r>
    <n v="939"/>
    <s v="CA-2016-148250"/>
    <n v="13"/>
    <x v="4"/>
    <x v="1"/>
    <s v="17/12/2016"/>
    <x v="1"/>
    <s v="RP-19270"/>
    <s v="Rachel Payne"/>
    <x v="1"/>
    <x v="0"/>
    <x v="1"/>
    <x v="1"/>
    <s v="OFF-PA-10000289"/>
    <x v="1"/>
    <n v="12.96"/>
  </r>
  <r>
    <n v="940"/>
    <s v="CA-2016-148250"/>
    <n v="13"/>
    <x v="4"/>
    <x v="1"/>
    <s v="17/12/2016"/>
    <x v="1"/>
    <s v="RP-19270"/>
    <s v="Rachel Payne"/>
    <x v="1"/>
    <x v="0"/>
    <x v="1"/>
    <x v="1"/>
    <s v="OFF-AP-10003040"/>
    <x v="1"/>
    <n v="134.47999999999999"/>
  </r>
  <r>
    <n v="941"/>
    <s v="CA-2017-105760"/>
    <n v="19"/>
    <x v="1"/>
    <x v="0"/>
    <s v="20/06/2017"/>
    <x v="2"/>
    <s v="KC-16255"/>
    <s v="Karen Carlisle"/>
    <x v="1"/>
    <x v="0"/>
    <x v="1"/>
    <x v="1"/>
    <s v="OFF-PA-10000350"/>
    <x v="1"/>
    <n v="17.12"/>
  </r>
  <r>
    <n v="942"/>
    <s v="CA-2017-142958"/>
    <n v="13"/>
    <x v="4"/>
    <x v="0"/>
    <s v="20/12/2017"/>
    <x v="1"/>
    <s v="RW-19630"/>
    <s v="Rob Williams"/>
    <x v="1"/>
    <x v="0"/>
    <x v="1"/>
    <x v="1"/>
    <s v="OFF-BI-10001759"/>
    <x v="1"/>
    <n v="6.0960000000000001"/>
  </r>
  <r>
    <n v="943"/>
    <s v="CA-2017-142958"/>
    <n v="13"/>
    <x v="4"/>
    <x v="0"/>
    <s v="20/12/2017"/>
    <x v="1"/>
    <s v="RW-19630"/>
    <s v="Rob Williams"/>
    <x v="1"/>
    <x v="0"/>
    <x v="1"/>
    <x v="1"/>
    <s v="FUR-TA-10000577"/>
    <x v="0"/>
    <n v="1114.2719999999999"/>
  </r>
  <r>
    <n v="944"/>
    <s v="CA-2016-120880"/>
    <n v="29"/>
    <x v="5"/>
    <x v="1"/>
    <s v="03/06/2016"/>
    <x v="1"/>
    <s v="JL-15850"/>
    <s v="John Lucas"/>
    <x v="0"/>
    <x v="0"/>
    <x v="4"/>
    <x v="1"/>
    <s v="OFF-PA-10004101"/>
    <x v="1"/>
    <n v="32.4"/>
  </r>
  <r>
    <n v="945"/>
    <s v="CA-2016-120880"/>
    <n v="29"/>
    <x v="5"/>
    <x v="1"/>
    <s v="03/06/2016"/>
    <x v="1"/>
    <s v="JL-15850"/>
    <s v="John Lucas"/>
    <x v="0"/>
    <x v="0"/>
    <x v="4"/>
    <x v="1"/>
    <s v="OFF-ST-10001496"/>
    <x v="1"/>
    <n v="540.57000000000005"/>
  </r>
  <r>
    <n v="946"/>
    <s v="CA-2016-120880"/>
    <n v="29"/>
    <x v="5"/>
    <x v="1"/>
    <s v="03/06/2016"/>
    <x v="1"/>
    <s v="JL-15850"/>
    <s v="John Lucas"/>
    <x v="0"/>
    <x v="0"/>
    <x v="4"/>
    <x v="1"/>
    <s v="OFF-BI-10002931"/>
    <x v="1"/>
    <n v="167.76"/>
  </r>
  <r>
    <n v="947"/>
    <s v="US-2016-140200"/>
    <n v="26"/>
    <x v="7"/>
    <x v="1"/>
    <s v="28/07/2016"/>
    <x v="2"/>
    <s v="CA-12775"/>
    <s v="Cynthia Arntzen"/>
    <x v="0"/>
    <x v="0"/>
    <x v="16"/>
    <x v="1"/>
    <s v="FUR-TA-10002356"/>
    <x v="0"/>
    <n v="393.16500000000002"/>
  </r>
  <r>
    <n v="948"/>
    <s v="US-2018-110576"/>
    <n v="28"/>
    <x v="0"/>
    <x v="3"/>
    <s v="02/12/2018"/>
    <x v="1"/>
    <s v="RB-19795"/>
    <s v="Ross Baird"/>
    <x v="2"/>
    <x v="0"/>
    <x v="9"/>
    <x v="3"/>
    <s v="FUR-FU-10003601"/>
    <x v="0"/>
    <n v="516.48800000000006"/>
  </r>
  <r>
    <n v="949"/>
    <s v="US-2018-110576"/>
    <n v="28"/>
    <x v="0"/>
    <x v="3"/>
    <s v="02/12/2018"/>
    <x v="1"/>
    <s v="RB-19795"/>
    <s v="Ross Baird"/>
    <x v="2"/>
    <x v="0"/>
    <x v="9"/>
    <x v="3"/>
    <s v="FUR-FU-10000576"/>
    <x v="0"/>
    <n v="1007.232"/>
  </r>
  <r>
    <n v="950"/>
    <s v="US-2018-110576"/>
    <n v="28"/>
    <x v="0"/>
    <x v="3"/>
    <s v="02/12/2018"/>
    <x v="1"/>
    <s v="RB-19795"/>
    <s v="Ross Baird"/>
    <x v="2"/>
    <x v="0"/>
    <x v="9"/>
    <x v="3"/>
    <s v="FUR-TA-10004154"/>
    <x v="0"/>
    <n v="2065.3200000000002"/>
  </r>
  <r>
    <n v="951"/>
    <s v="US-2018-110576"/>
    <n v="28"/>
    <x v="0"/>
    <x v="3"/>
    <s v="02/12/2018"/>
    <x v="1"/>
    <s v="RB-19795"/>
    <s v="Ross Baird"/>
    <x v="2"/>
    <x v="0"/>
    <x v="9"/>
    <x v="3"/>
    <s v="OFF-PA-10000788"/>
    <x v="1"/>
    <n v="15.552"/>
  </r>
  <r>
    <n v="952"/>
    <s v="US-2018-110576"/>
    <n v="28"/>
    <x v="0"/>
    <x v="3"/>
    <s v="02/12/2018"/>
    <x v="1"/>
    <s v="RB-19795"/>
    <s v="Ross Baird"/>
    <x v="2"/>
    <x v="0"/>
    <x v="9"/>
    <x v="3"/>
    <s v="OFF-PA-10002479"/>
    <x v="1"/>
    <n v="25.344000000000001"/>
  </r>
  <r>
    <n v="953"/>
    <s v="CA-2018-131156"/>
    <n v="3"/>
    <x v="3"/>
    <x v="3"/>
    <s v="07/04/2018"/>
    <x v="1"/>
    <s v="KH-16360"/>
    <s v="Katherine Hughes"/>
    <x v="0"/>
    <x v="0"/>
    <x v="9"/>
    <x v="3"/>
    <s v="FUR-FU-10001940"/>
    <x v="0"/>
    <n v="25.472000000000001"/>
  </r>
  <r>
    <n v="954"/>
    <s v="CA-2018-136539"/>
    <n v="28"/>
    <x v="4"/>
    <x v="3"/>
    <s v="01/01/2019"/>
    <x v="1"/>
    <s v="GH-14665"/>
    <s v="Greg Hansen"/>
    <x v="0"/>
    <x v="0"/>
    <x v="5"/>
    <x v="2"/>
    <s v="OFF-AR-10001958"/>
    <x v="1"/>
    <n v="27.167999999999999"/>
  </r>
  <r>
    <n v="955"/>
    <s v="CA-2018-136539"/>
    <n v="28"/>
    <x v="4"/>
    <x v="3"/>
    <s v="01/01/2019"/>
    <x v="1"/>
    <s v="GH-14665"/>
    <s v="Greg Hansen"/>
    <x v="0"/>
    <x v="0"/>
    <x v="5"/>
    <x v="2"/>
    <s v="FUR-BO-10004709"/>
    <x v="0"/>
    <n v="78.852800000000002"/>
  </r>
  <r>
    <n v="956"/>
    <s v="CA-2018-119305"/>
    <n v="30"/>
    <x v="0"/>
    <x v="3"/>
    <s v="04/12/2018"/>
    <x v="1"/>
    <s v="SW-20275"/>
    <s v="Scott Williamson"/>
    <x v="0"/>
    <x v="0"/>
    <x v="35"/>
    <x v="0"/>
    <s v="OFF-ST-10000604"/>
    <x v="1"/>
    <n v="173.8"/>
  </r>
  <r>
    <n v="957"/>
    <s v="CA-2018-102414"/>
    <n v="15"/>
    <x v="5"/>
    <x v="3"/>
    <s v="18/05/2018"/>
    <x v="0"/>
    <s v="JA-15970"/>
    <s v="Joseph Airdo"/>
    <x v="0"/>
    <x v="0"/>
    <x v="16"/>
    <x v="1"/>
    <s v="TEC-PH-10002923"/>
    <x v="2"/>
    <n v="29.591999999999999"/>
  </r>
  <r>
    <n v="958"/>
    <s v="CA-2018-102414"/>
    <n v="15"/>
    <x v="5"/>
    <x v="3"/>
    <s v="18/05/2018"/>
    <x v="0"/>
    <s v="JA-15970"/>
    <s v="Joseph Airdo"/>
    <x v="0"/>
    <x v="0"/>
    <x v="16"/>
    <x v="1"/>
    <s v="OFF-BI-10004465"/>
    <x v="1"/>
    <n v="4.7519999999999998"/>
  </r>
  <r>
    <n v="959"/>
    <s v="CA-2018-102414"/>
    <n v="15"/>
    <x v="5"/>
    <x v="3"/>
    <s v="18/05/2018"/>
    <x v="0"/>
    <s v="JA-15970"/>
    <s v="Joseph Airdo"/>
    <x v="0"/>
    <x v="0"/>
    <x v="16"/>
    <x v="1"/>
    <s v="OFF-PA-10002333"/>
    <x v="1"/>
    <n v="15.552"/>
  </r>
  <r>
    <n v="960"/>
    <s v="CA-2016-112571"/>
    <n v="22"/>
    <x v="8"/>
    <x v="1"/>
    <s v="22/09/2016"/>
    <x v="3"/>
    <s v="DL-12925"/>
    <s v="Daniel Lacy"/>
    <x v="0"/>
    <x v="0"/>
    <x v="1"/>
    <x v="1"/>
    <s v="FUR-FU-10004188"/>
    <x v="0"/>
    <n v="204.6"/>
  </r>
  <r>
    <n v="961"/>
    <s v="CA-2018-152142"/>
    <n v="14"/>
    <x v="0"/>
    <x v="3"/>
    <s v="19/11/2018"/>
    <x v="1"/>
    <s v="LW-16990"/>
    <s v="Lindsay Williams"/>
    <x v="1"/>
    <x v="0"/>
    <x v="1"/>
    <x v="1"/>
    <s v="FUR-CH-10002965"/>
    <x v="0"/>
    <n v="321.56799999999998"/>
  </r>
  <r>
    <n v="962"/>
    <s v="CA-2016-160059"/>
    <n v="27"/>
    <x v="0"/>
    <x v="1"/>
    <s v="01/12/2016"/>
    <x v="1"/>
    <s v="TB-21190"/>
    <s v="Thomas Brumley"/>
    <x v="2"/>
    <x v="0"/>
    <x v="36"/>
    <x v="0"/>
    <s v="OFF-BI-10000145"/>
    <x v="1"/>
    <n v="6.24"/>
  </r>
  <r>
    <n v="963"/>
    <s v="CA-2017-120859"/>
    <n v="1"/>
    <x v="8"/>
    <x v="0"/>
    <s v="04/09/2017"/>
    <x v="2"/>
    <s v="CV-12805"/>
    <s v="Cynthia Voltz"/>
    <x v="1"/>
    <x v="0"/>
    <x v="1"/>
    <x v="1"/>
    <s v="OFF-EN-10001335"/>
    <x v="1"/>
    <n v="21.88"/>
  </r>
  <r>
    <n v="964"/>
    <s v="CA-2015-127488"/>
    <n v="22"/>
    <x v="8"/>
    <x v="2"/>
    <s v="24/09/2015"/>
    <x v="0"/>
    <s v="MS-17365"/>
    <s v="Maribeth Schnelling"/>
    <x v="0"/>
    <x v="0"/>
    <x v="2"/>
    <x v="0"/>
    <s v="OFF-LA-10001613"/>
    <x v="1"/>
    <n v="4.6079999999999997"/>
  </r>
  <r>
    <n v="965"/>
    <s v="CA-2018-135279"/>
    <n v="9"/>
    <x v="3"/>
    <x v="3"/>
    <s v="11/04/2018"/>
    <x v="2"/>
    <s v="BS-11800"/>
    <s v="Bryan Spruell"/>
    <x v="2"/>
    <x v="0"/>
    <x v="15"/>
    <x v="3"/>
    <s v="OFF-LA-10004055"/>
    <x v="1"/>
    <n v="9.82"/>
  </r>
  <r>
    <n v="966"/>
    <s v="CA-2018-135279"/>
    <n v="9"/>
    <x v="3"/>
    <x v="3"/>
    <s v="11/04/2018"/>
    <x v="2"/>
    <s v="BS-11800"/>
    <s v="Bryan Spruell"/>
    <x v="2"/>
    <x v="0"/>
    <x v="15"/>
    <x v="3"/>
    <s v="OFF-AR-10004344"/>
    <x v="1"/>
    <n v="35.97"/>
  </r>
  <r>
    <n v="967"/>
    <s v="CA-2018-135279"/>
    <n v="9"/>
    <x v="3"/>
    <x v="3"/>
    <s v="11/04/2018"/>
    <x v="2"/>
    <s v="BS-11800"/>
    <s v="Bryan Spruell"/>
    <x v="2"/>
    <x v="0"/>
    <x v="15"/>
    <x v="3"/>
    <s v="OFF-PA-10004621"/>
    <x v="1"/>
    <n v="12.96"/>
  </r>
  <r>
    <n v="968"/>
    <s v="CA-2018-135279"/>
    <n v="9"/>
    <x v="3"/>
    <x v="3"/>
    <s v="11/04/2018"/>
    <x v="2"/>
    <s v="BS-11800"/>
    <s v="Bryan Spruell"/>
    <x v="2"/>
    <x v="0"/>
    <x v="15"/>
    <x v="3"/>
    <s v="OFF-PA-10001281"/>
    <x v="1"/>
    <n v="191.6"/>
  </r>
  <r>
    <n v="969"/>
    <s v="CA-2018-135279"/>
    <n v="9"/>
    <x v="3"/>
    <x v="3"/>
    <s v="11/04/2018"/>
    <x v="2"/>
    <s v="BS-11800"/>
    <s v="Bryan Spruell"/>
    <x v="2"/>
    <x v="0"/>
    <x v="15"/>
    <x v="3"/>
    <s v="OFF-LA-10001613"/>
    <x v="1"/>
    <n v="8.64"/>
  </r>
  <r>
    <n v="970"/>
    <s v="CA-2018-135279"/>
    <n v="9"/>
    <x v="3"/>
    <x v="3"/>
    <s v="11/04/2018"/>
    <x v="2"/>
    <s v="BS-11800"/>
    <s v="Bryan Spruell"/>
    <x v="2"/>
    <x v="0"/>
    <x v="15"/>
    <x v="3"/>
    <s v="OFF-ST-10001097"/>
    <x v="1"/>
    <n v="501.81"/>
  </r>
  <r>
    <n v="971"/>
    <s v="CA-2015-115791"/>
    <n v="16"/>
    <x v="9"/>
    <x v="2"/>
    <s v="18/01/2015"/>
    <x v="0"/>
    <s v="DL-13315"/>
    <s v="Delfina Latchford"/>
    <x v="0"/>
    <x v="0"/>
    <x v="9"/>
    <x v="3"/>
    <s v="FUR-FU-10001095"/>
    <x v="0"/>
    <n v="127.104"/>
  </r>
  <r>
    <n v="972"/>
    <s v="CA-2015-115791"/>
    <n v="16"/>
    <x v="9"/>
    <x v="2"/>
    <s v="18/01/2015"/>
    <x v="0"/>
    <s v="DL-13315"/>
    <s v="Delfina Latchford"/>
    <x v="0"/>
    <x v="0"/>
    <x v="9"/>
    <x v="3"/>
    <s v="TEC-PH-10004614"/>
    <x v="2"/>
    <n v="124.2"/>
  </r>
  <r>
    <n v="973"/>
    <s v="CA-2015-115791"/>
    <n v="16"/>
    <x v="9"/>
    <x v="2"/>
    <s v="18/01/2015"/>
    <x v="0"/>
    <s v="DL-13315"/>
    <s v="Delfina Latchford"/>
    <x v="0"/>
    <x v="0"/>
    <x v="9"/>
    <x v="3"/>
    <s v="OFF-BI-10001575"/>
    <x v="1"/>
    <n v="18.588000000000001"/>
  </r>
  <r>
    <n v="974"/>
    <s v="CA-2015-115791"/>
    <n v="16"/>
    <x v="9"/>
    <x v="2"/>
    <s v="18/01/2015"/>
    <x v="0"/>
    <s v="DL-13315"/>
    <s v="Delfina Latchford"/>
    <x v="0"/>
    <x v="0"/>
    <x v="9"/>
    <x v="3"/>
    <s v="OFF-LA-10001074"/>
    <x v="1"/>
    <n v="30.071999999999999"/>
  </r>
  <r>
    <n v="975"/>
    <s v="US-2018-103247"/>
    <n v="5"/>
    <x v="2"/>
    <x v="3"/>
    <s v="08/10/2018"/>
    <x v="0"/>
    <s v="PO-19195"/>
    <s v="Phillina Ober"/>
    <x v="2"/>
    <x v="0"/>
    <x v="15"/>
    <x v="3"/>
    <s v="TEC-PH-10003555"/>
    <x v="2"/>
    <n v="160.93"/>
  </r>
  <r>
    <n v="976"/>
    <s v="US-2018-103247"/>
    <n v="5"/>
    <x v="2"/>
    <x v="3"/>
    <s v="08/10/2018"/>
    <x v="0"/>
    <s v="PO-19195"/>
    <s v="Phillina Ober"/>
    <x v="2"/>
    <x v="0"/>
    <x v="15"/>
    <x v="3"/>
    <s v="OFF-BI-10004492"/>
    <x v="1"/>
    <n v="75.792000000000002"/>
  </r>
  <r>
    <n v="977"/>
    <s v="US-2018-100209"/>
    <n v="9"/>
    <x v="7"/>
    <x v="3"/>
    <s v="15/07/2018"/>
    <x v="1"/>
    <s v="TD-20995"/>
    <s v="Tamara Dahlen"/>
    <x v="0"/>
    <x v="0"/>
    <x v="21"/>
    <x v="1"/>
    <s v="OFF-BI-10002012"/>
    <x v="1"/>
    <n v="1.08"/>
  </r>
  <r>
    <n v="978"/>
    <s v="CA-2018-159366"/>
    <n v="7"/>
    <x v="9"/>
    <x v="3"/>
    <s v="10/01/2018"/>
    <x v="2"/>
    <s v="BW-11110"/>
    <s v="Bart Watters"/>
    <x v="1"/>
    <x v="0"/>
    <x v="12"/>
    <x v="2"/>
    <s v="TEC-MA-10000822"/>
    <x v="2"/>
    <n v="3059.982"/>
  </r>
  <r>
    <n v="979"/>
    <s v="CA-2017-145499"/>
    <n v="30"/>
    <x v="5"/>
    <x v="0"/>
    <s v="31/05/2017"/>
    <x v="2"/>
    <s v="RW-19690"/>
    <s v="Robert Waldorf"/>
    <x v="0"/>
    <x v="0"/>
    <x v="3"/>
    <x v="0"/>
    <s v="OFF-BI-10000848"/>
    <x v="1"/>
    <n v="3.282"/>
  </r>
  <r>
    <n v="980"/>
    <s v="CA-2016-157035"/>
    <n v="9"/>
    <x v="4"/>
    <x v="1"/>
    <s v="12/12/2016"/>
    <x v="2"/>
    <s v="KB-16600"/>
    <s v="Ken Brennan"/>
    <x v="1"/>
    <x v="0"/>
    <x v="14"/>
    <x v="2"/>
    <s v="OFF-PA-10004156"/>
    <x v="1"/>
    <n v="34.020000000000003"/>
  </r>
  <r>
    <n v="981"/>
    <s v="CA-2017-144939"/>
    <n v="3"/>
    <x v="2"/>
    <x v="0"/>
    <s v="08/10/2017"/>
    <x v="1"/>
    <s v="EB-13870"/>
    <s v="Emily Burns"/>
    <x v="0"/>
    <x v="0"/>
    <x v="15"/>
    <x v="3"/>
    <s v="FUR-CH-10003199"/>
    <x v="0"/>
    <n v="599.29200000000003"/>
  </r>
  <r>
    <n v="982"/>
    <s v="CA-2015-163419"/>
    <n v="11"/>
    <x v="0"/>
    <x v="2"/>
    <s v="14/11/2015"/>
    <x v="0"/>
    <s v="TZ-21580"/>
    <s v="Tracy Zic"/>
    <x v="0"/>
    <x v="0"/>
    <x v="22"/>
    <x v="1"/>
    <s v="OFF-AR-10000034"/>
    <x v="1"/>
    <n v="3.3919999999999999"/>
  </r>
  <r>
    <n v="983"/>
    <s v="CA-2015-163419"/>
    <n v="11"/>
    <x v="0"/>
    <x v="2"/>
    <s v="14/11/2015"/>
    <x v="0"/>
    <s v="TZ-21580"/>
    <s v="Tracy Zic"/>
    <x v="0"/>
    <x v="0"/>
    <x v="22"/>
    <x v="1"/>
    <s v="TEC-PH-10000560"/>
    <x v="2"/>
    <n v="559.98400000000004"/>
  </r>
  <r>
    <n v="984"/>
    <s v="CA-2015-163419"/>
    <n v="11"/>
    <x v="0"/>
    <x v="2"/>
    <s v="14/11/2015"/>
    <x v="0"/>
    <s v="TZ-21580"/>
    <s v="Tracy Zic"/>
    <x v="0"/>
    <x v="0"/>
    <x v="22"/>
    <x v="1"/>
    <s v="FUR-CH-10000665"/>
    <x v="0"/>
    <n v="603.91999999999996"/>
  </r>
  <r>
    <n v="985"/>
    <s v="CA-2018-100314"/>
    <n v="29"/>
    <x v="8"/>
    <x v="3"/>
    <s v="05/10/2018"/>
    <x v="1"/>
    <s v="AS-10630"/>
    <s v="Ann Steele"/>
    <x v="2"/>
    <x v="0"/>
    <x v="5"/>
    <x v="2"/>
    <s v="OFF-LA-10001569"/>
    <x v="1"/>
    <n v="7.968"/>
  </r>
  <r>
    <n v="986"/>
    <s v="CA-2018-100314"/>
    <n v="29"/>
    <x v="8"/>
    <x v="3"/>
    <s v="05/10/2018"/>
    <x v="1"/>
    <s v="AS-10630"/>
    <s v="Ann Steele"/>
    <x v="2"/>
    <x v="0"/>
    <x v="5"/>
    <x v="2"/>
    <s v="OFF-EN-10000461"/>
    <x v="1"/>
    <n v="27.968"/>
  </r>
  <r>
    <n v="987"/>
    <s v="CA-2018-100314"/>
    <n v="29"/>
    <x v="8"/>
    <x v="3"/>
    <s v="05/10/2018"/>
    <x v="1"/>
    <s v="AS-10630"/>
    <s v="Ann Steele"/>
    <x v="2"/>
    <x v="0"/>
    <x v="5"/>
    <x v="2"/>
    <s v="TEC-MA-10003066"/>
    <x v="2"/>
    <n v="336.51"/>
  </r>
  <r>
    <n v="988"/>
    <s v="CA-2016-146829"/>
    <n v="10"/>
    <x v="10"/>
    <x v="1"/>
    <s v="10/03/2016"/>
    <x v="3"/>
    <s v="TS-21340"/>
    <s v="Toby Swindell"/>
    <x v="0"/>
    <x v="0"/>
    <x v="5"/>
    <x v="2"/>
    <s v="OFF-BI-10004022"/>
    <x v="1"/>
    <n v="1.1120000000000001"/>
  </r>
  <r>
    <n v="989"/>
    <s v="CA-2018-167899"/>
    <n v="21"/>
    <x v="5"/>
    <x v="3"/>
    <s v="26/05/2018"/>
    <x v="1"/>
    <s v="JG-15805"/>
    <s v="John Grady"/>
    <x v="1"/>
    <x v="0"/>
    <x v="15"/>
    <x v="3"/>
    <s v="FUR-FU-10004071"/>
    <x v="0"/>
    <n v="520.04999999999995"/>
  </r>
  <r>
    <n v="990"/>
    <s v="CA-2018-167899"/>
    <n v="21"/>
    <x v="5"/>
    <x v="3"/>
    <s v="26/05/2018"/>
    <x v="1"/>
    <s v="JG-15805"/>
    <s v="John Grady"/>
    <x v="1"/>
    <x v="0"/>
    <x v="15"/>
    <x v="3"/>
    <s v="OFF-AR-10001988"/>
    <x v="1"/>
    <n v="17.97"/>
  </r>
  <r>
    <n v="991"/>
    <s v="CA-2016-153549"/>
    <n v="29"/>
    <x v="10"/>
    <x v="1"/>
    <s v="31/03/2016"/>
    <x v="0"/>
    <s v="SL-20155"/>
    <s v="Sara Luxemburg"/>
    <x v="2"/>
    <x v="0"/>
    <x v="2"/>
    <x v="0"/>
    <s v="FUR-CH-10004086"/>
    <x v="0"/>
    <n v="1166.92"/>
  </r>
  <r>
    <n v="992"/>
    <s v="CA-2017-110023"/>
    <n v="9"/>
    <x v="8"/>
    <x v="0"/>
    <s v="11/09/2017"/>
    <x v="2"/>
    <s v="TS-21610"/>
    <s v="Troy Staebel"/>
    <x v="0"/>
    <x v="0"/>
    <x v="15"/>
    <x v="3"/>
    <s v="OFF-BI-10001036"/>
    <x v="1"/>
    <n v="14.624000000000001"/>
  </r>
  <r>
    <n v="993"/>
    <s v="CA-2017-105585"/>
    <n v="26"/>
    <x v="6"/>
    <x v="0"/>
    <s v="27/08/2017"/>
    <x v="2"/>
    <s v="RF-19735"/>
    <s v="Roland Fjeld"/>
    <x v="0"/>
    <x v="0"/>
    <x v="1"/>
    <x v="1"/>
    <s v="OFF-FA-10002983"/>
    <x v="1"/>
    <n v="10.23"/>
  </r>
  <r>
    <n v="994"/>
    <s v="CA-2017-105585"/>
    <n v="26"/>
    <x v="6"/>
    <x v="0"/>
    <s v="27/08/2017"/>
    <x v="2"/>
    <s v="RF-19735"/>
    <s v="Roland Fjeld"/>
    <x v="0"/>
    <x v="0"/>
    <x v="1"/>
    <x v="1"/>
    <s v="OFF-PA-10003625"/>
    <x v="1"/>
    <n v="154.9"/>
  </r>
  <r>
    <n v="995"/>
    <s v="CA-2015-117639"/>
    <n v="21"/>
    <x v="5"/>
    <x v="2"/>
    <s v="25/05/2015"/>
    <x v="1"/>
    <s v="MW-18235"/>
    <s v="Mitch Willingham"/>
    <x v="1"/>
    <x v="0"/>
    <x v="17"/>
    <x v="0"/>
    <s v="OFF-BI-10003925"/>
    <x v="1"/>
    <n v="2715.93"/>
  </r>
  <r>
    <n v="996"/>
    <s v="CA-2015-117639"/>
    <n v="21"/>
    <x v="5"/>
    <x v="2"/>
    <s v="25/05/2015"/>
    <x v="1"/>
    <s v="MW-18235"/>
    <s v="Mitch Willingham"/>
    <x v="1"/>
    <x v="0"/>
    <x v="17"/>
    <x v="0"/>
    <s v="TEC-PH-10001530"/>
    <x v="2"/>
    <n v="617.97"/>
  </r>
  <r>
    <n v="997"/>
    <s v="CA-2016-162537"/>
    <n v="28"/>
    <x v="2"/>
    <x v="1"/>
    <s v="03/11/2016"/>
    <x v="1"/>
    <s v="RD-19585"/>
    <s v="Rob Dowd"/>
    <x v="0"/>
    <x v="0"/>
    <x v="0"/>
    <x v="0"/>
    <s v="OFF-EN-10003862"/>
    <x v="1"/>
    <n v="10.67"/>
  </r>
  <r>
    <n v="998"/>
    <s v="CA-2016-162537"/>
    <n v="28"/>
    <x v="2"/>
    <x v="1"/>
    <s v="03/11/2016"/>
    <x v="1"/>
    <s v="RD-19585"/>
    <s v="Rob Dowd"/>
    <x v="0"/>
    <x v="0"/>
    <x v="0"/>
    <x v="0"/>
    <s v="OFF-ST-10004258"/>
    <x v="1"/>
    <n v="36.630000000000003"/>
  </r>
  <r>
    <n v="999"/>
    <s v="CA-2016-162537"/>
    <n v="28"/>
    <x v="2"/>
    <x v="1"/>
    <s v="03/11/2016"/>
    <x v="1"/>
    <s v="RD-19585"/>
    <s v="Rob Dowd"/>
    <x v="0"/>
    <x v="0"/>
    <x v="0"/>
    <x v="0"/>
    <s v="FUR-FU-10002885"/>
    <x v="0"/>
    <n v="24.1"/>
  </r>
  <r>
    <n v="1000"/>
    <s v="CA-2016-162537"/>
    <n v="28"/>
    <x v="2"/>
    <x v="1"/>
    <s v="03/11/2016"/>
    <x v="1"/>
    <s v="RD-19585"/>
    <s v="Rob Dowd"/>
    <x v="0"/>
    <x v="0"/>
    <x v="0"/>
    <x v="0"/>
    <s v="FUR-FU-10001918"/>
    <x v="0"/>
    <n v="33.11"/>
  </r>
  <r>
    <n v="1001"/>
    <s v="CA-2017-155488"/>
    <n v="13"/>
    <x v="0"/>
    <x v="0"/>
    <s v="17/11/2017"/>
    <x v="1"/>
    <s v="FM-14290"/>
    <s v="Frank Merwin"/>
    <x v="2"/>
    <x v="0"/>
    <x v="4"/>
    <x v="1"/>
    <s v="OFF-AR-10002956"/>
    <x v="1"/>
    <n v="44.02"/>
  </r>
  <r>
    <n v="1002"/>
    <s v="CA-2016-124891"/>
    <n v="31"/>
    <x v="7"/>
    <x v="1"/>
    <s v="31/07/2016"/>
    <x v="3"/>
    <s v="RH-19495"/>
    <s v="Rick Hansen"/>
    <x v="0"/>
    <x v="0"/>
    <x v="15"/>
    <x v="3"/>
    <s v="TEC-AC-10003033"/>
    <x v="2"/>
    <n v="2309.65"/>
  </r>
  <r>
    <n v="1003"/>
    <s v="CA-2016-124891"/>
    <n v="31"/>
    <x v="7"/>
    <x v="1"/>
    <s v="31/07/2016"/>
    <x v="3"/>
    <s v="RH-19495"/>
    <s v="Rick Hansen"/>
    <x v="0"/>
    <x v="0"/>
    <x v="15"/>
    <x v="3"/>
    <s v="FUR-TA-10002903"/>
    <x v="0"/>
    <n v="1090.7819999999999"/>
  </r>
  <r>
    <n v="1004"/>
    <s v="CA-2016-124891"/>
    <n v="31"/>
    <x v="7"/>
    <x v="1"/>
    <s v="31/07/2016"/>
    <x v="3"/>
    <s v="RH-19495"/>
    <s v="Rick Hansen"/>
    <x v="0"/>
    <x v="0"/>
    <x v="15"/>
    <x v="3"/>
    <s v="OFF-PA-10004621"/>
    <x v="1"/>
    <n v="19.440000000000001"/>
  </r>
  <r>
    <n v="1005"/>
    <s v="CA-2016-126445"/>
    <n v="27"/>
    <x v="6"/>
    <x v="1"/>
    <s v="31/08/2016"/>
    <x v="1"/>
    <s v="RA-19945"/>
    <s v="Ryan Akin"/>
    <x v="0"/>
    <x v="0"/>
    <x v="1"/>
    <x v="1"/>
    <s v="OFF-ST-10000046"/>
    <x v="1"/>
    <n v="484.65"/>
  </r>
  <r>
    <n v="1006"/>
    <s v="CA-2016-111199"/>
    <n v="13"/>
    <x v="0"/>
    <x v="1"/>
    <s v="17/11/2016"/>
    <x v="1"/>
    <s v="JK-15730"/>
    <s v="Joe Kamberova"/>
    <x v="0"/>
    <x v="0"/>
    <x v="3"/>
    <x v="0"/>
    <s v="OFF-PA-10001790"/>
    <x v="1"/>
    <n v="115.29600000000001"/>
  </r>
  <r>
    <n v="1007"/>
    <s v="CA-2016-105312"/>
    <n v="6"/>
    <x v="0"/>
    <x v="1"/>
    <s v="09/11/2016"/>
    <x v="2"/>
    <s v="MT-17815"/>
    <s v="Meg Tillman"/>
    <x v="0"/>
    <x v="0"/>
    <x v="16"/>
    <x v="1"/>
    <s v="OFF-EN-10002600"/>
    <x v="1"/>
    <n v="7.08"/>
  </r>
  <r>
    <n v="1008"/>
    <s v="CA-2016-105312"/>
    <n v="6"/>
    <x v="0"/>
    <x v="1"/>
    <s v="09/11/2016"/>
    <x v="2"/>
    <s v="MT-17815"/>
    <s v="Meg Tillman"/>
    <x v="0"/>
    <x v="0"/>
    <x v="16"/>
    <x v="1"/>
    <s v="OFF-BI-10002049"/>
    <x v="1"/>
    <n v="4.4009999999999998"/>
  </r>
  <r>
    <n v="1009"/>
    <s v="US-2018-106705"/>
    <n v="26"/>
    <x v="4"/>
    <x v="3"/>
    <s v="01/01/2019"/>
    <x v="1"/>
    <s v="PO-18850"/>
    <s v="Patrick O'Brill"/>
    <x v="0"/>
    <x v="0"/>
    <x v="23"/>
    <x v="2"/>
    <s v="OFF-PA-10001509"/>
    <x v="1"/>
    <n v="44.75"/>
  </r>
  <r>
    <n v="1010"/>
    <s v="CA-2018-135034"/>
    <n v="1"/>
    <x v="6"/>
    <x v="3"/>
    <s v="03/08/2018"/>
    <x v="2"/>
    <s v="AT-10735"/>
    <s v="Annie Thurman"/>
    <x v="0"/>
    <x v="0"/>
    <x v="10"/>
    <x v="2"/>
    <s v="TEC-PH-10003931"/>
    <x v="2"/>
    <n v="95.983999999999995"/>
  </r>
  <r>
    <n v="1011"/>
    <s v="CA-2015-158540"/>
    <n v="24"/>
    <x v="0"/>
    <x v="2"/>
    <s v="26/11/2015"/>
    <x v="2"/>
    <s v="VG-21790"/>
    <s v="Vivek Gonzalez"/>
    <x v="0"/>
    <x v="0"/>
    <x v="1"/>
    <x v="1"/>
    <s v="FUR-FU-10001602"/>
    <x v="0"/>
    <n v="151.72"/>
  </r>
  <r>
    <n v="1012"/>
    <s v="CA-2018-118437"/>
    <n v="17"/>
    <x v="1"/>
    <x v="3"/>
    <s v="21/06/2018"/>
    <x v="0"/>
    <s v="PF-19165"/>
    <s v="Philip Fox"/>
    <x v="0"/>
    <x v="0"/>
    <x v="4"/>
    <x v="1"/>
    <s v="FUR-FU-10004848"/>
    <x v="0"/>
    <n v="155.25"/>
  </r>
  <r>
    <n v="1013"/>
    <s v="CA-2018-118437"/>
    <n v="17"/>
    <x v="1"/>
    <x v="3"/>
    <s v="21/06/2018"/>
    <x v="0"/>
    <s v="PF-19165"/>
    <s v="Philip Fox"/>
    <x v="0"/>
    <x v="0"/>
    <x v="4"/>
    <x v="1"/>
    <s v="OFF-ST-10003722"/>
    <x v="1"/>
    <n v="14.03"/>
  </r>
  <r>
    <n v="1014"/>
    <s v="US-2016-126214"/>
    <n v="21"/>
    <x v="4"/>
    <x v="1"/>
    <s v="24/12/2016"/>
    <x v="0"/>
    <s v="JS-15880"/>
    <s v="John Stevenson"/>
    <x v="0"/>
    <x v="0"/>
    <x v="4"/>
    <x v="1"/>
    <s v="FUR-TA-10003748"/>
    <x v="0"/>
    <n v="1618.37"/>
  </r>
  <r>
    <n v="1015"/>
    <s v="US-2016-126214"/>
    <n v="21"/>
    <x v="4"/>
    <x v="1"/>
    <s v="24/12/2016"/>
    <x v="0"/>
    <s v="JS-15880"/>
    <s v="John Stevenson"/>
    <x v="0"/>
    <x v="0"/>
    <x v="4"/>
    <x v="1"/>
    <s v="TEC-AC-10003198"/>
    <x v="2"/>
    <n v="99.6"/>
  </r>
  <r>
    <n v="1016"/>
    <s v="CA-2016-133025"/>
    <n v="17"/>
    <x v="8"/>
    <x v="1"/>
    <s v="19/09/2016"/>
    <x v="0"/>
    <s v="MO-17800"/>
    <s v="Meg O'Connel"/>
    <x v="2"/>
    <x v="0"/>
    <x v="1"/>
    <x v="1"/>
    <s v="OFF-PA-10004100"/>
    <x v="1"/>
    <n v="32.4"/>
  </r>
  <r>
    <n v="1017"/>
    <s v="CA-2016-108665"/>
    <n v="6"/>
    <x v="7"/>
    <x v="1"/>
    <s v="10/07/2016"/>
    <x v="1"/>
    <s v="KM-16225"/>
    <s v="Kalyca Meade"/>
    <x v="1"/>
    <x v="0"/>
    <x v="15"/>
    <x v="3"/>
    <s v="FUR-FU-10002191"/>
    <x v="0"/>
    <n v="13.96"/>
  </r>
  <r>
    <n v="1018"/>
    <s v="CA-2016-108665"/>
    <n v="6"/>
    <x v="7"/>
    <x v="1"/>
    <s v="10/07/2016"/>
    <x v="1"/>
    <s v="KM-16225"/>
    <s v="Kalyca Meade"/>
    <x v="1"/>
    <x v="0"/>
    <x v="15"/>
    <x v="3"/>
    <s v="FUR-FU-10000965"/>
    <x v="0"/>
    <n v="155.82"/>
  </r>
  <r>
    <n v="1019"/>
    <s v="CA-2016-108665"/>
    <n v="6"/>
    <x v="7"/>
    <x v="1"/>
    <s v="10/07/2016"/>
    <x v="1"/>
    <s v="KM-16225"/>
    <s v="Kalyca Meade"/>
    <x v="1"/>
    <x v="0"/>
    <x v="15"/>
    <x v="3"/>
    <s v="TEC-PH-10004188"/>
    <x v="2"/>
    <n v="124.95"/>
  </r>
  <r>
    <n v="1020"/>
    <s v="CA-2016-108665"/>
    <n v="6"/>
    <x v="7"/>
    <x v="1"/>
    <s v="10/07/2016"/>
    <x v="1"/>
    <s v="KM-16225"/>
    <s v="Kalyca Meade"/>
    <x v="1"/>
    <x v="0"/>
    <x v="15"/>
    <x v="3"/>
    <s v="OFF-ST-10001526"/>
    <x v="1"/>
    <n v="601.65"/>
  </r>
  <r>
    <n v="1021"/>
    <s v="CA-2016-124450"/>
    <n v="27"/>
    <x v="3"/>
    <x v="1"/>
    <s v="03/05/2016"/>
    <x v="1"/>
    <s v="GT-14710"/>
    <s v="Greg Tran"/>
    <x v="0"/>
    <x v="0"/>
    <x v="40"/>
    <x v="3"/>
    <s v="OFF-AR-10001166"/>
    <x v="1"/>
    <n v="22.74"/>
  </r>
  <r>
    <n v="1022"/>
    <s v="CA-2016-124450"/>
    <n v="27"/>
    <x v="3"/>
    <x v="1"/>
    <s v="03/05/2016"/>
    <x v="1"/>
    <s v="GT-14710"/>
    <s v="Greg Tran"/>
    <x v="0"/>
    <x v="0"/>
    <x v="40"/>
    <x v="3"/>
    <s v="FUR-CH-10000309"/>
    <x v="0"/>
    <n v="1267.53"/>
  </r>
  <r>
    <n v="1023"/>
    <s v="CA-2016-124450"/>
    <n v="27"/>
    <x v="3"/>
    <x v="1"/>
    <s v="03/05/2016"/>
    <x v="1"/>
    <s v="GT-14710"/>
    <s v="Greg Tran"/>
    <x v="0"/>
    <x v="0"/>
    <x v="40"/>
    <x v="3"/>
    <s v="TEC-MA-10004212"/>
    <x v="2"/>
    <n v="1379.92"/>
  </r>
  <r>
    <n v="1024"/>
    <s v="CA-2016-167269"/>
    <n v="16"/>
    <x v="1"/>
    <x v="1"/>
    <s v="20/06/2016"/>
    <x v="1"/>
    <s v="PB-19150"/>
    <s v="Philip Brown"/>
    <x v="0"/>
    <x v="0"/>
    <x v="9"/>
    <x v="3"/>
    <s v="OFF-EN-10003072"/>
    <x v="1"/>
    <n v="6.2080000000000002"/>
  </r>
  <r>
    <n v="1025"/>
    <s v="CA-2018-106964"/>
    <n v="17"/>
    <x v="4"/>
    <x v="3"/>
    <s v="20/12/2018"/>
    <x v="2"/>
    <s v="HR-14770"/>
    <s v="Hallie Redmond"/>
    <x v="2"/>
    <x v="0"/>
    <x v="1"/>
    <x v="1"/>
    <s v="OFF-BI-10000320"/>
    <x v="1"/>
    <n v="11.808"/>
  </r>
  <r>
    <n v="1026"/>
    <s v="CA-2017-126529"/>
    <n v="11"/>
    <x v="9"/>
    <x v="0"/>
    <s v="13/01/2017"/>
    <x v="0"/>
    <s v="DE-13255"/>
    <s v="Deanra Eno"/>
    <x v="2"/>
    <x v="0"/>
    <x v="24"/>
    <x v="3"/>
    <s v="OFF-PA-10001166"/>
    <x v="1"/>
    <n v="15.552"/>
  </r>
  <r>
    <n v="1027"/>
    <s v="CA-2017-126529"/>
    <n v="11"/>
    <x v="9"/>
    <x v="0"/>
    <s v="13/01/2017"/>
    <x v="0"/>
    <s v="DE-13255"/>
    <s v="Deanra Eno"/>
    <x v="2"/>
    <x v="0"/>
    <x v="24"/>
    <x v="3"/>
    <s v="OFF-PA-10003656"/>
    <x v="1"/>
    <n v="63.311999999999998"/>
  </r>
  <r>
    <n v="1028"/>
    <s v="CA-2017-126529"/>
    <n v="11"/>
    <x v="9"/>
    <x v="0"/>
    <s v="13/01/2017"/>
    <x v="0"/>
    <s v="DE-13255"/>
    <s v="Deanra Eno"/>
    <x v="2"/>
    <x v="0"/>
    <x v="24"/>
    <x v="3"/>
    <s v="TEC-PH-10000148"/>
    <x v="2"/>
    <n v="15.587999999999999"/>
  </r>
  <r>
    <n v="1029"/>
    <s v="CA-2015-163552"/>
    <n v="11"/>
    <x v="7"/>
    <x v="2"/>
    <s v="15/07/2015"/>
    <x v="1"/>
    <s v="LA-16780"/>
    <s v="Laura Armstrong"/>
    <x v="1"/>
    <x v="0"/>
    <x v="30"/>
    <x v="3"/>
    <s v="OFF-PA-10000474"/>
    <x v="1"/>
    <n v="177.2"/>
  </r>
  <r>
    <n v="1030"/>
    <s v="CA-2015-163552"/>
    <n v="11"/>
    <x v="7"/>
    <x v="2"/>
    <s v="15/07/2015"/>
    <x v="1"/>
    <s v="LA-16780"/>
    <s v="Laura Armstrong"/>
    <x v="1"/>
    <x v="0"/>
    <x v="30"/>
    <x v="3"/>
    <s v="TEC-PH-10003885"/>
    <x v="2"/>
    <n v="197.97"/>
  </r>
  <r>
    <n v="1031"/>
    <s v="CA-2015-163552"/>
    <n v="11"/>
    <x v="7"/>
    <x v="2"/>
    <s v="15/07/2015"/>
    <x v="1"/>
    <s v="LA-16780"/>
    <s v="Laura Armstrong"/>
    <x v="1"/>
    <x v="0"/>
    <x v="30"/>
    <x v="3"/>
    <s v="FUR-CH-10003379"/>
    <x v="0"/>
    <n v="854.94"/>
  </r>
  <r>
    <n v="1032"/>
    <s v="CA-2015-163552"/>
    <n v="11"/>
    <x v="7"/>
    <x v="2"/>
    <s v="15/07/2015"/>
    <x v="1"/>
    <s v="LA-16780"/>
    <s v="Laura Armstrong"/>
    <x v="1"/>
    <x v="0"/>
    <x v="30"/>
    <x v="3"/>
    <s v="FUR-FU-10000629"/>
    <x v="0"/>
    <n v="124.11"/>
  </r>
  <r>
    <n v="1033"/>
    <s v="CA-2015-163552"/>
    <n v="11"/>
    <x v="7"/>
    <x v="2"/>
    <s v="15/07/2015"/>
    <x v="1"/>
    <s v="LA-16780"/>
    <s v="Laura Armstrong"/>
    <x v="1"/>
    <x v="0"/>
    <x v="30"/>
    <x v="3"/>
    <s v="OFF-LA-10001175"/>
    <x v="1"/>
    <n v="14.4"/>
  </r>
  <r>
    <n v="1034"/>
    <s v="CA-2017-109820"/>
    <n v="20"/>
    <x v="0"/>
    <x v="0"/>
    <s v="22/11/2017"/>
    <x v="2"/>
    <s v="AG-10390"/>
    <s v="Allen Goldenen"/>
    <x v="0"/>
    <x v="0"/>
    <x v="24"/>
    <x v="3"/>
    <s v="OFF-PA-10000955"/>
    <x v="1"/>
    <n v="15.696"/>
  </r>
  <r>
    <n v="1035"/>
    <s v="CA-2017-109820"/>
    <n v="20"/>
    <x v="0"/>
    <x v="0"/>
    <s v="22/11/2017"/>
    <x v="2"/>
    <s v="AG-10390"/>
    <s v="Allen Goldenen"/>
    <x v="0"/>
    <x v="0"/>
    <x v="24"/>
    <x v="3"/>
    <s v="OFF-BI-10003460"/>
    <x v="1"/>
    <n v="2.6280000000000001"/>
  </r>
  <r>
    <n v="1036"/>
    <s v="CA-2017-109820"/>
    <n v="20"/>
    <x v="0"/>
    <x v="0"/>
    <s v="22/11/2017"/>
    <x v="2"/>
    <s v="AG-10390"/>
    <s v="Allen Goldenen"/>
    <x v="0"/>
    <x v="0"/>
    <x v="24"/>
    <x v="3"/>
    <s v="OFF-BI-10000474"/>
    <x v="1"/>
    <n v="14.427"/>
  </r>
  <r>
    <n v="1037"/>
    <s v="CA-2017-113061"/>
    <n v="22"/>
    <x v="3"/>
    <x v="0"/>
    <s v="26/04/2017"/>
    <x v="1"/>
    <s v="EL-13735"/>
    <s v="Ed Ludwig"/>
    <x v="2"/>
    <x v="0"/>
    <x v="25"/>
    <x v="2"/>
    <s v="FUR-FU-10003975"/>
    <x v="0"/>
    <n v="86.62"/>
  </r>
  <r>
    <n v="1038"/>
    <s v="CA-2016-127418"/>
    <n v="13"/>
    <x v="1"/>
    <x v="1"/>
    <s v="14/06/2016"/>
    <x v="2"/>
    <s v="JJ-15445"/>
    <s v="Jennifer Jackson"/>
    <x v="0"/>
    <x v="0"/>
    <x v="1"/>
    <x v="1"/>
    <s v="OFF-BI-10003707"/>
    <x v="1"/>
    <n v="36.624000000000002"/>
  </r>
  <r>
    <n v="1039"/>
    <s v="CA-2018-121818"/>
    <n v="20"/>
    <x v="0"/>
    <x v="3"/>
    <s v="21/11/2018"/>
    <x v="2"/>
    <s v="JH-15430"/>
    <s v="Jennifer Halladay"/>
    <x v="0"/>
    <x v="0"/>
    <x v="3"/>
    <x v="0"/>
    <s v="OFF-AR-10000203"/>
    <x v="1"/>
    <n v="23.968"/>
  </r>
  <r>
    <n v="1040"/>
    <s v="CA-2018-121818"/>
    <n v="20"/>
    <x v="0"/>
    <x v="3"/>
    <s v="21/11/2018"/>
    <x v="2"/>
    <s v="JH-15430"/>
    <s v="Jennifer Halladay"/>
    <x v="0"/>
    <x v="0"/>
    <x v="3"/>
    <x v="0"/>
    <s v="OFF-AR-10004790"/>
    <x v="1"/>
    <n v="28.728000000000002"/>
  </r>
  <r>
    <n v="1041"/>
    <s v="CA-2017-127670"/>
    <n v="20"/>
    <x v="10"/>
    <x v="0"/>
    <s v="24/03/2017"/>
    <x v="1"/>
    <s v="RD-19660"/>
    <s v="Robert Dilbeck"/>
    <x v="2"/>
    <x v="0"/>
    <x v="25"/>
    <x v="2"/>
    <s v="FUR-TA-10001095"/>
    <x v="0"/>
    <n v="697.16"/>
  </r>
  <r>
    <n v="1042"/>
    <s v="CA-2017-102981"/>
    <n v="6"/>
    <x v="8"/>
    <x v="0"/>
    <s v="09/09/2017"/>
    <x v="0"/>
    <s v="MO-17500"/>
    <s v="Mary O'Rourke"/>
    <x v="0"/>
    <x v="0"/>
    <x v="15"/>
    <x v="3"/>
    <s v="TEC-AC-10004761"/>
    <x v="2"/>
    <n v="31.86"/>
  </r>
  <r>
    <n v="1043"/>
    <s v="CA-2017-102981"/>
    <n v="6"/>
    <x v="8"/>
    <x v="0"/>
    <s v="09/09/2017"/>
    <x v="0"/>
    <s v="MO-17500"/>
    <s v="Mary O'Rourke"/>
    <x v="0"/>
    <x v="0"/>
    <x v="15"/>
    <x v="3"/>
    <s v="FUR-BO-10001811"/>
    <x v="0"/>
    <n v="722.35199999999998"/>
  </r>
  <r>
    <n v="1044"/>
    <s v="CA-2018-115651"/>
    <n v="9"/>
    <x v="7"/>
    <x v="3"/>
    <s v="12/07/2018"/>
    <x v="2"/>
    <s v="NS-18640"/>
    <s v="Noel Staavos"/>
    <x v="1"/>
    <x v="0"/>
    <x v="10"/>
    <x v="2"/>
    <s v="OFF-AR-10001130"/>
    <x v="1"/>
    <n v="8.84"/>
  </r>
  <r>
    <n v="1045"/>
    <s v="CA-2018-115651"/>
    <n v="9"/>
    <x v="7"/>
    <x v="3"/>
    <s v="12/07/2018"/>
    <x v="2"/>
    <s v="NS-18640"/>
    <s v="Noel Staavos"/>
    <x v="1"/>
    <x v="0"/>
    <x v="10"/>
    <x v="2"/>
    <s v="OFF-AP-10000055"/>
    <x v="1"/>
    <n v="58.463999999999999"/>
  </r>
  <r>
    <n v="1046"/>
    <s v="CA-2018-152702"/>
    <n v="12"/>
    <x v="2"/>
    <x v="3"/>
    <s v="16/10/2018"/>
    <x v="1"/>
    <s v="SN-20710"/>
    <s v="Steve Nguyen"/>
    <x v="2"/>
    <x v="0"/>
    <x v="10"/>
    <x v="2"/>
    <s v="FUR-CH-10002304"/>
    <x v="0"/>
    <n v="254.60400000000001"/>
  </r>
  <r>
    <n v="1047"/>
    <s v="CA-2017-169103"/>
    <n v="8"/>
    <x v="10"/>
    <x v="0"/>
    <s v="13/03/2017"/>
    <x v="1"/>
    <s v="ZC-21910"/>
    <s v="Zuschuss Carroll"/>
    <x v="0"/>
    <x v="0"/>
    <x v="2"/>
    <x v="0"/>
    <s v="TEC-PH-10001530"/>
    <x v="2"/>
    <n v="1363.96"/>
  </r>
  <r>
    <n v="1048"/>
    <s v="CA-2017-169103"/>
    <n v="8"/>
    <x v="10"/>
    <x v="0"/>
    <s v="13/03/2017"/>
    <x v="1"/>
    <s v="ZC-21910"/>
    <s v="Zuschuss Carroll"/>
    <x v="0"/>
    <x v="0"/>
    <x v="2"/>
    <x v="0"/>
    <s v="FUR-FU-10004006"/>
    <x v="0"/>
    <n v="102.36"/>
  </r>
  <r>
    <n v="1049"/>
    <s v="CA-2015-139192"/>
    <n v="27"/>
    <x v="5"/>
    <x v="2"/>
    <s v="01/06/2015"/>
    <x v="0"/>
    <s v="LC-16885"/>
    <s v="Lena Creighton"/>
    <x v="0"/>
    <x v="0"/>
    <x v="1"/>
    <x v="1"/>
    <s v="TEC-PH-10000486"/>
    <x v="2"/>
    <n v="1113.5039999999999"/>
  </r>
  <r>
    <n v="1050"/>
    <s v="CA-2015-139192"/>
    <n v="27"/>
    <x v="5"/>
    <x v="2"/>
    <s v="01/06/2015"/>
    <x v="0"/>
    <s v="LC-16885"/>
    <s v="Lena Creighton"/>
    <x v="0"/>
    <x v="0"/>
    <x v="1"/>
    <x v="1"/>
    <s v="TEC-AC-10001606"/>
    <x v="2"/>
    <n v="99.99"/>
  </r>
  <r>
    <n v="1051"/>
    <s v="US-2016-153500"/>
    <n v="3"/>
    <x v="7"/>
    <x v="1"/>
    <s v="05/07/2016"/>
    <x v="2"/>
    <s v="DG-13300"/>
    <s v="Deirdre Greer"/>
    <x v="1"/>
    <x v="0"/>
    <x v="9"/>
    <x v="3"/>
    <s v="FUR-FU-10000293"/>
    <x v="0"/>
    <n v="168.464"/>
  </r>
  <r>
    <n v="1052"/>
    <s v="US-2016-153500"/>
    <n v="3"/>
    <x v="7"/>
    <x v="1"/>
    <s v="05/07/2016"/>
    <x v="2"/>
    <s v="DG-13300"/>
    <s v="Deirdre Greer"/>
    <x v="1"/>
    <x v="0"/>
    <x v="9"/>
    <x v="3"/>
    <s v="OFF-PA-10001307"/>
    <x v="1"/>
    <n v="6.72"/>
  </r>
  <r>
    <n v="1053"/>
    <s v="US-2016-153500"/>
    <n v="3"/>
    <x v="7"/>
    <x v="1"/>
    <s v="05/07/2016"/>
    <x v="2"/>
    <s v="DG-13300"/>
    <s v="Deirdre Greer"/>
    <x v="1"/>
    <x v="0"/>
    <x v="9"/>
    <x v="3"/>
    <s v="FUR-FU-10004460"/>
    <x v="0"/>
    <n v="282.88799999999998"/>
  </r>
  <r>
    <n v="1054"/>
    <s v="CA-2016-110667"/>
    <n v="4"/>
    <x v="3"/>
    <x v="1"/>
    <s v="08/04/2016"/>
    <x v="1"/>
    <s v="NF-18595"/>
    <s v="Nicole Fjeld"/>
    <x v="2"/>
    <x v="0"/>
    <x v="15"/>
    <x v="3"/>
    <s v="OFF-AR-10000716"/>
    <x v="1"/>
    <n v="11.16"/>
  </r>
  <r>
    <n v="1055"/>
    <s v="CA-2016-110667"/>
    <n v="4"/>
    <x v="3"/>
    <x v="1"/>
    <s v="08/04/2016"/>
    <x v="1"/>
    <s v="NF-18595"/>
    <s v="Nicole Fjeld"/>
    <x v="2"/>
    <x v="0"/>
    <x v="15"/>
    <x v="3"/>
    <s v="FUR-FU-10004622"/>
    <x v="0"/>
    <n v="108.4"/>
  </r>
  <r>
    <n v="1056"/>
    <s v="CA-2016-110667"/>
    <n v="4"/>
    <x v="3"/>
    <x v="1"/>
    <s v="08/04/2016"/>
    <x v="1"/>
    <s v="NF-18595"/>
    <s v="Nicole Fjeld"/>
    <x v="2"/>
    <x v="0"/>
    <x v="15"/>
    <x v="3"/>
    <s v="OFF-BI-10002735"/>
    <x v="1"/>
    <n v="82.343999999999994"/>
  </r>
  <r>
    <n v="1057"/>
    <s v="CA-2016-110667"/>
    <n v="4"/>
    <x v="3"/>
    <x v="1"/>
    <s v="08/04/2016"/>
    <x v="1"/>
    <s v="NF-18595"/>
    <s v="Nicole Fjeld"/>
    <x v="2"/>
    <x v="0"/>
    <x v="15"/>
    <x v="3"/>
    <s v="OFF-BI-10003529"/>
    <x v="1"/>
    <n v="9.0879999999999992"/>
  </r>
  <r>
    <n v="1058"/>
    <s v="CA-2018-167150"/>
    <n v="10"/>
    <x v="4"/>
    <x v="3"/>
    <s v="17/12/2018"/>
    <x v="1"/>
    <s v="BP-11185"/>
    <s v="Ben Peterman"/>
    <x v="1"/>
    <x v="0"/>
    <x v="1"/>
    <x v="1"/>
    <s v="OFF-BI-10001097"/>
    <x v="1"/>
    <n v="19.936"/>
  </r>
  <r>
    <n v="1059"/>
    <s v="CA-2018-167150"/>
    <n v="10"/>
    <x v="4"/>
    <x v="3"/>
    <s v="17/12/2018"/>
    <x v="1"/>
    <s v="BP-11185"/>
    <s v="Ben Peterman"/>
    <x v="1"/>
    <x v="0"/>
    <x v="1"/>
    <x v="1"/>
    <s v="OFF-BI-10001597"/>
    <x v="1"/>
    <n v="65.567999999999998"/>
  </r>
  <r>
    <n v="1060"/>
    <s v="CA-2017-105284"/>
    <n v="24"/>
    <x v="0"/>
    <x v="0"/>
    <s v="01/12/2017"/>
    <x v="1"/>
    <s v="MG-17650"/>
    <s v="Matthew Grinstein"/>
    <x v="2"/>
    <x v="0"/>
    <x v="9"/>
    <x v="3"/>
    <s v="OFF-FA-10001754"/>
    <x v="1"/>
    <n v="4.4160000000000004"/>
  </r>
  <r>
    <n v="1061"/>
    <s v="US-2016-125374"/>
    <n v="23"/>
    <x v="10"/>
    <x v="1"/>
    <s v="29/03/2016"/>
    <x v="1"/>
    <s v="JD-16060"/>
    <s v="Julia Dunbar"/>
    <x v="0"/>
    <x v="0"/>
    <x v="5"/>
    <x v="2"/>
    <s v="FUR-CH-10003396"/>
    <x v="0"/>
    <n v="107.77200000000001"/>
  </r>
  <r>
    <n v="1062"/>
    <s v="CA-2016-161263"/>
    <n v="16"/>
    <x v="3"/>
    <x v="1"/>
    <s v="21/04/2016"/>
    <x v="1"/>
    <s v="TS-21160"/>
    <s v="Theresa Swint"/>
    <x v="1"/>
    <x v="0"/>
    <x v="24"/>
    <x v="3"/>
    <s v="OFF-AP-10002350"/>
    <x v="1"/>
    <n v="45.216000000000001"/>
  </r>
  <r>
    <n v="1063"/>
    <s v="CA-2016-161263"/>
    <n v="16"/>
    <x v="3"/>
    <x v="1"/>
    <s v="21/04/2016"/>
    <x v="1"/>
    <s v="TS-21160"/>
    <s v="Theresa Swint"/>
    <x v="1"/>
    <x v="0"/>
    <x v="24"/>
    <x v="3"/>
    <s v="OFF-FA-10004838"/>
    <x v="1"/>
    <n v="10.416"/>
  </r>
  <r>
    <n v="1064"/>
    <s v="CA-2016-161263"/>
    <n v="16"/>
    <x v="3"/>
    <x v="1"/>
    <s v="21/04/2016"/>
    <x v="1"/>
    <s v="TS-21160"/>
    <s v="Theresa Swint"/>
    <x v="1"/>
    <x v="0"/>
    <x v="24"/>
    <x v="3"/>
    <s v="OFF-AR-10004757"/>
    <x v="1"/>
    <n v="7.8719999999999999"/>
  </r>
  <r>
    <n v="1065"/>
    <s v="CA-2016-161263"/>
    <n v="16"/>
    <x v="3"/>
    <x v="1"/>
    <s v="21/04/2016"/>
    <x v="1"/>
    <s v="TS-21160"/>
    <s v="Theresa Swint"/>
    <x v="1"/>
    <x v="0"/>
    <x v="24"/>
    <x v="3"/>
    <s v="TEC-PH-10002115"/>
    <x v="2"/>
    <n v="118.782"/>
  </r>
  <r>
    <n v="1066"/>
    <s v="CA-2016-161263"/>
    <n v="16"/>
    <x v="3"/>
    <x v="1"/>
    <s v="21/04/2016"/>
    <x v="1"/>
    <s v="TS-21160"/>
    <s v="Theresa Swint"/>
    <x v="1"/>
    <x v="0"/>
    <x v="24"/>
    <x v="3"/>
    <s v="OFF-FA-10003059"/>
    <x v="1"/>
    <n v="1.448"/>
  </r>
  <r>
    <n v="1067"/>
    <s v="CA-2016-161263"/>
    <n v="16"/>
    <x v="3"/>
    <x v="1"/>
    <s v="21/04/2016"/>
    <x v="1"/>
    <s v="TS-21160"/>
    <s v="Theresa Swint"/>
    <x v="1"/>
    <x v="0"/>
    <x v="24"/>
    <x v="3"/>
    <s v="OFF-BI-10004330"/>
    <x v="1"/>
    <n v="55.47"/>
  </r>
  <r>
    <n v="1068"/>
    <s v="CA-2017-157686"/>
    <n v="1"/>
    <x v="2"/>
    <x v="0"/>
    <s v="02/10/2017"/>
    <x v="2"/>
    <s v="BD-11620"/>
    <s v="Brian DeCherney"/>
    <x v="0"/>
    <x v="0"/>
    <x v="1"/>
    <x v="1"/>
    <s v="FUR-CH-10001146"/>
    <x v="0"/>
    <n v="194.84800000000001"/>
  </r>
  <r>
    <n v="1069"/>
    <s v="US-2018-139955"/>
    <n v="28"/>
    <x v="8"/>
    <x v="3"/>
    <s v="30/09/2018"/>
    <x v="0"/>
    <s v="CM-12160"/>
    <s v="Charles McCrossin"/>
    <x v="0"/>
    <x v="0"/>
    <x v="5"/>
    <x v="2"/>
    <s v="OFF-SU-10001935"/>
    <x v="1"/>
    <n v="1.744"/>
  </r>
  <r>
    <n v="1070"/>
    <s v="US-2016-150161"/>
    <n v="25"/>
    <x v="7"/>
    <x v="1"/>
    <s v="29/07/2016"/>
    <x v="1"/>
    <s v="RB-19795"/>
    <s v="Ross Baird"/>
    <x v="2"/>
    <x v="0"/>
    <x v="9"/>
    <x v="3"/>
    <s v="OFF-BI-10001524"/>
    <x v="1"/>
    <n v="25.175999999999998"/>
  </r>
  <r>
    <n v="1071"/>
    <s v="CA-2016-144652"/>
    <n v="20"/>
    <x v="0"/>
    <x v="1"/>
    <s v="26/11/2016"/>
    <x v="1"/>
    <s v="SN-20560"/>
    <s v="Skye Norling"/>
    <x v="2"/>
    <x v="0"/>
    <x v="1"/>
    <x v="1"/>
    <s v="OFF-AR-10003732"/>
    <x v="1"/>
    <n v="19.46"/>
  </r>
  <r>
    <n v="1072"/>
    <s v="CA-2017-152814"/>
    <n v="28"/>
    <x v="3"/>
    <x v="0"/>
    <s v="02/05/2017"/>
    <x v="1"/>
    <s v="EH-14005"/>
    <s v="Erica Hernandez"/>
    <x v="2"/>
    <x v="0"/>
    <x v="22"/>
    <x v="1"/>
    <s v="OFF-PA-10001970"/>
    <x v="1"/>
    <n v="29.472000000000001"/>
  </r>
  <r>
    <n v="1073"/>
    <s v="CA-2018-106943"/>
    <n v="14"/>
    <x v="0"/>
    <x v="3"/>
    <s v="19/11/2018"/>
    <x v="1"/>
    <s v="FO-14305"/>
    <s v="Frank Olsen"/>
    <x v="0"/>
    <x v="0"/>
    <x v="15"/>
    <x v="3"/>
    <s v="OFF-BI-10003669"/>
    <x v="1"/>
    <n v="8.64"/>
  </r>
  <r>
    <n v="1074"/>
    <s v="CA-2017-134348"/>
    <n v="12"/>
    <x v="0"/>
    <x v="0"/>
    <s v="19/11/2017"/>
    <x v="1"/>
    <s v="MS-17710"/>
    <s v="Maurice Satty"/>
    <x v="0"/>
    <x v="0"/>
    <x v="16"/>
    <x v="1"/>
    <s v="OFF-BI-10003727"/>
    <x v="1"/>
    <n v="6.27"/>
  </r>
  <r>
    <n v="1075"/>
    <s v="CA-2017-134348"/>
    <n v="12"/>
    <x v="0"/>
    <x v="0"/>
    <s v="19/11/2017"/>
    <x v="1"/>
    <s v="MS-17710"/>
    <s v="Maurice Satty"/>
    <x v="0"/>
    <x v="0"/>
    <x v="16"/>
    <x v="1"/>
    <s v="OFF-BI-10004967"/>
    <x v="1"/>
    <n v="4.3680000000000003"/>
  </r>
  <r>
    <n v="1076"/>
    <s v="CA-2017-134348"/>
    <n v="12"/>
    <x v="0"/>
    <x v="0"/>
    <s v="19/11/2017"/>
    <x v="1"/>
    <s v="MS-17710"/>
    <s v="Maurice Satty"/>
    <x v="0"/>
    <x v="0"/>
    <x v="16"/>
    <x v="1"/>
    <s v="TEC-AC-10003447"/>
    <x v="2"/>
    <n v="31.984000000000002"/>
  </r>
  <r>
    <n v="1077"/>
    <s v="CA-2017-161781"/>
    <n v="29"/>
    <x v="8"/>
    <x v="0"/>
    <s v="30/09/2017"/>
    <x v="2"/>
    <s v="CC-12100"/>
    <s v="Chad Cunningham"/>
    <x v="2"/>
    <x v="0"/>
    <x v="14"/>
    <x v="2"/>
    <s v="OFF-AR-10000255"/>
    <x v="1"/>
    <n v="40.880000000000003"/>
  </r>
  <r>
    <n v="1078"/>
    <s v="CA-2018-132521"/>
    <n v="23"/>
    <x v="8"/>
    <x v="3"/>
    <s v="25/09/2018"/>
    <x v="0"/>
    <s v="DW-13540"/>
    <s v="Don Weiss"/>
    <x v="0"/>
    <x v="0"/>
    <x v="4"/>
    <x v="1"/>
    <s v="OFF-AP-10002191"/>
    <x v="1"/>
    <n v="119.96"/>
  </r>
  <r>
    <n v="1079"/>
    <s v="CA-2018-132521"/>
    <n v="23"/>
    <x v="8"/>
    <x v="3"/>
    <s v="25/09/2018"/>
    <x v="0"/>
    <s v="DW-13540"/>
    <s v="Don Weiss"/>
    <x v="0"/>
    <x v="0"/>
    <x v="4"/>
    <x v="1"/>
    <s v="OFF-ST-10001325"/>
    <x v="1"/>
    <n v="31.44"/>
  </r>
  <r>
    <n v="1080"/>
    <s v="CA-2018-132521"/>
    <n v="23"/>
    <x v="8"/>
    <x v="3"/>
    <s v="25/09/2018"/>
    <x v="0"/>
    <s v="DW-13540"/>
    <s v="Don Weiss"/>
    <x v="0"/>
    <x v="0"/>
    <x v="4"/>
    <x v="1"/>
    <s v="OFF-BI-10000404"/>
    <x v="1"/>
    <n v="6.88"/>
  </r>
  <r>
    <n v="1081"/>
    <s v="CA-2016-110016"/>
    <n v="29"/>
    <x v="0"/>
    <x v="1"/>
    <s v="04/12/2016"/>
    <x v="1"/>
    <s v="BT-11395"/>
    <s v="Bill Tyler"/>
    <x v="1"/>
    <x v="0"/>
    <x v="12"/>
    <x v="2"/>
    <s v="OFF-PA-10000349"/>
    <x v="1"/>
    <n v="19.920000000000002"/>
  </r>
  <r>
    <n v="1082"/>
    <s v="CA-2016-110016"/>
    <n v="29"/>
    <x v="0"/>
    <x v="1"/>
    <s v="04/12/2016"/>
    <x v="1"/>
    <s v="BT-11395"/>
    <s v="Bill Tyler"/>
    <x v="1"/>
    <x v="0"/>
    <x v="12"/>
    <x v="2"/>
    <s v="FUR-CH-10002880"/>
    <x v="0"/>
    <n v="1106.9100000000001"/>
  </r>
  <r>
    <n v="1083"/>
    <s v="US-2017-143819"/>
    <n v="1"/>
    <x v="10"/>
    <x v="0"/>
    <s v="05/03/2017"/>
    <x v="1"/>
    <s v="KD-16270"/>
    <s v="Karen Daniels"/>
    <x v="0"/>
    <x v="0"/>
    <x v="15"/>
    <x v="3"/>
    <s v="FUR-TA-10001095"/>
    <x v="0"/>
    <n v="836.59199999999998"/>
  </r>
  <r>
    <n v="1084"/>
    <s v="US-2017-143819"/>
    <n v="1"/>
    <x v="10"/>
    <x v="0"/>
    <s v="05/03/2017"/>
    <x v="1"/>
    <s v="KD-16270"/>
    <s v="Karen Daniels"/>
    <x v="0"/>
    <x v="0"/>
    <x v="15"/>
    <x v="3"/>
    <s v="OFF-PA-10003127"/>
    <x v="1"/>
    <n v="26.38"/>
  </r>
  <r>
    <n v="1085"/>
    <s v="US-2017-143819"/>
    <n v="1"/>
    <x v="10"/>
    <x v="0"/>
    <s v="05/03/2017"/>
    <x v="1"/>
    <s v="KD-16270"/>
    <s v="Karen Daniels"/>
    <x v="0"/>
    <x v="0"/>
    <x v="15"/>
    <x v="3"/>
    <s v="OFF-ST-10003208"/>
    <x v="1"/>
    <n v="362.92"/>
  </r>
  <r>
    <n v="1086"/>
    <s v="US-2017-143819"/>
    <n v="1"/>
    <x v="10"/>
    <x v="0"/>
    <s v="05/03/2017"/>
    <x v="1"/>
    <s v="KD-16270"/>
    <s v="Karen Daniels"/>
    <x v="0"/>
    <x v="0"/>
    <x v="15"/>
    <x v="3"/>
    <s v="TEC-MA-10003979"/>
    <x v="2"/>
    <n v="4899.93"/>
  </r>
  <r>
    <n v="1087"/>
    <s v="CA-2017-167584"/>
    <n v="12"/>
    <x v="6"/>
    <x v="0"/>
    <s v="12/08/2017"/>
    <x v="3"/>
    <s v="LC-16870"/>
    <s v="Lena Cacioppo"/>
    <x v="0"/>
    <x v="0"/>
    <x v="23"/>
    <x v="2"/>
    <s v="OFF-PA-10000029"/>
    <x v="1"/>
    <n v="6.48"/>
  </r>
  <r>
    <n v="1088"/>
    <s v="CA-2017-166163"/>
    <n v="15"/>
    <x v="6"/>
    <x v="0"/>
    <s v="20/08/2017"/>
    <x v="0"/>
    <s v="CY-12745"/>
    <s v="Craig Yedwab"/>
    <x v="1"/>
    <x v="0"/>
    <x v="1"/>
    <x v="1"/>
    <s v="TEC-PH-10004896"/>
    <x v="2"/>
    <n v="71.975999999999999"/>
  </r>
  <r>
    <n v="1089"/>
    <s v="CA-2017-166163"/>
    <n v="15"/>
    <x v="6"/>
    <x v="0"/>
    <s v="20/08/2017"/>
    <x v="0"/>
    <s v="CY-12745"/>
    <s v="Craig Yedwab"/>
    <x v="1"/>
    <x v="0"/>
    <x v="1"/>
    <x v="1"/>
    <s v="OFF-LA-10000452"/>
    <x v="1"/>
    <n v="3.15"/>
  </r>
  <r>
    <n v="1090"/>
    <s v="CA-2018-158407"/>
    <n v="4"/>
    <x v="1"/>
    <x v="3"/>
    <s v="10/06/2018"/>
    <x v="1"/>
    <s v="LW-16990"/>
    <s v="Lindsay Williams"/>
    <x v="1"/>
    <x v="0"/>
    <x v="3"/>
    <x v="0"/>
    <s v="FUR-FU-10001967"/>
    <x v="0"/>
    <n v="31.984000000000002"/>
  </r>
  <r>
    <n v="1091"/>
    <s v="CA-2018-158407"/>
    <n v="4"/>
    <x v="1"/>
    <x v="3"/>
    <s v="10/06/2018"/>
    <x v="1"/>
    <s v="LW-16990"/>
    <s v="Lindsay Williams"/>
    <x v="1"/>
    <x v="0"/>
    <x v="3"/>
    <x v="0"/>
    <s v="TEC-PH-10001819"/>
    <x v="2"/>
    <n v="71.983999999999995"/>
  </r>
  <r>
    <n v="1092"/>
    <s v="CA-2016-143490"/>
    <n v="6"/>
    <x v="4"/>
    <x v="1"/>
    <s v="13/12/2016"/>
    <x v="1"/>
    <s v="NP-18325"/>
    <s v="Naresj Patel"/>
    <x v="0"/>
    <x v="0"/>
    <x v="1"/>
    <x v="1"/>
    <s v="OFF-AR-10002952"/>
    <x v="1"/>
    <n v="120.15"/>
  </r>
  <r>
    <n v="1093"/>
    <s v="CA-2016-143490"/>
    <n v="6"/>
    <x v="4"/>
    <x v="1"/>
    <s v="13/12/2016"/>
    <x v="1"/>
    <s v="NP-18325"/>
    <s v="Naresj Patel"/>
    <x v="0"/>
    <x v="0"/>
    <x v="1"/>
    <x v="1"/>
    <s v="TEC-PH-10000576"/>
    <x v="2"/>
    <n v="219.184"/>
  </r>
  <r>
    <n v="1094"/>
    <s v="CA-2016-165085"/>
    <n v="27"/>
    <x v="4"/>
    <x v="1"/>
    <s v="31/12/2016"/>
    <x v="1"/>
    <s v="BT-11485"/>
    <s v="Brad Thomas"/>
    <x v="2"/>
    <x v="0"/>
    <x v="39"/>
    <x v="3"/>
    <s v="OFF-PA-10000605"/>
    <x v="1"/>
    <n v="28.9"/>
  </r>
  <r>
    <n v="1095"/>
    <s v="CA-2016-165085"/>
    <n v="27"/>
    <x v="4"/>
    <x v="1"/>
    <s v="31/12/2016"/>
    <x v="1"/>
    <s v="BT-11485"/>
    <s v="Brad Thomas"/>
    <x v="2"/>
    <x v="0"/>
    <x v="39"/>
    <x v="3"/>
    <s v="OFF-AP-10002518"/>
    <x v="1"/>
    <n v="355.96"/>
  </r>
  <r>
    <n v="1096"/>
    <s v="CA-2018-160423"/>
    <n v="21"/>
    <x v="9"/>
    <x v="3"/>
    <s v="26/01/2018"/>
    <x v="1"/>
    <s v="PS-19045"/>
    <s v="Penelope Sewall"/>
    <x v="2"/>
    <x v="0"/>
    <x v="3"/>
    <x v="0"/>
    <s v="OFF-ST-10004340"/>
    <x v="1"/>
    <n v="348.20800000000003"/>
  </r>
  <r>
    <n v="1097"/>
    <s v="CA-2018-160423"/>
    <n v="21"/>
    <x v="9"/>
    <x v="3"/>
    <s v="26/01/2018"/>
    <x v="1"/>
    <s v="PS-19045"/>
    <s v="Penelope Sewall"/>
    <x v="2"/>
    <x v="0"/>
    <x v="3"/>
    <x v="0"/>
    <s v="OFF-BI-10004001"/>
    <x v="1"/>
    <n v="35.783999999999999"/>
  </r>
  <r>
    <n v="1098"/>
    <s v="CA-2015-159338"/>
    <n v="25"/>
    <x v="1"/>
    <x v="2"/>
    <s v="28/06/2015"/>
    <x v="2"/>
    <s v="NS-18640"/>
    <s v="Noel Staavos"/>
    <x v="1"/>
    <x v="0"/>
    <x v="1"/>
    <x v="1"/>
    <s v="FUR-TA-10004147"/>
    <x v="0"/>
    <n v="447.84"/>
  </r>
  <r>
    <n v="1099"/>
    <s v="CA-2017-107216"/>
    <n v="14"/>
    <x v="1"/>
    <x v="0"/>
    <s v="17/06/2017"/>
    <x v="2"/>
    <s v="PV-18985"/>
    <s v="Paul Van Hugh"/>
    <x v="2"/>
    <x v="0"/>
    <x v="1"/>
    <x v="1"/>
    <s v="OFF-AR-10001545"/>
    <x v="1"/>
    <n v="7.04"/>
  </r>
  <r>
    <n v="1100"/>
    <s v="CA-2017-107216"/>
    <n v="14"/>
    <x v="1"/>
    <x v="0"/>
    <s v="17/06/2017"/>
    <x v="2"/>
    <s v="PV-18985"/>
    <s v="Paul Van Hugh"/>
    <x v="2"/>
    <x v="0"/>
    <x v="1"/>
    <x v="1"/>
    <s v="FUR-FU-10000206"/>
    <x v="0"/>
    <n v="8.73"/>
  </r>
  <r>
    <n v="1101"/>
    <s v="CA-2017-107216"/>
    <n v="14"/>
    <x v="1"/>
    <x v="0"/>
    <s v="17/06/2017"/>
    <x v="2"/>
    <s v="PV-18985"/>
    <s v="Paul Van Hugh"/>
    <x v="2"/>
    <x v="0"/>
    <x v="1"/>
    <x v="1"/>
    <s v="TEC-AC-10001013"/>
    <x v="2"/>
    <n v="29.29"/>
  </r>
  <r>
    <n v="1102"/>
    <s v="CA-2017-107216"/>
    <n v="14"/>
    <x v="1"/>
    <x v="0"/>
    <s v="17/06/2017"/>
    <x v="2"/>
    <s v="PV-18985"/>
    <s v="Paul Van Hugh"/>
    <x v="2"/>
    <x v="0"/>
    <x v="1"/>
    <x v="1"/>
    <s v="OFF-AR-10002255"/>
    <x v="1"/>
    <n v="8.64"/>
  </r>
  <r>
    <n v="1103"/>
    <s v="US-2018-145863"/>
    <n v="21"/>
    <x v="3"/>
    <x v="3"/>
    <s v="27/04/2018"/>
    <x v="1"/>
    <s v="RP-19390"/>
    <s v="Resi Pölking"/>
    <x v="0"/>
    <x v="0"/>
    <x v="5"/>
    <x v="2"/>
    <s v="OFF-BI-10004140"/>
    <x v="1"/>
    <n v="2.694"/>
  </r>
  <r>
    <n v="1104"/>
    <s v="US-2018-145863"/>
    <n v="21"/>
    <x v="3"/>
    <x v="3"/>
    <s v="27/04/2018"/>
    <x v="1"/>
    <s v="RP-19390"/>
    <s v="Resi Pölking"/>
    <x v="0"/>
    <x v="0"/>
    <x v="5"/>
    <x v="2"/>
    <s v="OFF-BI-10002049"/>
    <x v="1"/>
    <n v="2.9340000000000002"/>
  </r>
  <r>
    <n v="1105"/>
    <s v="CA-2017-112340"/>
    <n v="21"/>
    <x v="2"/>
    <x v="0"/>
    <s v="27/10/2017"/>
    <x v="1"/>
    <s v="NM-18520"/>
    <s v="Neoma Murray"/>
    <x v="0"/>
    <x v="0"/>
    <x v="1"/>
    <x v="1"/>
    <s v="OFF-PA-10001892"/>
    <x v="1"/>
    <n v="22.92"/>
  </r>
  <r>
    <n v="1106"/>
    <s v="US-2017-110156"/>
    <n v="19"/>
    <x v="0"/>
    <x v="0"/>
    <s v="24/11/2017"/>
    <x v="1"/>
    <s v="EH-13945"/>
    <s v="Eric Hoffmann"/>
    <x v="0"/>
    <x v="0"/>
    <x v="5"/>
    <x v="2"/>
    <s v="OFF-ST-10000642"/>
    <x v="1"/>
    <n v="100.70399999999999"/>
  </r>
  <r>
    <n v="1107"/>
    <s v="US-2017-110156"/>
    <n v="19"/>
    <x v="0"/>
    <x v="0"/>
    <s v="24/11/2017"/>
    <x v="1"/>
    <s v="EH-13945"/>
    <s v="Eric Hoffmann"/>
    <x v="0"/>
    <x v="0"/>
    <x v="5"/>
    <x v="2"/>
    <s v="FUR-FU-10000206"/>
    <x v="0"/>
    <n v="2.3279999999999998"/>
  </r>
  <r>
    <n v="1108"/>
    <s v="US-2017-110156"/>
    <n v="19"/>
    <x v="0"/>
    <x v="0"/>
    <s v="24/11/2017"/>
    <x v="1"/>
    <s v="EH-13945"/>
    <s v="Eric Hoffmann"/>
    <x v="0"/>
    <x v="0"/>
    <x v="5"/>
    <x v="2"/>
    <s v="OFF-BI-10003676"/>
    <x v="1"/>
    <n v="10.78"/>
  </r>
  <r>
    <n v="1109"/>
    <s v="US-2017-110156"/>
    <n v="19"/>
    <x v="0"/>
    <x v="0"/>
    <s v="24/11/2017"/>
    <x v="1"/>
    <s v="EH-13945"/>
    <s v="Eric Hoffmann"/>
    <x v="0"/>
    <x v="0"/>
    <x v="5"/>
    <x v="2"/>
    <s v="OFF-FA-10003495"/>
    <x v="1"/>
    <n v="58.368000000000002"/>
  </r>
  <r>
    <n v="1110"/>
    <s v="US-2017-110156"/>
    <n v="19"/>
    <x v="0"/>
    <x v="0"/>
    <s v="24/11/2017"/>
    <x v="1"/>
    <s v="EH-13945"/>
    <s v="Eric Hoffmann"/>
    <x v="0"/>
    <x v="0"/>
    <x v="5"/>
    <x v="2"/>
    <s v="OFF-EN-10003798"/>
    <x v="1"/>
    <n v="40.968000000000004"/>
  </r>
  <r>
    <n v="1111"/>
    <s v="US-2017-110156"/>
    <n v="19"/>
    <x v="0"/>
    <x v="0"/>
    <s v="24/11/2017"/>
    <x v="1"/>
    <s v="EH-13945"/>
    <s v="Eric Hoffmann"/>
    <x v="0"/>
    <x v="0"/>
    <x v="5"/>
    <x v="2"/>
    <s v="TEC-PH-10003589"/>
    <x v="2"/>
    <n v="71.959999999999994"/>
  </r>
  <r>
    <n v="1112"/>
    <s v="US-2017-110156"/>
    <n v="19"/>
    <x v="0"/>
    <x v="0"/>
    <s v="24/11/2017"/>
    <x v="1"/>
    <s v="EH-13945"/>
    <s v="Eric Hoffmann"/>
    <x v="0"/>
    <x v="0"/>
    <x v="5"/>
    <x v="2"/>
    <s v="OFF-PA-10004735"/>
    <x v="1"/>
    <n v="10.368"/>
  </r>
  <r>
    <n v="1113"/>
    <s v="US-2017-110156"/>
    <n v="19"/>
    <x v="0"/>
    <x v="0"/>
    <s v="24/11/2017"/>
    <x v="1"/>
    <s v="EH-13945"/>
    <s v="Eric Hoffmann"/>
    <x v="0"/>
    <x v="0"/>
    <x v="5"/>
    <x v="2"/>
    <s v="OFF-BI-10002609"/>
    <x v="1"/>
    <n v="1.1919999999999999"/>
  </r>
  <r>
    <n v="1114"/>
    <s v="CA-2018-140585"/>
    <n v="18"/>
    <x v="4"/>
    <x v="3"/>
    <s v="23/12/2018"/>
    <x v="0"/>
    <s v="RA-19915"/>
    <s v="Russell Applegate"/>
    <x v="0"/>
    <x v="0"/>
    <x v="1"/>
    <x v="1"/>
    <s v="OFF-BI-10003364"/>
    <x v="1"/>
    <n v="46.671999999999997"/>
  </r>
  <r>
    <n v="1115"/>
    <s v="CA-2018-140585"/>
    <n v="18"/>
    <x v="4"/>
    <x v="3"/>
    <s v="23/12/2018"/>
    <x v="0"/>
    <s v="RA-19915"/>
    <s v="Russell Applegate"/>
    <x v="0"/>
    <x v="0"/>
    <x v="1"/>
    <x v="1"/>
    <s v="FUR-BO-10002206"/>
    <x v="0"/>
    <n v="119.833"/>
  </r>
  <r>
    <n v="1116"/>
    <s v="CA-2018-140585"/>
    <n v="18"/>
    <x v="4"/>
    <x v="3"/>
    <s v="23/12/2018"/>
    <x v="0"/>
    <s v="RA-19915"/>
    <s v="Russell Applegate"/>
    <x v="0"/>
    <x v="0"/>
    <x v="1"/>
    <x v="1"/>
    <s v="TEC-AC-10003610"/>
    <x v="2"/>
    <n v="119.98"/>
  </r>
  <r>
    <n v="1117"/>
    <s v="CA-2017-144855"/>
    <n v="22"/>
    <x v="7"/>
    <x v="0"/>
    <s v="24/07/2017"/>
    <x v="0"/>
    <s v="DL-13495"/>
    <s v="Dionis Lloyd"/>
    <x v="1"/>
    <x v="0"/>
    <x v="1"/>
    <x v="1"/>
    <s v="OFF-LA-10003766"/>
    <x v="1"/>
    <n v="6.3"/>
  </r>
  <r>
    <n v="1118"/>
    <s v="CA-2016-142755"/>
    <n v="4"/>
    <x v="8"/>
    <x v="1"/>
    <s v="08/09/2016"/>
    <x v="1"/>
    <s v="CS-12355"/>
    <s v="Christine Sundaresam"/>
    <x v="0"/>
    <x v="0"/>
    <x v="32"/>
    <x v="0"/>
    <s v="OFF-PA-10001970"/>
    <x v="1"/>
    <n v="279.89999999999998"/>
  </r>
  <r>
    <n v="1119"/>
    <s v="CA-2016-142755"/>
    <n v="4"/>
    <x v="8"/>
    <x v="1"/>
    <s v="08/09/2016"/>
    <x v="1"/>
    <s v="CS-12355"/>
    <s v="Christine Sundaresam"/>
    <x v="0"/>
    <x v="0"/>
    <x v="32"/>
    <x v="0"/>
    <s v="TEC-AC-10002049"/>
    <x v="2"/>
    <n v="619.95000000000005"/>
  </r>
  <r>
    <n v="1120"/>
    <s v="CA-2016-142755"/>
    <n v="4"/>
    <x v="8"/>
    <x v="1"/>
    <s v="08/09/2016"/>
    <x v="1"/>
    <s v="CS-12355"/>
    <s v="Christine Sundaresam"/>
    <x v="0"/>
    <x v="0"/>
    <x v="32"/>
    <x v="0"/>
    <s v="OFF-PA-10000141"/>
    <x v="1"/>
    <n v="4.3600000000000003"/>
  </r>
  <r>
    <n v="1121"/>
    <s v="CA-2016-142755"/>
    <n v="4"/>
    <x v="8"/>
    <x v="1"/>
    <s v="08/09/2016"/>
    <x v="1"/>
    <s v="CS-12355"/>
    <s v="Christine Sundaresam"/>
    <x v="0"/>
    <x v="0"/>
    <x v="32"/>
    <x v="0"/>
    <s v="OFF-EN-10004459"/>
    <x v="1"/>
    <n v="15.28"/>
  </r>
  <r>
    <n v="1122"/>
    <s v="US-2015-147627"/>
    <n v="20"/>
    <x v="9"/>
    <x v="2"/>
    <s v="26/01/2015"/>
    <x v="1"/>
    <s v="HL-15040"/>
    <s v="Hunter Lopez"/>
    <x v="0"/>
    <x v="0"/>
    <x v="36"/>
    <x v="0"/>
    <s v="TEC-PH-10001061"/>
    <x v="2"/>
    <n v="699.93"/>
  </r>
  <r>
    <n v="1123"/>
    <s v="US-2015-147627"/>
    <n v="20"/>
    <x v="9"/>
    <x v="2"/>
    <s v="26/01/2015"/>
    <x v="1"/>
    <s v="HL-15040"/>
    <s v="Hunter Lopez"/>
    <x v="0"/>
    <x v="0"/>
    <x v="36"/>
    <x v="0"/>
    <s v="OFF-AR-10002375"/>
    <x v="1"/>
    <n v="22.96"/>
  </r>
  <r>
    <n v="1124"/>
    <s v="US-2015-147627"/>
    <n v="20"/>
    <x v="9"/>
    <x v="2"/>
    <s v="26/01/2015"/>
    <x v="1"/>
    <s v="HL-15040"/>
    <s v="Hunter Lopez"/>
    <x v="0"/>
    <x v="0"/>
    <x v="36"/>
    <x v="0"/>
    <s v="FUR-FU-10003194"/>
    <x v="0"/>
    <n v="38.6"/>
  </r>
  <r>
    <n v="1125"/>
    <s v="US-2015-147627"/>
    <n v="20"/>
    <x v="9"/>
    <x v="2"/>
    <s v="26/01/2015"/>
    <x v="1"/>
    <s v="HL-15040"/>
    <s v="Hunter Lopez"/>
    <x v="0"/>
    <x v="0"/>
    <x v="36"/>
    <x v="0"/>
    <s v="OFF-AR-10003811"/>
    <x v="1"/>
    <n v="6.63"/>
  </r>
  <r>
    <n v="1126"/>
    <s v="US-2015-147627"/>
    <n v="20"/>
    <x v="9"/>
    <x v="2"/>
    <s v="26/01/2015"/>
    <x v="1"/>
    <s v="HL-15040"/>
    <s v="Hunter Lopez"/>
    <x v="0"/>
    <x v="0"/>
    <x v="36"/>
    <x v="0"/>
    <s v="OFF-EN-10001539"/>
    <x v="1"/>
    <n v="23.34"/>
  </r>
  <r>
    <n v="1127"/>
    <s v="US-2015-147627"/>
    <n v="20"/>
    <x v="9"/>
    <x v="2"/>
    <s v="26/01/2015"/>
    <x v="1"/>
    <s v="HL-15040"/>
    <s v="Hunter Lopez"/>
    <x v="0"/>
    <x v="0"/>
    <x v="36"/>
    <x v="0"/>
    <s v="FUR-CH-10002331"/>
    <x v="0"/>
    <n v="1067.94"/>
  </r>
  <r>
    <n v="1128"/>
    <s v="CA-2016-105970"/>
    <n v="2"/>
    <x v="10"/>
    <x v="1"/>
    <s v="07/03/2016"/>
    <x v="1"/>
    <s v="PA-19060"/>
    <s v="Pete Armstrong"/>
    <x v="2"/>
    <x v="0"/>
    <x v="14"/>
    <x v="2"/>
    <s v="OFF-AR-10003156"/>
    <x v="1"/>
    <n v="10.16"/>
  </r>
  <r>
    <n v="1129"/>
    <s v="CA-2016-105970"/>
    <n v="2"/>
    <x v="10"/>
    <x v="1"/>
    <s v="07/03/2016"/>
    <x v="1"/>
    <s v="PA-19060"/>
    <s v="Pete Armstrong"/>
    <x v="2"/>
    <x v="0"/>
    <x v="14"/>
    <x v="2"/>
    <s v="OFF-EN-10001532"/>
    <x v="1"/>
    <n v="101.88"/>
  </r>
  <r>
    <n v="1130"/>
    <s v="CA-2017-112102"/>
    <n v="12"/>
    <x v="3"/>
    <x v="0"/>
    <s v="16/04/2017"/>
    <x v="1"/>
    <s v="BD-11605"/>
    <s v="Brian Dahlen"/>
    <x v="0"/>
    <x v="0"/>
    <x v="17"/>
    <x v="0"/>
    <s v="FUR-TA-10004086"/>
    <x v="0"/>
    <n v="343.92"/>
  </r>
  <r>
    <n v="1131"/>
    <s v="CA-2017-112102"/>
    <n v="12"/>
    <x v="3"/>
    <x v="0"/>
    <s v="16/04/2017"/>
    <x v="1"/>
    <s v="BD-11605"/>
    <s v="Brian Dahlen"/>
    <x v="0"/>
    <x v="0"/>
    <x v="17"/>
    <x v="0"/>
    <s v="OFF-PA-10000100"/>
    <x v="1"/>
    <n v="40.99"/>
  </r>
  <r>
    <n v="1132"/>
    <s v="CA-2017-112102"/>
    <n v="12"/>
    <x v="3"/>
    <x v="0"/>
    <s v="16/04/2017"/>
    <x v="1"/>
    <s v="BD-11605"/>
    <s v="Brian Dahlen"/>
    <x v="0"/>
    <x v="0"/>
    <x v="17"/>
    <x v="0"/>
    <s v="OFF-EN-10002500"/>
    <x v="1"/>
    <n v="63.9"/>
  </r>
  <r>
    <n v="1133"/>
    <s v="US-2017-114776"/>
    <n v="6"/>
    <x v="4"/>
    <x v="0"/>
    <s v="07/12/2017"/>
    <x v="2"/>
    <s v="GG-14650"/>
    <s v="Greg Guthrie"/>
    <x v="1"/>
    <x v="0"/>
    <x v="1"/>
    <x v="1"/>
    <s v="OFF-PA-10004100"/>
    <x v="1"/>
    <n v="19.440000000000001"/>
  </r>
  <r>
    <n v="1134"/>
    <s v="US-2017-134908"/>
    <n v="5"/>
    <x v="1"/>
    <x v="0"/>
    <s v="09/06/2017"/>
    <x v="1"/>
    <s v="JS-15940"/>
    <s v="Joni Sundaresam"/>
    <x v="2"/>
    <x v="0"/>
    <x v="9"/>
    <x v="3"/>
    <s v="OFF-ST-10003479"/>
    <x v="1"/>
    <n v="124.608"/>
  </r>
  <r>
    <n v="1135"/>
    <s v="US-2017-134908"/>
    <n v="5"/>
    <x v="1"/>
    <x v="0"/>
    <s v="09/06/2017"/>
    <x v="1"/>
    <s v="JS-15940"/>
    <s v="Joni Sundaresam"/>
    <x v="2"/>
    <x v="0"/>
    <x v="9"/>
    <x v="3"/>
    <s v="OFF-LA-10000973"/>
    <x v="1"/>
    <n v="7.56"/>
  </r>
  <r>
    <n v="1136"/>
    <s v="US-2017-148803"/>
    <n v="11"/>
    <x v="4"/>
    <x v="0"/>
    <s v="11/12/2017"/>
    <x v="3"/>
    <s v="LR-16915"/>
    <s v="Lena Radford"/>
    <x v="0"/>
    <x v="0"/>
    <x v="2"/>
    <x v="0"/>
    <s v="OFF-ST-10001476"/>
    <x v="1"/>
    <n v="85.224000000000004"/>
  </r>
  <r>
    <n v="1137"/>
    <s v="CA-2017-152170"/>
    <n v="12"/>
    <x v="0"/>
    <x v="0"/>
    <s v="15/11/2017"/>
    <x v="0"/>
    <s v="FH-14275"/>
    <s v="Frank Hawley"/>
    <x v="1"/>
    <x v="0"/>
    <x v="14"/>
    <x v="2"/>
    <s v="OFF-EN-10002831"/>
    <x v="1"/>
    <n v="287.52"/>
  </r>
  <r>
    <n v="1138"/>
    <s v="CA-2017-152170"/>
    <n v="12"/>
    <x v="0"/>
    <x v="0"/>
    <s v="15/11/2017"/>
    <x v="0"/>
    <s v="FH-14275"/>
    <s v="Frank Hawley"/>
    <x v="1"/>
    <x v="0"/>
    <x v="14"/>
    <x v="2"/>
    <s v="OFF-AP-10002350"/>
    <x v="1"/>
    <n v="37.68"/>
  </r>
  <r>
    <n v="1139"/>
    <s v="CA-2017-152170"/>
    <n v="12"/>
    <x v="0"/>
    <x v="0"/>
    <s v="15/11/2017"/>
    <x v="0"/>
    <s v="FH-14275"/>
    <s v="Frank Hawley"/>
    <x v="1"/>
    <x v="0"/>
    <x v="14"/>
    <x v="2"/>
    <s v="OFF-PA-10001763"/>
    <x v="1"/>
    <n v="19.98"/>
  </r>
  <r>
    <n v="1140"/>
    <s v="CA-2017-152170"/>
    <n v="12"/>
    <x v="0"/>
    <x v="0"/>
    <s v="15/11/2017"/>
    <x v="0"/>
    <s v="FH-14275"/>
    <s v="Frank Hawley"/>
    <x v="1"/>
    <x v="0"/>
    <x v="14"/>
    <x v="2"/>
    <s v="OFF-AR-10003394"/>
    <x v="1"/>
    <n v="20.58"/>
  </r>
  <r>
    <n v="1141"/>
    <s v="CA-2017-152170"/>
    <n v="12"/>
    <x v="0"/>
    <x v="0"/>
    <s v="15/11/2017"/>
    <x v="0"/>
    <s v="FH-14275"/>
    <s v="Frank Hawley"/>
    <x v="1"/>
    <x v="0"/>
    <x v="14"/>
    <x v="2"/>
    <s v="OFF-BI-10002072"/>
    <x v="1"/>
    <n v="17.38"/>
  </r>
  <r>
    <n v="1142"/>
    <s v="CA-2015-146969"/>
    <n v="29"/>
    <x v="8"/>
    <x v="2"/>
    <s v="03/10/2015"/>
    <x v="1"/>
    <s v="AP-10915"/>
    <s v="Arthur Prichep"/>
    <x v="0"/>
    <x v="0"/>
    <x v="1"/>
    <x v="1"/>
    <s v="FUR-FU-10004188"/>
    <x v="0"/>
    <n v="204.6"/>
  </r>
  <r>
    <n v="1143"/>
    <s v="CA-2015-146969"/>
    <n v="29"/>
    <x v="8"/>
    <x v="2"/>
    <s v="03/10/2015"/>
    <x v="1"/>
    <s v="AP-10915"/>
    <s v="Arthur Prichep"/>
    <x v="0"/>
    <x v="0"/>
    <x v="1"/>
    <x v="1"/>
    <s v="OFF-FA-10001561"/>
    <x v="1"/>
    <n v="8.7200000000000006"/>
  </r>
  <r>
    <n v="1144"/>
    <s v="CA-2015-146969"/>
    <n v="29"/>
    <x v="8"/>
    <x v="2"/>
    <s v="03/10/2015"/>
    <x v="1"/>
    <s v="AP-10915"/>
    <s v="Arthur Prichep"/>
    <x v="0"/>
    <x v="0"/>
    <x v="1"/>
    <x v="1"/>
    <s v="OFF-PA-10002105"/>
    <x v="1"/>
    <n v="6.48"/>
  </r>
  <r>
    <n v="1145"/>
    <s v="CA-2015-146969"/>
    <n v="29"/>
    <x v="8"/>
    <x v="2"/>
    <s v="03/10/2015"/>
    <x v="1"/>
    <s v="AP-10915"/>
    <s v="Arthur Prichep"/>
    <x v="0"/>
    <x v="0"/>
    <x v="1"/>
    <x v="1"/>
    <s v="TEC-MA-10004241"/>
    <x v="2"/>
    <n v="686.32"/>
  </r>
  <r>
    <n v="1146"/>
    <s v="CA-2015-146969"/>
    <n v="29"/>
    <x v="8"/>
    <x v="2"/>
    <s v="03/10/2015"/>
    <x v="1"/>
    <s v="AP-10915"/>
    <s v="Arthur Prichep"/>
    <x v="0"/>
    <x v="0"/>
    <x v="1"/>
    <x v="1"/>
    <s v="OFF-ST-10004340"/>
    <x v="1"/>
    <n v="62.18"/>
  </r>
  <r>
    <n v="1147"/>
    <s v="CA-2016-112452"/>
    <n v="4"/>
    <x v="3"/>
    <x v="1"/>
    <s v="04/04/2016"/>
    <x v="3"/>
    <s v="NC-18340"/>
    <s v="Nat Carroll"/>
    <x v="0"/>
    <x v="0"/>
    <x v="12"/>
    <x v="2"/>
    <s v="OFF-AP-10003849"/>
    <x v="1"/>
    <n v="644.07600000000002"/>
  </r>
  <r>
    <n v="1148"/>
    <s v="CA-2016-112452"/>
    <n v="4"/>
    <x v="3"/>
    <x v="1"/>
    <s v="04/04/2016"/>
    <x v="3"/>
    <s v="NC-18340"/>
    <s v="Nat Carroll"/>
    <x v="0"/>
    <x v="0"/>
    <x v="12"/>
    <x v="2"/>
    <s v="OFF-FA-10000735"/>
    <x v="1"/>
    <n v="5.84"/>
  </r>
  <r>
    <n v="1149"/>
    <s v="CA-2016-112452"/>
    <n v="4"/>
    <x v="3"/>
    <x v="1"/>
    <s v="04/04/2016"/>
    <x v="3"/>
    <s v="NC-18340"/>
    <s v="Nat Carroll"/>
    <x v="0"/>
    <x v="0"/>
    <x v="12"/>
    <x v="2"/>
    <s v="OFF-BI-10003350"/>
    <x v="1"/>
    <n v="12.76"/>
  </r>
  <r>
    <n v="1150"/>
    <s v="CA-2016-112452"/>
    <n v="4"/>
    <x v="3"/>
    <x v="1"/>
    <s v="04/04/2016"/>
    <x v="3"/>
    <s v="NC-18340"/>
    <s v="Nat Carroll"/>
    <x v="0"/>
    <x v="0"/>
    <x v="12"/>
    <x v="2"/>
    <s v="TEC-PH-10000307"/>
    <x v="2"/>
    <n v="10.95"/>
  </r>
  <r>
    <n v="1151"/>
    <s v="CA-2016-112452"/>
    <n v="4"/>
    <x v="3"/>
    <x v="1"/>
    <s v="04/04/2016"/>
    <x v="3"/>
    <s v="NC-18340"/>
    <s v="Nat Carroll"/>
    <x v="0"/>
    <x v="0"/>
    <x v="12"/>
    <x v="2"/>
    <s v="TEC-CO-10004202"/>
    <x v="2"/>
    <n v="599.98"/>
  </r>
  <r>
    <n v="1152"/>
    <s v="CA-2016-113971"/>
    <n v="8"/>
    <x v="5"/>
    <x v="1"/>
    <s v="14/05/2016"/>
    <x v="1"/>
    <s v="CB-12535"/>
    <s v="Claudia Bergmann"/>
    <x v="1"/>
    <x v="0"/>
    <x v="24"/>
    <x v="3"/>
    <s v="FUR-FU-10001852"/>
    <x v="0"/>
    <n v="8.3520000000000003"/>
  </r>
  <r>
    <n v="1153"/>
    <s v="CA-2017-160395"/>
    <n v="31"/>
    <x v="4"/>
    <x v="0"/>
    <s v="06/01/2018"/>
    <x v="1"/>
    <s v="KL-16555"/>
    <s v="Kelly Lampkin"/>
    <x v="1"/>
    <x v="0"/>
    <x v="33"/>
    <x v="1"/>
    <s v="OFF-AR-10003759"/>
    <x v="1"/>
    <n v="3.64"/>
  </r>
  <r>
    <n v="1154"/>
    <s v="CA-2017-160395"/>
    <n v="31"/>
    <x v="4"/>
    <x v="0"/>
    <s v="06/01/2018"/>
    <x v="1"/>
    <s v="KL-16555"/>
    <s v="Kelly Lampkin"/>
    <x v="1"/>
    <x v="0"/>
    <x v="33"/>
    <x v="1"/>
    <s v="OFF-BI-10003984"/>
    <x v="1"/>
    <n v="159.768"/>
  </r>
  <r>
    <n v="1155"/>
    <s v="CA-2015-136567"/>
    <n v="20"/>
    <x v="4"/>
    <x v="2"/>
    <s v="21/12/2015"/>
    <x v="2"/>
    <s v="PS-19045"/>
    <s v="Penelope Sewall"/>
    <x v="2"/>
    <x v="0"/>
    <x v="17"/>
    <x v="0"/>
    <s v="OFF-ST-10004337"/>
    <x v="1"/>
    <n v="122.48"/>
  </r>
  <r>
    <n v="1156"/>
    <s v="CA-2015-136567"/>
    <n v="20"/>
    <x v="4"/>
    <x v="2"/>
    <s v="21/12/2015"/>
    <x v="2"/>
    <s v="PS-19045"/>
    <s v="Penelope Sewall"/>
    <x v="2"/>
    <x v="0"/>
    <x v="17"/>
    <x v="0"/>
    <s v="FUR-TA-10001932"/>
    <x v="0"/>
    <n v="2244.48"/>
  </r>
  <r>
    <n v="1157"/>
    <s v="CA-2015-136567"/>
    <n v="20"/>
    <x v="4"/>
    <x v="2"/>
    <s v="21/12/2015"/>
    <x v="2"/>
    <s v="PS-19045"/>
    <s v="Penelope Sewall"/>
    <x v="2"/>
    <x v="0"/>
    <x v="17"/>
    <x v="0"/>
    <s v="OFF-BI-10003982"/>
    <x v="1"/>
    <n v="62.31"/>
  </r>
  <r>
    <n v="1158"/>
    <s v="CA-2015-136567"/>
    <n v="20"/>
    <x v="4"/>
    <x v="2"/>
    <s v="21/12/2015"/>
    <x v="2"/>
    <s v="PS-19045"/>
    <s v="Penelope Sewall"/>
    <x v="2"/>
    <x v="0"/>
    <x v="17"/>
    <x v="0"/>
    <s v="FUR-TA-10000617"/>
    <x v="0"/>
    <n v="455.1"/>
  </r>
  <r>
    <n v="1159"/>
    <s v="CA-2017-149314"/>
    <n v="2"/>
    <x v="7"/>
    <x v="0"/>
    <s v="07/07/2017"/>
    <x v="0"/>
    <s v="GB-14530"/>
    <s v="George Bell"/>
    <x v="1"/>
    <x v="0"/>
    <x v="1"/>
    <x v="1"/>
    <s v="FUR-CH-10002126"/>
    <x v="0"/>
    <n v="195.184"/>
  </r>
  <r>
    <n v="1160"/>
    <s v="CA-2018-147039"/>
    <n v="29"/>
    <x v="1"/>
    <x v="3"/>
    <s v="04/07/2018"/>
    <x v="1"/>
    <s v="AA-10315"/>
    <s v="Alex Avila"/>
    <x v="0"/>
    <x v="0"/>
    <x v="11"/>
    <x v="2"/>
    <s v="OFF-AP-10000576"/>
    <x v="1"/>
    <n v="362.94"/>
  </r>
  <r>
    <n v="1161"/>
    <s v="CA-2018-147039"/>
    <n v="29"/>
    <x v="1"/>
    <x v="3"/>
    <s v="04/07/2018"/>
    <x v="1"/>
    <s v="AA-10315"/>
    <s v="Alex Avila"/>
    <x v="0"/>
    <x v="0"/>
    <x v="11"/>
    <x v="2"/>
    <s v="OFF-BI-10004654"/>
    <x v="1"/>
    <n v="11.54"/>
  </r>
  <r>
    <n v="1162"/>
    <s v="CA-2015-126522"/>
    <n v="1"/>
    <x v="8"/>
    <x v="2"/>
    <s v="05/09/2015"/>
    <x v="0"/>
    <s v="LT-16765"/>
    <s v="Larry Tron"/>
    <x v="0"/>
    <x v="0"/>
    <x v="1"/>
    <x v="1"/>
    <s v="OFF-AR-10004042"/>
    <x v="1"/>
    <n v="53.94"/>
  </r>
  <r>
    <n v="1163"/>
    <s v="CA-2015-127964"/>
    <n v="3"/>
    <x v="10"/>
    <x v="2"/>
    <s v="08/03/2015"/>
    <x v="1"/>
    <s v="AP-10720"/>
    <s v="Anne Pryor"/>
    <x v="2"/>
    <x v="0"/>
    <x v="15"/>
    <x v="3"/>
    <s v="TEC-PH-10004700"/>
    <x v="2"/>
    <n v="9.99"/>
  </r>
  <r>
    <n v="1164"/>
    <s v="CA-2015-127964"/>
    <n v="3"/>
    <x v="10"/>
    <x v="2"/>
    <s v="08/03/2015"/>
    <x v="1"/>
    <s v="AP-10720"/>
    <s v="Anne Pryor"/>
    <x v="2"/>
    <x v="0"/>
    <x v="15"/>
    <x v="3"/>
    <s v="OFF-BI-10004593"/>
    <x v="1"/>
    <n v="125.76"/>
  </r>
  <r>
    <n v="1165"/>
    <s v="CA-2015-127964"/>
    <n v="3"/>
    <x v="10"/>
    <x v="2"/>
    <s v="08/03/2015"/>
    <x v="1"/>
    <s v="AP-10720"/>
    <s v="Anne Pryor"/>
    <x v="2"/>
    <x v="0"/>
    <x v="15"/>
    <x v="3"/>
    <s v="OFF-BI-10003429"/>
    <x v="1"/>
    <n v="25.32"/>
  </r>
  <r>
    <n v="1166"/>
    <s v="CA-2015-117709"/>
    <n v="4"/>
    <x v="5"/>
    <x v="2"/>
    <s v="08/05/2015"/>
    <x v="1"/>
    <s v="PM-18940"/>
    <s v="Paul MacIntyre"/>
    <x v="0"/>
    <x v="0"/>
    <x v="12"/>
    <x v="2"/>
    <s v="OFF-BI-10001294"/>
    <x v="1"/>
    <n v="46.8"/>
  </r>
  <r>
    <n v="1167"/>
    <s v="CA-2016-125416"/>
    <n v="2"/>
    <x v="0"/>
    <x v="1"/>
    <s v="02/11/2016"/>
    <x v="3"/>
    <s v="KC-16540"/>
    <s v="Kelly Collister"/>
    <x v="0"/>
    <x v="0"/>
    <x v="4"/>
    <x v="1"/>
    <s v="TEC-AC-10001552"/>
    <x v="2"/>
    <n v="447.93"/>
  </r>
  <r>
    <n v="1168"/>
    <s v="CA-2018-145226"/>
    <n v="8"/>
    <x v="4"/>
    <x v="3"/>
    <s v="10/12/2018"/>
    <x v="0"/>
    <s v="DL-13315"/>
    <s v="Delfina Latchford"/>
    <x v="0"/>
    <x v="0"/>
    <x v="15"/>
    <x v="3"/>
    <s v="FUR-FU-10004952"/>
    <x v="0"/>
    <n v="109.48"/>
  </r>
  <r>
    <n v="1169"/>
    <s v="CA-2018-145226"/>
    <n v="8"/>
    <x v="4"/>
    <x v="3"/>
    <s v="10/12/2018"/>
    <x v="0"/>
    <s v="DL-13315"/>
    <s v="Delfina Latchford"/>
    <x v="0"/>
    <x v="0"/>
    <x v="15"/>
    <x v="3"/>
    <s v="OFF-ST-10004123"/>
    <x v="1"/>
    <n v="272.94"/>
  </r>
  <r>
    <n v="1170"/>
    <s v="CA-2018-145226"/>
    <n v="8"/>
    <x v="4"/>
    <x v="3"/>
    <s v="10/12/2018"/>
    <x v="0"/>
    <s v="DL-13315"/>
    <s v="Delfina Latchford"/>
    <x v="0"/>
    <x v="0"/>
    <x v="15"/>
    <x v="3"/>
    <s v="OFF-PA-10003172"/>
    <x v="1"/>
    <n v="19.440000000000001"/>
  </r>
  <r>
    <n v="1171"/>
    <s v="CA-2018-145226"/>
    <n v="8"/>
    <x v="4"/>
    <x v="3"/>
    <s v="10/12/2018"/>
    <x v="0"/>
    <s v="DL-13315"/>
    <s v="Delfina Latchford"/>
    <x v="0"/>
    <x v="0"/>
    <x v="15"/>
    <x v="3"/>
    <s v="OFF-ST-10002352"/>
    <x v="1"/>
    <n v="31.92"/>
  </r>
  <r>
    <n v="1172"/>
    <s v="US-2015-100279"/>
    <n v="10"/>
    <x v="10"/>
    <x v="2"/>
    <s v="14/03/2015"/>
    <x v="1"/>
    <s v="SW-20275"/>
    <s v="Scott Williamson"/>
    <x v="0"/>
    <x v="0"/>
    <x v="12"/>
    <x v="2"/>
    <s v="OFF-PA-10002259"/>
    <x v="1"/>
    <n v="22.38"/>
  </r>
  <r>
    <n v="1173"/>
    <s v="CA-2015-158064"/>
    <n v="21"/>
    <x v="3"/>
    <x v="2"/>
    <s v="25/04/2015"/>
    <x v="1"/>
    <s v="AA-10375"/>
    <s v="Allen Armold"/>
    <x v="0"/>
    <x v="0"/>
    <x v="1"/>
    <x v="1"/>
    <s v="OFF-BI-10002976"/>
    <x v="1"/>
    <n v="16.52"/>
  </r>
  <r>
    <n v="1174"/>
    <s v="US-2016-104430"/>
    <n v="22"/>
    <x v="2"/>
    <x v="1"/>
    <s v="26/10/2016"/>
    <x v="1"/>
    <s v="LT-17110"/>
    <s v="Liz Thompson"/>
    <x v="0"/>
    <x v="0"/>
    <x v="10"/>
    <x v="2"/>
    <s v="OFF-BI-10000301"/>
    <x v="1"/>
    <n v="5.1760000000000002"/>
  </r>
  <r>
    <n v="1175"/>
    <s v="CA-2016-132080"/>
    <n v="22"/>
    <x v="6"/>
    <x v="1"/>
    <s v="25/08/2016"/>
    <x v="2"/>
    <s v="DP-13105"/>
    <s v="Dave Poirier"/>
    <x v="1"/>
    <x v="0"/>
    <x v="15"/>
    <x v="3"/>
    <s v="OFF-BI-10003694"/>
    <x v="1"/>
    <n v="50.112000000000002"/>
  </r>
  <r>
    <n v="1176"/>
    <s v="CA-2017-161207"/>
    <n v="29"/>
    <x v="6"/>
    <x v="0"/>
    <s v="03/09/2017"/>
    <x v="1"/>
    <s v="AB-10060"/>
    <s v="Adam Bellavance"/>
    <x v="2"/>
    <x v="0"/>
    <x v="38"/>
    <x v="3"/>
    <s v="OFF-SU-10000381"/>
    <x v="1"/>
    <n v="27.93"/>
  </r>
  <r>
    <n v="1177"/>
    <s v="CA-2015-120243"/>
    <n v="27"/>
    <x v="4"/>
    <x v="2"/>
    <s v="30/12/2015"/>
    <x v="0"/>
    <s v="AT-10435"/>
    <s v="Alyssa Tate"/>
    <x v="2"/>
    <x v="0"/>
    <x v="1"/>
    <x v="1"/>
    <s v="OFF-LA-10004425"/>
    <x v="1"/>
    <n v="11.56"/>
  </r>
  <r>
    <n v="1178"/>
    <s v="CA-2017-113621"/>
    <n v="1"/>
    <x v="4"/>
    <x v="0"/>
    <s v="05/12/2017"/>
    <x v="1"/>
    <s v="JE-15745"/>
    <s v="Joel Eaton"/>
    <x v="0"/>
    <x v="0"/>
    <x v="39"/>
    <x v="3"/>
    <s v="FUR-CH-10001270"/>
    <x v="0"/>
    <n v="172.5"/>
  </r>
  <r>
    <n v="1179"/>
    <s v="CA-2017-113621"/>
    <n v="1"/>
    <x v="4"/>
    <x v="0"/>
    <s v="05/12/2017"/>
    <x v="1"/>
    <s v="JE-15745"/>
    <s v="Joel Eaton"/>
    <x v="0"/>
    <x v="0"/>
    <x v="39"/>
    <x v="3"/>
    <s v="TEC-PH-10003931"/>
    <x v="2"/>
    <n v="179.97"/>
  </r>
  <r>
    <n v="1180"/>
    <s v="CA-2017-168081"/>
    <n v="24"/>
    <x v="3"/>
    <x v="0"/>
    <s v="27/04/2017"/>
    <x v="0"/>
    <s v="CA-12055"/>
    <s v="Cathy Armstrong"/>
    <x v="2"/>
    <x v="0"/>
    <x v="5"/>
    <x v="2"/>
    <s v="TEC-AC-10003174"/>
    <x v="2"/>
    <n v="258.69600000000003"/>
  </r>
  <r>
    <n v="1181"/>
    <s v="CA-2015-128146"/>
    <n v="21"/>
    <x v="1"/>
    <x v="2"/>
    <s v="25/06/2015"/>
    <x v="1"/>
    <s v="DB-13060"/>
    <s v="Dave Brooks"/>
    <x v="0"/>
    <x v="0"/>
    <x v="30"/>
    <x v="3"/>
    <s v="TEC-PH-10004539"/>
    <x v="2"/>
    <n v="1322.93"/>
  </r>
  <r>
    <n v="1182"/>
    <s v="CA-2015-128146"/>
    <n v="21"/>
    <x v="1"/>
    <x v="2"/>
    <s v="25/06/2015"/>
    <x v="1"/>
    <s v="DB-13060"/>
    <s v="Dave Brooks"/>
    <x v="0"/>
    <x v="0"/>
    <x v="30"/>
    <x v="3"/>
    <s v="OFF-AR-10001919"/>
    <x v="1"/>
    <n v="3.76"/>
  </r>
  <r>
    <n v="1183"/>
    <s v="CA-2018-138779"/>
    <n v="14"/>
    <x v="9"/>
    <x v="3"/>
    <s v="15/01/2018"/>
    <x v="2"/>
    <s v="RB-19570"/>
    <s v="Rob Beeghly"/>
    <x v="0"/>
    <x v="0"/>
    <x v="3"/>
    <x v="0"/>
    <s v="OFF-EN-10002504"/>
    <x v="1"/>
    <n v="21.744"/>
  </r>
  <r>
    <n v="1184"/>
    <s v="CA-2018-138779"/>
    <n v="14"/>
    <x v="9"/>
    <x v="3"/>
    <s v="15/01/2018"/>
    <x v="2"/>
    <s v="RB-19570"/>
    <s v="Rob Beeghly"/>
    <x v="0"/>
    <x v="0"/>
    <x v="3"/>
    <x v="0"/>
    <s v="TEC-PH-10003655"/>
    <x v="2"/>
    <n v="7.92"/>
  </r>
  <r>
    <n v="1185"/>
    <s v="CA-2015-127131"/>
    <n v="24"/>
    <x v="0"/>
    <x v="2"/>
    <s v="30/11/2015"/>
    <x v="1"/>
    <s v="HR-14830"/>
    <s v="Harold Ryan"/>
    <x v="1"/>
    <x v="0"/>
    <x v="4"/>
    <x v="1"/>
    <s v="OFF-BI-10004656"/>
    <x v="1"/>
    <n v="12.096"/>
  </r>
  <r>
    <n v="1186"/>
    <s v="CA-2015-127131"/>
    <n v="24"/>
    <x v="0"/>
    <x v="2"/>
    <s v="30/11/2015"/>
    <x v="1"/>
    <s v="HR-14830"/>
    <s v="Harold Ryan"/>
    <x v="1"/>
    <x v="0"/>
    <x v="4"/>
    <x v="1"/>
    <s v="OFF-ST-10002344"/>
    <x v="1"/>
    <n v="485.88"/>
  </r>
  <r>
    <n v="1187"/>
    <s v="CA-2015-127131"/>
    <n v="24"/>
    <x v="0"/>
    <x v="2"/>
    <s v="30/11/2015"/>
    <x v="1"/>
    <s v="HR-14830"/>
    <s v="Harold Ryan"/>
    <x v="1"/>
    <x v="0"/>
    <x v="4"/>
    <x v="1"/>
    <s v="OFF-PA-10001800"/>
    <x v="1"/>
    <n v="25.92"/>
  </r>
  <r>
    <n v="1188"/>
    <s v="CA-2015-127131"/>
    <n v="24"/>
    <x v="0"/>
    <x v="2"/>
    <s v="30/11/2015"/>
    <x v="1"/>
    <s v="HR-14830"/>
    <s v="Harold Ryan"/>
    <x v="1"/>
    <x v="0"/>
    <x v="4"/>
    <x v="1"/>
    <s v="OFF-ST-10000036"/>
    <x v="1"/>
    <n v="197.58"/>
  </r>
  <r>
    <n v="1189"/>
    <s v="CA-2018-117212"/>
    <n v="26"/>
    <x v="11"/>
    <x v="3"/>
    <s v="28/02/2018"/>
    <x v="0"/>
    <s v="BT-11530"/>
    <s v="Bradley Talbott"/>
    <x v="2"/>
    <x v="0"/>
    <x v="1"/>
    <x v="1"/>
    <s v="OFF-AP-10004532"/>
    <x v="1"/>
    <n v="81.92"/>
  </r>
  <r>
    <n v="1190"/>
    <s v="CA-2018-117212"/>
    <n v="26"/>
    <x v="11"/>
    <x v="3"/>
    <s v="28/02/2018"/>
    <x v="0"/>
    <s v="BT-11530"/>
    <s v="Bradley Talbott"/>
    <x v="2"/>
    <x v="0"/>
    <x v="1"/>
    <x v="1"/>
    <s v="TEC-PH-10004447"/>
    <x v="2"/>
    <n v="889.53599999999994"/>
  </r>
  <r>
    <n v="1191"/>
    <s v="CA-2018-117212"/>
    <n v="26"/>
    <x v="11"/>
    <x v="3"/>
    <s v="28/02/2018"/>
    <x v="0"/>
    <s v="BT-11530"/>
    <s v="Bradley Talbott"/>
    <x v="2"/>
    <x v="0"/>
    <x v="1"/>
    <x v="1"/>
    <s v="FUR-CH-10003973"/>
    <x v="0"/>
    <n v="892.22400000000005"/>
  </r>
  <r>
    <n v="1192"/>
    <s v="CA-2018-117212"/>
    <n v="26"/>
    <x v="11"/>
    <x v="3"/>
    <s v="28/02/2018"/>
    <x v="0"/>
    <s v="BT-11530"/>
    <s v="Bradley Talbott"/>
    <x v="2"/>
    <x v="0"/>
    <x v="1"/>
    <x v="1"/>
    <s v="OFF-PA-10001970"/>
    <x v="1"/>
    <n v="223.92"/>
  </r>
  <r>
    <n v="1193"/>
    <s v="CA-2018-117212"/>
    <n v="26"/>
    <x v="11"/>
    <x v="3"/>
    <s v="28/02/2018"/>
    <x v="0"/>
    <s v="BT-11530"/>
    <s v="Bradley Talbott"/>
    <x v="2"/>
    <x v="0"/>
    <x v="1"/>
    <x v="1"/>
    <s v="OFF-PA-10000682"/>
    <x v="1"/>
    <n v="23.12"/>
  </r>
  <r>
    <n v="1194"/>
    <s v="US-2016-130519"/>
    <n v="15"/>
    <x v="8"/>
    <x v="1"/>
    <s v="15/09/2016"/>
    <x v="3"/>
    <s v="NG-18355"/>
    <s v="Nat Gilpin"/>
    <x v="1"/>
    <x v="0"/>
    <x v="2"/>
    <x v="0"/>
    <s v="OFF-PA-10001937"/>
    <x v="1"/>
    <n v="15.552"/>
  </r>
  <r>
    <n v="1195"/>
    <s v="US-2016-130519"/>
    <n v="15"/>
    <x v="8"/>
    <x v="1"/>
    <s v="15/09/2016"/>
    <x v="3"/>
    <s v="NG-18355"/>
    <s v="Nat Gilpin"/>
    <x v="1"/>
    <x v="0"/>
    <x v="2"/>
    <x v="0"/>
    <s v="FUR-FU-10002268"/>
    <x v="0"/>
    <n v="15.712"/>
  </r>
  <r>
    <n v="1196"/>
    <s v="US-2016-130519"/>
    <n v="15"/>
    <x v="8"/>
    <x v="1"/>
    <s v="15/09/2016"/>
    <x v="3"/>
    <s v="NG-18355"/>
    <s v="Nat Gilpin"/>
    <x v="1"/>
    <x v="0"/>
    <x v="2"/>
    <x v="0"/>
    <s v="OFF-ST-10001321"/>
    <x v="1"/>
    <n v="24.672000000000001"/>
  </r>
  <r>
    <n v="1197"/>
    <s v="US-2016-130519"/>
    <n v="15"/>
    <x v="8"/>
    <x v="1"/>
    <s v="15/09/2016"/>
    <x v="3"/>
    <s v="NG-18355"/>
    <s v="Nat Gilpin"/>
    <x v="1"/>
    <x v="0"/>
    <x v="2"/>
    <x v="0"/>
    <s v="FUR-FU-10003394"/>
    <x v="0"/>
    <n v="55.968000000000004"/>
  </r>
  <r>
    <n v="1198"/>
    <s v="CA-2017-130946"/>
    <n v="8"/>
    <x v="3"/>
    <x v="0"/>
    <s v="12/04/2017"/>
    <x v="1"/>
    <s v="ZC-21910"/>
    <s v="Zuschuss Carroll"/>
    <x v="0"/>
    <x v="0"/>
    <x v="5"/>
    <x v="2"/>
    <s v="TEC-AC-10001990"/>
    <x v="2"/>
    <n v="431.928"/>
  </r>
  <r>
    <n v="1199"/>
    <s v="CA-2017-130946"/>
    <n v="8"/>
    <x v="3"/>
    <x v="0"/>
    <s v="12/04/2017"/>
    <x v="1"/>
    <s v="ZC-21910"/>
    <s v="Zuschuss Carroll"/>
    <x v="0"/>
    <x v="0"/>
    <x v="5"/>
    <x v="2"/>
    <s v="FUR-CH-10004540"/>
    <x v="0"/>
    <n v="95.983999999999995"/>
  </r>
  <r>
    <n v="1200"/>
    <s v="CA-2017-130946"/>
    <n v="8"/>
    <x v="3"/>
    <x v="0"/>
    <s v="12/04/2017"/>
    <x v="1"/>
    <s v="ZC-21910"/>
    <s v="Zuschuss Carroll"/>
    <x v="0"/>
    <x v="0"/>
    <x v="5"/>
    <x v="2"/>
    <s v="OFF-BI-10004995"/>
    <x v="1"/>
    <n v="1088.7919999999999"/>
  </r>
  <r>
    <n v="1201"/>
    <s v="CA-2017-114727"/>
    <n v="18"/>
    <x v="7"/>
    <x v="0"/>
    <s v="24/07/2017"/>
    <x v="1"/>
    <s v="LS-16945"/>
    <s v="Linda Southworth"/>
    <x v="1"/>
    <x v="0"/>
    <x v="22"/>
    <x v="1"/>
    <s v="FUR-CH-10002335"/>
    <x v="0"/>
    <n v="544.00800000000004"/>
  </r>
  <r>
    <n v="1202"/>
    <s v="CA-2017-114727"/>
    <n v="18"/>
    <x v="7"/>
    <x v="0"/>
    <s v="24/07/2017"/>
    <x v="1"/>
    <s v="LS-16945"/>
    <s v="Linda Southworth"/>
    <x v="1"/>
    <x v="0"/>
    <x v="22"/>
    <x v="1"/>
    <s v="OFF-BI-10004967"/>
    <x v="1"/>
    <n v="1.8720000000000001"/>
  </r>
  <r>
    <n v="1203"/>
    <s v="CA-2017-114727"/>
    <n v="18"/>
    <x v="7"/>
    <x v="0"/>
    <s v="24/07/2017"/>
    <x v="1"/>
    <s v="LS-16945"/>
    <s v="Linda Southworth"/>
    <x v="1"/>
    <x v="0"/>
    <x v="22"/>
    <x v="1"/>
    <s v="FUR-CH-10002331"/>
    <x v="0"/>
    <n v="854.35199999999998"/>
  </r>
  <r>
    <n v="1204"/>
    <s v="CA-2017-114727"/>
    <n v="18"/>
    <x v="7"/>
    <x v="0"/>
    <s v="24/07/2017"/>
    <x v="1"/>
    <s v="LS-16945"/>
    <s v="Linda Southworth"/>
    <x v="1"/>
    <x v="0"/>
    <x v="22"/>
    <x v="1"/>
    <s v="OFF-ST-10002292"/>
    <x v="1"/>
    <n v="593.56799999999998"/>
  </r>
  <r>
    <n v="1205"/>
    <s v="CA-2017-114727"/>
    <n v="18"/>
    <x v="7"/>
    <x v="0"/>
    <s v="24/07/2017"/>
    <x v="1"/>
    <s v="LS-16945"/>
    <s v="Linda Southworth"/>
    <x v="1"/>
    <x v="0"/>
    <x v="22"/>
    <x v="1"/>
    <s v="OFF-ST-10000689"/>
    <x v="1"/>
    <n v="338.04"/>
  </r>
  <r>
    <n v="1206"/>
    <s v="CA-2018-133235"/>
    <n v="1"/>
    <x v="6"/>
    <x v="3"/>
    <s v="04/08/2018"/>
    <x v="2"/>
    <s v="LH-16750"/>
    <s v="Larry Hughes"/>
    <x v="0"/>
    <x v="0"/>
    <x v="3"/>
    <x v="0"/>
    <s v="TEC-PH-10002660"/>
    <x v="2"/>
    <n v="271.95999999999998"/>
  </r>
  <r>
    <n v="1207"/>
    <s v="CA-2017-137050"/>
    <n v="14"/>
    <x v="7"/>
    <x v="0"/>
    <s v="18/07/2017"/>
    <x v="0"/>
    <s v="SW-20755"/>
    <s v="Steven Ward"/>
    <x v="1"/>
    <x v="0"/>
    <x v="15"/>
    <x v="3"/>
    <s v="OFF-ST-10004634"/>
    <x v="1"/>
    <n v="11.21"/>
  </r>
  <r>
    <n v="1208"/>
    <s v="CA-2017-137050"/>
    <n v="14"/>
    <x v="7"/>
    <x v="0"/>
    <s v="18/07/2017"/>
    <x v="0"/>
    <s v="SW-20755"/>
    <s v="Steven Ward"/>
    <x v="1"/>
    <x v="0"/>
    <x v="15"/>
    <x v="3"/>
    <s v="OFF-BI-10002160"/>
    <x v="1"/>
    <n v="9.1440000000000001"/>
  </r>
  <r>
    <n v="1209"/>
    <s v="CA-2017-137050"/>
    <n v="14"/>
    <x v="7"/>
    <x v="0"/>
    <s v="18/07/2017"/>
    <x v="0"/>
    <s v="SW-20755"/>
    <s v="Steven Ward"/>
    <x v="1"/>
    <x v="0"/>
    <x v="15"/>
    <x v="3"/>
    <s v="OFF-FA-10002988"/>
    <x v="1"/>
    <n v="14.07"/>
  </r>
  <r>
    <n v="1210"/>
    <s v="CA-2017-137050"/>
    <n v="14"/>
    <x v="7"/>
    <x v="0"/>
    <s v="18/07/2017"/>
    <x v="0"/>
    <s v="SW-20755"/>
    <s v="Steven Ward"/>
    <x v="1"/>
    <x v="0"/>
    <x v="15"/>
    <x v="3"/>
    <s v="OFF-AR-10004999"/>
    <x v="1"/>
    <n v="41.86"/>
  </r>
  <r>
    <n v="1211"/>
    <s v="CA-2017-137050"/>
    <n v="14"/>
    <x v="7"/>
    <x v="0"/>
    <s v="18/07/2017"/>
    <x v="0"/>
    <s v="SW-20755"/>
    <s v="Steven Ward"/>
    <x v="1"/>
    <x v="0"/>
    <x v="15"/>
    <x v="3"/>
    <s v="OFF-BI-10001031"/>
    <x v="1"/>
    <n v="8.5440000000000005"/>
  </r>
  <r>
    <n v="1212"/>
    <s v="CA-2017-137050"/>
    <n v="14"/>
    <x v="7"/>
    <x v="0"/>
    <s v="18/07/2017"/>
    <x v="0"/>
    <s v="SW-20755"/>
    <s v="Steven Ward"/>
    <x v="1"/>
    <x v="0"/>
    <x v="15"/>
    <x v="3"/>
    <s v="FUR-BO-10004695"/>
    <x v="0"/>
    <n v="579.13599999999997"/>
  </r>
  <r>
    <n v="1213"/>
    <s v="US-2018-118087"/>
    <n v="9"/>
    <x v="8"/>
    <x v="3"/>
    <s v="13/09/2018"/>
    <x v="1"/>
    <s v="SP-20620"/>
    <s v="Stefania Perrino"/>
    <x v="1"/>
    <x v="0"/>
    <x v="9"/>
    <x v="3"/>
    <s v="FUR-CH-10004860"/>
    <x v="0"/>
    <n v="141.37200000000001"/>
  </r>
  <r>
    <n v="1214"/>
    <s v="US-2018-118087"/>
    <n v="9"/>
    <x v="8"/>
    <x v="3"/>
    <s v="13/09/2018"/>
    <x v="1"/>
    <s v="SP-20620"/>
    <s v="Stefania Perrino"/>
    <x v="1"/>
    <x v="0"/>
    <x v="9"/>
    <x v="3"/>
    <s v="OFF-BI-10002432"/>
    <x v="1"/>
    <n v="3.036"/>
  </r>
  <r>
    <n v="1215"/>
    <s v="US-2018-118087"/>
    <n v="9"/>
    <x v="8"/>
    <x v="3"/>
    <s v="13/09/2018"/>
    <x v="1"/>
    <s v="SP-20620"/>
    <s v="Stefania Perrino"/>
    <x v="1"/>
    <x v="0"/>
    <x v="9"/>
    <x v="3"/>
    <s v="OFF-BI-10000069"/>
    <x v="1"/>
    <n v="4.5030000000000001"/>
  </r>
  <r>
    <n v="1216"/>
    <s v="US-2018-118087"/>
    <n v="9"/>
    <x v="8"/>
    <x v="3"/>
    <s v="13/09/2018"/>
    <x v="1"/>
    <s v="SP-20620"/>
    <s v="Stefania Perrino"/>
    <x v="1"/>
    <x v="0"/>
    <x v="9"/>
    <x v="3"/>
    <s v="OFF-AR-10003602"/>
    <x v="1"/>
    <n v="4.6719999999999997"/>
  </r>
  <r>
    <n v="1217"/>
    <s v="US-2018-118087"/>
    <n v="9"/>
    <x v="8"/>
    <x v="3"/>
    <s v="13/09/2018"/>
    <x v="1"/>
    <s v="SP-20620"/>
    <s v="Stefania Perrino"/>
    <x v="1"/>
    <x v="0"/>
    <x v="9"/>
    <x v="3"/>
    <s v="TEC-AC-10004469"/>
    <x v="2"/>
    <n v="95.88"/>
  </r>
  <r>
    <n v="1218"/>
    <s v="US-2018-118087"/>
    <n v="9"/>
    <x v="8"/>
    <x v="3"/>
    <s v="13/09/2018"/>
    <x v="1"/>
    <s v="SP-20620"/>
    <s v="Stefania Perrino"/>
    <x v="1"/>
    <x v="0"/>
    <x v="9"/>
    <x v="3"/>
    <s v="FUR-FU-10001867"/>
    <x v="0"/>
    <n v="17.024000000000001"/>
  </r>
  <r>
    <n v="1219"/>
    <s v="US-2018-118087"/>
    <n v="9"/>
    <x v="8"/>
    <x v="3"/>
    <s v="13/09/2018"/>
    <x v="1"/>
    <s v="SP-20620"/>
    <s v="Stefania Perrino"/>
    <x v="1"/>
    <x v="0"/>
    <x v="9"/>
    <x v="3"/>
    <s v="TEC-AC-10003174"/>
    <x v="2"/>
    <n v="258.69600000000003"/>
  </r>
  <r>
    <n v="1220"/>
    <s v="US-2018-118087"/>
    <n v="9"/>
    <x v="8"/>
    <x v="3"/>
    <s v="13/09/2018"/>
    <x v="1"/>
    <s v="SP-20620"/>
    <s v="Stefania Perrino"/>
    <x v="1"/>
    <x v="0"/>
    <x v="9"/>
    <x v="3"/>
    <s v="TEC-PH-10002200"/>
    <x v="2"/>
    <n v="1931.9580000000001"/>
  </r>
  <r>
    <n v="1221"/>
    <s v="CA-2015-110184"/>
    <n v="12"/>
    <x v="7"/>
    <x v="2"/>
    <s v="16/07/2015"/>
    <x v="1"/>
    <s v="BF-11170"/>
    <s v="Ben Ferrer"/>
    <x v="2"/>
    <x v="0"/>
    <x v="1"/>
    <x v="1"/>
    <s v="OFF-ST-10000107"/>
    <x v="1"/>
    <n v="249.75"/>
  </r>
  <r>
    <n v="1222"/>
    <s v="CA-2015-110184"/>
    <n v="12"/>
    <x v="7"/>
    <x v="2"/>
    <s v="16/07/2015"/>
    <x v="1"/>
    <s v="BF-11170"/>
    <s v="Ben Ferrer"/>
    <x v="2"/>
    <x v="0"/>
    <x v="1"/>
    <x v="1"/>
    <s v="TEC-PH-10000439"/>
    <x v="2"/>
    <n v="255.93600000000001"/>
  </r>
  <r>
    <n v="1223"/>
    <s v="CA-2017-126004"/>
    <n v="4"/>
    <x v="4"/>
    <x v="0"/>
    <s v="05/12/2017"/>
    <x v="2"/>
    <s v="BM-11140"/>
    <s v="Becky Martin"/>
    <x v="0"/>
    <x v="0"/>
    <x v="15"/>
    <x v="3"/>
    <s v="FUR-FU-10001602"/>
    <x v="0"/>
    <n v="113.79"/>
  </r>
  <r>
    <n v="1224"/>
    <s v="CA-2017-126004"/>
    <n v="4"/>
    <x v="4"/>
    <x v="0"/>
    <s v="05/12/2017"/>
    <x v="2"/>
    <s v="BM-11140"/>
    <s v="Becky Martin"/>
    <x v="0"/>
    <x v="0"/>
    <x v="15"/>
    <x v="3"/>
    <s v="TEC-AC-10001432"/>
    <x v="2"/>
    <n v="78.150000000000006"/>
  </r>
  <r>
    <n v="1225"/>
    <s v="CA-2017-126004"/>
    <n v="4"/>
    <x v="4"/>
    <x v="0"/>
    <s v="05/12/2017"/>
    <x v="2"/>
    <s v="BM-11140"/>
    <s v="Becky Martin"/>
    <x v="0"/>
    <x v="0"/>
    <x v="15"/>
    <x v="3"/>
    <s v="OFF-BI-10004656"/>
    <x v="1"/>
    <n v="1.728"/>
  </r>
  <r>
    <n v="1226"/>
    <s v="CA-2017-126004"/>
    <n v="4"/>
    <x v="4"/>
    <x v="0"/>
    <s v="05/12/2017"/>
    <x v="2"/>
    <s v="BM-11140"/>
    <s v="Becky Martin"/>
    <x v="0"/>
    <x v="0"/>
    <x v="15"/>
    <x v="3"/>
    <s v="OFF-PA-10001685"/>
    <x v="1"/>
    <n v="40.56"/>
  </r>
  <r>
    <n v="1227"/>
    <s v="CA-2017-126004"/>
    <n v="4"/>
    <x v="4"/>
    <x v="0"/>
    <s v="05/12/2017"/>
    <x v="2"/>
    <s v="BM-11140"/>
    <s v="Becky Martin"/>
    <x v="0"/>
    <x v="0"/>
    <x v="15"/>
    <x v="3"/>
    <s v="OFF-ST-10001418"/>
    <x v="1"/>
    <n v="182.94"/>
  </r>
  <r>
    <n v="1228"/>
    <s v="CA-2017-126004"/>
    <n v="4"/>
    <x v="4"/>
    <x v="0"/>
    <s v="05/12/2017"/>
    <x v="2"/>
    <s v="BM-11140"/>
    <s v="Becky Martin"/>
    <x v="0"/>
    <x v="0"/>
    <x v="15"/>
    <x v="3"/>
    <s v="OFF-ST-10000676"/>
    <x v="1"/>
    <n v="193.86"/>
  </r>
  <r>
    <n v="1229"/>
    <s v="CA-2018-100013"/>
    <n v="6"/>
    <x v="0"/>
    <x v="3"/>
    <s v="11/11/2018"/>
    <x v="1"/>
    <s v="ZC-21910"/>
    <s v="Zuschuss Carroll"/>
    <x v="0"/>
    <x v="0"/>
    <x v="1"/>
    <x v="1"/>
    <s v="OFF-EN-10001219"/>
    <x v="1"/>
    <n v="15.28"/>
  </r>
  <r>
    <n v="1230"/>
    <s v="CA-2018-100013"/>
    <n v="6"/>
    <x v="0"/>
    <x v="3"/>
    <s v="11/11/2018"/>
    <x v="1"/>
    <s v="ZC-21910"/>
    <s v="Zuschuss Carroll"/>
    <x v="0"/>
    <x v="0"/>
    <x v="1"/>
    <x v="1"/>
    <s v="FUR-FU-10001424"/>
    <x v="0"/>
    <n v="8.73"/>
  </r>
  <r>
    <n v="1231"/>
    <s v="CA-2018-100013"/>
    <n v="6"/>
    <x v="0"/>
    <x v="3"/>
    <s v="11/11/2018"/>
    <x v="1"/>
    <s v="ZC-21910"/>
    <s v="Zuschuss Carroll"/>
    <x v="0"/>
    <x v="0"/>
    <x v="1"/>
    <x v="1"/>
    <s v="OFF-AR-10001022"/>
    <x v="1"/>
    <n v="5.68"/>
  </r>
  <r>
    <n v="1232"/>
    <s v="CA-2016-132570"/>
    <n v="31"/>
    <x v="2"/>
    <x v="1"/>
    <s v="02/11/2016"/>
    <x v="0"/>
    <s v="KT-16480"/>
    <s v="Kean Thornton"/>
    <x v="0"/>
    <x v="0"/>
    <x v="15"/>
    <x v="3"/>
    <s v="OFF-AR-10000369"/>
    <x v="1"/>
    <n v="2.78"/>
  </r>
  <r>
    <n v="1233"/>
    <s v="CA-2016-132570"/>
    <n v="31"/>
    <x v="2"/>
    <x v="1"/>
    <s v="02/11/2016"/>
    <x v="0"/>
    <s v="KT-16480"/>
    <s v="Kean Thornton"/>
    <x v="0"/>
    <x v="0"/>
    <x v="15"/>
    <x v="3"/>
    <s v="OFF-EN-10003055"/>
    <x v="1"/>
    <n v="79.959999999999994"/>
  </r>
  <r>
    <n v="1234"/>
    <s v="CA-2017-153682"/>
    <n v="30"/>
    <x v="5"/>
    <x v="0"/>
    <s v="01/06/2017"/>
    <x v="2"/>
    <s v="BG-11695"/>
    <s v="Brooke Gillingham"/>
    <x v="1"/>
    <x v="0"/>
    <x v="24"/>
    <x v="3"/>
    <s v="TEC-CO-10001046"/>
    <x v="2"/>
    <n v="839.98800000000006"/>
  </r>
  <r>
    <n v="1235"/>
    <s v="CA-2017-144344"/>
    <n v="28"/>
    <x v="2"/>
    <x v="0"/>
    <s v="28/10/2017"/>
    <x v="3"/>
    <s v="PG-18820"/>
    <s v="Patrick Gardner"/>
    <x v="0"/>
    <x v="0"/>
    <x v="2"/>
    <x v="0"/>
    <s v="FUR-FU-10000076"/>
    <x v="0"/>
    <n v="47.951999999999998"/>
  </r>
  <r>
    <n v="1236"/>
    <s v="CA-2017-144344"/>
    <n v="28"/>
    <x v="2"/>
    <x v="0"/>
    <s v="28/10/2017"/>
    <x v="3"/>
    <s v="PG-18820"/>
    <s v="Patrick Gardner"/>
    <x v="0"/>
    <x v="0"/>
    <x v="2"/>
    <x v="0"/>
    <s v="OFF-BI-10003719"/>
    <x v="1"/>
    <n v="37.424999999999997"/>
  </r>
  <r>
    <n v="1237"/>
    <s v="CA-2017-144344"/>
    <n v="28"/>
    <x v="2"/>
    <x v="0"/>
    <s v="28/10/2017"/>
    <x v="3"/>
    <s v="PG-18820"/>
    <s v="Patrick Gardner"/>
    <x v="0"/>
    <x v="0"/>
    <x v="2"/>
    <x v="0"/>
    <s v="FUR-FU-10003268"/>
    <x v="0"/>
    <n v="63.968000000000004"/>
  </r>
  <r>
    <n v="1238"/>
    <s v="CA-2017-144344"/>
    <n v="28"/>
    <x v="2"/>
    <x v="0"/>
    <s v="28/10/2017"/>
    <x v="3"/>
    <s v="PG-18820"/>
    <s v="Patrick Gardner"/>
    <x v="0"/>
    <x v="0"/>
    <x v="2"/>
    <x v="0"/>
    <s v="FUR-FU-10003553"/>
    <x v="0"/>
    <n v="165.048"/>
  </r>
  <r>
    <n v="1239"/>
    <s v="CA-2015-127012"/>
    <n v="11"/>
    <x v="6"/>
    <x v="2"/>
    <s v="15/08/2015"/>
    <x v="1"/>
    <s v="GM-14680"/>
    <s v="Greg Matthias"/>
    <x v="0"/>
    <x v="0"/>
    <x v="4"/>
    <x v="1"/>
    <s v="FUR-FU-10003691"/>
    <x v="0"/>
    <n v="12.35"/>
  </r>
  <r>
    <n v="1240"/>
    <s v="CA-2015-127012"/>
    <n v="11"/>
    <x v="6"/>
    <x v="2"/>
    <s v="15/08/2015"/>
    <x v="1"/>
    <s v="GM-14680"/>
    <s v="Greg Matthias"/>
    <x v="0"/>
    <x v="0"/>
    <x v="4"/>
    <x v="1"/>
    <s v="OFF-AR-10003903"/>
    <x v="1"/>
    <n v="40.97"/>
  </r>
  <r>
    <n v="1241"/>
    <s v="CA-2015-127012"/>
    <n v="11"/>
    <x v="6"/>
    <x v="2"/>
    <s v="15/08/2015"/>
    <x v="1"/>
    <s v="GM-14680"/>
    <s v="Greg Matthias"/>
    <x v="0"/>
    <x v="0"/>
    <x v="4"/>
    <x v="1"/>
    <s v="OFF-FA-10004854"/>
    <x v="1"/>
    <n v="22.96"/>
  </r>
  <r>
    <n v="1242"/>
    <s v="CA-2017-128727"/>
    <n v="29"/>
    <x v="6"/>
    <x v="0"/>
    <s v="04/09/2017"/>
    <x v="1"/>
    <s v="MO-17800"/>
    <s v="Meg O'Connel"/>
    <x v="2"/>
    <x v="0"/>
    <x v="15"/>
    <x v="3"/>
    <s v="TEC-PH-10003442"/>
    <x v="2"/>
    <n v="22"/>
  </r>
  <r>
    <n v="1243"/>
    <s v="US-2017-162859"/>
    <n v="15"/>
    <x v="11"/>
    <x v="0"/>
    <s v="22/02/2017"/>
    <x v="1"/>
    <s v="PG-18820"/>
    <s v="Patrick Gardner"/>
    <x v="0"/>
    <x v="0"/>
    <x v="15"/>
    <x v="3"/>
    <s v="OFF-BI-10004519"/>
    <x v="1"/>
    <n v="398.35199999999998"/>
  </r>
  <r>
    <n v="1244"/>
    <s v="US-2017-162859"/>
    <n v="15"/>
    <x v="11"/>
    <x v="0"/>
    <s v="22/02/2017"/>
    <x v="1"/>
    <s v="PG-18820"/>
    <s v="Patrick Gardner"/>
    <x v="0"/>
    <x v="0"/>
    <x v="15"/>
    <x v="3"/>
    <s v="OFF-FA-10000304"/>
    <x v="1"/>
    <n v="8.7200000000000006"/>
  </r>
  <r>
    <n v="1245"/>
    <s v="CA-2018-133641"/>
    <n v="14"/>
    <x v="5"/>
    <x v="3"/>
    <s v="21/05/2018"/>
    <x v="1"/>
    <s v="EJ-14155"/>
    <s v="Eva Jacobs"/>
    <x v="0"/>
    <x v="0"/>
    <x v="35"/>
    <x v="0"/>
    <s v="OFF-EN-10004955"/>
    <x v="1"/>
    <n v="48.69"/>
  </r>
  <r>
    <n v="1246"/>
    <s v="CA-2015-168494"/>
    <n v="12"/>
    <x v="4"/>
    <x v="2"/>
    <s v="14/12/2015"/>
    <x v="0"/>
    <s v="NP-18700"/>
    <s v="Nora Preis"/>
    <x v="0"/>
    <x v="0"/>
    <x v="1"/>
    <x v="1"/>
    <s v="FUR-TA-10004619"/>
    <x v="0"/>
    <n v="764.68799999999999"/>
  </r>
  <r>
    <n v="1247"/>
    <s v="CA-2015-168494"/>
    <n v="12"/>
    <x v="4"/>
    <x v="2"/>
    <s v="14/12/2015"/>
    <x v="0"/>
    <s v="NP-18700"/>
    <s v="Nora Preis"/>
    <x v="0"/>
    <x v="0"/>
    <x v="1"/>
    <x v="1"/>
    <s v="FUR-TA-10003473"/>
    <x v="0"/>
    <n v="3610.848"/>
  </r>
  <r>
    <n v="1248"/>
    <s v="CA-2015-168494"/>
    <n v="12"/>
    <x v="4"/>
    <x v="2"/>
    <s v="14/12/2015"/>
    <x v="0"/>
    <s v="NP-18700"/>
    <s v="Nora Preis"/>
    <x v="0"/>
    <x v="0"/>
    <x v="1"/>
    <x v="1"/>
    <s v="FUR-BO-10004467"/>
    <x v="0"/>
    <n v="254.97450000000001"/>
  </r>
  <r>
    <n v="1249"/>
    <s v="CA-2018-115602"/>
    <n v="18"/>
    <x v="4"/>
    <x v="3"/>
    <s v="24/12/2018"/>
    <x v="1"/>
    <s v="DJ-13630"/>
    <s v="Doug Jacobs"/>
    <x v="0"/>
    <x v="0"/>
    <x v="15"/>
    <x v="3"/>
    <s v="OFF-AR-10002280"/>
    <x v="1"/>
    <n v="38.82"/>
  </r>
  <r>
    <n v="1250"/>
    <s v="CA-2018-115602"/>
    <n v="18"/>
    <x v="4"/>
    <x v="3"/>
    <s v="24/12/2018"/>
    <x v="1"/>
    <s v="DJ-13630"/>
    <s v="Doug Jacobs"/>
    <x v="0"/>
    <x v="0"/>
    <x v="15"/>
    <x v="3"/>
    <s v="FUR-CH-10001708"/>
    <x v="0"/>
    <n v="1141.9380000000001"/>
  </r>
  <r>
    <n v="1251"/>
    <s v="CA-2018-115602"/>
    <n v="18"/>
    <x v="4"/>
    <x v="3"/>
    <s v="24/12/2018"/>
    <x v="1"/>
    <s v="DJ-13630"/>
    <s v="Doug Jacobs"/>
    <x v="0"/>
    <x v="0"/>
    <x v="15"/>
    <x v="3"/>
    <s v="OFF-AP-10000891"/>
    <x v="1"/>
    <n v="1704.56"/>
  </r>
  <r>
    <n v="1252"/>
    <s v="CA-2018-115602"/>
    <n v="18"/>
    <x v="4"/>
    <x v="3"/>
    <s v="24/12/2018"/>
    <x v="1"/>
    <s v="DJ-13630"/>
    <s v="Doug Jacobs"/>
    <x v="0"/>
    <x v="0"/>
    <x v="15"/>
    <x v="3"/>
    <s v="OFF-AR-10000462"/>
    <x v="1"/>
    <n v="3.2"/>
  </r>
  <r>
    <n v="1253"/>
    <s v="CA-2016-154956"/>
    <n v="4"/>
    <x v="7"/>
    <x v="1"/>
    <s v="09/07/2016"/>
    <x v="1"/>
    <s v="IM-15070"/>
    <s v="Irene Maddox"/>
    <x v="0"/>
    <x v="0"/>
    <x v="6"/>
    <x v="2"/>
    <s v="TEC-PH-10004165"/>
    <x v="2"/>
    <n v="1099.96"/>
  </r>
  <r>
    <n v="1254"/>
    <s v="CA-2018-144638"/>
    <n v="10"/>
    <x v="10"/>
    <x v="3"/>
    <s v="14/03/2018"/>
    <x v="1"/>
    <s v="MH-18115"/>
    <s v="Mick Hernandez"/>
    <x v="2"/>
    <x v="0"/>
    <x v="9"/>
    <x v="3"/>
    <s v="OFF-AR-10003958"/>
    <x v="1"/>
    <n v="5.2480000000000002"/>
  </r>
  <r>
    <n v="1255"/>
    <s v="CA-2018-144638"/>
    <n v="10"/>
    <x v="10"/>
    <x v="3"/>
    <s v="14/03/2018"/>
    <x v="1"/>
    <s v="MH-18115"/>
    <s v="Mick Hernandez"/>
    <x v="2"/>
    <x v="0"/>
    <x v="9"/>
    <x v="3"/>
    <s v="TEC-PH-10000149"/>
    <x v="2"/>
    <n v="35.909999999999997"/>
  </r>
  <r>
    <n v="1256"/>
    <s v="CA-2018-144638"/>
    <n v="10"/>
    <x v="10"/>
    <x v="3"/>
    <s v="14/03/2018"/>
    <x v="1"/>
    <s v="MH-18115"/>
    <s v="Mick Hernandez"/>
    <x v="2"/>
    <x v="0"/>
    <x v="9"/>
    <x v="3"/>
    <s v="FUR-FU-10003724"/>
    <x v="0"/>
    <n v="6.6959999999999997"/>
  </r>
  <r>
    <n v="1257"/>
    <s v="CA-2018-144638"/>
    <n v="10"/>
    <x v="10"/>
    <x v="3"/>
    <s v="14/03/2018"/>
    <x v="1"/>
    <s v="MH-18115"/>
    <s v="Mick Hernandez"/>
    <x v="2"/>
    <x v="0"/>
    <x v="9"/>
    <x v="3"/>
    <s v="FUR-FU-10003535"/>
    <x v="0"/>
    <n v="43.872"/>
  </r>
  <r>
    <n v="1258"/>
    <s v="US-2017-168620"/>
    <n v="24"/>
    <x v="4"/>
    <x v="0"/>
    <s v="28/12/2017"/>
    <x v="0"/>
    <s v="RB-19795"/>
    <s v="Ross Baird"/>
    <x v="2"/>
    <x v="0"/>
    <x v="3"/>
    <x v="0"/>
    <s v="OFF-BI-10001575"/>
    <x v="1"/>
    <n v="27.882000000000001"/>
  </r>
  <r>
    <n v="1259"/>
    <s v="US-2017-168620"/>
    <n v="24"/>
    <x v="4"/>
    <x v="0"/>
    <s v="28/12/2017"/>
    <x v="0"/>
    <s v="RB-19795"/>
    <s v="Ross Baird"/>
    <x v="2"/>
    <x v="0"/>
    <x v="3"/>
    <x v="0"/>
    <s v="OFF-ST-10003716"/>
    <x v="1"/>
    <n v="540.048"/>
  </r>
  <r>
    <n v="1260"/>
    <s v="US-2017-168620"/>
    <n v="24"/>
    <x v="4"/>
    <x v="0"/>
    <s v="28/12/2017"/>
    <x v="0"/>
    <s v="RB-19795"/>
    <s v="Ross Baird"/>
    <x v="2"/>
    <x v="0"/>
    <x v="3"/>
    <x v="0"/>
    <s v="TEC-AC-10004469"/>
    <x v="2"/>
    <n v="255.68"/>
  </r>
  <r>
    <n v="1261"/>
    <s v="CA-2018-117079"/>
    <n v="23"/>
    <x v="2"/>
    <x v="3"/>
    <s v="27/10/2018"/>
    <x v="1"/>
    <s v="JR-15700"/>
    <s v="Jocasta Rupert"/>
    <x v="0"/>
    <x v="0"/>
    <x v="2"/>
    <x v="0"/>
    <s v="TEC-PH-10004586"/>
    <x v="2"/>
    <n v="863.88"/>
  </r>
  <r>
    <n v="1262"/>
    <s v="US-2017-144393"/>
    <n v="28"/>
    <x v="2"/>
    <x v="0"/>
    <s v="04/11/2017"/>
    <x v="1"/>
    <s v="SM-20950"/>
    <s v="Suzanne McNair"/>
    <x v="1"/>
    <x v="0"/>
    <x v="3"/>
    <x v="0"/>
    <s v="OFF-BI-10004236"/>
    <x v="1"/>
    <n v="17.616"/>
  </r>
  <r>
    <n v="1263"/>
    <s v="CA-2018-105053"/>
    <n v="7"/>
    <x v="7"/>
    <x v="3"/>
    <s v="09/07/2018"/>
    <x v="0"/>
    <s v="CS-12355"/>
    <s v="Christine Sundaresam"/>
    <x v="0"/>
    <x v="0"/>
    <x v="15"/>
    <x v="3"/>
    <s v="OFF-BI-10001634"/>
    <x v="1"/>
    <n v="17.472000000000001"/>
  </r>
  <r>
    <n v="1264"/>
    <s v="CA-2017-155992"/>
    <n v="1"/>
    <x v="2"/>
    <x v="0"/>
    <s v="02/10/2017"/>
    <x v="2"/>
    <s v="CC-12220"/>
    <s v="Chris Cortes"/>
    <x v="0"/>
    <x v="0"/>
    <x v="14"/>
    <x v="2"/>
    <s v="TEC-PH-10000215"/>
    <x v="2"/>
    <n v="69.900000000000006"/>
  </r>
  <r>
    <n v="1265"/>
    <s v="CA-2017-155992"/>
    <n v="1"/>
    <x v="2"/>
    <x v="0"/>
    <s v="02/10/2017"/>
    <x v="2"/>
    <s v="CC-12220"/>
    <s v="Chris Cortes"/>
    <x v="0"/>
    <x v="0"/>
    <x v="14"/>
    <x v="2"/>
    <s v="FUR-FU-10003724"/>
    <x v="0"/>
    <n v="41.85"/>
  </r>
  <r>
    <n v="1266"/>
    <s v="CA-2018-110380"/>
    <n v="2"/>
    <x v="8"/>
    <x v="3"/>
    <s v="07/09/2018"/>
    <x v="1"/>
    <s v="PF-19225"/>
    <s v="Phillip Flathmann"/>
    <x v="0"/>
    <x v="0"/>
    <x v="1"/>
    <x v="1"/>
    <s v="OFF-AR-10000422"/>
    <x v="1"/>
    <n v="6.57"/>
  </r>
  <r>
    <n v="1267"/>
    <s v="US-2015-167738"/>
    <n v="24"/>
    <x v="4"/>
    <x v="2"/>
    <s v="29/12/2015"/>
    <x v="1"/>
    <s v="JC-16105"/>
    <s v="Julie Creighton"/>
    <x v="1"/>
    <x v="0"/>
    <x v="1"/>
    <x v="1"/>
    <s v="OFF-ST-10003306"/>
    <x v="1"/>
    <n v="142.86000000000001"/>
  </r>
  <r>
    <n v="1268"/>
    <s v="US-2015-167738"/>
    <n v="24"/>
    <x v="4"/>
    <x v="2"/>
    <s v="29/12/2015"/>
    <x v="1"/>
    <s v="JC-16105"/>
    <s v="Julie Creighton"/>
    <x v="1"/>
    <x v="0"/>
    <x v="1"/>
    <x v="1"/>
    <s v="FUR-CH-10001146"/>
    <x v="0"/>
    <n v="292.27199999999999"/>
  </r>
  <r>
    <n v="1269"/>
    <s v="CA-2018-121412"/>
    <n v="23"/>
    <x v="8"/>
    <x v="3"/>
    <s v="27/09/2018"/>
    <x v="1"/>
    <s v="BG-11695"/>
    <s v="Brooke Gillingham"/>
    <x v="1"/>
    <x v="0"/>
    <x v="22"/>
    <x v="1"/>
    <s v="FUR-FU-10000246"/>
    <x v="0"/>
    <n v="29.327999999999999"/>
  </r>
  <r>
    <n v="1270"/>
    <s v="CA-2018-100426"/>
    <n v="4"/>
    <x v="1"/>
    <x v="3"/>
    <s v="08/06/2018"/>
    <x v="1"/>
    <s v="DC-12850"/>
    <s v="Dan Campbell"/>
    <x v="0"/>
    <x v="0"/>
    <x v="19"/>
    <x v="0"/>
    <s v="OFF-PA-10002870"/>
    <x v="1"/>
    <n v="12.48"/>
  </r>
  <r>
    <n v="1271"/>
    <s v="US-2017-103646"/>
    <n v="21"/>
    <x v="3"/>
    <x v="0"/>
    <s v="26/04/2017"/>
    <x v="1"/>
    <s v="SP-20545"/>
    <s v="Sibella Parks"/>
    <x v="1"/>
    <x v="0"/>
    <x v="10"/>
    <x v="2"/>
    <s v="OFF-ST-10000563"/>
    <x v="1"/>
    <n v="102.336"/>
  </r>
  <r>
    <n v="1272"/>
    <s v="US-2017-103646"/>
    <n v="21"/>
    <x v="3"/>
    <x v="0"/>
    <s v="26/04/2017"/>
    <x v="1"/>
    <s v="SP-20545"/>
    <s v="Sibella Parks"/>
    <x v="1"/>
    <x v="0"/>
    <x v="10"/>
    <x v="2"/>
    <s v="OFF-AP-10004487"/>
    <x v="1"/>
    <n v="48.792000000000002"/>
  </r>
  <r>
    <n v="1273"/>
    <s v="US-2017-103646"/>
    <n v="21"/>
    <x v="3"/>
    <x v="0"/>
    <s v="26/04/2017"/>
    <x v="1"/>
    <s v="SP-20545"/>
    <s v="Sibella Parks"/>
    <x v="1"/>
    <x v="0"/>
    <x v="10"/>
    <x v="2"/>
    <s v="OFF-BI-10002854"/>
    <x v="1"/>
    <n v="44.847999999999999"/>
  </r>
  <r>
    <n v="1274"/>
    <s v="CA-2017-119186"/>
    <n v="26"/>
    <x v="5"/>
    <x v="0"/>
    <s v="26/05/2017"/>
    <x v="3"/>
    <s v="MS-17710"/>
    <s v="Maurice Satty"/>
    <x v="0"/>
    <x v="0"/>
    <x v="5"/>
    <x v="2"/>
    <s v="OFF-PA-10004621"/>
    <x v="1"/>
    <n v="10.368"/>
  </r>
  <r>
    <n v="1275"/>
    <s v="CA-2017-119186"/>
    <n v="26"/>
    <x v="5"/>
    <x v="0"/>
    <s v="26/05/2017"/>
    <x v="3"/>
    <s v="MS-17710"/>
    <s v="Maurice Satty"/>
    <x v="0"/>
    <x v="0"/>
    <x v="5"/>
    <x v="2"/>
    <s v="FUR-CH-10001973"/>
    <x v="0"/>
    <n v="388.43"/>
  </r>
  <r>
    <n v="1276"/>
    <s v="CA-2017-119186"/>
    <n v="26"/>
    <x v="5"/>
    <x v="0"/>
    <s v="26/05/2017"/>
    <x v="3"/>
    <s v="MS-17710"/>
    <s v="Maurice Satty"/>
    <x v="0"/>
    <x v="0"/>
    <x v="5"/>
    <x v="2"/>
    <s v="OFF-PA-10004040"/>
    <x v="1"/>
    <n v="14.352"/>
  </r>
  <r>
    <n v="1277"/>
    <s v="CA-2017-119186"/>
    <n v="26"/>
    <x v="5"/>
    <x v="0"/>
    <s v="26/05/2017"/>
    <x v="3"/>
    <s v="MS-17710"/>
    <s v="Maurice Satty"/>
    <x v="0"/>
    <x v="0"/>
    <x v="5"/>
    <x v="2"/>
    <s v="TEC-AC-10000580"/>
    <x v="2"/>
    <n v="63.991999999999997"/>
  </r>
  <r>
    <n v="1278"/>
    <s v="CA-2017-148698"/>
    <n v="2"/>
    <x v="5"/>
    <x v="0"/>
    <s v="07/05/2017"/>
    <x v="1"/>
    <s v="BD-11770"/>
    <s v="Bryan Davis"/>
    <x v="0"/>
    <x v="0"/>
    <x v="5"/>
    <x v="2"/>
    <s v="OFF-AR-10004022"/>
    <x v="1"/>
    <n v="86.352000000000004"/>
  </r>
  <r>
    <n v="1279"/>
    <s v="CA-2015-163293"/>
    <n v="8"/>
    <x v="8"/>
    <x v="2"/>
    <s v="11/09/2015"/>
    <x v="2"/>
    <s v="KC-16255"/>
    <s v="Karen Carlisle"/>
    <x v="1"/>
    <x v="0"/>
    <x v="32"/>
    <x v="0"/>
    <s v="TEC-AC-10004209"/>
    <x v="2"/>
    <n v="32.97"/>
  </r>
  <r>
    <n v="1280"/>
    <s v="CA-2015-163293"/>
    <n v="8"/>
    <x v="8"/>
    <x v="2"/>
    <s v="11/09/2015"/>
    <x v="2"/>
    <s v="KC-16255"/>
    <s v="Karen Carlisle"/>
    <x v="1"/>
    <x v="0"/>
    <x v="32"/>
    <x v="0"/>
    <s v="TEC-AC-10000023"/>
    <x v="2"/>
    <n v="83.88"/>
  </r>
  <r>
    <n v="1281"/>
    <s v="CA-2017-160815"/>
    <n v="5"/>
    <x v="8"/>
    <x v="0"/>
    <s v="06/09/2017"/>
    <x v="2"/>
    <s v="TR-21325"/>
    <s v="Toby Ritter"/>
    <x v="0"/>
    <x v="0"/>
    <x v="23"/>
    <x v="2"/>
    <s v="TEC-PH-10003505"/>
    <x v="2"/>
    <n v="278.39999999999998"/>
  </r>
  <r>
    <n v="1282"/>
    <s v="CA-2018-122154"/>
    <n v="9"/>
    <x v="3"/>
    <x v="3"/>
    <s v="11/04/2018"/>
    <x v="2"/>
    <s v="SA-20830"/>
    <s v="Sue Ann Reed"/>
    <x v="0"/>
    <x v="0"/>
    <x v="2"/>
    <x v="0"/>
    <s v="OFF-LA-10000121"/>
    <x v="1"/>
    <n v="15.12"/>
  </r>
  <r>
    <n v="1283"/>
    <s v="CA-2018-122154"/>
    <n v="9"/>
    <x v="3"/>
    <x v="3"/>
    <s v="11/04/2018"/>
    <x v="2"/>
    <s v="SA-20830"/>
    <s v="Sue Ann Reed"/>
    <x v="0"/>
    <x v="0"/>
    <x v="2"/>
    <x v="0"/>
    <s v="OFF-BI-10002026"/>
    <x v="1"/>
    <n v="17.43"/>
  </r>
  <r>
    <n v="1284"/>
    <s v="CA-2018-122154"/>
    <n v="9"/>
    <x v="3"/>
    <x v="3"/>
    <s v="11/04/2018"/>
    <x v="2"/>
    <s v="SA-20830"/>
    <s v="Sue Ann Reed"/>
    <x v="0"/>
    <x v="0"/>
    <x v="2"/>
    <x v="0"/>
    <s v="OFF-PA-10000994"/>
    <x v="1"/>
    <n v="251.64"/>
  </r>
  <r>
    <n v="1285"/>
    <s v="US-2016-149692"/>
    <n v="6"/>
    <x v="4"/>
    <x v="1"/>
    <s v="12/12/2016"/>
    <x v="1"/>
    <s v="KW-16435"/>
    <s v="Katrina Willman"/>
    <x v="0"/>
    <x v="0"/>
    <x v="5"/>
    <x v="2"/>
    <s v="OFF-BI-10002813"/>
    <x v="1"/>
    <n v="2.7719999999999998"/>
  </r>
  <r>
    <n v="1286"/>
    <s v="CA-2017-119445"/>
    <n v="26"/>
    <x v="1"/>
    <x v="0"/>
    <s v="03/07/2017"/>
    <x v="1"/>
    <s v="GM-14500"/>
    <s v="Gene McClure"/>
    <x v="0"/>
    <x v="0"/>
    <x v="34"/>
    <x v="3"/>
    <s v="OFF-ST-10000617"/>
    <x v="1"/>
    <n v="14.9"/>
  </r>
  <r>
    <n v="1287"/>
    <s v="CA-2016-124268"/>
    <n v="4"/>
    <x v="7"/>
    <x v="1"/>
    <s v="08/07/2016"/>
    <x v="1"/>
    <s v="AD-10180"/>
    <s v="Alan Dominguez"/>
    <x v="2"/>
    <x v="0"/>
    <x v="15"/>
    <x v="3"/>
    <s v="OFF-AR-10004817"/>
    <x v="1"/>
    <n v="15.48"/>
  </r>
  <r>
    <n v="1288"/>
    <s v="CA-2017-154711"/>
    <n v="22"/>
    <x v="0"/>
    <x v="0"/>
    <s v="26/11/2017"/>
    <x v="1"/>
    <s v="TB-21355"/>
    <s v="Todd Boyes"/>
    <x v="1"/>
    <x v="0"/>
    <x v="15"/>
    <x v="3"/>
    <s v="FUR-FU-10000397"/>
    <x v="0"/>
    <n v="39.880000000000003"/>
  </r>
  <r>
    <n v="1289"/>
    <s v="CA-2017-154711"/>
    <n v="22"/>
    <x v="0"/>
    <x v="0"/>
    <s v="26/11/2017"/>
    <x v="1"/>
    <s v="TB-21355"/>
    <s v="Todd Boyes"/>
    <x v="1"/>
    <x v="0"/>
    <x v="15"/>
    <x v="3"/>
    <s v="OFF-BI-10000605"/>
    <x v="1"/>
    <n v="12.192"/>
  </r>
  <r>
    <n v="1290"/>
    <s v="CA-2017-154711"/>
    <n v="22"/>
    <x v="0"/>
    <x v="0"/>
    <s v="26/11/2017"/>
    <x v="1"/>
    <s v="TB-21355"/>
    <s v="Todd Boyes"/>
    <x v="1"/>
    <x v="0"/>
    <x v="15"/>
    <x v="3"/>
    <s v="OFF-AR-10001860"/>
    <x v="1"/>
    <n v="20.82"/>
  </r>
  <r>
    <n v="1291"/>
    <s v="CA-2017-163384"/>
    <n v="10"/>
    <x v="0"/>
    <x v="0"/>
    <s v="12/11/2017"/>
    <x v="2"/>
    <s v="CC-12430"/>
    <s v="Chuck Clark"/>
    <x v="2"/>
    <x v="0"/>
    <x v="1"/>
    <x v="1"/>
    <s v="OFF-BI-10004970"/>
    <x v="1"/>
    <n v="13.215999999999999"/>
  </r>
  <r>
    <n v="1292"/>
    <s v="CA-2017-163384"/>
    <n v="10"/>
    <x v="0"/>
    <x v="0"/>
    <s v="12/11/2017"/>
    <x v="2"/>
    <s v="CC-12430"/>
    <s v="Chuck Clark"/>
    <x v="2"/>
    <x v="0"/>
    <x v="1"/>
    <x v="1"/>
    <s v="OFF-PA-10003172"/>
    <x v="1"/>
    <n v="32.4"/>
  </r>
  <r>
    <n v="1293"/>
    <s v="CA-2016-101707"/>
    <n v="27"/>
    <x v="6"/>
    <x v="1"/>
    <s v="01/09/2016"/>
    <x v="1"/>
    <s v="PF-19165"/>
    <s v="Philip Fox"/>
    <x v="0"/>
    <x v="0"/>
    <x v="1"/>
    <x v="1"/>
    <s v="OFF-SU-10001218"/>
    <x v="1"/>
    <n v="32.94"/>
  </r>
  <r>
    <n v="1294"/>
    <s v="CA-2016-101707"/>
    <n v="27"/>
    <x v="6"/>
    <x v="1"/>
    <s v="01/09/2016"/>
    <x v="1"/>
    <s v="PF-19165"/>
    <s v="Philip Fox"/>
    <x v="0"/>
    <x v="0"/>
    <x v="1"/>
    <x v="1"/>
    <s v="OFF-PA-10002968"/>
    <x v="1"/>
    <n v="114.2"/>
  </r>
  <r>
    <n v="1295"/>
    <s v="CA-2016-101707"/>
    <n v="27"/>
    <x v="6"/>
    <x v="1"/>
    <s v="01/09/2016"/>
    <x v="1"/>
    <s v="PF-19165"/>
    <s v="Philip Fox"/>
    <x v="0"/>
    <x v="0"/>
    <x v="1"/>
    <x v="1"/>
    <s v="OFF-LA-10000134"/>
    <x v="1"/>
    <n v="3.08"/>
  </r>
  <r>
    <n v="1296"/>
    <s v="CA-2016-138898"/>
    <n v="25"/>
    <x v="5"/>
    <x v="1"/>
    <s v="29/05/2016"/>
    <x v="1"/>
    <s v="JH-16180"/>
    <s v="Justin Hirsh"/>
    <x v="0"/>
    <x v="0"/>
    <x v="22"/>
    <x v="1"/>
    <s v="OFF-AP-10004487"/>
    <x v="1"/>
    <n v="845.72799999999995"/>
  </r>
  <r>
    <n v="1297"/>
    <s v="CA-2018-115427"/>
    <n v="30"/>
    <x v="4"/>
    <x v="3"/>
    <s v="03/01/2019"/>
    <x v="1"/>
    <s v="EB-13975"/>
    <s v="Erica Bern"/>
    <x v="1"/>
    <x v="0"/>
    <x v="1"/>
    <x v="1"/>
    <s v="OFF-BI-10002103"/>
    <x v="1"/>
    <n v="13.904"/>
  </r>
  <r>
    <n v="1298"/>
    <s v="CA-2018-115427"/>
    <n v="30"/>
    <x v="4"/>
    <x v="3"/>
    <s v="03/01/2019"/>
    <x v="1"/>
    <s v="EB-13975"/>
    <s v="Erica Bern"/>
    <x v="1"/>
    <x v="0"/>
    <x v="1"/>
    <x v="1"/>
    <s v="OFF-BI-10004632"/>
    <x v="1"/>
    <n v="20.72"/>
  </r>
  <r>
    <n v="1299"/>
    <s v="CA-2017-134425"/>
    <n v="8"/>
    <x v="4"/>
    <x v="0"/>
    <s v="12/12/2017"/>
    <x v="0"/>
    <s v="QJ-19255"/>
    <s v="Quincy Jones"/>
    <x v="1"/>
    <x v="0"/>
    <x v="11"/>
    <x v="2"/>
    <s v="TEC-PH-10003555"/>
    <x v="2"/>
    <n v="114.95"/>
  </r>
  <r>
    <n v="1300"/>
    <s v="CA-2016-121391"/>
    <n v="4"/>
    <x v="2"/>
    <x v="1"/>
    <s v="07/10/2016"/>
    <x v="2"/>
    <s v="AA-10315"/>
    <s v="Alex Avila"/>
    <x v="0"/>
    <x v="0"/>
    <x v="1"/>
    <x v="1"/>
    <s v="OFF-ST-10001590"/>
    <x v="1"/>
    <n v="26.96"/>
  </r>
  <r>
    <n v="1301"/>
    <s v="CA-2017-137043"/>
    <n v="23"/>
    <x v="4"/>
    <x v="0"/>
    <s v="25/12/2017"/>
    <x v="0"/>
    <s v="LC-17140"/>
    <s v="Logan Currie"/>
    <x v="0"/>
    <x v="0"/>
    <x v="17"/>
    <x v="0"/>
    <s v="FUR-FU-10003664"/>
    <x v="0"/>
    <n v="572.76"/>
  </r>
  <r>
    <n v="1302"/>
    <s v="CA-2017-137043"/>
    <n v="23"/>
    <x v="4"/>
    <x v="0"/>
    <s v="25/12/2017"/>
    <x v="0"/>
    <s v="LC-17140"/>
    <s v="Logan Currie"/>
    <x v="0"/>
    <x v="0"/>
    <x v="17"/>
    <x v="0"/>
    <s v="FUR-FU-10003664"/>
    <x v="0"/>
    <n v="286.38"/>
  </r>
  <r>
    <n v="1303"/>
    <s v="CA-2016-115847"/>
    <n v="19"/>
    <x v="8"/>
    <x v="1"/>
    <s v="24/09/2016"/>
    <x v="0"/>
    <s v="TC-21535"/>
    <s v="Tracy Collins"/>
    <x v="2"/>
    <x v="0"/>
    <x v="17"/>
    <x v="0"/>
    <s v="FUR-BO-10003433"/>
    <x v="0"/>
    <n v="61.96"/>
  </r>
  <r>
    <n v="1304"/>
    <s v="US-2018-126179"/>
    <n v="3"/>
    <x v="7"/>
    <x v="3"/>
    <s v="07/07/2018"/>
    <x v="1"/>
    <s v="CS-12460"/>
    <s v="Chuck Sachs"/>
    <x v="0"/>
    <x v="0"/>
    <x v="32"/>
    <x v="0"/>
    <s v="FUR-FU-10002554"/>
    <x v="0"/>
    <n v="23.99"/>
  </r>
  <r>
    <n v="1305"/>
    <s v="US-2018-126179"/>
    <n v="3"/>
    <x v="7"/>
    <x v="3"/>
    <s v="07/07/2018"/>
    <x v="1"/>
    <s v="CS-12460"/>
    <s v="Chuck Sachs"/>
    <x v="0"/>
    <x v="0"/>
    <x v="32"/>
    <x v="0"/>
    <s v="TEC-PH-10001557"/>
    <x v="2"/>
    <n v="287.97000000000003"/>
  </r>
  <r>
    <n v="1306"/>
    <s v="CA-2017-101966"/>
    <n v="14"/>
    <x v="7"/>
    <x v="0"/>
    <s v="16/07/2017"/>
    <x v="0"/>
    <s v="BM-11785"/>
    <s v="Bryan Mills"/>
    <x v="0"/>
    <x v="0"/>
    <x v="5"/>
    <x v="2"/>
    <s v="TEC-PH-10003437"/>
    <x v="2"/>
    <n v="419.94400000000002"/>
  </r>
  <r>
    <n v="1307"/>
    <s v="CA-2017-141397"/>
    <n v="20"/>
    <x v="1"/>
    <x v="0"/>
    <s v="21/06/2017"/>
    <x v="2"/>
    <s v="RC-19825"/>
    <s v="Roy Collins"/>
    <x v="0"/>
    <x v="0"/>
    <x v="1"/>
    <x v="1"/>
    <s v="OFF-PA-10002986"/>
    <x v="1"/>
    <n v="46.76"/>
  </r>
  <r>
    <n v="1308"/>
    <s v="CA-2017-141397"/>
    <n v="20"/>
    <x v="1"/>
    <x v="0"/>
    <s v="21/06/2017"/>
    <x v="2"/>
    <s v="RC-19825"/>
    <s v="Roy Collins"/>
    <x v="0"/>
    <x v="0"/>
    <x v="1"/>
    <x v="1"/>
    <s v="OFF-BI-10000320"/>
    <x v="1"/>
    <n v="17.712"/>
  </r>
  <r>
    <n v="1309"/>
    <s v="CA-2017-141397"/>
    <n v="20"/>
    <x v="1"/>
    <x v="0"/>
    <s v="21/06/2017"/>
    <x v="2"/>
    <s v="RC-19825"/>
    <s v="Roy Collins"/>
    <x v="0"/>
    <x v="0"/>
    <x v="1"/>
    <x v="1"/>
    <s v="OFF-AP-10003971"/>
    <x v="1"/>
    <n v="21.78"/>
  </r>
  <r>
    <n v="1310"/>
    <s v="CA-2017-141397"/>
    <n v="20"/>
    <x v="1"/>
    <x v="0"/>
    <s v="21/06/2017"/>
    <x v="2"/>
    <s v="RC-19825"/>
    <s v="Roy Collins"/>
    <x v="0"/>
    <x v="0"/>
    <x v="1"/>
    <x v="1"/>
    <s v="OFF-ST-10001469"/>
    <x v="1"/>
    <n v="161.94"/>
  </r>
  <r>
    <n v="1311"/>
    <s v="CA-2017-141397"/>
    <n v="20"/>
    <x v="1"/>
    <x v="0"/>
    <s v="21/06/2017"/>
    <x v="2"/>
    <s v="RC-19825"/>
    <s v="Roy Collins"/>
    <x v="0"/>
    <x v="0"/>
    <x v="1"/>
    <x v="1"/>
    <s v="FUR-CH-10003846"/>
    <x v="0"/>
    <n v="161.56800000000001"/>
  </r>
  <r>
    <n v="1312"/>
    <s v="CA-2017-141082"/>
    <n v="9"/>
    <x v="4"/>
    <x v="0"/>
    <s v="13/12/2017"/>
    <x v="1"/>
    <s v="FM-14380"/>
    <s v="Fred McMath"/>
    <x v="0"/>
    <x v="0"/>
    <x v="31"/>
    <x v="3"/>
    <s v="OFF-LA-10001404"/>
    <x v="1"/>
    <n v="3.69"/>
  </r>
  <r>
    <n v="1313"/>
    <s v="CA-2017-141082"/>
    <n v="9"/>
    <x v="4"/>
    <x v="0"/>
    <s v="13/12/2017"/>
    <x v="1"/>
    <s v="FM-14380"/>
    <s v="Fred McMath"/>
    <x v="0"/>
    <x v="0"/>
    <x v="31"/>
    <x v="3"/>
    <s v="OFF-LA-10001474"/>
    <x v="1"/>
    <n v="122.12"/>
  </r>
  <r>
    <n v="1314"/>
    <s v="US-2017-134488"/>
    <n v="24"/>
    <x v="8"/>
    <x v="0"/>
    <s v="01/10/2017"/>
    <x v="1"/>
    <s v="PK-19075"/>
    <s v="Pete Kriz"/>
    <x v="0"/>
    <x v="0"/>
    <x v="24"/>
    <x v="3"/>
    <s v="FUR-CH-10003199"/>
    <x v="0"/>
    <n v="155.37200000000001"/>
  </r>
  <r>
    <n v="1315"/>
    <s v="CA-2017-145919"/>
    <n v="18"/>
    <x v="4"/>
    <x v="0"/>
    <s v="23/12/2017"/>
    <x v="1"/>
    <s v="HG-14965"/>
    <s v="Henry Goldwyn"/>
    <x v="1"/>
    <x v="0"/>
    <x v="1"/>
    <x v="1"/>
    <s v="OFF-PA-10003072"/>
    <x v="1"/>
    <n v="38.880000000000003"/>
  </r>
  <r>
    <n v="1316"/>
    <s v="CA-2017-145919"/>
    <n v="18"/>
    <x v="4"/>
    <x v="0"/>
    <s v="23/12/2017"/>
    <x v="1"/>
    <s v="HG-14965"/>
    <s v="Henry Goldwyn"/>
    <x v="1"/>
    <x v="0"/>
    <x v="1"/>
    <x v="1"/>
    <s v="FUR-FU-10004960"/>
    <x v="0"/>
    <n v="183.84"/>
  </r>
  <r>
    <n v="1317"/>
    <s v="CA-2017-145919"/>
    <n v="18"/>
    <x v="4"/>
    <x v="0"/>
    <s v="23/12/2017"/>
    <x v="1"/>
    <s v="HG-14965"/>
    <s v="Henry Goldwyn"/>
    <x v="1"/>
    <x v="0"/>
    <x v="1"/>
    <x v="1"/>
    <s v="OFF-SU-10003505"/>
    <x v="1"/>
    <n v="579.29999999999995"/>
  </r>
  <r>
    <n v="1318"/>
    <s v="CA-2018-157651"/>
    <n v="10"/>
    <x v="4"/>
    <x v="3"/>
    <s v="14/12/2018"/>
    <x v="1"/>
    <s v="HA-14920"/>
    <s v="Helen Andreada"/>
    <x v="0"/>
    <x v="0"/>
    <x v="9"/>
    <x v="3"/>
    <s v="TEC-AC-10003116"/>
    <x v="2"/>
    <n v="14.2"/>
  </r>
  <r>
    <n v="1319"/>
    <s v="CA-2015-160773"/>
    <n v="1"/>
    <x v="7"/>
    <x v="2"/>
    <s v="05/07/2015"/>
    <x v="1"/>
    <s v="LW-16825"/>
    <s v="Laurel Workman"/>
    <x v="1"/>
    <x v="0"/>
    <x v="2"/>
    <x v="0"/>
    <s v="TEC-PH-10004586"/>
    <x v="2"/>
    <n v="575.91999999999996"/>
  </r>
  <r>
    <n v="1320"/>
    <s v="CA-2015-160773"/>
    <n v="1"/>
    <x v="7"/>
    <x v="2"/>
    <s v="05/07/2015"/>
    <x v="1"/>
    <s v="LW-16825"/>
    <s v="Laurel Workman"/>
    <x v="1"/>
    <x v="0"/>
    <x v="2"/>
    <x v="0"/>
    <s v="OFF-BI-10000546"/>
    <x v="1"/>
    <n v="5.1840000000000002"/>
  </r>
  <r>
    <n v="1321"/>
    <s v="CA-2018-167703"/>
    <n v="3"/>
    <x v="11"/>
    <x v="3"/>
    <s v="08/02/2018"/>
    <x v="1"/>
    <s v="MC-17575"/>
    <s v="Matt Collins"/>
    <x v="0"/>
    <x v="0"/>
    <x v="24"/>
    <x v="3"/>
    <s v="OFF-BI-10002071"/>
    <x v="1"/>
    <n v="5.2290000000000001"/>
  </r>
  <r>
    <n v="1322"/>
    <s v="CA-2018-167703"/>
    <n v="3"/>
    <x v="11"/>
    <x v="3"/>
    <s v="08/02/2018"/>
    <x v="1"/>
    <s v="MC-17575"/>
    <s v="Matt Collins"/>
    <x v="0"/>
    <x v="0"/>
    <x v="24"/>
    <x v="3"/>
    <s v="OFF-ST-10001490"/>
    <x v="1"/>
    <n v="285.55200000000002"/>
  </r>
  <r>
    <n v="1323"/>
    <s v="CA-2018-121804"/>
    <n v="3"/>
    <x v="10"/>
    <x v="3"/>
    <s v="08/03/2018"/>
    <x v="1"/>
    <s v="LP-17095"/>
    <s v="Liz Preis"/>
    <x v="0"/>
    <x v="0"/>
    <x v="0"/>
    <x v="0"/>
    <s v="OFF-AP-10004859"/>
    <x v="1"/>
    <n v="72.8"/>
  </r>
  <r>
    <n v="1324"/>
    <s v="CA-2018-162635"/>
    <n v="9"/>
    <x v="2"/>
    <x v="3"/>
    <s v="10/10/2018"/>
    <x v="2"/>
    <s v="EB-14170"/>
    <s v="Evan Bailliet"/>
    <x v="0"/>
    <x v="0"/>
    <x v="3"/>
    <x v="0"/>
    <s v="OFF-PA-10002659"/>
    <x v="1"/>
    <n v="10.816000000000001"/>
  </r>
  <r>
    <n v="1325"/>
    <s v="CA-2015-107153"/>
    <n v="28"/>
    <x v="8"/>
    <x v="2"/>
    <s v="03/10/2015"/>
    <x v="1"/>
    <s v="GZ-14545"/>
    <s v="George Zrebassa"/>
    <x v="1"/>
    <x v="0"/>
    <x v="31"/>
    <x v="3"/>
    <s v="OFF-ST-10001321"/>
    <x v="1"/>
    <n v="46.26"/>
  </r>
  <r>
    <n v="1326"/>
    <s v="US-2015-117058"/>
    <n v="27"/>
    <x v="5"/>
    <x v="2"/>
    <s v="30/05/2015"/>
    <x v="2"/>
    <s v="LE-16810"/>
    <s v="Laurel Elliston"/>
    <x v="0"/>
    <x v="0"/>
    <x v="10"/>
    <x v="2"/>
    <s v="OFF-BI-10004139"/>
    <x v="1"/>
    <n v="17.46"/>
  </r>
  <r>
    <n v="1327"/>
    <s v="CA-2016-120439"/>
    <n v="14"/>
    <x v="1"/>
    <x v="1"/>
    <s v="18/06/2016"/>
    <x v="1"/>
    <s v="AD-10180"/>
    <s v="Alan Dominguez"/>
    <x v="2"/>
    <x v="0"/>
    <x v="9"/>
    <x v="3"/>
    <s v="FUR-FU-10001867"/>
    <x v="0"/>
    <n v="51.072000000000003"/>
  </r>
  <r>
    <n v="1328"/>
    <s v="CA-2017-128258"/>
    <n v="30"/>
    <x v="10"/>
    <x v="0"/>
    <s v="01/04/2017"/>
    <x v="2"/>
    <s v="CP-12085"/>
    <s v="Cathy Prescott"/>
    <x v="1"/>
    <x v="0"/>
    <x v="29"/>
    <x v="3"/>
    <s v="OFF-PA-10004156"/>
    <x v="1"/>
    <n v="11.34"/>
  </r>
  <r>
    <n v="1329"/>
    <s v="CA-2018-106033"/>
    <n v="15"/>
    <x v="2"/>
    <x v="3"/>
    <s v="18/10/2018"/>
    <x v="0"/>
    <s v="FG-14260"/>
    <s v="Frank Gastineau"/>
    <x v="2"/>
    <x v="0"/>
    <x v="1"/>
    <x v="1"/>
    <s v="OFF-AR-10002818"/>
    <x v="1"/>
    <n v="87.92"/>
  </r>
  <r>
    <n v="1330"/>
    <s v="CA-2017-142762"/>
    <n v="23"/>
    <x v="5"/>
    <x v="0"/>
    <s v="27/05/2017"/>
    <x v="1"/>
    <s v="LD-17005"/>
    <s v="Lisa DeCherney"/>
    <x v="0"/>
    <x v="0"/>
    <x v="1"/>
    <x v="1"/>
    <s v="FUR-FU-10003691"/>
    <x v="0"/>
    <n v="37.049999999999997"/>
  </r>
  <r>
    <n v="1331"/>
    <s v="CA-2018-127705"/>
    <n v="2"/>
    <x v="1"/>
    <x v="3"/>
    <s v="06/06/2018"/>
    <x v="1"/>
    <s v="AB-10255"/>
    <s v="Alejandro Ballentine"/>
    <x v="2"/>
    <x v="0"/>
    <x v="24"/>
    <x v="3"/>
    <s v="TEC-PH-10000347"/>
    <x v="2"/>
    <n v="2.97"/>
  </r>
  <r>
    <n v="1332"/>
    <s v="CA-2018-127705"/>
    <n v="2"/>
    <x v="1"/>
    <x v="3"/>
    <s v="06/06/2018"/>
    <x v="1"/>
    <s v="AB-10255"/>
    <s v="Alejandro Ballentine"/>
    <x v="2"/>
    <x v="0"/>
    <x v="24"/>
    <x v="3"/>
    <s v="OFF-ST-10004507"/>
    <x v="1"/>
    <n v="27.44"/>
  </r>
  <r>
    <n v="1333"/>
    <s v="CA-2015-122567"/>
    <n v="16"/>
    <x v="11"/>
    <x v="2"/>
    <s v="21/02/2015"/>
    <x v="1"/>
    <s v="MN-17935"/>
    <s v="Michael Nguyen"/>
    <x v="0"/>
    <x v="0"/>
    <x v="5"/>
    <x v="2"/>
    <s v="OFF-BI-10002012"/>
    <x v="1"/>
    <n v="1.08"/>
  </r>
  <r>
    <n v="1334"/>
    <s v="CA-2015-122567"/>
    <n v="16"/>
    <x v="11"/>
    <x v="2"/>
    <s v="21/02/2015"/>
    <x v="1"/>
    <s v="MN-17935"/>
    <s v="Michael Nguyen"/>
    <x v="0"/>
    <x v="0"/>
    <x v="5"/>
    <x v="2"/>
    <s v="OFF-AP-10001303"/>
    <x v="1"/>
    <n v="7.96"/>
  </r>
  <r>
    <n v="1335"/>
    <s v="CA-2015-121664"/>
    <n v="6"/>
    <x v="5"/>
    <x v="2"/>
    <s v="10/05/2015"/>
    <x v="1"/>
    <s v="HP-14815"/>
    <s v="Harold Pawlan"/>
    <x v="2"/>
    <x v="0"/>
    <x v="1"/>
    <x v="1"/>
    <s v="OFF-BI-10003684"/>
    <x v="1"/>
    <n v="140.73599999999999"/>
  </r>
  <r>
    <n v="1336"/>
    <s v="CA-2017-122133"/>
    <n v="16"/>
    <x v="5"/>
    <x v="0"/>
    <s v="23/05/2017"/>
    <x v="1"/>
    <s v="JR-15670"/>
    <s v="Jim Radford"/>
    <x v="0"/>
    <x v="0"/>
    <x v="29"/>
    <x v="3"/>
    <s v="OFF-ST-10002574"/>
    <x v="1"/>
    <n v="552.55999999999995"/>
  </r>
  <r>
    <n v="1337"/>
    <s v="US-2018-123281"/>
    <n v="2"/>
    <x v="3"/>
    <x v="3"/>
    <s v="07/04/2018"/>
    <x v="1"/>
    <s v="JF-15190"/>
    <s v="Jamie Frazer"/>
    <x v="0"/>
    <x v="0"/>
    <x v="1"/>
    <x v="1"/>
    <s v="FUR-FU-10003724"/>
    <x v="0"/>
    <n v="25.11"/>
  </r>
  <r>
    <n v="1338"/>
    <s v="CA-2018-100524"/>
    <n v="31"/>
    <x v="10"/>
    <x v="3"/>
    <s v="02/04/2018"/>
    <x v="0"/>
    <s v="CM-12115"/>
    <s v="Chad McGuire"/>
    <x v="0"/>
    <x v="0"/>
    <x v="15"/>
    <x v="3"/>
    <s v="FUR-FU-10004018"/>
    <x v="0"/>
    <n v="29.78"/>
  </r>
  <r>
    <n v="1339"/>
    <s v="CA-2018-100524"/>
    <n v="31"/>
    <x v="10"/>
    <x v="3"/>
    <s v="02/04/2018"/>
    <x v="0"/>
    <s v="CM-12115"/>
    <s v="Chad McGuire"/>
    <x v="0"/>
    <x v="0"/>
    <x v="15"/>
    <x v="3"/>
    <s v="TEC-PH-10002549"/>
    <x v="2"/>
    <n v="677.58"/>
  </r>
  <r>
    <n v="1340"/>
    <s v="CA-2018-100524"/>
    <n v="31"/>
    <x v="10"/>
    <x v="3"/>
    <s v="02/04/2018"/>
    <x v="0"/>
    <s v="CM-12115"/>
    <s v="Chad McGuire"/>
    <x v="0"/>
    <x v="0"/>
    <x v="15"/>
    <x v="3"/>
    <s v="OFF-PA-10004911"/>
    <x v="1"/>
    <n v="75.040000000000006"/>
  </r>
  <r>
    <n v="1341"/>
    <s v="CA-2018-113481"/>
    <n v="2"/>
    <x v="9"/>
    <x v="3"/>
    <s v="04/01/2018"/>
    <x v="2"/>
    <s v="AS-10045"/>
    <s v="Aaron Smayling"/>
    <x v="1"/>
    <x v="0"/>
    <x v="3"/>
    <x v="0"/>
    <s v="TEC-MA-10002178"/>
    <x v="2"/>
    <n v="695.7"/>
  </r>
  <r>
    <n v="1342"/>
    <s v="CA-2018-113481"/>
    <n v="2"/>
    <x v="9"/>
    <x v="3"/>
    <s v="04/01/2018"/>
    <x v="2"/>
    <s v="AS-10045"/>
    <s v="Aaron Smayling"/>
    <x v="1"/>
    <x v="0"/>
    <x v="3"/>
    <x v="0"/>
    <s v="OFF-BI-10003694"/>
    <x v="1"/>
    <n v="15.66"/>
  </r>
  <r>
    <n v="1343"/>
    <s v="CA-2018-113481"/>
    <n v="2"/>
    <x v="9"/>
    <x v="3"/>
    <s v="04/01/2018"/>
    <x v="2"/>
    <s v="AS-10045"/>
    <s v="Aaron Smayling"/>
    <x v="1"/>
    <x v="0"/>
    <x v="3"/>
    <x v="0"/>
    <s v="OFF-BI-10000474"/>
    <x v="1"/>
    <n v="28.853999999999999"/>
  </r>
  <r>
    <n v="1344"/>
    <s v="CA-2016-131758"/>
    <n v="28"/>
    <x v="5"/>
    <x v="1"/>
    <s v="01/06/2016"/>
    <x v="1"/>
    <s v="KB-16315"/>
    <s v="Karl Braun"/>
    <x v="0"/>
    <x v="0"/>
    <x v="15"/>
    <x v="3"/>
    <s v="OFF-AR-10000411"/>
    <x v="1"/>
    <n v="47.82"/>
  </r>
  <r>
    <n v="1345"/>
    <s v="CA-2016-131758"/>
    <n v="28"/>
    <x v="5"/>
    <x v="1"/>
    <s v="01/06/2016"/>
    <x v="1"/>
    <s v="KB-16315"/>
    <s v="Karl Braun"/>
    <x v="0"/>
    <x v="0"/>
    <x v="15"/>
    <x v="3"/>
    <s v="OFF-LA-10000262"/>
    <x v="1"/>
    <n v="13.05"/>
  </r>
  <r>
    <n v="1346"/>
    <s v="CA-2015-118339"/>
    <n v="17"/>
    <x v="10"/>
    <x v="2"/>
    <s v="24/03/2015"/>
    <x v="1"/>
    <s v="BN-11515"/>
    <s v="Bradley Nguyen"/>
    <x v="0"/>
    <x v="0"/>
    <x v="11"/>
    <x v="2"/>
    <s v="OFF-AP-10001154"/>
    <x v="1"/>
    <n v="93.78"/>
  </r>
  <r>
    <n v="1347"/>
    <s v="CA-2015-118339"/>
    <n v="17"/>
    <x v="10"/>
    <x v="2"/>
    <s v="24/03/2015"/>
    <x v="1"/>
    <s v="BN-11515"/>
    <s v="Bradley Nguyen"/>
    <x v="0"/>
    <x v="0"/>
    <x v="11"/>
    <x v="2"/>
    <s v="OFF-PA-10000466"/>
    <x v="1"/>
    <n v="47.18"/>
  </r>
  <r>
    <n v="1348"/>
    <s v="CA-2015-118339"/>
    <n v="17"/>
    <x v="10"/>
    <x v="2"/>
    <s v="24/03/2015"/>
    <x v="1"/>
    <s v="BN-11515"/>
    <s v="Bradley Nguyen"/>
    <x v="0"/>
    <x v="0"/>
    <x v="11"/>
    <x v="2"/>
    <s v="OFF-AR-10003829"/>
    <x v="1"/>
    <n v="19.68"/>
  </r>
  <r>
    <n v="1349"/>
    <s v="CA-2015-118339"/>
    <n v="17"/>
    <x v="10"/>
    <x v="2"/>
    <s v="24/03/2015"/>
    <x v="1"/>
    <s v="BN-11515"/>
    <s v="Bradley Nguyen"/>
    <x v="0"/>
    <x v="0"/>
    <x v="11"/>
    <x v="2"/>
    <s v="OFF-BI-10001758"/>
    <x v="1"/>
    <n v="53.4"/>
  </r>
  <r>
    <n v="1350"/>
    <s v="CA-2015-118339"/>
    <n v="17"/>
    <x v="10"/>
    <x v="2"/>
    <s v="24/03/2015"/>
    <x v="1"/>
    <s v="BN-11515"/>
    <s v="Bradley Nguyen"/>
    <x v="0"/>
    <x v="0"/>
    <x v="11"/>
    <x v="2"/>
    <s v="OFF-BI-10000136"/>
    <x v="1"/>
    <n v="35.880000000000003"/>
  </r>
  <r>
    <n v="1351"/>
    <s v="CA-2015-153976"/>
    <n v="3"/>
    <x v="2"/>
    <x v="2"/>
    <s v="08/10/2015"/>
    <x v="0"/>
    <s v="BP-11290"/>
    <s v="Beth Paige"/>
    <x v="0"/>
    <x v="0"/>
    <x v="10"/>
    <x v="2"/>
    <s v="FUR-CH-10002880"/>
    <x v="0"/>
    <n v="258.279"/>
  </r>
  <r>
    <n v="1352"/>
    <s v="CA-2017-162901"/>
    <n v="28"/>
    <x v="10"/>
    <x v="0"/>
    <s v="31/03/2017"/>
    <x v="2"/>
    <s v="AS-10045"/>
    <s v="Aaron Smayling"/>
    <x v="1"/>
    <x v="0"/>
    <x v="17"/>
    <x v="0"/>
    <s v="OFF-ST-10000649"/>
    <x v="1"/>
    <n v="31.4"/>
  </r>
  <r>
    <n v="1353"/>
    <s v="CA-2018-162978"/>
    <n v="4"/>
    <x v="5"/>
    <x v="3"/>
    <s v="09/05/2018"/>
    <x v="1"/>
    <s v="LW-16990"/>
    <s v="Lindsay Williams"/>
    <x v="1"/>
    <x v="0"/>
    <x v="1"/>
    <x v="1"/>
    <s v="TEC-PH-10003092"/>
    <x v="2"/>
    <n v="183.96"/>
  </r>
  <r>
    <n v="1354"/>
    <s v="CA-2018-162978"/>
    <n v="4"/>
    <x v="5"/>
    <x v="3"/>
    <s v="09/05/2018"/>
    <x v="1"/>
    <s v="LW-16990"/>
    <s v="Lindsay Williams"/>
    <x v="1"/>
    <x v="0"/>
    <x v="1"/>
    <x v="1"/>
    <s v="OFF-PA-10002250"/>
    <x v="1"/>
    <n v="17.61"/>
  </r>
  <r>
    <n v="1355"/>
    <s v="CA-2018-162978"/>
    <n v="4"/>
    <x v="5"/>
    <x v="3"/>
    <s v="09/05/2018"/>
    <x v="1"/>
    <s v="LW-16990"/>
    <s v="Lindsay Williams"/>
    <x v="1"/>
    <x v="0"/>
    <x v="1"/>
    <x v="1"/>
    <s v="FUR-TA-10003473"/>
    <x v="0"/>
    <n v="300.904"/>
  </r>
  <r>
    <n v="1356"/>
    <s v="US-2015-160444"/>
    <n v="5"/>
    <x v="7"/>
    <x v="2"/>
    <s v="05/07/2015"/>
    <x v="3"/>
    <s v="DC-12850"/>
    <s v="Dan Campbell"/>
    <x v="0"/>
    <x v="0"/>
    <x v="5"/>
    <x v="2"/>
    <s v="OFF-ST-10001522"/>
    <x v="1"/>
    <n v="220.77600000000001"/>
  </r>
  <r>
    <n v="1357"/>
    <s v="US-2015-160444"/>
    <n v="5"/>
    <x v="7"/>
    <x v="2"/>
    <s v="05/07/2015"/>
    <x v="3"/>
    <s v="DC-12850"/>
    <s v="Dan Campbell"/>
    <x v="0"/>
    <x v="0"/>
    <x v="5"/>
    <x v="2"/>
    <s v="OFF-ST-10000563"/>
    <x v="1"/>
    <n v="281.42399999999998"/>
  </r>
  <r>
    <n v="1358"/>
    <s v="CA-2017-145247"/>
    <n v="5"/>
    <x v="5"/>
    <x v="0"/>
    <s v="07/05/2017"/>
    <x v="2"/>
    <s v="ND-18370"/>
    <s v="Natalie DeCherney"/>
    <x v="0"/>
    <x v="0"/>
    <x v="0"/>
    <x v="0"/>
    <s v="OFF-PA-10003641"/>
    <x v="1"/>
    <n v="79.14"/>
  </r>
  <r>
    <n v="1359"/>
    <s v="CA-2018-160045"/>
    <n v="26"/>
    <x v="3"/>
    <x v="3"/>
    <s v="27/04/2018"/>
    <x v="2"/>
    <s v="LB-16735"/>
    <s v="Larry Blacks"/>
    <x v="0"/>
    <x v="0"/>
    <x v="5"/>
    <x v="2"/>
    <s v="FUR-FU-10000010"/>
    <x v="0"/>
    <n v="1.988"/>
  </r>
  <r>
    <n v="1360"/>
    <s v="US-2015-151925"/>
    <n v="26"/>
    <x v="8"/>
    <x v="2"/>
    <s v="01/10/2015"/>
    <x v="0"/>
    <s v="KT-16465"/>
    <s v="Kean Takahito"/>
    <x v="0"/>
    <x v="0"/>
    <x v="1"/>
    <x v="1"/>
    <s v="FUR-CH-10002961"/>
    <x v="0"/>
    <n v="145.56800000000001"/>
  </r>
  <r>
    <n v="1361"/>
    <s v="CA-2018-125199"/>
    <n v="19"/>
    <x v="2"/>
    <x v="3"/>
    <s v="25/10/2018"/>
    <x v="1"/>
    <s v="HM-14860"/>
    <s v="Harry Marie"/>
    <x v="1"/>
    <x v="0"/>
    <x v="9"/>
    <x v="3"/>
    <s v="OFF-AR-10002956"/>
    <x v="1"/>
    <n v="123.256"/>
  </r>
  <r>
    <n v="1362"/>
    <s v="CA-2018-125199"/>
    <n v="19"/>
    <x v="2"/>
    <x v="3"/>
    <s v="25/10/2018"/>
    <x v="1"/>
    <s v="HM-14860"/>
    <s v="Harry Marie"/>
    <x v="1"/>
    <x v="0"/>
    <x v="9"/>
    <x v="3"/>
    <s v="OFF-PA-10004041"/>
    <x v="1"/>
    <n v="23.68"/>
  </r>
  <r>
    <n v="1363"/>
    <s v="CA-2018-125199"/>
    <n v="19"/>
    <x v="2"/>
    <x v="3"/>
    <s v="25/10/2018"/>
    <x v="1"/>
    <s v="HM-14860"/>
    <s v="Harry Marie"/>
    <x v="1"/>
    <x v="0"/>
    <x v="9"/>
    <x v="3"/>
    <s v="TEC-PH-10001336"/>
    <x v="2"/>
    <n v="309.57600000000002"/>
  </r>
  <r>
    <n v="1364"/>
    <s v="US-2018-155425"/>
    <n v="10"/>
    <x v="0"/>
    <x v="3"/>
    <s v="11/11/2018"/>
    <x v="2"/>
    <s v="AB-10600"/>
    <s v="Ann Blume"/>
    <x v="1"/>
    <x v="0"/>
    <x v="16"/>
    <x v="1"/>
    <s v="OFF-BI-10001036"/>
    <x v="1"/>
    <n v="38.387999999999998"/>
  </r>
  <r>
    <n v="1365"/>
    <s v="US-2018-155425"/>
    <n v="10"/>
    <x v="0"/>
    <x v="3"/>
    <s v="11/11/2018"/>
    <x v="2"/>
    <s v="AB-10600"/>
    <s v="Ann Blume"/>
    <x v="1"/>
    <x v="0"/>
    <x v="16"/>
    <x v="1"/>
    <s v="TEC-MA-10003183"/>
    <x v="2"/>
    <n v="95.994"/>
  </r>
  <r>
    <n v="1366"/>
    <s v="US-2018-155425"/>
    <n v="10"/>
    <x v="0"/>
    <x v="3"/>
    <s v="11/11/2018"/>
    <x v="2"/>
    <s v="AB-10600"/>
    <s v="Ann Blume"/>
    <x v="1"/>
    <x v="0"/>
    <x v="16"/>
    <x v="1"/>
    <s v="TEC-AC-10001314"/>
    <x v="2"/>
    <n v="239.952"/>
  </r>
  <r>
    <n v="1367"/>
    <s v="US-2018-155425"/>
    <n v="10"/>
    <x v="0"/>
    <x v="3"/>
    <s v="11/11/2018"/>
    <x v="2"/>
    <s v="AB-10600"/>
    <s v="Ann Blume"/>
    <x v="1"/>
    <x v="0"/>
    <x v="16"/>
    <x v="1"/>
    <s v="TEC-PH-10002563"/>
    <x v="2"/>
    <n v="201.584"/>
  </r>
  <r>
    <n v="1368"/>
    <s v="US-2018-155425"/>
    <n v="10"/>
    <x v="0"/>
    <x v="3"/>
    <s v="11/11/2018"/>
    <x v="2"/>
    <s v="AB-10600"/>
    <s v="Ann Blume"/>
    <x v="1"/>
    <x v="0"/>
    <x v="16"/>
    <x v="1"/>
    <s v="FUR-CH-10003312"/>
    <x v="0"/>
    <n v="899.13599999999997"/>
  </r>
  <r>
    <n v="1369"/>
    <s v="CA-2018-133249"/>
    <n v="8"/>
    <x v="7"/>
    <x v="3"/>
    <s v="11/07/2018"/>
    <x v="2"/>
    <s v="SZ-20035"/>
    <s v="Sam Zeldin"/>
    <x v="2"/>
    <x v="0"/>
    <x v="1"/>
    <x v="1"/>
    <s v="FUR-FU-10001588"/>
    <x v="0"/>
    <n v="145.9"/>
  </r>
  <r>
    <n v="1370"/>
    <s v="US-2016-103471"/>
    <n v="24"/>
    <x v="4"/>
    <x v="1"/>
    <s v="28/12/2016"/>
    <x v="1"/>
    <s v="JR-15670"/>
    <s v="Jim Radford"/>
    <x v="0"/>
    <x v="0"/>
    <x v="22"/>
    <x v="1"/>
    <s v="FUR-BO-10002613"/>
    <x v="0"/>
    <n v="590.05799999999999"/>
  </r>
  <r>
    <n v="1371"/>
    <s v="US-2016-103471"/>
    <n v="24"/>
    <x v="4"/>
    <x v="1"/>
    <s v="28/12/2016"/>
    <x v="1"/>
    <s v="JR-15670"/>
    <s v="Jim Radford"/>
    <x v="0"/>
    <x v="0"/>
    <x v="22"/>
    <x v="1"/>
    <s v="OFF-AR-10003405"/>
    <x v="1"/>
    <n v="14.04"/>
  </r>
  <r>
    <n v="1372"/>
    <s v="CA-2018-136672"/>
    <n v="7"/>
    <x v="10"/>
    <x v="3"/>
    <s v="12/03/2018"/>
    <x v="1"/>
    <s v="MG-17890"/>
    <s v="Michael Granlund"/>
    <x v="2"/>
    <x v="0"/>
    <x v="39"/>
    <x v="3"/>
    <s v="TEC-AC-10004510"/>
    <x v="2"/>
    <n v="49.08"/>
  </r>
  <r>
    <n v="1373"/>
    <s v="US-2015-157021"/>
    <n v="1"/>
    <x v="3"/>
    <x v="2"/>
    <s v="06/04/2015"/>
    <x v="0"/>
    <s v="KM-16720"/>
    <s v="Kunst Miller"/>
    <x v="0"/>
    <x v="0"/>
    <x v="1"/>
    <x v="1"/>
    <s v="OFF-LA-10002312"/>
    <x v="1"/>
    <n v="29.6"/>
  </r>
  <r>
    <n v="1374"/>
    <s v="US-2015-157021"/>
    <n v="1"/>
    <x v="3"/>
    <x v="2"/>
    <s v="06/04/2015"/>
    <x v="0"/>
    <s v="KM-16720"/>
    <s v="Kunst Miller"/>
    <x v="0"/>
    <x v="0"/>
    <x v="1"/>
    <x v="1"/>
    <s v="OFF-BI-10000042"/>
    <x v="1"/>
    <n v="17.088000000000001"/>
  </r>
  <r>
    <n v="1375"/>
    <s v="CA-2016-120362"/>
    <n v="14"/>
    <x v="8"/>
    <x v="1"/>
    <s v="19/09/2016"/>
    <x v="1"/>
    <s v="CA-12265"/>
    <s v="Christina Anderson"/>
    <x v="0"/>
    <x v="0"/>
    <x v="7"/>
    <x v="1"/>
    <s v="FUR-TA-10003008"/>
    <x v="0"/>
    <n v="912.75"/>
  </r>
  <r>
    <n v="1376"/>
    <s v="CA-2015-126361"/>
    <n v="4"/>
    <x v="6"/>
    <x v="2"/>
    <s v="09/08/2015"/>
    <x v="0"/>
    <s v="VD-21670"/>
    <s v="Valerie Dominguez"/>
    <x v="0"/>
    <x v="0"/>
    <x v="7"/>
    <x v="1"/>
    <s v="OFF-AP-10003590"/>
    <x v="1"/>
    <n v="1089.75"/>
  </r>
  <r>
    <n v="1377"/>
    <s v="CA-2015-126361"/>
    <n v="4"/>
    <x v="6"/>
    <x v="2"/>
    <s v="09/08/2015"/>
    <x v="0"/>
    <s v="VD-21670"/>
    <s v="Valerie Dominguez"/>
    <x v="0"/>
    <x v="0"/>
    <x v="7"/>
    <x v="1"/>
    <s v="OFF-PA-10000806"/>
    <x v="1"/>
    <n v="447.84"/>
  </r>
  <r>
    <n v="1378"/>
    <s v="CA-2015-126361"/>
    <n v="4"/>
    <x v="6"/>
    <x v="2"/>
    <s v="09/08/2015"/>
    <x v="0"/>
    <s v="VD-21670"/>
    <s v="Valerie Dominguez"/>
    <x v="0"/>
    <x v="0"/>
    <x v="7"/>
    <x v="1"/>
    <s v="OFF-AR-10000896"/>
    <x v="1"/>
    <n v="16.399999999999999"/>
  </r>
  <r>
    <n v="1379"/>
    <s v="CA-2015-126361"/>
    <n v="4"/>
    <x v="6"/>
    <x v="2"/>
    <s v="09/08/2015"/>
    <x v="0"/>
    <s v="VD-21670"/>
    <s v="Valerie Dominguez"/>
    <x v="0"/>
    <x v="0"/>
    <x v="7"/>
    <x v="1"/>
    <s v="TEC-PH-10002310"/>
    <x v="2"/>
    <n v="399.96"/>
  </r>
  <r>
    <n v="1380"/>
    <s v="CA-2015-126361"/>
    <n v="4"/>
    <x v="6"/>
    <x v="2"/>
    <s v="09/08/2015"/>
    <x v="0"/>
    <s v="VD-21670"/>
    <s v="Valerie Dominguez"/>
    <x v="0"/>
    <x v="0"/>
    <x v="7"/>
    <x v="1"/>
    <s v="OFF-ST-10002289"/>
    <x v="1"/>
    <n v="158.9"/>
  </r>
  <r>
    <n v="1381"/>
    <s v="CA-2015-126361"/>
    <n v="4"/>
    <x v="6"/>
    <x v="2"/>
    <s v="09/08/2015"/>
    <x v="0"/>
    <s v="VD-21670"/>
    <s v="Valerie Dominguez"/>
    <x v="0"/>
    <x v="0"/>
    <x v="7"/>
    <x v="1"/>
    <s v="OFF-BI-10002852"/>
    <x v="1"/>
    <n v="13.183999999999999"/>
  </r>
  <r>
    <n v="1382"/>
    <s v="US-2017-100566"/>
    <n v="3"/>
    <x v="8"/>
    <x v="0"/>
    <s v="09/09/2017"/>
    <x v="1"/>
    <s v="JK-16120"/>
    <s v="Julie Kriz"/>
    <x v="2"/>
    <x v="0"/>
    <x v="10"/>
    <x v="2"/>
    <s v="FUR-FU-10003394"/>
    <x v="0"/>
    <n v="83.951999999999998"/>
  </r>
  <r>
    <n v="1383"/>
    <s v="US-2017-108504"/>
    <n v="5"/>
    <x v="11"/>
    <x v="0"/>
    <s v="05/02/2017"/>
    <x v="3"/>
    <s v="PP-18955"/>
    <s v="Paul Prost"/>
    <x v="2"/>
    <x v="0"/>
    <x v="32"/>
    <x v="0"/>
    <s v="OFF-ST-10002344"/>
    <x v="1"/>
    <n v="80.98"/>
  </r>
  <r>
    <n v="1384"/>
    <s v="US-2017-108504"/>
    <n v="5"/>
    <x v="11"/>
    <x v="0"/>
    <s v="05/02/2017"/>
    <x v="3"/>
    <s v="PP-18955"/>
    <s v="Paul Prost"/>
    <x v="2"/>
    <x v="0"/>
    <x v="32"/>
    <x v="0"/>
    <s v="OFF-PA-10001289"/>
    <x v="1"/>
    <n v="348.84"/>
  </r>
  <r>
    <n v="1385"/>
    <s v="US-2017-108504"/>
    <n v="5"/>
    <x v="11"/>
    <x v="0"/>
    <s v="05/02/2017"/>
    <x v="3"/>
    <s v="PP-18955"/>
    <s v="Paul Prost"/>
    <x v="2"/>
    <x v="0"/>
    <x v="32"/>
    <x v="0"/>
    <s v="OFF-FA-10000053"/>
    <x v="1"/>
    <n v="9.4499999999999993"/>
  </r>
  <r>
    <n v="1386"/>
    <s v="US-2017-108504"/>
    <n v="5"/>
    <x v="11"/>
    <x v="0"/>
    <s v="05/02/2017"/>
    <x v="3"/>
    <s v="PP-18955"/>
    <s v="Paul Prost"/>
    <x v="2"/>
    <x v="0"/>
    <x v="32"/>
    <x v="0"/>
    <s v="FUR-FU-10004091"/>
    <x v="0"/>
    <n v="18.84"/>
  </r>
  <r>
    <n v="1387"/>
    <s v="US-2017-108504"/>
    <n v="5"/>
    <x v="11"/>
    <x v="0"/>
    <s v="05/02/2017"/>
    <x v="3"/>
    <s v="PP-18955"/>
    <s v="Paul Prost"/>
    <x v="2"/>
    <x v="0"/>
    <x v="32"/>
    <x v="0"/>
    <s v="FUR-BO-10004015"/>
    <x v="0"/>
    <n v="239.98"/>
  </r>
  <r>
    <n v="1388"/>
    <s v="US-2017-108504"/>
    <n v="5"/>
    <x v="11"/>
    <x v="0"/>
    <s v="05/02/2017"/>
    <x v="3"/>
    <s v="PP-18955"/>
    <s v="Paul Prost"/>
    <x v="2"/>
    <x v="0"/>
    <x v="32"/>
    <x v="0"/>
    <s v="OFF-EN-10003001"/>
    <x v="1"/>
    <n v="167.96"/>
  </r>
  <r>
    <n v="1389"/>
    <s v="US-2017-108504"/>
    <n v="5"/>
    <x v="11"/>
    <x v="0"/>
    <s v="05/02/2017"/>
    <x v="3"/>
    <s v="PP-18955"/>
    <s v="Paul Prost"/>
    <x v="2"/>
    <x v="0"/>
    <x v="32"/>
    <x v="0"/>
    <s v="TEC-PH-10000215"/>
    <x v="2"/>
    <n v="104.85"/>
  </r>
  <r>
    <n v="1390"/>
    <s v="US-2017-108504"/>
    <n v="5"/>
    <x v="11"/>
    <x v="0"/>
    <s v="05/02/2017"/>
    <x v="3"/>
    <s v="PP-18955"/>
    <s v="Paul Prost"/>
    <x v="2"/>
    <x v="0"/>
    <x v="32"/>
    <x v="0"/>
    <s v="TEC-PH-10003645"/>
    <x v="2"/>
    <n v="484.83"/>
  </r>
  <r>
    <n v="1391"/>
    <s v="US-2017-108504"/>
    <n v="5"/>
    <x v="11"/>
    <x v="0"/>
    <s v="05/02/2017"/>
    <x v="3"/>
    <s v="PP-18955"/>
    <s v="Paul Prost"/>
    <x v="2"/>
    <x v="0"/>
    <x v="32"/>
    <x v="0"/>
    <s v="OFF-PA-10000357"/>
    <x v="1"/>
    <n v="122.97"/>
  </r>
  <r>
    <n v="1392"/>
    <s v="US-2017-108504"/>
    <n v="5"/>
    <x v="11"/>
    <x v="0"/>
    <s v="05/02/2017"/>
    <x v="3"/>
    <s v="PP-18955"/>
    <s v="Paul Prost"/>
    <x v="2"/>
    <x v="0"/>
    <x v="32"/>
    <x v="0"/>
    <s v="OFF-ST-10004804"/>
    <x v="1"/>
    <n v="154.44"/>
  </r>
  <r>
    <n v="1393"/>
    <s v="US-2017-108504"/>
    <n v="5"/>
    <x v="11"/>
    <x v="0"/>
    <s v="05/02/2017"/>
    <x v="3"/>
    <s v="PP-18955"/>
    <s v="Paul Prost"/>
    <x v="2"/>
    <x v="0"/>
    <x v="32"/>
    <x v="0"/>
    <s v="OFF-PA-10003892"/>
    <x v="1"/>
    <n v="342.37"/>
  </r>
  <r>
    <n v="1394"/>
    <s v="CA-2018-124828"/>
    <n v="3"/>
    <x v="7"/>
    <x v="3"/>
    <s v="04/07/2018"/>
    <x v="2"/>
    <s v="YS-21880"/>
    <s v="Yana Sorensen"/>
    <x v="1"/>
    <x v="0"/>
    <x v="3"/>
    <x v="0"/>
    <s v="OFF-AR-10003514"/>
    <x v="1"/>
    <n v="9.5519999999999996"/>
  </r>
  <r>
    <n v="1395"/>
    <s v="US-2018-117247"/>
    <n v="9"/>
    <x v="2"/>
    <x v="3"/>
    <s v="14/10/2018"/>
    <x v="1"/>
    <s v="CK-12760"/>
    <s v="Cyma Kinney"/>
    <x v="1"/>
    <x v="0"/>
    <x v="10"/>
    <x v="2"/>
    <s v="FUR-TA-10002958"/>
    <x v="0"/>
    <n v="652.45000000000005"/>
  </r>
  <r>
    <n v="1396"/>
    <s v="US-2018-117247"/>
    <n v="9"/>
    <x v="2"/>
    <x v="3"/>
    <s v="14/10/2018"/>
    <x v="1"/>
    <s v="CK-12760"/>
    <s v="Cyma Kinney"/>
    <x v="1"/>
    <x v="0"/>
    <x v="10"/>
    <x v="2"/>
    <s v="FUR-TA-10001676"/>
    <x v="0"/>
    <n v="66.644999999999996"/>
  </r>
  <r>
    <n v="1397"/>
    <s v="CA-2017-124485"/>
    <n v="24"/>
    <x v="0"/>
    <x v="0"/>
    <s v="26/11/2017"/>
    <x v="2"/>
    <s v="NC-18340"/>
    <s v="Nat Carroll"/>
    <x v="0"/>
    <x v="0"/>
    <x v="15"/>
    <x v="3"/>
    <s v="OFF-BI-10000822"/>
    <x v="1"/>
    <n v="17.216000000000001"/>
  </r>
  <r>
    <n v="1398"/>
    <s v="CA-2017-124485"/>
    <n v="24"/>
    <x v="0"/>
    <x v="0"/>
    <s v="26/11/2017"/>
    <x v="2"/>
    <s v="NC-18340"/>
    <s v="Nat Carroll"/>
    <x v="0"/>
    <x v="0"/>
    <x v="15"/>
    <x v="3"/>
    <s v="OFF-PA-10004971"/>
    <x v="1"/>
    <n v="11.56"/>
  </r>
  <r>
    <n v="1399"/>
    <s v="CA-2017-124485"/>
    <n v="24"/>
    <x v="0"/>
    <x v="0"/>
    <s v="26/11/2017"/>
    <x v="2"/>
    <s v="NC-18340"/>
    <s v="Nat Carroll"/>
    <x v="0"/>
    <x v="0"/>
    <x v="15"/>
    <x v="3"/>
    <s v="TEC-AC-10002323"/>
    <x v="2"/>
    <n v="88.4"/>
  </r>
  <r>
    <n v="1400"/>
    <s v="CA-2017-124485"/>
    <n v="24"/>
    <x v="0"/>
    <x v="0"/>
    <s v="26/11/2017"/>
    <x v="2"/>
    <s v="NC-18340"/>
    <s v="Nat Carroll"/>
    <x v="0"/>
    <x v="0"/>
    <x v="15"/>
    <x v="3"/>
    <s v="OFF-PA-10004888"/>
    <x v="1"/>
    <n v="6.48"/>
  </r>
  <r>
    <n v="1401"/>
    <s v="CA-2017-159212"/>
    <n v="1"/>
    <x v="0"/>
    <x v="0"/>
    <s v="05/11/2017"/>
    <x v="1"/>
    <s v="KM-16375"/>
    <s v="Katherine Murray"/>
    <x v="2"/>
    <x v="0"/>
    <x v="17"/>
    <x v="0"/>
    <s v="TEC-PH-10003988"/>
    <x v="2"/>
    <n v="21.8"/>
  </r>
  <r>
    <n v="1402"/>
    <s v="CA-2017-159212"/>
    <n v="1"/>
    <x v="0"/>
    <x v="0"/>
    <s v="05/11/2017"/>
    <x v="1"/>
    <s v="KM-16375"/>
    <s v="Katherine Murray"/>
    <x v="2"/>
    <x v="0"/>
    <x v="17"/>
    <x v="0"/>
    <s v="OFF-EN-10002230"/>
    <x v="1"/>
    <n v="251.79"/>
  </r>
  <r>
    <n v="1403"/>
    <s v="US-2017-161396"/>
    <n v="19"/>
    <x v="3"/>
    <x v="0"/>
    <s v="25/04/2017"/>
    <x v="1"/>
    <s v="GM-14455"/>
    <s v="Gary Mitchum"/>
    <x v="2"/>
    <x v="0"/>
    <x v="24"/>
    <x v="3"/>
    <s v="FUR-TA-10002622"/>
    <x v="0"/>
    <n v="205.17599999999999"/>
  </r>
  <r>
    <n v="1404"/>
    <s v="US-2017-161396"/>
    <n v="19"/>
    <x v="3"/>
    <x v="0"/>
    <s v="25/04/2017"/>
    <x v="1"/>
    <s v="GM-14455"/>
    <s v="Gary Mitchum"/>
    <x v="2"/>
    <x v="0"/>
    <x v="24"/>
    <x v="3"/>
    <s v="OFF-PA-10000418"/>
    <x v="1"/>
    <n v="419.4"/>
  </r>
  <r>
    <n v="1405"/>
    <s v="US-2015-118486"/>
    <n v="6"/>
    <x v="3"/>
    <x v="2"/>
    <s v="08/04/2015"/>
    <x v="2"/>
    <s v="SD-20485"/>
    <s v="Shirley Daniels"/>
    <x v="2"/>
    <x v="0"/>
    <x v="9"/>
    <x v="3"/>
    <s v="OFF-SU-10004498"/>
    <x v="1"/>
    <n v="10.304"/>
  </r>
  <r>
    <n v="1406"/>
    <s v="US-2015-118486"/>
    <n v="6"/>
    <x v="3"/>
    <x v="2"/>
    <s v="08/04/2015"/>
    <x v="2"/>
    <s v="SD-20485"/>
    <s v="Shirley Daniels"/>
    <x v="2"/>
    <x v="0"/>
    <x v="9"/>
    <x v="3"/>
    <s v="FUR-TA-10001039"/>
    <x v="0"/>
    <n v="154.76400000000001"/>
  </r>
  <r>
    <n v="1407"/>
    <s v="US-2015-118486"/>
    <n v="6"/>
    <x v="3"/>
    <x v="2"/>
    <s v="08/04/2015"/>
    <x v="2"/>
    <s v="SD-20485"/>
    <s v="Shirley Daniels"/>
    <x v="2"/>
    <x v="0"/>
    <x v="9"/>
    <x v="3"/>
    <s v="TEC-AC-10004659"/>
    <x v="2"/>
    <n v="116.78400000000001"/>
  </r>
  <r>
    <n v="1408"/>
    <s v="CA-2017-130407"/>
    <n v="2"/>
    <x v="8"/>
    <x v="0"/>
    <s v="06/09/2017"/>
    <x v="1"/>
    <s v="KD-16270"/>
    <s v="Karen Daniels"/>
    <x v="0"/>
    <x v="0"/>
    <x v="15"/>
    <x v="3"/>
    <s v="OFF-AR-10002240"/>
    <x v="1"/>
    <n v="75.48"/>
  </r>
  <r>
    <n v="1409"/>
    <s v="CA-2017-130407"/>
    <n v="2"/>
    <x v="8"/>
    <x v="0"/>
    <s v="06/09/2017"/>
    <x v="1"/>
    <s v="KD-16270"/>
    <s v="Karen Daniels"/>
    <x v="0"/>
    <x v="0"/>
    <x v="15"/>
    <x v="3"/>
    <s v="FUR-FU-10001967"/>
    <x v="0"/>
    <n v="39.979999999999997"/>
  </r>
  <r>
    <n v="1410"/>
    <s v="US-2017-122245"/>
    <n v="25"/>
    <x v="8"/>
    <x v="0"/>
    <s v="30/09/2017"/>
    <x v="1"/>
    <s v="AB-10105"/>
    <s v="Adrian Barton"/>
    <x v="0"/>
    <x v="0"/>
    <x v="16"/>
    <x v="1"/>
    <s v="FUR-TA-10002356"/>
    <x v="0"/>
    <n v="393.16500000000002"/>
  </r>
  <r>
    <n v="1411"/>
    <s v="CA-2018-105144"/>
    <n v="4"/>
    <x v="0"/>
    <x v="3"/>
    <s v="11/11/2018"/>
    <x v="1"/>
    <s v="SZ-20035"/>
    <s v="Sam Zeldin"/>
    <x v="2"/>
    <x v="0"/>
    <x v="5"/>
    <x v="2"/>
    <s v="OFF-LA-10003923"/>
    <x v="1"/>
    <n v="23.68"/>
  </r>
  <r>
    <n v="1412"/>
    <s v="CA-2017-136329"/>
    <n v="9"/>
    <x v="7"/>
    <x v="0"/>
    <s v="13/07/2017"/>
    <x v="1"/>
    <s v="JD-15895"/>
    <s v="Jonathan Doherty"/>
    <x v="1"/>
    <x v="0"/>
    <x v="15"/>
    <x v="3"/>
    <s v="FUR-CH-10002335"/>
    <x v="0"/>
    <n v="408.00599999999997"/>
  </r>
  <r>
    <n v="1413"/>
    <s v="CA-2017-136329"/>
    <n v="9"/>
    <x v="7"/>
    <x v="0"/>
    <s v="13/07/2017"/>
    <x v="1"/>
    <s v="JD-15895"/>
    <s v="Jonathan Doherty"/>
    <x v="1"/>
    <x v="0"/>
    <x v="15"/>
    <x v="3"/>
    <s v="FUR-FU-10000723"/>
    <x v="0"/>
    <n v="165.28"/>
  </r>
  <r>
    <n v="1414"/>
    <s v="CA-2015-146640"/>
    <n v="30"/>
    <x v="1"/>
    <x v="2"/>
    <s v="05/07/2015"/>
    <x v="1"/>
    <s v="HA-14905"/>
    <s v="Helen Abelman"/>
    <x v="0"/>
    <x v="0"/>
    <x v="15"/>
    <x v="3"/>
    <s v="OFF-BI-10002867"/>
    <x v="1"/>
    <n v="334.76799999999997"/>
  </r>
  <r>
    <n v="1415"/>
    <s v="CA-2018-115994"/>
    <n v="28"/>
    <x v="9"/>
    <x v="3"/>
    <s v="31/01/2018"/>
    <x v="0"/>
    <s v="BT-11305"/>
    <s v="Beth Thompson"/>
    <x v="2"/>
    <x v="0"/>
    <x v="1"/>
    <x v="1"/>
    <s v="TEC-AC-10000580"/>
    <x v="2"/>
    <n v="239.97"/>
  </r>
  <r>
    <n v="1416"/>
    <s v="CA-2018-115994"/>
    <n v="28"/>
    <x v="9"/>
    <x v="3"/>
    <s v="31/01/2018"/>
    <x v="0"/>
    <s v="BT-11305"/>
    <s v="Beth Thompson"/>
    <x v="2"/>
    <x v="0"/>
    <x v="1"/>
    <x v="1"/>
    <s v="FUR-FU-10003976"/>
    <x v="0"/>
    <n v="37.74"/>
  </r>
  <r>
    <n v="1417"/>
    <s v="CA-2016-126697"/>
    <n v="21"/>
    <x v="8"/>
    <x v="1"/>
    <s v="24/09/2016"/>
    <x v="2"/>
    <s v="SV-20815"/>
    <s v="Stuart Van"/>
    <x v="1"/>
    <x v="0"/>
    <x v="5"/>
    <x v="2"/>
    <s v="TEC-PH-10002922"/>
    <x v="2"/>
    <n v="946.34400000000005"/>
  </r>
  <r>
    <n v="1418"/>
    <s v="CA-2016-126697"/>
    <n v="21"/>
    <x v="8"/>
    <x v="1"/>
    <s v="24/09/2016"/>
    <x v="2"/>
    <s v="SV-20815"/>
    <s v="Stuart Van"/>
    <x v="1"/>
    <x v="0"/>
    <x v="5"/>
    <x v="2"/>
    <s v="TEC-AC-10004353"/>
    <x v="2"/>
    <n v="151.19999999999999"/>
  </r>
  <r>
    <n v="1419"/>
    <s v="CA-2016-126697"/>
    <n v="21"/>
    <x v="8"/>
    <x v="1"/>
    <s v="24/09/2016"/>
    <x v="2"/>
    <s v="SV-20815"/>
    <s v="Stuart Van"/>
    <x v="1"/>
    <x v="0"/>
    <x v="5"/>
    <x v="2"/>
    <s v="FUR-FU-10001706"/>
    <x v="0"/>
    <n v="4.9279999999999999"/>
  </r>
  <r>
    <n v="1420"/>
    <s v="CA-2016-124800"/>
    <n v="26"/>
    <x v="8"/>
    <x v="1"/>
    <s v="30/09/2016"/>
    <x v="1"/>
    <s v="RW-19540"/>
    <s v="Rick Wilson"/>
    <x v="1"/>
    <x v="0"/>
    <x v="16"/>
    <x v="1"/>
    <s v="OFF-PA-10000501"/>
    <x v="1"/>
    <n v="86.272000000000006"/>
  </r>
  <r>
    <n v="1421"/>
    <s v="CA-2016-124800"/>
    <n v="26"/>
    <x v="8"/>
    <x v="1"/>
    <s v="30/09/2016"/>
    <x v="1"/>
    <s v="RW-19540"/>
    <s v="Rick Wilson"/>
    <x v="1"/>
    <x v="0"/>
    <x v="16"/>
    <x v="1"/>
    <s v="OFF-BI-10000778"/>
    <x v="1"/>
    <n v="72.587999999999994"/>
  </r>
  <r>
    <n v="1422"/>
    <s v="CA-2016-124800"/>
    <n v="26"/>
    <x v="8"/>
    <x v="1"/>
    <s v="30/09/2016"/>
    <x v="1"/>
    <s v="RW-19540"/>
    <s v="Rick Wilson"/>
    <x v="1"/>
    <x v="0"/>
    <x v="16"/>
    <x v="1"/>
    <s v="OFF-AP-10004980"/>
    <x v="1"/>
    <n v="60.671999999999997"/>
  </r>
  <r>
    <n v="1423"/>
    <s v="CA-2016-124800"/>
    <n v="26"/>
    <x v="8"/>
    <x v="1"/>
    <s v="30/09/2016"/>
    <x v="1"/>
    <s v="RW-19540"/>
    <s v="Rick Wilson"/>
    <x v="1"/>
    <x v="0"/>
    <x v="16"/>
    <x v="1"/>
    <s v="OFF-BI-10003984"/>
    <x v="1"/>
    <n v="77.031000000000006"/>
  </r>
  <r>
    <n v="1424"/>
    <s v="CA-2016-124800"/>
    <n v="26"/>
    <x v="8"/>
    <x v="1"/>
    <s v="30/09/2016"/>
    <x v="1"/>
    <s v="RW-19540"/>
    <s v="Rick Wilson"/>
    <x v="1"/>
    <x v="0"/>
    <x v="16"/>
    <x v="1"/>
    <s v="OFF-ST-10000798"/>
    <x v="1"/>
    <n v="119.904"/>
  </r>
  <r>
    <n v="1425"/>
    <s v="CA-2016-124800"/>
    <n v="26"/>
    <x v="8"/>
    <x v="1"/>
    <s v="30/09/2016"/>
    <x v="1"/>
    <s v="RW-19540"/>
    <s v="Rick Wilson"/>
    <x v="1"/>
    <x v="0"/>
    <x v="16"/>
    <x v="1"/>
    <s v="TEC-PH-10001750"/>
    <x v="2"/>
    <n v="263.95999999999998"/>
  </r>
  <r>
    <n v="1426"/>
    <s v="CA-2016-124800"/>
    <n v="26"/>
    <x v="8"/>
    <x v="1"/>
    <s v="30/09/2016"/>
    <x v="1"/>
    <s v="RW-19540"/>
    <s v="Rick Wilson"/>
    <x v="1"/>
    <x v="0"/>
    <x v="16"/>
    <x v="1"/>
    <s v="OFF-ST-10002743"/>
    <x v="1"/>
    <n v="363.64800000000002"/>
  </r>
  <r>
    <n v="1427"/>
    <s v="US-2016-164448"/>
    <n v="31"/>
    <x v="2"/>
    <x v="1"/>
    <s v="04/11/2016"/>
    <x v="0"/>
    <s v="DK-12835"/>
    <s v="Damala Kotsonis"/>
    <x v="1"/>
    <x v="0"/>
    <x v="1"/>
    <x v="1"/>
    <s v="OFF-BI-10002949"/>
    <x v="1"/>
    <n v="9.7279999999999998"/>
  </r>
  <r>
    <n v="1428"/>
    <s v="US-2016-164448"/>
    <n v="31"/>
    <x v="2"/>
    <x v="1"/>
    <s v="04/11/2016"/>
    <x v="0"/>
    <s v="DK-12835"/>
    <s v="Damala Kotsonis"/>
    <x v="1"/>
    <x v="0"/>
    <x v="1"/>
    <x v="1"/>
    <s v="OFF-EN-10002600"/>
    <x v="1"/>
    <n v="14.75"/>
  </r>
  <r>
    <n v="1429"/>
    <s v="US-2016-164448"/>
    <n v="31"/>
    <x v="2"/>
    <x v="1"/>
    <s v="04/11/2016"/>
    <x v="0"/>
    <s v="DK-12835"/>
    <s v="Damala Kotsonis"/>
    <x v="1"/>
    <x v="0"/>
    <x v="1"/>
    <x v="1"/>
    <s v="OFF-BI-10003708"/>
    <x v="1"/>
    <n v="29.8"/>
  </r>
  <r>
    <n v="1430"/>
    <s v="US-2016-164448"/>
    <n v="31"/>
    <x v="2"/>
    <x v="1"/>
    <s v="04/11/2016"/>
    <x v="0"/>
    <s v="DK-12835"/>
    <s v="Damala Kotsonis"/>
    <x v="1"/>
    <x v="0"/>
    <x v="1"/>
    <x v="1"/>
    <s v="OFF-LA-10003510"/>
    <x v="1"/>
    <n v="427.42"/>
  </r>
  <r>
    <n v="1431"/>
    <s v="CA-2018-122700"/>
    <n v="26"/>
    <x v="0"/>
    <x v="3"/>
    <s v="30/11/2018"/>
    <x v="1"/>
    <s v="LT-17110"/>
    <s v="Liz Thompson"/>
    <x v="0"/>
    <x v="0"/>
    <x v="24"/>
    <x v="3"/>
    <s v="TEC-PH-10003092"/>
    <x v="2"/>
    <n v="220.75200000000001"/>
  </r>
  <r>
    <n v="1432"/>
    <s v="CA-2015-120768"/>
    <n v="19"/>
    <x v="4"/>
    <x v="2"/>
    <s v="21/12/2015"/>
    <x v="0"/>
    <s v="IM-15070"/>
    <s v="Irene Maddox"/>
    <x v="0"/>
    <x v="0"/>
    <x v="19"/>
    <x v="0"/>
    <s v="OFF-BI-10001191"/>
    <x v="1"/>
    <n v="152.76"/>
  </r>
  <r>
    <n v="1433"/>
    <s v="CA-2015-120768"/>
    <n v="19"/>
    <x v="4"/>
    <x v="2"/>
    <s v="21/12/2015"/>
    <x v="0"/>
    <s v="IM-15070"/>
    <s v="Irene Maddox"/>
    <x v="0"/>
    <x v="0"/>
    <x v="19"/>
    <x v="0"/>
    <s v="OFF-SU-10004115"/>
    <x v="1"/>
    <n v="7.27"/>
  </r>
  <r>
    <n v="1434"/>
    <s v="CA-2015-120768"/>
    <n v="19"/>
    <x v="4"/>
    <x v="2"/>
    <s v="21/12/2015"/>
    <x v="0"/>
    <s v="IM-15070"/>
    <s v="Irene Maddox"/>
    <x v="0"/>
    <x v="0"/>
    <x v="19"/>
    <x v="0"/>
    <s v="FUR-CH-10000513"/>
    <x v="0"/>
    <n v="1819.86"/>
  </r>
  <r>
    <n v="1435"/>
    <s v="US-2017-153129"/>
    <n v="26"/>
    <x v="4"/>
    <x v="0"/>
    <s v="30/12/2017"/>
    <x v="1"/>
    <s v="FP-14320"/>
    <s v="Frank Preis"/>
    <x v="0"/>
    <x v="0"/>
    <x v="4"/>
    <x v="1"/>
    <s v="OFF-PA-10003673"/>
    <x v="1"/>
    <n v="33.9"/>
  </r>
  <r>
    <n v="1436"/>
    <s v="CA-2018-106852"/>
    <n v="20"/>
    <x v="1"/>
    <x v="3"/>
    <s v="27/06/2018"/>
    <x v="1"/>
    <s v="ST-20530"/>
    <s v="Shui Tom"/>
    <x v="0"/>
    <x v="0"/>
    <x v="24"/>
    <x v="3"/>
    <s v="OFF-PA-10001639"/>
    <x v="1"/>
    <n v="31.103999999999999"/>
  </r>
  <r>
    <n v="1437"/>
    <s v="CA-2018-106852"/>
    <n v="20"/>
    <x v="1"/>
    <x v="3"/>
    <s v="27/06/2018"/>
    <x v="1"/>
    <s v="ST-20530"/>
    <s v="Shui Tom"/>
    <x v="0"/>
    <x v="0"/>
    <x v="24"/>
    <x v="3"/>
    <s v="OFF-AR-10003829"/>
    <x v="1"/>
    <n v="5.2480000000000002"/>
  </r>
  <r>
    <n v="1438"/>
    <s v="CA-2016-139731"/>
    <n v="15"/>
    <x v="2"/>
    <x v="1"/>
    <s v="15/10/2016"/>
    <x v="3"/>
    <s v="JE-15745"/>
    <s v="Joel Eaton"/>
    <x v="0"/>
    <x v="0"/>
    <x v="5"/>
    <x v="2"/>
    <s v="TEC-AC-10004975"/>
    <x v="2"/>
    <n v="263.88"/>
  </r>
  <r>
    <n v="1439"/>
    <s v="CA-2016-139731"/>
    <n v="15"/>
    <x v="2"/>
    <x v="1"/>
    <s v="15/10/2016"/>
    <x v="3"/>
    <s v="JE-15745"/>
    <s v="Joel Eaton"/>
    <x v="0"/>
    <x v="0"/>
    <x v="5"/>
    <x v="2"/>
    <s v="FUR-CH-10002024"/>
    <x v="0"/>
    <n v="2453.4299999999998"/>
  </r>
  <r>
    <n v="1440"/>
    <s v="CA-2018-122735"/>
    <n v="12"/>
    <x v="3"/>
    <x v="3"/>
    <s v="15/04/2018"/>
    <x v="0"/>
    <s v="BD-11320"/>
    <s v="Bill Donatelli"/>
    <x v="0"/>
    <x v="0"/>
    <x v="34"/>
    <x v="3"/>
    <s v="OFF-BI-10004364"/>
    <x v="1"/>
    <n v="29.7"/>
  </r>
  <r>
    <n v="1441"/>
    <s v="CA-2018-122735"/>
    <n v="12"/>
    <x v="3"/>
    <x v="3"/>
    <s v="15/04/2018"/>
    <x v="0"/>
    <s v="BD-11320"/>
    <s v="Bill Donatelli"/>
    <x v="0"/>
    <x v="0"/>
    <x v="34"/>
    <x v="3"/>
    <s v="OFF-PA-10001712"/>
    <x v="1"/>
    <n v="39.96"/>
  </r>
  <r>
    <n v="1442"/>
    <s v="CA-2018-128160"/>
    <n v="19"/>
    <x v="4"/>
    <x v="3"/>
    <s v="24/12/2018"/>
    <x v="0"/>
    <s v="MM-17920"/>
    <s v="Michael Moore"/>
    <x v="0"/>
    <x v="0"/>
    <x v="1"/>
    <x v="1"/>
    <s v="OFF-BI-10001510"/>
    <x v="1"/>
    <n v="36.671999999999997"/>
  </r>
  <r>
    <n v="1443"/>
    <s v="CA-2018-117695"/>
    <n v="5"/>
    <x v="6"/>
    <x v="3"/>
    <s v="08/08/2018"/>
    <x v="2"/>
    <s v="PW-19030"/>
    <s v="Pauline Webber"/>
    <x v="1"/>
    <x v="0"/>
    <x v="0"/>
    <x v="0"/>
    <s v="OFF-PA-10002713"/>
    <x v="1"/>
    <n v="13.76"/>
  </r>
  <r>
    <n v="1444"/>
    <s v="CA-2016-166135"/>
    <n v="1"/>
    <x v="2"/>
    <x v="1"/>
    <s v="06/10/2016"/>
    <x v="1"/>
    <s v="SC-20440"/>
    <s v="Shaun Chance"/>
    <x v="1"/>
    <x v="0"/>
    <x v="22"/>
    <x v="1"/>
    <s v="OFF-ST-10002974"/>
    <x v="1"/>
    <n v="139.42400000000001"/>
  </r>
  <r>
    <n v="1445"/>
    <s v="CA-2017-133725"/>
    <n v="23"/>
    <x v="5"/>
    <x v="0"/>
    <s v="28/05/2017"/>
    <x v="1"/>
    <s v="KL-16645"/>
    <s v="Ken Lonsdale"/>
    <x v="0"/>
    <x v="0"/>
    <x v="10"/>
    <x v="2"/>
    <s v="TEC-PH-10004165"/>
    <x v="2"/>
    <n v="1979.9280000000001"/>
  </r>
  <r>
    <n v="1446"/>
    <s v="CA-2018-102337"/>
    <n v="13"/>
    <x v="1"/>
    <x v="3"/>
    <s v="16/06/2018"/>
    <x v="2"/>
    <s v="SD-20485"/>
    <s v="Shirley Daniels"/>
    <x v="2"/>
    <x v="0"/>
    <x v="10"/>
    <x v="2"/>
    <s v="OFF-ST-10004804"/>
    <x v="1"/>
    <n v="164.73599999999999"/>
  </r>
  <r>
    <n v="1447"/>
    <s v="CA-2018-102337"/>
    <n v="13"/>
    <x v="1"/>
    <x v="3"/>
    <s v="16/06/2018"/>
    <x v="2"/>
    <s v="SD-20485"/>
    <s v="Shirley Daniels"/>
    <x v="2"/>
    <x v="0"/>
    <x v="10"/>
    <x v="2"/>
    <s v="FUR-CH-10004289"/>
    <x v="0"/>
    <n v="470.30200000000002"/>
  </r>
  <r>
    <n v="1448"/>
    <s v="CA-2018-102337"/>
    <n v="13"/>
    <x v="1"/>
    <x v="3"/>
    <s v="16/06/2018"/>
    <x v="2"/>
    <s v="SD-20485"/>
    <s v="Shirley Daniels"/>
    <x v="2"/>
    <x v="0"/>
    <x v="10"/>
    <x v="2"/>
    <s v="TEC-PH-10002564"/>
    <x v="2"/>
    <n v="47.984000000000002"/>
  </r>
  <r>
    <n v="1449"/>
    <s v="US-2015-112564"/>
    <n v="23"/>
    <x v="3"/>
    <x v="2"/>
    <s v="24/04/2015"/>
    <x v="2"/>
    <s v="TS-21160"/>
    <s v="Theresa Swint"/>
    <x v="1"/>
    <x v="0"/>
    <x v="9"/>
    <x v="3"/>
    <s v="OFF-BI-10004876"/>
    <x v="1"/>
    <n v="2.5019999999999998"/>
  </r>
  <r>
    <n v="1450"/>
    <s v="CA-2016-145821"/>
    <n v="1"/>
    <x v="5"/>
    <x v="1"/>
    <s v="07/05/2016"/>
    <x v="1"/>
    <s v="JB-15400"/>
    <s v="Jennifer Braxton"/>
    <x v="1"/>
    <x v="0"/>
    <x v="1"/>
    <x v="1"/>
    <s v="TEC-PH-10004348"/>
    <x v="2"/>
    <n v="88.751999999999995"/>
  </r>
  <r>
    <n v="1451"/>
    <s v="US-2016-160150"/>
    <n v="19"/>
    <x v="7"/>
    <x v="1"/>
    <s v="20/07/2016"/>
    <x v="2"/>
    <s v="TS-21085"/>
    <s v="Thais Sissman"/>
    <x v="0"/>
    <x v="0"/>
    <x v="16"/>
    <x v="1"/>
    <s v="OFF-BI-10004352"/>
    <x v="1"/>
    <n v="2.0249999999999999"/>
  </r>
  <r>
    <n v="1452"/>
    <s v="CA-2017-133711"/>
    <n v="26"/>
    <x v="0"/>
    <x v="0"/>
    <s v="29/11/2017"/>
    <x v="2"/>
    <s v="MC-17425"/>
    <s v="Mark Cousins"/>
    <x v="1"/>
    <x v="0"/>
    <x v="19"/>
    <x v="0"/>
    <s v="OFF-PA-10001685"/>
    <x v="1"/>
    <n v="70.98"/>
  </r>
  <r>
    <n v="1453"/>
    <s v="CA-2017-133711"/>
    <n v="26"/>
    <x v="0"/>
    <x v="0"/>
    <s v="29/11/2017"/>
    <x v="2"/>
    <s v="MC-17425"/>
    <s v="Mark Cousins"/>
    <x v="1"/>
    <x v="0"/>
    <x v="19"/>
    <x v="0"/>
    <s v="OFF-BI-10000666"/>
    <x v="1"/>
    <n v="91.68"/>
  </r>
  <r>
    <n v="1454"/>
    <s v="CA-2017-133711"/>
    <n v="26"/>
    <x v="0"/>
    <x v="0"/>
    <s v="29/11/2017"/>
    <x v="2"/>
    <s v="MC-17425"/>
    <s v="Mark Cousins"/>
    <x v="1"/>
    <x v="0"/>
    <x v="19"/>
    <x v="0"/>
    <s v="OFF-BI-10004352"/>
    <x v="1"/>
    <n v="33.75"/>
  </r>
  <r>
    <n v="1455"/>
    <s v="CA-2017-133711"/>
    <n v="26"/>
    <x v="0"/>
    <x v="0"/>
    <s v="29/11/2017"/>
    <x v="2"/>
    <s v="MC-17425"/>
    <s v="Mark Cousins"/>
    <x v="1"/>
    <x v="0"/>
    <x v="19"/>
    <x v="0"/>
    <s v="TEC-MA-10000010"/>
    <x v="2"/>
    <n v="3040"/>
  </r>
  <r>
    <n v="1456"/>
    <s v="CA-2018-148474"/>
    <n v="12"/>
    <x v="1"/>
    <x v="3"/>
    <s v="19/06/2018"/>
    <x v="1"/>
    <s v="ME-17320"/>
    <s v="Maria Etezadi"/>
    <x v="2"/>
    <x v="0"/>
    <x v="32"/>
    <x v="0"/>
    <s v="OFF-BI-10000977"/>
    <x v="1"/>
    <n v="91.2"/>
  </r>
  <r>
    <n v="1457"/>
    <s v="CA-2018-148474"/>
    <n v="12"/>
    <x v="1"/>
    <x v="3"/>
    <s v="19/06/2018"/>
    <x v="1"/>
    <s v="ME-17320"/>
    <s v="Maria Etezadi"/>
    <x v="2"/>
    <x v="0"/>
    <x v="32"/>
    <x v="0"/>
    <s v="FUR-TA-10002530"/>
    <x v="0"/>
    <n v="452.94"/>
  </r>
  <r>
    <n v="1458"/>
    <s v="CA-2016-111297"/>
    <n v="17"/>
    <x v="6"/>
    <x v="1"/>
    <s v="21/08/2016"/>
    <x v="1"/>
    <s v="SC-20440"/>
    <s v="Shaun Chance"/>
    <x v="1"/>
    <x v="0"/>
    <x v="31"/>
    <x v="3"/>
    <s v="OFF-BI-10002412"/>
    <x v="1"/>
    <n v="52.2"/>
  </r>
  <r>
    <n v="1459"/>
    <s v="CA-2017-123722"/>
    <n v="25"/>
    <x v="8"/>
    <x v="0"/>
    <s v="01/10/2017"/>
    <x v="1"/>
    <s v="NH-18610"/>
    <s v="Nicole Hansen"/>
    <x v="1"/>
    <x v="0"/>
    <x v="5"/>
    <x v="2"/>
    <s v="OFF-LA-10001569"/>
    <x v="1"/>
    <n v="15.936"/>
  </r>
  <r>
    <n v="1460"/>
    <s v="CA-2015-155271"/>
    <n v="4"/>
    <x v="5"/>
    <x v="2"/>
    <s v="04/05/2015"/>
    <x v="3"/>
    <s v="AA-10480"/>
    <s v="Andrew Allen"/>
    <x v="0"/>
    <x v="0"/>
    <x v="29"/>
    <x v="3"/>
    <s v="FUR-FU-10001473"/>
    <x v="0"/>
    <n v="27.46"/>
  </r>
  <r>
    <n v="1461"/>
    <s v="CA-2016-119907"/>
    <n v="1"/>
    <x v="4"/>
    <x v="1"/>
    <s v="08/12/2016"/>
    <x v="1"/>
    <s v="LC-17140"/>
    <s v="Logan Currie"/>
    <x v="0"/>
    <x v="0"/>
    <x v="4"/>
    <x v="1"/>
    <s v="OFF-BI-10001765"/>
    <x v="1"/>
    <n v="55.423999999999999"/>
  </r>
  <r>
    <n v="1462"/>
    <s v="US-2017-128902"/>
    <n v="11"/>
    <x v="10"/>
    <x v="0"/>
    <s v="15/03/2017"/>
    <x v="1"/>
    <s v="MB-18085"/>
    <s v="Mick Brown"/>
    <x v="0"/>
    <x v="0"/>
    <x v="30"/>
    <x v="3"/>
    <s v="FUR-TA-10001095"/>
    <x v="0"/>
    <n v="244.006"/>
  </r>
  <r>
    <n v="1463"/>
    <s v="CA-2017-152289"/>
    <n v="26"/>
    <x v="6"/>
    <x v="0"/>
    <s v="28/08/2017"/>
    <x v="2"/>
    <s v="LC-16930"/>
    <s v="Linda Cazamias"/>
    <x v="1"/>
    <x v="0"/>
    <x v="5"/>
    <x v="2"/>
    <s v="TEC-AC-10004571"/>
    <x v="2"/>
    <n v="159.98400000000001"/>
  </r>
  <r>
    <n v="1464"/>
    <s v="CA-2017-152289"/>
    <n v="26"/>
    <x v="6"/>
    <x v="0"/>
    <s v="28/08/2017"/>
    <x v="2"/>
    <s v="LC-16930"/>
    <s v="Linda Cazamias"/>
    <x v="1"/>
    <x v="0"/>
    <x v="5"/>
    <x v="2"/>
    <s v="FUR-CH-10002126"/>
    <x v="0"/>
    <n v="1024.7159999999999"/>
  </r>
  <r>
    <n v="1465"/>
    <s v="US-2017-104794"/>
    <n v="16"/>
    <x v="4"/>
    <x v="0"/>
    <s v="19/12/2017"/>
    <x v="2"/>
    <s v="KD-16495"/>
    <s v="Keith Dawkins"/>
    <x v="1"/>
    <x v="0"/>
    <x v="15"/>
    <x v="3"/>
    <s v="OFF-FA-10001754"/>
    <x v="1"/>
    <n v="3.68"/>
  </r>
  <r>
    <n v="1466"/>
    <s v="CA-2015-151708"/>
    <n v="8"/>
    <x v="6"/>
    <x v="2"/>
    <s v="14/08/2015"/>
    <x v="1"/>
    <s v="MB-17305"/>
    <s v="Maria Bertelson"/>
    <x v="0"/>
    <x v="0"/>
    <x v="16"/>
    <x v="1"/>
    <s v="FUR-FU-10001602"/>
    <x v="0"/>
    <n v="121.376"/>
  </r>
  <r>
    <n v="1467"/>
    <s v="CA-2015-151708"/>
    <n v="8"/>
    <x v="6"/>
    <x v="2"/>
    <s v="14/08/2015"/>
    <x v="1"/>
    <s v="MB-17305"/>
    <s v="Maria Bertelson"/>
    <x v="0"/>
    <x v="0"/>
    <x v="16"/>
    <x v="1"/>
    <s v="TEC-AC-10001767"/>
    <x v="2"/>
    <n v="95.975999999999999"/>
  </r>
  <r>
    <n v="1468"/>
    <s v="CA-2016-100769"/>
    <n v="16"/>
    <x v="5"/>
    <x v="1"/>
    <s v="16/05/2016"/>
    <x v="3"/>
    <s v="TH-21550"/>
    <s v="Tracy Hopkins"/>
    <x v="2"/>
    <x v="0"/>
    <x v="2"/>
    <x v="0"/>
    <s v="TEC-AC-10002402"/>
    <x v="2"/>
    <n v="255.96799999999999"/>
  </r>
  <r>
    <n v="1469"/>
    <s v="CA-2018-139199"/>
    <n v="9"/>
    <x v="4"/>
    <x v="3"/>
    <s v="13/12/2018"/>
    <x v="1"/>
    <s v="DK-12835"/>
    <s v="Damala Kotsonis"/>
    <x v="1"/>
    <x v="0"/>
    <x v="12"/>
    <x v="2"/>
    <s v="FUR-CH-10000847"/>
    <x v="0"/>
    <n v="872.94"/>
  </r>
  <r>
    <n v="1470"/>
    <s v="CA-2018-139199"/>
    <n v="9"/>
    <x v="4"/>
    <x v="3"/>
    <s v="13/12/2018"/>
    <x v="1"/>
    <s v="DK-12835"/>
    <s v="Damala Kotsonis"/>
    <x v="1"/>
    <x v="0"/>
    <x v="12"/>
    <x v="2"/>
    <s v="OFF-BI-10003982"/>
    <x v="1"/>
    <n v="41.54"/>
  </r>
  <r>
    <n v="1471"/>
    <s v="CA-2018-139199"/>
    <n v="9"/>
    <x v="4"/>
    <x v="3"/>
    <s v="13/12/2018"/>
    <x v="1"/>
    <s v="DK-12835"/>
    <s v="Damala Kotsonis"/>
    <x v="1"/>
    <x v="0"/>
    <x v="12"/>
    <x v="2"/>
    <s v="OFF-PA-10001293"/>
    <x v="1"/>
    <n v="12.96"/>
  </r>
  <r>
    <n v="1472"/>
    <s v="US-2016-161466"/>
    <n v="24"/>
    <x v="8"/>
    <x v="1"/>
    <s v="27/09/2016"/>
    <x v="0"/>
    <s v="ON-18715"/>
    <s v="Odella Nelson"/>
    <x v="1"/>
    <x v="0"/>
    <x v="9"/>
    <x v="3"/>
    <s v="OFF-AR-10000634"/>
    <x v="1"/>
    <n v="6.8479999999999999"/>
  </r>
  <r>
    <n v="1473"/>
    <s v="CA-2018-164959"/>
    <n v="11"/>
    <x v="7"/>
    <x v="3"/>
    <s v="15/07/2018"/>
    <x v="1"/>
    <s v="KN-16390"/>
    <s v="Katherine Nockton"/>
    <x v="1"/>
    <x v="0"/>
    <x v="1"/>
    <x v="1"/>
    <s v="OFF-LA-10004272"/>
    <x v="1"/>
    <n v="8.67"/>
  </r>
  <r>
    <n v="1474"/>
    <s v="US-2016-105676"/>
    <n v="1"/>
    <x v="4"/>
    <x v="1"/>
    <s v="02/12/2016"/>
    <x v="3"/>
    <s v="NM-18520"/>
    <s v="Neoma Murray"/>
    <x v="0"/>
    <x v="0"/>
    <x v="5"/>
    <x v="2"/>
    <s v="FUR-FU-10004270"/>
    <x v="0"/>
    <n v="6.6879999999999997"/>
  </r>
  <r>
    <n v="1475"/>
    <s v="CA-2017-113138"/>
    <n v="19"/>
    <x v="0"/>
    <x v="0"/>
    <s v="25/11/2017"/>
    <x v="1"/>
    <s v="NP-18685"/>
    <s v="Nora Pelletier"/>
    <x v="2"/>
    <x v="0"/>
    <x v="15"/>
    <x v="3"/>
    <s v="OFF-AR-10003770"/>
    <x v="1"/>
    <n v="17.28"/>
  </r>
  <r>
    <n v="1476"/>
    <s v="CA-2017-113138"/>
    <n v="19"/>
    <x v="0"/>
    <x v="0"/>
    <s v="25/11/2017"/>
    <x v="1"/>
    <s v="NP-18685"/>
    <s v="Nora Pelletier"/>
    <x v="2"/>
    <x v="0"/>
    <x v="15"/>
    <x v="3"/>
    <s v="OFF-BI-10000320"/>
    <x v="1"/>
    <n v="17.712"/>
  </r>
  <r>
    <n v="1477"/>
    <s v="US-2018-104955"/>
    <n v="19"/>
    <x v="10"/>
    <x v="3"/>
    <s v="24/03/2018"/>
    <x v="1"/>
    <s v="CG-12040"/>
    <s v="Catherine Glotzbach"/>
    <x v="2"/>
    <x v="0"/>
    <x v="15"/>
    <x v="3"/>
    <s v="OFF-LA-10003121"/>
    <x v="1"/>
    <n v="28.91"/>
  </r>
  <r>
    <n v="1478"/>
    <s v="CA-2017-121958"/>
    <n v="13"/>
    <x v="0"/>
    <x v="0"/>
    <s v="17/11/2017"/>
    <x v="1"/>
    <s v="CS-12505"/>
    <s v="Cindy Stewart"/>
    <x v="0"/>
    <x v="0"/>
    <x v="3"/>
    <x v="0"/>
    <s v="OFF-SU-10000381"/>
    <x v="1"/>
    <n v="52.136000000000003"/>
  </r>
  <r>
    <n v="1479"/>
    <s v="CA-2018-121468"/>
    <n v="19"/>
    <x v="0"/>
    <x v="3"/>
    <s v="20/11/2018"/>
    <x v="2"/>
    <s v="KD-16345"/>
    <s v="Katherine Ducich"/>
    <x v="0"/>
    <x v="0"/>
    <x v="1"/>
    <x v="1"/>
    <s v="TEC-PH-10000376"/>
    <x v="2"/>
    <n v="31.968"/>
  </r>
  <r>
    <n v="1480"/>
    <s v="US-2017-108455"/>
    <n v="2"/>
    <x v="4"/>
    <x v="0"/>
    <s v="08/12/2017"/>
    <x v="1"/>
    <s v="MK-18160"/>
    <s v="Mike Kennedy"/>
    <x v="0"/>
    <x v="0"/>
    <x v="1"/>
    <x v="1"/>
    <s v="OFF-PA-10002262"/>
    <x v="1"/>
    <n v="25.92"/>
  </r>
  <r>
    <n v="1481"/>
    <s v="US-2017-108455"/>
    <n v="2"/>
    <x v="4"/>
    <x v="0"/>
    <s v="08/12/2017"/>
    <x v="1"/>
    <s v="MK-18160"/>
    <s v="Mike Kennedy"/>
    <x v="0"/>
    <x v="0"/>
    <x v="1"/>
    <x v="1"/>
    <s v="OFF-PA-10002464"/>
    <x v="1"/>
    <n v="40.46"/>
  </r>
  <r>
    <n v="1482"/>
    <s v="US-2017-108455"/>
    <n v="2"/>
    <x v="4"/>
    <x v="0"/>
    <s v="08/12/2017"/>
    <x v="1"/>
    <s v="MK-18160"/>
    <s v="Mike Kennedy"/>
    <x v="0"/>
    <x v="0"/>
    <x v="1"/>
    <x v="1"/>
    <s v="OFF-ST-10002214"/>
    <x v="1"/>
    <n v="33.869999999999997"/>
  </r>
  <r>
    <n v="1483"/>
    <s v="CA-2018-101210"/>
    <n v="25"/>
    <x v="6"/>
    <x v="3"/>
    <s v="28/08/2018"/>
    <x v="0"/>
    <s v="DW-13540"/>
    <s v="Don Weiss"/>
    <x v="0"/>
    <x v="0"/>
    <x v="18"/>
    <x v="0"/>
    <s v="OFF-AR-10003560"/>
    <x v="1"/>
    <n v="9.7279999999999998"/>
  </r>
  <r>
    <n v="1484"/>
    <s v="CA-2018-101210"/>
    <n v="25"/>
    <x v="6"/>
    <x v="3"/>
    <s v="28/08/2018"/>
    <x v="0"/>
    <s v="DW-13540"/>
    <s v="Don Weiss"/>
    <x v="0"/>
    <x v="0"/>
    <x v="18"/>
    <x v="0"/>
    <s v="OFF-PA-10000130"/>
    <x v="1"/>
    <n v="3.4239999999999999"/>
  </r>
  <r>
    <n v="1485"/>
    <s v="US-2017-108098"/>
    <n v="14"/>
    <x v="2"/>
    <x v="0"/>
    <s v="18/10/2017"/>
    <x v="1"/>
    <s v="CP-12340"/>
    <s v="Christine Phan"/>
    <x v="1"/>
    <x v="0"/>
    <x v="4"/>
    <x v="1"/>
    <s v="TEC-AC-10000865"/>
    <x v="2"/>
    <n v="177"/>
  </r>
  <r>
    <n v="1486"/>
    <s v="CA-2015-119032"/>
    <n v="27"/>
    <x v="0"/>
    <x v="2"/>
    <s v="03/12/2015"/>
    <x v="1"/>
    <s v="MS-17770"/>
    <s v="Maxwell Schwartz"/>
    <x v="0"/>
    <x v="0"/>
    <x v="15"/>
    <x v="3"/>
    <s v="OFF-FA-10003021"/>
    <x v="1"/>
    <n v="3.76"/>
  </r>
  <r>
    <n v="1487"/>
    <s v="CA-2016-140410"/>
    <n v="3"/>
    <x v="0"/>
    <x v="1"/>
    <s v="07/11/2016"/>
    <x v="1"/>
    <s v="CM-12655"/>
    <s v="Corinna Mitchell"/>
    <x v="2"/>
    <x v="0"/>
    <x v="1"/>
    <x v="1"/>
    <s v="TEC-PH-10003580"/>
    <x v="2"/>
    <n v="1212.848"/>
  </r>
  <r>
    <n v="1488"/>
    <s v="CA-2016-140410"/>
    <n v="3"/>
    <x v="0"/>
    <x v="1"/>
    <s v="07/11/2016"/>
    <x v="1"/>
    <s v="CM-12655"/>
    <s v="Corinna Mitchell"/>
    <x v="2"/>
    <x v="0"/>
    <x v="1"/>
    <x v="1"/>
    <s v="TEC-AC-10001109"/>
    <x v="2"/>
    <n v="89.97"/>
  </r>
  <r>
    <n v="1489"/>
    <s v="CA-2016-140410"/>
    <n v="3"/>
    <x v="0"/>
    <x v="1"/>
    <s v="07/11/2016"/>
    <x v="1"/>
    <s v="CM-12655"/>
    <s v="Corinna Mitchell"/>
    <x v="2"/>
    <x v="0"/>
    <x v="1"/>
    <x v="1"/>
    <s v="FUR-FU-10003347"/>
    <x v="0"/>
    <n v="42.6"/>
  </r>
  <r>
    <n v="1490"/>
    <s v="CA-2015-136280"/>
    <n v="29"/>
    <x v="0"/>
    <x v="2"/>
    <s v="06/12/2015"/>
    <x v="1"/>
    <s v="Co-12640"/>
    <s v="Corey-Lock"/>
    <x v="0"/>
    <x v="0"/>
    <x v="9"/>
    <x v="3"/>
    <s v="OFF-LA-10000452"/>
    <x v="1"/>
    <n v="5.04"/>
  </r>
  <r>
    <n v="1491"/>
    <s v="CA-2018-151911"/>
    <n v="30"/>
    <x v="3"/>
    <x v="3"/>
    <s v="05/05/2018"/>
    <x v="0"/>
    <s v="DL-13495"/>
    <s v="Dionis Lloyd"/>
    <x v="1"/>
    <x v="0"/>
    <x v="15"/>
    <x v="3"/>
    <s v="OFF-EN-10002986"/>
    <x v="1"/>
    <n v="62.96"/>
  </r>
  <r>
    <n v="1492"/>
    <s v="CA-2018-166436"/>
    <n v="24"/>
    <x v="0"/>
    <x v="3"/>
    <s v="28/11/2018"/>
    <x v="1"/>
    <s v="TS-21370"/>
    <s v="Todd Sumrall"/>
    <x v="1"/>
    <x v="0"/>
    <x v="15"/>
    <x v="3"/>
    <s v="OFF-PA-10001838"/>
    <x v="1"/>
    <n v="5.88"/>
  </r>
  <r>
    <n v="1493"/>
    <s v="CA-2018-166436"/>
    <n v="24"/>
    <x v="0"/>
    <x v="3"/>
    <s v="28/11/2018"/>
    <x v="1"/>
    <s v="TS-21370"/>
    <s v="Todd Sumrall"/>
    <x v="1"/>
    <x v="0"/>
    <x v="15"/>
    <x v="3"/>
    <s v="FUR-CH-10000785"/>
    <x v="0"/>
    <n v="977.29200000000003"/>
  </r>
  <r>
    <n v="1494"/>
    <s v="CA-2018-139661"/>
    <n v="30"/>
    <x v="2"/>
    <x v="3"/>
    <s v="03/11/2018"/>
    <x v="1"/>
    <s v="JW-15220"/>
    <s v="Jane Waco"/>
    <x v="1"/>
    <x v="0"/>
    <x v="4"/>
    <x v="1"/>
    <s v="FUR-FU-10002885"/>
    <x v="0"/>
    <n v="9.64"/>
  </r>
  <r>
    <n v="1495"/>
    <s v="CA-2015-123925"/>
    <n v="17"/>
    <x v="4"/>
    <x v="2"/>
    <s v="19/12/2015"/>
    <x v="0"/>
    <s v="RF-19840"/>
    <s v="Roy Französisch"/>
    <x v="0"/>
    <x v="0"/>
    <x v="32"/>
    <x v="0"/>
    <s v="OFF-AR-10002952"/>
    <x v="1"/>
    <n v="40.049999999999997"/>
  </r>
  <r>
    <n v="1496"/>
    <s v="CA-2018-152485"/>
    <n v="4"/>
    <x v="8"/>
    <x v="3"/>
    <s v="08/09/2018"/>
    <x v="1"/>
    <s v="JD-15790"/>
    <s v="John Dryer"/>
    <x v="0"/>
    <x v="0"/>
    <x v="5"/>
    <x v="2"/>
    <s v="OFF-AR-10003759"/>
    <x v="1"/>
    <n v="10.192"/>
  </r>
  <r>
    <n v="1497"/>
    <s v="CA-2018-152485"/>
    <n v="4"/>
    <x v="8"/>
    <x v="3"/>
    <s v="08/09/2018"/>
    <x v="1"/>
    <s v="JD-15790"/>
    <s v="John Dryer"/>
    <x v="0"/>
    <x v="0"/>
    <x v="5"/>
    <x v="2"/>
    <s v="OFF-ST-10004950"/>
    <x v="1"/>
    <n v="16.783999999999999"/>
  </r>
  <r>
    <n v="1498"/>
    <s v="CA-2018-152485"/>
    <n v="4"/>
    <x v="8"/>
    <x v="3"/>
    <s v="08/09/2018"/>
    <x v="1"/>
    <s v="JD-15790"/>
    <s v="John Dryer"/>
    <x v="0"/>
    <x v="0"/>
    <x v="5"/>
    <x v="2"/>
    <s v="OFF-AR-10001940"/>
    <x v="1"/>
    <n v="13.12"/>
  </r>
  <r>
    <n v="1499"/>
    <s v="CA-2017-141586"/>
    <n v="17"/>
    <x v="2"/>
    <x v="0"/>
    <s v="20/10/2017"/>
    <x v="2"/>
    <s v="NK-18490"/>
    <s v="Neil Knudson"/>
    <x v="2"/>
    <x v="0"/>
    <x v="1"/>
    <x v="1"/>
    <s v="OFF-BI-10003981"/>
    <x v="1"/>
    <n v="18.16"/>
  </r>
  <r>
    <n v="1500"/>
    <s v="CA-2018-130386"/>
    <n v="12"/>
    <x v="0"/>
    <x v="3"/>
    <s v="18/11/2018"/>
    <x v="1"/>
    <s v="NG-18430"/>
    <s v="Nathan Gelder"/>
    <x v="0"/>
    <x v="0"/>
    <x v="5"/>
    <x v="2"/>
    <s v="OFF-PA-10002749"/>
    <x v="1"/>
    <n v="16.056000000000001"/>
  </r>
  <r>
    <n v="1501"/>
    <s v="CA-2018-130386"/>
    <n v="12"/>
    <x v="0"/>
    <x v="3"/>
    <s v="18/11/2018"/>
    <x v="1"/>
    <s v="NG-18430"/>
    <s v="Nathan Gelder"/>
    <x v="0"/>
    <x v="0"/>
    <x v="5"/>
    <x v="2"/>
    <s v="OFF-PA-10003823"/>
    <x v="1"/>
    <n v="223.05600000000001"/>
  </r>
  <r>
    <n v="1502"/>
    <s v="CA-2018-130386"/>
    <n v="12"/>
    <x v="0"/>
    <x v="3"/>
    <s v="18/11/2018"/>
    <x v="1"/>
    <s v="NG-18430"/>
    <s v="Nathan Gelder"/>
    <x v="0"/>
    <x v="0"/>
    <x v="5"/>
    <x v="2"/>
    <s v="OFF-ST-10003716"/>
    <x v="1"/>
    <n v="540.048"/>
  </r>
  <r>
    <n v="1503"/>
    <s v="CA-2017-100468"/>
    <n v="24"/>
    <x v="0"/>
    <x v="0"/>
    <s v="01/12/2017"/>
    <x v="1"/>
    <s v="AT-10435"/>
    <s v="Alyssa Tate"/>
    <x v="2"/>
    <x v="0"/>
    <x v="1"/>
    <x v="1"/>
    <s v="TEC-PH-10001300"/>
    <x v="2"/>
    <n v="33.520000000000003"/>
  </r>
  <r>
    <n v="1504"/>
    <s v="CA-2017-100468"/>
    <n v="24"/>
    <x v="0"/>
    <x v="0"/>
    <s v="01/12/2017"/>
    <x v="1"/>
    <s v="AT-10435"/>
    <s v="Alyssa Tate"/>
    <x v="2"/>
    <x v="0"/>
    <x v="1"/>
    <x v="1"/>
    <s v="FUR-FU-10000010"/>
    <x v="0"/>
    <n v="9.94"/>
  </r>
  <r>
    <n v="1505"/>
    <s v="CA-2016-153388"/>
    <n v="1"/>
    <x v="6"/>
    <x v="1"/>
    <s v="07/08/2016"/>
    <x v="1"/>
    <s v="PC-19000"/>
    <s v="Pauline Chand"/>
    <x v="2"/>
    <x v="0"/>
    <x v="1"/>
    <x v="1"/>
    <s v="OFF-AR-10001868"/>
    <x v="1"/>
    <n v="6.72"/>
  </r>
  <r>
    <n v="1506"/>
    <s v="CA-2016-153388"/>
    <n v="1"/>
    <x v="6"/>
    <x v="1"/>
    <s v="07/08/2016"/>
    <x v="1"/>
    <s v="PC-19000"/>
    <s v="Pauline Chand"/>
    <x v="2"/>
    <x v="0"/>
    <x v="1"/>
    <x v="1"/>
    <s v="FUR-TA-10003715"/>
    <x v="0"/>
    <n v="1004.976"/>
  </r>
  <r>
    <n v="1507"/>
    <s v="CA-2018-154935"/>
    <n v="24"/>
    <x v="4"/>
    <x v="3"/>
    <s v="29/12/2018"/>
    <x v="1"/>
    <s v="AR-10540"/>
    <s v="Andy Reiter"/>
    <x v="0"/>
    <x v="0"/>
    <x v="15"/>
    <x v="3"/>
    <s v="OFF-BI-10003708"/>
    <x v="1"/>
    <n v="17.88"/>
  </r>
  <r>
    <n v="1508"/>
    <s v="CA-2017-134208"/>
    <n v="17"/>
    <x v="8"/>
    <x v="0"/>
    <s v="23/09/2017"/>
    <x v="1"/>
    <s v="CS-12505"/>
    <s v="Cindy Stewart"/>
    <x v="0"/>
    <x v="0"/>
    <x v="32"/>
    <x v="0"/>
    <s v="TEC-MA-10004458"/>
    <x v="2"/>
    <n v="396"/>
  </r>
  <r>
    <n v="1509"/>
    <s v="CA-2018-108294"/>
    <n v="10"/>
    <x v="4"/>
    <x v="3"/>
    <s v="10/12/2018"/>
    <x v="3"/>
    <s v="LS-16975"/>
    <s v="Lindsay Shagiari"/>
    <x v="2"/>
    <x v="0"/>
    <x v="8"/>
    <x v="2"/>
    <s v="OFF-BI-10004965"/>
    <x v="1"/>
    <n v="34.5"/>
  </r>
  <r>
    <n v="1510"/>
    <s v="CA-2018-103611"/>
    <n v="12"/>
    <x v="8"/>
    <x v="3"/>
    <s v="15/09/2018"/>
    <x v="2"/>
    <s v="JM-15535"/>
    <s v="Jessica Myrick"/>
    <x v="0"/>
    <x v="0"/>
    <x v="1"/>
    <x v="1"/>
    <s v="FUR-FU-10004270"/>
    <x v="0"/>
    <n v="8.36"/>
  </r>
  <r>
    <n v="1511"/>
    <s v="CA-2018-100384"/>
    <n v="24"/>
    <x v="1"/>
    <x v="3"/>
    <s v="01/07/2018"/>
    <x v="1"/>
    <s v="NH-18610"/>
    <s v="Nicole Hansen"/>
    <x v="1"/>
    <x v="0"/>
    <x v="1"/>
    <x v="1"/>
    <s v="OFF-AR-10002135"/>
    <x v="1"/>
    <n v="385.6"/>
  </r>
  <r>
    <n v="1512"/>
    <s v="CA-2018-100384"/>
    <n v="24"/>
    <x v="1"/>
    <x v="3"/>
    <s v="01/07/2018"/>
    <x v="1"/>
    <s v="NH-18610"/>
    <s v="Nicole Hansen"/>
    <x v="1"/>
    <x v="0"/>
    <x v="1"/>
    <x v="1"/>
    <s v="OFF-AR-10003514"/>
    <x v="1"/>
    <n v="35.82"/>
  </r>
  <r>
    <n v="1513"/>
    <s v="CA-2018-112809"/>
    <n v="18"/>
    <x v="6"/>
    <x v="3"/>
    <s v="22/08/2018"/>
    <x v="1"/>
    <s v="RA-19915"/>
    <s v="Russell Applegate"/>
    <x v="0"/>
    <x v="0"/>
    <x v="5"/>
    <x v="2"/>
    <s v="OFF-ST-10002276"/>
    <x v="1"/>
    <n v="200.06399999999999"/>
  </r>
  <r>
    <n v="1514"/>
    <s v="CA-2018-112809"/>
    <n v="18"/>
    <x v="6"/>
    <x v="3"/>
    <s v="22/08/2018"/>
    <x v="1"/>
    <s v="RA-19915"/>
    <s v="Russell Applegate"/>
    <x v="0"/>
    <x v="0"/>
    <x v="5"/>
    <x v="2"/>
    <s v="OFF-BI-10001098"/>
    <x v="1"/>
    <n v="21.38"/>
  </r>
  <r>
    <n v="1515"/>
    <s v="CA-2018-112809"/>
    <n v="18"/>
    <x v="6"/>
    <x v="3"/>
    <s v="22/08/2018"/>
    <x v="1"/>
    <s v="RA-19915"/>
    <s v="Russell Applegate"/>
    <x v="0"/>
    <x v="0"/>
    <x v="5"/>
    <x v="2"/>
    <s v="OFF-BI-10001636"/>
    <x v="1"/>
    <n v="6.7439999999999998"/>
  </r>
  <r>
    <n v="1516"/>
    <s v="US-2018-160759"/>
    <n v="11"/>
    <x v="4"/>
    <x v="3"/>
    <s v="17/12/2018"/>
    <x v="1"/>
    <s v="AI-10855"/>
    <s v="Arianne Irving"/>
    <x v="0"/>
    <x v="0"/>
    <x v="9"/>
    <x v="3"/>
    <s v="FUR-CH-10002961"/>
    <x v="0"/>
    <n v="63.686"/>
  </r>
  <r>
    <n v="1517"/>
    <s v="CA-2018-148446"/>
    <n v="10"/>
    <x v="4"/>
    <x v="3"/>
    <s v="14/12/2018"/>
    <x v="0"/>
    <s v="MC-17845"/>
    <s v="Michael Chen"/>
    <x v="0"/>
    <x v="0"/>
    <x v="33"/>
    <x v="1"/>
    <s v="FUR-TA-10004256"/>
    <x v="0"/>
    <n v="1669.6"/>
  </r>
  <r>
    <n v="1518"/>
    <s v="CA-2015-111059"/>
    <n v="3"/>
    <x v="11"/>
    <x v="2"/>
    <s v="06/02/2015"/>
    <x v="0"/>
    <s v="TB-21400"/>
    <s v="Tom Boeckenhauer"/>
    <x v="0"/>
    <x v="0"/>
    <x v="4"/>
    <x v="1"/>
    <s v="OFF-BI-10004593"/>
    <x v="1"/>
    <n v="83.84"/>
  </r>
  <r>
    <n v="1519"/>
    <s v="CA-2015-111059"/>
    <n v="3"/>
    <x v="11"/>
    <x v="2"/>
    <s v="06/02/2015"/>
    <x v="0"/>
    <s v="TB-21400"/>
    <s v="Tom Boeckenhauer"/>
    <x v="0"/>
    <x v="0"/>
    <x v="4"/>
    <x v="1"/>
    <s v="OFF-BI-10002827"/>
    <x v="1"/>
    <n v="13.272"/>
  </r>
  <r>
    <n v="1520"/>
    <s v="CA-2018-116204"/>
    <n v="11"/>
    <x v="11"/>
    <x v="3"/>
    <s v="14/02/2018"/>
    <x v="0"/>
    <s v="VW-21775"/>
    <s v="Victoria Wilson"/>
    <x v="1"/>
    <x v="0"/>
    <x v="1"/>
    <x v="1"/>
    <s v="OFF-BI-10001759"/>
    <x v="1"/>
    <n v="21.335999999999999"/>
  </r>
  <r>
    <n v="1521"/>
    <s v="CA-2018-109946"/>
    <n v="16"/>
    <x v="3"/>
    <x v="3"/>
    <s v="21/04/2018"/>
    <x v="1"/>
    <s v="PL-18925"/>
    <s v="Paul Lucas"/>
    <x v="2"/>
    <x v="0"/>
    <x v="10"/>
    <x v="2"/>
    <s v="OFF-AR-10001419"/>
    <x v="1"/>
    <n v="16.52"/>
  </r>
  <r>
    <n v="1522"/>
    <s v="CA-2016-144806"/>
    <n v="6"/>
    <x v="4"/>
    <x v="1"/>
    <s v="11/12/2016"/>
    <x v="1"/>
    <s v="GH-14425"/>
    <s v="Gary Hwang"/>
    <x v="0"/>
    <x v="0"/>
    <x v="16"/>
    <x v="1"/>
    <s v="FUR-FU-10002253"/>
    <x v="0"/>
    <n v="206.11199999999999"/>
  </r>
  <r>
    <n v="1523"/>
    <s v="CA-2016-144806"/>
    <n v="6"/>
    <x v="4"/>
    <x v="1"/>
    <s v="11/12/2016"/>
    <x v="1"/>
    <s v="GH-14425"/>
    <s v="Gary Hwang"/>
    <x v="0"/>
    <x v="0"/>
    <x v="16"/>
    <x v="1"/>
    <s v="OFF-PA-10002586"/>
    <x v="1"/>
    <n v="19.920000000000002"/>
  </r>
  <r>
    <n v="1524"/>
    <s v="CA-2016-144806"/>
    <n v="6"/>
    <x v="4"/>
    <x v="1"/>
    <s v="11/12/2016"/>
    <x v="1"/>
    <s v="GH-14425"/>
    <s v="Gary Hwang"/>
    <x v="0"/>
    <x v="0"/>
    <x v="16"/>
    <x v="1"/>
    <s v="OFF-PA-10003039"/>
    <x v="1"/>
    <n v="198.27199999999999"/>
  </r>
  <r>
    <n v="1525"/>
    <s v="CA-2016-144806"/>
    <n v="6"/>
    <x v="4"/>
    <x v="1"/>
    <s v="11/12/2016"/>
    <x v="1"/>
    <s v="GH-14425"/>
    <s v="Gary Hwang"/>
    <x v="0"/>
    <x v="0"/>
    <x v="16"/>
    <x v="1"/>
    <s v="OFF-ST-10004804"/>
    <x v="1"/>
    <n v="247.10400000000001"/>
  </r>
  <r>
    <n v="1526"/>
    <s v="CA-2016-144806"/>
    <n v="6"/>
    <x v="4"/>
    <x v="1"/>
    <s v="11/12/2016"/>
    <x v="1"/>
    <s v="GH-14425"/>
    <s v="Gary Hwang"/>
    <x v="0"/>
    <x v="0"/>
    <x v="16"/>
    <x v="1"/>
    <s v="OFF-AR-10004042"/>
    <x v="1"/>
    <n v="86.304000000000002"/>
  </r>
  <r>
    <n v="1527"/>
    <s v="CA-2017-122392"/>
    <n v="22"/>
    <x v="7"/>
    <x v="0"/>
    <s v="27/07/2017"/>
    <x v="1"/>
    <s v="CJ-12010"/>
    <s v="Caroline Jumper"/>
    <x v="0"/>
    <x v="0"/>
    <x v="9"/>
    <x v="3"/>
    <s v="OFF-AR-10002221"/>
    <x v="1"/>
    <n v="4.16"/>
  </r>
  <r>
    <n v="1528"/>
    <s v="CA-2017-122392"/>
    <n v="22"/>
    <x v="7"/>
    <x v="0"/>
    <s v="27/07/2017"/>
    <x v="1"/>
    <s v="CJ-12010"/>
    <s v="Caroline Jumper"/>
    <x v="0"/>
    <x v="0"/>
    <x v="9"/>
    <x v="3"/>
    <s v="FUR-FU-10002456"/>
    <x v="0"/>
    <n v="11.648"/>
  </r>
  <r>
    <n v="1529"/>
    <s v="CA-2016-148432"/>
    <n v="7"/>
    <x v="0"/>
    <x v="1"/>
    <s v="10/11/2016"/>
    <x v="0"/>
    <s v="MC-18130"/>
    <s v="Mike Caudle"/>
    <x v="1"/>
    <x v="0"/>
    <x v="13"/>
    <x v="3"/>
    <s v="OFF-FA-10004968"/>
    <x v="1"/>
    <n v="26.18"/>
  </r>
  <r>
    <n v="1530"/>
    <s v="CA-2016-148432"/>
    <n v="7"/>
    <x v="0"/>
    <x v="1"/>
    <s v="10/11/2016"/>
    <x v="0"/>
    <s v="MC-18130"/>
    <s v="Mike Caudle"/>
    <x v="1"/>
    <x v="0"/>
    <x v="13"/>
    <x v="3"/>
    <s v="OFF-PA-10001274"/>
    <x v="1"/>
    <n v="7.3"/>
  </r>
  <r>
    <n v="1531"/>
    <s v="CA-2016-103793"/>
    <n v="26"/>
    <x v="10"/>
    <x v="1"/>
    <s v="31/03/2016"/>
    <x v="1"/>
    <s v="BV-11245"/>
    <s v="Benjamin Venier"/>
    <x v="1"/>
    <x v="0"/>
    <x v="2"/>
    <x v="0"/>
    <s v="OFF-PA-10001125"/>
    <x v="1"/>
    <n v="74.352000000000004"/>
  </r>
  <r>
    <n v="1532"/>
    <s v="CA-2018-159884"/>
    <n v="31"/>
    <x v="6"/>
    <x v="3"/>
    <s v="05/09/2018"/>
    <x v="1"/>
    <s v="JF-15490"/>
    <s v="Jeremy Farry"/>
    <x v="0"/>
    <x v="0"/>
    <x v="16"/>
    <x v="1"/>
    <s v="OFF-ST-10000344"/>
    <x v="1"/>
    <n v="10.744"/>
  </r>
  <r>
    <n v="1533"/>
    <s v="CA-2018-159884"/>
    <n v="31"/>
    <x v="6"/>
    <x v="3"/>
    <s v="05/09/2018"/>
    <x v="1"/>
    <s v="JF-15490"/>
    <s v="Jeremy Farry"/>
    <x v="0"/>
    <x v="0"/>
    <x v="16"/>
    <x v="1"/>
    <s v="OFF-FA-10000585"/>
    <x v="1"/>
    <n v="8.3759999999999994"/>
  </r>
  <r>
    <n v="1534"/>
    <s v="CA-2017-139885"/>
    <n v="4"/>
    <x v="4"/>
    <x v="0"/>
    <s v="08/12/2017"/>
    <x v="1"/>
    <s v="EB-13840"/>
    <s v="Ellis Ballard"/>
    <x v="1"/>
    <x v="0"/>
    <x v="15"/>
    <x v="3"/>
    <s v="OFF-ST-10003324"/>
    <x v="1"/>
    <n v="212.88"/>
  </r>
  <r>
    <n v="1535"/>
    <s v="CA-2018-124086"/>
    <n v="10"/>
    <x v="11"/>
    <x v="3"/>
    <s v="14/02/2018"/>
    <x v="1"/>
    <s v="MP-18175"/>
    <s v="Mike Pelletier"/>
    <x v="2"/>
    <x v="0"/>
    <x v="1"/>
    <x v="1"/>
    <s v="FUR-BO-10004015"/>
    <x v="0"/>
    <n v="203.983"/>
  </r>
  <r>
    <n v="1536"/>
    <s v="CA-2017-112389"/>
    <n v="29"/>
    <x v="2"/>
    <x v="0"/>
    <s v="02/11/2017"/>
    <x v="1"/>
    <s v="JM-15655"/>
    <s v="Jim Mitchum"/>
    <x v="1"/>
    <x v="0"/>
    <x v="30"/>
    <x v="3"/>
    <s v="OFF-ST-10000419"/>
    <x v="1"/>
    <n v="40.74"/>
  </r>
  <r>
    <n v="1537"/>
    <s v="CA-2017-112389"/>
    <n v="29"/>
    <x v="2"/>
    <x v="0"/>
    <s v="02/11/2017"/>
    <x v="1"/>
    <s v="JM-15655"/>
    <s v="Jim Mitchum"/>
    <x v="1"/>
    <x v="0"/>
    <x v="30"/>
    <x v="3"/>
    <s v="OFF-AP-10001626"/>
    <x v="1"/>
    <n v="11.67"/>
  </r>
  <r>
    <n v="1538"/>
    <s v="CA-2018-121888"/>
    <n v="15"/>
    <x v="8"/>
    <x v="3"/>
    <s v="17/09/2018"/>
    <x v="0"/>
    <s v="CL-11890"/>
    <s v="Carl Ludwig"/>
    <x v="0"/>
    <x v="0"/>
    <x v="31"/>
    <x v="3"/>
    <s v="TEC-PH-10000439"/>
    <x v="2"/>
    <n v="39.99"/>
  </r>
  <r>
    <n v="1539"/>
    <s v="CA-2018-121888"/>
    <n v="15"/>
    <x v="8"/>
    <x v="3"/>
    <s v="17/09/2018"/>
    <x v="0"/>
    <s v="CL-11890"/>
    <s v="Carl Ludwig"/>
    <x v="0"/>
    <x v="0"/>
    <x v="31"/>
    <x v="3"/>
    <s v="OFF-AR-10003478"/>
    <x v="1"/>
    <n v="16.28"/>
  </r>
  <r>
    <n v="1540"/>
    <s v="CA-2018-121888"/>
    <n v="15"/>
    <x v="8"/>
    <x v="3"/>
    <s v="17/09/2018"/>
    <x v="0"/>
    <s v="CL-11890"/>
    <s v="Carl Ludwig"/>
    <x v="0"/>
    <x v="0"/>
    <x v="31"/>
    <x v="3"/>
    <s v="FUR-BO-10002545"/>
    <x v="0"/>
    <n v="782.94"/>
  </r>
  <r>
    <n v="1541"/>
    <s v="CA-2018-121888"/>
    <n v="15"/>
    <x v="8"/>
    <x v="3"/>
    <s v="17/09/2018"/>
    <x v="0"/>
    <s v="CL-11890"/>
    <s v="Carl Ludwig"/>
    <x v="0"/>
    <x v="0"/>
    <x v="31"/>
    <x v="3"/>
    <s v="OFF-BI-10001765"/>
    <x v="1"/>
    <n v="242.48"/>
  </r>
  <r>
    <n v="1542"/>
    <s v="CA-2015-166884"/>
    <n v="11"/>
    <x v="10"/>
    <x v="2"/>
    <s v="16/03/2015"/>
    <x v="0"/>
    <s v="CK-12205"/>
    <s v="Chloris Kastensmidt"/>
    <x v="0"/>
    <x v="0"/>
    <x v="24"/>
    <x v="3"/>
    <s v="FUR-FU-10003981"/>
    <x v="0"/>
    <n v="8.32"/>
  </r>
  <r>
    <n v="1543"/>
    <s v="CA-2015-166884"/>
    <n v="11"/>
    <x v="10"/>
    <x v="2"/>
    <s v="16/03/2015"/>
    <x v="0"/>
    <s v="CK-12205"/>
    <s v="Chloris Kastensmidt"/>
    <x v="0"/>
    <x v="0"/>
    <x v="24"/>
    <x v="3"/>
    <s v="OFF-FA-10001561"/>
    <x v="1"/>
    <n v="10.464"/>
  </r>
  <r>
    <n v="1544"/>
    <s v="CA-2015-107181"/>
    <n v="4"/>
    <x v="11"/>
    <x v="2"/>
    <s v="08/02/2015"/>
    <x v="1"/>
    <s v="DB-13270"/>
    <s v="Deborah Brumfield"/>
    <x v="2"/>
    <x v="0"/>
    <x v="1"/>
    <x v="1"/>
    <s v="OFF-BI-10004230"/>
    <x v="1"/>
    <n v="82.896000000000001"/>
  </r>
  <r>
    <n v="1545"/>
    <s v="CA-2015-107181"/>
    <n v="4"/>
    <x v="11"/>
    <x v="2"/>
    <s v="08/02/2015"/>
    <x v="1"/>
    <s v="DB-13270"/>
    <s v="Deborah Brumfield"/>
    <x v="2"/>
    <x v="0"/>
    <x v="1"/>
    <x v="1"/>
    <s v="OFF-PA-10000350"/>
    <x v="1"/>
    <n v="34.24"/>
  </r>
  <r>
    <n v="1546"/>
    <s v="CA-2015-150245"/>
    <n v="31"/>
    <x v="4"/>
    <x v="2"/>
    <s v="04/01/2016"/>
    <x v="0"/>
    <s v="PC-18745"/>
    <s v="Pamela Coakley"/>
    <x v="1"/>
    <x v="0"/>
    <x v="15"/>
    <x v="3"/>
    <s v="FUR-BO-10002613"/>
    <x v="0"/>
    <n v="1573.4880000000001"/>
  </r>
  <r>
    <n v="1547"/>
    <s v="CA-2016-111395"/>
    <n v="23"/>
    <x v="0"/>
    <x v="1"/>
    <s v="27/11/2016"/>
    <x v="1"/>
    <s v="VB-21745"/>
    <s v="Victoria Brennan"/>
    <x v="1"/>
    <x v="0"/>
    <x v="5"/>
    <x v="2"/>
    <s v="OFF-PA-10000994"/>
    <x v="1"/>
    <n v="335.52"/>
  </r>
  <r>
    <n v="1548"/>
    <s v="CA-2016-111395"/>
    <n v="23"/>
    <x v="0"/>
    <x v="1"/>
    <s v="27/11/2016"/>
    <x v="1"/>
    <s v="VB-21745"/>
    <s v="Victoria Brennan"/>
    <x v="1"/>
    <x v="0"/>
    <x v="5"/>
    <x v="2"/>
    <s v="OFF-BI-10002867"/>
    <x v="1"/>
    <n v="23.911999999999999"/>
  </r>
  <r>
    <n v="1549"/>
    <s v="CA-2016-111395"/>
    <n v="23"/>
    <x v="0"/>
    <x v="1"/>
    <s v="27/11/2016"/>
    <x v="1"/>
    <s v="VB-21745"/>
    <s v="Victoria Brennan"/>
    <x v="1"/>
    <x v="0"/>
    <x v="5"/>
    <x v="2"/>
    <s v="OFF-ST-10001291"/>
    <x v="1"/>
    <n v="27.056000000000001"/>
  </r>
  <r>
    <n v="1550"/>
    <s v="CA-2015-134278"/>
    <n v="6"/>
    <x v="7"/>
    <x v="2"/>
    <s v="08/07/2015"/>
    <x v="2"/>
    <s v="EP-13915"/>
    <s v="Emily Phan"/>
    <x v="0"/>
    <x v="0"/>
    <x v="15"/>
    <x v="3"/>
    <s v="TEC-CO-10001046"/>
    <x v="2"/>
    <n v="559.99199999999996"/>
  </r>
  <r>
    <n v="1551"/>
    <s v="US-2018-124926"/>
    <n v="13"/>
    <x v="0"/>
    <x v="3"/>
    <s v="18/11/2018"/>
    <x v="0"/>
    <s v="ME-17320"/>
    <s v="Maria Etezadi"/>
    <x v="2"/>
    <x v="0"/>
    <x v="5"/>
    <x v="2"/>
    <s v="OFF-AP-10004868"/>
    <x v="1"/>
    <n v="9.3239999999999998"/>
  </r>
  <r>
    <n v="1552"/>
    <s v="CA-2017-159345"/>
    <n v="17"/>
    <x v="1"/>
    <x v="0"/>
    <s v="22/06/2017"/>
    <x v="1"/>
    <s v="IG-15085"/>
    <s v="Ivan Gibson"/>
    <x v="0"/>
    <x v="0"/>
    <x v="1"/>
    <x v="1"/>
    <s v="OFF-PA-10000806"/>
    <x v="1"/>
    <n v="111.96"/>
  </r>
  <r>
    <n v="1553"/>
    <s v="CA-2015-130274"/>
    <n v="3"/>
    <x v="5"/>
    <x v="2"/>
    <s v="05/05/2015"/>
    <x v="2"/>
    <s v="JS-15940"/>
    <s v="Joni Sundaresam"/>
    <x v="2"/>
    <x v="0"/>
    <x v="6"/>
    <x v="2"/>
    <s v="OFF-LA-10002195"/>
    <x v="1"/>
    <n v="21.56"/>
  </r>
  <r>
    <n v="1554"/>
    <s v="CA-2018-158386"/>
    <n v="16"/>
    <x v="2"/>
    <x v="3"/>
    <s v="21/10/2018"/>
    <x v="1"/>
    <s v="BO-11425"/>
    <s v="Bobby Odegard"/>
    <x v="0"/>
    <x v="0"/>
    <x v="0"/>
    <x v="0"/>
    <s v="OFF-BI-10003719"/>
    <x v="1"/>
    <n v="124.75"/>
  </r>
  <r>
    <n v="1555"/>
    <s v="CA-2016-111507"/>
    <n v="6"/>
    <x v="11"/>
    <x v="1"/>
    <s v="13/02/2016"/>
    <x v="1"/>
    <s v="VW-21775"/>
    <s v="Victoria Wilson"/>
    <x v="1"/>
    <x v="0"/>
    <x v="4"/>
    <x v="1"/>
    <s v="OFF-AR-10001315"/>
    <x v="1"/>
    <n v="5.28"/>
  </r>
  <r>
    <n v="1556"/>
    <s v="CA-2018-120761"/>
    <n v="4"/>
    <x v="8"/>
    <x v="3"/>
    <s v="08/09/2018"/>
    <x v="1"/>
    <s v="AB-10150"/>
    <s v="Aimee Bixby"/>
    <x v="0"/>
    <x v="0"/>
    <x v="15"/>
    <x v="3"/>
    <s v="TEC-AC-10000171"/>
    <x v="2"/>
    <n v="91.96"/>
  </r>
  <r>
    <n v="1557"/>
    <s v="CA-2017-109176"/>
    <n v="9"/>
    <x v="5"/>
    <x v="0"/>
    <s v="15/05/2017"/>
    <x v="1"/>
    <s v="JW-16075"/>
    <s v="Julia West"/>
    <x v="0"/>
    <x v="0"/>
    <x v="9"/>
    <x v="3"/>
    <s v="OFF-EN-10003134"/>
    <x v="1"/>
    <n v="9.3439999999999994"/>
  </r>
  <r>
    <n v="1558"/>
    <s v="CA-2017-109176"/>
    <n v="9"/>
    <x v="5"/>
    <x v="0"/>
    <s v="15/05/2017"/>
    <x v="1"/>
    <s v="JW-16075"/>
    <s v="Julia West"/>
    <x v="0"/>
    <x v="0"/>
    <x v="9"/>
    <x v="3"/>
    <s v="OFF-AR-10001955"/>
    <x v="1"/>
    <n v="79.36"/>
  </r>
  <r>
    <n v="1559"/>
    <s v="CA-2016-112116"/>
    <n v="16"/>
    <x v="10"/>
    <x v="1"/>
    <s v="18/03/2016"/>
    <x v="0"/>
    <s v="JE-15475"/>
    <s v="Jeremy Ellison"/>
    <x v="0"/>
    <x v="0"/>
    <x v="4"/>
    <x v="1"/>
    <s v="FUR-TA-10001039"/>
    <x v="0"/>
    <n v="171.96"/>
  </r>
  <r>
    <n v="1560"/>
    <s v="CA-2017-126809"/>
    <n v="9"/>
    <x v="3"/>
    <x v="0"/>
    <s v="13/04/2017"/>
    <x v="1"/>
    <s v="EB-13750"/>
    <s v="Edward Becker"/>
    <x v="1"/>
    <x v="0"/>
    <x v="4"/>
    <x v="1"/>
    <s v="OFF-BI-10003712"/>
    <x v="1"/>
    <n v="35.351999999999997"/>
  </r>
  <r>
    <n v="1561"/>
    <s v="CA-2015-105172"/>
    <n v="4"/>
    <x v="3"/>
    <x v="2"/>
    <s v="09/04/2015"/>
    <x v="1"/>
    <s v="PK-18910"/>
    <s v="Paul Knutson"/>
    <x v="2"/>
    <x v="0"/>
    <x v="1"/>
    <x v="1"/>
    <s v="OFF-LA-10001641"/>
    <x v="1"/>
    <n v="18.899999999999999"/>
  </r>
  <r>
    <n v="1562"/>
    <s v="CA-2018-107293"/>
    <n v="5"/>
    <x v="8"/>
    <x v="3"/>
    <s v="06/09/2018"/>
    <x v="2"/>
    <s v="CS-12400"/>
    <s v="Christopher Schild"/>
    <x v="2"/>
    <x v="0"/>
    <x v="4"/>
    <x v="1"/>
    <s v="OFF-AR-10003732"/>
    <x v="1"/>
    <n v="2.78"/>
  </r>
  <r>
    <n v="1563"/>
    <s v="US-2018-102890"/>
    <n v="30"/>
    <x v="1"/>
    <x v="3"/>
    <s v="30/06/2018"/>
    <x v="3"/>
    <s v="SG-20470"/>
    <s v="Sheri Gordon"/>
    <x v="0"/>
    <x v="0"/>
    <x v="15"/>
    <x v="3"/>
    <s v="FUR-TA-10000577"/>
    <x v="0"/>
    <n v="1044.6300000000001"/>
  </r>
  <r>
    <n v="1564"/>
    <s v="CA-2016-158554"/>
    <n v="9"/>
    <x v="0"/>
    <x v="1"/>
    <s v="09/11/2016"/>
    <x v="3"/>
    <s v="CM-12190"/>
    <s v="Charlotte Melton"/>
    <x v="0"/>
    <x v="0"/>
    <x v="9"/>
    <x v="3"/>
    <s v="OFF-PA-10004000"/>
    <x v="1"/>
    <n v="11.352"/>
  </r>
  <r>
    <n v="1565"/>
    <s v="CA-2015-116239"/>
    <n v="4"/>
    <x v="10"/>
    <x v="2"/>
    <s v="04/03/2015"/>
    <x v="3"/>
    <s v="CL-12565"/>
    <s v="Clay Ludtke"/>
    <x v="0"/>
    <x v="0"/>
    <x v="20"/>
    <x v="0"/>
    <s v="OFF-ST-10001370"/>
    <x v="1"/>
    <n v="354.9"/>
  </r>
  <r>
    <n v="1566"/>
    <s v="CA-2016-132101"/>
    <n v="19"/>
    <x v="10"/>
    <x v="1"/>
    <s v="25/03/2016"/>
    <x v="1"/>
    <s v="JO-15550"/>
    <s v="Jesus Ocampo"/>
    <x v="2"/>
    <x v="0"/>
    <x v="4"/>
    <x v="1"/>
    <s v="TEC-PH-10004539"/>
    <x v="2"/>
    <n v="453.57600000000002"/>
  </r>
  <r>
    <n v="1567"/>
    <s v="CA-2016-129112"/>
    <n v="29"/>
    <x v="0"/>
    <x v="1"/>
    <s v="30/11/2016"/>
    <x v="2"/>
    <s v="AW-10840"/>
    <s v="Anthony Witt"/>
    <x v="0"/>
    <x v="0"/>
    <x v="5"/>
    <x v="2"/>
    <s v="TEC-AC-10003038"/>
    <x v="2"/>
    <n v="21.48"/>
  </r>
  <r>
    <n v="1568"/>
    <s v="CA-2016-129112"/>
    <n v="29"/>
    <x v="0"/>
    <x v="1"/>
    <s v="30/11/2016"/>
    <x v="2"/>
    <s v="AW-10840"/>
    <s v="Anthony Witt"/>
    <x v="0"/>
    <x v="0"/>
    <x v="5"/>
    <x v="2"/>
    <s v="OFF-BI-10000088"/>
    <x v="1"/>
    <n v="8.7840000000000007"/>
  </r>
  <r>
    <n v="1569"/>
    <s v="US-2018-152002"/>
    <n v="11"/>
    <x v="1"/>
    <x v="3"/>
    <s v="11/06/2018"/>
    <x v="3"/>
    <s v="DV-13465"/>
    <s v="Dianna Vittorini"/>
    <x v="0"/>
    <x v="0"/>
    <x v="1"/>
    <x v="1"/>
    <s v="OFF-PA-10000357"/>
    <x v="1"/>
    <n v="122.97"/>
  </r>
  <r>
    <n v="1570"/>
    <s v="CA-2018-165029"/>
    <n v="26"/>
    <x v="0"/>
    <x v="3"/>
    <s v="30/11/2018"/>
    <x v="1"/>
    <s v="AH-10075"/>
    <s v="Adam Hart"/>
    <x v="1"/>
    <x v="0"/>
    <x v="32"/>
    <x v="0"/>
    <s v="OFF-AR-10003504"/>
    <x v="1"/>
    <n v="12.84"/>
  </r>
  <r>
    <n v="1571"/>
    <s v="US-2015-157385"/>
    <n v="23"/>
    <x v="0"/>
    <x v="2"/>
    <s v="25/11/2015"/>
    <x v="2"/>
    <s v="SC-20095"/>
    <s v="Sanjit Chand"/>
    <x v="0"/>
    <x v="0"/>
    <x v="1"/>
    <x v="1"/>
    <s v="FUR-CH-10000863"/>
    <x v="0"/>
    <n v="603.91999999999996"/>
  </r>
  <r>
    <n v="1572"/>
    <s v="US-2015-157385"/>
    <n v="23"/>
    <x v="0"/>
    <x v="2"/>
    <s v="25/11/2015"/>
    <x v="2"/>
    <s v="SC-20095"/>
    <s v="Sanjit Chand"/>
    <x v="0"/>
    <x v="0"/>
    <x v="1"/>
    <x v="1"/>
    <s v="OFF-EN-10003160"/>
    <x v="1"/>
    <n v="21.84"/>
  </r>
  <r>
    <n v="1573"/>
    <s v="US-2015-157385"/>
    <n v="23"/>
    <x v="0"/>
    <x v="2"/>
    <s v="25/11/2015"/>
    <x v="2"/>
    <s v="SC-20095"/>
    <s v="Sanjit Chand"/>
    <x v="0"/>
    <x v="0"/>
    <x v="1"/>
    <x v="1"/>
    <s v="TEC-AC-10003280"/>
    <x v="2"/>
    <n v="29.99"/>
  </r>
  <r>
    <n v="1574"/>
    <s v="US-2015-157385"/>
    <n v="23"/>
    <x v="0"/>
    <x v="2"/>
    <s v="25/11/2015"/>
    <x v="2"/>
    <s v="SC-20095"/>
    <s v="Sanjit Chand"/>
    <x v="0"/>
    <x v="0"/>
    <x v="1"/>
    <x v="1"/>
    <s v="FUR-CH-10000595"/>
    <x v="0"/>
    <n v="381.44"/>
  </r>
  <r>
    <n v="1575"/>
    <s v="CA-2015-101602"/>
    <n v="15"/>
    <x v="4"/>
    <x v="2"/>
    <s v="18/12/2015"/>
    <x v="2"/>
    <s v="MC-18100"/>
    <s v="Mick Crebagga"/>
    <x v="0"/>
    <x v="0"/>
    <x v="5"/>
    <x v="2"/>
    <s v="TEC-PH-10000169"/>
    <x v="2"/>
    <n v="40.68"/>
  </r>
  <r>
    <n v="1576"/>
    <s v="CA-2015-101602"/>
    <n v="15"/>
    <x v="4"/>
    <x v="2"/>
    <s v="18/12/2015"/>
    <x v="2"/>
    <s v="MC-18100"/>
    <s v="Mick Crebagga"/>
    <x v="0"/>
    <x v="0"/>
    <x v="5"/>
    <x v="2"/>
    <s v="FUR-CH-10004675"/>
    <x v="0"/>
    <n v="763.28"/>
  </r>
  <r>
    <n v="1577"/>
    <s v="CA-2017-109057"/>
    <n v="22"/>
    <x v="3"/>
    <x v="0"/>
    <s v="27/04/2017"/>
    <x v="1"/>
    <s v="TT-21460"/>
    <s v="Tonja Turnell"/>
    <x v="2"/>
    <x v="0"/>
    <x v="10"/>
    <x v="2"/>
    <s v="OFF-ST-10002406"/>
    <x v="1"/>
    <n v="23.952000000000002"/>
  </r>
  <r>
    <n v="1578"/>
    <s v="CA-2017-154403"/>
    <n v="23"/>
    <x v="5"/>
    <x v="0"/>
    <s v="27/05/2017"/>
    <x v="1"/>
    <s v="AP-10720"/>
    <s v="Anne Pryor"/>
    <x v="2"/>
    <x v="0"/>
    <x v="19"/>
    <x v="0"/>
    <s v="OFF-PA-10001526"/>
    <x v="1"/>
    <n v="4.9800000000000004"/>
  </r>
  <r>
    <n v="1579"/>
    <s v="CA-2017-102456"/>
    <n v="27"/>
    <x v="11"/>
    <x v="0"/>
    <s v="01/03/2017"/>
    <x v="2"/>
    <s v="DL-12865"/>
    <s v="Dan Lawera"/>
    <x v="0"/>
    <x v="0"/>
    <x v="15"/>
    <x v="3"/>
    <s v="OFF-AP-10004336"/>
    <x v="1"/>
    <n v="170.88"/>
  </r>
  <r>
    <n v="1580"/>
    <s v="CA-2016-131338"/>
    <n v="9"/>
    <x v="6"/>
    <x v="1"/>
    <s v="12/08/2016"/>
    <x v="2"/>
    <s v="NP-18325"/>
    <s v="Naresj Patel"/>
    <x v="0"/>
    <x v="0"/>
    <x v="15"/>
    <x v="3"/>
    <s v="TEC-PH-10003012"/>
    <x v="2"/>
    <n v="307.98"/>
  </r>
  <r>
    <n v="1581"/>
    <s v="CA-2016-131338"/>
    <n v="9"/>
    <x v="6"/>
    <x v="1"/>
    <s v="12/08/2016"/>
    <x v="2"/>
    <s v="NP-18325"/>
    <s v="Naresj Patel"/>
    <x v="0"/>
    <x v="0"/>
    <x v="15"/>
    <x v="3"/>
    <s v="FUR-TA-10002607"/>
    <x v="0"/>
    <n v="382.80599999999998"/>
  </r>
  <r>
    <n v="1582"/>
    <s v="CA-2016-131338"/>
    <n v="9"/>
    <x v="6"/>
    <x v="1"/>
    <s v="12/08/2016"/>
    <x v="2"/>
    <s v="NP-18325"/>
    <s v="Naresj Patel"/>
    <x v="0"/>
    <x v="0"/>
    <x v="15"/>
    <x v="3"/>
    <s v="OFF-ST-10000642"/>
    <x v="1"/>
    <n v="41.96"/>
  </r>
  <r>
    <n v="1583"/>
    <s v="CA-2016-131338"/>
    <n v="9"/>
    <x v="6"/>
    <x v="1"/>
    <s v="12/08/2016"/>
    <x v="2"/>
    <s v="NP-18325"/>
    <s v="Naresj Patel"/>
    <x v="0"/>
    <x v="0"/>
    <x v="15"/>
    <x v="3"/>
    <s v="OFF-BI-10000545"/>
    <x v="1"/>
    <n v="1217.568"/>
  </r>
  <r>
    <n v="1584"/>
    <s v="CA-2016-131338"/>
    <n v="9"/>
    <x v="6"/>
    <x v="1"/>
    <s v="12/08/2016"/>
    <x v="2"/>
    <s v="NP-18325"/>
    <s v="Naresj Patel"/>
    <x v="0"/>
    <x v="0"/>
    <x v="15"/>
    <x v="3"/>
    <s v="FUR-FU-10002157"/>
    <x v="0"/>
    <n v="47.04"/>
  </r>
  <r>
    <n v="1585"/>
    <s v="CA-2016-131338"/>
    <n v="9"/>
    <x v="6"/>
    <x v="1"/>
    <s v="12/08/2016"/>
    <x v="2"/>
    <s v="NP-18325"/>
    <s v="Naresj Patel"/>
    <x v="0"/>
    <x v="0"/>
    <x v="15"/>
    <x v="3"/>
    <s v="FUR-FU-10001706"/>
    <x v="0"/>
    <n v="6.16"/>
  </r>
  <r>
    <n v="1586"/>
    <s v="CA-2016-131338"/>
    <n v="9"/>
    <x v="6"/>
    <x v="1"/>
    <s v="12/08/2016"/>
    <x v="2"/>
    <s v="NP-18325"/>
    <s v="Naresj Patel"/>
    <x v="0"/>
    <x v="0"/>
    <x v="15"/>
    <x v="3"/>
    <s v="TEC-PH-10000984"/>
    <x v="2"/>
    <n v="979.95"/>
  </r>
  <r>
    <n v="1587"/>
    <s v="CA-2016-131338"/>
    <n v="9"/>
    <x v="6"/>
    <x v="1"/>
    <s v="12/08/2016"/>
    <x v="2"/>
    <s v="NP-18325"/>
    <s v="Naresj Patel"/>
    <x v="0"/>
    <x v="0"/>
    <x v="15"/>
    <x v="3"/>
    <s v="OFF-PA-10001357"/>
    <x v="1"/>
    <n v="143.69999999999999"/>
  </r>
  <r>
    <n v="1588"/>
    <s v="CA-2016-131338"/>
    <n v="9"/>
    <x v="6"/>
    <x v="1"/>
    <s v="12/08/2016"/>
    <x v="2"/>
    <s v="NP-18325"/>
    <s v="Naresj Patel"/>
    <x v="0"/>
    <x v="0"/>
    <x v="15"/>
    <x v="3"/>
    <s v="OFF-FA-10000992"/>
    <x v="1"/>
    <n v="10.65"/>
  </r>
  <r>
    <n v="1589"/>
    <s v="CA-2016-131338"/>
    <n v="9"/>
    <x v="6"/>
    <x v="1"/>
    <s v="12/08/2016"/>
    <x v="2"/>
    <s v="NP-18325"/>
    <s v="Naresj Patel"/>
    <x v="0"/>
    <x v="0"/>
    <x v="15"/>
    <x v="3"/>
    <s v="TEC-AC-10002600"/>
    <x v="2"/>
    <n v="247.8"/>
  </r>
  <r>
    <n v="1590"/>
    <s v="CA-2017-109911"/>
    <n v="12"/>
    <x v="5"/>
    <x v="0"/>
    <s v="16/05/2017"/>
    <x v="1"/>
    <s v="VG-21805"/>
    <s v="Vivek Grady"/>
    <x v="1"/>
    <x v="0"/>
    <x v="17"/>
    <x v="0"/>
    <s v="OFF-AR-10001662"/>
    <x v="1"/>
    <n v="10.96"/>
  </r>
  <r>
    <n v="1591"/>
    <s v="US-2017-132423"/>
    <n v="15"/>
    <x v="3"/>
    <x v="0"/>
    <s v="19/04/2017"/>
    <x v="1"/>
    <s v="MY-18295"/>
    <s v="Muhammed Yedwab"/>
    <x v="1"/>
    <x v="0"/>
    <x v="5"/>
    <x v="2"/>
    <s v="OFF-AR-10001221"/>
    <x v="1"/>
    <n v="33.488"/>
  </r>
  <r>
    <n v="1592"/>
    <s v="US-2017-132423"/>
    <n v="15"/>
    <x v="3"/>
    <x v="0"/>
    <s v="19/04/2017"/>
    <x v="1"/>
    <s v="MY-18295"/>
    <s v="Muhammed Yedwab"/>
    <x v="1"/>
    <x v="0"/>
    <x v="5"/>
    <x v="2"/>
    <s v="OFF-FA-10002988"/>
    <x v="1"/>
    <n v="8.0399999999999991"/>
  </r>
  <r>
    <n v="1593"/>
    <s v="CA-2016-122826"/>
    <n v="23"/>
    <x v="1"/>
    <x v="1"/>
    <s v="25/06/2016"/>
    <x v="0"/>
    <s v="RD-19480"/>
    <s v="Rick Duston"/>
    <x v="0"/>
    <x v="0"/>
    <x v="4"/>
    <x v="1"/>
    <s v="TEC-PH-10004830"/>
    <x v="2"/>
    <n v="201.56800000000001"/>
  </r>
  <r>
    <n v="1594"/>
    <s v="CA-2015-117317"/>
    <n v="19"/>
    <x v="2"/>
    <x v="2"/>
    <s v="19/10/2015"/>
    <x v="3"/>
    <s v="JF-15490"/>
    <s v="Jeremy Farry"/>
    <x v="0"/>
    <x v="0"/>
    <x v="1"/>
    <x v="1"/>
    <s v="OFF-PA-10004519"/>
    <x v="1"/>
    <n v="13.44"/>
  </r>
  <r>
    <n v="1595"/>
    <s v="CA-2016-118423"/>
    <n v="24"/>
    <x v="10"/>
    <x v="1"/>
    <s v="27/03/2016"/>
    <x v="2"/>
    <s v="DP-13390"/>
    <s v="Dennis Pardue"/>
    <x v="2"/>
    <x v="0"/>
    <x v="10"/>
    <x v="2"/>
    <s v="FUR-BO-10000362"/>
    <x v="0"/>
    <n v="359.05799999999999"/>
  </r>
  <r>
    <n v="1596"/>
    <s v="CA-2018-149181"/>
    <n v="8"/>
    <x v="5"/>
    <x v="3"/>
    <s v="12/05/2018"/>
    <x v="1"/>
    <s v="MD-17350"/>
    <s v="Maribeth Dona"/>
    <x v="0"/>
    <x v="0"/>
    <x v="24"/>
    <x v="3"/>
    <s v="FUR-CH-10004540"/>
    <x v="0"/>
    <n v="47.991999999999997"/>
  </r>
  <r>
    <n v="1597"/>
    <s v="CA-2018-132234"/>
    <n v="16"/>
    <x v="2"/>
    <x v="3"/>
    <s v="18/10/2018"/>
    <x v="2"/>
    <s v="MY-17380"/>
    <s v="Maribeth Yedwab"/>
    <x v="1"/>
    <x v="0"/>
    <x v="15"/>
    <x v="3"/>
    <s v="FUR-FU-10001290"/>
    <x v="0"/>
    <n v="547.29999999999995"/>
  </r>
  <r>
    <n v="1598"/>
    <s v="CA-2018-158876"/>
    <n v="19"/>
    <x v="0"/>
    <x v="3"/>
    <s v="21/11/2018"/>
    <x v="0"/>
    <s v="AB-10150"/>
    <s v="Aimee Bixby"/>
    <x v="0"/>
    <x v="0"/>
    <x v="5"/>
    <x v="2"/>
    <s v="OFF-PA-10000308"/>
    <x v="1"/>
    <n v="16.896000000000001"/>
  </r>
  <r>
    <n v="1599"/>
    <s v="CA-2018-158876"/>
    <n v="19"/>
    <x v="0"/>
    <x v="3"/>
    <s v="21/11/2018"/>
    <x v="0"/>
    <s v="AB-10150"/>
    <s v="Aimee Bixby"/>
    <x v="0"/>
    <x v="0"/>
    <x v="5"/>
    <x v="2"/>
    <s v="OFF-SU-10001165"/>
    <x v="1"/>
    <n v="6.6719999999999997"/>
  </r>
  <r>
    <n v="1600"/>
    <s v="CA-2018-158876"/>
    <n v="19"/>
    <x v="0"/>
    <x v="3"/>
    <s v="21/11/2018"/>
    <x v="0"/>
    <s v="AB-10150"/>
    <s v="Aimee Bixby"/>
    <x v="0"/>
    <x v="0"/>
    <x v="5"/>
    <x v="2"/>
    <s v="OFF-AR-10003373"/>
    <x v="1"/>
    <n v="99.135999999999996"/>
  </r>
  <r>
    <n v="1601"/>
    <s v="CA-2018-158876"/>
    <n v="19"/>
    <x v="0"/>
    <x v="3"/>
    <s v="21/11/2018"/>
    <x v="0"/>
    <s v="AB-10150"/>
    <s v="Aimee Bixby"/>
    <x v="0"/>
    <x v="0"/>
    <x v="5"/>
    <x v="2"/>
    <s v="FUR-FU-10001967"/>
    <x v="0"/>
    <n v="15.992000000000001"/>
  </r>
  <r>
    <n v="1602"/>
    <s v="CA-2017-164672"/>
    <n v="8"/>
    <x v="5"/>
    <x v="0"/>
    <s v="13/05/2017"/>
    <x v="0"/>
    <s v="GB-14530"/>
    <s v="George Bell"/>
    <x v="1"/>
    <x v="0"/>
    <x v="13"/>
    <x v="3"/>
    <s v="FUR-FU-10001488"/>
    <x v="0"/>
    <n v="211.96"/>
  </r>
  <r>
    <n v="1603"/>
    <s v="US-2017-132857"/>
    <n v="11"/>
    <x v="4"/>
    <x v="0"/>
    <s v="17/12/2017"/>
    <x v="1"/>
    <s v="CA-12775"/>
    <s v="Cynthia Arntzen"/>
    <x v="0"/>
    <x v="0"/>
    <x v="18"/>
    <x v="0"/>
    <s v="OFF-AR-10003251"/>
    <x v="1"/>
    <n v="6.6719999999999997"/>
  </r>
  <r>
    <n v="1604"/>
    <s v="CA-2018-116645"/>
    <n v="30"/>
    <x v="0"/>
    <x v="3"/>
    <s v="04/12/2018"/>
    <x v="1"/>
    <s v="ME-17725"/>
    <s v="Max Engle"/>
    <x v="0"/>
    <x v="0"/>
    <x v="13"/>
    <x v="3"/>
    <s v="OFF-AR-10001044"/>
    <x v="1"/>
    <n v="155.94"/>
  </r>
  <r>
    <n v="1605"/>
    <s v="US-2017-115819"/>
    <n v="19"/>
    <x v="3"/>
    <x v="0"/>
    <s v="24/04/2017"/>
    <x v="0"/>
    <s v="JO-15280"/>
    <s v="Jas O'Carroll"/>
    <x v="0"/>
    <x v="0"/>
    <x v="1"/>
    <x v="1"/>
    <s v="TEC-PH-10004700"/>
    <x v="2"/>
    <n v="39.96"/>
  </r>
  <r>
    <n v="1606"/>
    <s v="US-2017-115819"/>
    <n v="19"/>
    <x v="3"/>
    <x v="0"/>
    <s v="24/04/2017"/>
    <x v="0"/>
    <s v="JO-15280"/>
    <s v="Jas O'Carroll"/>
    <x v="0"/>
    <x v="0"/>
    <x v="1"/>
    <x v="1"/>
    <s v="OFF-AR-10000823"/>
    <x v="1"/>
    <n v="5.46"/>
  </r>
  <r>
    <n v="1607"/>
    <s v="US-2017-115819"/>
    <n v="19"/>
    <x v="3"/>
    <x v="0"/>
    <s v="24/04/2017"/>
    <x v="0"/>
    <s v="JO-15280"/>
    <s v="Jas O'Carroll"/>
    <x v="0"/>
    <x v="0"/>
    <x v="1"/>
    <x v="1"/>
    <s v="OFF-AR-10004456"/>
    <x v="1"/>
    <n v="73.2"/>
  </r>
  <r>
    <n v="1608"/>
    <s v="US-2017-115819"/>
    <n v="19"/>
    <x v="3"/>
    <x v="0"/>
    <s v="24/04/2017"/>
    <x v="0"/>
    <s v="JO-15280"/>
    <s v="Jas O'Carroll"/>
    <x v="0"/>
    <x v="0"/>
    <x v="1"/>
    <x v="1"/>
    <s v="OFF-BI-10000050"/>
    <x v="1"/>
    <n v="5.84"/>
  </r>
  <r>
    <n v="1609"/>
    <s v="US-2017-115819"/>
    <n v="19"/>
    <x v="3"/>
    <x v="0"/>
    <s v="24/04/2017"/>
    <x v="0"/>
    <s v="JO-15280"/>
    <s v="Jas O'Carroll"/>
    <x v="0"/>
    <x v="0"/>
    <x v="1"/>
    <x v="1"/>
    <s v="OFF-PA-10002377"/>
    <x v="1"/>
    <n v="22.72"/>
  </r>
  <r>
    <n v="1610"/>
    <s v="US-2017-115819"/>
    <n v="19"/>
    <x v="3"/>
    <x v="0"/>
    <s v="24/04/2017"/>
    <x v="0"/>
    <s v="JO-15280"/>
    <s v="Jas O'Carroll"/>
    <x v="0"/>
    <x v="0"/>
    <x v="1"/>
    <x v="1"/>
    <s v="OFF-BI-10000591"/>
    <x v="1"/>
    <n v="9.3360000000000003"/>
  </r>
  <r>
    <n v="1611"/>
    <s v="CA-2015-156349"/>
    <n v="26"/>
    <x v="5"/>
    <x v="2"/>
    <s v="30/05/2015"/>
    <x v="1"/>
    <s v="ML-17395"/>
    <s v="Marina Lichtenstein"/>
    <x v="1"/>
    <x v="0"/>
    <x v="1"/>
    <x v="1"/>
    <s v="FUR-BO-10000362"/>
    <x v="0"/>
    <n v="290.666"/>
  </r>
  <r>
    <n v="1612"/>
    <s v="CA-2015-156349"/>
    <n v="26"/>
    <x v="5"/>
    <x v="2"/>
    <s v="30/05/2015"/>
    <x v="1"/>
    <s v="ML-17395"/>
    <s v="Marina Lichtenstein"/>
    <x v="1"/>
    <x v="0"/>
    <x v="1"/>
    <x v="1"/>
    <s v="TEC-PH-10000441"/>
    <x v="2"/>
    <n v="201.584"/>
  </r>
  <r>
    <n v="1613"/>
    <s v="CA-2015-156349"/>
    <n v="26"/>
    <x v="5"/>
    <x v="2"/>
    <s v="30/05/2015"/>
    <x v="1"/>
    <s v="ML-17395"/>
    <s v="Marina Lichtenstein"/>
    <x v="1"/>
    <x v="0"/>
    <x v="1"/>
    <x v="1"/>
    <s v="TEC-PH-10002726"/>
    <x v="2"/>
    <n v="83.983999999999995"/>
  </r>
  <r>
    <n v="1614"/>
    <s v="CA-2018-138380"/>
    <n v="21"/>
    <x v="4"/>
    <x v="3"/>
    <s v="25/12/2018"/>
    <x v="1"/>
    <s v="YS-21880"/>
    <s v="Yana Sorensen"/>
    <x v="1"/>
    <x v="0"/>
    <x v="1"/>
    <x v="1"/>
    <s v="OFF-ST-10003306"/>
    <x v="1"/>
    <n v="1000.02"/>
  </r>
  <r>
    <n v="1615"/>
    <s v="US-2017-113509"/>
    <n v="15"/>
    <x v="10"/>
    <x v="0"/>
    <s v="19/03/2017"/>
    <x v="1"/>
    <s v="PL-18925"/>
    <s v="Paul Lucas"/>
    <x v="2"/>
    <x v="0"/>
    <x v="9"/>
    <x v="3"/>
    <s v="TEC-AC-10004855"/>
    <x v="2"/>
    <n v="83.975999999999999"/>
  </r>
  <r>
    <n v="1616"/>
    <s v="CA-2016-130022"/>
    <n v="10"/>
    <x v="6"/>
    <x v="1"/>
    <s v="16/08/2016"/>
    <x v="1"/>
    <s v="JK-16120"/>
    <s v="Julie Kriz"/>
    <x v="2"/>
    <x v="0"/>
    <x v="11"/>
    <x v="2"/>
    <s v="OFF-LA-10002787"/>
    <x v="1"/>
    <n v="3.75"/>
  </r>
  <r>
    <n v="1617"/>
    <s v="CA-2016-130022"/>
    <n v="10"/>
    <x v="6"/>
    <x v="1"/>
    <s v="16/08/2016"/>
    <x v="1"/>
    <s v="JK-16120"/>
    <s v="Julie Kriz"/>
    <x v="2"/>
    <x v="0"/>
    <x v="11"/>
    <x v="2"/>
    <s v="OFF-LA-10002043"/>
    <x v="1"/>
    <n v="41.4"/>
  </r>
  <r>
    <n v="1618"/>
    <s v="CA-2016-130022"/>
    <n v="10"/>
    <x v="6"/>
    <x v="1"/>
    <s v="16/08/2016"/>
    <x v="1"/>
    <s v="JK-16120"/>
    <s v="Julie Kriz"/>
    <x v="2"/>
    <x v="0"/>
    <x v="11"/>
    <x v="2"/>
    <s v="OFF-AR-10001915"/>
    <x v="1"/>
    <n v="29.79"/>
  </r>
  <r>
    <n v="1619"/>
    <s v="US-2017-118780"/>
    <n v="10"/>
    <x v="8"/>
    <x v="0"/>
    <s v="14/09/2017"/>
    <x v="0"/>
    <s v="PN-18775"/>
    <s v="Parhena Norris"/>
    <x v="2"/>
    <x v="0"/>
    <x v="15"/>
    <x v="3"/>
    <s v="OFF-ST-10000352"/>
    <x v="1"/>
    <n v="59.48"/>
  </r>
  <r>
    <n v="1620"/>
    <s v="US-2017-118780"/>
    <n v="10"/>
    <x v="8"/>
    <x v="0"/>
    <s v="14/09/2017"/>
    <x v="0"/>
    <s v="PN-18775"/>
    <s v="Parhena Norris"/>
    <x v="2"/>
    <x v="0"/>
    <x v="15"/>
    <x v="3"/>
    <s v="OFF-PA-10000575"/>
    <x v="1"/>
    <n v="6.69"/>
  </r>
  <r>
    <n v="1621"/>
    <s v="CA-2018-108560"/>
    <n v="8"/>
    <x v="7"/>
    <x v="3"/>
    <s v="15/07/2018"/>
    <x v="1"/>
    <s v="JC-15385"/>
    <s v="Jenna Caffey"/>
    <x v="0"/>
    <x v="0"/>
    <x v="4"/>
    <x v="1"/>
    <s v="FUR-FU-10002937"/>
    <x v="0"/>
    <n v="198.46"/>
  </r>
  <r>
    <n v="1622"/>
    <s v="CA-2018-108560"/>
    <n v="8"/>
    <x v="7"/>
    <x v="3"/>
    <s v="15/07/2018"/>
    <x v="1"/>
    <s v="JC-15385"/>
    <s v="Jenna Caffey"/>
    <x v="0"/>
    <x v="0"/>
    <x v="4"/>
    <x v="1"/>
    <s v="OFF-LA-10003930"/>
    <x v="1"/>
    <n v="786.48"/>
  </r>
  <r>
    <n v="1623"/>
    <s v="CA-2018-108560"/>
    <n v="8"/>
    <x v="7"/>
    <x v="3"/>
    <s v="15/07/2018"/>
    <x v="1"/>
    <s v="JC-15385"/>
    <s v="Jenna Caffey"/>
    <x v="0"/>
    <x v="0"/>
    <x v="4"/>
    <x v="1"/>
    <s v="OFF-BI-10001107"/>
    <x v="1"/>
    <n v="23.167999999999999"/>
  </r>
  <r>
    <n v="1624"/>
    <s v="CA-2018-108560"/>
    <n v="8"/>
    <x v="7"/>
    <x v="3"/>
    <s v="15/07/2018"/>
    <x v="1"/>
    <s v="JC-15385"/>
    <s v="Jenna Caffey"/>
    <x v="0"/>
    <x v="0"/>
    <x v="4"/>
    <x v="1"/>
    <s v="TEC-AC-10003063"/>
    <x v="2"/>
    <n v="50"/>
  </r>
  <r>
    <n v="1625"/>
    <s v="CA-2016-157084"/>
    <n v="19"/>
    <x v="4"/>
    <x v="1"/>
    <s v="24/12/2016"/>
    <x v="1"/>
    <s v="JG-15160"/>
    <s v="James Galang"/>
    <x v="0"/>
    <x v="0"/>
    <x v="1"/>
    <x v="1"/>
    <s v="TEC-PH-10002922"/>
    <x v="2"/>
    <n v="675.96"/>
  </r>
  <r>
    <n v="1626"/>
    <s v="CA-2016-157084"/>
    <n v="19"/>
    <x v="4"/>
    <x v="1"/>
    <s v="24/12/2016"/>
    <x v="1"/>
    <s v="JG-15160"/>
    <s v="James Galang"/>
    <x v="0"/>
    <x v="0"/>
    <x v="1"/>
    <x v="1"/>
    <s v="TEC-AC-10002049"/>
    <x v="2"/>
    <n v="1265.8499999999999"/>
  </r>
  <r>
    <n v="1627"/>
    <s v="CA-2016-164539"/>
    <n v="16"/>
    <x v="0"/>
    <x v="1"/>
    <s v="22/11/2016"/>
    <x v="1"/>
    <s v="PO-19180"/>
    <s v="Philisse Overcash"/>
    <x v="2"/>
    <x v="0"/>
    <x v="15"/>
    <x v="3"/>
    <s v="OFF-AP-10002457"/>
    <x v="1"/>
    <n v="523.25"/>
  </r>
  <r>
    <n v="1628"/>
    <s v="CA-2016-143119"/>
    <n v="24"/>
    <x v="8"/>
    <x v="1"/>
    <s v="30/09/2016"/>
    <x v="1"/>
    <s v="MC-17275"/>
    <s v="Marc Crier"/>
    <x v="0"/>
    <x v="0"/>
    <x v="28"/>
    <x v="0"/>
    <s v="FUR-CH-10001270"/>
    <x v="0"/>
    <n v="517.5"/>
  </r>
  <r>
    <n v="1629"/>
    <s v="CA-2018-101049"/>
    <n v="21"/>
    <x v="1"/>
    <x v="3"/>
    <s v="25/06/2018"/>
    <x v="0"/>
    <s v="AS-10240"/>
    <s v="Alan Shonely"/>
    <x v="0"/>
    <x v="0"/>
    <x v="24"/>
    <x v="3"/>
    <s v="FUR-FU-10004415"/>
    <x v="0"/>
    <n v="17.920000000000002"/>
  </r>
  <r>
    <n v="1630"/>
    <s v="CA-2018-101049"/>
    <n v="21"/>
    <x v="1"/>
    <x v="3"/>
    <s v="25/06/2018"/>
    <x v="0"/>
    <s v="AS-10240"/>
    <s v="Alan Shonely"/>
    <x v="0"/>
    <x v="0"/>
    <x v="24"/>
    <x v="3"/>
    <s v="OFF-BI-10001510"/>
    <x v="1"/>
    <n v="41.256"/>
  </r>
  <r>
    <n v="1631"/>
    <s v="CA-2017-106530"/>
    <n v="8"/>
    <x v="5"/>
    <x v="0"/>
    <s v="08/05/2017"/>
    <x v="3"/>
    <s v="CL-12565"/>
    <s v="Clay Ludtke"/>
    <x v="0"/>
    <x v="0"/>
    <x v="24"/>
    <x v="3"/>
    <s v="OFF-ST-10002011"/>
    <x v="1"/>
    <n v="1006.056"/>
  </r>
  <r>
    <n v="1632"/>
    <s v="CA-2017-106530"/>
    <n v="8"/>
    <x v="5"/>
    <x v="0"/>
    <s v="08/05/2017"/>
    <x v="3"/>
    <s v="CL-12565"/>
    <s v="Clay Ludtke"/>
    <x v="0"/>
    <x v="0"/>
    <x v="24"/>
    <x v="3"/>
    <s v="OFF-PA-10002986"/>
    <x v="1"/>
    <n v="10.688000000000001"/>
  </r>
  <r>
    <n v="1633"/>
    <s v="CA-2017-106530"/>
    <n v="8"/>
    <x v="5"/>
    <x v="0"/>
    <s v="08/05/2017"/>
    <x v="3"/>
    <s v="CL-12565"/>
    <s v="Clay Ludtke"/>
    <x v="0"/>
    <x v="0"/>
    <x v="24"/>
    <x v="3"/>
    <s v="OFF-PA-10004451"/>
    <x v="1"/>
    <n v="10.368"/>
  </r>
  <r>
    <n v="1634"/>
    <s v="CA-2017-106530"/>
    <n v="8"/>
    <x v="5"/>
    <x v="0"/>
    <s v="08/05/2017"/>
    <x v="3"/>
    <s v="CL-12565"/>
    <s v="Clay Ludtke"/>
    <x v="0"/>
    <x v="0"/>
    <x v="24"/>
    <x v="3"/>
    <s v="OFF-ST-10000649"/>
    <x v="1"/>
    <n v="25.12"/>
  </r>
  <r>
    <n v="1635"/>
    <s v="CA-2017-106530"/>
    <n v="8"/>
    <x v="5"/>
    <x v="0"/>
    <s v="08/05/2017"/>
    <x v="3"/>
    <s v="CL-12565"/>
    <s v="Clay Ludtke"/>
    <x v="0"/>
    <x v="0"/>
    <x v="24"/>
    <x v="3"/>
    <s v="TEC-AC-10001465"/>
    <x v="2"/>
    <n v="58.112000000000002"/>
  </r>
  <r>
    <n v="1636"/>
    <s v="CA-2015-168984"/>
    <n v="26"/>
    <x v="0"/>
    <x v="2"/>
    <s v="02/12/2015"/>
    <x v="1"/>
    <s v="NW-18400"/>
    <s v="Natalie Webber"/>
    <x v="0"/>
    <x v="0"/>
    <x v="21"/>
    <x v="1"/>
    <s v="OFF-PA-10001166"/>
    <x v="1"/>
    <n v="15.552"/>
  </r>
  <r>
    <n v="1637"/>
    <s v="CA-2015-168984"/>
    <n v="26"/>
    <x v="0"/>
    <x v="2"/>
    <s v="02/12/2015"/>
    <x v="1"/>
    <s v="NW-18400"/>
    <s v="Natalie Webber"/>
    <x v="0"/>
    <x v="0"/>
    <x v="21"/>
    <x v="1"/>
    <s v="OFF-ST-10001097"/>
    <x v="1"/>
    <n v="669.08"/>
  </r>
  <r>
    <n v="1638"/>
    <s v="CA-2015-168984"/>
    <n v="26"/>
    <x v="0"/>
    <x v="2"/>
    <s v="02/12/2015"/>
    <x v="1"/>
    <s v="NW-18400"/>
    <s v="Natalie Webber"/>
    <x v="0"/>
    <x v="0"/>
    <x v="21"/>
    <x v="1"/>
    <s v="TEC-PH-10000038"/>
    <x v="2"/>
    <n v="438.33600000000001"/>
  </r>
  <r>
    <n v="1639"/>
    <s v="CA-2017-157266"/>
    <n v="26"/>
    <x v="5"/>
    <x v="0"/>
    <s v="01/06/2017"/>
    <x v="1"/>
    <s v="TB-21280"/>
    <s v="Toby Braunhardt"/>
    <x v="0"/>
    <x v="0"/>
    <x v="40"/>
    <x v="3"/>
    <s v="OFF-PA-10002689"/>
    <x v="1"/>
    <n v="19.440000000000001"/>
  </r>
  <r>
    <n v="1640"/>
    <s v="CA-2017-157266"/>
    <n v="26"/>
    <x v="5"/>
    <x v="0"/>
    <s v="01/06/2017"/>
    <x v="1"/>
    <s v="TB-21280"/>
    <s v="Toby Braunhardt"/>
    <x v="0"/>
    <x v="0"/>
    <x v="40"/>
    <x v="3"/>
    <s v="OFF-BI-10004728"/>
    <x v="1"/>
    <n v="9.64"/>
  </r>
  <r>
    <n v="1641"/>
    <s v="CA-2017-157266"/>
    <n v="26"/>
    <x v="5"/>
    <x v="0"/>
    <s v="01/06/2017"/>
    <x v="1"/>
    <s v="TB-21280"/>
    <s v="Toby Braunhardt"/>
    <x v="0"/>
    <x v="0"/>
    <x v="40"/>
    <x v="3"/>
    <s v="OFF-PA-10004675"/>
    <x v="1"/>
    <n v="12.7"/>
  </r>
  <r>
    <n v="1642"/>
    <s v="CA-2017-157266"/>
    <n v="26"/>
    <x v="5"/>
    <x v="0"/>
    <s v="01/06/2017"/>
    <x v="1"/>
    <s v="TB-21280"/>
    <s v="Toby Braunhardt"/>
    <x v="0"/>
    <x v="0"/>
    <x v="40"/>
    <x v="3"/>
    <s v="FUR-FU-10000629"/>
    <x v="0"/>
    <n v="41.37"/>
  </r>
  <r>
    <n v="1643"/>
    <s v="US-2015-134712"/>
    <n v="29"/>
    <x v="0"/>
    <x v="2"/>
    <s v="04/12/2015"/>
    <x v="1"/>
    <s v="BS-11380"/>
    <s v="Bill Stewart"/>
    <x v="1"/>
    <x v="0"/>
    <x v="10"/>
    <x v="2"/>
    <s v="OFF-FA-10003112"/>
    <x v="1"/>
    <n v="12.624000000000001"/>
  </r>
  <r>
    <n v="1644"/>
    <s v="CA-2016-111829"/>
    <n v="19"/>
    <x v="10"/>
    <x v="1"/>
    <s v="20/03/2016"/>
    <x v="2"/>
    <s v="FH-14365"/>
    <s v="Fred Hopkins"/>
    <x v="1"/>
    <x v="0"/>
    <x v="4"/>
    <x v="1"/>
    <s v="OFF-ST-10000142"/>
    <x v="1"/>
    <n v="1247.6400000000001"/>
  </r>
  <r>
    <n v="1645"/>
    <s v="CA-2016-111829"/>
    <n v="19"/>
    <x v="10"/>
    <x v="1"/>
    <s v="20/03/2016"/>
    <x v="2"/>
    <s v="FH-14365"/>
    <s v="Fred Hopkins"/>
    <x v="1"/>
    <x v="0"/>
    <x v="4"/>
    <x v="1"/>
    <s v="TEC-CO-10001766"/>
    <x v="2"/>
    <n v="3149.93"/>
  </r>
  <r>
    <n v="1646"/>
    <s v="CA-2016-111829"/>
    <n v="19"/>
    <x v="10"/>
    <x v="1"/>
    <s v="20/03/2016"/>
    <x v="2"/>
    <s v="FH-14365"/>
    <s v="Fred Hopkins"/>
    <x v="1"/>
    <x v="0"/>
    <x v="4"/>
    <x v="1"/>
    <s v="OFF-PA-10004359"/>
    <x v="1"/>
    <n v="209.7"/>
  </r>
  <r>
    <n v="1647"/>
    <s v="CA-2016-105221"/>
    <n v="1"/>
    <x v="0"/>
    <x v="1"/>
    <s v="03/11/2016"/>
    <x v="2"/>
    <s v="VM-21685"/>
    <s v="Valerie Mitchum"/>
    <x v="2"/>
    <x v="0"/>
    <x v="9"/>
    <x v="3"/>
    <s v="TEC-AC-10002323"/>
    <x v="2"/>
    <n v="35.36"/>
  </r>
  <r>
    <n v="1648"/>
    <s v="CA-2016-105221"/>
    <n v="1"/>
    <x v="0"/>
    <x v="1"/>
    <s v="03/11/2016"/>
    <x v="2"/>
    <s v="VM-21685"/>
    <s v="Valerie Mitchum"/>
    <x v="2"/>
    <x v="0"/>
    <x v="9"/>
    <x v="3"/>
    <s v="OFF-FA-10001135"/>
    <x v="1"/>
    <n v="3.1680000000000001"/>
  </r>
  <r>
    <n v="1649"/>
    <s v="CA-2016-120341"/>
    <n v="26"/>
    <x v="8"/>
    <x v="1"/>
    <s v="29/09/2016"/>
    <x v="0"/>
    <s v="SF-20200"/>
    <s v="Sarah Foster"/>
    <x v="0"/>
    <x v="0"/>
    <x v="9"/>
    <x v="3"/>
    <s v="OFF-BI-10004224"/>
    <x v="1"/>
    <n v="121.104"/>
  </r>
  <r>
    <n v="1650"/>
    <s v="CA-2016-120341"/>
    <n v="26"/>
    <x v="8"/>
    <x v="1"/>
    <s v="29/09/2016"/>
    <x v="0"/>
    <s v="SF-20200"/>
    <s v="Sarah Foster"/>
    <x v="0"/>
    <x v="0"/>
    <x v="9"/>
    <x v="3"/>
    <s v="TEC-PH-10003357"/>
    <x v="2"/>
    <n v="45.893999999999998"/>
  </r>
  <r>
    <n v="1651"/>
    <s v="CA-2015-135699"/>
    <n v="29"/>
    <x v="6"/>
    <x v="2"/>
    <s v="29/08/2015"/>
    <x v="3"/>
    <s v="HH-15010"/>
    <s v="Hilary Holden"/>
    <x v="1"/>
    <x v="0"/>
    <x v="1"/>
    <x v="1"/>
    <s v="OFF-PA-10004475"/>
    <x v="1"/>
    <n v="109.92"/>
  </r>
  <r>
    <n v="1652"/>
    <s v="CA-2015-135699"/>
    <n v="29"/>
    <x v="6"/>
    <x v="2"/>
    <s v="29/08/2015"/>
    <x v="3"/>
    <s v="HH-15010"/>
    <s v="Hilary Holden"/>
    <x v="1"/>
    <x v="0"/>
    <x v="1"/>
    <x v="1"/>
    <s v="OFF-PA-10003001"/>
    <x v="1"/>
    <n v="13.36"/>
  </r>
  <r>
    <n v="1653"/>
    <s v="US-2018-132444"/>
    <n v="18"/>
    <x v="0"/>
    <x v="3"/>
    <s v="21/11/2018"/>
    <x v="2"/>
    <s v="CD-12280"/>
    <s v="Christina DeMoss"/>
    <x v="0"/>
    <x v="0"/>
    <x v="4"/>
    <x v="1"/>
    <s v="OFF-ST-10003442"/>
    <x v="1"/>
    <n v="169.68"/>
  </r>
  <r>
    <n v="1654"/>
    <s v="US-2018-132444"/>
    <n v="18"/>
    <x v="0"/>
    <x v="3"/>
    <s v="21/11/2018"/>
    <x v="2"/>
    <s v="CD-12280"/>
    <s v="Christina DeMoss"/>
    <x v="0"/>
    <x v="0"/>
    <x v="4"/>
    <x v="1"/>
    <s v="TEC-AC-10003832"/>
    <x v="2"/>
    <n v="132.52000000000001"/>
  </r>
  <r>
    <n v="1655"/>
    <s v="US-2018-132444"/>
    <n v="18"/>
    <x v="0"/>
    <x v="3"/>
    <s v="21/11/2018"/>
    <x v="2"/>
    <s v="CD-12280"/>
    <s v="Christina DeMoss"/>
    <x v="0"/>
    <x v="0"/>
    <x v="4"/>
    <x v="1"/>
    <s v="OFF-FA-10000611"/>
    <x v="1"/>
    <n v="2.96"/>
  </r>
  <r>
    <n v="1656"/>
    <s v="US-2018-132444"/>
    <n v="18"/>
    <x v="0"/>
    <x v="3"/>
    <s v="21/11/2018"/>
    <x v="2"/>
    <s v="CD-12280"/>
    <s v="Christina DeMoss"/>
    <x v="0"/>
    <x v="0"/>
    <x v="4"/>
    <x v="1"/>
    <s v="OFF-BI-10001116"/>
    <x v="1"/>
    <n v="8.4480000000000004"/>
  </r>
  <r>
    <n v="1657"/>
    <s v="US-2018-132444"/>
    <n v="18"/>
    <x v="0"/>
    <x v="3"/>
    <s v="21/11/2018"/>
    <x v="2"/>
    <s v="CD-12280"/>
    <s v="Christina DeMoss"/>
    <x v="0"/>
    <x v="0"/>
    <x v="4"/>
    <x v="1"/>
    <s v="OFF-ST-10000563"/>
    <x v="1"/>
    <n v="95.94"/>
  </r>
  <r>
    <n v="1658"/>
    <s v="CA-2015-127159"/>
    <n v="12"/>
    <x v="5"/>
    <x v="2"/>
    <s v="15/05/2015"/>
    <x v="2"/>
    <s v="HL-15040"/>
    <s v="Hunter Lopez"/>
    <x v="0"/>
    <x v="0"/>
    <x v="6"/>
    <x v="2"/>
    <s v="FUR-FU-10000010"/>
    <x v="0"/>
    <n v="34.79"/>
  </r>
  <r>
    <n v="1659"/>
    <s v="CA-2018-161809"/>
    <n v="20"/>
    <x v="9"/>
    <x v="3"/>
    <s v="26/01/2018"/>
    <x v="1"/>
    <s v="TH-21100"/>
    <s v="Thea Hendricks"/>
    <x v="0"/>
    <x v="0"/>
    <x v="1"/>
    <x v="1"/>
    <s v="TEC-PH-10004922"/>
    <x v="2"/>
    <n v="160.77600000000001"/>
  </r>
  <r>
    <n v="1660"/>
    <s v="CA-2018-127285"/>
    <n v="30"/>
    <x v="2"/>
    <x v="3"/>
    <s v="06/11/2018"/>
    <x v="1"/>
    <s v="MM-18055"/>
    <s v="Michelle Moray"/>
    <x v="0"/>
    <x v="0"/>
    <x v="4"/>
    <x v="1"/>
    <s v="OFF-BI-10004330"/>
    <x v="1"/>
    <n v="88.751999999999995"/>
  </r>
  <r>
    <n v="1661"/>
    <s v="CA-2018-127285"/>
    <n v="30"/>
    <x v="2"/>
    <x v="3"/>
    <s v="06/11/2018"/>
    <x v="1"/>
    <s v="MM-18055"/>
    <s v="Michelle Moray"/>
    <x v="0"/>
    <x v="0"/>
    <x v="4"/>
    <x v="1"/>
    <s v="OFF-BI-10002072"/>
    <x v="1"/>
    <n v="13.904"/>
  </r>
  <r>
    <n v="1662"/>
    <s v="CA-2018-144526"/>
    <n v="30"/>
    <x v="3"/>
    <x v="3"/>
    <s v="06/05/2018"/>
    <x v="1"/>
    <s v="QJ-19255"/>
    <s v="Quincy Jones"/>
    <x v="1"/>
    <x v="0"/>
    <x v="9"/>
    <x v="3"/>
    <s v="TEC-PH-10002549"/>
    <x v="2"/>
    <n v="677.58"/>
  </r>
  <r>
    <n v="1663"/>
    <s v="CA-2018-144526"/>
    <n v="30"/>
    <x v="3"/>
    <x v="3"/>
    <s v="06/05/2018"/>
    <x v="1"/>
    <s v="QJ-19255"/>
    <s v="Quincy Jones"/>
    <x v="1"/>
    <x v="0"/>
    <x v="9"/>
    <x v="3"/>
    <s v="OFF-BI-10002353"/>
    <x v="1"/>
    <n v="13.896000000000001"/>
  </r>
  <r>
    <n v="1664"/>
    <s v="CA-2017-128531"/>
    <n v="24"/>
    <x v="0"/>
    <x v="0"/>
    <s v="26/11/2017"/>
    <x v="0"/>
    <s v="NS-18505"/>
    <s v="Neola Schneider"/>
    <x v="0"/>
    <x v="0"/>
    <x v="5"/>
    <x v="2"/>
    <s v="OFF-ST-10001325"/>
    <x v="1"/>
    <n v="41.92"/>
  </r>
  <r>
    <n v="1665"/>
    <s v="CA-2017-128531"/>
    <n v="24"/>
    <x v="0"/>
    <x v="0"/>
    <s v="26/11/2017"/>
    <x v="0"/>
    <s v="NS-18505"/>
    <s v="Neola Schneider"/>
    <x v="0"/>
    <x v="0"/>
    <x v="5"/>
    <x v="2"/>
    <s v="TEC-AC-10002049"/>
    <x v="2"/>
    <n v="297.57600000000002"/>
  </r>
  <r>
    <n v="1666"/>
    <s v="CA-2017-128531"/>
    <n v="24"/>
    <x v="0"/>
    <x v="0"/>
    <s v="26/11/2017"/>
    <x v="0"/>
    <s v="NS-18505"/>
    <s v="Neola Schneider"/>
    <x v="0"/>
    <x v="0"/>
    <x v="5"/>
    <x v="2"/>
    <s v="OFF-FA-10002676"/>
    <x v="1"/>
    <n v="4.3440000000000003"/>
  </r>
  <r>
    <n v="1667"/>
    <s v="CA-2017-128531"/>
    <n v="24"/>
    <x v="0"/>
    <x v="0"/>
    <s v="26/11/2017"/>
    <x v="0"/>
    <s v="NS-18505"/>
    <s v="Neola Schneider"/>
    <x v="0"/>
    <x v="0"/>
    <x v="5"/>
    <x v="2"/>
    <s v="TEC-AC-10003023"/>
    <x v="2"/>
    <n v="94.992000000000004"/>
  </r>
  <r>
    <n v="1668"/>
    <s v="CA-2017-128531"/>
    <n v="24"/>
    <x v="0"/>
    <x v="0"/>
    <s v="26/11/2017"/>
    <x v="0"/>
    <s v="NS-18505"/>
    <s v="Neola Schneider"/>
    <x v="0"/>
    <x v="0"/>
    <x v="5"/>
    <x v="2"/>
    <s v="OFF-PA-10000167"/>
    <x v="1"/>
    <n v="74.352000000000004"/>
  </r>
  <r>
    <n v="1669"/>
    <s v="CA-2017-128531"/>
    <n v="24"/>
    <x v="0"/>
    <x v="0"/>
    <s v="26/11/2017"/>
    <x v="0"/>
    <s v="NS-18505"/>
    <s v="Neola Schneider"/>
    <x v="0"/>
    <x v="0"/>
    <x v="5"/>
    <x v="2"/>
    <s v="OFF-AR-10003405"/>
    <x v="1"/>
    <n v="14.04"/>
  </r>
  <r>
    <n v="1670"/>
    <s v="US-2016-157154"/>
    <n v="10"/>
    <x v="9"/>
    <x v="1"/>
    <s v="15/01/2016"/>
    <x v="1"/>
    <s v="MM-17920"/>
    <s v="Michael Moore"/>
    <x v="0"/>
    <x v="0"/>
    <x v="15"/>
    <x v="3"/>
    <s v="FUR-TA-10001889"/>
    <x v="0"/>
    <n v="1018.104"/>
  </r>
  <r>
    <n v="1671"/>
    <s v="CA-2018-159457"/>
    <n v="19"/>
    <x v="2"/>
    <x v="3"/>
    <s v="26/10/2018"/>
    <x v="1"/>
    <s v="RD-19480"/>
    <s v="Rick Duston"/>
    <x v="0"/>
    <x v="0"/>
    <x v="5"/>
    <x v="2"/>
    <s v="TEC-PH-10002185"/>
    <x v="2"/>
    <n v="16.68"/>
  </r>
  <r>
    <n v="1672"/>
    <s v="CA-2017-107615"/>
    <n v="22"/>
    <x v="10"/>
    <x v="0"/>
    <s v="25/03/2017"/>
    <x v="2"/>
    <s v="RB-19645"/>
    <s v="Robert Barroso"/>
    <x v="1"/>
    <x v="0"/>
    <x v="33"/>
    <x v="1"/>
    <s v="TEC-AC-10001013"/>
    <x v="2"/>
    <n v="58.58"/>
  </r>
  <r>
    <n v="1673"/>
    <s v="CA-2018-111647"/>
    <n v="3"/>
    <x v="7"/>
    <x v="3"/>
    <s v="07/07/2018"/>
    <x v="1"/>
    <s v="RD-19585"/>
    <s v="Rob Dowd"/>
    <x v="0"/>
    <x v="0"/>
    <x v="5"/>
    <x v="2"/>
    <s v="TEC-PH-10002726"/>
    <x v="2"/>
    <n v="167.96799999999999"/>
  </r>
  <r>
    <n v="1674"/>
    <s v="CA-2016-150560"/>
    <n v="11"/>
    <x v="4"/>
    <x v="1"/>
    <s v="12/12/2016"/>
    <x v="2"/>
    <s v="SW-20455"/>
    <s v="Shaun Weien"/>
    <x v="0"/>
    <x v="0"/>
    <x v="17"/>
    <x v="0"/>
    <s v="OFF-LA-10003930"/>
    <x v="1"/>
    <n v="196.62"/>
  </r>
  <r>
    <n v="1675"/>
    <s v="CA-2016-143077"/>
    <n v="17"/>
    <x v="8"/>
    <x v="1"/>
    <s v="21/09/2016"/>
    <x v="1"/>
    <s v="SF-20965"/>
    <s v="Sylvia Foulston"/>
    <x v="1"/>
    <x v="0"/>
    <x v="5"/>
    <x v="2"/>
    <s v="FUR-FU-10003535"/>
    <x v="0"/>
    <n v="21.936"/>
  </r>
  <r>
    <n v="1676"/>
    <s v="CA-2016-143077"/>
    <n v="17"/>
    <x v="8"/>
    <x v="1"/>
    <s v="21/09/2016"/>
    <x v="1"/>
    <s v="SF-20965"/>
    <s v="Sylvia Foulston"/>
    <x v="1"/>
    <x v="0"/>
    <x v="5"/>
    <x v="2"/>
    <s v="OFF-BI-10000088"/>
    <x v="1"/>
    <n v="6.5880000000000001"/>
  </r>
  <r>
    <n v="1677"/>
    <s v="CA-2017-122728"/>
    <n v="18"/>
    <x v="5"/>
    <x v="0"/>
    <s v="24/05/2017"/>
    <x v="1"/>
    <s v="EB-13930"/>
    <s v="Eric Barreto"/>
    <x v="0"/>
    <x v="0"/>
    <x v="1"/>
    <x v="1"/>
    <s v="OFF-ST-10000604"/>
    <x v="1"/>
    <n v="104.28"/>
  </r>
  <r>
    <n v="1678"/>
    <s v="CA-2017-122728"/>
    <n v="18"/>
    <x v="5"/>
    <x v="0"/>
    <s v="24/05/2017"/>
    <x v="1"/>
    <s v="EB-13930"/>
    <s v="Eric Barreto"/>
    <x v="0"/>
    <x v="0"/>
    <x v="1"/>
    <x v="1"/>
    <s v="OFF-PA-10004040"/>
    <x v="1"/>
    <n v="17.940000000000001"/>
  </r>
  <r>
    <n v="1679"/>
    <s v="CA-2015-122882"/>
    <n v="7"/>
    <x v="8"/>
    <x v="2"/>
    <s v="13/09/2015"/>
    <x v="1"/>
    <s v="SB-20290"/>
    <s v="Sean Braxton"/>
    <x v="1"/>
    <x v="0"/>
    <x v="9"/>
    <x v="3"/>
    <s v="OFF-ST-10002344"/>
    <x v="1"/>
    <n v="64.784000000000006"/>
  </r>
  <r>
    <n v="1680"/>
    <s v="CA-2015-122882"/>
    <n v="7"/>
    <x v="8"/>
    <x v="2"/>
    <s v="13/09/2015"/>
    <x v="1"/>
    <s v="SB-20290"/>
    <s v="Sean Braxton"/>
    <x v="1"/>
    <x v="0"/>
    <x v="9"/>
    <x v="3"/>
    <s v="TEC-PH-10003589"/>
    <x v="2"/>
    <n v="32.381999999999998"/>
  </r>
  <r>
    <n v="1681"/>
    <s v="CA-2015-122882"/>
    <n v="7"/>
    <x v="8"/>
    <x v="2"/>
    <s v="13/09/2015"/>
    <x v="1"/>
    <s v="SB-20290"/>
    <s v="Sean Braxton"/>
    <x v="1"/>
    <x v="0"/>
    <x v="9"/>
    <x v="3"/>
    <s v="FUR-FU-10000758"/>
    <x v="0"/>
    <n v="42.368000000000002"/>
  </r>
  <r>
    <n v="1682"/>
    <s v="CA-2015-122882"/>
    <n v="7"/>
    <x v="8"/>
    <x v="2"/>
    <s v="13/09/2015"/>
    <x v="1"/>
    <s v="SB-20290"/>
    <s v="Sean Braxton"/>
    <x v="1"/>
    <x v="0"/>
    <x v="9"/>
    <x v="3"/>
    <s v="TEC-MA-10004679"/>
    <x v="2"/>
    <n v="399.54"/>
  </r>
  <r>
    <n v="1683"/>
    <s v="US-2017-101497"/>
    <n v="29"/>
    <x v="8"/>
    <x v="0"/>
    <s v="01/10/2017"/>
    <x v="0"/>
    <s v="PS-18760"/>
    <s v="Pamela Stobb"/>
    <x v="0"/>
    <x v="0"/>
    <x v="1"/>
    <x v="1"/>
    <s v="OFF-PA-10000176"/>
    <x v="1"/>
    <n v="18.97"/>
  </r>
  <r>
    <n v="1684"/>
    <s v="CA-2017-147585"/>
    <n v="7"/>
    <x v="0"/>
    <x v="0"/>
    <s v="12/11/2017"/>
    <x v="1"/>
    <s v="CB-12535"/>
    <s v="Claudia Bergmann"/>
    <x v="1"/>
    <x v="0"/>
    <x v="1"/>
    <x v="1"/>
    <s v="FUR-FU-10002597"/>
    <x v="0"/>
    <n v="14.82"/>
  </r>
  <r>
    <n v="1685"/>
    <s v="CA-2018-149489"/>
    <n v="24"/>
    <x v="3"/>
    <x v="3"/>
    <s v="27/04/2018"/>
    <x v="2"/>
    <s v="DK-12835"/>
    <s v="Damala Kotsonis"/>
    <x v="1"/>
    <x v="0"/>
    <x v="9"/>
    <x v="3"/>
    <s v="OFF-AP-10002495"/>
    <x v="1"/>
    <n v="99.28"/>
  </r>
  <r>
    <n v="1686"/>
    <s v="CA-2018-149489"/>
    <n v="24"/>
    <x v="3"/>
    <x v="3"/>
    <s v="27/04/2018"/>
    <x v="2"/>
    <s v="DK-12835"/>
    <s v="Damala Kotsonis"/>
    <x v="1"/>
    <x v="0"/>
    <x v="9"/>
    <x v="3"/>
    <s v="OFF-BI-10002813"/>
    <x v="1"/>
    <n v="1.1879999999999999"/>
  </r>
  <r>
    <n v="1687"/>
    <s v="CA-2018-149489"/>
    <n v="24"/>
    <x v="3"/>
    <x v="3"/>
    <s v="27/04/2018"/>
    <x v="2"/>
    <s v="DK-12835"/>
    <s v="Damala Kotsonis"/>
    <x v="1"/>
    <x v="0"/>
    <x v="9"/>
    <x v="3"/>
    <s v="OFF-BI-10002414"/>
    <x v="1"/>
    <n v="7.5179999999999998"/>
  </r>
  <r>
    <n v="1688"/>
    <s v="CA-2018-143798"/>
    <n v="10"/>
    <x v="4"/>
    <x v="3"/>
    <s v="12/12/2018"/>
    <x v="2"/>
    <s v="AW-10840"/>
    <s v="Anthony Witt"/>
    <x v="0"/>
    <x v="0"/>
    <x v="9"/>
    <x v="3"/>
    <s v="OFF-PA-10000788"/>
    <x v="1"/>
    <n v="10.368"/>
  </r>
  <r>
    <n v="1689"/>
    <s v="CA-2018-143798"/>
    <n v="10"/>
    <x v="4"/>
    <x v="3"/>
    <s v="12/12/2018"/>
    <x v="2"/>
    <s v="AW-10840"/>
    <s v="Anthony Witt"/>
    <x v="0"/>
    <x v="0"/>
    <x v="9"/>
    <x v="3"/>
    <s v="FUR-FU-10004306"/>
    <x v="0"/>
    <n v="310.88"/>
  </r>
  <r>
    <n v="1690"/>
    <s v="CA-2015-142839"/>
    <n v="16"/>
    <x v="6"/>
    <x v="2"/>
    <s v="20/08/2015"/>
    <x v="1"/>
    <s v="TS-21610"/>
    <s v="Troy Staebel"/>
    <x v="0"/>
    <x v="0"/>
    <x v="9"/>
    <x v="3"/>
    <s v="FUR-TA-10001539"/>
    <x v="0"/>
    <n v="853.09199999999998"/>
  </r>
  <r>
    <n v="1691"/>
    <s v="CA-2018-129833"/>
    <n v="9"/>
    <x v="4"/>
    <x v="3"/>
    <s v="15/12/2018"/>
    <x v="1"/>
    <s v="HF-14995"/>
    <s v="Herbert Flentye"/>
    <x v="0"/>
    <x v="0"/>
    <x v="14"/>
    <x v="2"/>
    <s v="OFF-PA-10000575"/>
    <x v="1"/>
    <n v="33.450000000000003"/>
  </r>
  <r>
    <n v="1692"/>
    <s v="CA-2018-129833"/>
    <n v="9"/>
    <x v="4"/>
    <x v="3"/>
    <s v="15/12/2018"/>
    <x v="1"/>
    <s v="HF-14995"/>
    <s v="Herbert Flentye"/>
    <x v="0"/>
    <x v="0"/>
    <x v="14"/>
    <x v="2"/>
    <s v="OFF-BI-10004182"/>
    <x v="1"/>
    <n v="10.4"/>
  </r>
  <r>
    <n v="1693"/>
    <s v="US-2017-154361"/>
    <n v="14"/>
    <x v="10"/>
    <x v="0"/>
    <s v="19/03/2017"/>
    <x v="1"/>
    <s v="HZ-14950"/>
    <s v="Henia Zydlo"/>
    <x v="0"/>
    <x v="0"/>
    <x v="24"/>
    <x v="3"/>
    <s v="FUR-FU-10004020"/>
    <x v="0"/>
    <n v="21.88"/>
  </r>
  <r>
    <n v="1694"/>
    <s v="US-2017-158708"/>
    <n v="26"/>
    <x v="1"/>
    <x v="0"/>
    <s v="29/06/2017"/>
    <x v="0"/>
    <s v="AB-10255"/>
    <s v="Alejandro Ballentine"/>
    <x v="2"/>
    <x v="0"/>
    <x v="5"/>
    <x v="2"/>
    <s v="TEC-AC-10003133"/>
    <x v="2"/>
    <n v="13.616"/>
  </r>
  <r>
    <n v="1695"/>
    <s v="CA-2016-156335"/>
    <n v="25"/>
    <x v="8"/>
    <x v="1"/>
    <s v="28/09/2016"/>
    <x v="0"/>
    <s v="PO-19195"/>
    <s v="Phillina Ober"/>
    <x v="2"/>
    <x v="0"/>
    <x v="30"/>
    <x v="3"/>
    <s v="TEC-AC-10002006"/>
    <x v="2"/>
    <n v="63.96"/>
  </r>
  <r>
    <n v="1696"/>
    <s v="CA-2016-156335"/>
    <n v="25"/>
    <x v="8"/>
    <x v="1"/>
    <s v="28/09/2016"/>
    <x v="0"/>
    <s v="PO-19195"/>
    <s v="Phillina Ober"/>
    <x v="2"/>
    <x v="0"/>
    <x v="30"/>
    <x v="3"/>
    <s v="OFF-BI-10003314"/>
    <x v="1"/>
    <n v="14.46"/>
  </r>
  <r>
    <n v="1697"/>
    <s v="CA-2016-156335"/>
    <n v="25"/>
    <x v="8"/>
    <x v="1"/>
    <s v="28/09/2016"/>
    <x v="0"/>
    <s v="PO-19195"/>
    <s v="Phillina Ober"/>
    <x v="2"/>
    <x v="0"/>
    <x v="30"/>
    <x v="3"/>
    <s v="TEC-PH-10002726"/>
    <x v="2"/>
    <n v="104.98"/>
  </r>
  <r>
    <n v="1698"/>
    <s v="CA-2016-148376"/>
    <n v="27"/>
    <x v="4"/>
    <x v="1"/>
    <s v="31/12/2016"/>
    <x v="1"/>
    <s v="AG-10900"/>
    <s v="Arthur Gainer"/>
    <x v="0"/>
    <x v="0"/>
    <x v="1"/>
    <x v="1"/>
    <s v="OFF-AP-10000240"/>
    <x v="1"/>
    <n v="106.96"/>
  </r>
  <r>
    <n v="1699"/>
    <s v="CA-2016-148376"/>
    <n v="27"/>
    <x v="4"/>
    <x v="1"/>
    <s v="31/12/2016"/>
    <x v="1"/>
    <s v="AG-10900"/>
    <s v="Arthur Gainer"/>
    <x v="0"/>
    <x v="0"/>
    <x v="1"/>
    <x v="1"/>
    <s v="OFF-LA-10002381"/>
    <x v="1"/>
    <n v="21.56"/>
  </r>
  <r>
    <n v="1700"/>
    <s v="CA-2015-135657"/>
    <n v="3"/>
    <x v="1"/>
    <x v="2"/>
    <s v="07/06/2015"/>
    <x v="0"/>
    <s v="SC-20725"/>
    <s v="Steven Cartwright"/>
    <x v="0"/>
    <x v="0"/>
    <x v="4"/>
    <x v="1"/>
    <s v="FUR-TA-10004086"/>
    <x v="0"/>
    <n v="515.88"/>
  </r>
  <r>
    <n v="1701"/>
    <s v="CA-2016-114069"/>
    <n v="13"/>
    <x v="7"/>
    <x v="1"/>
    <s v="15/07/2016"/>
    <x v="0"/>
    <s v="ND-18370"/>
    <s v="Natalie DeCherney"/>
    <x v="0"/>
    <x v="0"/>
    <x v="15"/>
    <x v="3"/>
    <s v="OFF-BI-10000320"/>
    <x v="1"/>
    <n v="11.808"/>
  </r>
  <r>
    <n v="1702"/>
    <s v="CA-2016-114069"/>
    <n v="13"/>
    <x v="7"/>
    <x v="1"/>
    <s v="15/07/2016"/>
    <x v="0"/>
    <s v="ND-18370"/>
    <s v="Natalie DeCherney"/>
    <x v="0"/>
    <x v="0"/>
    <x v="15"/>
    <x v="3"/>
    <s v="FUR-CH-10000595"/>
    <x v="0"/>
    <n v="1931.04"/>
  </r>
  <r>
    <n v="1703"/>
    <s v="CA-2016-114069"/>
    <n v="13"/>
    <x v="7"/>
    <x v="1"/>
    <s v="15/07/2016"/>
    <x v="0"/>
    <s v="ND-18370"/>
    <s v="Natalie DeCherney"/>
    <x v="0"/>
    <x v="0"/>
    <x v="15"/>
    <x v="3"/>
    <s v="OFF-PA-10000349"/>
    <x v="1"/>
    <n v="9.9600000000000009"/>
  </r>
  <r>
    <n v="1704"/>
    <s v="CA-2015-139857"/>
    <n v="2"/>
    <x v="11"/>
    <x v="2"/>
    <s v="06/02/2015"/>
    <x v="1"/>
    <s v="CD-12790"/>
    <s v="Cynthia Delaney"/>
    <x v="2"/>
    <x v="0"/>
    <x v="1"/>
    <x v="1"/>
    <s v="OFF-FA-10001843"/>
    <x v="1"/>
    <n v="12.35"/>
  </r>
  <r>
    <n v="1705"/>
    <s v="CA-2017-106306"/>
    <n v="8"/>
    <x v="10"/>
    <x v="0"/>
    <s v="08/03/2017"/>
    <x v="3"/>
    <s v="PG-18820"/>
    <s v="Patrick Gardner"/>
    <x v="0"/>
    <x v="0"/>
    <x v="16"/>
    <x v="1"/>
    <s v="OFF-BI-10003676"/>
    <x v="1"/>
    <n v="9.702"/>
  </r>
  <r>
    <n v="1706"/>
    <s v="CA-2016-100545"/>
    <n v="22"/>
    <x v="0"/>
    <x v="1"/>
    <s v="26/11/2016"/>
    <x v="1"/>
    <s v="IM-15070"/>
    <s v="Irene Maddox"/>
    <x v="0"/>
    <x v="0"/>
    <x v="9"/>
    <x v="3"/>
    <s v="OFF-BI-10003638"/>
    <x v="1"/>
    <n v="11.61"/>
  </r>
  <r>
    <n v="1707"/>
    <s v="CA-2018-123491"/>
    <n v="30"/>
    <x v="2"/>
    <x v="3"/>
    <s v="05/11/2018"/>
    <x v="1"/>
    <s v="JK-15205"/>
    <s v="Jamie Kunitz"/>
    <x v="0"/>
    <x v="0"/>
    <x v="1"/>
    <x v="1"/>
    <s v="OFF-LA-10003077"/>
    <x v="1"/>
    <n v="43.86"/>
  </r>
  <r>
    <n v="1708"/>
    <s v="CA-2018-123491"/>
    <n v="30"/>
    <x v="2"/>
    <x v="3"/>
    <s v="05/11/2018"/>
    <x v="1"/>
    <s v="JK-15205"/>
    <s v="Jamie Kunitz"/>
    <x v="0"/>
    <x v="0"/>
    <x v="1"/>
    <x v="1"/>
    <s v="TEC-PH-10003505"/>
    <x v="2"/>
    <n v="148.47999999999999"/>
  </r>
  <r>
    <n v="1709"/>
    <s v="CA-2018-123491"/>
    <n v="30"/>
    <x v="2"/>
    <x v="3"/>
    <s v="05/11/2018"/>
    <x v="1"/>
    <s v="JK-15205"/>
    <s v="Jamie Kunitz"/>
    <x v="0"/>
    <x v="0"/>
    <x v="1"/>
    <x v="1"/>
    <s v="OFF-PA-10003424"/>
    <x v="1"/>
    <n v="7.42"/>
  </r>
  <r>
    <n v="1710"/>
    <s v="CA-2018-123491"/>
    <n v="30"/>
    <x v="2"/>
    <x v="3"/>
    <s v="05/11/2018"/>
    <x v="1"/>
    <s v="JK-15205"/>
    <s v="Jamie Kunitz"/>
    <x v="0"/>
    <x v="0"/>
    <x v="1"/>
    <x v="1"/>
    <s v="FUR-CH-10003061"/>
    <x v="0"/>
    <n v="71.992000000000004"/>
  </r>
  <r>
    <n v="1711"/>
    <s v="CA-2018-123491"/>
    <n v="30"/>
    <x v="2"/>
    <x v="3"/>
    <s v="05/11/2018"/>
    <x v="1"/>
    <s v="JK-15205"/>
    <s v="Jamie Kunitz"/>
    <x v="0"/>
    <x v="0"/>
    <x v="1"/>
    <x v="1"/>
    <s v="OFF-AR-10003514"/>
    <x v="1"/>
    <n v="19.899999999999999"/>
  </r>
  <r>
    <n v="1712"/>
    <s v="CA-2018-123491"/>
    <n v="30"/>
    <x v="2"/>
    <x v="3"/>
    <s v="05/11/2018"/>
    <x v="1"/>
    <s v="JK-15205"/>
    <s v="Jamie Kunitz"/>
    <x v="0"/>
    <x v="0"/>
    <x v="1"/>
    <x v="1"/>
    <s v="OFF-AP-10002684"/>
    <x v="1"/>
    <n v="1702.12"/>
  </r>
  <r>
    <n v="1713"/>
    <s v="CA-2016-145401"/>
    <n v="30"/>
    <x v="9"/>
    <x v="1"/>
    <s v="04/02/2016"/>
    <x v="1"/>
    <s v="JP-15520"/>
    <s v="Jeremy Pistek"/>
    <x v="0"/>
    <x v="0"/>
    <x v="5"/>
    <x v="2"/>
    <s v="OFF-PA-10004405"/>
    <x v="1"/>
    <n v="14.304"/>
  </r>
  <r>
    <n v="1714"/>
    <s v="US-2018-124968"/>
    <n v="8"/>
    <x v="8"/>
    <x v="3"/>
    <s v="13/09/2018"/>
    <x v="0"/>
    <s v="MM-18055"/>
    <s v="Michelle Moray"/>
    <x v="0"/>
    <x v="0"/>
    <x v="10"/>
    <x v="2"/>
    <s v="FUR-TA-10004289"/>
    <x v="0"/>
    <n v="765.625"/>
  </r>
  <r>
    <n v="1715"/>
    <s v="CA-2018-104003"/>
    <n v="7"/>
    <x v="2"/>
    <x v="3"/>
    <s v="13/10/2018"/>
    <x v="1"/>
    <s v="DC-13285"/>
    <s v="Debra Catini"/>
    <x v="0"/>
    <x v="0"/>
    <x v="1"/>
    <x v="1"/>
    <s v="FUR-BO-10003965"/>
    <x v="0"/>
    <n v="307.666"/>
  </r>
  <r>
    <n v="1716"/>
    <s v="CA-2017-154788"/>
    <n v="30"/>
    <x v="3"/>
    <x v="0"/>
    <s v="04/05/2017"/>
    <x v="1"/>
    <s v="JL-15835"/>
    <s v="John Lee"/>
    <x v="0"/>
    <x v="0"/>
    <x v="15"/>
    <x v="3"/>
    <s v="OFF-BI-10003314"/>
    <x v="1"/>
    <n v="7.7119999999999997"/>
  </r>
  <r>
    <n v="1717"/>
    <s v="CA-2017-169943"/>
    <n v="19"/>
    <x v="5"/>
    <x v="0"/>
    <s v="24/05/2017"/>
    <x v="1"/>
    <s v="BN-11515"/>
    <s v="Bradley Nguyen"/>
    <x v="0"/>
    <x v="0"/>
    <x v="15"/>
    <x v="3"/>
    <s v="OFF-AP-10001563"/>
    <x v="1"/>
    <n v="242.9"/>
  </r>
  <r>
    <n v="1718"/>
    <s v="CA-2017-169943"/>
    <n v="19"/>
    <x v="5"/>
    <x v="0"/>
    <s v="24/05/2017"/>
    <x v="1"/>
    <s v="BN-11515"/>
    <s v="Bradley Nguyen"/>
    <x v="0"/>
    <x v="0"/>
    <x v="15"/>
    <x v="3"/>
    <s v="OFF-ST-10004123"/>
    <x v="1"/>
    <n v="454.9"/>
  </r>
  <r>
    <n v="1719"/>
    <s v="CA-2017-169943"/>
    <n v="19"/>
    <x v="5"/>
    <x v="0"/>
    <s v="24/05/2017"/>
    <x v="1"/>
    <s v="BN-11515"/>
    <s v="Bradley Nguyen"/>
    <x v="0"/>
    <x v="0"/>
    <x v="15"/>
    <x v="3"/>
    <s v="FUR-FU-10002088"/>
    <x v="0"/>
    <n v="35.92"/>
  </r>
  <r>
    <n v="1720"/>
    <s v="CA-2017-169943"/>
    <n v="19"/>
    <x v="5"/>
    <x v="0"/>
    <s v="24/05/2017"/>
    <x v="1"/>
    <s v="BN-11515"/>
    <s v="Bradley Nguyen"/>
    <x v="0"/>
    <x v="0"/>
    <x v="15"/>
    <x v="3"/>
    <s v="FUR-FU-10000010"/>
    <x v="0"/>
    <n v="39.76"/>
  </r>
  <r>
    <n v="1721"/>
    <s v="CA-2017-169943"/>
    <n v="19"/>
    <x v="5"/>
    <x v="0"/>
    <s v="24/05/2017"/>
    <x v="1"/>
    <s v="BN-11515"/>
    <s v="Bradley Nguyen"/>
    <x v="0"/>
    <x v="0"/>
    <x v="15"/>
    <x v="3"/>
    <s v="OFF-BI-10002824"/>
    <x v="1"/>
    <n v="47.744"/>
  </r>
  <r>
    <n v="1722"/>
    <s v="US-2016-123218"/>
    <n v="20"/>
    <x v="4"/>
    <x v="1"/>
    <s v="25/12/2016"/>
    <x v="1"/>
    <s v="KD-16345"/>
    <s v="Katherine Ducich"/>
    <x v="0"/>
    <x v="0"/>
    <x v="10"/>
    <x v="2"/>
    <s v="TEC-PH-10001061"/>
    <x v="2"/>
    <n v="159.98400000000001"/>
  </r>
  <r>
    <n v="1723"/>
    <s v="US-2016-123218"/>
    <n v="20"/>
    <x v="4"/>
    <x v="1"/>
    <s v="25/12/2016"/>
    <x v="1"/>
    <s v="KD-16345"/>
    <s v="Katherine Ducich"/>
    <x v="0"/>
    <x v="0"/>
    <x v="10"/>
    <x v="2"/>
    <s v="TEC-AC-10000736"/>
    <x v="2"/>
    <n v="255.96799999999999"/>
  </r>
  <r>
    <n v="1724"/>
    <s v="US-2016-123218"/>
    <n v="20"/>
    <x v="4"/>
    <x v="1"/>
    <s v="25/12/2016"/>
    <x v="1"/>
    <s v="KD-16345"/>
    <s v="Katherine Ducich"/>
    <x v="0"/>
    <x v="0"/>
    <x v="10"/>
    <x v="2"/>
    <s v="FUR-BO-10003966"/>
    <x v="0"/>
    <n v="359.05799999999999"/>
  </r>
  <r>
    <n v="1725"/>
    <s v="CA-2016-127453"/>
    <n v="19"/>
    <x v="4"/>
    <x v="1"/>
    <s v="20/12/2016"/>
    <x v="2"/>
    <s v="JK-15370"/>
    <s v="Jay Kimmel"/>
    <x v="0"/>
    <x v="0"/>
    <x v="9"/>
    <x v="3"/>
    <s v="OFF-AP-10000828"/>
    <x v="1"/>
    <n v="434.35199999999998"/>
  </r>
  <r>
    <n v="1726"/>
    <s v="CA-2016-127453"/>
    <n v="19"/>
    <x v="4"/>
    <x v="1"/>
    <s v="20/12/2016"/>
    <x v="2"/>
    <s v="JK-15370"/>
    <s v="Jay Kimmel"/>
    <x v="0"/>
    <x v="0"/>
    <x v="9"/>
    <x v="3"/>
    <s v="OFF-AP-10002906"/>
    <x v="1"/>
    <n v="3.552"/>
  </r>
  <r>
    <n v="1727"/>
    <s v="CA-2016-127453"/>
    <n v="19"/>
    <x v="4"/>
    <x v="1"/>
    <s v="20/12/2016"/>
    <x v="2"/>
    <s v="JK-15370"/>
    <s v="Jay Kimmel"/>
    <x v="0"/>
    <x v="0"/>
    <x v="9"/>
    <x v="3"/>
    <s v="OFF-AP-10003860"/>
    <x v="1"/>
    <n v="88.831999999999994"/>
  </r>
  <r>
    <n v="1728"/>
    <s v="US-2018-164056"/>
    <n v="29"/>
    <x v="3"/>
    <x v="3"/>
    <s v="04/05/2018"/>
    <x v="0"/>
    <s v="FM-14215"/>
    <s v="Filia McAdams"/>
    <x v="1"/>
    <x v="0"/>
    <x v="24"/>
    <x v="3"/>
    <s v="FUR-TA-10001307"/>
    <x v="0"/>
    <n v="1048.3499999999999"/>
  </r>
  <r>
    <n v="1729"/>
    <s v="CA-2017-106894"/>
    <n v="7"/>
    <x v="11"/>
    <x v="0"/>
    <s v="07/02/2017"/>
    <x v="3"/>
    <s v="CA-12265"/>
    <s v="Christina Anderson"/>
    <x v="0"/>
    <x v="0"/>
    <x v="17"/>
    <x v="0"/>
    <s v="TEC-AC-10003063"/>
    <x v="2"/>
    <n v="100"/>
  </r>
  <r>
    <n v="1730"/>
    <s v="CA-2017-106894"/>
    <n v="7"/>
    <x v="11"/>
    <x v="0"/>
    <s v="07/02/2017"/>
    <x v="3"/>
    <s v="CA-12265"/>
    <s v="Christina Anderson"/>
    <x v="0"/>
    <x v="0"/>
    <x v="17"/>
    <x v="0"/>
    <s v="OFF-LA-10001045"/>
    <x v="1"/>
    <n v="7.83"/>
  </r>
  <r>
    <n v="1731"/>
    <s v="CA-2015-125136"/>
    <n v="28"/>
    <x v="8"/>
    <x v="2"/>
    <s v="03/10/2015"/>
    <x v="1"/>
    <s v="KD-16495"/>
    <s v="Keith Dawkins"/>
    <x v="1"/>
    <x v="0"/>
    <x v="3"/>
    <x v="0"/>
    <s v="OFF-PA-10001457"/>
    <x v="1"/>
    <n v="96.256"/>
  </r>
  <r>
    <n v="1732"/>
    <s v="CA-2015-125136"/>
    <n v="28"/>
    <x v="8"/>
    <x v="2"/>
    <s v="03/10/2015"/>
    <x v="1"/>
    <s v="KD-16495"/>
    <s v="Keith Dawkins"/>
    <x v="1"/>
    <x v="0"/>
    <x v="3"/>
    <x v="0"/>
    <s v="OFF-PA-10001804"/>
    <x v="1"/>
    <n v="10.688000000000001"/>
  </r>
  <r>
    <n v="1733"/>
    <s v="US-2017-131149"/>
    <n v="10"/>
    <x v="7"/>
    <x v="0"/>
    <s v="14/07/2017"/>
    <x v="1"/>
    <s v="LH-17155"/>
    <s v="Logan Haushalter"/>
    <x v="0"/>
    <x v="0"/>
    <x v="5"/>
    <x v="2"/>
    <s v="OFF-ST-10000689"/>
    <x v="1"/>
    <n v="338.04"/>
  </r>
  <r>
    <n v="1734"/>
    <s v="US-2017-131149"/>
    <n v="10"/>
    <x v="7"/>
    <x v="0"/>
    <s v="14/07/2017"/>
    <x v="1"/>
    <s v="LH-17155"/>
    <s v="Logan Haushalter"/>
    <x v="0"/>
    <x v="0"/>
    <x v="5"/>
    <x v="2"/>
    <s v="OFF-AR-10002135"/>
    <x v="1"/>
    <n v="154.24"/>
  </r>
  <r>
    <n v="1735"/>
    <s v="CA-2018-101483"/>
    <n v="29"/>
    <x v="7"/>
    <x v="3"/>
    <s v="01/08/2018"/>
    <x v="0"/>
    <s v="AG-10675"/>
    <s v="Anna Gayman"/>
    <x v="0"/>
    <x v="0"/>
    <x v="3"/>
    <x v="0"/>
    <s v="OFF-AP-10002082"/>
    <x v="1"/>
    <n v="34.847999999999999"/>
  </r>
  <r>
    <n v="1736"/>
    <s v="CA-2018-101483"/>
    <n v="29"/>
    <x v="7"/>
    <x v="3"/>
    <s v="01/08/2018"/>
    <x v="0"/>
    <s v="AG-10675"/>
    <s v="Anna Gayman"/>
    <x v="0"/>
    <x v="0"/>
    <x v="3"/>
    <x v="0"/>
    <s v="TEC-PH-10003442"/>
    <x v="2"/>
    <n v="22"/>
  </r>
  <r>
    <n v="1737"/>
    <s v="CA-2018-101483"/>
    <n v="29"/>
    <x v="7"/>
    <x v="3"/>
    <s v="01/08/2018"/>
    <x v="0"/>
    <s v="AG-10675"/>
    <s v="Anna Gayman"/>
    <x v="0"/>
    <x v="0"/>
    <x v="3"/>
    <x v="0"/>
    <s v="OFF-AR-10002833"/>
    <x v="1"/>
    <n v="4.3680000000000003"/>
  </r>
  <r>
    <n v="1738"/>
    <s v="CA-2016-130204"/>
    <n v="3"/>
    <x v="8"/>
    <x v="1"/>
    <s v="09/09/2016"/>
    <x v="1"/>
    <s v="DB-13120"/>
    <s v="David Bremer"/>
    <x v="1"/>
    <x v="0"/>
    <x v="1"/>
    <x v="1"/>
    <s v="OFF-ST-10001325"/>
    <x v="1"/>
    <n v="31.44"/>
  </r>
  <r>
    <n v="1739"/>
    <s v="CA-2016-130204"/>
    <n v="3"/>
    <x v="8"/>
    <x v="1"/>
    <s v="09/09/2016"/>
    <x v="1"/>
    <s v="DB-13120"/>
    <s v="David Bremer"/>
    <x v="1"/>
    <x v="0"/>
    <x v="1"/>
    <x v="1"/>
    <s v="TEC-AC-10003038"/>
    <x v="2"/>
    <n v="17.899999999999999"/>
  </r>
  <r>
    <n v="1740"/>
    <s v="CA-2016-130204"/>
    <n v="3"/>
    <x v="8"/>
    <x v="1"/>
    <s v="09/09/2016"/>
    <x v="1"/>
    <s v="DB-13120"/>
    <s v="David Bremer"/>
    <x v="1"/>
    <x v="0"/>
    <x v="1"/>
    <x v="1"/>
    <s v="TEC-AC-10003590"/>
    <x v="2"/>
    <n v="129.44999999999999"/>
  </r>
  <r>
    <n v="1741"/>
    <s v="CA-2015-110527"/>
    <n v="9"/>
    <x v="6"/>
    <x v="2"/>
    <s v="16/08/2015"/>
    <x v="1"/>
    <s v="ED-13885"/>
    <s v="Emily Ducich"/>
    <x v="2"/>
    <x v="0"/>
    <x v="1"/>
    <x v="1"/>
    <s v="OFF-LA-10000262"/>
    <x v="1"/>
    <n v="20.88"/>
  </r>
  <r>
    <n v="1742"/>
    <s v="CA-2018-152807"/>
    <n v="30"/>
    <x v="2"/>
    <x v="3"/>
    <s v="03/11/2018"/>
    <x v="1"/>
    <s v="MC-18100"/>
    <s v="Mick Crebagga"/>
    <x v="0"/>
    <x v="0"/>
    <x v="9"/>
    <x v="3"/>
    <s v="OFF-PA-10004355"/>
    <x v="1"/>
    <n v="20.736000000000001"/>
  </r>
  <r>
    <n v="1743"/>
    <s v="CA-2018-152807"/>
    <n v="30"/>
    <x v="2"/>
    <x v="3"/>
    <s v="03/11/2018"/>
    <x v="1"/>
    <s v="MC-18100"/>
    <s v="Mick Crebagga"/>
    <x v="0"/>
    <x v="0"/>
    <x v="9"/>
    <x v="3"/>
    <s v="FUR-FU-10004415"/>
    <x v="0"/>
    <n v="7.1680000000000001"/>
  </r>
  <r>
    <n v="1744"/>
    <s v="CA-2018-152807"/>
    <n v="30"/>
    <x v="2"/>
    <x v="3"/>
    <s v="03/11/2018"/>
    <x v="1"/>
    <s v="MC-18100"/>
    <s v="Mick Crebagga"/>
    <x v="0"/>
    <x v="0"/>
    <x v="9"/>
    <x v="3"/>
    <s v="OFF-ST-10002486"/>
    <x v="1"/>
    <n v="11.167999999999999"/>
  </r>
  <r>
    <n v="1745"/>
    <s v="CA-2018-152807"/>
    <n v="30"/>
    <x v="2"/>
    <x v="3"/>
    <s v="03/11/2018"/>
    <x v="1"/>
    <s v="MC-18100"/>
    <s v="Mick Crebagga"/>
    <x v="0"/>
    <x v="0"/>
    <x v="9"/>
    <x v="3"/>
    <s v="TEC-AC-10001142"/>
    <x v="2"/>
    <n v="442.4"/>
  </r>
  <r>
    <n v="1746"/>
    <s v="CA-2015-133270"/>
    <n v="6"/>
    <x v="1"/>
    <x v="2"/>
    <s v="09/06/2015"/>
    <x v="2"/>
    <s v="BM-11785"/>
    <s v="Bryan Mills"/>
    <x v="0"/>
    <x v="0"/>
    <x v="15"/>
    <x v="3"/>
    <s v="OFF-AR-10002656"/>
    <x v="1"/>
    <n v="13.36"/>
  </r>
  <r>
    <n v="1747"/>
    <s v="CA-2017-155670"/>
    <n v="13"/>
    <x v="6"/>
    <x v="0"/>
    <s v="17/08/2017"/>
    <x v="0"/>
    <s v="EM-14065"/>
    <s v="Erin Mull"/>
    <x v="0"/>
    <x v="0"/>
    <x v="3"/>
    <x v="0"/>
    <s v="OFF-BI-10000138"/>
    <x v="1"/>
    <n v="11.231999999999999"/>
  </r>
  <r>
    <n v="1748"/>
    <s v="CA-2017-155670"/>
    <n v="13"/>
    <x v="6"/>
    <x v="0"/>
    <s v="17/08/2017"/>
    <x v="0"/>
    <s v="EM-14065"/>
    <s v="Erin Mull"/>
    <x v="0"/>
    <x v="0"/>
    <x v="3"/>
    <x v="0"/>
    <s v="OFF-PA-10004947"/>
    <x v="1"/>
    <n v="10.272"/>
  </r>
  <r>
    <n v="1749"/>
    <s v="US-2015-157406"/>
    <n v="25"/>
    <x v="3"/>
    <x v="2"/>
    <s v="29/04/2015"/>
    <x v="1"/>
    <s v="DA-13450"/>
    <s v="Dianna Arnett"/>
    <x v="2"/>
    <x v="0"/>
    <x v="5"/>
    <x v="2"/>
    <s v="OFF-PA-10003543"/>
    <x v="1"/>
    <n v="10.368"/>
  </r>
  <r>
    <n v="1750"/>
    <s v="US-2015-157406"/>
    <n v="25"/>
    <x v="3"/>
    <x v="2"/>
    <s v="29/04/2015"/>
    <x v="1"/>
    <s v="DA-13450"/>
    <s v="Dianna Arnett"/>
    <x v="2"/>
    <x v="0"/>
    <x v="5"/>
    <x v="2"/>
    <s v="OFF-AR-10002221"/>
    <x v="1"/>
    <n v="6.24"/>
  </r>
  <r>
    <n v="1751"/>
    <s v="CA-2016-139094"/>
    <n v="22"/>
    <x v="0"/>
    <x v="1"/>
    <s v="27/11/2016"/>
    <x v="1"/>
    <s v="MO-17800"/>
    <s v="Meg O'Connel"/>
    <x v="2"/>
    <x v="0"/>
    <x v="5"/>
    <x v="2"/>
    <s v="FUR-TA-10004607"/>
    <x v="0"/>
    <n v="206.96199999999999"/>
  </r>
  <r>
    <n v="1752"/>
    <s v="CA-2018-168837"/>
    <n v="14"/>
    <x v="2"/>
    <x v="3"/>
    <s v="17/10/2018"/>
    <x v="2"/>
    <s v="JW-15955"/>
    <s v="Joni Wasserman"/>
    <x v="0"/>
    <x v="0"/>
    <x v="1"/>
    <x v="1"/>
    <s v="FUR-FU-10001918"/>
    <x v="0"/>
    <n v="9.4600000000000009"/>
  </r>
  <r>
    <n v="1753"/>
    <s v="CA-2018-116715"/>
    <n v="2"/>
    <x v="4"/>
    <x v="3"/>
    <s v="05/12/2018"/>
    <x v="2"/>
    <s v="VW-21775"/>
    <s v="Victoria Wilson"/>
    <x v="1"/>
    <x v="0"/>
    <x v="1"/>
    <x v="1"/>
    <s v="OFF-ST-10004340"/>
    <x v="1"/>
    <n v="559.62"/>
  </r>
  <r>
    <n v="1754"/>
    <s v="CA-2018-116715"/>
    <n v="2"/>
    <x v="4"/>
    <x v="3"/>
    <s v="05/12/2018"/>
    <x v="2"/>
    <s v="VW-21775"/>
    <s v="Victoria Wilson"/>
    <x v="1"/>
    <x v="0"/>
    <x v="1"/>
    <x v="1"/>
    <s v="OFF-PA-10004475"/>
    <x v="1"/>
    <n v="109.92"/>
  </r>
  <r>
    <n v="1755"/>
    <s v="CA-2018-116715"/>
    <n v="2"/>
    <x v="4"/>
    <x v="3"/>
    <s v="05/12/2018"/>
    <x v="2"/>
    <s v="VW-21775"/>
    <s v="Victoria Wilson"/>
    <x v="1"/>
    <x v="0"/>
    <x v="1"/>
    <x v="1"/>
    <s v="OFF-PA-10003893"/>
    <x v="1"/>
    <n v="8.56"/>
  </r>
  <r>
    <n v="1756"/>
    <s v="CA-2016-135622"/>
    <n v="8"/>
    <x v="4"/>
    <x v="1"/>
    <s v="11/12/2016"/>
    <x v="0"/>
    <s v="TT-21460"/>
    <s v="Tonja Turnell"/>
    <x v="2"/>
    <x v="0"/>
    <x v="5"/>
    <x v="2"/>
    <s v="OFF-PA-10000100"/>
    <x v="1"/>
    <n v="360.71199999999999"/>
  </r>
  <r>
    <n v="1757"/>
    <s v="CA-2016-135622"/>
    <n v="8"/>
    <x v="4"/>
    <x v="1"/>
    <s v="11/12/2016"/>
    <x v="0"/>
    <s v="TT-21460"/>
    <s v="Tonja Turnell"/>
    <x v="2"/>
    <x v="0"/>
    <x v="5"/>
    <x v="2"/>
    <s v="TEC-PH-10001817"/>
    <x v="2"/>
    <n v="1718.4"/>
  </r>
  <r>
    <n v="1758"/>
    <s v="US-2016-107349"/>
    <n v="13"/>
    <x v="7"/>
    <x v="1"/>
    <s v="15/07/2016"/>
    <x v="2"/>
    <s v="SL-20155"/>
    <s v="Sara Luxemburg"/>
    <x v="2"/>
    <x v="0"/>
    <x v="5"/>
    <x v="2"/>
    <s v="OFF-BI-10001765"/>
    <x v="1"/>
    <n v="41.567999999999998"/>
  </r>
  <r>
    <n v="1759"/>
    <s v="CA-2015-139017"/>
    <n v="11"/>
    <x v="5"/>
    <x v="2"/>
    <s v="17/05/2015"/>
    <x v="1"/>
    <s v="RM-19375"/>
    <s v="Raymond Messe"/>
    <x v="0"/>
    <x v="0"/>
    <x v="5"/>
    <x v="2"/>
    <s v="TEC-AC-10001013"/>
    <x v="2"/>
    <n v="46.863999999999997"/>
  </r>
  <r>
    <n v="1760"/>
    <s v="CA-2015-141817"/>
    <n v="5"/>
    <x v="9"/>
    <x v="2"/>
    <s v="12/01/2015"/>
    <x v="1"/>
    <s v="MB-18085"/>
    <s v="Mick Brown"/>
    <x v="0"/>
    <x v="0"/>
    <x v="9"/>
    <x v="3"/>
    <s v="OFF-AR-10003478"/>
    <x v="1"/>
    <n v="19.536000000000001"/>
  </r>
  <r>
    <n v="1761"/>
    <s v="CA-2016-130785"/>
    <n v="5"/>
    <x v="8"/>
    <x v="1"/>
    <s v="09/09/2016"/>
    <x v="1"/>
    <s v="AG-10900"/>
    <s v="Arthur Gainer"/>
    <x v="0"/>
    <x v="0"/>
    <x v="1"/>
    <x v="1"/>
    <s v="FUR-BO-10000330"/>
    <x v="0"/>
    <n v="411.33199999999999"/>
  </r>
  <r>
    <n v="1762"/>
    <s v="CA-2016-130785"/>
    <n v="5"/>
    <x v="8"/>
    <x v="1"/>
    <s v="09/09/2016"/>
    <x v="1"/>
    <s v="AG-10900"/>
    <s v="Arthur Gainer"/>
    <x v="0"/>
    <x v="0"/>
    <x v="1"/>
    <x v="1"/>
    <s v="OFF-BI-10001900"/>
    <x v="1"/>
    <n v="28.751999999999999"/>
  </r>
  <r>
    <n v="1763"/>
    <s v="CA-2016-130785"/>
    <n v="5"/>
    <x v="8"/>
    <x v="1"/>
    <s v="09/09/2016"/>
    <x v="1"/>
    <s v="AG-10900"/>
    <s v="Arthur Gainer"/>
    <x v="0"/>
    <x v="0"/>
    <x v="1"/>
    <x v="1"/>
    <s v="FUR-BO-10003159"/>
    <x v="0"/>
    <n v="293.19900000000001"/>
  </r>
  <r>
    <n v="1764"/>
    <s v="CA-2017-110254"/>
    <n v="4"/>
    <x v="6"/>
    <x v="0"/>
    <s v="08/08/2017"/>
    <x v="1"/>
    <s v="ML-17755"/>
    <s v="Max Ludwig"/>
    <x v="2"/>
    <x v="0"/>
    <x v="17"/>
    <x v="0"/>
    <s v="OFF-SU-10002573"/>
    <x v="1"/>
    <n v="35.06"/>
  </r>
  <r>
    <n v="1765"/>
    <s v="CA-2017-110254"/>
    <n v="4"/>
    <x v="6"/>
    <x v="0"/>
    <s v="08/08/2017"/>
    <x v="1"/>
    <s v="ML-17755"/>
    <s v="Max Ludwig"/>
    <x v="2"/>
    <x v="0"/>
    <x v="17"/>
    <x v="0"/>
    <s v="OFF-LA-10004484"/>
    <x v="1"/>
    <n v="4.13"/>
  </r>
  <r>
    <n v="1766"/>
    <s v="CA-2017-110254"/>
    <n v="4"/>
    <x v="6"/>
    <x v="0"/>
    <s v="08/08/2017"/>
    <x v="1"/>
    <s v="ML-17755"/>
    <s v="Max Ludwig"/>
    <x v="2"/>
    <x v="0"/>
    <x v="17"/>
    <x v="0"/>
    <s v="FUR-FU-10001591"/>
    <x v="0"/>
    <n v="109.8"/>
  </r>
  <r>
    <n v="1767"/>
    <s v="CA-2017-110254"/>
    <n v="4"/>
    <x v="6"/>
    <x v="0"/>
    <s v="08/08/2017"/>
    <x v="1"/>
    <s v="ML-17755"/>
    <s v="Max Ludwig"/>
    <x v="2"/>
    <x v="0"/>
    <x v="17"/>
    <x v="0"/>
    <s v="OFF-LA-10002034"/>
    <x v="1"/>
    <n v="9.82"/>
  </r>
  <r>
    <n v="1768"/>
    <s v="US-2015-158057"/>
    <n v="22"/>
    <x v="10"/>
    <x v="2"/>
    <s v="26/03/2015"/>
    <x v="1"/>
    <s v="CC-12685"/>
    <s v="Craig Carroll"/>
    <x v="0"/>
    <x v="0"/>
    <x v="3"/>
    <x v="0"/>
    <s v="OFF-BI-10004410"/>
    <x v="1"/>
    <n v="7.6440000000000001"/>
  </r>
  <r>
    <n v="1769"/>
    <s v="US-2015-158057"/>
    <n v="22"/>
    <x v="10"/>
    <x v="2"/>
    <s v="26/03/2015"/>
    <x v="1"/>
    <s v="CC-12685"/>
    <s v="Craig Carroll"/>
    <x v="0"/>
    <x v="0"/>
    <x v="3"/>
    <x v="0"/>
    <s v="OFF-BI-10002735"/>
    <x v="1"/>
    <n v="51.465000000000003"/>
  </r>
  <r>
    <n v="1770"/>
    <s v="CA-2018-146024"/>
    <n v="2"/>
    <x v="10"/>
    <x v="3"/>
    <s v="08/03/2018"/>
    <x v="1"/>
    <s v="SC-20770"/>
    <s v="Stewart Carmichael"/>
    <x v="1"/>
    <x v="0"/>
    <x v="5"/>
    <x v="2"/>
    <s v="OFF-SU-10001935"/>
    <x v="1"/>
    <n v="6.976"/>
  </r>
  <r>
    <n v="1771"/>
    <s v="CA-2018-146024"/>
    <n v="2"/>
    <x v="10"/>
    <x v="3"/>
    <s v="08/03/2018"/>
    <x v="1"/>
    <s v="SC-20770"/>
    <s v="Stewart Carmichael"/>
    <x v="1"/>
    <x v="0"/>
    <x v="5"/>
    <x v="2"/>
    <s v="OFF-BI-10003291"/>
    <x v="1"/>
    <n v="12.222"/>
  </r>
  <r>
    <n v="1772"/>
    <s v="CA-2017-129686"/>
    <n v="27"/>
    <x v="0"/>
    <x v="0"/>
    <s v="29/11/2017"/>
    <x v="0"/>
    <s v="GG-14650"/>
    <s v="Greg Guthrie"/>
    <x v="1"/>
    <x v="0"/>
    <x v="10"/>
    <x v="2"/>
    <s v="OFF-ST-10004337"/>
    <x v="1"/>
    <n v="97.983999999999995"/>
  </r>
  <r>
    <n v="1773"/>
    <s v="CA-2017-129686"/>
    <n v="27"/>
    <x v="0"/>
    <x v="0"/>
    <s v="29/11/2017"/>
    <x v="0"/>
    <s v="GG-14650"/>
    <s v="Greg Guthrie"/>
    <x v="1"/>
    <x v="0"/>
    <x v="10"/>
    <x v="2"/>
    <s v="TEC-AC-10001266"/>
    <x v="2"/>
    <n v="62.4"/>
  </r>
  <r>
    <n v="1774"/>
    <s v="CA-2015-118976"/>
    <n v="28"/>
    <x v="3"/>
    <x v="2"/>
    <s v="03/05/2015"/>
    <x v="1"/>
    <s v="MY-18295"/>
    <s v="Muhammed Yedwab"/>
    <x v="1"/>
    <x v="0"/>
    <x v="39"/>
    <x v="3"/>
    <s v="OFF-BI-10001628"/>
    <x v="1"/>
    <n v="20.86"/>
  </r>
  <r>
    <n v="1775"/>
    <s v="CA-2015-118976"/>
    <n v="28"/>
    <x v="3"/>
    <x v="2"/>
    <s v="03/05/2015"/>
    <x v="1"/>
    <s v="MY-18295"/>
    <s v="Muhammed Yedwab"/>
    <x v="1"/>
    <x v="0"/>
    <x v="39"/>
    <x v="3"/>
    <s v="OFF-ST-10000877"/>
    <x v="1"/>
    <n v="497.61"/>
  </r>
  <r>
    <n v="1776"/>
    <s v="CA-2015-118976"/>
    <n v="28"/>
    <x v="3"/>
    <x v="2"/>
    <s v="03/05/2015"/>
    <x v="1"/>
    <s v="MY-18295"/>
    <s v="Muhammed Yedwab"/>
    <x v="1"/>
    <x v="0"/>
    <x v="39"/>
    <x v="3"/>
    <s v="OFF-AR-10004752"/>
    <x v="1"/>
    <n v="5.34"/>
  </r>
  <r>
    <n v="1777"/>
    <s v="CA-2015-118976"/>
    <n v="28"/>
    <x v="3"/>
    <x v="2"/>
    <s v="03/05/2015"/>
    <x v="1"/>
    <s v="MY-18295"/>
    <s v="Muhammed Yedwab"/>
    <x v="1"/>
    <x v="0"/>
    <x v="39"/>
    <x v="3"/>
    <s v="OFF-LA-10000452"/>
    <x v="1"/>
    <n v="3.15"/>
  </r>
  <r>
    <n v="1778"/>
    <s v="CA-2016-105347"/>
    <n v="24"/>
    <x v="0"/>
    <x v="1"/>
    <s v="28/11/2016"/>
    <x v="1"/>
    <s v="DP-13000"/>
    <s v="Darren Powers"/>
    <x v="0"/>
    <x v="0"/>
    <x v="1"/>
    <x v="1"/>
    <s v="OFF-PA-10000675"/>
    <x v="1"/>
    <n v="368.91"/>
  </r>
  <r>
    <n v="1779"/>
    <s v="CA-2016-105347"/>
    <n v="24"/>
    <x v="0"/>
    <x v="1"/>
    <s v="28/11/2016"/>
    <x v="1"/>
    <s v="DP-13000"/>
    <s v="Darren Powers"/>
    <x v="0"/>
    <x v="0"/>
    <x v="1"/>
    <x v="1"/>
    <s v="OFF-AR-10003045"/>
    <x v="1"/>
    <n v="14.7"/>
  </r>
  <r>
    <n v="1780"/>
    <s v="CA-2017-124667"/>
    <n v="11"/>
    <x v="0"/>
    <x v="0"/>
    <s v="16/11/2017"/>
    <x v="1"/>
    <s v="BD-11770"/>
    <s v="Bryan Davis"/>
    <x v="0"/>
    <x v="0"/>
    <x v="15"/>
    <x v="3"/>
    <s v="TEC-AC-10003447"/>
    <x v="2"/>
    <n v="59.97"/>
  </r>
  <r>
    <n v="1781"/>
    <s v="CA-2017-124667"/>
    <n v="11"/>
    <x v="0"/>
    <x v="0"/>
    <s v="16/11/2017"/>
    <x v="1"/>
    <s v="BD-11770"/>
    <s v="Bryan Davis"/>
    <x v="0"/>
    <x v="0"/>
    <x v="15"/>
    <x v="3"/>
    <s v="OFF-ST-10002276"/>
    <x v="1"/>
    <n v="83.36"/>
  </r>
  <r>
    <n v="1782"/>
    <s v="CA-2016-111094"/>
    <n v="9"/>
    <x v="7"/>
    <x v="1"/>
    <s v="13/07/2016"/>
    <x v="1"/>
    <s v="CB-12535"/>
    <s v="Claudia Bergmann"/>
    <x v="1"/>
    <x v="0"/>
    <x v="31"/>
    <x v="3"/>
    <s v="OFF-PA-10001609"/>
    <x v="1"/>
    <n v="6.58"/>
  </r>
  <r>
    <n v="1783"/>
    <s v="CA-2016-111094"/>
    <n v="9"/>
    <x v="7"/>
    <x v="1"/>
    <s v="13/07/2016"/>
    <x v="1"/>
    <s v="CB-12535"/>
    <s v="Claudia Bergmann"/>
    <x v="1"/>
    <x v="0"/>
    <x v="31"/>
    <x v="3"/>
    <s v="OFF-BI-10001597"/>
    <x v="1"/>
    <n v="122.94"/>
  </r>
  <r>
    <n v="1784"/>
    <s v="CA-2018-166317"/>
    <n v="22"/>
    <x v="8"/>
    <x v="3"/>
    <s v="26/09/2018"/>
    <x v="1"/>
    <s v="JE-15610"/>
    <s v="Jim Epp"/>
    <x v="1"/>
    <x v="0"/>
    <x v="6"/>
    <x v="2"/>
    <s v="OFF-PA-10004475"/>
    <x v="1"/>
    <n v="219.84"/>
  </r>
  <r>
    <n v="1785"/>
    <s v="CA-2018-166317"/>
    <n v="22"/>
    <x v="8"/>
    <x v="3"/>
    <s v="26/09/2018"/>
    <x v="1"/>
    <s v="JE-15610"/>
    <s v="Jim Epp"/>
    <x v="1"/>
    <x v="0"/>
    <x v="6"/>
    <x v="2"/>
    <s v="TEC-AC-10004510"/>
    <x v="2"/>
    <n v="98.16"/>
  </r>
  <r>
    <n v="1786"/>
    <s v="CA-2018-166317"/>
    <n v="22"/>
    <x v="8"/>
    <x v="3"/>
    <s v="26/09/2018"/>
    <x v="1"/>
    <s v="JE-15610"/>
    <s v="Jim Epp"/>
    <x v="1"/>
    <x v="0"/>
    <x v="6"/>
    <x v="2"/>
    <s v="OFF-BI-10002976"/>
    <x v="1"/>
    <n v="33.04"/>
  </r>
  <r>
    <n v="1787"/>
    <s v="CA-2018-166317"/>
    <n v="22"/>
    <x v="8"/>
    <x v="3"/>
    <s v="26/09/2018"/>
    <x v="1"/>
    <s v="JE-15610"/>
    <s v="Jim Epp"/>
    <x v="1"/>
    <x v="0"/>
    <x v="6"/>
    <x v="2"/>
    <s v="TEC-PH-10001615"/>
    <x v="2"/>
    <n v="86.97"/>
  </r>
  <r>
    <n v="1788"/>
    <s v="CA-2016-154326"/>
    <n v="15"/>
    <x v="11"/>
    <x v="1"/>
    <s v="19/02/2016"/>
    <x v="1"/>
    <s v="RP-19855"/>
    <s v="Roy Phan"/>
    <x v="1"/>
    <x v="0"/>
    <x v="6"/>
    <x v="2"/>
    <s v="TEC-PH-10001819"/>
    <x v="2"/>
    <n v="134.97"/>
  </r>
  <r>
    <n v="1789"/>
    <s v="CA-2016-154326"/>
    <n v="15"/>
    <x v="11"/>
    <x v="1"/>
    <s v="19/02/2016"/>
    <x v="1"/>
    <s v="RP-19855"/>
    <s v="Roy Phan"/>
    <x v="1"/>
    <x v="0"/>
    <x v="6"/>
    <x v="2"/>
    <s v="TEC-PH-10000560"/>
    <x v="2"/>
    <n v="699.98"/>
  </r>
  <r>
    <n v="1790"/>
    <s v="CA-2016-154326"/>
    <n v="15"/>
    <x v="11"/>
    <x v="1"/>
    <s v="19/02/2016"/>
    <x v="1"/>
    <s v="RP-19855"/>
    <s v="Roy Phan"/>
    <x v="1"/>
    <x v="0"/>
    <x v="6"/>
    <x v="2"/>
    <s v="TEC-AC-10004568"/>
    <x v="2"/>
    <n v="139.94999999999999"/>
  </r>
  <r>
    <n v="1791"/>
    <s v="CA-2015-102008"/>
    <n v="30"/>
    <x v="8"/>
    <x v="2"/>
    <s v="04/10/2015"/>
    <x v="1"/>
    <s v="RA-19915"/>
    <s v="Russell Applegate"/>
    <x v="0"/>
    <x v="0"/>
    <x v="15"/>
    <x v="3"/>
    <s v="OFF-PA-10004092"/>
    <x v="1"/>
    <n v="48.94"/>
  </r>
  <r>
    <n v="1792"/>
    <s v="CA-2015-120474"/>
    <n v="1"/>
    <x v="4"/>
    <x v="2"/>
    <s v="03/12/2015"/>
    <x v="2"/>
    <s v="RP-19390"/>
    <s v="Resi Pölking"/>
    <x v="0"/>
    <x v="0"/>
    <x v="6"/>
    <x v="2"/>
    <s v="FUR-CH-10001854"/>
    <x v="0"/>
    <n v="2807.84"/>
  </r>
  <r>
    <n v="1793"/>
    <s v="CA-2015-120474"/>
    <n v="1"/>
    <x v="4"/>
    <x v="2"/>
    <s v="03/12/2015"/>
    <x v="2"/>
    <s v="RP-19390"/>
    <s v="Resi Pölking"/>
    <x v="0"/>
    <x v="0"/>
    <x v="6"/>
    <x v="2"/>
    <s v="OFF-AR-10000475"/>
    <x v="1"/>
    <n v="46.64"/>
  </r>
  <r>
    <n v="1794"/>
    <s v="CA-2015-104773"/>
    <n v="8"/>
    <x v="4"/>
    <x v="2"/>
    <s v="13/12/2015"/>
    <x v="1"/>
    <s v="TB-21175"/>
    <s v="Thomas Boland"/>
    <x v="1"/>
    <x v="0"/>
    <x v="5"/>
    <x v="2"/>
    <s v="OFF-ST-10000777"/>
    <x v="1"/>
    <n v="60.415999999999997"/>
  </r>
  <r>
    <n v="1795"/>
    <s v="CA-2017-140774"/>
    <n v="5"/>
    <x v="8"/>
    <x v="0"/>
    <s v="10/09/2017"/>
    <x v="1"/>
    <s v="BE-11455"/>
    <s v="Brad Eason"/>
    <x v="2"/>
    <x v="0"/>
    <x v="41"/>
    <x v="2"/>
    <s v="OFF-AR-10004022"/>
    <x v="1"/>
    <n v="107.94"/>
  </r>
  <r>
    <n v="1796"/>
    <s v="US-2018-139465"/>
    <n v="27"/>
    <x v="6"/>
    <x v="3"/>
    <s v="30/08/2018"/>
    <x v="2"/>
    <s v="MR-17545"/>
    <s v="Mathew Reese"/>
    <x v="2"/>
    <x v="0"/>
    <x v="15"/>
    <x v="3"/>
    <s v="OFF-ST-10002352"/>
    <x v="1"/>
    <n v="63.84"/>
  </r>
  <r>
    <n v="1797"/>
    <s v="US-2018-139465"/>
    <n v="27"/>
    <x v="6"/>
    <x v="3"/>
    <s v="30/08/2018"/>
    <x v="2"/>
    <s v="MR-17545"/>
    <s v="Mathew Reese"/>
    <x v="2"/>
    <x v="0"/>
    <x v="15"/>
    <x v="3"/>
    <s v="TEC-PH-10000455"/>
    <x v="2"/>
    <n v="347.97"/>
  </r>
  <r>
    <n v="1798"/>
    <s v="US-2018-139465"/>
    <n v="27"/>
    <x v="6"/>
    <x v="3"/>
    <s v="30/08/2018"/>
    <x v="2"/>
    <s v="MR-17545"/>
    <s v="Mathew Reese"/>
    <x v="2"/>
    <x v="0"/>
    <x v="15"/>
    <x v="3"/>
    <s v="OFF-BI-10003910"/>
    <x v="1"/>
    <n v="37.008000000000003"/>
  </r>
  <r>
    <n v="1799"/>
    <s v="CA-2017-100965"/>
    <n v="7"/>
    <x v="7"/>
    <x v="0"/>
    <s v="11/07/2017"/>
    <x v="1"/>
    <s v="RM-19375"/>
    <s v="Raymond Messe"/>
    <x v="0"/>
    <x v="0"/>
    <x v="1"/>
    <x v="1"/>
    <s v="FUR-FU-10003039"/>
    <x v="0"/>
    <n v="215.65"/>
  </r>
  <r>
    <n v="1800"/>
    <s v="CA-2017-121034"/>
    <n v="8"/>
    <x v="6"/>
    <x v="0"/>
    <s v="10/08/2017"/>
    <x v="0"/>
    <s v="JF-15565"/>
    <s v="Jill Fjeld"/>
    <x v="0"/>
    <x v="0"/>
    <x v="5"/>
    <x v="2"/>
    <s v="OFF-FA-10000585"/>
    <x v="1"/>
    <n v="11.167999999999999"/>
  </r>
  <r>
    <n v="1801"/>
    <s v="CA-2017-121034"/>
    <n v="8"/>
    <x v="6"/>
    <x v="0"/>
    <s v="10/08/2017"/>
    <x v="0"/>
    <s v="JF-15565"/>
    <s v="Jill Fjeld"/>
    <x v="0"/>
    <x v="0"/>
    <x v="5"/>
    <x v="2"/>
    <s v="OFF-PA-10001994"/>
    <x v="1"/>
    <n v="53.951999999999998"/>
  </r>
  <r>
    <n v="1802"/>
    <s v="CA-2017-149461"/>
    <n v="13"/>
    <x v="0"/>
    <x v="0"/>
    <s v="19/11/2017"/>
    <x v="1"/>
    <s v="AS-10135"/>
    <s v="Adrian Shami"/>
    <x v="2"/>
    <x v="0"/>
    <x v="4"/>
    <x v="1"/>
    <s v="FUR-FU-10004270"/>
    <x v="0"/>
    <n v="4.18"/>
  </r>
  <r>
    <n v="1803"/>
    <s v="CA-2018-158379"/>
    <n v="22"/>
    <x v="8"/>
    <x v="3"/>
    <s v="26/09/2018"/>
    <x v="0"/>
    <s v="JA-15970"/>
    <s v="Joseph Airdo"/>
    <x v="0"/>
    <x v="0"/>
    <x v="9"/>
    <x v="3"/>
    <s v="OFF-BI-10002498"/>
    <x v="1"/>
    <n v="5.6070000000000002"/>
  </r>
  <r>
    <n v="1804"/>
    <s v="CA-2018-158379"/>
    <n v="22"/>
    <x v="8"/>
    <x v="3"/>
    <s v="26/09/2018"/>
    <x v="0"/>
    <s v="JA-15970"/>
    <s v="Joseph Airdo"/>
    <x v="0"/>
    <x v="0"/>
    <x v="9"/>
    <x v="3"/>
    <s v="OFF-SU-10002881"/>
    <x v="1"/>
    <n v="4663.7359999999999"/>
  </r>
  <r>
    <n v="1805"/>
    <s v="CA-2018-158379"/>
    <n v="22"/>
    <x v="8"/>
    <x v="3"/>
    <s v="26/09/2018"/>
    <x v="0"/>
    <s v="JA-15970"/>
    <s v="Joseph Airdo"/>
    <x v="0"/>
    <x v="0"/>
    <x v="9"/>
    <x v="3"/>
    <s v="TEC-AC-10002926"/>
    <x v="2"/>
    <n v="79.983999999999995"/>
  </r>
  <r>
    <n v="1806"/>
    <s v="US-2017-116729"/>
    <n v="25"/>
    <x v="4"/>
    <x v="0"/>
    <s v="28/12/2017"/>
    <x v="2"/>
    <s v="GK-14620"/>
    <s v="Grace Kelly"/>
    <x v="1"/>
    <x v="0"/>
    <x v="1"/>
    <x v="1"/>
    <s v="TEC-PH-10002200"/>
    <x v="2"/>
    <n v="2575.944"/>
  </r>
  <r>
    <n v="1807"/>
    <s v="US-2017-116729"/>
    <n v="25"/>
    <x v="4"/>
    <x v="0"/>
    <s v="28/12/2017"/>
    <x v="2"/>
    <s v="GK-14620"/>
    <s v="Grace Kelly"/>
    <x v="1"/>
    <x v="0"/>
    <x v="1"/>
    <x v="1"/>
    <s v="OFF-PA-10002005"/>
    <x v="1"/>
    <n v="45.36"/>
  </r>
  <r>
    <n v="1808"/>
    <s v="US-2017-116729"/>
    <n v="25"/>
    <x v="4"/>
    <x v="0"/>
    <s v="28/12/2017"/>
    <x v="2"/>
    <s v="GK-14620"/>
    <s v="Grace Kelly"/>
    <x v="1"/>
    <x v="0"/>
    <x v="1"/>
    <x v="1"/>
    <s v="TEC-AC-10001465"/>
    <x v="2"/>
    <n v="254.24"/>
  </r>
  <r>
    <n v="1809"/>
    <s v="CA-2017-164938"/>
    <n v="11"/>
    <x v="11"/>
    <x v="0"/>
    <s v="13/02/2017"/>
    <x v="2"/>
    <s v="PB-19210"/>
    <s v="Phillip Breyer"/>
    <x v="1"/>
    <x v="0"/>
    <x v="26"/>
    <x v="2"/>
    <s v="TEC-PH-10004897"/>
    <x v="2"/>
    <n v="69.930000000000007"/>
  </r>
  <r>
    <n v="1810"/>
    <s v="CA-2017-165484"/>
    <n v="23"/>
    <x v="2"/>
    <x v="0"/>
    <s v="29/10/2017"/>
    <x v="1"/>
    <s v="HK-14890"/>
    <s v="Heather Kirkland"/>
    <x v="1"/>
    <x v="0"/>
    <x v="10"/>
    <x v="2"/>
    <s v="FUR-FU-10001196"/>
    <x v="0"/>
    <n v="16.155999999999999"/>
  </r>
  <r>
    <n v="1811"/>
    <s v="CA-2017-165484"/>
    <n v="23"/>
    <x v="2"/>
    <x v="0"/>
    <s v="29/10/2017"/>
    <x v="1"/>
    <s v="HK-14890"/>
    <s v="Heather Kirkland"/>
    <x v="1"/>
    <x v="0"/>
    <x v="10"/>
    <x v="2"/>
    <s v="OFF-PA-10000595"/>
    <x v="1"/>
    <n v="54.816000000000003"/>
  </r>
  <r>
    <n v="1812"/>
    <s v="CA-2015-132612"/>
    <n v="9"/>
    <x v="1"/>
    <x v="2"/>
    <s v="11/06/2015"/>
    <x v="0"/>
    <s v="FO-14305"/>
    <s v="Frank Olsen"/>
    <x v="0"/>
    <x v="0"/>
    <x v="17"/>
    <x v="0"/>
    <s v="FUR-TA-10004534"/>
    <x v="0"/>
    <n v="1441.3"/>
  </r>
  <r>
    <n v="1813"/>
    <s v="US-2018-161193"/>
    <n v="20"/>
    <x v="0"/>
    <x v="3"/>
    <s v="26/11/2018"/>
    <x v="1"/>
    <s v="BT-11680"/>
    <s v="Brian Thompson"/>
    <x v="0"/>
    <x v="0"/>
    <x v="24"/>
    <x v="3"/>
    <s v="FUR-FU-10001861"/>
    <x v="0"/>
    <n v="77.599999999999994"/>
  </r>
  <r>
    <n v="1814"/>
    <s v="US-2018-161193"/>
    <n v="20"/>
    <x v="0"/>
    <x v="3"/>
    <s v="26/11/2018"/>
    <x v="1"/>
    <s v="BT-11680"/>
    <s v="Brian Thompson"/>
    <x v="0"/>
    <x v="0"/>
    <x v="24"/>
    <x v="3"/>
    <s v="FUR-FU-10000206"/>
    <x v="0"/>
    <n v="4.6559999999999997"/>
  </r>
  <r>
    <n v="1815"/>
    <s v="CA-2016-131597"/>
    <n v="14"/>
    <x v="8"/>
    <x v="1"/>
    <s v="18/09/2016"/>
    <x v="1"/>
    <s v="SP-20620"/>
    <s v="Stefania Perrino"/>
    <x v="1"/>
    <x v="0"/>
    <x v="1"/>
    <x v="1"/>
    <s v="FUR-TA-10002607"/>
    <x v="0"/>
    <n v="170.136"/>
  </r>
  <r>
    <n v="1816"/>
    <s v="CA-2016-164833"/>
    <n v="4"/>
    <x v="1"/>
    <x v="1"/>
    <s v="04/06/2016"/>
    <x v="3"/>
    <s v="LL-16840"/>
    <s v="Lauren Leatherbury"/>
    <x v="0"/>
    <x v="0"/>
    <x v="4"/>
    <x v="1"/>
    <s v="OFF-LA-10000443"/>
    <x v="1"/>
    <n v="7.38"/>
  </r>
  <r>
    <n v="1817"/>
    <s v="CA-2016-164833"/>
    <n v="4"/>
    <x v="1"/>
    <x v="1"/>
    <s v="04/06/2016"/>
    <x v="3"/>
    <s v="LL-16840"/>
    <s v="Lauren Leatherbury"/>
    <x v="0"/>
    <x v="0"/>
    <x v="4"/>
    <x v="1"/>
    <s v="OFF-AR-10004685"/>
    <x v="1"/>
    <n v="9.26"/>
  </r>
  <r>
    <n v="1818"/>
    <s v="CA-2016-125423"/>
    <n v="13"/>
    <x v="4"/>
    <x v="1"/>
    <s v="15/12/2016"/>
    <x v="0"/>
    <s v="MC-17575"/>
    <s v="Matt Collins"/>
    <x v="0"/>
    <x v="0"/>
    <x v="1"/>
    <x v="1"/>
    <s v="OFF-LA-10001771"/>
    <x v="1"/>
    <n v="9.9600000000000009"/>
  </r>
  <r>
    <n v="1819"/>
    <s v="US-2015-130379"/>
    <n v="25"/>
    <x v="5"/>
    <x v="2"/>
    <s v="29/05/2015"/>
    <x v="1"/>
    <s v="JL-15235"/>
    <s v="Janet Lee"/>
    <x v="0"/>
    <x v="0"/>
    <x v="10"/>
    <x v="2"/>
    <s v="OFF-AP-10001394"/>
    <x v="1"/>
    <n v="75.599999999999994"/>
  </r>
  <r>
    <n v="1820"/>
    <s v="US-2015-130379"/>
    <n v="25"/>
    <x v="5"/>
    <x v="2"/>
    <s v="29/05/2015"/>
    <x v="1"/>
    <s v="JL-15235"/>
    <s v="Janet Lee"/>
    <x v="0"/>
    <x v="0"/>
    <x v="10"/>
    <x v="2"/>
    <s v="FUR-FU-10002553"/>
    <x v="0"/>
    <n v="29.32"/>
  </r>
  <r>
    <n v="1821"/>
    <s v="CA-2017-168956"/>
    <n v="16"/>
    <x v="11"/>
    <x v="0"/>
    <s v="20/02/2017"/>
    <x v="1"/>
    <s v="EA-14035"/>
    <s v="Erin Ashbrook"/>
    <x v="1"/>
    <x v="0"/>
    <x v="10"/>
    <x v="2"/>
    <s v="OFF-AP-10004233"/>
    <x v="1"/>
    <n v="92.063999999999993"/>
  </r>
  <r>
    <n v="1822"/>
    <s v="CA-2017-168956"/>
    <n v="16"/>
    <x v="11"/>
    <x v="0"/>
    <s v="20/02/2017"/>
    <x v="1"/>
    <s v="EA-14035"/>
    <s v="Erin Ashbrook"/>
    <x v="1"/>
    <x v="0"/>
    <x v="10"/>
    <x v="2"/>
    <s v="OFF-FA-10000304"/>
    <x v="1"/>
    <n v="6.976"/>
  </r>
  <r>
    <n v="1823"/>
    <s v="CA-2017-168956"/>
    <n v="16"/>
    <x v="11"/>
    <x v="0"/>
    <s v="20/02/2017"/>
    <x v="1"/>
    <s v="EA-14035"/>
    <s v="Erin Ashbrook"/>
    <x v="1"/>
    <x v="0"/>
    <x v="10"/>
    <x v="2"/>
    <s v="FUR-CH-10004754"/>
    <x v="0"/>
    <n v="62.957999999999998"/>
  </r>
  <r>
    <n v="1824"/>
    <s v="CA-2017-168956"/>
    <n v="16"/>
    <x v="11"/>
    <x v="0"/>
    <s v="20/02/2017"/>
    <x v="1"/>
    <s v="EA-14035"/>
    <s v="Erin Ashbrook"/>
    <x v="1"/>
    <x v="0"/>
    <x v="10"/>
    <x v="2"/>
    <s v="OFF-PA-10000809"/>
    <x v="1"/>
    <n v="5.1840000000000002"/>
  </r>
  <r>
    <n v="1825"/>
    <s v="CA-2017-167507"/>
    <n v="22"/>
    <x v="4"/>
    <x v="0"/>
    <s v="28/12/2017"/>
    <x v="1"/>
    <s v="SA-20830"/>
    <s v="Sue Ann Reed"/>
    <x v="0"/>
    <x v="0"/>
    <x v="21"/>
    <x v="1"/>
    <s v="OFF-BI-10003694"/>
    <x v="1"/>
    <n v="31.32"/>
  </r>
  <r>
    <n v="1826"/>
    <s v="CA-2017-167507"/>
    <n v="22"/>
    <x v="4"/>
    <x v="0"/>
    <s v="28/12/2017"/>
    <x v="1"/>
    <s v="SA-20830"/>
    <s v="Sue Ann Reed"/>
    <x v="0"/>
    <x v="0"/>
    <x v="21"/>
    <x v="1"/>
    <s v="FUR-FU-10001935"/>
    <x v="0"/>
    <n v="11.84"/>
  </r>
  <r>
    <n v="1827"/>
    <s v="CA-2017-167507"/>
    <n v="22"/>
    <x v="4"/>
    <x v="0"/>
    <s v="28/12/2017"/>
    <x v="1"/>
    <s v="SA-20830"/>
    <s v="Sue Ann Reed"/>
    <x v="0"/>
    <x v="0"/>
    <x v="21"/>
    <x v="1"/>
    <s v="FUR-FU-10002878"/>
    <x v="0"/>
    <n v="22.783999999999999"/>
  </r>
  <r>
    <n v="1828"/>
    <s v="CA-2017-109344"/>
    <n v="8"/>
    <x v="11"/>
    <x v="0"/>
    <s v="11/02/2017"/>
    <x v="0"/>
    <s v="CH-12070"/>
    <s v="Cathy Hwang"/>
    <x v="2"/>
    <x v="0"/>
    <x v="3"/>
    <x v="0"/>
    <s v="TEC-PH-10002624"/>
    <x v="2"/>
    <n v="1127.9760000000001"/>
  </r>
  <r>
    <n v="1829"/>
    <s v="US-2016-140851"/>
    <n v="13"/>
    <x v="7"/>
    <x v="1"/>
    <s v="15/07/2016"/>
    <x v="0"/>
    <s v="ND-18460"/>
    <s v="Neil Ducich"/>
    <x v="1"/>
    <x v="0"/>
    <x v="32"/>
    <x v="0"/>
    <s v="OFF-PA-10000019"/>
    <x v="1"/>
    <n v="38.880000000000003"/>
  </r>
  <r>
    <n v="1830"/>
    <s v="CA-2015-103373"/>
    <n v="18"/>
    <x v="5"/>
    <x v="2"/>
    <s v="24/05/2015"/>
    <x v="1"/>
    <s v="BS-11755"/>
    <s v="Bruce Stewart"/>
    <x v="0"/>
    <x v="0"/>
    <x v="24"/>
    <x v="3"/>
    <s v="TEC-PH-10002885"/>
    <x v="2"/>
    <n v="779.79600000000005"/>
  </r>
  <r>
    <n v="1831"/>
    <s v="CA-2018-145884"/>
    <n v="21"/>
    <x v="2"/>
    <x v="3"/>
    <s v="21/10/2018"/>
    <x v="3"/>
    <s v="SL-20155"/>
    <s v="Sara Luxemburg"/>
    <x v="2"/>
    <x v="0"/>
    <x v="26"/>
    <x v="2"/>
    <s v="TEC-PH-10000895"/>
    <x v="2"/>
    <n v="1439.92"/>
  </r>
  <r>
    <n v="1832"/>
    <s v="CA-2018-145884"/>
    <n v="21"/>
    <x v="2"/>
    <x v="3"/>
    <s v="21/10/2018"/>
    <x v="3"/>
    <s v="SL-20155"/>
    <s v="Sara Luxemburg"/>
    <x v="2"/>
    <x v="0"/>
    <x v="26"/>
    <x v="2"/>
    <s v="FUR-TA-10002356"/>
    <x v="0"/>
    <n v="262.11"/>
  </r>
  <r>
    <n v="1833"/>
    <s v="CA-2016-131422"/>
    <n v="5"/>
    <x v="0"/>
    <x v="1"/>
    <s v="09/11/2016"/>
    <x v="1"/>
    <s v="GB-14530"/>
    <s v="George Bell"/>
    <x v="1"/>
    <x v="0"/>
    <x v="3"/>
    <x v="0"/>
    <s v="FUR-CH-10001270"/>
    <x v="0"/>
    <n v="207"/>
  </r>
  <r>
    <n v="1834"/>
    <s v="CA-2018-162691"/>
    <n v="1"/>
    <x v="6"/>
    <x v="3"/>
    <s v="07/08/2018"/>
    <x v="1"/>
    <s v="AS-10045"/>
    <s v="Aaron Smayling"/>
    <x v="1"/>
    <x v="0"/>
    <x v="5"/>
    <x v="2"/>
    <s v="TEC-MA-10000488"/>
    <x v="2"/>
    <n v="1439.982"/>
  </r>
  <r>
    <n v="1835"/>
    <s v="CA-2018-162691"/>
    <n v="1"/>
    <x v="6"/>
    <x v="3"/>
    <s v="07/08/2018"/>
    <x v="1"/>
    <s v="AS-10045"/>
    <s v="Aaron Smayling"/>
    <x v="1"/>
    <x v="0"/>
    <x v="5"/>
    <x v="2"/>
    <s v="OFF-PA-10003729"/>
    <x v="1"/>
    <n v="36.287999999999997"/>
  </r>
  <r>
    <n v="1836"/>
    <s v="CA-2015-141278"/>
    <n v="21"/>
    <x v="1"/>
    <x v="2"/>
    <s v="24/06/2015"/>
    <x v="2"/>
    <s v="RM-19375"/>
    <s v="Raymond Messe"/>
    <x v="0"/>
    <x v="0"/>
    <x v="29"/>
    <x v="3"/>
    <s v="OFF-AR-10003056"/>
    <x v="1"/>
    <n v="21.4"/>
  </r>
  <r>
    <n v="1837"/>
    <s v="CA-2018-122693"/>
    <n v="19"/>
    <x v="11"/>
    <x v="3"/>
    <s v="21/02/2018"/>
    <x v="0"/>
    <s v="NH-18610"/>
    <s v="Nicole Hansen"/>
    <x v="1"/>
    <x v="0"/>
    <x v="32"/>
    <x v="0"/>
    <s v="OFF-AP-10002518"/>
    <x v="1"/>
    <n v="1245.8599999999999"/>
  </r>
  <r>
    <n v="1838"/>
    <s v="CA-2015-117345"/>
    <n v="1"/>
    <x v="6"/>
    <x v="2"/>
    <s v="05/08/2015"/>
    <x v="1"/>
    <s v="BF-10975"/>
    <s v="Barbara Fisher"/>
    <x v="1"/>
    <x v="0"/>
    <x v="3"/>
    <x v="0"/>
    <s v="OFF-LA-10000240"/>
    <x v="1"/>
    <n v="17.544"/>
  </r>
  <r>
    <n v="1839"/>
    <s v="CA-2015-117345"/>
    <n v="1"/>
    <x v="6"/>
    <x v="2"/>
    <s v="05/08/2015"/>
    <x v="1"/>
    <s v="BF-10975"/>
    <s v="Barbara Fisher"/>
    <x v="1"/>
    <x v="0"/>
    <x v="3"/>
    <x v="0"/>
    <s v="FUR-FU-10000629"/>
    <x v="0"/>
    <n v="44.128"/>
  </r>
  <r>
    <n v="1840"/>
    <s v="CA-2015-117345"/>
    <n v="1"/>
    <x v="6"/>
    <x v="2"/>
    <s v="05/08/2015"/>
    <x v="1"/>
    <s v="BF-10975"/>
    <s v="Barbara Fisher"/>
    <x v="1"/>
    <x v="0"/>
    <x v="3"/>
    <x v="0"/>
    <s v="OFF-AP-10001005"/>
    <x v="1"/>
    <n v="62.92"/>
  </r>
  <r>
    <n v="1841"/>
    <s v="CA-2015-117345"/>
    <n v="1"/>
    <x v="6"/>
    <x v="2"/>
    <s v="05/08/2015"/>
    <x v="1"/>
    <s v="BF-10975"/>
    <s v="Barbara Fisher"/>
    <x v="1"/>
    <x v="0"/>
    <x v="3"/>
    <x v="0"/>
    <s v="OFF-PA-10002377"/>
    <x v="1"/>
    <n v="78.304000000000002"/>
  </r>
  <r>
    <n v="1842"/>
    <s v="CA-2017-157763"/>
    <n v="18"/>
    <x v="7"/>
    <x v="0"/>
    <s v="23/07/2017"/>
    <x v="1"/>
    <s v="KH-16330"/>
    <s v="Katharine Harms"/>
    <x v="1"/>
    <x v="0"/>
    <x v="0"/>
    <x v="0"/>
    <s v="FUR-CH-10000988"/>
    <x v="0"/>
    <n v="140.81"/>
  </r>
  <r>
    <n v="1843"/>
    <s v="CA-2016-135391"/>
    <n v="9"/>
    <x v="11"/>
    <x v="1"/>
    <s v="11/02/2016"/>
    <x v="0"/>
    <s v="FA-14230"/>
    <s v="Frank Atkinson"/>
    <x v="1"/>
    <x v="0"/>
    <x v="5"/>
    <x v="2"/>
    <s v="OFF-LA-10001074"/>
    <x v="1"/>
    <n v="40.095999999999997"/>
  </r>
  <r>
    <n v="1844"/>
    <s v="CA-2016-135391"/>
    <n v="9"/>
    <x v="11"/>
    <x v="1"/>
    <s v="11/02/2016"/>
    <x v="0"/>
    <s v="FA-14230"/>
    <s v="Frank Atkinson"/>
    <x v="1"/>
    <x v="0"/>
    <x v="5"/>
    <x v="2"/>
    <s v="FUR-FU-10001986"/>
    <x v="0"/>
    <n v="40.783999999999999"/>
  </r>
  <r>
    <n v="1845"/>
    <s v="US-2018-113852"/>
    <n v="29"/>
    <x v="7"/>
    <x v="3"/>
    <s v="02/08/2018"/>
    <x v="1"/>
    <s v="GW-14605"/>
    <s v="Giulietta Weimer"/>
    <x v="0"/>
    <x v="0"/>
    <x v="4"/>
    <x v="1"/>
    <s v="TEC-AC-10003027"/>
    <x v="2"/>
    <n v="90.57"/>
  </r>
  <r>
    <n v="1846"/>
    <s v="US-2018-158512"/>
    <n v="12"/>
    <x v="9"/>
    <x v="3"/>
    <s v="17/01/2018"/>
    <x v="0"/>
    <s v="DA-13450"/>
    <s v="Dianna Arnett"/>
    <x v="2"/>
    <x v="0"/>
    <x v="40"/>
    <x v="3"/>
    <s v="OFF-PA-10001804"/>
    <x v="1"/>
    <n v="40.08"/>
  </r>
  <r>
    <n v="1847"/>
    <s v="US-2018-158512"/>
    <n v="12"/>
    <x v="9"/>
    <x v="3"/>
    <s v="17/01/2018"/>
    <x v="0"/>
    <s v="DA-13450"/>
    <s v="Dianna Arnett"/>
    <x v="2"/>
    <x v="0"/>
    <x v="40"/>
    <x v="3"/>
    <s v="FUR-FU-10004973"/>
    <x v="0"/>
    <n v="37.68"/>
  </r>
  <r>
    <n v="1848"/>
    <s v="CA-2018-128370"/>
    <n v="10"/>
    <x v="8"/>
    <x v="3"/>
    <s v="10/09/2018"/>
    <x v="3"/>
    <s v="FH-14275"/>
    <s v="Frank Hawley"/>
    <x v="1"/>
    <x v="0"/>
    <x v="1"/>
    <x v="1"/>
    <s v="FUR-CH-10002602"/>
    <x v="0"/>
    <n v="362.35199999999998"/>
  </r>
  <r>
    <n v="1849"/>
    <s v="CA-2018-128370"/>
    <n v="10"/>
    <x v="8"/>
    <x v="3"/>
    <s v="10/09/2018"/>
    <x v="3"/>
    <s v="FH-14275"/>
    <s v="Frank Hawley"/>
    <x v="1"/>
    <x v="0"/>
    <x v="1"/>
    <x v="1"/>
    <s v="OFF-BI-10004140"/>
    <x v="1"/>
    <n v="7.1840000000000002"/>
  </r>
  <r>
    <n v="1850"/>
    <s v="CA-2016-160472"/>
    <n v="20"/>
    <x v="7"/>
    <x v="1"/>
    <s v="25/07/2016"/>
    <x v="0"/>
    <s v="RK-19300"/>
    <s v="Ralph Kennedy"/>
    <x v="0"/>
    <x v="0"/>
    <x v="14"/>
    <x v="2"/>
    <s v="OFF-ST-10000464"/>
    <x v="1"/>
    <n v="34.76"/>
  </r>
  <r>
    <n v="1851"/>
    <s v="CA-2016-160472"/>
    <n v="20"/>
    <x v="7"/>
    <x v="1"/>
    <s v="25/07/2016"/>
    <x v="0"/>
    <s v="RK-19300"/>
    <s v="Ralph Kennedy"/>
    <x v="0"/>
    <x v="0"/>
    <x v="14"/>
    <x v="2"/>
    <s v="TEC-AC-10002253"/>
    <x v="2"/>
    <n v="831.2"/>
  </r>
  <r>
    <n v="1852"/>
    <s v="CA-2016-160472"/>
    <n v="20"/>
    <x v="7"/>
    <x v="1"/>
    <s v="25/07/2016"/>
    <x v="0"/>
    <s v="RK-19300"/>
    <s v="Ralph Kennedy"/>
    <x v="0"/>
    <x v="0"/>
    <x v="14"/>
    <x v="2"/>
    <s v="OFF-PA-10000528"/>
    <x v="1"/>
    <n v="26.4"/>
  </r>
  <r>
    <n v="1853"/>
    <s v="CA-2016-160472"/>
    <n v="20"/>
    <x v="7"/>
    <x v="1"/>
    <s v="25/07/2016"/>
    <x v="0"/>
    <s v="RK-19300"/>
    <s v="Ralph Kennedy"/>
    <x v="0"/>
    <x v="0"/>
    <x v="14"/>
    <x v="2"/>
    <s v="OFF-EN-10000483"/>
    <x v="1"/>
    <n v="106.75"/>
  </r>
  <r>
    <n v="1854"/>
    <s v="CA-2016-160472"/>
    <n v="20"/>
    <x v="7"/>
    <x v="1"/>
    <s v="25/07/2016"/>
    <x v="0"/>
    <s v="RK-19300"/>
    <s v="Ralph Kennedy"/>
    <x v="0"/>
    <x v="0"/>
    <x v="14"/>
    <x v="2"/>
    <s v="OFF-PA-10003129"/>
    <x v="1"/>
    <n v="97.82"/>
  </r>
  <r>
    <n v="1855"/>
    <s v="CA-2016-160472"/>
    <n v="20"/>
    <x v="7"/>
    <x v="1"/>
    <s v="25/07/2016"/>
    <x v="0"/>
    <s v="RK-19300"/>
    <s v="Ralph Kennedy"/>
    <x v="0"/>
    <x v="0"/>
    <x v="14"/>
    <x v="2"/>
    <s v="OFF-ST-10003442"/>
    <x v="1"/>
    <n v="141.4"/>
  </r>
  <r>
    <n v="1856"/>
    <s v="CA-2015-114643"/>
    <n v="13"/>
    <x v="1"/>
    <x v="2"/>
    <s v="17/06/2015"/>
    <x v="1"/>
    <s v="FM-14215"/>
    <s v="Filia McAdams"/>
    <x v="1"/>
    <x v="0"/>
    <x v="1"/>
    <x v="1"/>
    <s v="OFF-AR-10003631"/>
    <x v="1"/>
    <n v="14.52"/>
  </r>
  <r>
    <n v="1857"/>
    <s v="US-2018-158218"/>
    <n v="12"/>
    <x v="5"/>
    <x v="3"/>
    <s v="15/05/2018"/>
    <x v="0"/>
    <s v="AC-10420"/>
    <s v="Alyssa Crouse"/>
    <x v="1"/>
    <x v="0"/>
    <x v="5"/>
    <x v="2"/>
    <s v="OFF-ST-10000563"/>
    <x v="1"/>
    <n v="127.92"/>
  </r>
  <r>
    <n v="1858"/>
    <s v="US-2018-158218"/>
    <n v="12"/>
    <x v="5"/>
    <x v="3"/>
    <s v="15/05/2018"/>
    <x v="0"/>
    <s v="AC-10420"/>
    <s v="Alyssa Crouse"/>
    <x v="1"/>
    <x v="0"/>
    <x v="5"/>
    <x v="2"/>
    <s v="OFF-BI-10002133"/>
    <x v="1"/>
    <n v="34.24"/>
  </r>
  <r>
    <n v="1859"/>
    <s v="CA-2016-121608"/>
    <n v="3"/>
    <x v="8"/>
    <x v="1"/>
    <s v="05/09/2016"/>
    <x v="2"/>
    <s v="JB-15400"/>
    <s v="Jennifer Braxton"/>
    <x v="1"/>
    <x v="0"/>
    <x v="29"/>
    <x v="3"/>
    <s v="OFF-AP-10002311"/>
    <x v="1"/>
    <n v="137.62"/>
  </r>
  <r>
    <n v="1860"/>
    <s v="CA-2016-121608"/>
    <n v="3"/>
    <x v="8"/>
    <x v="1"/>
    <s v="05/09/2016"/>
    <x v="2"/>
    <s v="JB-15400"/>
    <s v="Jennifer Braxton"/>
    <x v="1"/>
    <x v="0"/>
    <x v="29"/>
    <x v="3"/>
    <s v="TEC-PH-10004959"/>
    <x v="2"/>
    <n v="100.49"/>
  </r>
  <r>
    <n v="1861"/>
    <s v="US-2018-121251"/>
    <n v="26"/>
    <x v="10"/>
    <x v="3"/>
    <s v="27/03/2018"/>
    <x v="2"/>
    <s v="GM-14440"/>
    <s v="Gary McGarr"/>
    <x v="0"/>
    <x v="0"/>
    <x v="15"/>
    <x v="3"/>
    <s v="FUR-BO-10001918"/>
    <x v="0"/>
    <n v="257.56799999999998"/>
  </r>
  <r>
    <n v="1862"/>
    <s v="US-2018-121251"/>
    <n v="26"/>
    <x v="10"/>
    <x v="3"/>
    <s v="27/03/2018"/>
    <x v="2"/>
    <s v="GM-14440"/>
    <s v="Gary McGarr"/>
    <x v="0"/>
    <x v="0"/>
    <x v="15"/>
    <x v="3"/>
    <s v="TEC-PH-10004896"/>
    <x v="2"/>
    <n v="119.96"/>
  </r>
  <r>
    <n v="1863"/>
    <s v="CA-2015-151078"/>
    <n v="12"/>
    <x v="0"/>
    <x v="2"/>
    <s v="12/11/2015"/>
    <x v="3"/>
    <s v="RF-19840"/>
    <s v="Roy Französisch"/>
    <x v="0"/>
    <x v="0"/>
    <x v="5"/>
    <x v="2"/>
    <s v="OFF-ST-10001328"/>
    <x v="1"/>
    <n v="49.631999999999998"/>
  </r>
  <r>
    <n v="1864"/>
    <s v="US-2017-100839"/>
    <n v="13"/>
    <x v="2"/>
    <x v="0"/>
    <s v="17/10/2017"/>
    <x v="1"/>
    <s v="NC-18625"/>
    <s v="Noah Childs"/>
    <x v="1"/>
    <x v="0"/>
    <x v="22"/>
    <x v="1"/>
    <s v="FUR-TA-10004575"/>
    <x v="0"/>
    <n v="727.45"/>
  </r>
  <r>
    <n v="1865"/>
    <s v="US-2017-100839"/>
    <n v="13"/>
    <x v="2"/>
    <x v="0"/>
    <s v="17/10/2017"/>
    <x v="1"/>
    <s v="NC-18625"/>
    <s v="Noah Childs"/>
    <x v="1"/>
    <x v="0"/>
    <x v="22"/>
    <x v="1"/>
    <s v="FUR-FU-10001617"/>
    <x v="0"/>
    <n v="24.96"/>
  </r>
  <r>
    <n v="1866"/>
    <s v="US-2018-116659"/>
    <n v="12"/>
    <x v="0"/>
    <x v="3"/>
    <s v="12/11/2018"/>
    <x v="3"/>
    <s v="NG-18355"/>
    <s v="Nat Gilpin"/>
    <x v="1"/>
    <x v="0"/>
    <x v="24"/>
    <x v="3"/>
    <s v="TEC-PH-10002824"/>
    <x v="2"/>
    <n v="370.78199999999998"/>
  </r>
  <r>
    <n v="1867"/>
    <s v="CA-2018-118857"/>
    <n v="15"/>
    <x v="3"/>
    <x v="3"/>
    <s v="18/04/2018"/>
    <x v="2"/>
    <s v="AH-10075"/>
    <s v="Adam Hart"/>
    <x v="1"/>
    <x v="0"/>
    <x v="33"/>
    <x v="1"/>
    <s v="FUR-FU-10004460"/>
    <x v="0"/>
    <n v="196.45"/>
  </r>
  <r>
    <n v="1868"/>
    <s v="CA-2016-127110"/>
    <n v="25"/>
    <x v="1"/>
    <x v="1"/>
    <s v="01/07/2016"/>
    <x v="1"/>
    <s v="CH-12070"/>
    <s v="Cathy Hwang"/>
    <x v="2"/>
    <x v="0"/>
    <x v="9"/>
    <x v="3"/>
    <s v="OFF-PA-10003309"/>
    <x v="1"/>
    <n v="31.103999999999999"/>
  </r>
  <r>
    <n v="1869"/>
    <s v="CA-2016-127110"/>
    <n v="25"/>
    <x v="1"/>
    <x v="1"/>
    <s v="01/07/2016"/>
    <x v="1"/>
    <s v="CH-12070"/>
    <s v="Cathy Hwang"/>
    <x v="2"/>
    <x v="0"/>
    <x v="9"/>
    <x v="3"/>
    <s v="OFF-ST-10002554"/>
    <x v="1"/>
    <n v="78.256"/>
  </r>
  <r>
    <n v="1870"/>
    <s v="CA-2017-148201"/>
    <n v="26"/>
    <x v="6"/>
    <x v="0"/>
    <s v="29/08/2017"/>
    <x v="0"/>
    <s v="CC-12145"/>
    <s v="Charles Crestani"/>
    <x v="0"/>
    <x v="0"/>
    <x v="4"/>
    <x v="1"/>
    <s v="OFF-PA-10000019"/>
    <x v="1"/>
    <n v="6.48"/>
  </r>
  <r>
    <n v="1871"/>
    <s v="CA-2015-116932"/>
    <n v="21"/>
    <x v="7"/>
    <x v="2"/>
    <s v="25/07/2015"/>
    <x v="1"/>
    <s v="ME-18010"/>
    <s v="Michelle Ellison"/>
    <x v="1"/>
    <x v="0"/>
    <x v="1"/>
    <x v="1"/>
    <s v="OFF-AR-10002067"/>
    <x v="1"/>
    <n v="99.2"/>
  </r>
  <r>
    <n v="1872"/>
    <s v="CA-2015-116932"/>
    <n v="21"/>
    <x v="7"/>
    <x v="2"/>
    <s v="25/07/2015"/>
    <x v="1"/>
    <s v="ME-18010"/>
    <s v="Michelle Ellison"/>
    <x v="1"/>
    <x v="0"/>
    <x v="1"/>
    <x v="1"/>
    <s v="FUR-CH-10001215"/>
    <x v="0"/>
    <n v="801.56799999999998"/>
  </r>
  <r>
    <n v="1873"/>
    <s v="CA-2015-116932"/>
    <n v="21"/>
    <x v="7"/>
    <x v="2"/>
    <s v="25/07/2015"/>
    <x v="1"/>
    <s v="ME-18010"/>
    <s v="Michelle Ellison"/>
    <x v="1"/>
    <x v="0"/>
    <x v="1"/>
    <x v="1"/>
    <s v="FUR-TA-10004175"/>
    <x v="0"/>
    <n v="272.84800000000001"/>
  </r>
  <r>
    <n v="1874"/>
    <s v="CA-2018-142888"/>
    <n v="21"/>
    <x v="0"/>
    <x v="3"/>
    <s v="25/11/2018"/>
    <x v="1"/>
    <s v="BP-11230"/>
    <s v="Benjamin Patterson"/>
    <x v="0"/>
    <x v="0"/>
    <x v="4"/>
    <x v="1"/>
    <s v="FUR-TA-10004767"/>
    <x v="0"/>
    <n v="70.98"/>
  </r>
  <r>
    <n v="1875"/>
    <s v="CA-2015-147914"/>
    <n v="4"/>
    <x v="1"/>
    <x v="2"/>
    <s v="09/06/2015"/>
    <x v="1"/>
    <s v="MP-17470"/>
    <s v="Mark Packer"/>
    <x v="2"/>
    <x v="0"/>
    <x v="24"/>
    <x v="3"/>
    <s v="OFF-PA-10001685"/>
    <x v="1"/>
    <n v="16.224"/>
  </r>
  <r>
    <n v="1876"/>
    <s v="US-2017-112977"/>
    <n v="10"/>
    <x v="10"/>
    <x v="0"/>
    <s v="16/03/2017"/>
    <x v="1"/>
    <s v="CJ-12010"/>
    <s v="Caroline Jumper"/>
    <x v="0"/>
    <x v="0"/>
    <x v="15"/>
    <x v="3"/>
    <s v="FUR-BO-10003272"/>
    <x v="0"/>
    <n v="176.78399999999999"/>
  </r>
  <r>
    <n v="1877"/>
    <s v="CA-2018-112039"/>
    <n v="25"/>
    <x v="10"/>
    <x v="3"/>
    <s v="29/03/2018"/>
    <x v="1"/>
    <s v="JC-15775"/>
    <s v="John Castell"/>
    <x v="0"/>
    <x v="0"/>
    <x v="5"/>
    <x v="2"/>
    <s v="TEC-PH-10000984"/>
    <x v="2"/>
    <n v="470.37599999999998"/>
  </r>
  <r>
    <n v="1878"/>
    <s v="CA-2018-118885"/>
    <n v="29"/>
    <x v="4"/>
    <x v="3"/>
    <s v="02/01/2019"/>
    <x v="1"/>
    <s v="JG-15160"/>
    <s v="James Galang"/>
    <x v="0"/>
    <x v="0"/>
    <x v="1"/>
    <x v="1"/>
    <s v="FUR-CH-10002880"/>
    <x v="0"/>
    <n v="393.56799999999998"/>
  </r>
  <r>
    <n v="1879"/>
    <s v="CA-2018-118885"/>
    <n v="29"/>
    <x v="4"/>
    <x v="3"/>
    <s v="02/01/2019"/>
    <x v="1"/>
    <s v="JG-15160"/>
    <s v="James Galang"/>
    <x v="0"/>
    <x v="0"/>
    <x v="1"/>
    <x v="1"/>
    <s v="TEC-PH-10002563"/>
    <x v="2"/>
    <n v="302.37599999999998"/>
  </r>
  <r>
    <n v="1880"/>
    <s v="US-2018-166611"/>
    <n v="28"/>
    <x v="10"/>
    <x v="3"/>
    <s v="02/04/2018"/>
    <x v="1"/>
    <s v="CK-12760"/>
    <s v="Cyma Kinney"/>
    <x v="1"/>
    <x v="0"/>
    <x v="2"/>
    <x v="0"/>
    <s v="OFF-BI-10001191"/>
    <x v="1"/>
    <n v="68.742000000000004"/>
  </r>
  <r>
    <n v="1881"/>
    <s v="CA-2016-109512"/>
    <n v="5"/>
    <x v="10"/>
    <x v="1"/>
    <s v="05/03/2016"/>
    <x v="3"/>
    <s v="LF-17185"/>
    <s v="Luke Foster"/>
    <x v="0"/>
    <x v="0"/>
    <x v="15"/>
    <x v="3"/>
    <s v="OFF-EN-10002621"/>
    <x v="1"/>
    <n v="29.34"/>
  </r>
  <r>
    <n v="1882"/>
    <s v="CA-2016-109512"/>
    <n v="5"/>
    <x v="10"/>
    <x v="1"/>
    <s v="05/03/2016"/>
    <x v="3"/>
    <s v="LF-17185"/>
    <s v="Luke Foster"/>
    <x v="0"/>
    <x v="0"/>
    <x v="15"/>
    <x v="3"/>
    <s v="FUR-CH-10001146"/>
    <x v="0"/>
    <n v="383.60700000000003"/>
  </r>
  <r>
    <n v="1883"/>
    <s v="CA-2016-109512"/>
    <n v="5"/>
    <x v="10"/>
    <x v="1"/>
    <s v="05/03/2016"/>
    <x v="3"/>
    <s v="LF-17185"/>
    <s v="Luke Foster"/>
    <x v="0"/>
    <x v="0"/>
    <x v="15"/>
    <x v="3"/>
    <s v="OFF-ST-10000689"/>
    <x v="1"/>
    <n v="563.4"/>
  </r>
  <r>
    <n v="1884"/>
    <s v="CA-2017-118570"/>
    <n v="13"/>
    <x v="0"/>
    <x v="0"/>
    <s v="17/11/2017"/>
    <x v="1"/>
    <s v="CC-12430"/>
    <s v="Chuck Clark"/>
    <x v="2"/>
    <x v="0"/>
    <x v="9"/>
    <x v="3"/>
    <s v="OFF-PA-10001289"/>
    <x v="1"/>
    <n v="217.05600000000001"/>
  </r>
  <r>
    <n v="1885"/>
    <s v="CA-2018-154718"/>
    <n v="19"/>
    <x v="9"/>
    <x v="3"/>
    <s v="23/01/2018"/>
    <x v="0"/>
    <s v="DL-12865"/>
    <s v="Dan Lawera"/>
    <x v="0"/>
    <x v="0"/>
    <x v="5"/>
    <x v="2"/>
    <s v="OFF-LA-10003714"/>
    <x v="1"/>
    <n v="6"/>
  </r>
  <r>
    <n v="1886"/>
    <s v="CA-2017-147578"/>
    <n v="22"/>
    <x v="3"/>
    <x v="0"/>
    <s v="26/04/2017"/>
    <x v="0"/>
    <s v="PG-18895"/>
    <s v="Paul Gonzalez"/>
    <x v="0"/>
    <x v="0"/>
    <x v="1"/>
    <x v="1"/>
    <s v="FUR-FU-10001889"/>
    <x v="0"/>
    <n v="31.56"/>
  </r>
  <r>
    <n v="1887"/>
    <s v="CA-2015-140165"/>
    <n v="13"/>
    <x v="5"/>
    <x v="2"/>
    <s v="15/05/2015"/>
    <x v="2"/>
    <s v="EH-14005"/>
    <s v="Erica Hernandez"/>
    <x v="2"/>
    <x v="0"/>
    <x v="2"/>
    <x v="0"/>
    <s v="OFF-FA-10002815"/>
    <x v="1"/>
    <n v="7.1040000000000001"/>
  </r>
  <r>
    <n v="1888"/>
    <s v="CA-2015-140165"/>
    <n v="13"/>
    <x v="5"/>
    <x v="2"/>
    <s v="15/05/2015"/>
    <x v="2"/>
    <s v="EH-14005"/>
    <s v="Erica Hernandez"/>
    <x v="2"/>
    <x v="0"/>
    <x v="2"/>
    <x v="0"/>
    <s v="OFF-BI-10004519"/>
    <x v="1"/>
    <n v="398.35199999999998"/>
  </r>
  <r>
    <n v="1889"/>
    <s v="CA-2015-142587"/>
    <n v="21"/>
    <x v="2"/>
    <x v="2"/>
    <s v="22/10/2015"/>
    <x v="2"/>
    <s v="TB-21520"/>
    <s v="Tracy Blumstein"/>
    <x v="0"/>
    <x v="0"/>
    <x v="24"/>
    <x v="3"/>
    <s v="OFF-AP-10004708"/>
    <x v="1"/>
    <n v="121.792"/>
  </r>
  <r>
    <n v="1890"/>
    <s v="CA-2015-142587"/>
    <n v="21"/>
    <x v="2"/>
    <x v="2"/>
    <s v="22/10/2015"/>
    <x v="2"/>
    <s v="TB-21520"/>
    <s v="Tracy Blumstein"/>
    <x v="0"/>
    <x v="0"/>
    <x v="24"/>
    <x v="3"/>
    <s v="FUR-TA-10000617"/>
    <x v="0"/>
    <n v="409.59"/>
  </r>
  <r>
    <n v="1891"/>
    <s v="CA-2015-157623"/>
    <n v="14"/>
    <x v="10"/>
    <x v="2"/>
    <s v="18/03/2015"/>
    <x v="1"/>
    <s v="DK-13225"/>
    <s v="Dean Katz"/>
    <x v="1"/>
    <x v="0"/>
    <x v="1"/>
    <x v="1"/>
    <s v="OFF-PA-10001204"/>
    <x v="1"/>
    <n v="10.56"/>
  </r>
  <r>
    <n v="1892"/>
    <s v="CA-2015-157623"/>
    <n v="14"/>
    <x v="10"/>
    <x v="2"/>
    <s v="18/03/2015"/>
    <x v="1"/>
    <s v="DK-13225"/>
    <s v="Dean Katz"/>
    <x v="1"/>
    <x v="0"/>
    <x v="1"/>
    <x v="1"/>
    <s v="OFF-AR-10003723"/>
    <x v="1"/>
    <n v="3.38"/>
  </r>
  <r>
    <n v="1893"/>
    <s v="CA-2018-145310"/>
    <n v="22"/>
    <x v="4"/>
    <x v="3"/>
    <s v="24/12/2018"/>
    <x v="0"/>
    <s v="JP-15520"/>
    <s v="Jeremy Pistek"/>
    <x v="0"/>
    <x v="0"/>
    <x v="2"/>
    <x v="0"/>
    <s v="OFF-EN-10002621"/>
    <x v="1"/>
    <n v="7.8239999999999998"/>
  </r>
  <r>
    <n v="1894"/>
    <s v="CA-2017-100083"/>
    <n v="24"/>
    <x v="0"/>
    <x v="0"/>
    <s v="29/11/2017"/>
    <x v="1"/>
    <s v="CD-11980"/>
    <s v="Carol Darley"/>
    <x v="0"/>
    <x v="0"/>
    <x v="21"/>
    <x v="1"/>
    <s v="OFF-PA-10000241"/>
    <x v="1"/>
    <n v="24.783999999999999"/>
  </r>
  <r>
    <n v="1895"/>
    <s v="US-2018-108063"/>
    <n v="2"/>
    <x v="4"/>
    <x v="3"/>
    <s v="05/12/2018"/>
    <x v="2"/>
    <s v="AS-10090"/>
    <s v="Adam Shillingsburg"/>
    <x v="0"/>
    <x v="0"/>
    <x v="17"/>
    <x v="0"/>
    <s v="OFF-AR-10001446"/>
    <x v="1"/>
    <n v="34.65"/>
  </r>
  <r>
    <n v="1896"/>
    <s v="CA-2016-109197"/>
    <n v="31"/>
    <x v="4"/>
    <x v="1"/>
    <s v="04/01/2017"/>
    <x v="1"/>
    <s v="JO-15280"/>
    <s v="Jas O'Carroll"/>
    <x v="0"/>
    <x v="0"/>
    <x v="37"/>
    <x v="1"/>
    <s v="OFF-BI-10004632"/>
    <x v="1"/>
    <n v="487.98399999999998"/>
  </r>
  <r>
    <n v="1897"/>
    <s v="CA-2018-141789"/>
    <n v="3"/>
    <x v="2"/>
    <x v="3"/>
    <s v="06/10/2018"/>
    <x v="2"/>
    <s v="AC-10450"/>
    <s v="Amy Cox"/>
    <x v="0"/>
    <x v="0"/>
    <x v="11"/>
    <x v="2"/>
    <s v="OFF-BI-10001359"/>
    <x v="1"/>
    <n v="1793.98"/>
  </r>
  <r>
    <n v="1898"/>
    <s v="CA-2015-169775"/>
    <n v="29"/>
    <x v="6"/>
    <x v="2"/>
    <s v="02/09/2015"/>
    <x v="0"/>
    <s v="RA-19945"/>
    <s v="Ryan Akin"/>
    <x v="0"/>
    <x v="0"/>
    <x v="2"/>
    <x v="0"/>
    <s v="OFF-EN-10001749"/>
    <x v="1"/>
    <n v="29.808"/>
  </r>
  <r>
    <n v="1899"/>
    <s v="CA-2015-169775"/>
    <n v="29"/>
    <x v="6"/>
    <x v="2"/>
    <s v="02/09/2015"/>
    <x v="0"/>
    <s v="RA-19945"/>
    <s v="Ryan Akin"/>
    <x v="0"/>
    <x v="0"/>
    <x v="2"/>
    <x v="0"/>
    <s v="OFF-BI-10004390"/>
    <x v="1"/>
    <n v="505.17599999999999"/>
  </r>
  <r>
    <n v="1900"/>
    <s v="CA-2015-169775"/>
    <n v="29"/>
    <x v="6"/>
    <x v="2"/>
    <s v="02/09/2015"/>
    <x v="0"/>
    <s v="RA-19945"/>
    <s v="Ryan Akin"/>
    <x v="0"/>
    <x v="0"/>
    <x v="2"/>
    <x v="0"/>
    <s v="FUR-TA-10001857"/>
    <x v="0"/>
    <n v="174.05850000000001"/>
  </r>
  <r>
    <n v="1901"/>
    <s v="CA-2017-140543"/>
    <n v="29"/>
    <x v="1"/>
    <x v="0"/>
    <s v="03/07/2017"/>
    <x v="0"/>
    <s v="Co-12640"/>
    <s v="Corey-Lock"/>
    <x v="0"/>
    <x v="0"/>
    <x v="20"/>
    <x v="0"/>
    <s v="OFF-ST-10000563"/>
    <x v="1"/>
    <n v="191.88"/>
  </r>
  <r>
    <n v="1902"/>
    <s v="CA-2017-151141"/>
    <n v="20"/>
    <x v="6"/>
    <x v="0"/>
    <s v="23/08/2017"/>
    <x v="2"/>
    <s v="DW-13480"/>
    <s v="Dianna Wilson"/>
    <x v="2"/>
    <x v="0"/>
    <x v="12"/>
    <x v="2"/>
    <s v="TEC-PH-10004924"/>
    <x v="2"/>
    <n v="14.78"/>
  </r>
  <r>
    <n v="1903"/>
    <s v="CA-2018-167094"/>
    <n v="21"/>
    <x v="2"/>
    <x v="3"/>
    <s v="22/10/2018"/>
    <x v="2"/>
    <s v="DK-12835"/>
    <s v="Damala Kotsonis"/>
    <x v="1"/>
    <x v="0"/>
    <x v="21"/>
    <x v="1"/>
    <s v="OFF-PA-10003953"/>
    <x v="1"/>
    <n v="5.1840000000000002"/>
  </r>
  <r>
    <n v="1904"/>
    <s v="CA-2018-167094"/>
    <n v="21"/>
    <x v="2"/>
    <x v="3"/>
    <s v="22/10/2018"/>
    <x v="2"/>
    <s v="DK-12835"/>
    <s v="Damala Kotsonis"/>
    <x v="1"/>
    <x v="0"/>
    <x v="21"/>
    <x v="1"/>
    <s v="FUR-CH-10000155"/>
    <x v="0"/>
    <n v="478.48"/>
  </r>
  <r>
    <n v="1905"/>
    <s v="CA-2018-167094"/>
    <n v="21"/>
    <x v="2"/>
    <x v="3"/>
    <s v="22/10/2018"/>
    <x v="2"/>
    <s v="DK-12835"/>
    <s v="Damala Kotsonis"/>
    <x v="1"/>
    <x v="0"/>
    <x v="21"/>
    <x v="1"/>
    <s v="TEC-AC-10003116"/>
    <x v="2"/>
    <n v="28.4"/>
  </r>
  <r>
    <n v="1906"/>
    <s v="CA-2018-154410"/>
    <n v="21"/>
    <x v="2"/>
    <x v="3"/>
    <s v="24/10/2018"/>
    <x v="2"/>
    <s v="MD-17860"/>
    <s v="Michael Dominguez"/>
    <x v="1"/>
    <x v="0"/>
    <x v="14"/>
    <x v="2"/>
    <s v="OFF-ST-10002743"/>
    <x v="1"/>
    <n v="909.12"/>
  </r>
  <r>
    <n v="1907"/>
    <s v="US-2017-150567"/>
    <n v="17"/>
    <x v="5"/>
    <x v="0"/>
    <s v="21/05/2017"/>
    <x v="1"/>
    <s v="RP-19855"/>
    <s v="Roy Phan"/>
    <x v="1"/>
    <x v="0"/>
    <x v="2"/>
    <x v="0"/>
    <s v="OFF-BI-10001757"/>
    <x v="1"/>
    <n v="2.952"/>
  </r>
  <r>
    <n v="1908"/>
    <s v="US-2017-150567"/>
    <n v="17"/>
    <x v="5"/>
    <x v="0"/>
    <s v="21/05/2017"/>
    <x v="1"/>
    <s v="RP-19855"/>
    <s v="Roy Phan"/>
    <x v="1"/>
    <x v="0"/>
    <x v="2"/>
    <x v="0"/>
    <s v="OFF-BI-10000069"/>
    <x v="1"/>
    <n v="27.018000000000001"/>
  </r>
  <r>
    <n v="1909"/>
    <s v="CA-2016-157959"/>
    <n v="3"/>
    <x v="11"/>
    <x v="1"/>
    <s v="04/02/2016"/>
    <x v="2"/>
    <s v="RW-19540"/>
    <s v="Rick Wilson"/>
    <x v="1"/>
    <x v="0"/>
    <x v="1"/>
    <x v="1"/>
    <s v="FUR-FU-10004093"/>
    <x v="0"/>
    <n v="136.91999999999999"/>
  </r>
  <r>
    <n v="1910"/>
    <s v="CA-2018-105886"/>
    <n v="18"/>
    <x v="4"/>
    <x v="3"/>
    <s v="23/12/2018"/>
    <x v="1"/>
    <s v="DB-13660"/>
    <s v="Duane Benoit"/>
    <x v="0"/>
    <x v="0"/>
    <x v="15"/>
    <x v="3"/>
    <s v="FUR-FU-10001037"/>
    <x v="0"/>
    <n v="18.96"/>
  </r>
  <r>
    <n v="1911"/>
    <s v="CA-2017-105963"/>
    <n v="15"/>
    <x v="0"/>
    <x v="0"/>
    <s v="22/11/2017"/>
    <x v="1"/>
    <s v="SC-20770"/>
    <s v="Stewart Carmichael"/>
    <x v="1"/>
    <x v="0"/>
    <x v="1"/>
    <x v="1"/>
    <s v="TEC-AC-10003832"/>
    <x v="2"/>
    <n v="99.39"/>
  </r>
  <r>
    <n v="1912"/>
    <s v="CA-2018-121503"/>
    <n v="3"/>
    <x v="7"/>
    <x v="3"/>
    <s v="06/07/2018"/>
    <x v="0"/>
    <s v="FH-14275"/>
    <s v="Frank Hawley"/>
    <x v="1"/>
    <x v="0"/>
    <x v="5"/>
    <x v="2"/>
    <s v="OFF-PA-10001878"/>
    <x v="1"/>
    <n v="273.89600000000002"/>
  </r>
  <r>
    <n v="1913"/>
    <s v="CA-2018-121503"/>
    <n v="3"/>
    <x v="7"/>
    <x v="3"/>
    <s v="06/07/2018"/>
    <x v="0"/>
    <s v="FH-14275"/>
    <s v="Frank Hawley"/>
    <x v="1"/>
    <x v="0"/>
    <x v="5"/>
    <x v="2"/>
    <s v="TEC-MA-10003674"/>
    <x v="2"/>
    <n v="597.13199999999995"/>
  </r>
  <r>
    <n v="1914"/>
    <s v="CA-2015-103366"/>
    <n v="15"/>
    <x v="9"/>
    <x v="2"/>
    <s v="17/01/2015"/>
    <x v="2"/>
    <s v="EH-13990"/>
    <s v="Erica Hackney"/>
    <x v="0"/>
    <x v="0"/>
    <x v="32"/>
    <x v="0"/>
    <s v="TEC-AC-10003628"/>
    <x v="2"/>
    <n v="149.94999999999999"/>
  </r>
  <r>
    <n v="1915"/>
    <s v="CA-2018-124597"/>
    <n v="30"/>
    <x v="3"/>
    <x v="3"/>
    <s v="05/05/2018"/>
    <x v="1"/>
    <s v="AS-10630"/>
    <s v="Ann Steele"/>
    <x v="2"/>
    <x v="0"/>
    <x v="2"/>
    <x v="0"/>
    <s v="OFF-LA-10003190"/>
    <x v="1"/>
    <n v="4.6079999999999997"/>
  </r>
  <r>
    <n v="1916"/>
    <s v="CA-2018-124597"/>
    <n v="30"/>
    <x v="3"/>
    <x v="3"/>
    <s v="05/05/2018"/>
    <x v="1"/>
    <s v="AS-10630"/>
    <s v="Ann Steele"/>
    <x v="2"/>
    <x v="0"/>
    <x v="2"/>
    <x v="0"/>
    <s v="OFF-AR-10002280"/>
    <x v="1"/>
    <n v="15.528"/>
  </r>
  <r>
    <n v="1917"/>
    <s v="CA-2018-124597"/>
    <n v="30"/>
    <x v="3"/>
    <x v="3"/>
    <s v="05/05/2018"/>
    <x v="1"/>
    <s v="AS-10630"/>
    <s v="Ann Steele"/>
    <x v="2"/>
    <x v="0"/>
    <x v="2"/>
    <x v="0"/>
    <s v="OFF-LA-10001569"/>
    <x v="1"/>
    <n v="11.952"/>
  </r>
  <r>
    <n v="1918"/>
    <s v="CA-2016-105634"/>
    <n v="8"/>
    <x v="0"/>
    <x v="1"/>
    <s v="14/11/2016"/>
    <x v="1"/>
    <s v="HA-14905"/>
    <s v="Helen Abelman"/>
    <x v="0"/>
    <x v="0"/>
    <x v="31"/>
    <x v="3"/>
    <s v="OFF-AR-10001573"/>
    <x v="1"/>
    <n v="11.65"/>
  </r>
  <r>
    <n v="1919"/>
    <s v="CA-2016-123673"/>
    <n v="30"/>
    <x v="2"/>
    <x v="1"/>
    <s v="01/11/2016"/>
    <x v="0"/>
    <s v="CH-12070"/>
    <s v="Cathy Hwang"/>
    <x v="2"/>
    <x v="0"/>
    <x v="12"/>
    <x v="2"/>
    <s v="TEC-PH-10001809"/>
    <x v="2"/>
    <n v="299.89999999999998"/>
  </r>
  <r>
    <n v="1920"/>
    <s v="US-2018-111423"/>
    <n v="17"/>
    <x v="6"/>
    <x v="3"/>
    <s v="19/08/2018"/>
    <x v="2"/>
    <s v="EH-13765"/>
    <s v="Edward Hooks"/>
    <x v="1"/>
    <x v="0"/>
    <x v="15"/>
    <x v="3"/>
    <s v="OFF-BI-10003091"/>
    <x v="1"/>
    <n v="895.92"/>
  </r>
  <r>
    <n v="1921"/>
    <s v="US-2018-111423"/>
    <n v="17"/>
    <x v="6"/>
    <x v="3"/>
    <s v="19/08/2018"/>
    <x v="2"/>
    <s v="EH-13765"/>
    <s v="Edward Hooks"/>
    <x v="1"/>
    <x v="0"/>
    <x v="15"/>
    <x v="3"/>
    <s v="FUR-CH-10003981"/>
    <x v="0"/>
    <n v="462.56400000000002"/>
  </r>
  <r>
    <n v="1922"/>
    <s v="CA-2016-125178"/>
    <n v="3"/>
    <x v="2"/>
    <x v="1"/>
    <s v="09/10/2016"/>
    <x v="1"/>
    <s v="MZ-17515"/>
    <s v="Mary Zewe"/>
    <x v="1"/>
    <x v="0"/>
    <x v="9"/>
    <x v="3"/>
    <s v="OFF-ST-10002562"/>
    <x v="1"/>
    <n v="15.007999999999999"/>
  </r>
  <r>
    <n v="1923"/>
    <s v="CA-2017-156685"/>
    <n v="8"/>
    <x v="7"/>
    <x v="0"/>
    <s v="10/07/2017"/>
    <x v="0"/>
    <s v="SC-20230"/>
    <s v="Scot Coram"/>
    <x v="1"/>
    <x v="0"/>
    <x v="5"/>
    <x v="2"/>
    <s v="TEC-PH-10004345"/>
    <x v="2"/>
    <n v="863.64"/>
  </r>
  <r>
    <n v="1924"/>
    <s v="CA-2017-156685"/>
    <n v="8"/>
    <x v="7"/>
    <x v="0"/>
    <s v="10/07/2017"/>
    <x v="0"/>
    <s v="SC-20230"/>
    <s v="Scot Coram"/>
    <x v="1"/>
    <x v="0"/>
    <x v="5"/>
    <x v="2"/>
    <s v="OFF-AR-10000588"/>
    <x v="1"/>
    <n v="47.616"/>
  </r>
  <r>
    <n v="1925"/>
    <s v="CA-2018-126865"/>
    <n v="5"/>
    <x v="4"/>
    <x v="3"/>
    <s v="07/12/2018"/>
    <x v="0"/>
    <s v="NP-18325"/>
    <s v="Naresj Patel"/>
    <x v="0"/>
    <x v="0"/>
    <x v="1"/>
    <x v="1"/>
    <s v="OFF-PA-10003039"/>
    <x v="1"/>
    <n v="92.94"/>
  </r>
  <r>
    <n v="1926"/>
    <s v="CA-2018-102834"/>
    <n v="9"/>
    <x v="10"/>
    <x v="3"/>
    <s v="13/03/2018"/>
    <x v="1"/>
    <s v="LW-16990"/>
    <s v="Lindsay Williams"/>
    <x v="1"/>
    <x v="0"/>
    <x v="1"/>
    <x v="1"/>
    <s v="TEC-AC-10001908"/>
    <x v="2"/>
    <n v="199.98"/>
  </r>
  <r>
    <n v="1927"/>
    <s v="US-2017-139710"/>
    <n v="9"/>
    <x v="1"/>
    <x v="0"/>
    <s v="15/06/2017"/>
    <x v="1"/>
    <s v="GM-14680"/>
    <s v="Greg Matthias"/>
    <x v="0"/>
    <x v="0"/>
    <x v="1"/>
    <x v="1"/>
    <s v="TEC-PH-10001198"/>
    <x v="2"/>
    <n v="177.48"/>
  </r>
  <r>
    <n v="1928"/>
    <s v="CA-2018-121538"/>
    <n v="28"/>
    <x v="0"/>
    <x v="3"/>
    <s v="01/12/2018"/>
    <x v="2"/>
    <s v="RH-19495"/>
    <s v="Rick Hansen"/>
    <x v="0"/>
    <x v="0"/>
    <x v="22"/>
    <x v="1"/>
    <s v="OFF-PA-10004071"/>
    <x v="1"/>
    <n v="88.768000000000001"/>
  </r>
  <r>
    <n v="1929"/>
    <s v="US-2018-101539"/>
    <n v="16"/>
    <x v="10"/>
    <x v="3"/>
    <s v="18/03/2018"/>
    <x v="0"/>
    <s v="VM-21685"/>
    <s v="Valerie Mitchum"/>
    <x v="2"/>
    <x v="0"/>
    <x v="4"/>
    <x v="1"/>
    <s v="OFF-PA-10001972"/>
    <x v="1"/>
    <n v="6.48"/>
  </r>
  <r>
    <n v="1930"/>
    <s v="US-2018-101539"/>
    <n v="16"/>
    <x v="10"/>
    <x v="3"/>
    <s v="18/03/2018"/>
    <x v="0"/>
    <s v="VM-21685"/>
    <s v="Valerie Mitchum"/>
    <x v="2"/>
    <x v="0"/>
    <x v="4"/>
    <x v="1"/>
    <s v="OFF-ST-10004180"/>
    <x v="1"/>
    <n v="46.51"/>
  </r>
  <r>
    <n v="1931"/>
    <s v="US-2018-101539"/>
    <n v="16"/>
    <x v="10"/>
    <x v="3"/>
    <s v="18/03/2018"/>
    <x v="0"/>
    <s v="VM-21685"/>
    <s v="Valerie Mitchum"/>
    <x v="2"/>
    <x v="0"/>
    <x v="4"/>
    <x v="1"/>
    <s v="TEC-PH-10004165"/>
    <x v="2"/>
    <n v="659.976"/>
  </r>
  <r>
    <n v="1932"/>
    <s v="CA-2017-152121"/>
    <n v="27"/>
    <x v="0"/>
    <x v="0"/>
    <s v="29/11/2017"/>
    <x v="0"/>
    <s v="CC-12670"/>
    <s v="Craig Carreira"/>
    <x v="0"/>
    <x v="0"/>
    <x v="16"/>
    <x v="1"/>
    <s v="TEC-PH-10002483"/>
    <x v="2"/>
    <n v="271.99200000000002"/>
  </r>
  <r>
    <n v="1933"/>
    <s v="CA-2018-161200"/>
    <n v="6"/>
    <x v="6"/>
    <x v="3"/>
    <s v="10/08/2018"/>
    <x v="0"/>
    <s v="SV-20365"/>
    <s v="Seth Vernon"/>
    <x v="0"/>
    <x v="0"/>
    <x v="28"/>
    <x v="0"/>
    <s v="FUR-BO-10000468"/>
    <x v="0"/>
    <n v="145.74"/>
  </r>
  <r>
    <n v="1934"/>
    <s v="CA-2018-161200"/>
    <n v="6"/>
    <x v="6"/>
    <x v="3"/>
    <s v="10/08/2018"/>
    <x v="0"/>
    <s v="SV-20365"/>
    <s v="Seth Vernon"/>
    <x v="0"/>
    <x v="0"/>
    <x v="28"/>
    <x v="0"/>
    <s v="FUR-FU-10001706"/>
    <x v="0"/>
    <n v="15.4"/>
  </r>
  <r>
    <n v="1935"/>
    <s v="CA-2018-101245"/>
    <n v="27"/>
    <x v="0"/>
    <x v="3"/>
    <s v="03/12/2018"/>
    <x v="1"/>
    <s v="LW-16990"/>
    <s v="Lindsay Williams"/>
    <x v="1"/>
    <x v="0"/>
    <x v="1"/>
    <x v="1"/>
    <s v="OFF-PA-10003129"/>
    <x v="1"/>
    <n v="244.55"/>
  </r>
  <r>
    <n v="1936"/>
    <s v="CA-2018-101245"/>
    <n v="27"/>
    <x v="0"/>
    <x v="3"/>
    <s v="03/12/2018"/>
    <x v="1"/>
    <s v="LW-16990"/>
    <s v="Lindsay Williams"/>
    <x v="1"/>
    <x v="0"/>
    <x v="1"/>
    <x v="1"/>
    <s v="TEC-AC-10001284"/>
    <x v="2"/>
    <n v="166.16"/>
  </r>
  <r>
    <n v="1937"/>
    <s v="CA-2016-141768"/>
    <n v="25"/>
    <x v="5"/>
    <x v="1"/>
    <s v="27/05/2016"/>
    <x v="0"/>
    <s v="NP-18685"/>
    <s v="Nora Pelletier"/>
    <x v="2"/>
    <x v="0"/>
    <x v="1"/>
    <x v="1"/>
    <s v="FUR-FU-10002268"/>
    <x v="0"/>
    <n v="14.73"/>
  </r>
  <r>
    <n v="1938"/>
    <s v="CA-2017-112109"/>
    <n v="8"/>
    <x v="7"/>
    <x v="0"/>
    <s v="12/07/2017"/>
    <x v="1"/>
    <s v="JE-15715"/>
    <s v="Joe Elijah"/>
    <x v="0"/>
    <x v="0"/>
    <x v="22"/>
    <x v="1"/>
    <s v="OFF-BI-10002082"/>
    <x v="1"/>
    <n v="19.968"/>
  </r>
  <r>
    <n v="1939"/>
    <s v="CA-2017-112109"/>
    <n v="8"/>
    <x v="7"/>
    <x v="0"/>
    <s v="12/07/2017"/>
    <x v="1"/>
    <s v="JE-15715"/>
    <s v="Joe Elijah"/>
    <x v="0"/>
    <x v="0"/>
    <x v="22"/>
    <x v="1"/>
    <s v="OFF-ST-10001505"/>
    <x v="1"/>
    <n v="33.488"/>
  </r>
  <r>
    <n v="1940"/>
    <s v="CA-2017-112109"/>
    <n v="8"/>
    <x v="7"/>
    <x v="0"/>
    <s v="12/07/2017"/>
    <x v="1"/>
    <s v="JE-15715"/>
    <s v="Joe Elijah"/>
    <x v="0"/>
    <x v="0"/>
    <x v="22"/>
    <x v="1"/>
    <s v="OFF-BI-10001634"/>
    <x v="1"/>
    <n v="8.7360000000000007"/>
  </r>
  <r>
    <n v="1941"/>
    <s v="CA-2017-112109"/>
    <n v="8"/>
    <x v="7"/>
    <x v="0"/>
    <s v="12/07/2017"/>
    <x v="1"/>
    <s v="JE-15715"/>
    <s v="Joe Elijah"/>
    <x v="0"/>
    <x v="0"/>
    <x v="22"/>
    <x v="1"/>
    <s v="FUR-CH-10004287"/>
    <x v="0"/>
    <n v="662.88"/>
  </r>
  <r>
    <n v="1942"/>
    <s v="CA-2018-144064"/>
    <n v="29"/>
    <x v="6"/>
    <x v="3"/>
    <s v="01/09/2018"/>
    <x v="2"/>
    <s v="CP-12085"/>
    <s v="Cathy Prescott"/>
    <x v="1"/>
    <x v="0"/>
    <x v="10"/>
    <x v="2"/>
    <s v="OFF-LA-10004544"/>
    <x v="1"/>
    <n v="47.36"/>
  </r>
  <r>
    <n v="1943"/>
    <s v="CA-2018-144064"/>
    <n v="29"/>
    <x v="6"/>
    <x v="3"/>
    <s v="01/09/2018"/>
    <x v="2"/>
    <s v="CP-12085"/>
    <s v="Cathy Prescott"/>
    <x v="1"/>
    <x v="0"/>
    <x v="10"/>
    <x v="2"/>
    <s v="OFF-ST-10004507"/>
    <x v="1"/>
    <n v="27.44"/>
  </r>
  <r>
    <n v="1944"/>
    <s v="CA-2018-144064"/>
    <n v="29"/>
    <x v="6"/>
    <x v="3"/>
    <s v="01/09/2018"/>
    <x v="2"/>
    <s v="CP-12085"/>
    <s v="Cathy Prescott"/>
    <x v="1"/>
    <x v="0"/>
    <x v="10"/>
    <x v="2"/>
    <s v="OFF-BI-10002012"/>
    <x v="1"/>
    <n v="3.24"/>
  </r>
  <r>
    <n v="1945"/>
    <s v="CA-2017-108581"/>
    <n v="20"/>
    <x v="1"/>
    <x v="0"/>
    <s v="26/06/2017"/>
    <x v="1"/>
    <s v="EA-14035"/>
    <s v="Erin Ashbrook"/>
    <x v="1"/>
    <x v="0"/>
    <x v="5"/>
    <x v="2"/>
    <s v="TEC-AC-10001109"/>
    <x v="2"/>
    <n v="95.968000000000004"/>
  </r>
  <r>
    <n v="1946"/>
    <s v="CA-2017-108581"/>
    <n v="20"/>
    <x v="1"/>
    <x v="0"/>
    <s v="26/06/2017"/>
    <x v="1"/>
    <s v="EA-14035"/>
    <s v="Erin Ashbrook"/>
    <x v="1"/>
    <x v="0"/>
    <x v="5"/>
    <x v="2"/>
    <s v="OFF-PA-10000809"/>
    <x v="1"/>
    <n v="10.368"/>
  </r>
  <r>
    <n v="1947"/>
    <s v="CA-2018-157987"/>
    <n v="2"/>
    <x v="8"/>
    <x v="3"/>
    <s v="06/09/2018"/>
    <x v="1"/>
    <s v="AC-10615"/>
    <s v="Ann Chong"/>
    <x v="1"/>
    <x v="0"/>
    <x v="15"/>
    <x v="3"/>
    <s v="OFF-AR-10000658"/>
    <x v="1"/>
    <n v="23.1"/>
  </r>
  <r>
    <n v="1948"/>
    <s v="CA-2018-157987"/>
    <n v="2"/>
    <x v="8"/>
    <x v="3"/>
    <s v="06/09/2018"/>
    <x v="1"/>
    <s v="AC-10615"/>
    <s v="Ann Chong"/>
    <x v="1"/>
    <x v="0"/>
    <x v="15"/>
    <x v="3"/>
    <s v="FUR-FU-10001196"/>
    <x v="0"/>
    <n v="11.54"/>
  </r>
  <r>
    <n v="1949"/>
    <s v="CA-2018-157987"/>
    <n v="2"/>
    <x v="8"/>
    <x v="3"/>
    <s v="06/09/2018"/>
    <x v="1"/>
    <s v="AC-10615"/>
    <s v="Ann Chong"/>
    <x v="1"/>
    <x v="0"/>
    <x v="15"/>
    <x v="3"/>
    <s v="FUR-TA-10001889"/>
    <x v="0"/>
    <n v="254.52600000000001"/>
  </r>
  <r>
    <n v="1950"/>
    <s v="CA-2018-157987"/>
    <n v="2"/>
    <x v="8"/>
    <x v="3"/>
    <s v="06/09/2018"/>
    <x v="1"/>
    <s v="AC-10615"/>
    <s v="Ann Chong"/>
    <x v="1"/>
    <x v="0"/>
    <x v="15"/>
    <x v="3"/>
    <s v="OFF-AP-10000358"/>
    <x v="1"/>
    <n v="12.98"/>
  </r>
  <r>
    <n v="1951"/>
    <s v="CA-2018-157987"/>
    <n v="2"/>
    <x v="8"/>
    <x v="3"/>
    <s v="06/09/2018"/>
    <x v="1"/>
    <s v="AC-10615"/>
    <s v="Ann Chong"/>
    <x v="1"/>
    <x v="0"/>
    <x v="15"/>
    <x v="3"/>
    <s v="OFF-BI-10004970"/>
    <x v="1"/>
    <n v="26.431999999999999"/>
  </r>
  <r>
    <n v="1952"/>
    <s v="CA-2018-157987"/>
    <n v="2"/>
    <x v="8"/>
    <x v="3"/>
    <s v="06/09/2018"/>
    <x v="1"/>
    <s v="AC-10615"/>
    <s v="Ann Chong"/>
    <x v="1"/>
    <x v="0"/>
    <x v="15"/>
    <x v="3"/>
    <s v="TEC-PH-10003885"/>
    <x v="2"/>
    <n v="197.97"/>
  </r>
  <r>
    <n v="1953"/>
    <s v="CA-2018-157987"/>
    <n v="2"/>
    <x v="8"/>
    <x v="3"/>
    <s v="06/09/2018"/>
    <x v="1"/>
    <s v="AC-10615"/>
    <s v="Ann Chong"/>
    <x v="1"/>
    <x v="0"/>
    <x v="15"/>
    <x v="3"/>
    <s v="OFF-LA-10001641"/>
    <x v="1"/>
    <n v="18.899999999999999"/>
  </r>
  <r>
    <n v="1954"/>
    <s v="CA-2018-157987"/>
    <n v="2"/>
    <x v="8"/>
    <x v="3"/>
    <s v="06/09/2018"/>
    <x v="1"/>
    <s v="AC-10615"/>
    <s v="Ann Chong"/>
    <x v="1"/>
    <x v="0"/>
    <x v="15"/>
    <x v="3"/>
    <s v="FUR-CH-10003379"/>
    <x v="0"/>
    <n v="1282.4100000000001"/>
  </r>
  <r>
    <n v="1955"/>
    <s v="CA-2018-157987"/>
    <n v="2"/>
    <x v="8"/>
    <x v="3"/>
    <s v="06/09/2018"/>
    <x v="1"/>
    <s v="AC-10615"/>
    <s v="Ann Chong"/>
    <x v="1"/>
    <x v="0"/>
    <x v="15"/>
    <x v="3"/>
    <s v="OFF-AR-10004582"/>
    <x v="1"/>
    <n v="4.92"/>
  </r>
  <r>
    <n v="1956"/>
    <s v="CA-2018-157987"/>
    <n v="2"/>
    <x v="8"/>
    <x v="3"/>
    <s v="06/09/2018"/>
    <x v="1"/>
    <s v="AC-10615"/>
    <s v="Ann Chong"/>
    <x v="1"/>
    <x v="0"/>
    <x v="15"/>
    <x v="3"/>
    <s v="TEC-AC-10002842"/>
    <x v="2"/>
    <n v="238"/>
  </r>
  <r>
    <n v="1957"/>
    <s v="CA-2018-157987"/>
    <n v="2"/>
    <x v="8"/>
    <x v="3"/>
    <s v="06/09/2018"/>
    <x v="1"/>
    <s v="AC-10615"/>
    <s v="Ann Chong"/>
    <x v="1"/>
    <x v="0"/>
    <x v="15"/>
    <x v="3"/>
    <s v="TEC-AC-10000109"/>
    <x v="2"/>
    <n v="167.97"/>
  </r>
  <r>
    <n v="1958"/>
    <s v="CA-2018-157987"/>
    <n v="2"/>
    <x v="8"/>
    <x v="3"/>
    <s v="06/09/2018"/>
    <x v="1"/>
    <s v="AC-10615"/>
    <s v="Ann Chong"/>
    <x v="1"/>
    <x v="0"/>
    <x v="15"/>
    <x v="3"/>
    <s v="OFF-PA-10003893"/>
    <x v="1"/>
    <n v="17.12"/>
  </r>
  <r>
    <n v="1959"/>
    <s v="CA-2018-110905"/>
    <n v="10"/>
    <x v="8"/>
    <x v="3"/>
    <s v="15/09/2018"/>
    <x v="0"/>
    <s v="RW-19690"/>
    <s v="Robert Waldorf"/>
    <x v="0"/>
    <x v="0"/>
    <x v="25"/>
    <x v="2"/>
    <s v="OFF-BI-10003669"/>
    <x v="1"/>
    <n v="16.2"/>
  </r>
  <r>
    <n v="1960"/>
    <s v="CA-2018-110905"/>
    <n v="10"/>
    <x v="8"/>
    <x v="3"/>
    <s v="15/09/2018"/>
    <x v="0"/>
    <s v="RW-19690"/>
    <s v="Robert Waldorf"/>
    <x v="0"/>
    <x v="0"/>
    <x v="25"/>
    <x v="2"/>
    <s v="OFF-AP-10004785"/>
    <x v="1"/>
    <n v="33.99"/>
  </r>
  <r>
    <n v="1961"/>
    <s v="CA-2018-110905"/>
    <n v="10"/>
    <x v="8"/>
    <x v="3"/>
    <s v="15/09/2018"/>
    <x v="0"/>
    <s v="RW-19690"/>
    <s v="Robert Waldorf"/>
    <x v="0"/>
    <x v="0"/>
    <x v="25"/>
    <x v="2"/>
    <s v="TEC-AC-10003023"/>
    <x v="2"/>
    <n v="296.85000000000002"/>
  </r>
  <r>
    <n v="1962"/>
    <s v="CA-2018-110905"/>
    <n v="10"/>
    <x v="8"/>
    <x v="3"/>
    <s v="15/09/2018"/>
    <x v="0"/>
    <s v="RW-19690"/>
    <s v="Robert Waldorf"/>
    <x v="0"/>
    <x v="0"/>
    <x v="25"/>
    <x v="2"/>
    <s v="TEC-AC-10002217"/>
    <x v="2"/>
    <n v="112.8"/>
  </r>
  <r>
    <n v="1963"/>
    <s v="CA-2018-110905"/>
    <n v="10"/>
    <x v="8"/>
    <x v="3"/>
    <s v="15/09/2018"/>
    <x v="0"/>
    <s v="RW-19690"/>
    <s v="Robert Waldorf"/>
    <x v="0"/>
    <x v="0"/>
    <x v="25"/>
    <x v="2"/>
    <s v="OFF-BI-10002954"/>
    <x v="1"/>
    <n v="13.71"/>
  </r>
  <r>
    <n v="1964"/>
    <s v="CA-2018-110905"/>
    <n v="10"/>
    <x v="8"/>
    <x v="3"/>
    <s v="15/09/2018"/>
    <x v="0"/>
    <s v="RW-19690"/>
    <s v="Robert Waldorf"/>
    <x v="0"/>
    <x v="0"/>
    <x v="25"/>
    <x v="2"/>
    <s v="OFF-PA-10002586"/>
    <x v="1"/>
    <n v="24.9"/>
  </r>
  <r>
    <n v="1965"/>
    <s v="CA-2018-110905"/>
    <n v="10"/>
    <x v="8"/>
    <x v="3"/>
    <s v="15/09/2018"/>
    <x v="0"/>
    <s v="RW-19690"/>
    <s v="Robert Waldorf"/>
    <x v="0"/>
    <x v="0"/>
    <x v="25"/>
    <x v="2"/>
    <s v="OFF-ST-10000025"/>
    <x v="1"/>
    <n v="286.29000000000002"/>
  </r>
  <r>
    <n v="1966"/>
    <s v="CA-2018-110905"/>
    <n v="10"/>
    <x v="8"/>
    <x v="3"/>
    <s v="15/09/2018"/>
    <x v="0"/>
    <s v="RW-19690"/>
    <s v="Robert Waldorf"/>
    <x v="0"/>
    <x v="0"/>
    <x v="25"/>
    <x v="2"/>
    <s v="OFF-AP-10003281"/>
    <x v="1"/>
    <n v="24.18"/>
  </r>
  <r>
    <n v="1967"/>
    <s v="CA-2018-165841"/>
    <n v="21"/>
    <x v="4"/>
    <x v="3"/>
    <s v="28/12/2018"/>
    <x v="1"/>
    <s v="DB-13210"/>
    <s v="Dean Braden"/>
    <x v="0"/>
    <x v="0"/>
    <x v="30"/>
    <x v="3"/>
    <s v="TEC-PH-10002103"/>
    <x v="2"/>
    <n v="281.97000000000003"/>
  </r>
  <r>
    <n v="1968"/>
    <s v="CA-2018-165841"/>
    <n v="21"/>
    <x v="4"/>
    <x v="3"/>
    <s v="28/12/2018"/>
    <x v="1"/>
    <s v="DB-13210"/>
    <s v="Dean Braden"/>
    <x v="0"/>
    <x v="0"/>
    <x v="30"/>
    <x v="3"/>
    <s v="OFF-SU-10000898"/>
    <x v="1"/>
    <n v="69.5"/>
  </r>
  <r>
    <n v="1969"/>
    <s v="CA-2018-165841"/>
    <n v="21"/>
    <x v="4"/>
    <x v="3"/>
    <s v="28/12/2018"/>
    <x v="1"/>
    <s v="DB-13210"/>
    <s v="Dean Braden"/>
    <x v="0"/>
    <x v="0"/>
    <x v="30"/>
    <x v="3"/>
    <s v="OFF-PA-10001144"/>
    <x v="1"/>
    <n v="166.44"/>
  </r>
  <r>
    <n v="1970"/>
    <s v="CA-2018-117485"/>
    <n v="23"/>
    <x v="8"/>
    <x v="3"/>
    <s v="29/09/2018"/>
    <x v="1"/>
    <s v="BD-11320"/>
    <s v="Bill Donatelli"/>
    <x v="0"/>
    <x v="0"/>
    <x v="26"/>
    <x v="2"/>
    <s v="TEC-AC-10004659"/>
    <x v="2"/>
    <n v="291.95999999999998"/>
  </r>
  <r>
    <n v="1971"/>
    <s v="CA-2018-140242"/>
    <n v="6"/>
    <x v="5"/>
    <x v="3"/>
    <s v="11/05/2018"/>
    <x v="1"/>
    <s v="ML-17755"/>
    <s v="Max Ludwig"/>
    <x v="2"/>
    <x v="0"/>
    <x v="10"/>
    <x v="2"/>
    <s v="OFF-AR-10004752"/>
    <x v="1"/>
    <n v="6.4080000000000004"/>
  </r>
  <r>
    <n v="1972"/>
    <s v="CA-2018-140242"/>
    <n v="6"/>
    <x v="5"/>
    <x v="3"/>
    <s v="11/05/2018"/>
    <x v="1"/>
    <s v="ML-17755"/>
    <s v="Max Ludwig"/>
    <x v="2"/>
    <x v="0"/>
    <x v="10"/>
    <x v="2"/>
    <s v="TEC-AC-10004659"/>
    <x v="2"/>
    <n v="408.74400000000003"/>
  </r>
  <r>
    <n v="1973"/>
    <s v="CA-2015-148950"/>
    <n v="14"/>
    <x v="4"/>
    <x v="2"/>
    <s v="19/12/2015"/>
    <x v="1"/>
    <s v="JD-16015"/>
    <s v="Joy Daniels"/>
    <x v="0"/>
    <x v="0"/>
    <x v="10"/>
    <x v="2"/>
    <s v="OFF-BI-10001249"/>
    <x v="1"/>
    <n v="5.1040000000000001"/>
  </r>
  <r>
    <n v="1974"/>
    <s v="CA-2015-148950"/>
    <n v="14"/>
    <x v="4"/>
    <x v="2"/>
    <s v="19/12/2015"/>
    <x v="1"/>
    <s v="JD-16015"/>
    <s v="Joy Daniels"/>
    <x v="0"/>
    <x v="0"/>
    <x v="10"/>
    <x v="2"/>
    <s v="OFF-FA-10003059"/>
    <x v="1"/>
    <n v="2.8959999999999999"/>
  </r>
  <r>
    <n v="1975"/>
    <s v="CA-2015-148950"/>
    <n v="14"/>
    <x v="4"/>
    <x v="2"/>
    <s v="19/12/2015"/>
    <x v="1"/>
    <s v="JD-16015"/>
    <s v="Joy Daniels"/>
    <x v="0"/>
    <x v="0"/>
    <x v="10"/>
    <x v="2"/>
    <s v="TEC-AC-10002718"/>
    <x v="2"/>
    <n v="35.015999999999998"/>
  </r>
  <r>
    <n v="1976"/>
    <s v="CA-2015-110408"/>
    <n v="18"/>
    <x v="2"/>
    <x v="2"/>
    <s v="20/10/2015"/>
    <x v="0"/>
    <s v="AS-10225"/>
    <s v="Alan Schoenberger"/>
    <x v="1"/>
    <x v="0"/>
    <x v="19"/>
    <x v="0"/>
    <s v="OFF-ST-10001522"/>
    <x v="1"/>
    <n v="275.97000000000003"/>
  </r>
  <r>
    <n v="1977"/>
    <s v="CA-2015-110408"/>
    <n v="18"/>
    <x v="2"/>
    <x v="2"/>
    <s v="20/10/2015"/>
    <x v="0"/>
    <s v="AS-10225"/>
    <s v="Alan Schoenberger"/>
    <x v="1"/>
    <x v="0"/>
    <x v="19"/>
    <x v="0"/>
    <s v="TEC-PH-10002352"/>
    <x v="2"/>
    <n v="1394.95"/>
  </r>
  <r>
    <n v="1978"/>
    <s v="CA-2015-110408"/>
    <n v="18"/>
    <x v="2"/>
    <x v="2"/>
    <s v="20/10/2015"/>
    <x v="0"/>
    <s v="AS-10225"/>
    <s v="Alan Schoenberger"/>
    <x v="1"/>
    <x v="0"/>
    <x v="19"/>
    <x v="0"/>
    <s v="FUR-CH-10003774"/>
    <x v="0"/>
    <n v="545.88"/>
  </r>
  <r>
    <n v="1979"/>
    <s v="CA-2016-109939"/>
    <n v="8"/>
    <x v="5"/>
    <x v="1"/>
    <s v="12/05/2016"/>
    <x v="1"/>
    <s v="AA-10375"/>
    <s v="Allen Armold"/>
    <x v="0"/>
    <x v="0"/>
    <x v="21"/>
    <x v="1"/>
    <s v="OFF-AR-10000127"/>
    <x v="1"/>
    <n v="5.2480000000000002"/>
  </r>
  <r>
    <n v="1980"/>
    <s v="CA-2017-112669"/>
    <n v="14"/>
    <x v="3"/>
    <x v="0"/>
    <s v="14/04/2017"/>
    <x v="3"/>
    <s v="KT-16465"/>
    <s v="Kean Takahito"/>
    <x v="0"/>
    <x v="0"/>
    <x v="16"/>
    <x v="1"/>
    <s v="FUR-CH-10004086"/>
    <x v="0"/>
    <n v="933.53599999999994"/>
  </r>
  <r>
    <n v="1981"/>
    <s v="CA-2017-112669"/>
    <n v="14"/>
    <x v="3"/>
    <x v="0"/>
    <s v="14/04/2017"/>
    <x v="3"/>
    <s v="KT-16465"/>
    <s v="Kean Takahito"/>
    <x v="0"/>
    <x v="0"/>
    <x v="16"/>
    <x v="1"/>
    <s v="OFF-ST-10001228"/>
    <x v="1"/>
    <n v="42.975999999999999"/>
  </r>
  <r>
    <n v="1982"/>
    <s v="CA-2016-119592"/>
    <n v="14"/>
    <x v="4"/>
    <x v="1"/>
    <s v="16/12/2016"/>
    <x v="0"/>
    <s v="MM-18280"/>
    <s v="Muhammed MacIntyre"/>
    <x v="1"/>
    <x v="0"/>
    <x v="32"/>
    <x v="0"/>
    <s v="OFF-BI-10004187"/>
    <x v="1"/>
    <n v="3.76"/>
  </r>
  <r>
    <n v="1983"/>
    <s v="CA-2015-122749"/>
    <n v="3"/>
    <x v="4"/>
    <x v="2"/>
    <s v="09/12/2015"/>
    <x v="1"/>
    <s v="NG-18430"/>
    <s v="Nathan Gelder"/>
    <x v="0"/>
    <x v="0"/>
    <x v="26"/>
    <x v="2"/>
    <s v="TEC-PH-10003811"/>
    <x v="2"/>
    <n v="479.96"/>
  </r>
  <r>
    <n v="1984"/>
    <s v="CA-2015-164721"/>
    <n v="25"/>
    <x v="0"/>
    <x v="2"/>
    <s v="27/11/2015"/>
    <x v="0"/>
    <s v="LW-16825"/>
    <s v="Laurel Workman"/>
    <x v="1"/>
    <x v="0"/>
    <x v="1"/>
    <x v="1"/>
    <s v="OFF-AP-10000240"/>
    <x v="1"/>
    <n v="320.88"/>
  </r>
  <r>
    <n v="1985"/>
    <s v="CA-2015-164721"/>
    <n v="25"/>
    <x v="0"/>
    <x v="2"/>
    <s v="27/11/2015"/>
    <x v="0"/>
    <s v="LW-16825"/>
    <s v="Laurel Workman"/>
    <x v="1"/>
    <x v="0"/>
    <x v="1"/>
    <x v="1"/>
    <s v="FUR-FU-10001940"/>
    <x v="0"/>
    <n v="23.88"/>
  </r>
  <r>
    <n v="1986"/>
    <s v="CA-2015-164721"/>
    <n v="25"/>
    <x v="0"/>
    <x v="2"/>
    <s v="27/11/2015"/>
    <x v="0"/>
    <s v="LW-16825"/>
    <s v="Laurel Workman"/>
    <x v="1"/>
    <x v="0"/>
    <x v="1"/>
    <x v="1"/>
    <s v="OFF-PA-10000575"/>
    <x v="1"/>
    <n v="26.76"/>
  </r>
  <r>
    <n v="1987"/>
    <s v="CA-2017-147417"/>
    <n v="25"/>
    <x v="7"/>
    <x v="0"/>
    <s v="27/07/2017"/>
    <x v="2"/>
    <s v="CB-12415"/>
    <s v="Christy Brittain"/>
    <x v="0"/>
    <x v="0"/>
    <x v="24"/>
    <x v="3"/>
    <s v="TEC-CO-10001449"/>
    <x v="2"/>
    <n v="1439.9760000000001"/>
  </r>
  <r>
    <n v="1988"/>
    <s v="CA-2016-127509"/>
    <n v="9"/>
    <x v="0"/>
    <x v="1"/>
    <s v="13/11/2016"/>
    <x v="1"/>
    <s v="AS-10090"/>
    <s v="Adam Shillingsburg"/>
    <x v="0"/>
    <x v="0"/>
    <x v="25"/>
    <x v="2"/>
    <s v="OFF-BI-10002393"/>
    <x v="1"/>
    <n v="17.22"/>
  </r>
  <r>
    <n v="1989"/>
    <s v="CA-2016-127509"/>
    <n v="9"/>
    <x v="0"/>
    <x v="1"/>
    <s v="13/11/2016"/>
    <x v="1"/>
    <s v="AS-10090"/>
    <s v="Adam Shillingsburg"/>
    <x v="0"/>
    <x v="0"/>
    <x v="25"/>
    <x v="2"/>
    <s v="FUR-TA-10002855"/>
    <x v="0"/>
    <n v="1024.3800000000001"/>
  </r>
  <r>
    <n v="1990"/>
    <s v="CA-2016-127509"/>
    <n v="9"/>
    <x v="0"/>
    <x v="1"/>
    <s v="13/11/2016"/>
    <x v="1"/>
    <s v="AS-10090"/>
    <s v="Adam Shillingsburg"/>
    <x v="0"/>
    <x v="0"/>
    <x v="25"/>
    <x v="2"/>
    <s v="OFF-EN-10000781"/>
    <x v="1"/>
    <n v="26.22"/>
  </r>
  <r>
    <n v="1991"/>
    <s v="CA-2016-127509"/>
    <n v="9"/>
    <x v="0"/>
    <x v="1"/>
    <s v="13/11/2016"/>
    <x v="1"/>
    <s v="AS-10090"/>
    <s v="Adam Shillingsburg"/>
    <x v="0"/>
    <x v="0"/>
    <x v="25"/>
    <x v="2"/>
    <s v="OFF-PA-10002160"/>
    <x v="1"/>
    <n v="17.34"/>
  </r>
  <r>
    <n v="1992"/>
    <s v="CA-2018-111374"/>
    <n v="24"/>
    <x v="11"/>
    <x v="3"/>
    <s v="28/02/2018"/>
    <x v="1"/>
    <s v="CB-12415"/>
    <s v="Christy Brittain"/>
    <x v="0"/>
    <x v="0"/>
    <x v="9"/>
    <x v="3"/>
    <s v="OFF-BI-10004970"/>
    <x v="1"/>
    <n v="4.9560000000000004"/>
  </r>
  <r>
    <n v="1993"/>
    <s v="CA-2018-133648"/>
    <n v="25"/>
    <x v="1"/>
    <x v="3"/>
    <s v="02/07/2018"/>
    <x v="1"/>
    <s v="ML-17755"/>
    <s v="Max Ludwig"/>
    <x v="2"/>
    <x v="0"/>
    <x v="21"/>
    <x v="1"/>
    <s v="OFF-LA-10003923"/>
    <x v="1"/>
    <n v="71.040000000000006"/>
  </r>
  <r>
    <n v="1994"/>
    <s v="CA-2018-133648"/>
    <n v="25"/>
    <x v="1"/>
    <x v="3"/>
    <s v="02/07/2018"/>
    <x v="1"/>
    <s v="ML-17755"/>
    <s v="Max Ludwig"/>
    <x v="2"/>
    <x v="0"/>
    <x v="21"/>
    <x v="1"/>
    <s v="OFF-AR-10002257"/>
    <x v="1"/>
    <n v="5.3440000000000003"/>
  </r>
  <r>
    <n v="1995"/>
    <s v="CA-2018-133648"/>
    <n v="25"/>
    <x v="1"/>
    <x v="3"/>
    <s v="02/07/2018"/>
    <x v="1"/>
    <s v="ML-17755"/>
    <s v="Max Ludwig"/>
    <x v="2"/>
    <x v="0"/>
    <x v="21"/>
    <x v="1"/>
    <s v="OFF-FA-10004395"/>
    <x v="1"/>
    <n v="11.304"/>
  </r>
  <r>
    <n v="1996"/>
    <s v="US-2018-147221"/>
    <n v="2"/>
    <x v="4"/>
    <x v="3"/>
    <s v="04/12/2018"/>
    <x v="0"/>
    <s v="JS-16030"/>
    <s v="Joy Smith"/>
    <x v="0"/>
    <x v="0"/>
    <x v="5"/>
    <x v="2"/>
    <s v="OFF-AP-10002534"/>
    <x v="1"/>
    <n v="294.62"/>
  </r>
  <r>
    <n v="1997"/>
    <s v="US-2018-147221"/>
    <n v="2"/>
    <x v="4"/>
    <x v="3"/>
    <s v="04/12/2018"/>
    <x v="0"/>
    <s v="JS-16030"/>
    <s v="Joy Smith"/>
    <x v="0"/>
    <x v="0"/>
    <x v="5"/>
    <x v="2"/>
    <s v="FUR-FU-10004020"/>
    <x v="0"/>
    <n v="8.7520000000000007"/>
  </r>
  <r>
    <n v="1998"/>
    <s v="CA-2015-131905"/>
    <n v="6"/>
    <x v="11"/>
    <x v="2"/>
    <s v="09/02/2015"/>
    <x v="2"/>
    <s v="ND-18460"/>
    <s v="Neil Ducich"/>
    <x v="1"/>
    <x v="0"/>
    <x v="17"/>
    <x v="0"/>
    <s v="OFF-LA-10002787"/>
    <x v="1"/>
    <n v="15"/>
  </r>
  <r>
    <n v="1999"/>
    <s v="CA-2015-131905"/>
    <n v="6"/>
    <x v="11"/>
    <x v="2"/>
    <s v="09/02/2015"/>
    <x v="2"/>
    <s v="ND-18460"/>
    <s v="Neil Ducich"/>
    <x v="1"/>
    <x v="0"/>
    <x v="17"/>
    <x v="0"/>
    <s v="TEC-PH-10003645"/>
    <x v="2"/>
    <n v="161.61000000000001"/>
  </r>
  <r>
    <n v="2000"/>
    <s v="CA-2015-131905"/>
    <n v="6"/>
    <x v="11"/>
    <x v="2"/>
    <s v="09/02/2015"/>
    <x v="2"/>
    <s v="ND-18460"/>
    <s v="Neil Ducich"/>
    <x v="1"/>
    <x v="0"/>
    <x v="17"/>
    <x v="0"/>
    <s v="TEC-PH-10001615"/>
    <x v="2"/>
    <n v="144.94999999999999"/>
  </r>
  <r>
    <n v="2001"/>
    <s v="CA-2018-166128"/>
    <n v="11"/>
    <x v="3"/>
    <x v="3"/>
    <s v="18/04/2018"/>
    <x v="1"/>
    <s v="LW-17215"/>
    <s v="Luke Weiss"/>
    <x v="0"/>
    <x v="0"/>
    <x v="1"/>
    <x v="1"/>
    <s v="TEC-AC-10001767"/>
    <x v="2"/>
    <n v="199.95"/>
  </r>
  <r>
    <n v="2002"/>
    <s v="CA-2018-166128"/>
    <n v="11"/>
    <x v="3"/>
    <x v="3"/>
    <s v="18/04/2018"/>
    <x v="1"/>
    <s v="LW-17215"/>
    <s v="Luke Weiss"/>
    <x v="0"/>
    <x v="0"/>
    <x v="1"/>
    <x v="1"/>
    <s v="OFF-AR-10001221"/>
    <x v="1"/>
    <n v="41.86"/>
  </r>
  <r>
    <n v="2003"/>
    <s v="CA-2018-163510"/>
    <n v="25"/>
    <x v="4"/>
    <x v="3"/>
    <s v="28/12/2018"/>
    <x v="0"/>
    <s v="JW-15955"/>
    <s v="Joni Wasserman"/>
    <x v="0"/>
    <x v="0"/>
    <x v="0"/>
    <x v="0"/>
    <s v="OFF-ST-10000563"/>
    <x v="1"/>
    <n v="95.94"/>
  </r>
  <r>
    <n v="2004"/>
    <s v="CA-2018-163510"/>
    <n v="25"/>
    <x v="4"/>
    <x v="3"/>
    <s v="28/12/2018"/>
    <x v="0"/>
    <s v="JW-15955"/>
    <s v="Joni Wasserman"/>
    <x v="0"/>
    <x v="0"/>
    <x v="0"/>
    <x v="0"/>
    <s v="FUR-CH-10001146"/>
    <x v="0"/>
    <n v="304.45"/>
  </r>
  <r>
    <n v="2005"/>
    <s v="US-2018-143028"/>
    <n v="11"/>
    <x v="3"/>
    <x v="3"/>
    <s v="18/04/2018"/>
    <x v="1"/>
    <s v="SC-20050"/>
    <s v="Sample Company A"/>
    <x v="2"/>
    <x v="0"/>
    <x v="5"/>
    <x v="2"/>
    <s v="OFF-BI-10004738"/>
    <x v="1"/>
    <n v="11.364000000000001"/>
  </r>
  <r>
    <n v="2006"/>
    <s v="CA-2015-111150"/>
    <n v="31"/>
    <x v="4"/>
    <x v="2"/>
    <s v="04/01/2016"/>
    <x v="1"/>
    <s v="RW-19630"/>
    <s v="Rob Williams"/>
    <x v="1"/>
    <x v="0"/>
    <x v="25"/>
    <x v="2"/>
    <s v="OFF-AR-10000034"/>
    <x v="1"/>
    <n v="29.68"/>
  </r>
  <r>
    <n v="2007"/>
    <s v="CA-2015-111150"/>
    <n v="31"/>
    <x v="4"/>
    <x v="2"/>
    <s v="04/01/2016"/>
    <x v="1"/>
    <s v="RW-19630"/>
    <s v="Rob Williams"/>
    <x v="1"/>
    <x v="0"/>
    <x v="25"/>
    <x v="2"/>
    <s v="TEC-AC-10000290"/>
    <x v="2"/>
    <n v="47.53"/>
  </r>
  <r>
    <n v="2008"/>
    <s v="CA-2018-165386"/>
    <n v="3"/>
    <x v="6"/>
    <x v="3"/>
    <s v="04/08/2018"/>
    <x v="2"/>
    <s v="CM-12190"/>
    <s v="Charlotte Melton"/>
    <x v="0"/>
    <x v="0"/>
    <x v="10"/>
    <x v="2"/>
    <s v="FUR-BO-10003034"/>
    <x v="0"/>
    <n v="183.37200000000001"/>
  </r>
  <r>
    <n v="2009"/>
    <s v="CA-2015-116407"/>
    <n v="15"/>
    <x v="0"/>
    <x v="2"/>
    <s v="21/11/2015"/>
    <x v="1"/>
    <s v="JF-15190"/>
    <s v="Jamie Frazer"/>
    <x v="0"/>
    <x v="0"/>
    <x v="18"/>
    <x v="0"/>
    <s v="OFF-AR-10001315"/>
    <x v="1"/>
    <n v="4.2240000000000002"/>
  </r>
  <r>
    <n v="2010"/>
    <s v="CA-2015-116407"/>
    <n v="15"/>
    <x v="0"/>
    <x v="2"/>
    <s v="21/11/2015"/>
    <x v="1"/>
    <s v="JF-15190"/>
    <s v="Jamie Frazer"/>
    <x v="0"/>
    <x v="0"/>
    <x v="18"/>
    <x v="0"/>
    <s v="OFF-AP-10002118"/>
    <x v="1"/>
    <n v="333.05599999999998"/>
  </r>
  <r>
    <n v="2011"/>
    <s v="CA-2015-116407"/>
    <n v="15"/>
    <x v="0"/>
    <x v="2"/>
    <s v="21/11/2015"/>
    <x v="1"/>
    <s v="JF-15190"/>
    <s v="Jamie Frazer"/>
    <x v="0"/>
    <x v="0"/>
    <x v="18"/>
    <x v="0"/>
    <s v="OFF-PA-10002137"/>
    <x v="1"/>
    <n v="24.896000000000001"/>
  </r>
  <r>
    <n v="2012"/>
    <s v="CA-2016-155761"/>
    <n v="11"/>
    <x v="4"/>
    <x v="1"/>
    <s v="11/12/2016"/>
    <x v="3"/>
    <s v="SC-20800"/>
    <s v="Stuart Calhoun"/>
    <x v="0"/>
    <x v="0"/>
    <x v="5"/>
    <x v="2"/>
    <s v="TEC-AC-10001606"/>
    <x v="2"/>
    <n v="159.98400000000001"/>
  </r>
  <r>
    <n v="2013"/>
    <s v="CA-2016-155761"/>
    <n v="11"/>
    <x v="4"/>
    <x v="1"/>
    <s v="11/12/2016"/>
    <x v="3"/>
    <s v="SC-20800"/>
    <s v="Stuart Calhoun"/>
    <x v="0"/>
    <x v="0"/>
    <x v="5"/>
    <x v="2"/>
    <s v="OFF-ST-10000943"/>
    <x v="1"/>
    <n v="46.344000000000001"/>
  </r>
  <r>
    <n v="2014"/>
    <s v="CA-2017-145905"/>
    <n v="18"/>
    <x v="8"/>
    <x v="0"/>
    <s v="23/09/2017"/>
    <x v="1"/>
    <s v="AM-10705"/>
    <s v="Anne McFarland"/>
    <x v="0"/>
    <x v="0"/>
    <x v="19"/>
    <x v="0"/>
    <s v="FUR-CH-10001854"/>
    <x v="0"/>
    <n v="350.98"/>
  </r>
  <r>
    <n v="2015"/>
    <s v="CA-2017-145905"/>
    <n v="18"/>
    <x v="8"/>
    <x v="0"/>
    <s v="23/09/2017"/>
    <x v="1"/>
    <s v="AM-10705"/>
    <s v="Anne McFarland"/>
    <x v="0"/>
    <x v="0"/>
    <x v="19"/>
    <x v="0"/>
    <s v="OFF-PA-10000533"/>
    <x v="1"/>
    <n v="13.08"/>
  </r>
  <r>
    <n v="2016"/>
    <s v="CA-2017-145905"/>
    <n v="18"/>
    <x v="8"/>
    <x v="0"/>
    <s v="23/09/2017"/>
    <x v="1"/>
    <s v="AM-10705"/>
    <s v="Anne McFarland"/>
    <x v="0"/>
    <x v="0"/>
    <x v="19"/>
    <x v="0"/>
    <s v="OFF-ST-10003716"/>
    <x v="1"/>
    <n v="900.08"/>
  </r>
  <r>
    <n v="2017"/>
    <s v="CA-2016-113110"/>
    <n v="19"/>
    <x v="10"/>
    <x v="1"/>
    <s v="23/03/2016"/>
    <x v="1"/>
    <s v="BK-11260"/>
    <s v="Berenike Kampe"/>
    <x v="0"/>
    <x v="0"/>
    <x v="1"/>
    <x v="1"/>
    <s v="OFF-BI-10000088"/>
    <x v="1"/>
    <n v="17.568000000000001"/>
  </r>
  <r>
    <n v="2018"/>
    <s v="CA-2016-113110"/>
    <n v="19"/>
    <x v="10"/>
    <x v="1"/>
    <s v="23/03/2016"/>
    <x v="1"/>
    <s v="BK-11260"/>
    <s v="Berenike Kampe"/>
    <x v="0"/>
    <x v="0"/>
    <x v="1"/>
    <x v="1"/>
    <s v="OFF-LA-10000240"/>
    <x v="1"/>
    <n v="14.62"/>
  </r>
  <r>
    <n v="2019"/>
    <s v="CA-2016-113110"/>
    <n v="19"/>
    <x v="10"/>
    <x v="1"/>
    <s v="23/03/2016"/>
    <x v="1"/>
    <s v="BK-11260"/>
    <s v="Berenike Kampe"/>
    <x v="0"/>
    <x v="0"/>
    <x v="1"/>
    <x v="1"/>
    <s v="OFF-SU-10001165"/>
    <x v="1"/>
    <n v="33.36"/>
  </r>
  <r>
    <n v="2020"/>
    <s v="CA-2016-113110"/>
    <n v="19"/>
    <x v="10"/>
    <x v="1"/>
    <s v="23/03/2016"/>
    <x v="1"/>
    <s v="BK-11260"/>
    <s v="Berenike Kampe"/>
    <x v="0"/>
    <x v="0"/>
    <x v="1"/>
    <x v="1"/>
    <s v="OFF-PA-10002749"/>
    <x v="1"/>
    <n v="40.14"/>
  </r>
  <r>
    <n v="2021"/>
    <s v="CA-2017-168354"/>
    <n v="19"/>
    <x v="8"/>
    <x v="0"/>
    <s v="21/09/2017"/>
    <x v="2"/>
    <s v="RH-19510"/>
    <s v="Rick Huthwaite"/>
    <x v="2"/>
    <x v="0"/>
    <x v="34"/>
    <x v="3"/>
    <s v="OFF-ST-10001490"/>
    <x v="1"/>
    <n v="1606.23"/>
  </r>
  <r>
    <n v="2022"/>
    <s v="CA-2017-168354"/>
    <n v="19"/>
    <x v="8"/>
    <x v="0"/>
    <s v="21/09/2017"/>
    <x v="2"/>
    <s v="RH-19510"/>
    <s v="Rick Huthwaite"/>
    <x v="2"/>
    <x v="0"/>
    <x v="34"/>
    <x v="3"/>
    <s v="OFF-PA-10002377"/>
    <x v="1"/>
    <n v="17.04"/>
  </r>
  <r>
    <n v="2023"/>
    <s v="CA-2017-168354"/>
    <n v="19"/>
    <x v="8"/>
    <x v="0"/>
    <s v="21/09/2017"/>
    <x v="2"/>
    <s v="RH-19510"/>
    <s v="Rick Huthwaite"/>
    <x v="2"/>
    <x v="0"/>
    <x v="34"/>
    <x v="3"/>
    <s v="OFF-BI-10004826"/>
    <x v="1"/>
    <n v="49.53"/>
  </r>
  <r>
    <n v="2024"/>
    <s v="CA-2017-168354"/>
    <n v="19"/>
    <x v="8"/>
    <x v="0"/>
    <s v="21/09/2017"/>
    <x v="2"/>
    <s v="RH-19510"/>
    <s v="Rick Huthwaite"/>
    <x v="2"/>
    <x v="0"/>
    <x v="34"/>
    <x v="3"/>
    <s v="FUR-CH-10004675"/>
    <x v="0"/>
    <n v="872.32"/>
  </r>
  <r>
    <n v="2025"/>
    <s v="US-2018-111241"/>
    <n v="20"/>
    <x v="6"/>
    <x v="3"/>
    <s v="22/08/2018"/>
    <x v="0"/>
    <s v="GM-14500"/>
    <s v="Gene McClure"/>
    <x v="0"/>
    <x v="0"/>
    <x v="1"/>
    <x v="1"/>
    <s v="OFF-BI-10002867"/>
    <x v="1"/>
    <n v="239.12"/>
  </r>
  <r>
    <n v="2026"/>
    <s v="CA-2016-114237"/>
    <n v="13"/>
    <x v="10"/>
    <x v="1"/>
    <s v="15/03/2016"/>
    <x v="2"/>
    <s v="MC-17275"/>
    <s v="Marc Crier"/>
    <x v="0"/>
    <x v="0"/>
    <x v="4"/>
    <x v="1"/>
    <s v="FUR-BO-10004409"/>
    <x v="0"/>
    <n v="141.96"/>
  </r>
  <r>
    <n v="2027"/>
    <s v="CA-2017-113516"/>
    <n v="8"/>
    <x v="8"/>
    <x v="0"/>
    <s v="10/09/2017"/>
    <x v="0"/>
    <s v="VM-21685"/>
    <s v="Valerie Mitchum"/>
    <x v="2"/>
    <x v="0"/>
    <x v="1"/>
    <x v="1"/>
    <s v="OFF-BI-10002225"/>
    <x v="1"/>
    <n v="33.024000000000001"/>
  </r>
  <r>
    <n v="2028"/>
    <s v="CA-2017-113516"/>
    <n v="8"/>
    <x v="8"/>
    <x v="0"/>
    <s v="10/09/2017"/>
    <x v="0"/>
    <s v="VM-21685"/>
    <s v="Valerie Mitchum"/>
    <x v="2"/>
    <x v="0"/>
    <x v="1"/>
    <x v="1"/>
    <s v="OFF-BI-10001989"/>
    <x v="1"/>
    <n v="67.135999999999996"/>
  </r>
  <r>
    <n v="2029"/>
    <s v="CA-2016-117961"/>
    <n v="26"/>
    <x v="0"/>
    <x v="1"/>
    <s v="30/11/2016"/>
    <x v="1"/>
    <s v="GP-14740"/>
    <s v="Guy Phonely"/>
    <x v="1"/>
    <x v="0"/>
    <x v="31"/>
    <x v="3"/>
    <s v="OFF-BI-10000343"/>
    <x v="1"/>
    <n v="14.73"/>
  </r>
  <r>
    <n v="2030"/>
    <s v="CA-2016-117961"/>
    <n v="26"/>
    <x v="0"/>
    <x v="1"/>
    <s v="30/11/2016"/>
    <x v="1"/>
    <s v="GP-14740"/>
    <s v="Guy Phonely"/>
    <x v="1"/>
    <x v="0"/>
    <x v="31"/>
    <x v="3"/>
    <s v="OFF-ST-10001172"/>
    <x v="1"/>
    <n v="104.9"/>
  </r>
  <r>
    <n v="2031"/>
    <s v="CA-2016-117961"/>
    <n v="26"/>
    <x v="0"/>
    <x v="1"/>
    <s v="30/11/2016"/>
    <x v="1"/>
    <s v="GP-14740"/>
    <s v="Guy Phonely"/>
    <x v="1"/>
    <x v="0"/>
    <x v="31"/>
    <x v="3"/>
    <s v="OFF-BI-10003707"/>
    <x v="1"/>
    <n v="61.04"/>
  </r>
  <r>
    <n v="2032"/>
    <s v="CA-2016-117961"/>
    <n v="26"/>
    <x v="0"/>
    <x v="1"/>
    <s v="30/11/2016"/>
    <x v="1"/>
    <s v="GP-14740"/>
    <s v="Guy Phonely"/>
    <x v="1"/>
    <x v="0"/>
    <x v="31"/>
    <x v="3"/>
    <s v="OFF-PA-10001274"/>
    <x v="1"/>
    <n v="10.95"/>
  </r>
  <r>
    <n v="2033"/>
    <s v="CA-2017-128923"/>
    <n v="9"/>
    <x v="4"/>
    <x v="0"/>
    <s v="13/12/2017"/>
    <x v="1"/>
    <s v="GB-14530"/>
    <s v="George Bell"/>
    <x v="1"/>
    <x v="0"/>
    <x v="5"/>
    <x v="2"/>
    <s v="OFF-PA-10002250"/>
    <x v="1"/>
    <n v="9.3919999999999995"/>
  </r>
  <r>
    <n v="2034"/>
    <s v="CA-2017-128923"/>
    <n v="9"/>
    <x v="4"/>
    <x v="0"/>
    <s v="13/12/2017"/>
    <x v="1"/>
    <s v="GB-14530"/>
    <s v="George Bell"/>
    <x v="1"/>
    <x v="0"/>
    <x v="5"/>
    <x v="2"/>
    <s v="OFF-AR-10000475"/>
    <x v="1"/>
    <n v="9.3279999999999994"/>
  </r>
  <r>
    <n v="2035"/>
    <s v="CA-2018-162481"/>
    <n v="25"/>
    <x v="8"/>
    <x v="3"/>
    <s v="29/09/2018"/>
    <x v="1"/>
    <s v="CT-11995"/>
    <s v="Carol Triggs"/>
    <x v="0"/>
    <x v="0"/>
    <x v="11"/>
    <x v="2"/>
    <s v="OFF-BI-10002976"/>
    <x v="1"/>
    <n v="8.26"/>
  </r>
  <r>
    <n v="2036"/>
    <s v="CA-2018-162481"/>
    <n v="25"/>
    <x v="8"/>
    <x v="3"/>
    <s v="29/09/2018"/>
    <x v="1"/>
    <s v="CT-11995"/>
    <s v="Carol Triggs"/>
    <x v="0"/>
    <x v="0"/>
    <x v="11"/>
    <x v="2"/>
    <s v="FUR-CH-10003061"/>
    <x v="0"/>
    <n v="269.97000000000003"/>
  </r>
  <r>
    <n v="2037"/>
    <s v="CA-2016-119214"/>
    <n v="23"/>
    <x v="9"/>
    <x v="1"/>
    <s v="27/01/2016"/>
    <x v="1"/>
    <s v="CW-11905"/>
    <s v="Carl Weiss"/>
    <x v="2"/>
    <x v="0"/>
    <x v="37"/>
    <x v="1"/>
    <s v="OFF-PA-10002893"/>
    <x v="1"/>
    <n v="29.04"/>
  </r>
  <r>
    <n v="2038"/>
    <s v="CA-2016-119214"/>
    <n v="23"/>
    <x v="9"/>
    <x v="1"/>
    <s v="27/01/2016"/>
    <x v="1"/>
    <s v="CW-11905"/>
    <s v="Carl Weiss"/>
    <x v="2"/>
    <x v="0"/>
    <x v="37"/>
    <x v="1"/>
    <s v="OFF-LA-10003077"/>
    <x v="1"/>
    <n v="14.62"/>
  </r>
  <r>
    <n v="2039"/>
    <s v="CA-2016-122287"/>
    <n v="18"/>
    <x v="1"/>
    <x v="1"/>
    <s v="23/06/2016"/>
    <x v="1"/>
    <s v="SN-20560"/>
    <s v="Skye Norling"/>
    <x v="2"/>
    <x v="0"/>
    <x v="16"/>
    <x v="1"/>
    <s v="OFF-PA-10001661"/>
    <x v="1"/>
    <n v="11.952"/>
  </r>
  <r>
    <n v="2040"/>
    <s v="CA-2016-122287"/>
    <n v="18"/>
    <x v="1"/>
    <x v="1"/>
    <s v="23/06/2016"/>
    <x v="1"/>
    <s v="SN-20560"/>
    <s v="Skye Norling"/>
    <x v="2"/>
    <x v="0"/>
    <x v="16"/>
    <x v="1"/>
    <s v="OFF-BI-10004656"/>
    <x v="1"/>
    <n v="4.5359999999999996"/>
  </r>
  <r>
    <n v="2041"/>
    <s v="CA-2016-122287"/>
    <n v="18"/>
    <x v="1"/>
    <x v="1"/>
    <s v="23/06/2016"/>
    <x v="1"/>
    <s v="SN-20560"/>
    <s v="Skye Norling"/>
    <x v="2"/>
    <x v="0"/>
    <x v="16"/>
    <x v="1"/>
    <s v="OFF-BI-10003707"/>
    <x v="1"/>
    <n v="9.1560000000000006"/>
  </r>
  <r>
    <n v="2042"/>
    <s v="CA-2016-122287"/>
    <n v="18"/>
    <x v="1"/>
    <x v="1"/>
    <s v="23/06/2016"/>
    <x v="1"/>
    <s v="SN-20560"/>
    <s v="Skye Norling"/>
    <x v="2"/>
    <x v="0"/>
    <x v="16"/>
    <x v="1"/>
    <s v="FUR-FU-10004973"/>
    <x v="0"/>
    <n v="75.36"/>
  </r>
  <r>
    <n v="2043"/>
    <s v="CA-2016-104493"/>
    <n v="2"/>
    <x v="2"/>
    <x v="1"/>
    <s v="08/10/2016"/>
    <x v="1"/>
    <s v="EB-13705"/>
    <s v="Ed Braxton"/>
    <x v="1"/>
    <x v="0"/>
    <x v="1"/>
    <x v="1"/>
    <s v="OFF-BI-10004817"/>
    <x v="1"/>
    <n v="57.503999999999998"/>
  </r>
  <r>
    <n v="2044"/>
    <s v="US-2018-158946"/>
    <n v="18"/>
    <x v="0"/>
    <x v="3"/>
    <s v="23/11/2018"/>
    <x v="1"/>
    <s v="JW-15220"/>
    <s v="Jane Waco"/>
    <x v="1"/>
    <x v="0"/>
    <x v="24"/>
    <x v="3"/>
    <s v="OFF-AR-10001860"/>
    <x v="1"/>
    <n v="38.863999999999997"/>
  </r>
  <r>
    <n v="2045"/>
    <s v="CA-2015-129168"/>
    <n v="17"/>
    <x v="6"/>
    <x v="2"/>
    <s v="23/08/2015"/>
    <x v="1"/>
    <s v="KB-16585"/>
    <s v="Ken Black"/>
    <x v="1"/>
    <x v="0"/>
    <x v="5"/>
    <x v="2"/>
    <s v="OFF-PA-10001639"/>
    <x v="1"/>
    <n v="15.552"/>
  </r>
  <r>
    <n v="2046"/>
    <s v="CA-2017-131835"/>
    <n v="17"/>
    <x v="7"/>
    <x v="0"/>
    <s v="21/07/2017"/>
    <x v="1"/>
    <s v="MC-17590"/>
    <s v="Matt Collister"/>
    <x v="1"/>
    <x v="0"/>
    <x v="30"/>
    <x v="3"/>
    <s v="OFF-AP-10004487"/>
    <x v="1"/>
    <n v="162.63999999999999"/>
  </r>
  <r>
    <n v="2047"/>
    <s v="CA-2017-131835"/>
    <n v="17"/>
    <x v="7"/>
    <x v="0"/>
    <s v="21/07/2017"/>
    <x v="1"/>
    <s v="MC-17590"/>
    <s v="Matt Collister"/>
    <x v="1"/>
    <x v="0"/>
    <x v="30"/>
    <x v="3"/>
    <s v="TEC-PH-10001760"/>
    <x v="2"/>
    <n v="597"/>
  </r>
  <r>
    <n v="2048"/>
    <s v="CA-2017-131835"/>
    <n v="17"/>
    <x v="7"/>
    <x v="0"/>
    <s v="21/07/2017"/>
    <x v="1"/>
    <s v="MC-17590"/>
    <s v="Matt Collister"/>
    <x v="1"/>
    <x v="0"/>
    <x v="30"/>
    <x v="3"/>
    <s v="OFF-PA-10004071"/>
    <x v="1"/>
    <n v="55.48"/>
  </r>
  <r>
    <n v="2049"/>
    <s v="CA-2016-142237"/>
    <n v="11"/>
    <x v="7"/>
    <x v="1"/>
    <s v="13/07/2016"/>
    <x v="2"/>
    <s v="CK-12595"/>
    <s v="Clytie Kelty"/>
    <x v="0"/>
    <x v="0"/>
    <x v="9"/>
    <x v="3"/>
    <s v="FUR-FU-10004848"/>
    <x v="0"/>
    <n v="289.8"/>
  </r>
  <r>
    <n v="2050"/>
    <s v="CA-2016-142237"/>
    <n v="11"/>
    <x v="7"/>
    <x v="1"/>
    <s v="13/07/2016"/>
    <x v="2"/>
    <s v="CK-12595"/>
    <s v="Clytie Kelty"/>
    <x v="0"/>
    <x v="0"/>
    <x v="9"/>
    <x v="3"/>
    <s v="OFF-BI-10004022"/>
    <x v="1"/>
    <n v="2.5019999999999998"/>
  </r>
  <r>
    <n v="2051"/>
    <s v="CA-2016-142237"/>
    <n v="11"/>
    <x v="7"/>
    <x v="1"/>
    <s v="13/07/2016"/>
    <x v="2"/>
    <s v="CK-12595"/>
    <s v="Clytie Kelty"/>
    <x v="0"/>
    <x v="0"/>
    <x v="9"/>
    <x v="3"/>
    <s v="OFF-BI-10003669"/>
    <x v="1"/>
    <n v="6.48"/>
  </r>
  <r>
    <n v="2052"/>
    <s v="CA-2016-142237"/>
    <n v="11"/>
    <x v="7"/>
    <x v="1"/>
    <s v="13/07/2016"/>
    <x v="2"/>
    <s v="CK-12595"/>
    <s v="Clytie Kelty"/>
    <x v="0"/>
    <x v="0"/>
    <x v="9"/>
    <x v="3"/>
    <s v="FUR-CH-10003833"/>
    <x v="0"/>
    <n v="341.488"/>
  </r>
  <r>
    <n v="2053"/>
    <s v="CA-2016-142237"/>
    <n v="11"/>
    <x v="7"/>
    <x v="1"/>
    <s v="13/07/2016"/>
    <x v="2"/>
    <s v="CK-12595"/>
    <s v="Clytie Kelty"/>
    <x v="0"/>
    <x v="0"/>
    <x v="9"/>
    <x v="3"/>
    <s v="OFF-AR-10003732"/>
    <x v="1"/>
    <n v="11.12"/>
  </r>
  <r>
    <n v="2054"/>
    <s v="CA-2016-142237"/>
    <n v="11"/>
    <x v="7"/>
    <x v="1"/>
    <s v="13/07/2016"/>
    <x v="2"/>
    <s v="CK-12595"/>
    <s v="Clytie Kelty"/>
    <x v="0"/>
    <x v="0"/>
    <x v="9"/>
    <x v="3"/>
    <s v="FUR-FU-10003142"/>
    <x v="0"/>
    <n v="25.344000000000001"/>
  </r>
  <r>
    <n v="2055"/>
    <s v="CA-2017-136434"/>
    <n v="1"/>
    <x v="4"/>
    <x v="0"/>
    <s v="07/12/2017"/>
    <x v="1"/>
    <s v="RD-19480"/>
    <s v="Rick Duston"/>
    <x v="0"/>
    <x v="0"/>
    <x v="14"/>
    <x v="2"/>
    <s v="FUR-FU-10001196"/>
    <x v="0"/>
    <n v="17.309999999999999"/>
  </r>
  <r>
    <n v="2056"/>
    <s v="CA-2018-120376"/>
    <n v="22"/>
    <x v="4"/>
    <x v="3"/>
    <s v="25/12/2018"/>
    <x v="2"/>
    <s v="TP-21130"/>
    <s v="Theone Pippenger"/>
    <x v="0"/>
    <x v="0"/>
    <x v="12"/>
    <x v="2"/>
    <s v="TEC-AC-10001114"/>
    <x v="2"/>
    <n v="199.95"/>
  </r>
  <r>
    <n v="2057"/>
    <s v="CA-2018-120376"/>
    <n v="22"/>
    <x v="4"/>
    <x v="3"/>
    <s v="25/12/2018"/>
    <x v="2"/>
    <s v="TP-21130"/>
    <s v="Theone Pippenger"/>
    <x v="0"/>
    <x v="0"/>
    <x v="12"/>
    <x v="2"/>
    <s v="FUR-CH-10002335"/>
    <x v="0"/>
    <n v="1586.69"/>
  </r>
  <r>
    <n v="2058"/>
    <s v="CA-2018-120376"/>
    <n v="22"/>
    <x v="4"/>
    <x v="3"/>
    <s v="25/12/2018"/>
    <x v="2"/>
    <s v="TP-21130"/>
    <s v="Theone Pippenger"/>
    <x v="0"/>
    <x v="0"/>
    <x v="12"/>
    <x v="2"/>
    <s v="TEC-AC-10000844"/>
    <x v="2"/>
    <n v="84.99"/>
  </r>
  <r>
    <n v="2059"/>
    <s v="CA-2018-120376"/>
    <n v="22"/>
    <x v="4"/>
    <x v="3"/>
    <s v="25/12/2018"/>
    <x v="2"/>
    <s v="TP-21130"/>
    <s v="Theone Pippenger"/>
    <x v="0"/>
    <x v="0"/>
    <x v="12"/>
    <x v="2"/>
    <s v="FUR-TA-10004534"/>
    <x v="0"/>
    <n v="411.8"/>
  </r>
  <r>
    <n v="2060"/>
    <s v="CA-2015-106439"/>
    <n v="31"/>
    <x v="2"/>
    <x v="2"/>
    <s v="04/11/2015"/>
    <x v="1"/>
    <s v="GG-14650"/>
    <s v="Greg Guthrie"/>
    <x v="1"/>
    <x v="0"/>
    <x v="1"/>
    <x v="1"/>
    <s v="OFF-FA-10002975"/>
    <x v="1"/>
    <n v="11.34"/>
  </r>
  <r>
    <n v="2061"/>
    <s v="CA-2015-106439"/>
    <n v="31"/>
    <x v="2"/>
    <x v="2"/>
    <s v="04/11/2015"/>
    <x v="1"/>
    <s v="GG-14650"/>
    <s v="Greg Guthrie"/>
    <x v="1"/>
    <x v="0"/>
    <x v="1"/>
    <x v="1"/>
    <s v="OFF-ST-10003996"/>
    <x v="1"/>
    <n v="80.3"/>
  </r>
  <r>
    <n v="2062"/>
    <s v="CA-2015-106439"/>
    <n v="31"/>
    <x v="2"/>
    <x v="2"/>
    <s v="04/11/2015"/>
    <x v="1"/>
    <s v="GG-14650"/>
    <s v="Greg Guthrie"/>
    <x v="1"/>
    <x v="0"/>
    <x v="1"/>
    <x v="1"/>
    <s v="OFF-BI-10002571"/>
    <x v="1"/>
    <n v="15.968"/>
  </r>
  <r>
    <n v="2063"/>
    <s v="CA-2015-106439"/>
    <n v="31"/>
    <x v="2"/>
    <x v="2"/>
    <s v="04/11/2015"/>
    <x v="1"/>
    <s v="GG-14650"/>
    <s v="Greg Guthrie"/>
    <x v="1"/>
    <x v="0"/>
    <x v="1"/>
    <x v="1"/>
    <s v="OFF-PA-10000477"/>
    <x v="1"/>
    <n v="64.739999999999995"/>
  </r>
  <r>
    <n v="2064"/>
    <s v="CA-2015-106439"/>
    <n v="31"/>
    <x v="2"/>
    <x v="2"/>
    <s v="04/11/2015"/>
    <x v="1"/>
    <s v="GG-14650"/>
    <s v="Greg Guthrie"/>
    <x v="1"/>
    <x v="0"/>
    <x v="1"/>
    <x v="1"/>
    <s v="OFF-BI-10004209"/>
    <x v="1"/>
    <n v="19.295999999999999"/>
  </r>
  <r>
    <n v="2065"/>
    <s v="CA-2015-106439"/>
    <n v="31"/>
    <x v="2"/>
    <x v="2"/>
    <s v="04/11/2015"/>
    <x v="1"/>
    <s v="GG-14650"/>
    <s v="Greg Guthrie"/>
    <x v="1"/>
    <x v="0"/>
    <x v="1"/>
    <x v="1"/>
    <s v="OFF-ST-10001963"/>
    <x v="1"/>
    <n v="405.64"/>
  </r>
  <r>
    <n v="2066"/>
    <s v="CA-2015-106439"/>
    <n v="31"/>
    <x v="2"/>
    <x v="2"/>
    <s v="04/11/2015"/>
    <x v="1"/>
    <s v="GG-14650"/>
    <s v="Greg Guthrie"/>
    <x v="1"/>
    <x v="0"/>
    <x v="1"/>
    <x v="1"/>
    <s v="FUR-CH-10003833"/>
    <x v="0"/>
    <n v="146.352"/>
  </r>
  <r>
    <n v="2067"/>
    <s v="CA-2015-106439"/>
    <n v="31"/>
    <x v="2"/>
    <x v="2"/>
    <s v="04/11/2015"/>
    <x v="1"/>
    <s v="GG-14650"/>
    <s v="Greg Guthrie"/>
    <x v="1"/>
    <x v="0"/>
    <x v="1"/>
    <x v="1"/>
    <s v="TEC-AC-10004568"/>
    <x v="2"/>
    <n v="251.91"/>
  </r>
  <r>
    <n v="2068"/>
    <s v="CA-2015-106439"/>
    <n v="31"/>
    <x v="2"/>
    <x v="2"/>
    <s v="04/11/2015"/>
    <x v="1"/>
    <s v="GG-14650"/>
    <s v="Greg Guthrie"/>
    <x v="1"/>
    <x v="0"/>
    <x v="1"/>
    <x v="1"/>
    <s v="OFF-AR-10001419"/>
    <x v="1"/>
    <n v="12.39"/>
  </r>
  <r>
    <n v="2069"/>
    <s v="CA-2016-133452"/>
    <n v="13"/>
    <x v="3"/>
    <x v="1"/>
    <s v="19/04/2016"/>
    <x v="1"/>
    <s v="ZC-21910"/>
    <s v="Zuschuss Carroll"/>
    <x v="0"/>
    <x v="0"/>
    <x v="1"/>
    <x v="1"/>
    <s v="TEC-AC-10002800"/>
    <x v="2"/>
    <n v="199.96"/>
  </r>
  <r>
    <n v="2070"/>
    <s v="CA-2016-133452"/>
    <n v="13"/>
    <x v="3"/>
    <x v="1"/>
    <s v="19/04/2016"/>
    <x v="1"/>
    <s v="ZC-21910"/>
    <s v="Zuschuss Carroll"/>
    <x v="0"/>
    <x v="0"/>
    <x v="1"/>
    <x v="1"/>
    <s v="FUR-TA-10003954"/>
    <x v="0"/>
    <n v="710.83199999999999"/>
  </r>
  <r>
    <n v="2071"/>
    <s v="CA-2017-146521"/>
    <n v="21"/>
    <x v="7"/>
    <x v="0"/>
    <s v="23/07/2017"/>
    <x v="0"/>
    <s v="CC-12610"/>
    <s v="Corey Catlett"/>
    <x v="1"/>
    <x v="0"/>
    <x v="9"/>
    <x v="3"/>
    <s v="OFF-BI-10000301"/>
    <x v="1"/>
    <n v="1.9410000000000001"/>
  </r>
  <r>
    <n v="2072"/>
    <s v="US-2018-110996"/>
    <n v="20"/>
    <x v="0"/>
    <x v="3"/>
    <s v="25/11/2018"/>
    <x v="1"/>
    <s v="KA-16525"/>
    <s v="Kelly Andreada"/>
    <x v="0"/>
    <x v="0"/>
    <x v="1"/>
    <x v="1"/>
    <s v="FUR-CH-10003956"/>
    <x v="0"/>
    <n v="283.92"/>
  </r>
  <r>
    <n v="2073"/>
    <s v="CA-2017-129693"/>
    <n v="26"/>
    <x v="0"/>
    <x v="0"/>
    <s v="02/12/2017"/>
    <x v="1"/>
    <s v="TC-20980"/>
    <s v="Tamara Chand"/>
    <x v="1"/>
    <x v="0"/>
    <x v="4"/>
    <x v="1"/>
    <s v="OFF-BI-10002954"/>
    <x v="1"/>
    <n v="7.3120000000000003"/>
  </r>
  <r>
    <n v="2074"/>
    <s v="CA-2018-122504"/>
    <n v="7"/>
    <x v="0"/>
    <x v="3"/>
    <s v="12/11/2018"/>
    <x v="0"/>
    <s v="DB-13270"/>
    <s v="Deborah Brumfield"/>
    <x v="2"/>
    <x v="0"/>
    <x v="1"/>
    <x v="1"/>
    <s v="TEC-AC-10003289"/>
    <x v="2"/>
    <n v="59.97"/>
  </r>
  <r>
    <n v="2075"/>
    <s v="CA-2018-122504"/>
    <n v="7"/>
    <x v="0"/>
    <x v="3"/>
    <s v="12/11/2018"/>
    <x v="0"/>
    <s v="DB-13270"/>
    <s v="Deborah Brumfield"/>
    <x v="2"/>
    <x v="0"/>
    <x v="1"/>
    <x v="1"/>
    <s v="TEC-PH-10002468"/>
    <x v="2"/>
    <n v="761.54399999999998"/>
  </r>
  <r>
    <n v="2076"/>
    <s v="CA-2015-131051"/>
    <n v="1"/>
    <x v="4"/>
    <x v="2"/>
    <s v="05/12/2015"/>
    <x v="1"/>
    <s v="TR-21325"/>
    <s v="Toby Ritter"/>
    <x v="0"/>
    <x v="0"/>
    <x v="1"/>
    <x v="1"/>
    <s v="FUR-FU-10001861"/>
    <x v="0"/>
    <n v="58.2"/>
  </r>
  <r>
    <n v="2077"/>
    <s v="CA-2018-140676"/>
    <n v="12"/>
    <x v="8"/>
    <x v="3"/>
    <s v="15/09/2018"/>
    <x v="2"/>
    <s v="BF-11080"/>
    <s v="Bart Folk"/>
    <x v="0"/>
    <x v="0"/>
    <x v="39"/>
    <x v="3"/>
    <s v="OFF-PA-10004082"/>
    <x v="1"/>
    <n v="39.9"/>
  </r>
  <r>
    <n v="2078"/>
    <s v="CA-2018-140676"/>
    <n v="12"/>
    <x v="8"/>
    <x v="3"/>
    <s v="15/09/2018"/>
    <x v="2"/>
    <s v="BF-11080"/>
    <s v="Bart Folk"/>
    <x v="0"/>
    <x v="0"/>
    <x v="39"/>
    <x v="3"/>
    <s v="OFF-AP-10000358"/>
    <x v="1"/>
    <n v="90.86"/>
  </r>
  <r>
    <n v="2079"/>
    <s v="CA-2018-140676"/>
    <n v="12"/>
    <x v="8"/>
    <x v="3"/>
    <s v="15/09/2018"/>
    <x v="2"/>
    <s v="BF-11080"/>
    <s v="Bart Folk"/>
    <x v="0"/>
    <x v="0"/>
    <x v="39"/>
    <x v="3"/>
    <s v="OFF-PA-10004243"/>
    <x v="1"/>
    <n v="94.85"/>
  </r>
  <r>
    <n v="2080"/>
    <s v="CA-2016-120103"/>
    <n v="24"/>
    <x v="4"/>
    <x v="1"/>
    <s v="29/12/2016"/>
    <x v="1"/>
    <s v="MS-17365"/>
    <s v="Maribeth Schnelling"/>
    <x v="0"/>
    <x v="0"/>
    <x v="16"/>
    <x v="1"/>
    <s v="OFF-PA-10001295"/>
    <x v="1"/>
    <n v="106.232"/>
  </r>
  <r>
    <n v="2081"/>
    <s v="CA-2016-120103"/>
    <n v="24"/>
    <x v="4"/>
    <x v="1"/>
    <s v="29/12/2016"/>
    <x v="1"/>
    <s v="MS-17365"/>
    <s v="Maribeth Schnelling"/>
    <x v="0"/>
    <x v="0"/>
    <x v="16"/>
    <x v="1"/>
    <s v="TEC-PH-10002170"/>
    <x v="2"/>
    <n v="111.98399999999999"/>
  </r>
  <r>
    <n v="2082"/>
    <s v="CA-2016-120103"/>
    <n v="24"/>
    <x v="4"/>
    <x v="1"/>
    <s v="29/12/2016"/>
    <x v="1"/>
    <s v="MS-17365"/>
    <s v="Maribeth Schnelling"/>
    <x v="0"/>
    <x v="0"/>
    <x v="16"/>
    <x v="1"/>
    <s v="FUR-FU-10002885"/>
    <x v="0"/>
    <n v="7.7119999999999997"/>
  </r>
  <r>
    <n v="2083"/>
    <s v="CA-2018-104647"/>
    <n v="23"/>
    <x v="11"/>
    <x v="3"/>
    <s v="01/03/2018"/>
    <x v="1"/>
    <s v="CK-12595"/>
    <s v="Clytie Kelty"/>
    <x v="0"/>
    <x v="0"/>
    <x v="1"/>
    <x v="1"/>
    <s v="OFF-PA-10002870"/>
    <x v="1"/>
    <n v="37.44"/>
  </r>
  <r>
    <n v="2084"/>
    <s v="CA-2015-110352"/>
    <n v="23"/>
    <x v="0"/>
    <x v="2"/>
    <s v="29/11/2015"/>
    <x v="1"/>
    <s v="ED-13885"/>
    <s v="Emily Ducich"/>
    <x v="2"/>
    <x v="0"/>
    <x v="5"/>
    <x v="2"/>
    <s v="OFF-LA-10003923"/>
    <x v="1"/>
    <n v="23.68"/>
  </r>
  <r>
    <n v="2085"/>
    <s v="CA-2017-140501"/>
    <n v="23"/>
    <x v="1"/>
    <x v="0"/>
    <s v="28/06/2017"/>
    <x v="1"/>
    <s v="IM-15070"/>
    <s v="Irene Maddox"/>
    <x v="0"/>
    <x v="0"/>
    <x v="15"/>
    <x v="3"/>
    <s v="OFF-LA-10003510"/>
    <x v="1"/>
    <n v="122.12"/>
  </r>
  <r>
    <n v="2086"/>
    <s v="CA-2017-140501"/>
    <n v="23"/>
    <x v="1"/>
    <x v="0"/>
    <s v="28/06/2017"/>
    <x v="1"/>
    <s v="IM-15070"/>
    <s v="Irene Maddox"/>
    <x v="0"/>
    <x v="0"/>
    <x v="15"/>
    <x v="3"/>
    <s v="OFF-LA-10000248"/>
    <x v="1"/>
    <n v="18.45"/>
  </r>
  <r>
    <n v="2087"/>
    <s v="CA-2017-140501"/>
    <n v="23"/>
    <x v="1"/>
    <x v="0"/>
    <s v="28/06/2017"/>
    <x v="1"/>
    <s v="IM-15070"/>
    <s v="Irene Maddox"/>
    <x v="0"/>
    <x v="0"/>
    <x v="15"/>
    <x v="3"/>
    <s v="OFF-ST-10000060"/>
    <x v="1"/>
    <n v="324.89999999999998"/>
  </r>
  <r>
    <n v="2088"/>
    <s v="CA-2017-140501"/>
    <n v="23"/>
    <x v="1"/>
    <x v="0"/>
    <s v="28/06/2017"/>
    <x v="1"/>
    <s v="IM-15070"/>
    <s v="Irene Maddox"/>
    <x v="0"/>
    <x v="0"/>
    <x v="15"/>
    <x v="3"/>
    <s v="OFF-PA-10003129"/>
    <x v="1"/>
    <n v="146.72999999999999"/>
  </r>
  <r>
    <n v="2089"/>
    <s v="CA-2017-140501"/>
    <n v="23"/>
    <x v="1"/>
    <x v="0"/>
    <s v="28/06/2017"/>
    <x v="1"/>
    <s v="IM-15070"/>
    <s v="Irene Maddox"/>
    <x v="0"/>
    <x v="0"/>
    <x v="15"/>
    <x v="3"/>
    <s v="OFF-FA-10004076"/>
    <x v="1"/>
    <n v="3.96"/>
  </r>
  <r>
    <n v="2090"/>
    <s v="CA-2016-139290"/>
    <n v="26"/>
    <x v="2"/>
    <x v="1"/>
    <s v="30/10/2016"/>
    <x v="1"/>
    <s v="MY-17380"/>
    <s v="Maribeth Yedwab"/>
    <x v="1"/>
    <x v="0"/>
    <x v="1"/>
    <x v="1"/>
    <s v="OFF-LA-10004008"/>
    <x v="1"/>
    <n v="5.76"/>
  </r>
  <r>
    <n v="2091"/>
    <s v="CA-2018-166142"/>
    <n v="15"/>
    <x v="7"/>
    <x v="3"/>
    <s v="19/07/2018"/>
    <x v="1"/>
    <s v="MM-17260"/>
    <s v="Magdelene Morse"/>
    <x v="0"/>
    <x v="0"/>
    <x v="13"/>
    <x v="3"/>
    <s v="OFF-BI-10004094"/>
    <x v="1"/>
    <n v="26.55"/>
  </r>
  <r>
    <n v="2092"/>
    <s v="CA-2018-166142"/>
    <n v="15"/>
    <x v="7"/>
    <x v="3"/>
    <s v="19/07/2018"/>
    <x v="1"/>
    <s v="MM-17260"/>
    <s v="Magdelene Morse"/>
    <x v="0"/>
    <x v="0"/>
    <x v="13"/>
    <x v="3"/>
    <s v="FUR-TA-10004607"/>
    <x v="0"/>
    <n v="310.44299999999998"/>
  </r>
  <r>
    <n v="2093"/>
    <s v="CA-2015-145926"/>
    <n v="17"/>
    <x v="0"/>
    <x v="2"/>
    <s v="21/11/2015"/>
    <x v="1"/>
    <s v="MP-17470"/>
    <s v="Mark Packer"/>
    <x v="2"/>
    <x v="0"/>
    <x v="11"/>
    <x v="2"/>
    <s v="FUR-CH-10004289"/>
    <x v="0"/>
    <n v="479.9"/>
  </r>
  <r>
    <n v="2094"/>
    <s v="CA-2016-149678"/>
    <n v="13"/>
    <x v="3"/>
    <x v="1"/>
    <s v="15/04/2016"/>
    <x v="0"/>
    <s v="AW-10840"/>
    <s v="Anthony Witt"/>
    <x v="0"/>
    <x v="0"/>
    <x v="27"/>
    <x v="1"/>
    <s v="OFF-SU-10004498"/>
    <x v="1"/>
    <n v="12.88"/>
  </r>
  <r>
    <n v="2095"/>
    <s v="US-2016-164357"/>
    <n v="25"/>
    <x v="0"/>
    <x v="1"/>
    <s v="29/11/2016"/>
    <x v="1"/>
    <s v="SF-20065"/>
    <s v="Sandra Flanagan"/>
    <x v="0"/>
    <x v="0"/>
    <x v="3"/>
    <x v="0"/>
    <s v="OFF-AR-10001177"/>
    <x v="1"/>
    <n v="13.12"/>
  </r>
  <r>
    <n v="2096"/>
    <s v="US-2017-146570"/>
    <n v="15"/>
    <x v="5"/>
    <x v="0"/>
    <s v="20/05/2017"/>
    <x v="1"/>
    <s v="SN-20710"/>
    <s v="Steve Nguyen"/>
    <x v="2"/>
    <x v="0"/>
    <x v="35"/>
    <x v="0"/>
    <s v="OFF-BI-10001718"/>
    <x v="1"/>
    <n v="511.84"/>
  </r>
  <r>
    <n v="2097"/>
    <s v="US-2017-146570"/>
    <n v="15"/>
    <x v="5"/>
    <x v="0"/>
    <s v="20/05/2017"/>
    <x v="1"/>
    <s v="SN-20710"/>
    <s v="Steve Nguyen"/>
    <x v="2"/>
    <x v="0"/>
    <x v="35"/>
    <x v="0"/>
    <s v="OFF-AR-10004602"/>
    <x v="1"/>
    <n v="91.96"/>
  </r>
  <r>
    <n v="2098"/>
    <s v="US-2017-146570"/>
    <n v="15"/>
    <x v="5"/>
    <x v="0"/>
    <s v="20/05/2017"/>
    <x v="1"/>
    <s v="SN-20710"/>
    <s v="Steve Nguyen"/>
    <x v="2"/>
    <x v="0"/>
    <x v="35"/>
    <x v="0"/>
    <s v="OFF-AR-10003856"/>
    <x v="1"/>
    <n v="8.34"/>
  </r>
  <r>
    <n v="2099"/>
    <s v="CA-2018-124401"/>
    <n v="7"/>
    <x v="8"/>
    <x v="3"/>
    <s v="12/09/2018"/>
    <x v="1"/>
    <s v="RD-19900"/>
    <s v="Ruben Dartt"/>
    <x v="0"/>
    <x v="0"/>
    <x v="21"/>
    <x v="1"/>
    <s v="OFF-ST-10000649"/>
    <x v="1"/>
    <n v="37.68"/>
  </r>
  <r>
    <n v="2100"/>
    <s v="CA-2018-124401"/>
    <n v="7"/>
    <x v="8"/>
    <x v="3"/>
    <s v="12/09/2018"/>
    <x v="1"/>
    <s v="RD-19900"/>
    <s v="Ruben Dartt"/>
    <x v="0"/>
    <x v="0"/>
    <x v="21"/>
    <x v="1"/>
    <s v="TEC-AC-10002926"/>
    <x v="2"/>
    <n v="279.94400000000002"/>
  </r>
  <r>
    <n v="2101"/>
    <s v="US-2015-140116"/>
    <n v="10"/>
    <x v="10"/>
    <x v="2"/>
    <s v="17/03/2015"/>
    <x v="1"/>
    <s v="KT-16480"/>
    <s v="Kean Thornton"/>
    <x v="0"/>
    <x v="0"/>
    <x v="22"/>
    <x v="1"/>
    <s v="OFF-ST-10000078"/>
    <x v="1"/>
    <n v="636.40800000000002"/>
  </r>
  <r>
    <n v="2102"/>
    <s v="US-2015-140116"/>
    <n v="10"/>
    <x v="10"/>
    <x v="2"/>
    <s v="17/03/2015"/>
    <x v="1"/>
    <s v="KT-16480"/>
    <s v="Kean Thornton"/>
    <x v="0"/>
    <x v="0"/>
    <x v="22"/>
    <x v="1"/>
    <s v="OFF-AR-10001044"/>
    <x v="1"/>
    <n v="83.168000000000006"/>
  </r>
  <r>
    <n v="2103"/>
    <s v="CA-2015-123295"/>
    <n v="18"/>
    <x v="7"/>
    <x v="2"/>
    <s v="18/07/2015"/>
    <x v="3"/>
    <s v="AH-10120"/>
    <s v="Adrian Hane"/>
    <x v="2"/>
    <x v="0"/>
    <x v="16"/>
    <x v="1"/>
    <s v="FUR-CH-10002372"/>
    <x v="0"/>
    <n v="259.13600000000002"/>
  </r>
  <r>
    <n v="2104"/>
    <s v="CA-2018-167101"/>
    <n v="24"/>
    <x v="10"/>
    <x v="3"/>
    <s v="28/03/2018"/>
    <x v="0"/>
    <s v="BM-11650"/>
    <s v="Brian Moss"/>
    <x v="1"/>
    <x v="0"/>
    <x v="15"/>
    <x v="3"/>
    <s v="OFF-PA-10000357"/>
    <x v="1"/>
    <n v="221.92"/>
  </r>
  <r>
    <n v="2105"/>
    <s v="CA-2018-167101"/>
    <n v="24"/>
    <x v="10"/>
    <x v="3"/>
    <s v="28/03/2018"/>
    <x v="0"/>
    <s v="BM-11650"/>
    <s v="Brian Moss"/>
    <x v="1"/>
    <x v="0"/>
    <x v="15"/>
    <x v="3"/>
    <s v="TEC-AC-10001266"/>
    <x v="2"/>
    <n v="26"/>
  </r>
  <r>
    <n v="2106"/>
    <s v="US-2015-167633"/>
    <n v="30"/>
    <x v="8"/>
    <x v="2"/>
    <s v="05/10/2015"/>
    <x v="1"/>
    <s v="BW-11200"/>
    <s v="Ben Wallace"/>
    <x v="0"/>
    <x v="0"/>
    <x v="2"/>
    <x v="0"/>
    <s v="OFF-PA-10004888"/>
    <x v="1"/>
    <n v="15.552"/>
  </r>
  <r>
    <n v="2107"/>
    <s v="US-2015-152723"/>
    <n v="26"/>
    <x v="8"/>
    <x v="2"/>
    <s v="26/09/2015"/>
    <x v="3"/>
    <s v="HG-14965"/>
    <s v="Henry Goldwyn"/>
    <x v="1"/>
    <x v="0"/>
    <x v="5"/>
    <x v="2"/>
    <s v="OFF-BI-10003460"/>
    <x v="1"/>
    <n v="0.876"/>
  </r>
  <r>
    <n v="2108"/>
    <s v="CA-2016-164882"/>
    <n v="31"/>
    <x v="2"/>
    <x v="1"/>
    <s v="31/10/2016"/>
    <x v="3"/>
    <s v="SG-20080"/>
    <s v="Sandra Glassco"/>
    <x v="0"/>
    <x v="0"/>
    <x v="1"/>
    <x v="1"/>
    <s v="OFF-PA-10000157"/>
    <x v="1"/>
    <n v="19.98"/>
  </r>
  <r>
    <n v="2109"/>
    <s v="CA-2016-164882"/>
    <n v="31"/>
    <x v="2"/>
    <x v="1"/>
    <s v="31/10/2016"/>
    <x v="3"/>
    <s v="SG-20080"/>
    <s v="Sandra Glassco"/>
    <x v="0"/>
    <x v="0"/>
    <x v="1"/>
    <x v="1"/>
    <s v="OFF-BI-10004519"/>
    <x v="1"/>
    <n v="398.35199999999998"/>
  </r>
  <r>
    <n v="2110"/>
    <s v="CA-2016-164882"/>
    <n v="31"/>
    <x v="2"/>
    <x v="1"/>
    <s v="31/10/2016"/>
    <x v="3"/>
    <s v="SG-20080"/>
    <s v="Sandra Glassco"/>
    <x v="0"/>
    <x v="0"/>
    <x v="1"/>
    <x v="1"/>
    <s v="OFF-AR-10004272"/>
    <x v="1"/>
    <n v="5.04"/>
  </r>
  <r>
    <n v="2111"/>
    <s v="CA-2016-164882"/>
    <n v="31"/>
    <x v="2"/>
    <x v="1"/>
    <s v="31/10/2016"/>
    <x v="3"/>
    <s v="SG-20080"/>
    <s v="Sandra Glassco"/>
    <x v="0"/>
    <x v="0"/>
    <x v="1"/>
    <x v="1"/>
    <s v="OFF-FA-10000585"/>
    <x v="1"/>
    <n v="17.45"/>
  </r>
  <r>
    <n v="2112"/>
    <s v="CA-2016-164882"/>
    <n v="31"/>
    <x v="2"/>
    <x v="1"/>
    <s v="31/10/2016"/>
    <x v="3"/>
    <s v="SG-20080"/>
    <s v="Sandra Glassco"/>
    <x v="0"/>
    <x v="0"/>
    <x v="1"/>
    <x v="1"/>
    <s v="FUR-CH-10004218"/>
    <x v="0"/>
    <n v="323.13600000000002"/>
  </r>
  <r>
    <n v="2113"/>
    <s v="CA-2016-164882"/>
    <n v="31"/>
    <x v="2"/>
    <x v="1"/>
    <s v="31/10/2016"/>
    <x v="3"/>
    <s v="SG-20080"/>
    <s v="Sandra Glassco"/>
    <x v="0"/>
    <x v="0"/>
    <x v="1"/>
    <x v="1"/>
    <s v="OFF-SU-10004231"/>
    <x v="1"/>
    <n v="29.7"/>
  </r>
  <r>
    <n v="2114"/>
    <s v="CA-2016-164882"/>
    <n v="31"/>
    <x v="2"/>
    <x v="1"/>
    <s v="31/10/2016"/>
    <x v="3"/>
    <s v="SG-20080"/>
    <s v="Sandra Glassco"/>
    <x v="0"/>
    <x v="0"/>
    <x v="1"/>
    <x v="1"/>
    <s v="TEC-PH-10001578"/>
    <x v="2"/>
    <n v="1295.8399999999999"/>
  </r>
  <r>
    <n v="2115"/>
    <s v="CA-2016-164882"/>
    <n v="31"/>
    <x v="2"/>
    <x v="1"/>
    <s v="31/10/2016"/>
    <x v="3"/>
    <s v="SG-20080"/>
    <s v="Sandra Glassco"/>
    <x v="0"/>
    <x v="0"/>
    <x v="1"/>
    <x v="1"/>
    <s v="OFF-ST-10003638"/>
    <x v="1"/>
    <n v="46.84"/>
  </r>
  <r>
    <n v="2116"/>
    <s v="CA-2016-164882"/>
    <n v="31"/>
    <x v="2"/>
    <x v="1"/>
    <s v="31/10/2016"/>
    <x v="3"/>
    <s v="SG-20080"/>
    <s v="Sandra Glassco"/>
    <x v="0"/>
    <x v="0"/>
    <x v="1"/>
    <x v="1"/>
    <s v="FUR-BO-10002213"/>
    <x v="0"/>
    <n v="425.83300000000003"/>
  </r>
  <r>
    <n v="2117"/>
    <s v="CA-2016-159786"/>
    <n v="12"/>
    <x v="2"/>
    <x v="1"/>
    <s v="17/10/2016"/>
    <x v="0"/>
    <s v="RK-19300"/>
    <s v="Ralph Kennedy"/>
    <x v="0"/>
    <x v="0"/>
    <x v="15"/>
    <x v="3"/>
    <s v="FUR-TA-10001307"/>
    <x v="0"/>
    <n v="209.67"/>
  </r>
  <r>
    <n v="2118"/>
    <s v="CA-2017-130267"/>
    <n v="19"/>
    <x v="8"/>
    <x v="0"/>
    <s v="23/09/2017"/>
    <x v="1"/>
    <s v="SW-20245"/>
    <s v="Scot Wooten"/>
    <x v="0"/>
    <x v="0"/>
    <x v="1"/>
    <x v="1"/>
    <s v="OFF-PA-10002222"/>
    <x v="1"/>
    <n v="159.88"/>
  </r>
  <r>
    <n v="2119"/>
    <s v="CA-2018-155460"/>
    <n v="13"/>
    <x v="3"/>
    <x v="3"/>
    <s v="15/04/2018"/>
    <x v="2"/>
    <s v="RW-19630"/>
    <s v="Rob Williams"/>
    <x v="1"/>
    <x v="0"/>
    <x v="4"/>
    <x v="1"/>
    <s v="OFF-PA-10002479"/>
    <x v="1"/>
    <n v="5.28"/>
  </r>
  <r>
    <n v="2120"/>
    <s v="CA-2018-155460"/>
    <n v="13"/>
    <x v="3"/>
    <x v="3"/>
    <s v="15/04/2018"/>
    <x v="2"/>
    <s v="RW-19630"/>
    <s v="Rob Williams"/>
    <x v="1"/>
    <x v="0"/>
    <x v="4"/>
    <x v="1"/>
    <s v="OFF-BI-10003091"/>
    <x v="1"/>
    <n v="895.92"/>
  </r>
  <r>
    <n v="2121"/>
    <s v="US-2018-168690"/>
    <n v="7"/>
    <x v="9"/>
    <x v="3"/>
    <s v="13/01/2018"/>
    <x v="1"/>
    <s v="TS-21085"/>
    <s v="Thais Sissman"/>
    <x v="0"/>
    <x v="0"/>
    <x v="2"/>
    <x v="0"/>
    <s v="OFF-BI-10000145"/>
    <x v="1"/>
    <n v="2.8079999999999998"/>
  </r>
  <r>
    <n v="2122"/>
    <s v="CA-2018-158246"/>
    <n v="9"/>
    <x v="0"/>
    <x v="3"/>
    <s v="11/11/2018"/>
    <x v="2"/>
    <s v="JB-15400"/>
    <s v="Jennifer Braxton"/>
    <x v="1"/>
    <x v="0"/>
    <x v="1"/>
    <x v="1"/>
    <s v="FUR-CH-10003061"/>
    <x v="0"/>
    <n v="215.976"/>
  </r>
  <r>
    <n v="2123"/>
    <s v="CA-2018-167381"/>
    <n v="22"/>
    <x v="8"/>
    <x v="3"/>
    <s v="24/09/2018"/>
    <x v="0"/>
    <s v="EH-14005"/>
    <s v="Erica Hernandez"/>
    <x v="2"/>
    <x v="0"/>
    <x v="12"/>
    <x v="2"/>
    <s v="FUR-BO-10001972"/>
    <x v="0"/>
    <n v="241.96"/>
  </r>
  <r>
    <n v="2124"/>
    <s v="CA-2018-167381"/>
    <n v="22"/>
    <x v="8"/>
    <x v="3"/>
    <s v="24/09/2018"/>
    <x v="0"/>
    <s v="EH-14005"/>
    <s v="Erica Hernandez"/>
    <x v="2"/>
    <x v="0"/>
    <x v="12"/>
    <x v="2"/>
    <s v="OFF-LA-10000134"/>
    <x v="1"/>
    <n v="27.72"/>
  </r>
  <r>
    <n v="2125"/>
    <s v="CA-2018-144862"/>
    <n v="1"/>
    <x v="4"/>
    <x v="3"/>
    <s v="05/12/2018"/>
    <x v="1"/>
    <s v="EH-14005"/>
    <s v="Erica Hernandez"/>
    <x v="2"/>
    <x v="0"/>
    <x v="9"/>
    <x v="3"/>
    <s v="OFF-EN-10003040"/>
    <x v="1"/>
    <n v="104.68"/>
  </r>
  <r>
    <n v="2126"/>
    <s v="CA-2018-144862"/>
    <n v="1"/>
    <x v="4"/>
    <x v="3"/>
    <s v="05/12/2018"/>
    <x v="1"/>
    <s v="EH-14005"/>
    <s v="Erica Hernandez"/>
    <x v="2"/>
    <x v="0"/>
    <x v="9"/>
    <x v="3"/>
    <s v="TEC-PH-10000923"/>
    <x v="2"/>
    <n v="62.957999999999998"/>
  </r>
  <r>
    <n v="2127"/>
    <s v="CA-2015-126032"/>
    <n v="23"/>
    <x v="1"/>
    <x v="2"/>
    <s v="28/06/2015"/>
    <x v="1"/>
    <s v="BS-11665"/>
    <s v="Brian Stugart"/>
    <x v="0"/>
    <x v="0"/>
    <x v="9"/>
    <x v="3"/>
    <s v="TEC-AC-10000158"/>
    <x v="2"/>
    <n v="86.376000000000005"/>
  </r>
  <r>
    <n v="2128"/>
    <s v="CA-2016-134859"/>
    <n v="4"/>
    <x v="2"/>
    <x v="1"/>
    <s v="09/10/2016"/>
    <x v="1"/>
    <s v="JK-16120"/>
    <s v="Julie Kriz"/>
    <x v="2"/>
    <x v="0"/>
    <x v="9"/>
    <x v="3"/>
    <s v="FUR-FU-10003623"/>
    <x v="0"/>
    <n v="64.944000000000003"/>
  </r>
  <r>
    <n v="2129"/>
    <s v="CA-2016-134859"/>
    <n v="4"/>
    <x v="2"/>
    <x v="1"/>
    <s v="09/10/2016"/>
    <x v="1"/>
    <s v="JK-16120"/>
    <s v="Julie Kriz"/>
    <x v="2"/>
    <x v="0"/>
    <x v="9"/>
    <x v="3"/>
    <s v="OFF-PA-10001293"/>
    <x v="1"/>
    <n v="20.736000000000001"/>
  </r>
  <r>
    <n v="2130"/>
    <s v="US-2015-114188"/>
    <n v="20"/>
    <x v="5"/>
    <x v="2"/>
    <s v="22/05/2015"/>
    <x v="0"/>
    <s v="RF-19345"/>
    <s v="Randy Ferguson"/>
    <x v="1"/>
    <x v="0"/>
    <x v="38"/>
    <x v="3"/>
    <s v="OFF-AP-10000124"/>
    <x v="1"/>
    <n v="33.28"/>
  </r>
  <r>
    <n v="2131"/>
    <s v="US-2015-114188"/>
    <n v="20"/>
    <x v="5"/>
    <x v="2"/>
    <s v="22/05/2015"/>
    <x v="0"/>
    <s v="RF-19345"/>
    <s v="Randy Ferguson"/>
    <x v="1"/>
    <x v="0"/>
    <x v="38"/>
    <x v="3"/>
    <s v="OFF-AR-10004511"/>
    <x v="1"/>
    <n v="38.520000000000003"/>
  </r>
  <r>
    <n v="2132"/>
    <s v="US-2015-114188"/>
    <n v="20"/>
    <x v="5"/>
    <x v="2"/>
    <s v="22/05/2015"/>
    <x v="0"/>
    <s v="RF-19345"/>
    <s v="Randy Ferguson"/>
    <x v="1"/>
    <x v="0"/>
    <x v="38"/>
    <x v="3"/>
    <s v="FUR-FU-10000076"/>
    <x v="0"/>
    <n v="139.86000000000001"/>
  </r>
  <r>
    <n v="2133"/>
    <s v="CA-2016-156524"/>
    <n v="20"/>
    <x v="0"/>
    <x v="1"/>
    <s v="26/11/2016"/>
    <x v="1"/>
    <s v="DL-12865"/>
    <s v="Dan Lawera"/>
    <x v="0"/>
    <x v="0"/>
    <x v="15"/>
    <x v="3"/>
    <s v="OFF-PA-10003883"/>
    <x v="1"/>
    <n v="19.649999999999999"/>
  </r>
  <r>
    <n v="2134"/>
    <s v="CA-2016-122210"/>
    <n v="30"/>
    <x v="0"/>
    <x v="1"/>
    <s v="04/12/2016"/>
    <x v="1"/>
    <s v="WB-21850"/>
    <s v="William Brown"/>
    <x v="0"/>
    <x v="0"/>
    <x v="9"/>
    <x v="3"/>
    <s v="OFF-BI-10003656"/>
    <x v="1"/>
    <n v="152.99100000000001"/>
  </r>
  <r>
    <n v="2135"/>
    <s v="CA-2016-122210"/>
    <n v="30"/>
    <x v="0"/>
    <x v="1"/>
    <s v="04/12/2016"/>
    <x v="1"/>
    <s v="WB-21850"/>
    <s v="William Brown"/>
    <x v="0"/>
    <x v="0"/>
    <x v="9"/>
    <x v="3"/>
    <s v="OFF-FA-10000053"/>
    <x v="1"/>
    <n v="10.584"/>
  </r>
  <r>
    <n v="2136"/>
    <s v="CA-2016-122210"/>
    <n v="30"/>
    <x v="0"/>
    <x v="1"/>
    <s v="04/12/2016"/>
    <x v="1"/>
    <s v="WB-21850"/>
    <s v="William Brown"/>
    <x v="0"/>
    <x v="0"/>
    <x v="9"/>
    <x v="3"/>
    <s v="TEC-PH-10002807"/>
    <x v="2"/>
    <n v="94.92"/>
  </r>
  <r>
    <n v="2137"/>
    <s v="CA-2016-156377"/>
    <n v="31"/>
    <x v="4"/>
    <x v="1"/>
    <s v="05/01/2017"/>
    <x v="1"/>
    <s v="TB-21625"/>
    <s v="Trudy Brown"/>
    <x v="0"/>
    <x v="0"/>
    <x v="5"/>
    <x v="2"/>
    <s v="FUR-FU-10002364"/>
    <x v="0"/>
    <n v="14.76"/>
  </r>
  <r>
    <n v="2138"/>
    <s v="CA-2016-156377"/>
    <n v="31"/>
    <x v="4"/>
    <x v="1"/>
    <s v="05/01/2017"/>
    <x v="1"/>
    <s v="TB-21625"/>
    <s v="Trudy Brown"/>
    <x v="0"/>
    <x v="0"/>
    <x v="5"/>
    <x v="2"/>
    <s v="OFF-BI-10002954"/>
    <x v="1"/>
    <n v="3.6560000000000001"/>
  </r>
  <r>
    <n v="2139"/>
    <s v="US-2018-157896"/>
    <n v="16"/>
    <x v="0"/>
    <x v="3"/>
    <s v="16/11/2018"/>
    <x v="3"/>
    <s v="CB-12415"/>
    <s v="Christy Brittain"/>
    <x v="0"/>
    <x v="0"/>
    <x v="15"/>
    <x v="3"/>
    <s v="OFF-PA-10004092"/>
    <x v="1"/>
    <n v="146.82"/>
  </r>
  <r>
    <n v="2140"/>
    <s v="CA-2015-159520"/>
    <n v="6"/>
    <x v="1"/>
    <x v="2"/>
    <s v="11/06/2015"/>
    <x v="1"/>
    <s v="GT-14635"/>
    <s v="Grant Thornton"/>
    <x v="1"/>
    <x v="0"/>
    <x v="15"/>
    <x v="3"/>
    <s v="OFF-BI-10003982"/>
    <x v="1"/>
    <n v="149.54400000000001"/>
  </r>
  <r>
    <n v="2141"/>
    <s v="CA-2015-159520"/>
    <n v="6"/>
    <x v="1"/>
    <x v="2"/>
    <s v="11/06/2015"/>
    <x v="1"/>
    <s v="GT-14635"/>
    <s v="Grant Thornton"/>
    <x v="1"/>
    <x v="0"/>
    <x v="15"/>
    <x v="3"/>
    <s v="OFF-SU-10001664"/>
    <x v="1"/>
    <n v="17.14"/>
  </r>
  <r>
    <n v="2142"/>
    <s v="CA-2015-159520"/>
    <n v="6"/>
    <x v="1"/>
    <x v="2"/>
    <s v="11/06/2015"/>
    <x v="1"/>
    <s v="GT-14635"/>
    <s v="Grant Thornton"/>
    <x v="1"/>
    <x v="0"/>
    <x v="15"/>
    <x v="3"/>
    <s v="FUR-TA-10003238"/>
    <x v="0"/>
    <n v="991.76400000000001"/>
  </r>
  <r>
    <n v="2143"/>
    <s v="CA-2017-155481"/>
    <n v="1"/>
    <x v="8"/>
    <x v="0"/>
    <s v="05/09/2017"/>
    <x v="1"/>
    <s v="DK-13225"/>
    <s v="Dean Katz"/>
    <x v="1"/>
    <x v="0"/>
    <x v="9"/>
    <x v="3"/>
    <s v="OFF-PA-10004675"/>
    <x v="1"/>
    <n v="30.48"/>
  </r>
  <r>
    <n v="2144"/>
    <s v="CA-2017-155481"/>
    <n v="1"/>
    <x v="8"/>
    <x v="0"/>
    <s v="05/09/2017"/>
    <x v="1"/>
    <s v="DK-13225"/>
    <s v="Dean Katz"/>
    <x v="1"/>
    <x v="0"/>
    <x v="9"/>
    <x v="3"/>
    <s v="TEC-PH-10002293"/>
    <x v="2"/>
    <n v="23.988"/>
  </r>
  <r>
    <n v="2145"/>
    <s v="CA-2017-155481"/>
    <n v="1"/>
    <x v="8"/>
    <x v="0"/>
    <s v="05/09/2017"/>
    <x v="1"/>
    <s v="DK-13225"/>
    <s v="Dean Katz"/>
    <x v="1"/>
    <x v="0"/>
    <x v="9"/>
    <x v="3"/>
    <s v="OFF-FA-10002780"/>
    <x v="1"/>
    <n v="16.687999999999999"/>
  </r>
  <r>
    <n v="2146"/>
    <s v="US-2017-152051"/>
    <n v="25"/>
    <x v="1"/>
    <x v="0"/>
    <s v="29/06/2017"/>
    <x v="1"/>
    <s v="TS-21160"/>
    <s v="Theresa Swint"/>
    <x v="1"/>
    <x v="0"/>
    <x v="9"/>
    <x v="3"/>
    <s v="FUR-CH-10002965"/>
    <x v="0"/>
    <n v="422.05799999999999"/>
  </r>
  <r>
    <n v="2147"/>
    <s v="US-2017-152051"/>
    <n v="25"/>
    <x v="1"/>
    <x v="0"/>
    <s v="29/06/2017"/>
    <x v="1"/>
    <s v="TS-21160"/>
    <s v="Theresa Swint"/>
    <x v="1"/>
    <x v="0"/>
    <x v="9"/>
    <x v="3"/>
    <s v="OFF-BI-10004781"/>
    <x v="1"/>
    <n v="38.088000000000001"/>
  </r>
  <r>
    <n v="2148"/>
    <s v="US-2017-152051"/>
    <n v="25"/>
    <x v="1"/>
    <x v="0"/>
    <s v="29/06/2017"/>
    <x v="1"/>
    <s v="TS-21160"/>
    <s v="Theresa Swint"/>
    <x v="1"/>
    <x v="0"/>
    <x v="9"/>
    <x v="3"/>
    <s v="OFF-ST-10001713"/>
    <x v="1"/>
    <n v="254.352"/>
  </r>
  <r>
    <n v="2149"/>
    <s v="CA-2015-141607"/>
    <n v="12"/>
    <x v="4"/>
    <x v="2"/>
    <s v="17/12/2015"/>
    <x v="1"/>
    <s v="WB-21850"/>
    <s v="William Brown"/>
    <x v="0"/>
    <x v="0"/>
    <x v="1"/>
    <x v="1"/>
    <s v="FUR-FU-10003975"/>
    <x v="0"/>
    <n v="43.31"/>
  </r>
  <r>
    <n v="2150"/>
    <s v="CA-2018-102771"/>
    <n v="31"/>
    <x v="10"/>
    <x v="3"/>
    <s v="05/04/2018"/>
    <x v="1"/>
    <s v="DO-13435"/>
    <s v="Denny Ordway"/>
    <x v="0"/>
    <x v="0"/>
    <x v="15"/>
    <x v="3"/>
    <s v="TEC-PH-10001536"/>
    <x v="2"/>
    <n v="84.95"/>
  </r>
  <r>
    <n v="2151"/>
    <s v="US-2018-139969"/>
    <n v="19"/>
    <x v="0"/>
    <x v="3"/>
    <s v="26/11/2018"/>
    <x v="1"/>
    <s v="AF-10870"/>
    <s v="Art Ferguson"/>
    <x v="0"/>
    <x v="0"/>
    <x v="5"/>
    <x v="2"/>
    <s v="FUR-CH-10001973"/>
    <x v="0"/>
    <n v="233.05799999999999"/>
  </r>
  <r>
    <n v="2152"/>
    <s v="CA-2015-167360"/>
    <n v="24"/>
    <x v="0"/>
    <x v="2"/>
    <s v="29/11/2015"/>
    <x v="0"/>
    <s v="RB-19435"/>
    <s v="Richard Bierner"/>
    <x v="0"/>
    <x v="0"/>
    <x v="25"/>
    <x v="2"/>
    <s v="TEC-AC-10001772"/>
    <x v="2"/>
    <n v="111.79"/>
  </r>
  <r>
    <n v="2153"/>
    <s v="CA-2016-123505"/>
    <n v="22"/>
    <x v="0"/>
    <x v="1"/>
    <s v="26/11/2016"/>
    <x v="1"/>
    <s v="AR-10540"/>
    <s v="Andy Reiter"/>
    <x v="0"/>
    <x v="0"/>
    <x v="31"/>
    <x v="3"/>
    <s v="OFF-PA-10002586"/>
    <x v="1"/>
    <n v="14.94"/>
  </r>
  <r>
    <n v="2154"/>
    <s v="CA-2017-117282"/>
    <n v="14"/>
    <x v="7"/>
    <x v="0"/>
    <s v="18/07/2017"/>
    <x v="1"/>
    <s v="DR-12880"/>
    <s v="Dan Reichenbach"/>
    <x v="1"/>
    <x v="0"/>
    <x v="15"/>
    <x v="3"/>
    <s v="OFF-BI-10004094"/>
    <x v="1"/>
    <n v="14.16"/>
  </r>
  <r>
    <n v="2155"/>
    <s v="US-2017-120460"/>
    <n v="30"/>
    <x v="3"/>
    <x v="0"/>
    <s v="05/05/2017"/>
    <x v="1"/>
    <s v="BF-11170"/>
    <s v="Ben Ferrer"/>
    <x v="2"/>
    <x v="0"/>
    <x v="5"/>
    <x v="2"/>
    <s v="FUR-FU-10004973"/>
    <x v="0"/>
    <n v="22.608000000000001"/>
  </r>
  <r>
    <n v="2156"/>
    <s v="CA-2017-111115"/>
    <n v="25"/>
    <x v="7"/>
    <x v="0"/>
    <s v="27/07/2017"/>
    <x v="0"/>
    <s v="LB-16735"/>
    <s v="Larry Blacks"/>
    <x v="0"/>
    <x v="0"/>
    <x v="1"/>
    <x v="1"/>
    <s v="OFF-FA-10000624"/>
    <x v="1"/>
    <n v="21.48"/>
  </r>
  <r>
    <n v="2157"/>
    <s v="CA-2015-124646"/>
    <n v="22"/>
    <x v="1"/>
    <x v="2"/>
    <s v="24/06/2015"/>
    <x v="2"/>
    <s v="DV-13465"/>
    <s v="Dianna Vittorini"/>
    <x v="0"/>
    <x v="0"/>
    <x v="11"/>
    <x v="2"/>
    <s v="OFF-ST-10001097"/>
    <x v="1"/>
    <n v="501.81"/>
  </r>
  <r>
    <n v="2158"/>
    <s v="CA-2015-124646"/>
    <n v="22"/>
    <x v="1"/>
    <x v="2"/>
    <s v="24/06/2015"/>
    <x v="2"/>
    <s v="DV-13465"/>
    <s v="Dianna Vittorini"/>
    <x v="0"/>
    <x v="0"/>
    <x v="11"/>
    <x v="2"/>
    <s v="OFF-ST-10001469"/>
    <x v="1"/>
    <n v="161.94"/>
  </r>
  <r>
    <n v="2159"/>
    <s v="CA-2018-148166"/>
    <n v="21"/>
    <x v="2"/>
    <x v="3"/>
    <s v="26/10/2018"/>
    <x v="1"/>
    <s v="NK-18490"/>
    <s v="Neil Knudson"/>
    <x v="2"/>
    <x v="0"/>
    <x v="2"/>
    <x v="0"/>
    <s v="OFF-AR-10004956"/>
    <x v="1"/>
    <n v="17.856000000000002"/>
  </r>
  <r>
    <n v="2160"/>
    <s v="CA-2017-159737"/>
    <n v="3"/>
    <x v="8"/>
    <x v="0"/>
    <s v="09/09/2017"/>
    <x v="1"/>
    <s v="CS-11950"/>
    <s v="Carlos Soltero"/>
    <x v="0"/>
    <x v="0"/>
    <x v="10"/>
    <x v="2"/>
    <s v="OFF-BI-10004236"/>
    <x v="1"/>
    <n v="8.8079999999999998"/>
  </r>
  <r>
    <n v="2161"/>
    <s v="CA-2017-141019"/>
    <n v="14"/>
    <x v="5"/>
    <x v="0"/>
    <s v="14/05/2017"/>
    <x v="3"/>
    <s v="LH-17155"/>
    <s v="Logan Haushalter"/>
    <x v="0"/>
    <x v="0"/>
    <x v="24"/>
    <x v="3"/>
    <s v="FUR-FU-10002937"/>
    <x v="0"/>
    <n v="79.384"/>
  </r>
  <r>
    <n v="2162"/>
    <s v="CA-2017-101938"/>
    <n v="7"/>
    <x v="9"/>
    <x v="0"/>
    <s v="12/01/2017"/>
    <x v="1"/>
    <s v="DW-13480"/>
    <s v="Dianna Wilson"/>
    <x v="2"/>
    <x v="0"/>
    <x v="1"/>
    <x v="1"/>
    <s v="OFF-AR-10003696"/>
    <x v="1"/>
    <n v="34.58"/>
  </r>
  <r>
    <n v="2163"/>
    <s v="CA-2018-166296"/>
    <n v="13"/>
    <x v="10"/>
    <x v="3"/>
    <s v="19/03/2018"/>
    <x v="1"/>
    <s v="KF-16285"/>
    <s v="Karen Ferguson"/>
    <x v="2"/>
    <x v="0"/>
    <x v="1"/>
    <x v="1"/>
    <s v="OFF-PA-10004359"/>
    <x v="1"/>
    <n v="314.55"/>
  </r>
  <r>
    <n v="2164"/>
    <s v="CA-2017-154018"/>
    <n v="13"/>
    <x v="2"/>
    <x v="0"/>
    <s v="19/10/2017"/>
    <x v="1"/>
    <s v="HA-14920"/>
    <s v="Helen Andreada"/>
    <x v="0"/>
    <x v="0"/>
    <x v="5"/>
    <x v="2"/>
    <s v="TEC-AC-10002402"/>
    <x v="2"/>
    <n v="191.976"/>
  </r>
  <r>
    <n v="2165"/>
    <s v="CA-2017-154018"/>
    <n v="13"/>
    <x v="2"/>
    <x v="0"/>
    <s v="19/10/2017"/>
    <x v="1"/>
    <s v="HA-14920"/>
    <s v="Helen Andreada"/>
    <x v="0"/>
    <x v="0"/>
    <x v="5"/>
    <x v="2"/>
    <s v="OFF-PA-10000551"/>
    <x v="1"/>
    <n v="8.2880000000000003"/>
  </r>
  <r>
    <n v="2166"/>
    <s v="CA-2017-154018"/>
    <n v="13"/>
    <x v="2"/>
    <x v="0"/>
    <s v="19/10/2017"/>
    <x v="1"/>
    <s v="HA-14920"/>
    <s v="Helen Andreada"/>
    <x v="0"/>
    <x v="0"/>
    <x v="5"/>
    <x v="2"/>
    <s v="FUR-FU-10003394"/>
    <x v="0"/>
    <n v="139.91999999999999"/>
  </r>
  <r>
    <n v="2167"/>
    <s v="CA-2017-154018"/>
    <n v="13"/>
    <x v="2"/>
    <x v="0"/>
    <s v="19/10/2017"/>
    <x v="1"/>
    <s v="HA-14920"/>
    <s v="Helen Andreada"/>
    <x v="0"/>
    <x v="0"/>
    <x v="5"/>
    <x v="2"/>
    <s v="OFF-AR-10002067"/>
    <x v="1"/>
    <n v="15.872"/>
  </r>
  <r>
    <n v="2168"/>
    <s v="CA-2017-154018"/>
    <n v="13"/>
    <x v="2"/>
    <x v="0"/>
    <s v="19/10/2017"/>
    <x v="1"/>
    <s v="HA-14920"/>
    <s v="Helen Andreada"/>
    <x v="0"/>
    <x v="0"/>
    <x v="5"/>
    <x v="2"/>
    <s v="OFF-BI-10004140"/>
    <x v="1"/>
    <n v="6.2859999999999996"/>
  </r>
  <r>
    <n v="2169"/>
    <s v="CA-2018-117870"/>
    <n v="27"/>
    <x v="9"/>
    <x v="3"/>
    <s v="30/01/2018"/>
    <x v="0"/>
    <s v="JH-15820"/>
    <s v="John Huston"/>
    <x v="0"/>
    <x v="0"/>
    <x v="24"/>
    <x v="3"/>
    <s v="OFF-AR-10004078"/>
    <x v="1"/>
    <n v="14.016"/>
  </r>
  <r>
    <n v="2170"/>
    <s v="CA-2018-117870"/>
    <n v="27"/>
    <x v="9"/>
    <x v="3"/>
    <s v="30/01/2018"/>
    <x v="0"/>
    <s v="JH-15820"/>
    <s v="John Huston"/>
    <x v="0"/>
    <x v="0"/>
    <x v="24"/>
    <x v="3"/>
    <s v="TEC-AC-10000927"/>
    <x v="2"/>
    <n v="71.975999999999999"/>
  </r>
  <r>
    <n v="2171"/>
    <s v="CA-2018-117870"/>
    <n v="27"/>
    <x v="9"/>
    <x v="3"/>
    <s v="30/01/2018"/>
    <x v="0"/>
    <s v="JH-15820"/>
    <s v="John Huston"/>
    <x v="0"/>
    <x v="0"/>
    <x v="24"/>
    <x v="3"/>
    <s v="TEC-PH-10003931"/>
    <x v="2"/>
    <n v="107.982"/>
  </r>
  <r>
    <n v="2172"/>
    <s v="US-2018-137491"/>
    <n v="19"/>
    <x v="0"/>
    <x v="3"/>
    <s v="25/11/2018"/>
    <x v="1"/>
    <s v="LC-16930"/>
    <s v="Linda Cazamias"/>
    <x v="1"/>
    <x v="0"/>
    <x v="5"/>
    <x v="2"/>
    <s v="FUR-CH-10004675"/>
    <x v="0"/>
    <n v="305.31200000000001"/>
  </r>
  <r>
    <n v="2173"/>
    <s v="CA-2015-152296"/>
    <n v="1"/>
    <x v="6"/>
    <x v="2"/>
    <s v="03/08/2015"/>
    <x v="2"/>
    <s v="IL-15100"/>
    <s v="Ivan Liston"/>
    <x v="0"/>
    <x v="0"/>
    <x v="1"/>
    <x v="1"/>
    <s v="OFF-BI-10004506"/>
    <x v="1"/>
    <n v="19.751999999999999"/>
  </r>
  <r>
    <n v="2174"/>
    <s v="CA-2017-112025"/>
    <n v="30"/>
    <x v="7"/>
    <x v="0"/>
    <s v="04/08/2017"/>
    <x v="1"/>
    <s v="LS-16975"/>
    <s v="Lindsay Shagiari"/>
    <x v="2"/>
    <x v="0"/>
    <x v="5"/>
    <x v="2"/>
    <s v="OFF-BI-10002353"/>
    <x v="1"/>
    <n v="9.2639999999999993"/>
  </r>
  <r>
    <n v="2175"/>
    <s v="CA-2016-132507"/>
    <n v="30"/>
    <x v="7"/>
    <x v="1"/>
    <s v="03/08/2016"/>
    <x v="0"/>
    <s v="CC-12610"/>
    <s v="Corey Catlett"/>
    <x v="1"/>
    <x v="0"/>
    <x v="5"/>
    <x v="2"/>
    <s v="OFF-ST-10000943"/>
    <x v="1"/>
    <n v="61.792000000000002"/>
  </r>
  <r>
    <n v="2176"/>
    <s v="CA-2017-125738"/>
    <n v="15"/>
    <x v="2"/>
    <x v="0"/>
    <s v="21/10/2017"/>
    <x v="1"/>
    <s v="PB-18805"/>
    <s v="Patrick Bzostek"/>
    <x v="2"/>
    <x v="0"/>
    <x v="7"/>
    <x v="1"/>
    <s v="OFF-PA-10000740"/>
    <x v="1"/>
    <n v="45.68"/>
  </r>
  <r>
    <n v="2177"/>
    <s v="CA-2017-125738"/>
    <n v="15"/>
    <x v="2"/>
    <x v="0"/>
    <s v="21/10/2017"/>
    <x v="1"/>
    <s v="PB-18805"/>
    <s v="Patrick Bzostek"/>
    <x v="2"/>
    <x v="0"/>
    <x v="7"/>
    <x v="1"/>
    <s v="OFF-PA-10003001"/>
    <x v="1"/>
    <n v="60.12"/>
  </r>
  <r>
    <n v="2178"/>
    <s v="CA-2017-125738"/>
    <n v="15"/>
    <x v="2"/>
    <x v="0"/>
    <s v="21/10/2017"/>
    <x v="1"/>
    <s v="PB-18805"/>
    <s v="Patrick Bzostek"/>
    <x v="2"/>
    <x v="0"/>
    <x v="7"/>
    <x v="1"/>
    <s v="OFF-BI-10001628"/>
    <x v="1"/>
    <n v="41.72"/>
  </r>
  <r>
    <n v="2179"/>
    <s v="CA-2017-125738"/>
    <n v="15"/>
    <x v="2"/>
    <x v="0"/>
    <s v="21/10/2017"/>
    <x v="1"/>
    <s v="PB-18805"/>
    <s v="Patrick Bzostek"/>
    <x v="2"/>
    <x v="0"/>
    <x v="7"/>
    <x v="1"/>
    <s v="OFF-PA-10001509"/>
    <x v="1"/>
    <n v="71.599999999999994"/>
  </r>
  <r>
    <n v="2180"/>
    <s v="CA-2017-128818"/>
    <n v="7"/>
    <x v="5"/>
    <x v="0"/>
    <s v="11/05/2017"/>
    <x v="1"/>
    <s v="CJ-12010"/>
    <s v="Caroline Jumper"/>
    <x v="0"/>
    <x v="0"/>
    <x v="15"/>
    <x v="3"/>
    <s v="OFF-BI-10000309"/>
    <x v="1"/>
    <n v="85.231999999999999"/>
  </r>
  <r>
    <n v="2181"/>
    <s v="CA-2017-128818"/>
    <n v="7"/>
    <x v="5"/>
    <x v="0"/>
    <s v="11/05/2017"/>
    <x v="1"/>
    <s v="CJ-12010"/>
    <s v="Caroline Jumper"/>
    <x v="0"/>
    <x v="0"/>
    <x v="15"/>
    <x v="3"/>
    <s v="OFF-LA-10003923"/>
    <x v="1"/>
    <n v="44.4"/>
  </r>
  <r>
    <n v="2182"/>
    <s v="CA-2017-128818"/>
    <n v="7"/>
    <x v="5"/>
    <x v="0"/>
    <s v="11/05/2017"/>
    <x v="1"/>
    <s v="CJ-12010"/>
    <s v="Caroline Jumper"/>
    <x v="0"/>
    <x v="0"/>
    <x v="15"/>
    <x v="3"/>
    <s v="FUR-CH-10002084"/>
    <x v="0"/>
    <n v="442.76400000000001"/>
  </r>
  <r>
    <n v="2183"/>
    <s v="CA-2017-128818"/>
    <n v="7"/>
    <x v="5"/>
    <x v="0"/>
    <s v="11/05/2017"/>
    <x v="1"/>
    <s v="CJ-12010"/>
    <s v="Caroline Jumper"/>
    <x v="0"/>
    <x v="0"/>
    <x v="15"/>
    <x v="3"/>
    <s v="TEC-MA-10000488"/>
    <x v="2"/>
    <n v="3999.95"/>
  </r>
  <r>
    <n v="2184"/>
    <s v="CA-2017-128818"/>
    <n v="7"/>
    <x v="5"/>
    <x v="0"/>
    <s v="11/05/2017"/>
    <x v="1"/>
    <s v="CJ-12010"/>
    <s v="Caroline Jumper"/>
    <x v="0"/>
    <x v="0"/>
    <x v="15"/>
    <x v="3"/>
    <s v="TEC-AC-10001767"/>
    <x v="2"/>
    <n v="199.95"/>
  </r>
  <r>
    <n v="2185"/>
    <s v="CA-2017-128818"/>
    <n v="7"/>
    <x v="5"/>
    <x v="0"/>
    <s v="11/05/2017"/>
    <x v="1"/>
    <s v="CJ-12010"/>
    <s v="Caroline Jumper"/>
    <x v="0"/>
    <x v="0"/>
    <x v="15"/>
    <x v="3"/>
    <s v="FUR-FU-10001940"/>
    <x v="0"/>
    <n v="63.68"/>
  </r>
  <r>
    <n v="2186"/>
    <s v="CA-2018-124576"/>
    <n v="1"/>
    <x v="6"/>
    <x v="3"/>
    <s v="04/08/2018"/>
    <x v="0"/>
    <s v="HK-14890"/>
    <s v="Heather Kirkland"/>
    <x v="1"/>
    <x v="0"/>
    <x v="1"/>
    <x v="1"/>
    <s v="OFF-BI-10002735"/>
    <x v="1"/>
    <n v="54.896000000000001"/>
  </r>
  <r>
    <n v="2187"/>
    <s v="CA-2017-101378"/>
    <n v="14"/>
    <x v="7"/>
    <x v="0"/>
    <s v="14/07/2017"/>
    <x v="3"/>
    <s v="RH-19600"/>
    <s v="Rob Haberlin"/>
    <x v="0"/>
    <x v="0"/>
    <x v="19"/>
    <x v="0"/>
    <s v="TEC-AC-10002345"/>
    <x v="2"/>
    <n v="29"/>
  </r>
  <r>
    <n v="2188"/>
    <s v="CA-2018-143063"/>
    <n v="10"/>
    <x v="6"/>
    <x v="3"/>
    <s v="15/08/2018"/>
    <x v="1"/>
    <s v="IL-15100"/>
    <s v="Ivan Liston"/>
    <x v="0"/>
    <x v="0"/>
    <x v="14"/>
    <x v="2"/>
    <s v="OFF-EN-10003134"/>
    <x v="1"/>
    <n v="70.08"/>
  </r>
  <r>
    <n v="2189"/>
    <s v="CA-2018-143063"/>
    <n v="10"/>
    <x v="6"/>
    <x v="3"/>
    <s v="15/08/2018"/>
    <x v="1"/>
    <s v="IL-15100"/>
    <s v="Ivan Liston"/>
    <x v="0"/>
    <x v="0"/>
    <x v="14"/>
    <x v="2"/>
    <s v="FUR-FU-10003708"/>
    <x v="0"/>
    <n v="121.3"/>
  </r>
  <r>
    <n v="2190"/>
    <s v="CA-2018-143063"/>
    <n v="10"/>
    <x v="6"/>
    <x v="3"/>
    <s v="15/08/2018"/>
    <x v="1"/>
    <s v="IL-15100"/>
    <s v="Ivan Liston"/>
    <x v="0"/>
    <x v="0"/>
    <x v="14"/>
    <x v="2"/>
    <s v="TEC-PH-10003645"/>
    <x v="2"/>
    <n v="1454.49"/>
  </r>
  <r>
    <n v="2191"/>
    <s v="CA-2017-118913"/>
    <n v="25"/>
    <x v="1"/>
    <x v="0"/>
    <s v="29/06/2017"/>
    <x v="1"/>
    <s v="AS-10240"/>
    <s v="Alan Shonely"/>
    <x v="0"/>
    <x v="0"/>
    <x v="1"/>
    <x v="1"/>
    <s v="OFF-AP-10000692"/>
    <x v="1"/>
    <n v="60.81"/>
  </r>
  <r>
    <n v="2192"/>
    <s v="CA-2017-128412"/>
    <n v="10"/>
    <x v="4"/>
    <x v="0"/>
    <s v="17/12/2017"/>
    <x v="1"/>
    <s v="AP-10915"/>
    <s v="Arthur Prichep"/>
    <x v="0"/>
    <x v="0"/>
    <x v="4"/>
    <x v="1"/>
    <s v="OFF-BI-10001718"/>
    <x v="1"/>
    <n v="153.55199999999999"/>
  </r>
  <r>
    <n v="2193"/>
    <s v="CA-2017-128412"/>
    <n v="10"/>
    <x v="4"/>
    <x v="0"/>
    <s v="17/12/2017"/>
    <x v="1"/>
    <s v="AP-10915"/>
    <s v="Arthur Prichep"/>
    <x v="0"/>
    <x v="0"/>
    <x v="4"/>
    <x v="1"/>
    <s v="OFF-AP-10002082"/>
    <x v="1"/>
    <n v="65.34"/>
  </r>
  <r>
    <n v="2194"/>
    <s v="CA-2017-128412"/>
    <n v="10"/>
    <x v="4"/>
    <x v="0"/>
    <s v="17/12/2017"/>
    <x v="1"/>
    <s v="AP-10915"/>
    <s v="Arthur Prichep"/>
    <x v="0"/>
    <x v="0"/>
    <x v="4"/>
    <x v="1"/>
    <s v="OFF-PA-10001125"/>
    <x v="1"/>
    <n v="123.92"/>
  </r>
  <r>
    <n v="2195"/>
    <s v="CA-2017-128412"/>
    <n v="10"/>
    <x v="4"/>
    <x v="0"/>
    <s v="17/12/2017"/>
    <x v="1"/>
    <s v="AP-10915"/>
    <s v="Arthur Prichep"/>
    <x v="0"/>
    <x v="0"/>
    <x v="4"/>
    <x v="1"/>
    <s v="OFF-AP-10000252"/>
    <x v="1"/>
    <n v="35.1"/>
  </r>
  <r>
    <n v="2196"/>
    <s v="CA-2017-128412"/>
    <n v="10"/>
    <x v="4"/>
    <x v="0"/>
    <s v="17/12/2017"/>
    <x v="1"/>
    <s v="AP-10915"/>
    <s v="Arthur Prichep"/>
    <x v="0"/>
    <x v="0"/>
    <x v="4"/>
    <x v="1"/>
    <s v="TEC-AC-10003038"/>
    <x v="2"/>
    <n v="44.75"/>
  </r>
  <r>
    <n v="2197"/>
    <s v="CA-2017-136483"/>
    <n v="1"/>
    <x v="4"/>
    <x v="0"/>
    <s v="06/12/2017"/>
    <x v="1"/>
    <s v="AG-10390"/>
    <s v="Allen Goldenen"/>
    <x v="0"/>
    <x v="0"/>
    <x v="18"/>
    <x v="0"/>
    <s v="OFF-AR-10000940"/>
    <x v="1"/>
    <n v="4.7039999999999997"/>
  </r>
  <r>
    <n v="2198"/>
    <s v="CA-2015-163013"/>
    <n v="28"/>
    <x v="0"/>
    <x v="2"/>
    <s v="04/12/2015"/>
    <x v="1"/>
    <s v="BF-11080"/>
    <s v="Bart Folk"/>
    <x v="0"/>
    <x v="0"/>
    <x v="19"/>
    <x v="0"/>
    <s v="OFF-AR-10001954"/>
    <x v="1"/>
    <n v="14.67"/>
  </r>
  <r>
    <n v="2199"/>
    <s v="CA-2016-135363"/>
    <n v="28"/>
    <x v="10"/>
    <x v="1"/>
    <s v="02/04/2016"/>
    <x v="1"/>
    <s v="CK-12205"/>
    <s v="Chloris Kastensmidt"/>
    <x v="0"/>
    <x v="0"/>
    <x v="9"/>
    <x v="3"/>
    <s v="OFF-PA-10003177"/>
    <x v="1"/>
    <n v="15.552"/>
  </r>
  <r>
    <n v="2200"/>
    <s v="CA-2016-135363"/>
    <n v="28"/>
    <x v="10"/>
    <x v="1"/>
    <s v="02/04/2016"/>
    <x v="1"/>
    <s v="CK-12205"/>
    <s v="Chloris Kastensmidt"/>
    <x v="0"/>
    <x v="0"/>
    <x v="9"/>
    <x v="3"/>
    <s v="OFF-PA-10000533"/>
    <x v="1"/>
    <n v="5.2320000000000002"/>
  </r>
  <r>
    <n v="2201"/>
    <s v="US-2015-165659"/>
    <n v="1"/>
    <x v="1"/>
    <x v="2"/>
    <s v="06/06/2015"/>
    <x v="1"/>
    <s v="LT-17110"/>
    <s v="Liz Thompson"/>
    <x v="0"/>
    <x v="0"/>
    <x v="36"/>
    <x v="0"/>
    <s v="FUR-FU-10001935"/>
    <x v="0"/>
    <n v="22.2"/>
  </r>
  <r>
    <n v="2202"/>
    <s v="US-2015-165659"/>
    <n v="1"/>
    <x v="1"/>
    <x v="2"/>
    <s v="06/06/2015"/>
    <x v="1"/>
    <s v="LT-17110"/>
    <s v="Liz Thompson"/>
    <x v="0"/>
    <x v="0"/>
    <x v="36"/>
    <x v="0"/>
    <s v="TEC-PH-10002563"/>
    <x v="2"/>
    <n v="881.93"/>
  </r>
  <r>
    <n v="2203"/>
    <s v="CA-2016-138002"/>
    <n v="6"/>
    <x v="8"/>
    <x v="1"/>
    <s v="12/09/2016"/>
    <x v="1"/>
    <s v="BT-11305"/>
    <s v="Beth Thompson"/>
    <x v="2"/>
    <x v="0"/>
    <x v="4"/>
    <x v="1"/>
    <s v="OFF-BI-10002160"/>
    <x v="1"/>
    <n v="6.0960000000000001"/>
  </r>
  <r>
    <n v="2204"/>
    <s v="CA-2016-138002"/>
    <n v="6"/>
    <x v="8"/>
    <x v="1"/>
    <s v="12/09/2016"/>
    <x v="1"/>
    <s v="BT-11305"/>
    <s v="Beth Thompson"/>
    <x v="2"/>
    <x v="0"/>
    <x v="4"/>
    <x v="1"/>
    <s v="FUR-FU-10004748"/>
    <x v="0"/>
    <n v="191.82"/>
  </r>
  <r>
    <n v="2205"/>
    <s v="CA-2016-128860"/>
    <n v="29"/>
    <x v="1"/>
    <x v="1"/>
    <s v="05/07/2016"/>
    <x v="1"/>
    <s v="SC-20725"/>
    <s v="Steven Cartwright"/>
    <x v="0"/>
    <x v="0"/>
    <x v="9"/>
    <x v="3"/>
    <s v="FUR-FU-10001473"/>
    <x v="0"/>
    <n v="20.103999999999999"/>
  </r>
  <r>
    <n v="2206"/>
    <s v="CA-2017-164350"/>
    <n v="10"/>
    <x v="8"/>
    <x v="0"/>
    <s v="12/09/2017"/>
    <x v="0"/>
    <s v="CG-12040"/>
    <s v="Catherine Glotzbach"/>
    <x v="2"/>
    <x v="0"/>
    <x v="18"/>
    <x v="0"/>
    <s v="OFF-AR-10000538"/>
    <x v="1"/>
    <n v="67.56"/>
  </r>
  <r>
    <n v="2207"/>
    <s v="US-2015-103905"/>
    <n v="14"/>
    <x v="7"/>
    <x v="2"/>
    <s v="20/07/2015"/>
    <x v="1"/>
    <s v="AW-10930"/>
    <s v="Arthur Wiediger"/>
    <x v="2"/>
    <x v="0"/>
    <x v="10"/>
    <x v="2"/>
    <s v="OFF-BI-10001098"/>
    <x v="1"/>
    <n v="29.931999999999999"/>
  </r>
  <r>
    <n v="2208"/>
    <s v="US-2015-103905"/>
    <n v="14"/>
    <x v="7"/>
    <x v="2"/>
    <s v="20/07/2015"/>
    <x v="1"/>
    <s v="AW-10930"/>
    <s v="Arthur Wiediger"/>
    <x v="2"/>
    <x v="0"/>
    <x v="10"/>
    <x v="2"/>
    <s v="TEC-PH-10001552"/>
    <x v="2"/>
    <n v="38.271999999999998"/>
  </r>
  <r>
    <n v="2209"/>
    <s v="CA-2016-129854"/>
    <n v="22"/>
    <x v="6"/>
    <x v="1"/>
    <s v="26/08/2016"/>
    <x v="1"/>
    <s v="RB-19705"/>
    <s v="Roger Barcio"/>
    <x v="2"/>
    <x v="0"/>
    <x v="15"/>
    <x v="3"/>
    <s v="OFF-AR-10000390"/>
    <x v="1"/>
    <n v="16.52"/>
  </r>
  <r>
    <n v="2210"/>
    <s v="CA-2015-125556"/>
    <n v="14"/>
    <x v="0"/>
    <x v="2"/>
    <s v="16/11/2015"/>
    <x v="0"/>
    <s v="ML-17410"/>
    <s v="Maris LaWare"/>
    <x v="0"/>
    <x v="0"/>
    <x v="29"/>
    <x v="3"/>
    <s v="TEC-PH-10001079"/>
    <x v="2"/>
    <n v="832.93"/>
  </r>
  <r>
    <n v="2211"/>
    <s v="CA-2015-125556"/>
    <n v="14"/>
    <x v="0"/>
    <x v="2"/>
    <s v="16/11/2015"/>
    <x v="0"/>
    <s v="ML-17410"/>
    <s v="Maris LaWare"/>
    <x v="0"/>
    <x v="0"/>
    <x v="29"/>
    <x v="3"/>
    <s v="OFF-BI-10003460"/>
    <x v="1"/>
    <n v="43.8"/>
  </r>
  <r>
    <n v="2212"/>
    <s v="CA-2017-162313"/>
    <n v="27"/>
    <x v="0"/>
    <x v="0"/>
    <s v="30/11/2017"/>
    <x v="2"/>
    <s v="VB-21745"/>
    <s v="Victoria Brennan"/>
    <x v="1"/>
    <x v="0"/>
    <x v="12"/>
    <x v="2"/>
    <s v="OFF-AP-10003842"/>
    <x v="1"/>
    <n v="167.292"/>
  </r>
  <r>
    <n v="2213"/>
    <s v="CA-2018-107874"/>
    <n v="21"/>
    <x v="0"/>
    <x v="3"/>
    <s v="25/11/2018"/>
    <x v="1"/>
    <s v="SW-20275"/>
    <s v="Scott Williamson"/>
    <x v="0"/>
    <x v="0"/>
    <x v="15"/>
    <x v="3"/>
    <s v="FUR-FU-10003535"/>
    <x v="0"/>
    <n v="27.42"/>
  </r>
  <r>
    <n v="2214"/>
    <s v="CA-2018-129378"/>
    <n v="1"/>
    <x v="2"/>
    <x v="3"/>
    <s v="02/10/2018"/>
    <x v="2"/>
    <s v="NS-18505"/>
    <s v="Neola Schneider"/>
    <x v="0"/>
    <x v="0"/>
    <x v="1"/>
    <x v="1"/>
    <s v="OFF-BI-10002012"/>
    <x v="1"/>
    <n v="1.44"/>
  </r>
  <r>
    <n v="2215"/>
    <s v="CA-2018-129378"/>
    <n v="1"/>
    <x v="2"/>
    <x v="3"/>
    <s v="02/10/2018"/>
    <x v="2"/>
    <s v="NS-18505"/>
    <s v="Neola Schneider"/>
    <x v="0"/>
    <x v="0"/>
    <x v="1"/>
    <x v="1"/>
    <s v="OFF-BI-10001922"/>
    <x v="1"/>
    <n v="61.776000000000003"/>
  </r>
  <r>
    <n v="2216"/>
    <s v="CA-2018-129378"/>
    <n v="1"/>
    <x v="2"/>
    <x v="3"/>
    <s v="02/10/2018"/>
    <x v="2"/>
    <s v="NS-18505"/>
    <s v="Neola Schneider"/>
    <x v="0"/>
    <x v="0"/>
    <x v="1"/>
    <x v="1"/>
    <s v="OFF-AP-10000576"/>
    <x v="1"/>
    <n v="241.96"/>
  </r>
  <r>
    <n v="2217"/>
    <s v="CA-2018-129378"/>
    <n v="1"/>
    <x v="2"/>
    <x v="3"/>
    <s v="02/10/2018"/>
    <x v="2"/>
    <s v="NS-18505"/>
    <s v="Neola Schneider"/>
    <x v="0"/>
    <x v="0"/>
    <x v="1"/>
    <x v="1"/>
    <s v="FUR-CH-10000553"/>
    <x v="0"/>
    <n v="108.608"/>
  </r>
  <r>
    <n v="2218"/>
    <s v="CA-2015-151953"/>
    <n v="20"/>
    <x v="8"/>
    <x v="2"/>
    <s v="25/09/2015"/>
    <x v="1"/>
    <s v="DB-13555"/>
    <s v="Dorothy Badders"/>
    <x v="1"/>
    <x v="0"/>
    <x v="2"/>
    <x v="0"/>
    <s v="OFF-AR-10003469"/>
    <x v="1"/>
    <n v="2.8159999999999998"/>
  </r>
  <r>
    <n v="2219"/>
    <s v="CA-2018-130841"/>
    <n v="28"/>
    <x v="7"/>
    <x v="3"/>
    <s v="01/08/2018"/>
    <x v="1"/>
    <s v="MH-17620"/>
    <s v="Matt Hagelstein"/>
    <x v="1"/>
    <x v="0"/>
    <x v="1"/>
    <x v="1"/>
    <s v="OFF-BI-10000145"/>
    <x v="1"/>
    <n v="9.984"/>
  </r>
  <r>
    <n v="2220"/>
    <s v="CA-2018-130841"/>
    <n v="28"/>
    <x v="7"/>
    <x v="3"/>
    <s v="01/08/2018"/>
    <x v="1"/>
    <s v="MH-17620"/>
    <s v="Matt Hagelstein"/>
    <x v="1"/>
    <x v="0"/>
    <x v="1"/>
    <x v="1"/>
    <s v="OFF-ST-10001580"/>
    <x v="1"/>
    <n v="14.98"/>
  </r>
  <r>
    <n v="2221"/>
    <s v="CA-2018-130841"/>
    <n v="28"/>
    <x v="7"/>
    <x v="3"/>
    <s v="01/08/2018"/>
    <x v="1"/>
    <s v="MH-17620"/>
    <s v="Matt Hagelstein"/>
    <x v="1"/>
    <x v="0"/>
    <x v="1"/>
    <x v="1"/>
    <s v="TEC-PH-10001817"/>
    <x v="2"/>
    <n v="1145.5999999999999"/>
  </r>
  <r>
    <n v="2222"/>
    <s v="CA-2016-131884"/>
    <n v="6"/>
    <x v="4"/>
    <x v="1"/>
    <s v="06/12/2016"/>
    <x v="3"/>
    <s v="DK-13375"/>
    <s v="Dennis Kane"/>
    <x v="0"/>
    <x v="0"/>
    <x v="24"/>
    <x v="3"/>
    <s v="TEC-PH-10001578"/>
    <x v="2"/>
    <n v="485.94"/>
  </r>
  <r>
    <n v="2223"/>
    <s v="CA-2016-131884"/>
    <n v="6"/>
    <x v="4"/>
    <x v="1"/>
    <s v="06/12/2016"/>
    <x v="3"/>
    <s v="DK-13375"/>
    <s v="Dennis Kane"/>
    <x v="0"/>
    <x v="0"/>
    <x v="24"/>
    <x v="3"/>
    <s v="OFF-AR-10004078"/>
    <x v="1"/>
    <n v="37.375999999999998"/>
  </r>
  <r>
    <n v="2224"/>
    <s v="CA-2016-131884"/>
    <n v="6"/>
    <x v="4"/>
    <x v="1"/>
    <s v="06/12/2016"/>
    <x v="3"/>
    <s v="DK-13375"/>
    <s v="Dennis Kane"/>
    <x v="0"/>
    <x v="0"/>
    <x v="24"/>
    <x v="3"/>
    <s v="FUR-CH-10004860"/>
    <x v="0"/>
    <n v="70.686000000000007"/>
  </r>
  <r>
    <n v="2225"/>
    <s v="CA-2018-121909"/>
    <n v="31"/>
    <x v="7"/>
    <x v="3"/>
    <s v="05/08/2018"/>
    <x v="1"/>
    <s v="EA-14035"/>
    <s v="Erin Ashbrook"/>
    <x v="1"/>
    <x v="0"/>
    <x v="9"/>
    <x v="3"/>
    <s v="OFF-PA-10003790"/>
    <x v="1"/>
    <n v="54.816000000000003"/>
  </r>
  <r>
    <n v="2226"/>
    <s v="CA-2017-106383"/>
    <n v="19"/>
    <x v="10"/>
    <x v="0"/>
    <s v="21/03/2017"/>
    <x v="0"/>
    <s v="BT-11440"/>
    <s v="Bobby Trafton"/>
    <x v="0"/>
    <x v="0"/>
    <x v="22"/>
    <x v="1"/>
    <s v="FUR-BO-10002202"/>
    <x v="0"/>
    <n v="72.293999999999997"/>
  </r>
  <r>
    <n v="2227"/>
    <s v="CA-2018-130771"/>
    <n v="29"/>
    <x v="7"/>
    <x v="3"/>
    <s v="03/08/2018"/>
    <x v="1"/>
    <s v="LA-16780"/>
    <s v="Laura Armstrong"/>
    <x v="1"/>
    <x v="0"/>
    <x v="5"/>
    <x v="2"/>
    <s v="OFF-FA-10003059"/>
    <x v="1"/>
    <n v="2.8959999999999999"/>
  </r>
  <r>
    <n v="2228"/>
    <s v="CA-2018-130771"/>
    <n v="29"/>
    <x v="7"/>
    <x v="3"/>
    <s v="03/08/2018"/>
    <x v="1"/>
    <s v="LA-16780"/>
    <s v="Laura Armstrong"/>
    <x v="1"/>
    <x v="0"/>
    <x v="5"/>
    <x v="2"/>
    <s v="TEC-PH-10002496"/>
    <x v="2"/>
    <n v="124.792"/>
  </r>
  <r>
    <n v="2229"/>
    <s v="CA-2017-139157"/>
    <n v="1"/>
    <x v="2"/>
    <x v="0"/>
    <s v="05/10/2017"/>
    <x v="1"/>
    <s v="GM-14680"/>
    <s v="Greg Matthias"/>
    <x v="0"/>
    <x v="0"/>
    <x v="15"/>
    <x v="3"/>
    <s v="FUR-TA-10003238"/>
    <x v="0"/>
    <n v="330.58800000000002"/>
  </r>
  <r>
    <n v="2230"/>
    <s v="CA-2015-128055"/>
    <n v="31"/>
    <x v="10"/>
    <x v="2"/>
    <s v="05/04/2015"/>
    <x v="1"/>
    <s v="AA-10315"/>
    <s v="Alex Avila"/>
    <x v="0"/>
    <x v="0"/>
    <x v="1"/>
    <x v="1"/>
    <s v="OFF-BI-10004390"/>
    <x v="1"/>
    <n v="673.56799999999998"/>
  </r>
  <r>
    <n v="2231"/>
    <s v="CA-2015-128055"/>
    <n v="31"/>
    <x v="10"/>
    <x v="2"/>
    <s v="05/04/2015"/>
    <x v="1"/>
    <s v="AA-10315"/>
    <s v="Alex Avila"/>
    <x v="0"/>
    <x v="0"/>
    <x v="1"/>
    <x v="1"/>
    <s v="OFF-AP-10002765"/>
    <x v="1"/>
    <n v="52.98"/>
  </r>
  <r>
    <n v="2232"/>
    <s v="CA-2018-157091"/>
    <n v="26"/>
    <x v="1"/>
    <x v="3"/>
    <s v="01/07/2018"/>
    <x v="1"/>
    <s v="DB-13405"/>
    <s v="Denny Blanton"/>
    <x v="0"/>
    <x v="0"/>
    <x v="14"/>
    <x v="2"/>
    <s v="FUR-FU-10000293"/>
    <x v="0"/>
    <n v="526.45000000000005"/>
  </r>
  <r>
    <n v="2233"/>
    <s v="CA-2018-132122"/>
    <n v="9"/>
    <x v="7"/>
    <x v="3"/>
    <s v="14/07/2018"/>
    <x v="1"/>
    <s v="JH-15820"/>
    <s v="John Huston"/>
    <x v="0"/>
    <x v="0"/>
    <x v="10"/>
    <x v="2"/>
    <s v="OFF-ST-10003692"/>
    <x v="1"/>
    <n v="228.92"/>
  </r>
  <r>
    <n v="2234"/>
    <s v="CA-2016-123232"/>
    <n v="14"/>
    <x v="4"/>
    <x v="1"/>
    <s v="16/12/2016"/>
    <x v="0"/>
    <s v="DJ-13630"/>
    <s v="Doug Jacobs"/>
    <x v="0"/>
    <x v="0"/>
    <x v="21"/>
    <x v="1"/>
    <s v="TEC-PH-10001051"/>
    <x v="2"/>
    <n v="319.96800000000002"/>
  </r>
  <r>
    <n v="2235"/>
    <s v="CA-2018-104066"/>
    <n v="5"/>
    <x v="4"/>
    <x v="3"/>
    <s v="10/12/2018"/>
    <x v="1"/>
    <s v="QJ-19255"/>
    <s v="Quincy Jones"/>
    <x v="1"/>
    <x v="0"/>
    <x v="42"/>
    <x v="3"/>
    <s v="TEC-AC-10001013"/>
    <x v="2"/>
    <n v="205.03"/>
  </r>
  <r>
    <n v="2236"/>
    <s v="CA-2016-145849"/>
    <n v="15"/>
    <x v="8"/>
    <x v="1"/>
    <s v="17/09/2016"/>
    <x v="0"/>
    <s v="CT-11995"/>
    <s v="Carol Triggs"/>
    <x v="0"/>
    <x v="0"/>
    <x v="14"/>
    <x v="2"/>
    <s v="OFF-ST-10000025"/>
    <x v="1"/>
    <n v="190.86"/>
  </r>
  <r>
    <n v="2237"/>
    <s v="CA-2016-145849"/>
    <n v="15"/>
    <x v="8"/>
    <x v="1"/>
    <s v="17/09/2016"/>
    <x v="0"/>
    <s v="CT-11995"/>
    <s v="Carol Triggs"/>
    <x v="0"/>
    <x v="0"/>
    <x v="14"/>
    <x v="2"/>
    <s v="OFF-AR-10000817"/>
    <x v="1"/>
    <n v="24.32"/>
  </r>
  <r>
    <n v="2238"/>
    <s v="CA-2017-122322"/>
    <n v="15"/>
    <x v="7"/>
    <x v="0"/>
    <s v="21/07/2017"/>
    <x v="1"/>
    <s v="RH-19510"/>
    <s v="Rick Huthwaite"/>
    <x v="2"/>
    <x v="0"/>
    <x v="7"/>
    <x v="1"/>
    <s v="OFF-SU-10000952"/>
    <x v="1"/>
    <n v="44.4"/>
  </r>
  <r>
    <n v="2239"/>
    <s v="CA-2018-166849"/>
    <n v="20"/>
    <x v="3"/>
    <x v="3"/>
    <s v="26/04/2018"/>
    <x v="1"/>
    <s v="SJ-20125"/>
    <s v="Sanjit Jacobs"/>
    <x v="2"/>
    <x v="0"/>
    <x v="10"/>
    <x v="2"/>
    <s v="FUR-FU-10004597"/>
    <x v="0"/>
    <n v="44.4"/>
  </r>
  <r>
    <n v="2240"/>
    <s v="CA-2017-146633"/>
    <n v="15"/>
    <x v="0"/>
    <x v="0"/>
    <s v="17/11/2017"/>
    <x v="0"/>
    <s v="TG-21310"/>
    <s v="Toby Gnade"/>
    <x v="0"/>
    <x v="0"/>
    <x v="1"/>
    <x v="1"/>
    <s v="OFF-BI-10003527"/>
    <x v="1"/>
    <n v="1016.792"/>
  </r>
  <r>
    <n v="2241"/>
    <s v="CA-2017-146633"/>
    <n v="15"/>
    <x v="0"/>
    <x v="0"/>
    <s v="17/11/2017"/>
    <x v="0"/>
    <s v="TG-21310"/>
    <s v="Toby Gnade"/>
    <x v="0"/>
    <x v="0"/>
    <x v="1"/>
    <x v="1"/>
    <s v="OFF-BI-10002982"/>
    <x v="1"/>
    <n v="38.136000000000003"/>
  </r>
  <r>
    <n v="2242"/>
    <s v="US-2017-126893"/>
    <n v="26"/>
    <x v="0"/>
    <x v="0"/>
    <s v="01/12/2017"/>
    <x v="1"/>
    <s v="CT-11995"/>
    <s v="Carol Triggs"/>
    <x v="0"/>
    <x v="0"/>
    <x v="9"/>
    <x v="3"/>
    <s v="TEC-PH-10004165"/>
    <x v="2"/>
    <n v="494.98200000000003"/>
  </r>
  <r>
    <n v="2243"/>
    <s v="CA-2018-103380"/>
    <n v="21"/>
    <x v="0"/>
    <x v="3"/>
    <s v="25/11/2018"/>
    <x v="1"/>
    <s v="BF-11005"/>
    <s v="Barry Franz"/>
    <x v="2"/>
    <x v="0"/>
    <x v="1"/>
    <x v="1"/>
    <s v="OFF-ST-10003442"/>
    <x v="1"/>
    <n v="56.56"/>
  </r>
  <r>
    <n v="2244"/>
    <s v="CA-2018-103380"/>
    <n v="21"/>
    <x v="0"/>
    <x v="3"/>
    <s v="25/11/2018"/>
    <x v="1"/>
    <s v="BF-11005"/>
    <s v="Barry Franz"/>
    <x v="2"/>
    <x v="0"/>
    <x v="1"/>
    <x v="1"/>
    <s v="OFF-AR-10003856"/>
    <x v="1"/>
    <n v="5.56"/>
  </r>
  <r>
    <n v="2245"/>
    <s v="CA-2018-103380"/>
    <n v="21"/>
    <x v="0"/>
    <x v="3"/>
    <s v="25/11/2018"/>
    <x v="1"/>
    <s v="BF-11005"/>
    <s v="Barry Franz"/>
    <x v="2"/>
    <x v="0"/>
    <x v="1"/>
    <x v="1"/>
    <s v="OFF-FA-10004248"/>
    <x v="1"/>
    <n v="9.02"/>
  </r>
  <r>
    <n v="2246"/>
    <s v="CA-2018-103380"/>
    <n v="21"/>
    <x v="0"/>
    <x v="3"/>
    <s v="25/11/2018"/>
    <x v="1"/>
    <s v="BF-11005"/>
    <s v="Barry Franz"/>
    <x v="2"/>
    <x v="0"/>
    <x v="1"/>
    <x v="1"/>
    <s v="OFF-AP-10001492"/>
    <x v="1"/>
    <n v="8.6199999999999992"/>
  </r>
  <r>
    <n v="2247"/>
    <s v="CA-2018-103380"/>
    <n v="21"/>
    <x v="0"/>
    <x v="3"/>
    <s v="25/11/2018"/>
    <x v="1"/>
    <s v="BF-11005"/>
    <s v="Barry Franz"/>
    <x v="2"/>
    <x v="0"/>
    <x v="1"/>
    <x v="1"/>
    <s v="TEC-PH-10004165"/>
    <x v="2"/>
    <n v="659.976"/>
  </r>
  <r>
    <n v="2248"/>
    <s v="CA-2016-116092"/>
    <n v="15"/>
    <x v="11"/>
    <x v="1"/>
    <s v="18/02/2016"/>
    <x v="0"/>
    <s v="JM-16195"/>
    <s v="Justin MacKendrick"/>
    <x v="0"/>
    <x v="0"/>
    <x v="1"/>
    <x v="1"/>
    <s v="OFF-PA-10004285"/>
    <x v="1"/>
    <n v="13.36"/>
  </r>
  <r>
    <n v="2249"/>
    <s v="CA-2016-116092"/>
    <n v="15"/>
    <x v="11"/>
    <x v="1"/>
    <s v="18/02/2016"/>
    <x v="0"/>
    <s v="JM-16195"/>
    <s v="Justin MacKendrick"/>
    <x v="0"/>
    <x v="0"/>
    <x v="1"/>
    <x v="1"/>
    <s v="OFF-BI-10001628"/>
    <x v="1"/>
    <n v="41.72"/>
  </r>
  <r>
    <n v="2250"/>
    <s v="CA-2016-116092"/>
    <n v="15"/>
    <x v="11"/>
    <x v="1"/>
    <s v="18/02/2016"/>
    <x v="0"/>
    <s v="JM-16195"/>
    <s v="Justin MacKendrick"/>
    <x v="0"/>
    <x v="0"/>
    <x v="1"/>
    <x v="1"/>
    <s v="OFF-BI-10000546"/>
    <x v="1"/>
    <n v="11.52"/>
  </r>
  <r>
    <n v="2251"/>
    <s v="CA-2016-116092"/>
    <n v="15"/>
    <x v="11"/>
    <x v="1"/>
    <s v="18/02/2016"/>
    <x v="0"/>
    <s v="JM-16195"/>
    <s v="Justin MacKendrick"/>
    <x v="0"/>
    <x v="0"/>
    <x v="1"/>
    <x v="1"/>
    <s v="OFF-AP-10001391"/>
    <x v="1"/>
    <n v="541.44000000000005"/>
  </r>
  <r>
    <n v="2252"/>
    <s v="CA-2016-116092"/>
    <n v="15"/>
    <x v="11"/>
    <x v="1"/>
    <s v="18/02/2016"/>
    <x v="0"/>
    <s v="JM-16195"/>
    <s v="Justin MacKendrick"/>
    <x v="0"/>
    <x v="0"/>
    <x v="1"/>
    <x v="1"/>
    <s v="OFF-PA-10000477"/>
    <x v="1"/>
    <n v="19.440000000000001"/>
  </r>
  <r>
    <n v="2253"/>
    <s v="CA-2017-117849"/>
    <n v="15"/>
    <x v="3"/>
    <x v="0"/>
    <s v="17/04/2017"/>
    <x v="0"/>
    <s v="JK-16120"/>
    <s v="Julie Kriz"/>
    <x v="2"/>
    <x v="0"/>
    <x v="1"/>
    <x v="1"/>
    <s v="OFF-PA-10004327"/>
    <x v="1"/>
    <n v="143.69999999999999"/>
  </r>
  <r>
    <n v="2254"/>
    <s v="CA-2016-169201"/>
    <n v="28"/>
    <x v="8"/>
    <x v="1"/>
    <s v="01/10/2016"/>
    <x v="2"/>
    <s v="HG-14965"/>
    <s v="Henry Goldwyn"/>
    <x v="1"/>
    <x v="0"/>
    <x v="1"/>
    <x v="1"/>
    <s v="OFF-AP-10000696"/>
    <x v="1"/>
    <n v="43.26"/>
  </r>
  <r>
    <n v="2255"/>
    <s v="CA-2016-169201"/>
    <n v="28"/>
    <x v="8"/>
    <x v="1"/>
    <s v="01/10/2016"/>
    <x v="2"/>
    <s v="HG-14965"/>
    <s v="Henry Goldwyn"/>
    <x v="1"/>
    <x v="0"/>
    <x v="1"/>
    <x v="1"/>
    <s v="OFF-AP-10002082"/>
    <x v="1"/>
    <n v="43.56"/>
  </r>
  <r>
    <n v="2256"/>
    <s v="CA-2017-164091"/>
    <n v="17"/>
    <x v="8"/>
    <x v="0"/>
    <s v="22/09/2017"/>
    <x v="1"/>
    <s v="LA-16780"/>
    <s v="Laura Armstrong"/>
    <x v="1"/>
    <x v="0"/>
    <x v="43"/>
    <x v="3"/>
    <s v="TEC-PH-10001944"/>
    <x v="2"/>
    <n v="437.85"/>
  </r>
  <r>
    <n v="2257"/>
    <s v="CA-2017-164091"/>
    <n v="17"/>
    <x v="8"/>
    <x v="0"/>
    <s v="22/09/2017"/>
    <x v="1"/>
    <s v="LA-16780"/>
    <s v="Laura Armstrong"/>
    <x v="1"/>
    <x v="0"/>
    <x v="43"/>
    <x v="3"/>
    <s v="FUR-FU-10004952"/>
    <x v="0"/>
    <n v="109.48"/>
  </r>
  <r>
    <n v="2258"/>
    <s v="CA-2018-105214"/>
    <n v="16"/>
    <x v="1"/>
    <x v="3"/>
    <s v="19/06/2018"/>
    <x v="2"/>
    <s v="TS-21610"/>
    <s v="Troy Staebel"/>
    <x v="0"/>
    <x v="0"/>
    <x v="1"/>
    <x v="1"/>
    <s v="FUR-CH-10000015"/>
    <x v="0"/>
    <n v="1212.96"/>
  </r>
  <r>
    <n v="2259"/>
    <s v="CA-2018-105214"/>
    <n v="16"/>
    <x v="1"/>
    <x v="3"/>
    <s v="19/06/2018"/>
    <x v="2"/>
    <s v="TS-21610"/>
    <s v="Troy Staebel"/>
    <x v="0"/>
    <x v="0"/>
    <x v="1"/>
    <x v="1"/>
    <s v="OFF-PA-10001776"/>
    <x v="1"/>
    <n v="18.54"/>
  </r>
  <r>
    <n v="2260"/>
    <s v="CA-2016-117611"/>
    <n v="8"/>
    <x v="0"/>
    <x v="1"/>
    <s v="10/11/2016"/>
    <x v="0"/>
    <s v="MZ-17335"/>
    <s v="Maria Zettner"/>
    <x v="2"/>
    <x v="0"/>
    <x v="1"/>
    <x v="1"/>
    <s v="OFF-FA-10002280"/>
    <x v="1"/>
    <n v="5"/>
  </r>
  <r>
    <n v="2261"/>
    <s v="CA-2016-117611"/>
    <n v="8"/>
    <x v="0"/>
    <x v="1"/>
    <s v="10/11/2016"/>
    <x v="0"/>
    <s v="MZ-17335"/>
    <s v="Maria Zettner"/>
    <x v="2"/>
    <x v="0"/>
    <x v="1"/>
    <x v="1"/>
    <s v="TEC-AC-10002049"/>
    <x v="2"/>
    <n v="371.97"/>
  </r>
  <r>
    <n v="2262"/>
    <s v="US-2016-137960"/>
    <n v="18"/>
    <x v="4"/>
    <x v="1"/>
    <s v="18/12/2016"/>
    <x v="3"/>
    <s v="MW-18220"/>
    <s v="Mitch Webber"/>
    <x v="0"/>
    <x v="0"/>
    <x v="15"/>
    <x v="3"/>
    <s v="TEC-AC-10002253"/>
    <x v="2"/>
    <n v="166.24"/>
  </r>
  <r>
    <n v="2263"/>
    <s v="CA-2018-122994"/>
    <n v="6"/>
    <x v="11"/>
    <x v="3"/>
    <s v="09/02/2018"/>
    <x v="2"/>
    <s v="MV-17485"/>
    <s v="Mark Van Huff"/>
    <x v="0"/>
    <x v="0"/>
    <x v="17"/>
    <x v="0"/>
    <s v="FUR-BO-10004015"/>
    <x v="0"/>
    <n v="359.97"/>
  </r>
  <r>
    <n v="2264"/>
    <s v="CA-2017-131065"/>
    <n v="14"/>
    <x v="0"/>
    <x v="0"/>
    <s v="16/11/2017"/>
    <x v="0"/>
    <s v="AA-10375"/>
    <s v="Allen Armold"/>
    <x v="0"/>
    <x v="0"/>
    <x v="32"/>
    <x v="0"/>
    <s v="TEC-AC-10004145"/>
    <x v="2"/>
    <n v="499.98"/>
  </r>
  <r>
    <n v="2265"/>
    <s v="CA-2017-131065"/>
    <n v="14"/>
    <x v="0"/>
    <x v="0"/>
    <s v="16/11/2017"/>
    <x v="0"/>
    <s v="AA-10375"/>
    <s v="Allen Armold"/>
    <x v="0"/>
    <x v="0"/>
    <x v="32"/>
    <x v="0"/>
    <s v="OFF-PA-10002479"/>
    <x v="1"/>
    <n v="5.28"/>
  </r>
  <r>
    <n v="2266"/>
    <s v="CA-2017-131065"/>
    <n v="14"/>
    <x v="0"/>
    <x v="0"/>
    <s v="16/11/2017"/>
    <x v="0"/>
    <s v="AA-10375"/>
    <s v="Allen Armold"/>
    <x v="0"/>
    <x v="0"/>
    <x v="32"/>
    <x v="0"/>
    <s v="OFF-BI-10004970"/>
    <x v="1"/>
    <n v="8.26"/>
  </r>
  <r>
    <n v="2267"/>
    <s v="CA-2018-149146"/>
    <n v="12"/>
    <x v="2"/>
    <x v="3"/>
    <s v="12/10/2018"/>
    <x v="3"/>
    <s v="SM-20320"/>
    <s v="Sean Miller"/>
    <x v="2"/>
    <x v="0"/>
    <x v="3"/>
    <x v="0"/>
    <s v="OFF-PA-10003919"/>
    <x v="1"/>
    <n v="7.968"/>
  </r>
  <r>
    <n v="2268"/>
    <s v="CA-2018-137470"/>
    <n v="17"/>
    <x v="8"/>
    <x v="3"/>
    <s v="17/09/2018"/>
    <x v="3"/>
    <s v="TP-21415"/>
    <s v="Tom Prescott"/>
    <x v="0"/>
    <x v="0"/>
    <x v="4"/>
    <x v="1"/>
    <s v="OFF-PA-10002001"/>
    <x v="1"/>
    <n v="12.96"/>
  </r>
  <r>
    <n v="2269"/>
    <s v="CA-2018-105480"/>
    <n v="20"/>
    <x v="4"/>
    <x v="3"/>
    <s v="26/12/2018"/>
    <x v="1"/>
    <s v="DK-13225"/>
    <s v="Dean Katz"/>
    <x v="1"/>
    <x v="0"/>
    <x v="15"/>
    <x v="3"/>
    <s v="OFF-PA-10002787"/>
    <x v="1"/>
    <n v="6.48"/>
  </r>
  <r>
    <n v="2270"/>
    <s v="CA-2018-105480"/>
    <n v="20"/>
    <x v="4"/>
    <x v="3"/>
    <s v="26/12/2018"/>
    <x v="1"/>
    <s v="DK-13225"/>
    <s v="Dean Katz"/>
    <x v="1"/>
    <x v="0"/>
    <x v="15"/>
    <x v="3"/>
    <s v="OFF-BI-10003291"/>
    <x v="1"/>
    <n v="6.984"/>
  </r>
  <r>
    <n v="2271"/>
    <s v="CA-2018-164917"/>
    <n v="2"/>
    <x v="4"/>
    <x v="3"/>
    <s v="07/12/2018"/>
    <x v="1"/>
    <s v="MK-17905"/>
    <s v="Michael Kennedy"/>
    <x v="1"/>
    <x v="0"/>
    <x v="2"/>
    <x v="0"/>
    <s v="OFF-AR-10004344"/>
    <x v="1"/>
    <n v="47.96"/>
  </r>
  <r>
    <n v="2272"/>
    <s v="CA-2016-102036"/>
    <n v="21"/>
    <x v="8"/>
    <x v="1"/>
    <s v="27/09/2016"/>
    <x v="1"/>
    <s v="CS-12130"/>
    <s v="Chad Sievert"/>
    <x v="0"/>
    <x v="0"/>
    <x v="4"/>
    <x v="1"/>
    <s v="OFF-ST-10003123"/>
    <x v="1"/>
    <n v="199.74"/>
  </r>
  <r>
    <n v="2273"/>
    <s v="CA-2016-142944"/>
    <n v="6"/>
    <x v="10"/>
    <x v="1"/>
    <s v="11/03/2016"/>
    <x v="1"/>
    <s v="JL-15850"/>
    <s v="John Lucas"/>
    <x v="0"/>
    <x v="0"/>
    <x v="1"/>
    <x v="1"/>
    <s v="FUR-FU-10000308"/>
    <x v="0"/>
    <n v="435.26"/>
  </r>
  <r>
    <n v="2274"/>
    <s v="CA-2016-142944"/>
    <n v="6"/>
    <x v="10"/>
    <x v="1"/>
    <s v="11/03/2016"/>
    <x v="1"/>
    <s v="JL-15850"/>
    <s v="John Lucas"/>
    <x v="0"/>
    <x v="0"/>
    <x v="1"/>
    <x v="1"/>
    <s v="TEC-CO-10003763"/>
    <x v="2"/>
    <n v="1119.9839999999999"/>
  </r>
  <r>
    <n v="2275"/>
    <s v="CA-2015-157882"/>
    <n v="3"/>
    <x v="2"/>
    <x v="2"/>
    <s v="08/10/2015"/>
    <x v="0"/>
    <s v="AR-10405"/>
    <s v="Allen Rosenblatt"/>
    <x v="1"/>
    <x v="0"/>
    <x v="1"/>
    <x v="1"/>
    <s v="FUR-TA-10001866"/>
    <x v="0"/>
    <n v="143.43199999999999"/>
  </r>
  <r>
    <n v="2276"/>
    <s v="CA-2015-157882"/>
    <n v="3"/>
    <x v="2"/>
    <x v="2"/>
    <s v="08/10/2015"/>
    <x v="0"/>
    <s v="AR-10405"/>
    <s v="Allen Rosenblatt"/>
    <x v="1"/>
    <x v="0"/>
    <x v="1"/>
    <x v="1"/>
    <s v="FUR-CH-10002774"/>
    <x v="0"/>
    <n v="122.352"/>
  </r>
  <r>
    <n v="2277"/>
    <s v="CA-2015-104283"/>
    <n v="27"/>
    <x v="1"/>
    <x v="2"/>
    <s v="01/07/2015"/>
    <x v="1"/>
    <s v="LM-17065"/>
    <s v="Liz MacKendrick"/>
    <x v="0"/>
    <x v="0"/>
    <x v="35"/>
    <x v="0"/>
    <s v="OFF-ST-10004337"/>
    <x v="1"/>
    <n v="306.2"/>
  </r>
  <r>
    <n v="2278"/>
    <s v="CA-2015-104283"/>
    <n v="27"/>
    <x v="1"/>
    <x v="2"/>
    <s v="01/07/2015"/>
    <x v="1"/>
    <s v="LM-17065"/>
    <s v="Liz MacKendrick"/>
    <x v="0"/>
    <x v="0"/>
    <x v="35"/>
    <x v="0"/>
    <s v="FUR-TA-10001039"/>
    <x v="0"/>
    <n v="85.98"/>
  </r>
  <r>
    <n v="2279"/>
    <s v="CA-2015-104283"/>
    <n v="27"/>
    <x v="1"/>
    <x v="2"/>
    <s v="01/07/2015"/>
    <x v="1"/>
    <s v="LM-17065"/>
    <s v="Liz MacKendrick"/>
    <x v="0"/>
    <x v="0"/>
    <x v="35"/>
    <x v="0"/>
    <s v="TEC-AC-10000109"/>
    <x v="2"/>
    <n v="223.96"/>
  </r>
  <r>
    <n v="2280"/>
    <s v="CA-2018-142622"/>
    <n v="30"/>
    <x v="2"/>
    <x v="3"/>
    <s v="02/11/2018"/>
    <x v="2"/>
    <s v="JK-15625"/>
    <s v="Jim Karlsson"/>
    <x v="0"/>
    <x v="0"/>
    <x v="4"/>
    <x v="1"/>
    <s v="FUR-CH-10003833"/>
    <x v="0"/>
    <n v="97.567999999999998"/>
  </r>
  <r>
    <n v="2281"/>
    <s v="CA-2018-142622"/>
    <n v="30"/>
    <x v="2"/>
    <x v="3"/>
    <s v="02/11/2018"/>
    <x v="2"/>
    <s v="JK-15625"/>
    <s v="Jim Karlsson"/>
    <x v="0"/>
    <x v="0"/>
    <x v="4"/>
    <x v="1"/>
    <s v="FUR-CH-10004289"/>
    <x v="0"/>
    <n v="614.27200000000005"/>
  </r>
  <r>
    <n v="2282"/>
    <s v="CA-2018-142622"/>
    <n v="30"/>
    <x v="2"/>
    <x v="3"/>
    <s v="02/11/2018"/>
    <x v="2"/>
    <s v="JK-15625"/>
    <s v="Jim Karlsson"/>
    <x v="0"/>
    <x v="0"/>
    <x v="4"/>
    <x v="1"/>
    <s v="FUR-BO-10004467"/>
    <x v="0"/>
    <n v="199.98"/>
  </r>
  <r>
    <n v="2283"/>
    <s v="CA-2017-132143"/>
    <n v="3"/>
    <x v="8"/>
    <x v="0"/>
    <s v="05/09/2017"/>
    <x v="2"/>
    <s v="FM-14215"/>
    <s v="Filia McAdams"/>
    <x v="1"/>
    <x v="0"/>
    <x v="29"/>
    <x v="3"/>
    <s v="OFF-PA-10002713"/>
    <x v="1"/>
    <n v="48.16"/>
  </r>
  <r>
    <n v="2284"/>
    <s v="CA-2016-153108"/>
    <n v="5"/>
    <x v="10"/>
    <x v="1"/>
    <s v="09/03/2016"/>
    <x v="1"/>
    <s v="SF-20200"/>
    <s v="Sarah Foster"/>
    <x v="0"/>
    <x v="0"/>
    <x v="14"/>
    <x v="2"/>
    <s v="TEC-PH-10001552"/>
    <x v="2"/>
    <n v="23.92"/>
  </r>
  <r>
    <n v="2285"/>
    <s v="CA-2016-153108"/>
    <n v="5"/>
    <x v="10"/>
    <x v="1"/>
    <s v="09/03/2016"/>
    <x v="1"/>
    <s v="SF-20200"/>
    <s v="Sarah Foster"/>
    <x v="0"/>
    <x v="0"/>
    <x v="14"/>
    <x v="2"/>
    <s v="OFF-AP-10002222"/>
    <x v="1"/>
    <n v="60.69"/>
  </r>
  <r>
    <n v="2286"/>
    <s v="CA-2017-112676"/>
    <n v="5"/>
    <x v="5"/>
    <x v="0"/>
    <s v="08/05/2017"/>
    <x v="2"/>
    <s v="PJ-18835"/>
    <s v="Patrick Jones"/>
    <x v="1"/>
    <x v="0"/>
    <x v="18"/>
    <x v="0"/>
    <s v="OFF-PA-10003971"/>
    <x v="1"/>
    <n v="14.352"/>
  </r>
  <r>
    <n v="2287"/>
    <s v="CA-2018-165687"/>
    <n v="17"/>
    <x v="0"/>
    <x v="3"/>
    <s v="23/11/2018"/>
    <x v="1"/>
    <s v="CS-12355"/>
    <s v="Christine Sundaresam"/>
    <x v="0"/>
    <x v="0"/>
    <x v="17"/>
    <x v="0"/>
    <s v="OFF-AP-10004036"/>
    <x v="1"/>
    <n v="35.04"/>
  </r>
  <r>
    <n v="2288"/>
    <s v="US-2018-112928"/>
    <n v="1"/>
    <x v="1"/>
    <x v="3"/>
    <s v="05/06/2018"/>
    <x v="0"/>
    <s v="BB-10990"/>
    <s v="Barry Blumstein"/>
    <x v="1"/>
    <x v="0"/>
    <x v="24"/>
    <x v="3"/>
    <s v="OFF-AP-10002287"/>
    <x v="1"/>
    <n v="17.48"/>
  </r>
  <r>
    <n v="2289"/>
    <s v="CA-2018-143343"/>
    <n v="10"/>
    <x v="1"/>
    <x v="3"/>
    <s v="13/06/2018"/>
    <x v="2"/>
    <s v="BW-11200"/>
    <s v="Ben Wallace"/>
    <x v="0"/>
    <x v="0"/>
    <x v="1"/>
    <x v="1"/>
    <s v="OFF-AR-10002375"/>
    <x v="1"/>
    <n v="16.399999999999999"/>
  </r>
  <r>
    <n v="2290"/>
    <s v="CA-2018-115154"/>
    <n v="8"/>
    <x v="9"/>
    <x v="3"/>
    <s v="11/01/2018"/>
    <x v="2"/>
    <s v="RS-19420"/>
    <s v="Ricardo Sperren"/>
    <x v="1"/>
    <x v="0"/>
    <x v="4"/>
    <x v="1"/>
    <s v="FUR-TA-10001950"/>
    <x v="0"/>
    <n v="892.98"/>
  </r>
  <r>
    <n v="2291"/>
    <s v="CA-2016-149342"/>
    <n v="20"/>
    <x v="3"/>
    <x v="1"/>
    <s v="25/04/2016"/>
    <x v="1"/>
    <s v="TS-21160"/>
    <s v="Theresa Swint"/>
    <x v="1"/>
    <x v="0"/>
    <x v="32"/>
    <x v="0"/>
    <s v="TEC-PH-10001557"/>
    <x v="2"/>
    <n v="287.97000000000003"/>
  </r>
  <r>
    <n v="2292"/>
    <s v="CA-2016-149342"/>
    <n v="20"/>
    <x v="3"/>
    <x v="1"/>
    <s v="25/04/2016"/>
    <x v="1"/>
    <s v="TS-21160"/>
    <s v="Theresa Swint"/>
    <x v="1"/>
    <x v="0"/>
    <x v="32"/>
    <x v="0"/>
    <s v="FUR-FU-10002937"/>
    <x v="0"/>
    <n v="595.38"/>
  </r>
  <r>
    <n v="2293"/>
    <s v="CA-2016-149342"/>
    <n v="20"/>
    <x v="3"/>
    <x v="1"/>
    <s v="25/04/2016"/>
    <x v="1"/>
    <s v="TS-21160"/>
    <s v="Theresa Swint"/>
    <x v="1"/>
    <x v="0"/>
    <x v="32"/>
    <x v="0"/>
    <s v="OFF-PA-10001166"/>
    <x v="1"/>
    <n v="12.96"/>
  </r>
  <r>
    <n v="2294"/>
    <s v="CA-2016-130995"/>
    <n v="1"/>
    <x v="0"/>
    <x v="1"/>
    <s v="06/11/2016"/>
    <x v="1"/>
    <s v="QJ-19255"/>
    <s v="Quincy Jones"/>
    <x v="1"/>
    <x v="0"/>
    <x v="15"/>
    <x v="3"/>
    <s v="TEC-PH-10000347"/>
    <x v="2"/>
    <n v="4.95"/>
  </r>
  <r>
    <n v="2295"/>
    <s v="CA-2018-127929"/>
    <n v="23"/>
    <x v="4"/>
    <x v="3"/>
    <s v="27/12/2018"/>
    <x v="1"/>
    <s v="FM-14215"/>
    <s v="Filia McAdams"/>
    <x v="1"/>
    <x v="0"/>
    <x v="29"/>
    <x v="3"/>
    <s v="FUR-FU-10003708"/>
    <x v="0"/>
    <n v="181.95"/>
  </r>
  <r>
    <n v="2296"/>
    <s v="CA-2016-113145"/>
    <n v="1"/>
    <x v="0"/>
    <x v="1"/>
    <s v="05/11/2016"/>
    <x v="1"/>
    <s v="VD-21670"/>
    <s v="Valerie Dominguez"/>
    <x v="0"/>
    <x v="0"/>
    <x v="15"/>
    <x v="3"/>
    <s v="OFF-PA-10002659"/>
    <x v="1"/>
    <n v="13.52"/>
  </r>
  <r>
    <n v="2297"/>
    <s v="CA-2016-113145"/>
    <n v="1"/>
    <x v="0"/>
    <x v="1"/>
    <s v="05/11/2016"/>
    <x v="1"/>
    <s v="VD-21670"/>
    <s v="Valerie Dominguez"/>
    <x v="0"/>
    <x v="0"/>
    <x v="15"/>
    <x v="3"/>
    <s v="FUR-FU-10000965"/>
    <x v="0"/>
    <n v="259.7"/>
  </r>
  <r>
    <n v="2298"/>
    <s v="CA-2016-113145"/>
    <n v="1"/>
    <x v="0"/>
    <x v="1"/>
    <s v="05/11/2016"/>
    <x v="1"/>
    <s v="VD-21670"/>
    <s v="Valerie Dominguez"/>
    <x v="0"/>
    <x v="0"/>
    <x v="15"/>
    <x v="3"/>
    <s v="TEC-PH-10001527"/>
    <x v="2"/>
    <n v="42.95"/>
  </r>
  <r>
    <n v="2299"/>
    <s v="CA-2016-113145"/>
    <n v="1"/>
    <x v="0"/>
    <x v="1"/>
    <s v="05/11/2016"/>
    <x v="1"/>
    <s v="VD-21670"/>
    <s v="Valerie Dominguez"/>
    <x v="0"/>
    <x v="0"/>
    <x v="15"/>
    <x v="3"/>
    <s v="TEC-AC-10001838"/>
    <x v="2"/>
    <n v="1399.93"/>
  </r>
  <r>
    <n v="2300"/>
    <s v="CA-2016-113145"/>
    <n v="1"/>
    <x v="0"/>
    <x v="1"/>
    <s v="05/11/2016"/>
    <x v="1"/>
    <s v="VD-21670"/>
    <s v="Valerie Dominguez"/>
    <x v="0"/>
    <x v="0"/>
    <x v="15"/>
    <x v="3"/>
    <s v="TEC-PH-10002597"/>
    <x v="2"/>
    <n v="503.96"/>
  </r>
  <r>
    <n v="2301"/>
    <s v="CA-2015-162362"/>
    <n v="14"/>
    <x v="0"/>
    <x v="2"/>
    <s v="18/11/2015"/>
    <x v="1"/>
    <s v="JL-15505"/>
    <s v="Jeremy Lonsdale"/>
    <x v="0"/>
    <x v="0"/>
    <x v="12"/>
    <x v="2"/>
    <s v="OFF-BI-10000756"/>
    <x v="1"/>
    <n v="12.72"/>
  </r>
  <r>
    <n v="2302"/>
    <s v="CA-2015-162362"/>
    <n v="14"/>
    <x v="0"/>
    <x v="2"/>
    <s v="18/11/2015"/>
    <x v="1"/>
    <s v="JL-15505"/>
    <s v="Jeremy Lonsdale"/>
    <x v="0"/>
    <x v="0"/>
    <x v="12"/>
    <x v="2"/>
    <s v="OFF-BI-10000546"/>
    <x v="1"/>
    <n v="11.52"/>
  </r>
  <r>
    <n v="2303"/>
    <s v="CA-2017-106558"/>
    <n v="17"/>
    <x v="9"/>
    <x v="0"/>
    <s v="21/01/2017"/>
    <x v="1"/>
    <s v="DL-13495"/>
    <s v="Dionis Lloyd"/>
    <x v="1"/>
    <x v="0"/>
    <x v="32"/>
    <x v="0"/>
    <s v="TEC-AC-10001142"/>
    <x v="2"/>
    <n v="316"/>
  </r>
  <r>
    <n v="2304"/>
    <s v="CA-2018-157931"/>
    <n v="17"/>
    <x v="8"/>
    <x v="3"/>
    <s v="22/09/2018"/>
    <x v="0"/>
    <s v="MO-17800"/>
    <s v="Meg O'Connel"/>
    <x v="2"/>
    <x v="0"/>
    <x v="32"/>
    <x v="0"/>
    <s v="FUR-CH-10000785"/>
    <x v="0"/>
    <n v="723.92"/>
  </r>
  <r>
    <n v="2305"/>
    <s v="CA-2018-157931"/>
    <n v="17"/>
    <x v="8"/>
    <x v="3"/>
    <s v="22/09/2018"/>
    <x v="0"/>
    <s v="MO-17800"/>
    <s v="Meg O'Connel"/>
    <x v="2"/>
    <x v="0"/>
    <x v="32"/>
    <x v="0"/>
    <s v="OFF-PA-10000474"/>
    <x v="1"/>
    <n v="106.32"/>
  </r>
  <r>
    <n v="2306"/>
    <s v="CA-2017-115574"/>
    <n v="23"/>
    <x v="4"/>
    <x v="0"/>
    <s v="24/12/2017"/>
    <x v="2"/>
    <s v="BP-11185"/>
    <s v="Ben Peterman"/>
    <x v="1"/>
    <x v="0"/>
    <x v="10"/>
    <x v="2"/>
    <s v="FUR-BO-10003441"/>
    <x v="0"/>
    <n v="141.37200000000001"/>
  </r>
  <r>
    <n v="2307"/>
    <s v="CA-2016-160794"/>
    <n v="6"/>
    <x v="6"/>
    <x v="1"/>
    <s v="08/08/2016"/>
    <x v="2"/>
    <s v="MS-17980"/>
    <s v="Michael Stewart"/>
    <x v="1"/>
    <x v="0"/>
    <x v="5"/>
    <x v="2"/>
    <s v="OFF-PA-10004156"/>
    <x v="1"/>
    <n v="27.216000000000001"/>
  </r>
  <r>
    <n v="2308"/>
    <s v="CA-2018-116225"/>
    <n v="5"/>
    <x v="0"/>
    <x v="3"/>
    <s v="09/11/2018"/>
    <x v="1"/>
    <s v="SV-20935"/>
    <s v="Susan Vittorini"/>
    <x v="0"/>
    <x v="0"/>
    <x v="15"/>
    <x v="3"/>
    <s v="TEC-AC-10001432"/>
    <x v="2"/>
    <n v="390.75"/>
  </r>
  <r>
    <n v="2309"/>
    <s v="US-2018-120418"/>
    <n v="11"/>
    <x v="1"/>
    <x v="3"/>
    <s v="12/06/2018"/>
    <x v="2"/>
    <s v="BC-11125"/>
    <s v="Becky Castell"/>
    <x v="2"/>
    <x v="0"/>
    <x v="16"/>
    <x v="1"/>
    <s v="FUR-CH-10001394"/>
    <x v="0"/>
    <n v="280.79199999999997"/>
  </r>
  <r>
    <n v="2310"/>
    <s v="US-2018-120418"/>
    <n v="11"/>
    <x v="1"/>
    <x v="3"/>
    <s v="12/06/2018"/>
    <x v="2"/>
    <s v="BC-11125"/>
    <s v="Becky Castell"/>
    <x v="2"/>
    <x v="0"/>
    <x v="16"/>
    <x v="1"/>
    <s v="OFF-ST-10002370"/>
    <x v="1"/>
    <n v="68.447999999999993"/>
  </r>
  <r>
    <n v="2311"/>
    <s v="US-2018-120418"/>
    <n v="11"/>
    <x v="1"/>
    <x v="3"/>
    <s v="12/06/2018"/>
    <x v="2"/>
    <s v="BC-11125"/>
    <s v="Becky Castell"/>
    <x v="2"/>
    <x v="0"/>
    <x v="16"/>
    <x v="1"/>
    <s v="OFF-AR-10002956"/>
    <x v="1"/>
    <n v="88.04"/>
  </r>
  <r>
    <n v="2312"/>
    <s v="US-2018-120418"/>
    <n v="11"/>
    <x v="1"/>
    <x v="3"/>
    <s v="12/06/2018"/>
    <x v="2"/>
    <s v="BC-11125"/>
    <s v="Becky Castell"/>
    <x v="2"/>
    <x v="0"/>
    <x v="16"/>
    <x v="1"/>
    <s v="OFF-AR-10001955"/>
    <x v="1"/>
    <n v="15.872"/>
  </r>
  <r>
    <n v="2313"/>
    <s v="US-2018-120418"/>
    <n v="11"/>
    <x v="1"/>
    <x v="3"/>
    <s v="12/06/2018"/>
    <x v="2"/>
    <s v="BC-11125"/>
    <s v="Becky Castell"/>
    <x v="2"/>
    <x v="0"/>
    <x v="16"/>
    <x v="1"/>
    <s v="OFF-ST-10001809"/>
    <x v="1"/>
    <n v="215.59200000000001"/>
  </r>
  <r>
    <n v="2314"/>
    <s v="CA-2018-122035"/>
    <n v="20"/>
    <x v="7"/>
    <x v="3"/>
    <s v="25/07/2018"/>
    <x v="1"/>
    <s v="EM-13825"/>
    <s v="Elizabeth Moffitt"/>
    <x v="1"/>
    <x v="0"/>
    <x v="44"/>
    <x v="2"/>
    <s v="OFF-LA-10004093"/>
    <x v="1"/>
    <n v="14.62"/>
  </r>
  <r>
    <n v="2315"/>
    <s v="CA-2018-122035"/>
    <n v="20"/>
    <x v="7"/>
    <x v="3"/>
    <s v="25/07/2018"/>
    <x v="1"/>
    <s v="EM-13825"/>
    <s v="Elizabeth Moffitt"/>
    <x v="1"/>
    <x v="0"/>
    <x v="44"/>
    <x v="2"/>
    <s v="OFF-AP-10002118"/>
    <x v="1"/>
    <n v="416.32"/>
  </r>
  <r>
    <n v="2316"/>
    <s v="CA-2018-122035"/>
    <n v="20"/>
    <x v="7"/>
    <x v="3"/>
    <s v="25/07/2018"/>
    <x v="1"/>
    <s v="EM-13825"/>
    <s v="Elizabeth Moffitt"/>
    <x v="1"/>
    <x v="0"/>
    <x v="44"/>
    <x v="2"/>
    <s v="OFF-BI-10000404"/>
    <x v="1"/>
    <n v="43"/>
  </r>
  <r>
    <n v="2317"/>
    <s v="CA-2018-122035"/>
    <n v="20"/>
    <x v="7"/>
    <x v="3"/>
    <s v="25/07/2018"/>
    <x v="1"/>
    <s v="EM-13825"/>
    <s v="Elizabeth Moffitt"/>
    <x v="1"/>
    <x v="0"/>
    <x v="44"/>
    <x v="2"/>
    <s v="FUR-CH-10003833"/>
    <x v="0"/>
    <n v="182.94"/>
  </r>
  <r>
    <n v="2318"/>
    <s v="CA-2018-122035"/>
    <n v="20"/>
    <x v="7"/>
    <x v="3"/>
    <s v="25/07/2018"/>
    <x v="1"/>
    <s v="EM-13825"/>
    <s v="Elizabeth Moffitt"/>
    <x v="1"/>
    <x v="0"/>
    <x v="44"/>
    <x v="2"/>
    <s v="OFF-BI-10002072"/>
    <x v="1"/>
    <n v="60.83"/>
  </r>
  <r>
    <n v="2319"/>
    <s v="CA-2018-122035"/>
    <n v="20"/>
    <x v="7"/>
    <x v="3"/>
    <s v="25/07/2018"/>
    <x v="1"/>
    <s v="EM-13825"/>
    <s v="Elizabeth Moffitt"/>
    <x v="1"/>
    <x v="0"/>
    <x v="44"/>
    <x v="2"/>
    <s v="TEC-AC-10003095"/>
    <x v="2"/>
    <n v="389.97"/>
  </r>
  <r>
    <n v="2320"/>
    <s v="CA-2016-117828"/>
    <n v="23"/>
    <x v="4"/>
    <x v="1"/>
    <s v="26/12/2016"/>
    <x v="2"/>
    <s v="BD-11500"/>
    <s v="Bradley Drucker"/>
    <x v="0"/>
    <x v="0"/>
    <x v="17"/>
    <x v="0"/>
    <s v="OFF-AP-10001563"/>
    <x v="1"/>
    <n v="194.32"/>
  </r>
  <r>
    <n v="2321"/>
    <s v="CA-2018-165491"/>
    <n v="20"/>
    <x v="10"/>
    <x v="3"/>
    <s v="24/03/2018"/>
    <x v="1"/>
    <s v="HW-14935"/>
    <s v="Helen Wasserman"/>
    <x v="1"/>
    <x v="0"/>
    <x v="4"/>
    <x v="1"/>
    <s v="TEC-AC-10000358"/>
    <x v="2"/>
    <n v="265.93"/>
  </r>
  <r>
    <n v="2322"/>
    <s v="CA-2016-109470"/>
    <n v="31"/>
    <x v="4"/>
    <x v="1"/>
    <s v="03/01/2017"/>
    <x v="0"/>
    <s v="KC-16255"/>
    <s v="Karen Carlisle"/>
    <x v="1"/>
    <x v="0"/>
    <x v="0"/>
    <x v="0"/>
    <s v="OFF-BI-10004492"/>
    <x v="1"/>
    <n v="94.74"/>
  </r>
  <r>
    <n v="2323"/>
    <s v="CA-2016-109470"/>
    <n v="31"/>
    <x v="4"/>
    <x v="1"/>
    <s v="03/01/2017"/>
    <x v="0"/>
    <s v="KC-16255"/>
    <s v="Karen Carlisle"/>
    <x v="1"/>
    <x v="0"/>
    <x v="0"/>
    <x v="0"/>
    <s v="OFF-BI-10001072"/>
    <x v="1"/>
    <n v="60.64"/>
  </r>
  <r>
    <n v="2324"/>
    <s v="CA-2016-109470"/>
    <n v="31"/>
    <x v="4"/>
    <x v="1"/>
    <s v="03/01/2017"/>
    <x v="0"/>
    <s v="KC-16255"/>
    <s v="Karen Carlisle"/>
    <x v="1"/>
    <x v="0"/>
    <x v="0"/>
    <x v="0"/>
    <s v="OFF-BI-10003707"/>
    <x v="1"/>
    <n v="76.3"/>
  </r>
  <r>
    <n v="2325"/>
    <s v="CA-2016-109470"/>
    <n v="31"/>
    <x v="4"/>
    <x v="1"/>
    <s v="03/01/2017"/>
    <x v="0"/>
    <s v="KC-16255"/>
    <s v="Karen Carlisle"/>
    <x v="1"/>
    <x v="0"/>
    <x v="0"/>
    <x v="0"/>
    <s v="OFF-BI-10000977"/>
    <x v="1"/>
    <n v="364.8"/>
  </r>
  <r>
    <n v="2326"/>
    <s v="CA-2016-105102"/>
    <n v="15"/>
    <x v="8"/>
    <x v="1"/>
    <s v="19/09/2016"/>
    <x v="0"/>
    <s v="BM-11575"/>
    <s v="Brendan Murry"/>
    <x v="1"/>
    <x v="0"/>
    <x v="15"/>
    <x v="3"/>
    <s v="OFF-BI-10002082"/>
    <x v="1"/>
    <n v="79.872"/>
  </r>
  <r>
    <n v="2327"/>
    <s v="CA-2016-105102"/>
    <n v="15"/>
    <x v="8"/>
    <x v="1"/>
    <s v="19/09/2016"/>
    <x v="0"/>
    <s v="BM-11575"/>
    <s v="Brendan Murry"/>
    <x v="1"/>
    <x v="0"/>
    <x v="15"/>
    <x v="3"/>
    <s v="FUR-BO-10004709"/>
    <x v="0"/>
    <n v="46.384"/>
  </r>
  <r>
    <n v="2328"/>
    <s v="CA-2016-105102"/>
    <n v="15"/>
    <x v="8"/>
    <x v="1"/>
    <s v="19/09/2016"/>
    <x v="0"/>
    <s v="BM-11575"/>
    <s v="Brendan Murry"/>
    <x v="1"/>
    <x v="0"/>
    <x v="15"/>
    <x v="3"/>
    <s v="OFF-PA-10002365"/>
    <x v="1"/>
    <n v="12.96"/>
  </r>
  <r>
    <n v="2329"/>
    <s v="CA-2018-138422"/>
    <n v="23"/>
    <x v="8"/>
    <x v="3"/>
    <s v="26/09/2018"/>
    <x v="2"/>
    <s v="KN-16705"/>
    <s v="Kristina Nunn"/>
    <x v="2"/>
    <x v="0"/>
    <x v="22"/>
    <x v="1"/>
    <s v="OFF-EN-10004147"/>
    <x v="1"/>
    <n v="14.352"/>
  </r>
  <r>
    <n v="2330"/>
    <s v="US-2016-147739"/>
    <n v="25"/>
    <x v="4"/>
    <x v="1"/>
    <s v="29/12/2016"/>
    <x v="1"/>
    <s v="JD-16150"/>
    <s v="Justin Deggeller"/>
    <x v="1"/>
    <x v="0"/>
    <x v="9"/>
    <x v="3"/>
    <s v="FUR-FU-10001468"/>
    <x v="0"/>
    <n v="547.13599999999997"/>
  </r>
  <r>
    <n v="2331"/>
    <s v="CA-2017-155187"/>
    <n v="24"/>
    <x v="8"/>
    <x v="0"/>
    <s v="26/09/2017"/>
    <x v="0"/>
    <s v="LA-16780"/>
    <s v="Laura Armstrong"/>
    <x v="1"/>
    <x v="0"/>
    <x v="1"/>
    <x v="1"/>
    <s v="OFF-ST-10000642"/>
    <x v="1"/>
    <n v="41.96"/>
  </r>
  <r>
    <n v="2332"/>
    <s v="CA-2017-155187"/>
    <n v="24"/>
    <x v="8"/>
    <x v="0"/>
    <s v="26/09/2017"/>
    <x v="0"/>
    <s v="LA-16780"/>
    <s v="Laura Armstrong"/>
    <x v="1"/>
    <x v="0"/>
    <x v="1"/>
    <x v="1"/>
    <s v="OFF-PA-10000380"/>
    <x v="1"/>
    <n v="41.7"/>
  </r>
  <r>
    <n v="2333"/>
    <s v="CA-2018-169285"/>
    <n v="21"/>
    <x v="10"/>
    <x v="3"/>
    <s v="25/03/2018"/>
    <x v="1"/>
    <s v="RW-19690"/>
    <s v="Robert Waldorf"/>
    <x v="0"/>
    <x v="0"/>
    <x v="14"/>
    <x v="2"/>
    <s v="OFF-PA-10004071"/>
    <x v="1"/>
    <n v="277.39999999999998"/>
  </r>
  <r>
    <n v="2334"/>
    <s v="CA-2018-169285"/>
    <n v="21"/>
    <x v="10"/>
    <x v="3"/>
    <s v="25/03/2018"/>
    <x v="1"/>
    <s v="RW-19690"/>
    <s v="Robert Waldorf"/>
    <x v="0"/>
    <x v="0"/>
    <x v="14"/>
    <x v="2"/>
    <s v="OFF-PA-10004971"/>
    <x v="1"/>
    <n v="5.78"/>
  </r>
  <r>
    <n v="2335"/>
    <s v="CA-2015-140886"/>
    <n v="30"/>
    <x v="8"/>
    <x v="2"/>
    <s v="04/10/2015"/>
    <x v="1"/>
    <s v="KW-16570"/>
    <s v="Kelly Williams"/>
    <x v="0"/>
    <x v="0"/>
    <x v="18"/>
    <x v="0"/>
    <s v="OFF-AP-10000696"/>
    <x v="1"/>
    <n v="69.215999999999994"/>
  </r>
  <r>
    <n v="2336"/>
    <s v="CA-2018-152695"/>
    <n v="10"/>
    <x v="4"/>
    <x v="3"/>
    <s v="10/12/2018"/>
    <x v="3"/>
    <s v="CC-12220"/>
    <s v="Chris Cortes"/>
    <x v="0"/>
    <x v="0"/>
    <x v="29"/>
    <x v="3"/>
    <s v="OFF-EN-10004030"/>
    <x v="1"/>
    <n v="10.86"/>
  </r>
  <r>
    <n v="2337"/>
    <s v="CA-2018-152695"/>
    <n v="10"/>
    <x v="4"/>
    <x v="3"/>
    <s v="10/12/2018"/>
    <x v="3"/>
    <s v="CC-12220"/>
    <s v="Chris Cortes"/>
    <x v="0"/>
    <x v="0"/>
    <x v="29"/>
    <x v="3"/>
    <s v="OFF-AP-10000026"/>
    <x v="1"/>
    <n v="426.79"/>
  </r>
  <r>
    <n v="2338"/>
    <s v="CA-2015-110639"/>
    <n v="23"/>
    <x v="6"/>
    <x v="2"/>
    <s v="23/08/2015"/>
    <x v="3"/>
    <s v="RH-19495"/>
    <s v="Rick Hansen"/>
    <x v="0"/>
    <x v="0"/>
    <x v="15"/>
    <x v="3"/>
    <s v="OFF-PA-10003936"/>
    <x v="1"/>
    <n v="25.92"/>
  </r>
  <r>
    <n v="2339"/>
    <s v="CA-2015-110639"/>
    <n v="23"/>
    <x v="6"/>
    <x v="2"/>
    <s v="23/08/2015"/>
    <x v="3"/>
    <s v="RH-19495"/>
    <s v="Rick Hansen"/>
    <x v="0"/>
    <x v="0"/>
    <x v="15"/>
    <x v="3"/>
    <s v="OFF-PA-10004530"/>
    <x v="1"/>
    <n v="45.92"/>
  </r>
  <r>
    <n v="2340"/>
    <s v="CA-2015-121727"/>
    <n v="19"/>
    <x v="6"/>
    <x v="2"/>
    <s v="24/08/2015"/>
    <x v="1"/>
    <s v="JK-15625"/>
    <s v="Jim Karlsson"/>
    <x v="0"/>
    <x v="0"/>
    <x v="24"/>
    <x v="3"/>
    <s v="OFF-AR-10004930"/>
    <x v="1"/>
    <n v="10.72"/>
  </r>
  <r>
    <n v="2341"/>
    <s v="CA-2017-137736"/>
    <n v="10"/>
    <x v="0"/>
    <x v="0"/>
    <s v="15/11/2017"/>
    <x v="1"/>
    <s v="DC-13285"/>
    <s v="Debra Catini"/>
    <x v="0"/>
    <x v="0"/>
    <x v="32"/>
    <x v="0"/>
    <s v="OFF-AR-10004999"/>
    <x v="1"/>
    <n v="41.86"/>
  </r>
  <r>
    <n v="2342"/>
    <s v="US-2015-143231"/>
    <n v="31"/>
    <x v="4"/>
    <x v="2"/>
    <s v="03/01/2016"/>
    <x v="2"/>
    <s v="GM-14455"/>
    <s v="Gary Mitchum"/>
    <x v="2"/>
    <x v="0"/>
    <x v="31"/>
    <x v="3"/>
    <s v="FUR-FU-10002501"/>
    <x v="0"/>
    <n v="63.2"/>
  </r>
  <r>
    <n v="2343"/>
    <s v="US-2015-143231"/>
    <n v="31"/>
    <x v="4"/>
    <x v="2"/>
    <s v="03/01/2016"/>
    <x v="2"/>
    <s v="GM-14455"/>
    <s v="Gary Mitchum"/>
    <x v="2"/>
    <x v="0"/>
    <x v="31"/>
    <x v="3"/>
    <s v="TEC-AC-10000358"/>
    <x v="2"/>
    <n v="113.97"/>
  </r>
  <r>
    <n v="2344"/>
    <s v="US-2015-155894"/>
    <n v="26"/>
    <x v="7"/>
    <x v="2"/>
    <s v="30/07/2015"/>
    <x v="0"/>
    <s v="CL-11890"/>
    <s v="Carl Ludwig"/>
    <x v="0"/>
    <x v="0"/>
    <x v="10"/>
    <x v="2"/>
    <s v="OFF-ST-10004804"/>
    <x v="1"/>
    <n v="123.55200000000001"/>
  </r>
  <r>
    <n v="2345"/>
    <s v="CA-2017-119025"/>
    <n v="22"/>
    <x v="11"/>
    <x v="0"/>
    <s v="28/02/2017"/>
    <x v="1"/>
    <s v="PV-18985"/>
    <s v="Paul Van Hugh"/>
    <x v="2"/>
    <x v="0"/>
    <x v="6"/>
    <x v="2"/>
    <s v="OFF-AP-10001205"/>
    <x v="1"/>
    <n v="490.32"/>
  </r>
  <r>
    <n v="2346"/>
    <s v="CA-2017-159373"/>
    <n v="13"/>
    <x v="10"/>
    <x v="0"/>
    <s v="18/03/2017"/>
    <x v="1"/>
    <s v="LT-17110"/>
    <s v="Liz Thompson"/>
    <x v="0"/>
    <x v="0"/>
    <x v="5"/>
    <x v="2"/>
    <s v="OFF-PA-10000659"/>
    <x v="1"/>
    <n v="70.08"/>
  </r>
  <r>
    <n v="2347"/>
    <s v="CA-2017-159373"/>
    <n v="13"/>
    <x v="10"/>
    <x v="0"/>
    <s v="18/03/2017"/>
    <x v="1"/>
    <s v="LT-17110"/>
    <s v="Liz Thompson"/>
    <x v="0"/>
    <x v="0"/>
    <x v="5"/>
    <x v="2"/>
    <s v="OFF-BI-10004141"/>
    <x v="1"/>
    <n v="1.272"/>
  </r>
  <r>
    <n v="2348"/>
    <s v="CA-2017-159373"/>
    <n v="13"/>
    <x v="10"/>
    <x v="0"/>
    <s v="18/03/2017"/>
    <x v="1"/>
    <s v="LT-17110"/>
    <s v="Liz Thompson"/>
    <x v="0"/>
    <x v="0"/>
    <x v="5"/>
    <x v="2"/>
    <s v="FUR-TA-10004619"/>
    <x v="0"/>
    <n v="557.58500000000004"/>
  </r>
  <r>
    <n v="2349"/>
    <s v="CA-2018-109701"/>
    <n v="2"/>
    <x v="4"/>
    <x v="3"/>
    <s v="03/12/2018"/>
    <x v="3"/>
    <s v="AM-10360"/>
    <s v="Alice McCarthy"/>
    <x v="1"/>
    <x v="0"/>
    <x v="1"/>
    <x v="1"/>
    <s v="OFF-BI-10004187"/>
    <x v="1"/>
    <n v="9.0239999999999991"/>
  </r>
  <r>
    <n v="2350"/>
    <s v="CA-2018-109701"/>
    <n v="2"/>
    <x v="4"/>
    <x v="3"/>
    <s v="03/12/2018"/>
    <x v="3"/>
    <s v="AM-10360"/>
    <s v="Alice McCarthy"/>
    <x v="1"/>
    <x v="0"/>
    <x v="1"/>
    <x v="1"/>
    <s v="OFF-BI-10000632"/>
    <x v="1"/>
    <n v="69.456000000000003"/>
  </r>
  <r>
    <n v="2351"/>
    <s v="CA-2018-109701"/>
    <n v="2"/>
    <x v="4"/>
    <x v="3"/>
    <s v="03/12/2018"/>
    <x v="3"/>
    <s v="AM-10360"/>
    <s v="Alice McCarthy"/>
    <x v="1"/>
    <x v="0"/>
    <x v="1"/>
    <x v="1"/>
    <s v="OFF-PA-10003724"/>
    <x v="1"/>
    <n v="10.86"/>
  </r>
  <r>
    <n v="2352"/>
    <s v="CA-2018-109701"/>
    <n v="2"/>
    <x v="4"/>
    <x v="3"/>
    <s v="03/12/2018"/>
    <x v="3"/>
    <s v="AM-10360"/>
    <s v="Alice McCarthy"/>
    <x v="1"/>
    <x v="0"/>
    <x v="1"/>
    <x v="1"/>
    <s v="OFF-AP-10002765"/>
    <x v="1"/>
    <n v="79.47"/>
  </r>
  <r>
    <n v="2353"/>
    <s v="CA-2018-109701"/>
    <n v="2"/>
    <x v="4"/>
    <x v="3"/>
    <s v="03/12/2018"/>
    <x v="3"/>
    <s v="AM-10360"/>
    <s v="Alice McCarthy"/>
    <x v="1"/>
    <x v="0"/>
    <x v="1"/>
    <x v="1"/>
    <s v="OFF-AR-10001868"/>
    <x v="1"/>
    <n v="10.08"/>
  </r>
  <r>
    <n v="2354"/>
    <s v="CA-2016-111514"/>
    <n v="31"/>
    <x v="6"/>
    <x v="1"/>
    <s v="02/09/2016"/>
    <x v="2"/>
    <s v="SC-20260"/>
    <s v="Scott Cohen"/>
    <x v="1"/>
    <x v="0"/>
    <x v="1"/>
    <x v="1"/>
    <s v="FUR-BO-10002545"/>
    <x v="0"/>
    <n v="1552.8309999999999"/>
  </r>
  <r>
    <n v="2355"/>
    <s v="CA-2016-111514"/>
    <n v="31"/>
    <x v="6"/>
    <x v="1"/>
    <s v="02/09/2016"/>
    <x v="2"/>
    <s v="SC-20260"/>
    <s v="Scott Cohen"/>
    <x v="1"/>
    <x v="0"/>
    <x v="1"/>
    <x v="1"/>
    <s v="OFF-BI-10002735"/>
    <x v="1"/>
    <n v="137.24"/>
  </r>
  <r>
    <n v="2356"/>
    <s v="CA-2016-111514"/>
    <n v="31"/>
    <x v="6"/>
    <x v="1"/>
    <s v="02/09/2016"/>
    <x v="2"/>
    <s v="SC-20260"/>
    <s v="Scott Cohen"/>
    <x v="1"/>
    <x v="0"/>
    <x v="1"/>
    <x v="1"/>
    <s v="TEC-AC-10004864"/>
    <x v="2"/>
    <n v="36.51"/>
  </r>
  <r>
    <n v="2357"/>
    <s v="CA-2016-111514"/>
    <n v="31"/>
    <x v="6"/>
    <x v="1"/>
    <s v="02/09/2016"/>
    <x v="2"/>
    <s v="SC-20260"/>
    <s v="Scott Cohen"/>
    <x v="1"/>
    <x v="0"/>
    <x v="1"/>
    <x v="1"/>
    <s v="TEC-MA-10000597"/>
    <x v="2"/>
    <n v="239.976"/>
  </r>
  <r>
    <n v="2358"/>
    <s v="US-2015-148838"/>
    <n v="17"/>
    <x v="10"/>
    <x v="2"/>
    <s v="21/03/2015"/>
    <x v="1"/>
    <s v="CP-12340"/>
    <s v="Christine Phan"/>
    <x v="1"/>
    <x v="0"/>
    <x v="15"/>
    <x v="3"/>
    <s v="FUR-TA-10003473"/>
    <x v="0"/>
    <n v="1579.7460000000001"/>
  </r>
  <r>
    <n v="2359"/>
    <s v="US-2015-148838"/>
    <n v="17"/>
    <x v="10"/>
    <x v="2"/>
    <s v="21/03/2015"/>
    <x v="1"/>
    <s v="CP-12340"/>
    <s v="Christine Phan"/>
    <x v="1"/>
    <x v="0"/>
    <x v="15"/>
    <x v="3"/>
    <s v="FUR-TA-10001950"/>
    <x v="0"/>
    <n v="1071.576"/>
  </r>
  <r>
    <n v="2360"/>
    <s v="US-2015-148838"/>
    <n v="17"/>
    <x v="10"/>
    <x v="2"/>
    <s v="21/03/2015"/>
    <x v="1"/>
    <s v="CP-12340"/>
    <s v="Christine Phan"/>
    <x v="1"/>
    <x v="0"/>
    <x v="15"/>
    <x v="3"/>
    <s v="FUR-TA-10004175"/>
    <x v="0"/>
    <n v="613.90800000000002"/>
  </r>
  <r>
    <n v="2361"/>
    <s v="US-2015-148838"/>
    <n v="17"/>
    <x v="10"/>
    <x v="2"/>
    <s v="21/03/2015"/>
    <x v="1"/>
    <s v="CP-12340"/>
    <s v="Christine Phan"/>
    <x v="1"/>
    <x v="0"/>
    <x v="15"/>
    <x v="3"/>
    <s v="OFF-PA-10002960"/>
    <x v="1"/>
    <n v="34.86"/>
  </r>
  <r>
    <n v="2362"/>
    <s v="US-2015-148838"/>
    <n v="17"/>
    <x v="10"/>
    <x v="2"/>
    <s v="21/03/2015"/>
    <x v="1"/>
    <s v="CP-12340"/>
    <s v="Christine Phan"/>
    <x v="1"/>
    <x v="0"/>
    <x v="15"/>
    <x v="3"/>
    <s v="OFF-PA-10000919"/>
    <x v="1"/>
    <n v="155.04"/>
  </r>
  <r>
    <n v="2363"/>
    <s v="CA-2018-136497"/>
    <n v="16"/>
    <x v="3"/>
    <x v="3"/>
    <s v="20/04/2018"/>
    <x v="1"/>
    <s v="RF-19840"/>
    <s v="Roy Französisch"/>
    <x v="0"/>
    <x v="0"/>
    <x v="24"/>
    <x v="3"/>
    <s v="OFF-BI-10001553"/>
    <x v="1"/>
    <n v="13.71"/>
  </r>
  <r>
    <n v="2364"/>
    <s v="US-2017-108637"/>
    <n v="13"/>
    <x v="10"/>
    <x v="0"/>
    <s v="18/03/2017"/>
    <x v="1"/>
    <s v="AB-10060"/>
    <s v="Adam Bellavance"/>
    <x v="2"/>
    <x v="0"/>
    <x v="17"/>
    <x v="0"/>
    <s v="FUR-FU-10004864"/>
    <x v="0"/>
    <n v="127.88"/>
  </r>
  <r>
    <n v="2365"/>
    <s v="US-2017-108637"/>
    <n v="13"/>
    <x v="10"/>
    <x v="0"/>
    <s v="18/03/2017"/>
    <x v="1"/>
    <s v="AB-10060"/>
    <s v="Adam Bellavance"/>
    <x v="2"/>
    <x v="0"/>
    <x v="17"/>
    <x v="0"/>
    <s v="OFF-AP-10004540"/>
    <x v="1"/>
    <n v="160.32"/>
  </r>
  <r>
    <n v="2366"/>
    <s v="US-2017-108637"/>
    <n v="13"/>
    <x v="10"/>
    <x v="0"/>
    <s v="18/03/2017"/>
    <x v="1"/>
    <s v="AB-10060"/>
    <s v="Adam Bellavance"/>
    <x v="2"/>
    <x v="0"/>
    <x v="17"/>
    <x v="0"/>
    <s v="OFF-BI-10004965"/>
    <x v="1"/>
    <n v="46"/>
  </r>
  <r>
    <n v="2367"/>
    <s v="CA-2015-102295"/>
    <n v="24"/>
    <x v="0"/>
    <x v="2"/>
    <s v="26/11/2015"/>
    <x v="0"/>
    <s v="EH-13990"/>
    <s v="Erica Hackney"/>
    <x v="0"/>
    <x v="0"/>
    <x v="1"/>
    <x v="1"/>
    <s v="FUR-CH-10001714"/>
    <x v="0"/>
    <n v="120.712"/>
  </r>
  <r>
    <n v="2368"/>
    <s v="CA-2018-123659"/>
    <n v="10"/>
    <x v="11"/>
    <x v="3"/>
    <s v="13/02/2018"/>
    <x v="2"/>
    <s v="MN-17935"/>
    <s v="Michael Nguyen"/>
    <x v="0"/>
    <x v="0"/>
    <x v="39"/>
    <x v="3"/>
    <s v="OFF-PA-10002464"/>
    <x v="1"/>
    <n v="23.12"/>
  </r>
  <r>
    <n v="2369"/>
    <s v="US-2017-129469"/>
    <n v="23"/>
    <x v="8"/>
    <x v="0"/>
    <s v="27/09/2017"/>
    <x v="1"/>
    <s v="KL-16555"/>
    <s v="Kelly Lampkin"/>
    <x v="1"/>
    <x v="0"/>
    <x v="24"/>
    <x v="3"/>
    <s v="FUR-FU-10002298"/>
    <x v="0"/>
    <n v="532.70399999999995"/>
  </r>
  <r>
    <n v="2370"/>
    <s v="US-2017-129469"/>
    <n v="23"/>
    <x v="8"/>
    <x v="0"/>
    <s v="27/09/2017"/>
    <x v="1"/>
    <s v="KL-16555"/>
    <s v="Kelly Lampkin"/>
    <x v="1"/>
    <x v="0"/>
    <x v="24"/>
    <x v="3"/>
    <s v="OFF-AR-10000315"/>
    <x v="1"/>
    <n v="4.9119999999999999"/>
  </r>
  <r>
    <n v="2371"/>
    <s v="CA-2018-155152"/>
    <n v="7"/>
    <x v="7"/>
    <x v="3"/>
    <s v="09/07/2018"/>
    <x v="0"/>
    <s v="MP-17965"/>
    <s v="Michael Paige"/>
    <x v="1"/>
    <x v="0"/>
    <x v="34"/>
    <x v="3"/>
    <s v="TEC-AC-10004353"/>
    <x v="2"/>
    <n v="252"/>
  </r>
  <r>
    <n v="2372"/>
    <s v="CA-2017-159940"/>
    <n v="7"/>
    <x v="7"/>
    <x v="0"/>
    <s v="11/07/2017"/>
    <x v="0"/>
    <s v="BF-11020"/>
    <s v="Barry Französisch"/>
    <x v="1"/>
    <x v="0"/>
    <x v="10"/>
    <x v="2"/>
    <s v="FUR-FU-10004973"/>
    <x v="0"/>
    <n v="60.287999999999997"/>
  </r>
  <r>
    <n v="2373"/>
    <s v="CA-2017-159940"/>
    <n v="7"/>
    <x v="7"/>
    <x v="0"/>
    <s v="11/07/2017"/>
    <x v="0"/>
    <s v="BF-11020"/>
    <s v="Barry Französisch"/>
    <x v="1"/>
    <x v="0"/>
    <x v="10"/>
    <x v="2"/>
    <s v="OFF-FA-10000936"/>
    <x v="1"/>
    <n v="2.6320000000000001"/>
  </r>
  <r>
    <n v="2374"/>
    <s v="CA-2017-159940"/>
    <n v="7"/>
    <x v="7"/>
    <x v="0"/>
    <s v="11/07/2017"/>
    <x v="0"/>
    <s v="BF-11020"/>
    <s v="Barry Französisch"/>
    <x v="1"/>
    <x v="0"/>
    <x v="10"/>
    <x v="2"/>
    <s v="OFF-PA-10001609"/>
    <x v="1"/>
    <n v="23.687999999999999"/>
  </r>
  <r>
    <n v="2375"/>
    <s v="CA-2017-159940"/>
    <n v="7"/>
    <x v="7"/>
    <x v="0"/>
    <s v="11/07/2017"/>
    <x v="0"/>
    <s v="BF-11020"/>
    <s v="Barry Französisch"/>
    <x v="1"/>
    <x v="0"/>
    <x v="10"/>
    <x v="2"/>
    <s v="FUR-CH-10000785"/>
    <x v="0"/>
    <n v="253.37200000000001"/>
  </r>
  <r>
    <n v="2376"/>
    <s v="CA-2018-119669"/>
    <n v="24"/>
    <x v="9"/>
    <x v="3"/>
    <s v="30/01/2018"/>
    <x v="1"/>
    <s v="TP-21130"/>
    <s v="Theone Pippenger"/>
    <x v="0"/>
    <x v="0"/>
    <x v="32"/>
    <x v="0"/>
    <s v="OFF-FA-10000053"/>
    <x v="1"/>
    <n v="5.67"/>
  </r>
  <r>
    <n v="2377"/>
    <s v="US-2015-164616"/>
    <n v="19"/>
    <x v="6"/>
    <x v="2"/>
    <s v="21/08/2015"/>
    <x v="0"/>
    <s v="MS-17770"/>
    <s v="Maxwell Schwartz"/>
    <x v="0"/>
    <x v="0"/>
    <x v="24"/>
    <x v="3"/>
    <s v="OFF-BI-10001718"/>
    <x v="1"/>
    <n v="76.775999999999996"/>
  </r>
  <r>
    <n v="2378"/>
    <s v="US-2015-164616"/>
    <n v="19"/>
    <x v="6"/>
    <x v="2"/>
    <s v="21/08/2015"/>
    <x v="0"/>
    <s v="MS-17770"/>
    <s v="Maxwell Schwartz"/>
    <x v="0"/>
    <x v="0"/>
    <x v="24"/>
    <x v="3"/>
    <s v="OFF-SU-10004768"/>
    <x v="1"/>
    <n v="9.1839999999999993"/>
  </r>
  <r>
    <n v="2379"/>
    <s v="CA-2016-148628"/>
    <n v="6"/>
    <x v="4"/>
    <x v="1"/>
    <s v="11/12/2016"/>
    <x v="1"/>
    <s v="KM-16375"/>
    <s v="Katherine Murray"/>
    <x v="2"/>
    <x v="0"/>
    <x v="1"/>
    <x v="1"/>
    <s v="OFF-PA-10003883"/>
    <x v="1"/>
    <n v="32.75"/>
  </r>
  <r>
    <n v="2380"/>
    <s v="CA-2017-118052"/>
    <n v="6"/>
    <x v="5"/>
    <x v="0"/>
    <s v="10/05/2017"/>
    <x v="1"/>
    <s v="BE-11455"/>
    <s v="Brad Eason"/>
    <x v="2"/>
    <x v="0"/>
    <x v="24"/>
    <x v="3"/>
    <s v="OFF-FA-10004248"/>
    <x v="1"/>
    <n v="7.2160000000000002"/>
  </r>
  <r>
    <n v="2381"/>
    <s v="CA-2017-118052"/>
    <n v="6"/>
    <x v="5"/>
    <x v="0"/>
    <s v="10/05/2017"/>
    <x v="1"/>
    <s v="BE-11455"/>
    <s v="Brad Eason"/>
    <x v="2"/>
    <x v="0"/>
    <x v="24"/>
    <x v="3"/>
    <s v="OFF-PA-10002581"/>
    <x v="1"/>
    <n v="49.567999999999998"/>
  </r>
  <r>
    <n v="2382"/>
    <s v="CA-2017-118052"/>
    <n v="6"/>
    <x v="5"/>
    <x v="0"/>
    <s v="10/05/2017"/>
    <x v="1"/>
    <s v="BE-11455"/>
    <s v="Brad Eason"/>
    <x v="2"/>
    <x v="0"/>
    <x v="24"/>
    <x v="3"/>
    <s v="FUR-FU-10004848"/>
    <x v="0"/>
    <n v="54.712000000000003"/>
  </r>
  <r>
    <n v="2383"/>
    <s v="US-2018-117534"/>
    <n v="25"/>
    <x v="10"/>
    <x v="3"/>
    <s v="26/03/2018"/>
    <x v="2"/>
    <s v="CV-12295"/>
    <s v="Christina VanderZanden"/>
    <x v="0"/>
    <x v="0"/>
    <x v="1"/>
    <x v="1"/>
    <s v="OFF-AP-10002403"/>
    <x v="1"/>
    <n v="176.04"/>
  </r>
  <r>
    <n v="2384"/>
    <s v="US-2018-117534"/>
    <n v="25"/>
    <x v="10"/>
    <x v="3"/>
    <s v="26/03/2018"/>
    <x v="2"/>
    <s v="CV-12295"/>
    <s v="Christina VanderZanden"/>
    <x v="0"/>
    <x v="0"/>
    <x v="1"/>
    <x v="1"/>
    <s v="OFF-AR-10003087"/>
    <x v="1"/>
    <n v="16.02"/>
  </r>
  <r>
    <n v="2385"/>
    <s v="US-2018-117534"/>
    <n v="25"/>
    <x v="10"/>
    <x v="3"/>
    <s v="26/03/2018"/>
    <x v="2"/>
    <s v="CV-12295"/>
    <s v="Christina VanderZanden"/>
    <x v="0"/>
    <x v="0"/>
    <x v="1"/>
    <x v="1"/>
    <s v="OFF-BI-10002026"/>
    <x v="1"/>
    <n v="185.92"/>
  </r>
  <r>
    <n v="2386"/>
    <s v="US-2018-117534"/>
    <n v="25"/>
    <x v="10"/>
    <x v="3"/>
    <s v="26/03/2018"/>
    <x v="2"/>
    <s v="CV-12295"/>
    <s v="Christina VanderZanden"/>
    <x v="0"/>
    <x v="0"/>
    <x v="1"/>
    <x v="1"/>
    <s v="TEC-PH-10000141"/>
    <x v="2"/>
    <n v="211.16800000000001"/>
  </r>
  <r>
    <n v="2387"/>
    <s v="US-2018-117534"/>
    <n v="25"/>
    <x v="10"/>
    <x v="3"/>
    <s v="26/03/2018"/>
    <x v="2"/>
    <s v="CV-12295"/>
    <s v="Christina VanderZanden"/>
    <x v="0"/>
    <x v="0"/>
    <x v="1"/>
    <x v="1"/>
    <s v="TEC-CO-10000971"/>
    <x v="2"/>
    <n v="479.98399999999998"/>
  </r>
  <r>
    <n v="2388"/>
    <s v="CA-2016-145065"/>
    <n v="12"/>
    <x v="4"/>
    <x v="1"/>
    <s v="15/12/2016"/>
    <x v="2"/>
    <s v="DK-13375"/>
    <s v="Dennis Kane"/>
    <x v="0"/>
    <x v="0"/>
    <x v="1"/>
    <x v="1"/>
    <s v="OFF-FA-10001229"/>
    <x v="1"/>
    <n v="7.86"/>
  </r>
  <r>
    <n v="2389"/>
    <s v="CA-2016-145065"/>
    <n v="12"/>
    <x v="4"/>
    <x v="1"/>
    <s v="15/12/2016"/>
    <x v="2"/>
    <s v="DK-13375"/>
    <s v="Dennis Kane"/>
    <x v="0"/>
    <x v="0"/>
    <x v="1"/>
    <x v="1"/>
    <s v="OFF-BI-10002437"/>
    <x v="1"/>
    <n v="24.448"/>
  </r>
  <r>
    <n v="2390"/>
    <s v="US-2016-127040"/>
    <n v="6"/>
    <x v="4"/>
    <x v="1"/>
    <s v="10/12/2016"/>
    <x v="1"/>
    <s v="SG-20605"/>
    <s v="Speros Goranitis"/>
    <x v="0"/>
    <x v="0"/>
    <x v="15"/>
    <x v="3"/>
    <s v="OFF-PA-10004255"/>
    <x v="1"/>
    <n v="6.48"/>
  </r>
  <r>
    <n v="2391"/>
    <s v="US-2016-127040"/>
    <n v="6"/>
    <x v="4"/>
    <x v="1"/>
    <s v="10/12/2016"/>
    <x v="1"/>
    <s v="SG-20605"/>
    <s v="Speros Goranitis"/>
    <x v="0"/>
    <x v="0"/>
    <x v="15"/>
    <x v="3"/>
    <s v="OFF-PA-10001184"/>
    <x v="1"/>
    <n v="41.86"/>
  </r>
  <r>
    <n v="2392"/>
    <s v="US-2016-127040"/>
    <n v="6"/>
    <x v="4"/>
    <x v="1"/>
    <s v="10/12/2016"/>
    <x v="1"/>
    <s v="SG-20605"/>
    <s v="Speros Goranitis"/>
    <x v="0"/>
    <x v="0"/>
    <x v="15"/>
    <x v="3"/>
    <s v="TEC-AC-10002637"/>
    <x v="2"/>
    <n v="1619.91"/>
  </r>
  <r>
    <n v="2393"/>
    <s v="US-2016-127040"/>
    <n v="6"/>
    <x v="4"/>
    <x v="1"/>
    <s v="10/12/2016"/>
    <x v="1"/>
    <s v="SG-20605"/>
    <s v="Speros Goranitis"/>
    <x v="0"/>
    <x v="0"/>
    <x v="15"/>
    <x v="3"/>
    <s v="FUR-FU-10002878"/>
    <x v="0"/>
    <n v="113.92"/>
  </r>
  <r>
    <n v="2394"/>
    <s v="CA-2017-128111"/>
    <n v="17"/>
    <x v="10"/>
    <x v="0"/>
    <s v="23/03/2017"/>
    <x v="1"/>
    <s v="CS-12355"/>
    <s v="Christine Sundaresam"/>
    <x v="0"/>
    <x v="0"/>
    <x v="31"/>
    <x v="3"/>
    <s v="OFF-AR-10000588"/>
    <x v="1"/>
    <n v="39.68"/>
  </r>
  <r>
    <n v="2395"/>
    <s v="CA-2016-137897"/>
    <n v="14"/>
    <x v="0"/>
    <x v="1"/>
    <s v="19/11/2016"/>
    <x v="1"/>
    <s v="PJ-18835"/>
    <s v="Patrick Jones"/>
    <x v="1"/>
    <x v="0"/>
    <x v="15"/>
    <x v="3"/>
    <s v="TEC-AC-10002217"/>
    <x v="2"/>
    <n v="37.6"/>
  </r>
  <r>
    <n v="2396"/>
    <s v="CA-2016-137897"/>
    <n v="14"/>
    <x v="0"/>
    <x v="1"/>
    <s v="19/11/2016"/>
    <x v="1"/>
    <s v="PJ-18835"/>
    <s v="Patrick Jones"/>
    <x v="1"/>
    <x v="0"/>
    <x v="15"/>
    <x v="3"/>
    <s v="TEC-AC-10001267"/>
    <x v="2"/>
    <n v="59.9"/>
  </r>
  <r>
    <n v="2397"/>
    <s v="CA-2016-137897"/>
    <n v="14"/>
    <x v="0"/>
    <x v="1"/>
    <s v="19/11/2016"/>
    <x v="1"/>
    <s v="PJ-18835"/>
    <s v="Patrick Jones"/>
    <x v="1"/>
    <x v="0"/>
    <x v="15"/>
    <x v="3"/>
    <s v="OFF-PA-10004041"/>
    <x v="1"/>
    <n v="37"/>
  </r>
  <r>
    <n v="2398"/>
    <s v="CA-2018-169264"/>
    <n v="14"/>
    <x v="6"/>
    <x v="3"/>
    <s v="16/08/2018"/>
    <x v="0"/>
    <s v="NP-18700"/>
    <s v="Nora Preis"/>
    <x v="0"/>
    <x v="0"/>
    <x v="1"/>
    <x v="1"/>
    <s v="OFF-LA-10001613"/>
    <x v="1"/>
    <n v="5.76"/>
  </r>
  <r>
    <n v="2399"/>
    <s v="CA-2018-169264"/>
    <n v="14"/>
    <x v="6"/>
    <x v="3"/>
    <s v="16/08/2018"/>
    <x v="0"/>
    <s v="NP-18700"/>
    <s v="Nora Preis"/>
    <x v="0"/>
    <x v="0"/>
    <x v="1"/>
    <x v="1"/>
    <s v="OFF-AR-10000246"/>
    <x v="1"/>
    <n v="16.68"/>
  </r>
  <r>
    <n v="2400"/>
    <s v="CA-2018-147361"/>
    <n v="9"/>
    <x v="8"/>
    <x v="3"/>
    <s v="15/09/2018"/>
    <x v="1"/>
    <s v="SB-20290"/>
    <s v="Sean Braxton"/>
    <x v="1"/>
    <x v="0"/>
    <x v="20"/>
    <x v="0"/>
    <s v="OFF-ST-10001809"/>
    <x v="1"/>
    <n v="628.80999999999995"/>
  </r>
  <r>
    <n v="2401"/>
    <s v="CA-2018-147361"/>
    <n v="9"/>
    <x v="8"/>
    <x v="3"/>
    <s v="15/09/2018"/>
    <x v="1"/>
    <s v="SB-20290"/>
    <s v="Sean Braxton"/>
    <x v="1"/>
    <x v="0"/>
    <x v="20"/>
    <x v="0"/>
    <s v="OFF-ST-10002214"/>
    <x v="1"/>
    <n v="56.45"/>
  </r>
  <r>
    <n v="2402"/>
    <s v="CA-2018-145877"/>
    <n v="1"/>
    <x v="3"/>
    <x v="3"/>
    <s v="04/04/2018"/>
    <x v="0"/>
    <s v="AS-10090"/>
    <s v="Adam Shillingsburg"/>
    <x v="0"/>
    <x v="0"/>
    <x v="25"/>
    <x v="2"/>
    <s v="OFF-ST-10000649"/>
    <x v="1"/>
    <n v="94.2"/>
  </r>
  <r>
    <n v="2403"/>
    <s v="CA-2018-145877"/>
    <n v="1"/>
    <x v="3"/>
    <x v="3"/>
    <s v="04/04/2018"/>
    <x v="0"/>
    <s v="AS-10090"/>
    <s v="Adam Shillingsburg"/>
    <x v="0"/>
    <x v="0"/>
    <x v="25"/>
    <x v="2"/>
    <s v="OFF-EN-10001990"/>
    <x v="1"/>
    <n v="28.4"/>
  </r>
  <r>
    <n v="2404"/>
    <s v="US-2017-110170"/>
    <n v="27"/>
    <x v="8"/>
    <x v="0"/>
    <s v="03/10/2017"/>
    <x v="1"/>
    <s v="HM-14860"/>
    <s v="Harry Marie"/>
    <x v="1"/>
    <x v="0"/>
    <x v="5"/>
    <x v="2"/>
    <s v="FUR-BO-10000780"/>
    <x v="0"/>
    <n v="956.66480000000001"/>
  </r>
  <r>
    <n v="2405"/>
    <s v="CA-2018-108574"/>
    <n v="7"/>
    <x v="2"/>
    <x v="3"/>
    <s v="11/10/2018"/>
    <x v="1"/>
    <s v="MG-18145"/>
    <s v="Mike Gockenbach"/>
    <x v="0"/>
    <x v="0"/>
    <x v="1"/>
    <x v="1"/>
    <s v="TEC-AC-10002049"/>
    <x v="2"/>
    <n v="1115.9100000000001"/>
  </r>
  <r>
    <n v="2406"/>
    <s v="CA-2018-108574"/>
    <n v="7"/>
    <x v="2"/>
    <x v="3"/>
    <s v="11/10/2018"/>
    <x v="1"/>
    <s v="MG-18145"/>
    <s v="Mike Gockenbach"/>
    <x v="0"/>
    <x v="0"/>
    <x v="1"/>
    <x v="1"/>
    <s v="TEC-PH-10003555"/>
    <x v="2"/>
    <n v="128.744"/>
  </r>
  <r>
    <n v="2407"/>
    <s v="CA-2018-108574"/>
    <n v="7"/>
    <x v="2"/>
    <x v="3"/>
    <s v="11/10/2018"/>
    <x v="1"/>
    <s v="MG-18145"/>
    <s v="Mike Gockenbach"/>
    <x v="0"/>
    <x v="0"/>
    <x v="1"/>
    <x v="1"/>
    <s v="TEC-PH-10000702"/>
    <x v="2"/>
    <n v="79.92"/>
  </r>
  <r>
    <n v="2408"/>
    <s v="CA-2018-144589"/>
    <n v="20"/>
    <x v="9"/>
    <x v="3"/>
    <s v="25/01/2018"/>
    <x v="1"/>
    <s v="TM-21010"/>
    <s v="Tamara Manning"/>
    <x v="0"/>
    <x v="0"/>
    <x v="1"/>
    <x v="1"/>
    <s v="OFF-AR-10003631"/>
    <x v="1"/>
    <n v="24.2"/>
  </r>
  <r>
    <n v="2409"/>
    <s v="CA-2018-144589"/>
    <n v="20"/>
    <x v="9"/>
    <x v="3"/>
    <s v="25/01/2018"/>
    <x v="1"/>
    <s v="TM-21010"/>
    <s v="Tamara Manning"/>
    <x v="0"/>
    <x v="0"/>
    <x v="1"/>
    <x v="1"/>
    <s v="TEC-PH-10003072"/>
    <x v="2"/>
    <n v="359.976"/>
  </r>
  <r>
    <n v="2410"/>
    <s v="CA-2018-155985"/>
    <n v="23"/>
    <x v="10"/>
    <x v="3"/>
    <s v="25/03/2018"/>
    <x v="2"/>
    <s v="BE-11335"/>
    <s v="Bill Eplett"/>
    <x v="2"/>
    <x v="0"/>
    <x v="1"/>
    <x v="1"/>
    <s v="FUR-FU-10000758"/>
    <x v="0"/>
    <n v="211.84"/>
  </r>
  <r>
    <n v="2411"/>
    <s v="CA-2015-162684"/>
    <n v="1"/>
    <x v="6"/>
    <x v="2"/>
    <s v="06/08/2015"/>
    <x v="1"/>
    <s v="AS-10630"/>
    <s v="Ann Steele"/>
    <x v="2"/>
    <x v="0"/>
    <x v="9"/>
    <x v="3"/>
    <s v="OFF-FA-10000992"/>
    <x v="1"/>
    <n v="5.68"/>
  </r>
  <r>
    <n v="2412"/>
    <s v="CA-2016-142041"/>
    <n v="7"/>
    <x v="1"/>
    <x v="1"/>
    <s v="09/06/2016"/>
    <x v="0"/>
    <s v="EM-13810"/>
    <s v="Eleni McCrary"/>
    <x v="1"/>
    <x v="0"/>
    <x v="1"/>
    <x v="1"/>
    <s v="OFF-BI-10004187"/>
    <x v="1"/>
    <n v="7.52"/>
  </r>
  <r>
    <n v="2413"/>
    <s v="CA-2015-151295"/>
    <n v="12"/>
    <x v="0"/>
    <x v="2"/>
    <s v="16/11/2015"/>
    <x v="1"/>
    <s v="JA-15970"/>
    <s v="Joseph Airdo"/>
    <x v="0"/>
    <x v="0"/>
    <x v="1"/>
    <x v="1"/>
    <s v="OFF-PA-10001947"/>
    <x v="1"/>
    <n v="11.96"/>
  </r>
  <r>
    <n v="2414"/>
    <s v="CA-2015-151295"/>
    <n v="12"/>
    <x v="0"/>
    <x v="2"/>
    <s v="16/11/2015"/>
    <x v="1"/>
    <s v="JA-15970"/>
    <s v="Joseph Airdo"/>
    <x v="0"/>
    <x v="0"/>
    <x v="1"/>
    <x v="1"/>
    <s v="FUR-TA-10002356"/>
    <x v="0"/>
    <n v="629.06399999999996"/>
  </r>
  <r>
    <n v="2415"/>
    <s v="CA-2017-156300"/>
    <n v="29"/>
    <x v="4"/>
    <x v="0"/>
    <s v="02/01/2018"/>
    <x v="1"/>
    <s v="TB-21595"/>
    <s v="Troy Blackwell"/>
    <x v="0"/>
    <x v="0"/>
    <x v="6"/>
    <x v="2"/>
    <s v="FUR-CH-10001714"/>
    <x v="0"/>
    <n v="754.45"/>
  </r>
  <r>
    <n v="2416"/>
    <s v="CA-2016-146087"/>
    <n v="6"/>
    <x v="7"/>
    <x v="1"/>
    <s v="11/07/2016"/>
    <x v="1"/>
    <s v="PP-18955"/>
    <s v="Paul Prost"/>
    <x v="2"/>
    <x v="0"/>
    <x v="31"/>
    <x v="3"/>
    <s v="FUR-BO-10002824"/>
    <x v="0"/>
    <n v="301.95999999999998"/>
  </r>
  <r>
    <n v="2417"/>
    <s v="CA-2018-168655"/>
    <n v="12"/>
    <x v="2"/>
    <x v="3"/>
    <s v="18/10/2018"/>
    <x v="1"/>
    <s v="ML-18040"/>
    <s v="Michelle Lonsdale"/>
    <x v="1"/>
    <x v="0"/>
    <x v="27"/>
    <x v="1"/>
    <s v="TEC-AC-10002842"/>
    <x v="2"/>
    <n v="595"/>
  </r>
  <r>
    <n v="2418"/>
    <s v="CA-2018-168655"/>
    <n v="12"/>
    <x v="2"/>
    <x v="3"/>
    <s v="18/10/2018"/>
    <x v="1"/>
    <s v="ML-18040"/>
    <s v="Michelle Lonsdale"/>
    <x v="1"/>
    <x v="0"/>
    <x v="27"/>
    <x v="1"/>
    <s v="OFF-BI-10002082"/>
    <x v="1"/>
    <n v="79.872"/>
  </r>
  <r>
    <n v="2419"/>
    <s v="CA-2017-107202"/>
    <n v="21"/>
    <x v="5"/>
    <x v="0"/>
    <s v="28/05/2017"/>
    <x v="1"/>
    <s v="LC-16930"/>
    <s v="Linda Cazamias"/>
    <x v="1"/>
    <x v="0"/>
    <x v="33"/>
    <x v="1"/>
    <s v="TEC-MA-10000112"/>
    <x v="2"/>
    <n v="2396.4"/>
  </r>
  <r>
    <n v="2420"/>
    <s v="CA-2018-159597"/>
    <n v="9"/>
    <x v="0"/>
    <x v="3"/>
    <s v="14/11/2018"/>
    <x v="1"/>
    <s v="MC-17590"/>
    <s v="Matt Collister"/>
    <x v="1"/>
    <x v="0"/>
    <x v="1"/>
    <x v="1"/>
    <s v="OFF-ST-10002289"/>
    <x v="1"/>
    <n v="63.56"/>
  </r>
  <r>
    <n v="2421"/>
    <s v="CA-2018-159597"/>
    <n v="9"/>
    <x v="0"/>
    <x v="3"/>
    <s v="14/11/2018"/>
    <x v="1"/>
    <s v="MC-17590"/>
    <s v="Matt Collister"/>
    <x v="1"/>
    <x v="0"/>
    <x v="1"/>
    <x v="1"/>
    <s v="TEC-AC-10004171"/>
    <x v="2"/>
    <n v="99.99"/>
  </r>
  <r>
    <n v="2422"/>
    <s v="CA-2017-155551"/>
    <n v="18"/>
    <x v="3"/>
    <x v="0"/>
    <s v="23/04/2017"/>
    <x v="1"/>
    <s v="CR-12580"/>
    <s v="Clay Rozendal"/>
    <x v="2"/>
    <x v="0"/>
    <x v="10"/>
    <x v="2"/>
    <s v="OFF-ST-10003656"/>
    <x v="1"/>
    <n v="230.376"/>
  </r>
  <r>
    <n v="2423"/>
    <s v="CA-2017-155551"/>
    <n v="18"/>
    <x v="3"/>
    <x v="0"/>
    <s v="23/04/2017"/>
    <x v="1"/>
    <s v="CR-12580"/>
    <s v="Clay Rozendal"/>
    <x v="2"/>
    <x v="0"/>
    <x v="10"/>
    <x v="2"/>
    <s v="OFF-PA-10001560"/>
    <x v="1"/>
    <n v="9.6639999999999997"/>
  </r>
  <r>
    <n v="2424"/>
    <s v="US-2018-147669"/>
    <n v="25"/>
    <x v="4"/>
    <x v="3"/>
    <s v="30/12/2018"/>
    <x v="1"/>
    <s v="SV-20935"/>
    <s v="Susan Vittorini"/>
    <x v="0"/>
    <x v="0"/>
    <x v="24"/>
    <x v="3"/>
    <s v="TEC-AC-10002473"/>
    <x v="2"/>
    <n v="158.928"/>
  </r>
  <r>
    <n v="2425"/>
    <s v="US-2018-147669"/>
    <n v="25"/>
    <x v="4"/>
    <x v="3"/>
    <s v="30/12/2018"/>
    <x v="1"/>
    <s v="SV-20935"/>
    <s v="Susan Vittorini"/>
    <x v="0"/>
    <x v="0"/>
    <x v="24"/>
    <x v="3"/>
    <s v="OFF-BI-10000632"/>
    <x v="1"/>
    <n v="13.023"/>
  </r>
  <r>
    <n v="2426"/>
    <s v="US-2018-147669"/>
    <n v="25"/>
    <x v="4"/>
    <x v="3"/>
    <s v="30/12/2018"/>
    <x v="1"/>
    <s v="SV-20935"/>
    <s v="Susan Vittorini"/>
    <x v="0"/>
    <x v="0"/>
    <x v="24"/>
    <x v="3"/>
    <s v="FUR-TA-10002645"/>
    <x v="0"/>
    <n v="273.06"/>
  </r>
  <r>
    <n v="2427"/>
    <s v="US-2018-147669"/>
    <n v="25"/>
    <x v="4"/>
    <x v="3"/>
    <s v="30/12/2018"/>
    <x v="1"/>
    <s v="SV-20935"/>
    <s v="Susan Vittorini"/>
    <x v="0"/>
    <x v="0"/>
    <x v="24"/>
    <x v="3"/>
    <s v="OFF-FA-10002975"/>
    <x v="1"/>
    <n v="39.311999999999998"/>
  </r>
  <r>
    <n v="2428"/>
    <s v="CA-2017-169922"/>
    <n v="11"/>
    <x v="1"/>
    <x v="0"/>
    <s v="17/06/2017"/>
    <x v="1"/>
    <s v="MZ-17515"/>
    <s v="Mary Zewe"/>
    <x v="1"/>
    <x v="0"/>
    <x v="5"/>
    <x v="2"/>
    <s v="OFF-BI-10003784"/>
    <x v="1"/>
    <n v="1.3440000000000001"/>
  </r>
  <r>
    <n v="2429"/>
    <s v="CA-2017-169922"/>
    <n v="11"/>
    <x v="1"/>
    <x v="0"/>
    <s v="17/06/2017"/>
    <x v="1"/>
    <s v="MZ-17515"/>
    <s v="Mary Zewe"/>
    <x v="1"/>
    <x v="0"/>
    <x v="5"/>
    <x v="2"/>
    <s v="OFF-BI-10001617"/>
    <x v="1"/>
    <n v="8.2720000000000002"/>
  </r>
  <r>
    <n v="2430"/>
    <s v="CA-2017-169922"/>
    <n v="11"/>
    <x v="1"/>
    <x v="0"/>
    <s v="17/06/2017"/>
    <x v="1"/>
    <s v="MZ-17515"/>
    <s v="Mary Zewe"/>
    <x v="1"/>
    <x v="0"/>
    <x v="5"/>
    <x v="2"/>
    <s v="FUR-FU-10004415"/>
    <x v="0"/>
    <n v="12.544"/>
  </r>
  <r>
    <n v="2431"/>
    <s v="CA-2018-100748"/>
    <n v="13"/>
    <x v="5"/>
    <x v="3"/>
    <s v="20/05/2018"/>
    <x v="1"/>
    <s v="RB-19795"/>
    <s v="Ross Baird"/>
    <x v="2"/>
    <x v="0"/>
    <x v="1"/>
    <x v="1"/>
    <s v="OFF-LA-10000240"/>
    <x v="1"/>
    <n v="58.48"/>
  </r>
  <r>
    <n v="2432"/>
    <s v="CA-2018-129805"/>
    <n v="28"/>
    <x v="4"/>
    <x v="3"/>
    <s v="02/01/2019"/>
    <x v="1"/>
    <s v="HM-14860"/>
    <s v="Harry Marie"/>
    <x v="1"/>
    <x v="0"/>
    <x v="4"/>
    <x v="1"/>
    <s v="FUR-FU-10001935"/>
    <x v="0"/>
    <n v="7.4"/>
  </r>
  <r>
    <n v="2433"/>
    <s v="CA-2015-148586"/>
    <n v="25"/>
    <x v="10"/>
    <x v="2"/>
    <s v="01/04/2015"/>
    <x v="1"/>
    <s v="AZ-10750"/>
    <s v="Annie Zypern"/>
    <x v="0"/>
    <x v="0"/>
    <x v="15"/>
    <x v="3"/>
    <s v="FUR-CH-10002439"/>
    <x v="0"/>
    <n v="366.786"/>
  </r>
  <r>
    <n v="2434"/>
    <s v="US-2018-112613"/>
    <n v="28"/>
    <x v="5"/>
    <x v="3"/>
    <s v="01/06/2018"/>
    <x v="1"/>
    <s v="JH-15910"/>
    <s v="Jonathan Howell"/>
    <x v="0"/>
    <x v="0"/>
    <x v="5"/>
    <x v="2"/>
    <s v="TEC-PH-10001536"/>
    <x v="2"/>
    <n v="54.368000000000002"/>
  </r>
  <r>
    <n v="2435"/>
    <s v="CA-2016-154746"/>
    <n v="14"/>
    <x v="0"/>
    <x v="1"/>
    <s v="17/11/2016"/>
    <x v="2"/>
    <s v="PJ-18835"/>
    <s v="Patrick Jones"/>
    <x v="1"/>
    <x v="0"/>
    <x v="17"/>
    <x v="0"/>
    <s v="OFF-EN-10001532"/>
    <x v="1"/>
    <n v="33.96"/>
  </r>
  <r>
    <n v="2436"/>
    <s v="CA-2016-154746"/>
    <n v="14"/>
    <x v="0"/>
    <x v="1"/>
    <s v="17/11/2016"/>
    <x v="2"/>
    <s v="PJ-18835"/>
    <s v="Patrick Jones"/>
    <x v="1"/>
    <x v="0"/>
    <x v="17"/>
    <x v="0"/>
    <s v="OFF-AP-10003057"/>
    <x v="1"/>
    <n v="826.11"/>
  </r>
  <r>
    <n v="2437"/>
    <s v="CA-2018-140053"/>
    <n v="3"/>
    <x v="7"/>
    <x v="3"/>
    <s v="10/07/2018"/>
    <x v="1"/>
    <s v="CA-12265"/>
    <s v="Christina Anderson"/>
    <x v="0"/>
    <x v="0"/>
    <x v="27"/>
    <x v="1"/>
    <s v="FUR-FU-10003708"/>
    <x v="0"/>
    <n v="545.85"/>
  </r>
  <r>
    <n v="2438"/>
    <s v="CA-2015-164210"/>
    <n v="18"/>
    <x v="0"/>
    <x v="2"/>
    <s v="20/11/2015"/>
    <x v="0"/>
    <s v="PW-19240"/>
    <s v="Pierre Wener"/>
    <x v="0"/>
    <x v="0"/>
    <x v="22"/>
    <x v="1"/>
    <s v="FUR-TA-10000849"/>
    <x v="0"/>
    <n v="145.97999999999999"/>
  </r>
  <r>
    <n v="2439"/>
    <s v="CA-2015-164210"/>
    <n v="18"/>
    <x v="0"/>
    <x v="2"/>
    <s v="20/11/2015"/>
    <x v="0"/>
    <s v="PW-19240"/>
    <s v="Pierre Wener"/>
    <x v="0"/>
    <x v="0"/>
    <x v="22"/>
    <x v="1"/>
    <s v="OFF-PA-10002259"/>
    <x v="1"/>
    <n v="35.808"/>
  </r>
  <r>
    <n v="2440"/>
    <s v="CA-2018-139948"/>
    <n v="17"/>
    <x v="7"/>
    <x v="3"/>
    <s v="22/07/2018"/>
    <x v="1"/>
    <s v="SW-20455"/>
    <s v="Shaun Weien"/>
    <x v="0"/>
    <x v="0"/>
    <x v="2"/>
    <x v="0"/>
    <s v="FUR-FU-10002597"/>
    <x v="0"/>
    <n v="7.9039999999999999"/>
  </r>
  <r>
    <n v="2441"/>
    <s v="CA-2017-146934"/>
    <n v="22"/>
    <x v="5"/>
    <x v="0"/>
    <s v="27/05/2017"/>
    <x v="1"/>
    <s v="AF-10870"/>
    <s v="Art Ferguson"/>
    <x v="0"/>
    <x v="0"/>
    <x v="30"/>
    <x v="3"/>
    <s v="TEC-PH-10004614"/>
    <x v="2"/>
    <n v="345"/>
  </r>
  <r>
    <n v="2442"/>
    <s v="CA-2017-146934"/>
    <n v="22"/>
    <x v="5"/>
    <x v="0"/>
    <s v="27/05/2017"/>
    <x v="1"/>
    <s v="AF-10870"/>
    <s v="Art Ferguson"/>
    <x v="0"/>
    <x v="0"/>
    <x v="30"/>
    <x v="3"/>
    <s v="FUR-TA-10003748"/>
    <x v="0"/>
    <n v="174.286"/>
  </r>
  <r>
    <n v="2443"/>
    <s v="CA-2017-146934"/>
    <n v="22"/>
    <x v="5"/>
    <x v="0"/>
    <s v="27/05/2017"/>
    <x v="1"/>
    <s v="AF-10870"/>
    <s v="Art Ferguson"/>
    <x v="0"/>
    <x v="0"/>
    <x v="30"/>
    <x v="3"/>
    <s v="OFF-AP-10003217"/>
    <x v="1"/>
    <n v="662.84"/>
  </r>
  <r>
    <n v="2444"/>
    <s v="CA-2017-146934"/>
    <n v="22"/>
    <x v="5"/>
    <x v="0"/>
    <s v="27/05/2017"/>
    <x v="1"/>
    <s v="AF-10870"/>
    <s v="Art Ferguson"/>
    <x v="0"/>
    <x v="0"/>
    <x v="30"/>
    <x v="3"/>
    <s v="TEC-AC-10002399"/>
    <x v="2"/>
    <n v="95.1"/>
  </r>
  <r>
    <n v="2445"/>
    <s v="CA-2017-146934"/>
    <n v="22"/>
    <x v="5"/>
    <x v="0"/>
    <s v="27/05/2017"/>
    <x v="1"/>
    <s v="AF-10870"/>
    <s v="Art Ferguson"/>
    <x v="0"/>
    <x v="0"/>
    <x v="30"/>
    <x v="3"/>
    <s v="OFF-EN-10002973"/>
    <x v="1"/>
    <n v="26.88"/>
  </r>
  <r>
    <n v="2446"/>
    <s v="CA-2017-146934"/>
    <n v="22"/>
    <x v="5"/>
    <x v="0"/>
    <s v="27/05/2017"/>
    <x v="1"/>
    <s v="AF-10870"/>
    <s v="Art Ferguson"/>
    <x v="0"/>
    <x v="0"/>
    <x v="30"/>
    <x v="3"/>
    <s v="TEC-PH-10001336"/>
    <x v="2"/>
    <n v="257.98"/>
  </r>
  <r>
    <n v="2447"/>
    <s v="CA-2016-100573"/>
    <n v="25"/>
    <x v="8"/>
    <x v="1"/>
    <s v="01/10/2016"/>
    <x v="1"/>
    <s v="AM-10705"/>
    <s v="Anne McFarland"/>
    <x v="0"/>
    <x v="0"/>
    <x v="1"/>
    <x v="1"/>
    <s v="OFF-EN-10000461"/>
    <x v="1"/>
    <n v="17.48"/>
  </r>
  <r>
    <n v="2448"/>
    <s v="CA-2017-119165"/>
    <n v="31"/>
    <x v="2"/>
    <x v="0"/>
    <s v="06/11/2017"/>
    <x v="1"/>
    <s v="BD-11320"/>
    <s v="Bill Donatelli"/>
    <x v="0"/>
    <x v="0"/>
    <x v="9"/>
    <x v="3"/>
    <s v="FUR-CH-10000988"/>
    <x v="0"/>
    <n v="492.83499999999998"/>
  </r>
  <r>
    <n v="2449"/>
    <s v="CA-2016-128027"/>
    <n v="14"/>
    <x v="8"/>
    <x v="1"/>
    <s v="17/09/2016"/>
    <x v="0"/>
    <s v="CM-12385"/>
    <s v="Christopher Martinez"/>
    <x v="0"/>
    <x v="0"/>
    <x v="20"/>
    <x v="0"/>
    <s v="OFF-ST-10001809"/>
    <x v="1"/>
    <n v="269.49"/>
  </r>
  <r>
    <n v="2450"/>
    <s v="CA-2017-140207"/>
    <n v="5"/>
    <x v="0"/>
    <x v="0"/>
    <s v="10/11/2017"/>
    <x v="1"/>
    <s v="CS-12400"/>
    <s v="Christopher Schild"/>
    <x v="2"/>
    <x v="0"/>
    <x v="1"/>
    <x v="1"/>
    <s v="OFF-BI-10003963"/>
    <x v="1"/>
    <n v="29.12"/>
  </r>
  <r>
    <n v="2451"/>
    <s v="CA-2018-140949"/>
    <n v="17"/>
    <x v="10"/>
    <x v="3"/>
    <s v="22/03/2018"/>
    <x v="0"/>
    <s v="DB-13405"/>
    <s v="Denny Blanton"/>
    <x v="0"/>
    <x v="0"/>
    <x v="15"/>
    <x v="3"/>
    <s v="OFF-LA-10000081"/>
    <x v="1"/>
    <n v="18.75"/>
  </r>
  <r>
    <n v="2452"/>
    <s v="CA-2018-140949"/>
    <n v="17"/>
    <x v="10"/>
    <x v="3"/>
    <s v="22/03/2018"/>
    <x v="0"/>
    <s v="DB-13405"/>
    <s v="Denny Blanton"/>
    <x v="0"/>
    <x v="0"/>
    <x v="15"/>
    <x v="3"/>
    <s v="TEC-PH-10000149"/>
    <x v="2"/>
    <n v="119.7"/>
  </r>
  <r>
    <n v="2453"/>
    <s v="CA-2018-140949"/>
    <n v="17"/>
    <x v="10"/>
    <x v="3"/>
    <s v="22/03/2018"/>
    <x v="0"/>
    <s v="DB-13405"/>
    <s v="Denny Blanton"/>
    <x v="0"/>
    <x v="0"/>
    <x v="15"/>
    <x v="3"/>
    <s v="OFF-BI-10000605"/>
    <x v="1"/>
    <n v="9.1440000000000001"/>
  </r>
  <r>
    <n v="2454"/>
    <s v="CA-2018-140949"/>
    <n v="17"/>
    <x v="10"/>
    <x v="3"/>
    <s v="22/03/2018"/>
    <x v="0"/>
    <s v="DB-13405"/>
    <s v="Denny Blanton"/>
    <x v="0"/>
    <x v="0"/>
    <x v="15"/>
    <x v="3"/>
    <s v="TEC-AC-10002399"/>
    <x v="2"/>
    <n v="57.06"/>
  </r>
  <r>
    <n v="2455"/>
    <s v="CA-2018-140949"/>
    <n v="17"/>
    <x v="10"/>
    <x v="3"/>
    <s v="22/03/2018"/>
    <x v="0"/>
    <s v="DB-13405"/>
    <s v="Denny Blanton"/>
    <x v="0"/>
    <x v="0"/>
    <x v="15"/>
    <x v="3"/>
    <s v="TEC-AC-10003038"/>
    <x v="2"/>
    <n v="71.599999999999994"/>
  </r>
  <r>
    <n v="2456"/>
    <s v="CA-2018-140949"/>
    <n v="17"/>
    <x v="10"/>
    <x v="3"/>
    <s v="22/03/2018"/>
    <x v="0"/>
    <s v="DB-13405"/>
    <s v="Denny Blanton"/>
    <x v="0"/>
    <x v="0"/>
    <x v="15"/>
    <x v="3"/>
    <s v="OFF-ST-10000344"/>
    <x v="1"/>
    <n v="107.44"/>
  </r>
  <r>
    <n v="2457"/>
    <s v="CA-2018-140949"/>
    <n v="17"/>
    <x v="10"/>
    <x v="3"/>
    <s v="22/03/2018"/>
    <x v="0"/>
    <s v="DB-13405"/>
    <s v="Denny Blanton"/>
    <x v="0"/>
    <x v="0"/>
    <x v="15"/>
    <x v="3"/>
    <s v="OFF-LA-10004093"/>
    <x v="1"/>
    <n v="7.31"/>
  </r>
  <r>
    <n v="2458"/>
    <s v="CA-2018-140949"/>
    <n v="17"/>
    <x v="10"/>
    <x v="3"/>
    <s v="22/03/2018"/>
    <x v="0"/>
    <s v="DB-13405"/>
    <s v="Denny Blanton"/>
    <x v="0"/>
    <x v="0"/>
    <x v="15"/>
    <x v="3"/>
    <s v="OFF-AR-10001683"/>
    <x v="1"/>
    <n v="59.1"/>
  </r>
  <r>
    <n v="2459"/>
    <s v="CA-2018-140949"/>
    <n v="17"/>
    <x v="10"/>
    <x v="3"/>
    <s v="22/03/2018"/>
    <x v="0"/>
    <s v="DB-13405"/>
    <s v="Denny Blanton"/>
    <x v="0"/>
    <x v="0"/>
    <x v="15"/>
    <x v="3"/>
    <s v="OFF-ST-10003455"/>
    <x v="1"/>
    <n v="46.53"/>
  </r>
  <r>
    <n v="2460"/>
    <s v="CA-2018-138548"/>
    <n v="15"/>
    <x v="6"/>
    <x v="3"/>
    <s v="21/08/2018"/>
    <x v="1"/>
    <s v="JG-15160"/>
    <s v="James Galang"/>
    <x v="0"/>
    <x v="0"/>
    <x v="30"/>
    <x v="3"/>
    <s v="OFF-AP-10002578"/>
    <x v="1"/>
    <n v="97.84"/>
  </r>
  <r>
    <n v="2461"/>
    <s v="CA-2016-142419"/>
    <n v="11"/>
    <x v="7"/>
    <x v="1"/>
    <s v="13/07/2016"/>
    <x v="0"/>
    <s v="SC-20380"/>
    <s v="Shahid Collister"/>
    <x v="0"/>
    <x v="0"/>
    <x v="4"/>
    <x v="1"/>
    <s v="OFF-PA-10001763"/>
    <x v="1"/>
    <n v="29.97"/>
  </r>
  <r>
    <n v="2462"/>
    <s v="CA-2016-142419"/>
    <n v="11"/>
    <x v="7"/>
    <x v="1"/>
    <s v="13/07/2016"/>
    <x v="0"/>
    <s v="SC-20380"/>
    <s v="Shahid Collister"/>
    <x v="0"/>
    <x v="0"/>
    <x v="4"/>
    <x v="1"/>
    <s v="OFF-BI-10001597"/>
    <x v="1"/>
    <n v="98.352000000000004"/>
  </r>
  <r>
    <n v="2463"/>
    <s v="CA-2018-148691"/>
    <n v="3"/>
    <x v="4"/>
    <x v="3"/>
    <s v="09/12/2018"/>
    <x v="1"/>
    <s v="CS-12460"/>
    <s v="Chuck Sachs"/>
    <x v="0"/>
    <x v="0"/>
    <x v="15"/>
    <x v="3"/>
    <s v="OFF-BI-10001524"/>
    <x v="1"/>
    <n v="83.92"/>
  </r>
  <r>
    <n v="2464"/>
    <s v="CA-2018-148691"/>
    <n v="3"/>
    <x v="4"/>
    <x v="3"/>
    <s v="09/12/2018"/>
    <x v="1"/>
    <s v="CS-12460"/>
    <s v="Chuck Sachs"/>
    <x v="0"/>
    <x v="0"/>
    <x v="15"/>
    <x v="3"/>
    <s v="OFF-BI-10001553"/>
    <x v="1"/>
    <n v="14.624000000000001"/>
  </r>
  <r>
    <n v="2465"/>
    <s v="CA-2018-148691"/>
    <n v="3"/>
    <x v="4"/>
    <x v="3"/>
    <s v="09/12/2018"/>
    <x v="1"/>
    <s v="CS-12460"/>
    <s v="Chuck Sachs"/>
    <x v="0"/>
    <x v="0"/>
    <x v="15"/>
    <x v="3"/>
    <s v="TEC-PH-10000576"/>
    <x v="2"/>
    <n v="136.99"/>
  </r>
  <r>
    <n v="2466"/>
    <s v="CA-2018-148691"/>
    <n v="3"/>
    <x v="4"/>
    <x v="3"/>
    <s v="09/12/2018"/>
    <x v="1"/>
    <s v="CS-12460"/>
    <s v="Chuck Sachs"/>
    <x v="0"/>
    <x v="0"/>
    <x v="15"/>
    <x v="3"/>
    <s v="OFF-LA-10001317"/>
    <x v="1"/>
    <n v="3.15"/>
  </r>
  <r>
    <n v="2467"/>
    <s v="CA-2018-128755"/>
    <n v="4"/>
    <x v="5"/>
    <x v="3"/>
    <s v="08/05/2018"/>
    <x v="1"/>
    <s v="MK-18160"/>
    <s v="Mike Kennedy"/>
    <x v="0"/>
    <x v="0"/>
    <x v="17"/>
    <x v="0"/>
    <s v="OFF-PA-10000726"/>
    <x v="1"/>
    <n v="9.11"/>
  </r>
  <r>
    <n v="2468"/>
    <s v="CA-2018-128755"/>
    <n v="4"/>
    <x v="5"/>
    <x v="3"/>
    <s v="08/05/2018"/>
    <x v="1"/>
    <s v="MK-18160"/>
    <s v="Mike Kennedy"/>
    <x v="0"/>
    <x v="0"/>
    <x v="17"/>
    <x v="0"/>
    <s v="OFF-ST-10003306"/>
    <x v="1"/>
    <n v="571.44000000000005"/>
  </r>
  <r>
    <n v="2469"/>
    <s v="CA-2018-128755"/>
    <n v="4"/>
    <x v="5"/>
    <x v="3"/>
    <s v="08/05/2018"/>
    <x v="1"/>
    <s v="MK-18160"/>
    <s v="Mike Kennedy"/>
    <x v="0"/>
    <x v="0"/>
    <x v="17"/>
    <x v="0"/>
    <s v="OFF-PA-10004983"/>
    <x v="1"/>
    <n v="32.4"/>
  </r>
  <r>
    <n v="2470"/>
    <s v="CA-2018-128755"/>
    <n v="4"/>
    <x v="5"/>
    <x v="3"/>
    <s v="08/05/2018"/>
    <x v="1"/>
    <s v="MK-18160"/>
    <s v="Mike Kennedy"/>
    <x v="0"/>
    <x v="0"/>
    <x v="17"/>
    <x v="0"/>
    <s v="OFF-ST-10001291"/>
    <x v="1"/>
    <n v="16.91"/>
  </r>
  <r>
    <n v="2471"/>
    <s v="US-2017-135923"/>
    <n v="22"/>
    <x v="9"/>
    <x v="0"/>
    <s v="28/01/2017"/>
    <x v="1"/>
    <s v="CM-11935"/>
    <s v="Carlos Meador"/>
    <x v="0"/>
    <x v="0"/>
    <x v="3"/>
    <x v="0"/>
    <s v="FUR-FU-10002107"/>
    <x v="0"/>
    <n v="14.272"/>
  </r>
  <r>
    <n v="2472"/>
    <s v="US-2017-135923"/>
    <n v="22"/>
    <x v="9"/>
    <x v="0"/>
    <s v="28/01/2017"/>
    <x v="1"/>
    <s v="CM-11935"/>
    <s v="Carlos Meador"/>
    <x v="0"/>
    <x v="0"/>
    <x v="3"/>
    <x v="0"/>
    <s v="FUR-BO-10002213"/>
    <x v="0"/>
    <n v="451.13600000000002"/>
  </r>
  <r>
    <n v="2473"/>
    <s v="US-2017-135923"/>
    <n v="22"/>
    <x v="9"/>
    <x v="0"/>
    <s v="28/01/2017"/>
    <x v="1"/>
    <s v="CM-11935"/>
    <s v="Carlos Meador"/>
    <x v="0"/>
    <x v="0"/>
    <x v="3"/>
    <x v="0"/>
    <s v="OFF-AP-10000692"/>
    <x v="1"/>
    <n v="64.864000000000004"/>
  </r>
  <r>
    <n v="2474"/>
    <s v="CA-2017-114972"/>
    <n v="3"/>
    <x v="0"/>
    <x v="0"/>
    <s v="06/11/2017"/>
    <x v="2"/>
    <s v="PF-19225"/>
    <s v="Phillip Flathmann"/>
    <x v="0"/>
    <x v="0"/>
    <x v="1"/>
    <x v="1"/>
    <s v="FUR-CH-10001190"/>
    <x v="0"/>
    <n v="217.584"/>
  </r>
  <r>
    <n v="2475"/>
    <s v="CA-2017-114972"/>
    <n v="3"/>
    <x v="0"/>
    <x v="0"/>
    <s v="06/11/2017"/>
    <x v="2"/>
    <s v="PF-19225"/>
    <s v="Phillip Flathmann"/>
    <x v="0"/>
    <x v="0"/>
    <x v="1"/>
    <x v="1"/>
    <s v="TEC-AC-10000682"/>
    <x v="2"/>
    <n v="82.95"/>
  </r>
  <r>
    <n v="2476"/>
    <s v="CA-2017-114972"/>
    <n v="3"/>
    <x v="0"/>
    <x v="0"/>
    <s v="06/11/2017"/>
    <x v="2"/>
    <s v="PF-19225"/>
    <s v="Phillip Flathmann"/>
    <x v="0"/>
    <x v="0"/>
    <x v="1"/>
    <x v="1"/>
    <s v="OFF-LA-10004545"/>
    <x v="1"/>
    <n v="87.71"/>
  </r>
  <r>
    <n v="2477"/>
    <s v="CA-2017-114972"/>
    <n v="3"/>
    <x v="0"/>
    <x v="0"/>
    <s v="06/11/2017"/>
    <x v="2"/>
    <s v="PF-19225"/>
    <s v="Phillip Flathmann"/>
    <x v="0"/>
    <x v="0"/>
    <x v="1"/>
    <x v="1"/>
    <s v="OFF-AP-10003057"/>
    <x v="1"/>
    <n v="1101.48"/>
  </r>
  <r>
    <n v="2478"/>
    <s v="CA-2018-102750"/>
    <n v="4"/>
    <x v="8"/>
    <x v="3"/>
    <s v="08/09/2018"/>
    <x v="0"/>
    <s v="GM-14695"/>
    <s v="Greg Maxwell"/>
    <x v="1"/>
    <x v="0"/>
    <x v="1"/>
    <x v="1"/>
    <s v="FUR-TA-10000198"/>
    <x v="0"/>
    <n v="1322.3520000000001"/>
  </r>
  <r>
    <n v="2479"/>
    <s v="CA-2015-145212"/>
    <n v="13"/>
    <x v="8"/>
    <x v="2"/>
    <s v="19/09/2015"/>
    <x v="1"/>
    <s v="DC-12850"/>
    <s v="Dan Campbell"/>
    <x v="0"/>
    <x v="0"/>
    <x v="15"/>
    <x v="3"/>
    <s v="OFF-AR-10002833"/>
    <x v="1"/>
    <n v="5.46"/>
  </r>
  <r>
    <n v="2480"/>
    <s v="CA-2018-141992"/>
    <n v="19"/>
    <x v="1"/>
    <x v="3"/>
    <s v="25/06/2018"/>
    <x v="1"/>
    <s v="FO-14305"/>
    <s v="Frank Olsen"/>
    <x v="0"/>
    <x v="0"/>
    <x v="5"/>
    <x v="2"/>
    <s v="OFF-SU-10002557"/>
    <x v="1"/>
    <n v="11.183999999999999"/>
  </r>
  <r>
    <n v="2481"/>
    <s v="CA-2018-141992"/>
    <n v="19"/>
    <x v="1"/>
    <x v="3"/>
    <s v="25/06/2018"/>
    <x v="1"/>
    <s v="FO-14305"/>
    <s v="Frank Olsen"/>
    <x v="0"/>
    <x v="0"/>
    <x v="5"/>
    <x v="2"/>
    <s v="OFF-ST-10003656"/>
    <x v="1"/>
    <n v="153.584"/>
  </r>
  <r>
    <n v="2482"/>
    <s v="CA-2018-147956"/>
    <n v="24"/>
    <x v="4"/>
    <x v="3"/>
    <s v="31/12/2018"/>
    <x v="1"/>
    <s v="AH-10210"/>
    <s v="Alan Hwang"/>
    <x v="0"/>
    <x v="0"/>
    <x v="4"/>
    <x v="1"/>
    <s v="OFF-ST-10001097"/>
    <x v="1"/>
    <n v="1003.62"/>
  </r>
  <r>
    <n v="2483"/>
    <s v="CA-2018-126067"/>
    <n v="28"/>
    <x v="6"/>
    <x v="3"/>
    <s v="03/09/2018"/>
    <x v="1"/>
    <s v="KN-16705"/>
    <s v="Kristina Nunn"/>
    <x v="2"/>
    <x v="0"/>
    <x v="4"/>
    <x v="1"/>
    <s v="TEC-PH-10000912"/>
    <x v="2"/>
    <n v="35.167999999999999"/>
  </r>
  <r>
    <n v="2484"/>
    <s v="CA-2018-126067"/>
    <n v="28"/>
    <x v="6"/>
    <x v="3"/>
    <s v="03/09/2018"/>
    <x v="1"/>
    <s v="KN-16705"/>
    <s v="Kristina Nunn"/>
    <x v="2"/>
    <x v="0"/>
    <x v="4"/>
    <x v="1"/>
    <s v="FUR-TA-10000617"/>
    <x v="0"/>
    <n v="1137.75"/>
  </r>
  <r>
    <n v="2485"/>
    <s v="CA-2018-126067"/>
    <n v="28"/>
    <x v="6"/>
    <x v="3"/>
    <s v="03/09/2018"/>
    <x v="1"/>
    <s v="KN-16705"/>
    <s v="Kristina Nunn"/>
    <x v="2"/>
    <x v="0"/>
    <x v="4"/>
    <x v="1"/>
    <s v="OFF-BI-10001658"/>
    <x v="1"/>
    <n v="99.68"/>
  </r>
  <r>
    <n v="2486"/>
    <s v="CA-2018-126067"/>
    <n v="28"/>
    <x v="6"/>
    <x v="3"/>
    <s v="03/09/2018"/>
    <x v="1"/>
    <s v="KN-16705"/>
    <s v="Kristina Nunn"/>
    <x v="2"/>
    <x v="0"/>
    <x v="4"/>
    <x v="1"/>
    <s v="OFF-AR-10003856"/>
    <x v="1"/>
    <n v="5.56"/>
  </r>
  <r>
    <n v="2487"/>
    <s v="CA-2016-104514"/>
    <n v="2"/>
    <x v="9"/>
    <x v="1"/>
    <s v="04/01/2016"/>
    <x v="0"/>
    <s v="CB-12535"/>
    <s v="Claudia Bergmann"/>
    <x v="1"/>
    <x v="0"/>
    <x v="13"/>
    <x v="3"/>
    <s v="OFF-ST-10001837"/>
    <x v="1"/>
    <n v="85.52"/>
  </r>
  <r>
    <n v="2488"/>
    <s v="CA-2016-104514"/>
    <n v="2"/>
    <x v="9"/>
    <x v="1"/>
    <s v="04/01/2016"/>
    <x v="0"/>
    <s v="CB-12535"/>
    <s v="Claudia Bergmann"/>
    <x v="1"/>
    <x v="0"/>
    <x v="13"/>
    <x v="3"/>
    <s v="OFF-AR-10001473"/>
    <x v="1"/>
    <n v="9.84"/>
  </r>
  <r>
    <n v="2489"/>
    <s v="CA-2016-104514"/>
    <n v="2"/>
    <x v="9"/>
    <x v="1"/>
    <s v="04/01/2016"/>
    <x v="0"/>
    <s v="CB-12535"/>
    <s v="Claudia Bergmann"/>
    <x v="1"/>
    <x v="0"/>
    <x v="13"/>
    <x v="3"/>
    <s v="OFF-PA-10004285"/>
    <x v="1"/>
    <n v="20.04"/>
  </r>
  <r>
    <n v="2490"/>
    <s v="CA-2016-141040"/>
    <n v="9"/>
    <x v="2"/>
    <x v="1"/>
    <s v="13/10/2016"/>
    <x v="0"/>
    <s v="TB-21250"/>
    <s v="Tim Brockman"/>
    <x v="0"/>
    <x v="0"/>
    <x v="15"/>
    <x v="3"/>
    <s v="TEC-PH-10001835"/>
    <x v="2"/>
    <n v="631.96"/>
  </r>
  <r>
    <n v="2491"/>
    <s v="CA-2016-141040"/>
    <n v="9"/>
    <x v="2"/>
    <x v="1"/>
    <s v="13/10/2016"/>
    <x v="0"/>
    <s v="TB-21250"/>
    <s v="Tim Brockman"/>
    <x v="0"/>
    <x v="0"/>
    <x v="15"/>
    <x v="3"/>
    <s v="OFF-PA-10002245"/>
    <x v="1"/>
    <n v="23.92"/>
  </r>
  <r>
    <n v="2492"/>
    <s v="CA-2015-113579"/>
    <n v="13"/>
    <x v="4"/>
    <x v="2"/>
    <s v="15/12/2015"/>
    <x v="0"/>
    <s v="KD-16345"/>
    <s v="Katherine Ducich"/>
    <x v="0"/>
    <x v="0"/>
    <x v="1"/>
    <x v="1"/>
    <s v="OFF-PA-10001457"/>
    <x v="1"/>
    <n v="90.24"/>
  </r>
  <r>
    <n v="2493"/>
    <s v="CA-2015-144624"/>
    <n v="19"/>
    <x v="0"/>
    <x v="2"/>
    <s v="23/11/2015"/>
    <x v="1"/>
    <s v="JM-15865"/>
    <s v="John Murray"/>
    <x v="0"/>
    <x v="0"/>
    <x v="15"/>
    <x v="3"/>
    <s v="TEC-PH-10002885"/>
    <x v="2"/>
    <n v="4548.8100000000004"/>
  </r>
  <r>
    <n v="2494"/>
    <s v="CA-2017-146206"/>
    <n v="10"/>
    <x v="8"/>
    <x v="0"/>
    <s v="14/09/2017"/>
    <x v="0"/>
    <s v="KT-16480"/>
    <s v="Kean Thornton"/>
    <x v="0"/>
    <x v="0"/>
    <x v="5"/>
    <x v="2"/>
    <s v="FUR-TA-10004086"/>
    <x v="0"/>
    <n v="300.93"/>
  </r>
  <r>
    <n v="2495"/>
    <s v="CA-2017-146206"/>
    <n v="10"/>
    <x v="8"/>
    <x v="0"/>
    <s v="14/09/2017"/>
    <x v="0"/>
    <s v="KT-16480"/>
    <s v="Kean Thornton"/>
    <x v="0"/>
    <x v="0"/>
    <x v="5"/>
    <x v="2"/>
    <s v="TEC-PH-10000895"/>
    <x v="2"/>
    <n v="719.96"/>
  </r>
  <r>
    <n v="2496"/>
    <s v="CA-2015-136644"/>
    <n v="16"/>
    <x v="1"/>
    <x v="2"/>
    <s v="22/06/2015"/>
    <x v="1"/>
    <s v="SC-20575"/>
    <s v="Sonia Cooley"/>
    <x v="0"/>
    <x v="0"/>
    <x v="14"/>
    <x v="2"/>
    <s v="FUR-CH-10000225"/>
    <x v="0"/>
    <n v="647.84"/>
  </r>
  <r>
    <n v="2497"/>
    <s v="CA-2016-122371"/>
    <n v="26"/>
    <x v="8"/>
    <x v="1"/>
    <s v="01/10/2016"/>
    <x v="1"/>
    <s v="BS-11800"/>
    <s v="Bryan Spruell"/>
    <x v="2"/>
    <x v="0"/>
    <x v="1"/>
    <x v="1"/>
    <s v="OFF-ST-10002370"/>
    <x v="1"/>
    <n v="64.17"/>
  </r>
  <r>
    <n v="2498"/>
    <s v="CA-2016-122371"/>
    <n v="26"/>
    <x v="8"/>
    <x v="1"/>
    <s v="01/10/2016"/>
    <x v="1"/>
    <s v="BS-11800"/>
    <s v="Bryan Spruell"/>
    <x v="2"/>
    <x v="0"/>
    <x v="1"/>
    <x v="1"/>
    <s v="OFF-EN-10000056"/>
    <x v="1"/>
    <n v="124.46"/>
  </r>
  <r>
    <n v="2499"/>
    <s v="CA-2017-126935"/>
    <n v="19"/>
    <x v="5"/>
    <x v="0"/>
    <s v="24/05/2017"/>
    <x v="1"/>
    <s v="BT-11395"/>
    <s v="Bill Tyler"/>
    <x v="1"/>
    <x v="0"/>
    <x v="1"/>
    <x v="1"/>
    <s v="OFF-BI-10004817"/>
    <x v="1"/>
    <n v="9.5839999999999996"/>
  </r>
  <r>
    <n v="2500"/>
    <s v="US-2018-133781"/>
    <n v="22"/>
    <x v="1"/>
    <x v="3"/>
    <s v="23/06/2018"/>
    <x v="2"/>
    <s v="DC-12850"/>
    <s v="Dan Campbell"/>
    <x v="0"/>
    <x v="0"/>
    <x v="2"/>
    <x v="0"/>
    <s v="OFF-EN-10004483"/>
    <x v="1"/>
    <n v="37.607999999999997"/>
  </r>
  <r>
    <n v="2501"/>
    <s v="CA-2018-131618"/>
    <n v="17"/>
    <x v="1"/>
    <x v="3"/>
    <s v="20/06/2018"/>
    <x v="2"/>
    <s v="LS-17200"/>
    <s v="Luke Schmidt"/>
    <x v="1"/>
    <x v="0"/>
    <x v="10"/>
    <x v="2"/>
    <s v="OFF-PA-10001892"/>
    <x v="1"/>
    <n v="12.224"/>
  </r>
  <r>
    <n v="2502"/>
    <s v="CA-2018-131618"/>
    <n v="17"/>
    <x v="1"/>
    <x v="3"/>
    <s v="20/06/2018"/>
    <x v="2"/>
    <s v="LS-17200"/>
    <s v="Luke Schmidt"/>
    <x v="1"/>
    <x v="0"/>
    <x v="10"/>
    <x v="2"/>
    <s v="OFF-BI-10000546"/>
    <x v="1"/>
    <n v="2.3039999999999998"/>
  </r>
  <r>
    <n v="2503"/>
    <s v="CA-2018-131618"/>
    <n v="17"/>
    <x v="1"/>
    <x v="3"/>
    <s v="20/06/2018"/>
    <x v="2"/>
    <s v="LS-17200"/>
    <s v="Luke Schmidt"/>
    <x v="1"/>
    <x v="0"/>
    <x v="10"/>
    <x v="2"/>
    <s v="OFF-BI-10001294"/>
    <x v="1"/>
    <n v="9.36"/>
  </r>
  <r>
    <n v="2504"/>
    <s v="CA-2017-149482"/>
    <n v="14"/>
    <x v="0"/>
    <x v="0"/>
    <s v="19/11/2017"/>
    <x v="1"/>
    <s v="RR-19315"/>
    <s v="Ralph Ritter"/>
    <x v="0"/>
    <x v="0"/>
    <x v="1"/>
    <x v="1"/>
    <s v="OFF-LA-10000248"/>
    <x v="1"/>
    <n v="7.38"/>
  </r>
  <r>
    <n v="2505"/>
    <s v="CA-2015-143917"/>
    <n v="25"/>
    <x v="7"/>
    <x v="2"/>
    <s v="27/07/2015"/>
    <x v="0"/>
    <s v="KL-16645"/>
    <s v="Ken Lonsdale"/>
    <x v="0"/>
    <x v="0"/>
    <x v="1"/>
    <x v="1"/>
    <s v="OFF-ST-10001228"/>
    <x v="1"/>
    <n v="53.72"/>
  </r>
  <r>
    <n v="2506"/>
    <s v="CA-2015-143917"/>
    <n v="25"/>
    <x v="7"/>
    <x v="2"/>
    <s v="27/07/2015"/>
    <x v="0"/>
    <s v="KL-16645"/>
    <s v="Ken Lonsdale"/>
    <x v="0"/>
    <x v="0"/>
    <x v="1"/>
    <x v="1"/>
    <s v="OFF-SU-10000151"/>
    <x v="1"/>
    <n v="8187.65"/>
  </r>
  <r>
    <n v="2507"/>
    <s v="CA-2015-143917"/>
    <n v="25"/>
    <x v="7"/>
    <x v="2"/>
    <s v="27/07/2015"/>
    <x v="0"/>
    <s v="KL-16645"/>
    <s v="Ken Lonsdale"/>
    <x v="0"/>
    <x v="0"/>
    <x v="1"/>
    <x v="1"/>
    <s v="FUR-FU-10004351"/>
    <x v="0"/>
    <n v="77.92"/>
  </r>
  <r>
    <n v="2508"/>
    <s v="CA-2016-120397"/>
    <n v="2"/>
    <x v="7"/>
    <x v="1"/>
    <s v="02/07/2016"/>
    <x v="3"/>
    <s v="RB-19435"/>
    <s v="Richard Bierner"/>
    <x v="0"/>
    <x v="0"/>
    <x v="5"/>
    <x v="2"/>
    <s v="OFF-AP-10001293"/>
    <x v="1"/>
    <n v="32.783999999999999"/>
  </r>
  <r>
    <n v="2509"/>
    <s v="CA-2018-163902"/>
    <n v="2"/>
    <x v="10"/>
    <x v="3"/>
    <s v="08/03/2018"/>
    <x v="1"/>
    <s v="MY-17380"/>
    <s v="Maribeth Yedwab"/>
    <x v="1"/>
    <x v="0"/>
    <x v="1"/>
    <x v="1"/>
    <s v="TEC-PH-10000675"/>
    <x v="2"/>
    <n v="196.77600000000001"/>
  </r>
  <r>
    <n v="2510"/>
    <s v="CA-2018-163902"/>
    <n v="2"/>
    <x v="10"/>
    <x v="3"/>
    <s v="08/03/2018"/>
    <x v="1"/>
    <s v="MY-17380"/>
    <s v="Maribeth Yedwab"/>
    <x v="1"/>
    <x v="0"/>
    <x v="1"/>
    <x v="1"/>
    <s v="TEC-AC-10000580"/>
    <x v="2"/>
    <n v="479.94"/>
  </r>
  <r>
    <n v="2511"/>
    <s v="CA-2017-136812"/>
    <n v="18"/>
    <x v="0"/>
    <x v="0"/>
    <s v="23/11/2017"/>
    <x v="1"/>
    <s v="AW-10930"/>
    <s v="Arthur Wiediger"/>
    <x v="2"/>
    <x v="0"/>
    <x v="26"/>
    <x v="2"/>
    <s v="OFF-ST-10003470"/>
    <x v="1"/>
    <n v="1117.92"/>
  </r>
  <r>
    <n v="2512"/>
    <s v="CA-2016-102722"/>
    <n v="18"/>
    <x v="3"/>
    <x v="1"/>
    <s v="19/04/2016"/>
    <x v="2"/>
    <s v="KW-16570"/>
    <s v="Kelly Williams"/>
    <x v="0"/>
    <x v="0"/>
    <x v="28"/>
    <x v="0"/>
    <s v="TEC-AC-10003116"/>
    <x v="2"/>
    <n v="106.5"/>
  </r>
  <r>
    <n v="2513"/>
    <s v="CA-2018-155089"/>
    <n v="2"/>
    <x v="4"/>
    <x v="3"/>
    <s v="06/12/2018"/>
    <x v="1"/>
    <s v="DB-12910"/>
    <s v="Daniel Byrd"/>
    <x v="2"/>
    <x v="0"/>
    <x v="2"/>
    <x v="0"/>
    <s v="OFF-BI-10002429"/>
    <x v="1"/>
    <n v="45.66"/>
  </r>
  <r>
    <n v="2514"/>
    <s v="CA-2017-124506"/>
    <n v="11"/>
    <x v="0"/>
    <x v="0"/>
    <s v="17/11/2017"/>
    <x v="1"/>
    <s v="BB-11545"/>
    <s v="Brenda Bowman"/>
    <x v="1"/>
    <x v="0"/>
    <x v="10"/>
    <x v="2"/>
    <s v="TEC-AC-10003280"/>
    <x v="2"/>
    <n v="95.968000000000004"/>
  </r>
  <r>
    <n v="2515"/>
    <s v="CA-2017-124506"/>
    <n v="11"/>
    <x v="0"/>
    <x v="0"/>
    <s v="17/11/2017"/>
    <x v="1"/>
    <s v="BB-11545"/>
    <s v="Brenda Bowman"/>
    <x v="1"/>
    <x v="0"/>
    <x v="10"/>
    <x v="2"/>
    <s v="FUR-CH-10004540"/>
    <x v="0"/>
    <n v="47.991999999999997"/>
  </r>
  <r>
    <n v="2516"/>
    <s v="CA-2015-106572"/>
    <n v="5"/>
    <x v="8"/>
    <x v="2"/>
    <s v="10/09/2015"/>
    <x v="1"/>
    <s v="NP-18700"/>
    <s v="Nora Preis"/>
    <x v="0"/>
    <x v="0"/>
    <x v="24"/>
    <x v="3"/>
    <s v="OFF-ST-10000585"/>
    <x v="1"/>
    <n v="264.32"/>
  </r>
  <r>
    <n v="2517"/>
    <s v="CA-2015-128888"/>
    <n v="15"/>
    <x v="0"/>
    <x v="2"/>
    <s v="22/11/2015"/>
    <x v="1"/>
    <s v="PB-19105"/>
    <s v="Peter Bühler"/>
    <x v="0"/>
    <x v="0"/>
    <x v="5"/>
    <x v="2"/>
    <s v="OFF-EN-10003001"/>
    <x v="1"/>
    <n v="604.65599999999995"/>
  </r>
  <r>
    <n v="2518"/>
    <s v="CA-2018-123134"/>
    <n v="2"/>
    <x v="5"/>
    <x v="3"/>
    <s v="07/05/2018"/>
    <x v="1"/>
    <s v="DW-13585"/>
    <s v="Dorothy Wardle"/>
    <x v="1"/>
    <x v="0"/>
    <x v="30"/>
    <x v="3"/>
    <s v="FUR-FU-10003975"/>
    <x v="0"/>
    <n v="129.93"/>
  </r>
  <r>
    <n v="2519"/>
    <s v="CA-2017-124352"/>
    <n v="15"/>
    <x v="2"/>
    <x v="0"/>
    <s v="21/10/2017"/>
    <x v="1"/>
    <s v="CD-12790"/>
    <s v="Cynthia Delaney"/>
    <x v="2"/>
    <x v="0"/>
    <x v="26"/>
    <x v="2"/>
    <s v="OFF-LA-10004559"/>
    <x v="1"/>
    <n v="20.16"/>
  </r>
  <r>
    <n v="2520"/>
    <s v="CA-2017-124352"/>
    <n v="15"/>
    <x v="2"/>
    <x v="0"/>
    <s v="21/10/2017"/>
    <x v="1"/>
    <s v="CD-12790"/>
    <s v="Cynthia Delaney"/>
    <x v="2"/>
    <x v="0"/>
    <x v="26"/>
    <x v="2"/>
    <s v="OFF-LA-10003223"/>
    <x v="1"/>
    <n v="29.46"/>
  </r>
  <r>
    <n v="2521"/>
    <s v="CA-2017-124352"/>
    <n v="15"/>
    <x v="2"/>
    <x v="0"/>
    <s v="21/10/2017"/>
    <x v="1"/>
    <s v="CD-12790"/>
    <s v="Cynthia Delaney"/>
    <x v="2"/>
    <x v="0"/>
    <x v="26"/>
    <x v="2"/>
    <s v="OFF-AP-10002651"/>
    <x v="1"/>
    <n v="868.59"/>
  </r>
  <r>
    <n v="2522"/>
    <s v="CA-2017-124352"/>
    <n v="15"/>
    <x v="2"/>
    <x v="0"/>
    <s v="21/10/2017"/>
    <x v="1"/>
    <s v="CD-12790"/>
    <s v="Cynthia Delaney"/>
    <x v="2"/>
    <x v="0"/>
    <x v="26"/>
    <x v="2"/>
    <s v="OFF-PA-10003177"/>
    <x v="1"/>
    <n v="12.96"/>
  </r>
  <r>
    <n v="2523"/>
    <s v="CA-2017-124352"/>
    <n v="15"/>
    <x v="2"/>
    <x v="0"/>
    <s v="21/10/2017"/>
    <x v="1"/>
    <s v="CD-12790"/>
    <s v="Cynthia Delaney"/>
    <x v="2"/>
    <x v="0"/>
    <x v="26"/>
    <x v="2"/>
    <s v="TEC-PH-10003442"/>
    <x v="2"/>
    <n v="5.5"/>
  </r>
  <r>
    <n v="2524"/>
    <s v="CA-2017-124352"/>
    <n v="15"/>
    <x v="2"/>
    <x v="0"/>
    <s v="21/10/2017"/>
    <x v="1"/>
    <s v="CD-12790"/>
    <s v="Cynthia Delaney"/>
    <x v="2"/>
    <x v="0"/>
    <x v="26"/>
    <x v="2"/>
    <s v="OFF-BI-10000977"/>
    <x v="1"/>
    <n v="121.6"/>
  </r>
  <r>
    <n v="2525"/>
    <s v="CA-2016-124541"/>
    <n v="6"/>
    <x v="3"/>
    <x v="1"/>
    <s v="10/04/2016"/>
    <x v="1"/>
    <s v="TT-21220"/>
    <s v="Thomas Thornton"/>
    <x v="0"/>
    <x v="0"/>
    <x v="5"/>
    <x v="2"/>
    <s v="OFF-AR-10004078"/>
    <x v="1"/>
    <n v="42.048000000000002"/>
  </r>
  <r>
    <n v="2526"/>
    <s v="CA-2016-124541"/>
    <n v="6"/>
    <x v="3"/>
    <x v="1"/>
    <s v="10/04/2016"/>
    <x v="1"/>
    <s v="TT-21220"/>
    <s v="Thomas Thornton"/>
    <x v="0"/>
    <x v="0"/>
    <x v="5"/>
    <x v="2"/>
    <s v="TEC-AC-10002550"/>
    <x v="2"/>
    <n v="25.488"/>
  </r>
  <r>
    <n v="2527"/>
    <s v="CA-2016-124541"/>
    <n v="6"/>
    <x v="3"/>
    <x v="1"/>
    <s v="10/04/2016"/>
    <x v="1"/>
    <s v="TT-21220"/>
    <s v="Thomas Thornton"/>
    <x v="0"/>
    <x v="0"/>
    <x v="5"/>
    <x v="2"/>
    <s v="OFF-BI-10004965"/>
    <x v="1"/>
    <n v="6.9"/>
  </r>
  <r>
    <n v="2528"/>
    <s v="CA-2016-124541"/>
    <n v="6"/>
    <x v="3"/>
    <x v="1"/>
    <s v="10/04/2016"/>
    <x v="1"/>
    <s v="TT-21220"/>
    <s v="Thomas Thornton"/>
    <x v="0"/>
    <x v="0"/>
    <x v="5"/>
    <x v="2"/>
    <s v="OFF-BI-10004209"/>
    <x v="1"/>
    <n v="9.6479999999999997"/>
  </r>
  <r>
    <n v="2529"/>
    <s v="CA-2016-124541"/>
    <n v="6"/>
    <x v="3"/>
    <x v="1"/>
    <s v="10/04/2016"/>
    <x v="1"/>
    <s v="TT-21220"/>
    <s v="Thomas Thornton"/>
    <x v="0"/>
    <x v="0"/>
    <x v="5"/>
    <x v="2"/>
    <s v="OFF-PA-10001526"/>
    <x v="1"/>
    <n v="7.968"/>
  </r>
  <r>
    <n v="2530"/>
    <s v="CA-2015-108707"/>
    <n v="24"/>
    <x v="2"/>
    <x v="2"/>
    <s v="29/10/2015"/>
    <x v="1"/>
    <s v="DB-12910"/>
    <s v="Daniel Byrd"/>
    <x v="2"/>
    <x v="0"/>
    <x v="2"/>
    <x v="0"/>
    <s v="OFF-PA-10000788"/>
    <x v="1"/>
    <n v="10.368"/>
  </r>
  <r>
    <n v="2531"/>
    <s v="CA-2015-111500"/>
    <n v="17"/>
    <x v="6"/>
    <x v="2"/>
    <s v="21/08/2015"/>
    <x v="1"/>
    <s v="DJ-13510"/>
    <s v="Don Jones"/>
    <x v="1"/>
    <x v="0"/>
    <x v="36"/>
    <x v="0"/>
    <s v="OFF-PA-10000595"/>
    <x v="1"/>
    <n v="114.2"/>
  </r>
  <r>
    <n v="2532"/>
    <s v="CA-2015-111500"/>
    <n v="17"/>
    <x v="6"/>
    <x v="2"/>
    <s v="21/08/2015"/>
    <x v="1"/>
    <s v="DJ-13510"/>
    <s v="Don Jones"/>
    <x v="1"/>
    <x v="0"/>
    <x v="36"/>
    <x v="0"/>
    <s v="OFF-BI-10000829"/>
    <x v="1"/>
    <n v="17.96"/>
  </r>
  <r>
    <n v="2533"/>
    <s v="CA-2015-111500"/>
    <n v="17"/>
    <x v="6"/>
    <x v="2"/>
    <s v="21/08/2015"/>
    <x v="1"/>
    <s v="DJ-13510"/>
    <s v="Don Jones"/>
    <x v="1"/>
    <x v="0"/>
    <x v="36"/>
    <x v="0"/>
    <s v="OFF-FA-10002676"/>
    <x v="1"/>
    <n v="12.67"/>
  </r>
  <r>
    <n v="2534"/>
    <s v="CA-2015-111500"/>
    <n v="17"/>
    <x v="6"/>
    <x v="2"/>
    <s v="21/08/2015"/>
    <x v="1"/>
    <s v="DJ-13510"/>
    <s v="Don Jones"/>
    <x v="1"/>
    <x v="0"/>
    <x v="36"/>
    <x v="0"/>
    <s v="TEC-AC-10000844"/>
    <x v="2"/>
    <n v="339.96"/>
  </r>
  <r>
    <n v="2535"/>
    <s v="US-2018-117723"/>
    <n v="15"/>
    <x v="6"/>
    <x v="3"/>
    <s v="18/08/2018"/>
    <x v="0"/>
    <s v="DL-13495"/>
    <s v="Dionis Lloyd"/>
    <x v="1"/>
    <x v="0"/>
    <x v="9"/>
    <x v="3"/>
    <s v="OFF-ST-10004459"/>
    <x v="1"/>
    <n v="1801.6320000000001"/>
  </r>
  <r>
    <n v="2536"/>
    <s v="CA-2016-143238"/>
    <n v="6"/>
    <x v="8"/>
    <x v="1"/>
    <s v="08/09/2016"/>
    <x v="2"/>
    <s v="LO-17170"/>
    <s v="Lori Olson"/>
    <x v="1"/>
    <x v="0"/>
    <x v="1"/>
    <x v="1"/>
    <s v="TEC-AC-10003499"/>
    <x v="2"/>
    <n v="46.32"/>
  </r>
  <r>
    <n v="2537"/>
    <s v="CA-2016-168746"/>
    <n v="27"/>
    <x v="9"/>
    <x v="1"/>
    <s v="29/01/2016"/>
    <x v="0"/>
    <s v="SV-20365"/>
    <s v="Seth Vernon"/>
    <x v="0"/>
    <x v="0"/>
    <x v="24"/>
    <x v="3"/>
    <s v="FUR-CH-10000513"/>
    <x v="0"/>
    <n v="181.98599999999999"/>
  </r>
  <r>
    <n v="2538"/>
    <s v="CA-2016-168746"/>
    <n v="27"/>
    <x v="9"/>
    <x v="1"/>
    <s v="29/01/2016"/>
    <x v="0"/>
    <s v="SV-20365"/>
    <s v="Seth Vernon"/>
    <x v="0"/>
    <x v="0"/>
    <x v="24"/>
    <x v="3"/>
    <s v="TEC-PH-10000895"/>
    <x v="2"/>
    <n v="431.976"/>
  </r>
  <r>
    <n v="2539"/>
    <s v="CA-2016-168746"/>
    <n v="27"/>
    <x v="9"/>
    <x v="1"/>
    <s v="29/01/2016"/>
    <x v="0"/>
    <s v="SV-20365"/>
    <s v="Seth Vernon"/>
    <x v="0"/>
    <x v="0"/>
    <x v="24"/>
    <x v="3"/>
    <s v="TEC-PH-10002555"/>
    <x v="2"/>
    <n v="155.37"/>
  </r>
  <r>
    <n v="2540"/>
    <s v="CA-2016-113404"/>
    <n v="16"/>
    <x v="7"/>
    <x v="1"/>
    <s v="16/07/2016"/>
    <x v="3"/>
    <s v="EM-13810"/>
    <s v="Eleni McCrary"/>
    <x v="1"/>
    <x v="0"/>
    <x v="1"/>
    <x v="1"/>
    <s v="FUR-CH-10003312"/>
    <x v="0"/>
    <n v="1348.704"/>
  </r>
  <r>
    <n v="2541"/>
    <s v="CA-2016-113404"/>
    <n v="16"/>
    <x v="7"/>
    <x v="1"/>
    <s v="16/07/2016"/>
    <x v="3"/>
    <s v="EM-13810"/>
    <s v="Eleni McCrary"/>
    <x v="1"/>
    <x v="0"/>
    <x v="1"/>
    <x v="1"/>
    <s v="FUR-CH-10004086"/>
    <x v="0"/>
    <n v="700.15200000000004"/>
  </r>
  <r>
    <n v="2542"/>
    <s v="CA-2017-144792"/>
    <n v="30"/>
    <x v="3"/>
    <x v="0"/>
    <s v="04/05/2017"/>
    <x v="1"/>
    <s v="KD-16615"/>
    <s v="Ken Dana"/>
    <x v="1"/>
    <x v="0"/>
    <x v="16"/>
    <x v="1"/>
    <s v="FUR-FU-10002759"/>
    <x v="0"/>
    <n v="111.88800000000001"/>
  </r>
  <r>
    <n v="2543"/>
    <s v="CA-2015-164385"/>
    <n v="26"/>
    <x v="8"/>
    <x v="2"/>
    <s v="01/10/2015"/>
    <x v="0"/>
    <s v="NB-18580"/>
    <s v="Nicole Brennan"/>
    <x v="1"/>
    <x v="0"/>
    <x v="9"/>
    <x v="3"/>
    <s v="OFF-AP-10002191"/>
    <x v="1"/>
    <n v="143.952"/>
  </r>
  <r>
    <n v="2544"/>
    <s v="US-2017-114174"/>
    <n v="8"/>
    <x v="8"/>
    <x v="0"/>
    <s v="14/09/2017"/>
    <x v="1"/>
    <s v="AP-10720"/>
    <s v="Anne Pryor"/>
    <x v="2"/>
    <x v="0"/>
    <x v="31"/>
    <x v="3"/>
    <s v="FUR-BO-10003450"/>
    <x v="0"/>
    <n v="173.94"/>
  </r>
  <r>
    <n v="2545"/>
    <s v="US-2017-114174"/>
    <n v="8"/>
    <x v="8"/>
    <x v="0"/>
    <s v="14/09/2017"/>
    <x v="1"/>
    <s v="AP-10720"/>
    <s v="Anne Pryor"/>
    <x v="2"/>
    <x v="0"/>
    <x v="31"/>
    <x v="3"/>
    <s v="OFF-LA-10000248"/>
    <x v="1"/>
    <n v="14.76"/>
  </r>
  <r>
    <n v="2546"/>
    <s v="CA-2018-108070"/>
    <n v="16"/>
    <x v="3"/>
    <x v="3"/>
    <s v="20/04/2018"/>
    <x v="1"/>
    <s v="JE-15745"/>
    <s v="Joel Eaton"/>
    <x v="0"/>
    <x v="0"/>
    <x v="1"/>
    <x v="1"/>
    <s v="OFF-ST-10004804"/>
    <x v="1"/>
    <n v="205.92"/>
  </r>
  <r>
    <n v="2547"/>
    <s v="CA-2018-108070"/>
    <n v="16"/>
    <x v="3"/>
    <x v="3"/>
    <s v="20/04/2018"/>
    <x v="1"/>
    <s v="JE-15745"/>
    <s v="Joel Eaton"/>
    <x v="0"/>
    <x v="0"/>
    <x v="1"/>
    <x v="1"/>
    <s v="FUR-BO-10001337"/>
    <x v="0"/>
    <n v="102.833"/>
  </r>
  <r>
    <n v="2548"/>
    <s v="US-2016-128090"/>
    <n v="16"/>
    <x v="6"/>
    <x v="1"/>
    <s v="22/08/2016"/>
    <x v="1"/>
    <s v="JM-15865"/>
    <s v="John Murray"/>
    <x v="0"/>
    <x v="0"/>
    <x v="16"/>
    <x v="1"/>
    <s v="OFF-AR-10002255"/>
    <x v="1"/>
    <n v="2.3039999999999998"/>
  </r>
  <r>
    <n v="2549"/>
    <s v="US-2016-128090"/>
    <n v="16"/>
    <x v="6"/>
    <x v="1"/>
    <s v="22/08/2016"/>
    <x v="1"/>
    <s v="JM-15865"/>
    <s v="John Murray"/>
    <x v="0"/>
    <x v="0"/>
    <x v="16"/>
    <x v="1"/>
    <s v="TEC-PH-10002624"/>
    <x v="2"/>
    <n v="1879.96"/>
  </r>
  <r>
    <n v="2550"/>
    <s v="US-2016-128090"/>
    <n v="16"/>
    <x v="6"/>
    <x v="1"/>
    <s v="22/08/2016"/>
    <x v="1"/>
    <s v="JM-15865"/>
    <s v="John Murray"/>
    <x v="0"/>
    <x v="0"/>
    <x v="16"/>
    <x v="1"/>
    <s v="OFF-PA-10001878"/>
    <x v="1"/>
    <n v="313.024"/>
  </r>
  <r>
    <n v="2551"/>
    <s v="US-2016-128090"/>
    <n v="16"/>
    <x v="6"/>
    <x v="1"/>
    <s v="22/08/2016"/>
    <x v="1"/>
    <s v="JM-15865"/>
    <s v="John Murray"/>
    <x v="0"/>
    <x v="0"/>
    <x v="16"/>
    <x v="1"/>
    <s v="OFF-LA-10000452"/>
    <x v="1"/>
    <n v="5.04"/>
  </r>
  <r>
    <n v="2552"/>
    <s v="CA-2018-101042"/>
    <n v="19"/>
    <x v="0"/>
    <x v="3"/>
    <s v="23/11/2018"/>
    <x v="1"/>
    <s v="AB-10105"/>
    <s v="Adrian Barton"/>
    <x v="0"/>
    <x v="0"/>
    <x v="0"/>
    <x v="0"/>
    <s v="FUR-FU-10004665"/>
    <x v="0"/>
    <n v="821.88"/>
  </r>
  <r>
    <n v="2553"/>
    <s v="CA-2018-101042"/>
    <n v="19"/>
    <x v="0"/>
    <x v="3"/>
    <s v="23/11/2018"/>
    <x v="1"/>
    <s v="AB-10105"/>
    <s v="Adrian Barton"/>
    <x v="0"/>
    <x v="0"/>
    <x v="0"/>
    <x v="0"/>
    <s v="OFF-BI-10000088"/>
    <x v="1"/>
    <n v="21.96"/>
  </r>
  <r>
    <n v="2554"/>
    <s v="CA-2017-155439"/>
    <n v="14"/>
    <x v="8"/>
    <x v="0"/>
    <s v="18/09/2017"/>
    <x v="1"/>
    <s v="PN-18775"/>
    <s v="Parhena Norris"/>
    <x v="2"/>
    <x v="0"/>
    <x v="20"/>
    <x v="0"/>
    <s v="OFF-PA-10000029"/>
    <x v="1"/>
    <n v="25.92"/>
  </r>
  <r>
    <n v="2555"/>
    <s v="CA-2017-118626"/>
    <n v="15"/>
    <x v="6"/>
    <x v="0"/>
    <s v="20/08/2017"/>
    <x v="1"/>
    <s v="JC-15775"/>
    <s v="John Castell"/>
    <x v="0"/>
    <x v="0"/>
    <x v="2"/>
    <x v="0"/>
    <s v="TEC-PH-10000369"/>
    <x v="2"/>
    <n v="705.54399999999998"/>
  </r>
  <r>
    <n v="2556"/>
    <s v="CA-2016-111458"/>
    <n v="26"/>
    <x v="8"/>
    <x v="1"/>
    <s v="30/09/2016"/>
    <x v="1"/>
    <s v="PF-19165"/>
    <s v="Philip Fox"/>
    <x v="0"/>
    <x v="0"/>
    <x v="15"/>
    <x v="3"/>
    <s v="TEC-AC-10001590"/>
    <x v="2"/>
    <n v="50"/>
  </r>
  <r>
    <n v="2557"/>
    <s v="US-2017-126844"/>
    <n v="8"/>
    <x v="2"/>
    <x v="0"/>
    <s v="14/10/2017"/>
    <x v="1"/>
    <s v="BW-11110"/>
    <s v="Bart Watters"/>
    <x v="1"/>
    <x v="0"/>
    <x v="5"/>
    <x v="2"/>
    <s v="FUR-FU-10004909"/>
    <x v="0"/>
    <n v="51.712000000000003"/>
  </r>
  <r>
    <n v="2558"/>
    <s v="US-2016-112508"/>
    <n v="24"/>
    <x v="10"/>
    <x v="1"/>
    <s v="30/03/2016"/>
    <x v="1"/>
    <s v="BP-11185"/>
    <s v="Ben Peterman"/>
    <x v="1"/>
    <x v="0"/>
    <x v="2"/>
    <x v="0"/>
    <s v="OFF-AP-10002287"/>
    <x v="1"/>
    <n v="6.992"/>
  </r>
  <r>
    <n v="2559"/>
    <s v="CA-2016-147788"/>
    <n v="31"/>
    <x v="5"/>
    <x v="1"/>
    <s v="04/06/2016"/>
    <x v="1"/>
    <s v="TM-21010"/>
    <s v="Tamara Manning"/>
    <x v="0"/>
    <x v="0"/>
    <x v="7"/>
    <x v="1"/>
    <s v="FUR-BO-10004357"/>
    <x v="0"/>
    <n v="1406.86"/>
  </r>
  <r>
    <n v="2560"/>
    <s v="CA-2016-147788"/>
    <n v="31"/>
    <x v="5"/>
    <x v="1"/>
    <s v="04/06/2016"/>
    <x v="1"/>
    <s v="TM-21010"/>
    <s v="Tamara Manning"/>
    <x v="0"/>
    <x v="0"/>
    <x v="7"/>
    <x v="1"/>
    <s v="OFF-LA-10003766"/>
    <x v="1"/>
    <n v="15.75"/>
  </r>
  <r>
    <n v="2561"/>
    <s v="CA-2016-147788"/>
    <n v="31"/>
    <x v="5"/>
    <x v="1"/>
    <s v="04/06/2016"/>
    <x v="1"/>
    <s v="TM-21010"/>
    <s v="Tamara Manning"/>
    <x v="0"/>
    <x v="0"/>
    <x v="7"/>
    <x v="1"/>
    <s v="OFF-ST-10000046"/>
    <x v="1"/>
    <n v="323.10000000000002"/>
  </r>
  <r>
    <n v="2562"/>
    <s v="CA-2016-144288"/>
    <n v="25"/>
    <x v="4"/>
    <x v="1"/>
    <s v="31/12/2016"/>
    <x v="1"/>
    <s v="MB-17305"/>
    <s v="Maria Bertelson"/>
    <x v="0"/>
    <x v="0"/>
    <x v="18"/>
    <x v="0"/>
    <s v="OFF-LA-10003190"/>
    <x v="1"/>
    <n v="9.2159999999999993"/>
  </r>
  <r>
    <n v="2563"/>
    <s v="CA-2016-144288"/>
    <n v="25"/>
    <x v="4"/>
    <x v="1"/>
    <s v="31/12/2016"/>
    <x v="1"/>
    <s v="MB-17305"/>
    <s v="Maria Bertelson"/>
    <x v="0"/>
    <x v="0"/>
    <x v="18"/>
    <x v="0"/>
    <s v="OFF-PA-10002787"/>
    <x v="1"/>
    <n v="10.368"/>
  </r>
  <r>
    <n v="2564"/>
    <s v="CA-2016-110632"/>
    <n v="17"/>
    <x v="10"/>
    <x v="1"/>
    <s v="22/03/2016"/>
    <x v="0"/>
    <s v="HR-14830"/>
    <s v="Harold Ryan"/>
    <x v="1"/>
    <x v="0"/>
    <x v="15"/>
    <x v="3"/>
    <s v="TEC-AC-10000387"/>
    <x v="2"/>
    <n v="15.02"/>
  </r>
  <r>
    <n v="2565"/>
    <s v="CA-2016-110632"/>
    <n v="17"/>
    <x v="10"/>
    <x v="1"/>
    <s v="22/03/2016"/>
    <x v="0"/>
    <s v="HR-14830"/>
    <s v="Harold Ryan"/>
    <x v="1"/>
    <x v="0"/>
    <x v="15"/>
    <x v="3"/>
    <s v="OFF-ST-10001291"/>
    <x v="1"/>
    <n v="33.82"/>
  </r>
  <r>
    <n v="2566"/>
    <s v="CA-2018-109589"/>
    <n v="21"/>
    <x v="4"/>
    <x v="3"/>
    <s v="24/12/2018"/>
    <x v="2"/>
    <s v="BD-11635"/>
    <s v="Brian Derr"/>
    <x v="0"/>
    <x v="0"/>
    <x v="0"/>
    <x v="0"/>
    <s v="TEC-AC-10003116"/>
    <x v="2"/>
    <n v="71"/>
  </r>
  <r>
    <n v="2567"/>
    <s v="CA-2018-123967"/>
    <n v="1"/>
    <x v="0"/>
    <x v="3"/>
    <s v="03/11/2018"/>
    <x v="0"/>
    <s v="SF-20200"/>
    <s v="Sarah Foster"/>
    <x v="0"/>
    <x v="0"/>
    <x v="4"/>
    <x v="1"/>
    <s v="OFF-BI-10001308"/>
    <x v="1"/>
    <n v="25.12"/>
  </r>
  <r>
    <n v="2568"/>
    <s v="CA-2018-123967"/>
    <n v="1"/>
    <x v="0"/>
    <x v="3"/>
    <s v="03/11/2018"/>
    <x v="0"/>
    <s v="SF-20200"/>
    <s v="Sarah Foster"/>
    <x v="0"/>
    <x v="0"/>
    <x v="4"/>
    <x v="1"/>
    <s v="FUR-TA-10003954"/>
    <x v="0"/>
    <n v="2665.62"/>
  </r>
  <r>
    <n v="2569"/>
    <s v="CA-2018-148929"/>
    <n v="7"/>
    <x v="8"/>
    <x v="3"/>
    <s v="11/09/2018"/>
    <x v="1"/>
    <s v="SP-20620"/>
    <s v="Stefania Perrino"/>
    <x v="1"/>
    <x v="0"/>
    <x v="15"/>
    <x v="3"/>
    <s v="OFF-ST-10003282"/>
    <x v="1"/>
    <n v="478.08"/>
  </r>
  <r>
    <n v="2570"/>
    <s v="CA-2018-134404"/>
    <n v="27"/>
    <x v="4"/>
    <x v="3"/>
    <s v="27/12/2018"/>
    <x v="3"/>
    <s v="DR-12880"/>
    <s v="Dan Reichenbach"/>
    <x v="1"/>
    <x v="0"/>
    <x v="24"/>
    <x v="3"/>
    <s v="TEC-PH-10000576"/>
    <x v="2"/>
    <n v="164.38800000000001"/>
  </r>
  <r>
    <n v="2571"/>
    <s v="CA-2018-134404"/>
    <n v="27"/>
    <x v="4"/>
    <x v="3"/>
    <s v="27/12/2018"/>
    <x v="3"/>
    <s v="DR-12880"/>
    <s v="Dan Reichenbach"/>
    <x v="1"/>
    <x v="0"/>
    <x v="24"/>
    <x v="3"/>
    <s v="OFF-AR-10004441"/>
    <x v="1"/>
    <n v="13.247999999999999"/>
  </r>
  <r>
    <n v="2572"/>
    <s v="CA-2018-109778"/>
    <n v="16"/>
    <x v="7"/>
    <x v="3"/>
    <s v="21/07/2018"/>
    <x v="1"/>
    <s v="VM-21685"/>
    <s v="Valerie Mitchum"/>
    <x v="2"/>
    <x v="0"/>
    <x v="10"/>
    <x v="2"/>
    <s v="OFF-AR-10003759"/>
    <x v="1"/>
    <n v="2.9119999999999999"/>
  </r>
  <r>
    <n v="2573"/>
    <s v="CA-2017-155845"/>
    <n v="12"/>
    <x v="6"/>
    <x v="0"/>
    <s v="15/08/2017"/>
    <x v="0"/>
    <s v="CM-12235"/>
    <s v="Chris McAfee"/>
    <x v="0"/>
    <x v="0"/>
    <x v="5"/>
    <x v="2"/>
    <s v="TEC-AC-10004145"/>
    <x v="2"/>
    <n v="1399.944"/>
  </r>
  <r>
    <n v="2574"/>
    <s v="CA-2018-145128"/>
    <n v="9"/>
    <x v="7"/>
    <x v="3"/>
    <s v="14/07/2018"/>
    <x v="1"/>
    <s v="SM-20320"/>
    <s v="Sean Miller"/>
    <x v="2"/>
    <x v="0"/>
    <x v="14"/>
    <x v="2"/>
    <s v="FUR-FU-10000293"/>
    <x v="0"/>
    <n v="526.45000000000005"/>
  </r>
  <r>
    <n v="2575"/>
    <s v="CA-2015-129091"/>
    <n v="22"/>
    <x v="0"/>
    <x v="2"/>
    <s v="27/11/2015"/>
    <x v="1"/>
    <s v="RA-19885"/>
    <s v="Ruben Ausman"/>
    <x v="1"/>
    <x v="0"/>
    <x v="32"/>
    <x v="0"/>
    <s v="OFF-EN-10004955"/>
    <x v="1"/>
    <n v="16.23"/>
  </r>
  <r>
    <n v="2576"/>
    <s v="CA-2015-129091"/>
    <n v="22"/>
    <x v="0"/>
    <x v="2"/>
    <s v="27/11/2015"/>
    <x v="1"/>
    <s v="RA-19885"/>
    <s v="Ruben Ausman"/>
    <x v="1"/>
    <x v="0"/>
    <x v="32"/>
    <x v="0"/>
    <s v="OFF-BI-10001071"/>
    <x v="1"/>
    <n v="319.89999999999998"/>
  </r>
  <r>
    <n v="2577"/>
    <s v="CA-2015-129091"/>
    <n v="22"/>
    <x v="0"/>
    <x v="2"/>
    <s v="27/11/2015"/>
    <x v="1"/>
    <s v="RA-19885"/>
    <s v="Ruben Ausman"/>
    <x v="1"/>
    <x v="0"/>
    <x v="32"/>
    <x v="0"/>
    <s v="OFF-EN-10001990"/>
    <x v="1"/>
    <n v="11.36"/>
  </r>
  <r>
    <n v="2578"/>
    <s v="CA-2015-129091"/>
    <n v="22"/>
    <x v="0"/>
    <x v="2"/>
    <s v="27/11/2015"/>
    <x v="1"/>
    <s v="RA-19885"/>
    <s v="Ruben Ausman"/>
    <x v="1"/>
    <x v="0"/>
    <x v="32"/>
    <x v="0"/>
    <s v="OFF-AP-10002734"/>
    <x v="1"/>
    <n v="675.12"/>
  </r>
  <r>
    <n v="2579"/>
    <s v="US-2015-155502"/>
    <n v="26"/>
    <x v="9"/>
    <x v="2"/>
    <s v="31/01/2015"/>
    <x v="1"/>
    <s v="SD-20485"/>
    <s v="Shirley Daniels"/>
    <x v="2"/>
    <x v="0"/>
    <x v="17"/>
    <x v="0"/>
    <s v="FUR-FU-10004587"/>
    <x v="0"/>
    <n v="62.82"/>
  </r>
  <r>
    <n v="2580"/>
    <s v="US-2015-155502"/>
    <n v="26"/>
    <x v="9"/>
    <x v="2"/>
    <s v="31/01/2015"/>
    <x v="1"/>
    <s v="SD-20485"/>
    <s v="Shirley Daniels"/>
    <x v="2"/>
    <x v="0"/>
    <x v="17"/>
    <x v="0"/>
    <s v="OFF-ST-10004337"/>
    <x v="1"/>
    <n v="489.92"/>
  </r>
  <r>
    <n v="2581"/>
    <s v="US-2015-155502"/>
    <n v="26"/>
    <x v="9"/>
    <x v="2"/>
    <s v="31/01/2015"/>
    <x v="1"/>
    <s v="SD-20485"/>
    <s v="Shirley Daniels"/>
    <x v="2"/>
    <x v="0"/>
    <x v="17"/>
    <x v="0"/>
    <s v="OFF-PA-10003072"/>
    <x v="1"/>
    <n v="19.440000000000001"/>
  </r>
  <r>
    <n v="2582"/>
    <s v="US-2015-155502"/>
    <n v="26"/>
    <x v="9"/>
    <x v="2"/>
    <s v="31/01/2015"/>
    <x v="1"/>
    <s v="SD-20485"/>
    <s v="Shirley Daniels"/>
    <x v="2"/>
    <x v="0"/>
    <x v="17"/>
    <x v="0"/>
    <s v="OFF-PA-10000380"/>
    <x v="1"/>
    <n v="16.68"/>
  </r>
  <r>
    <n v="2583"/>
    <s v="US-2015-155502"/>
    <n v="26"/>
    <x v="9"/>
    <x v="2"/>
    <s v="31/01/2015"/>
    <x v="1"/>
    <s v="SD-20485"/>
    <s v="Shirley Daniels"/>
    <x v="2"/>
    <x v="0"/>
    <x v="17"/>
    <x v="0"/>
    <s v="TEC-PH-10004833"/>
    <x v="2"/>
    <n v="155.35"/>
  </r>
  <r>
    <n v="2584"/>
    <s v="US-2015-155502"/>
    <n v="26"/>
    <x v="9"/>
    <x v="2"/>
    <s v="31/01/2015"/>
    <x v="1"/>
    <s v="SD-20485"/>
    <s v="Shirley Daniels"/>
    <x v="2"/>
    <x v="0"/>
    <x v="17"/>
    <x v="0"/>
    <s v="FUR-FU-10001847"/>
    <x v="0"/>
    <n v="12.42"/>
  </r>
  <r>
    <n v="2585"/>
    <s v="US-2015-155502"/>
    <n v="26"/>
    <x v="9"/>
    <x v="2"/>
    <s v="31/01/2015"/>
    <x v="1"/>
    <s v="SD-20485"/>
    <s v="Shirley Daniels"/>
    <x v="2"/>
    <x v="0"/>
    <x v="17"/>
    <x v="0"/>
    <s v="TEC-PH-10002103"/>
    <x v="2"/>
    <n v="187.98"/>
  </r>
  <r>
    <n v="2586"/>
    <s v="CA-2016-121041"/>
    <n v="3"/>
    <x v="0"/>
    <x v="1"/>
    <s v="10/11/2016"/>
    <x v="1"/>
    <s v="CS-12250"/>
    <s v="Chris Selesnick"/>
    <x v="1"/>
    <x v="0"/>
    <x v="5"/>
    <x v="2"/>
    <s v="OFF-EN-10001137"/>
    <x v="1"/>
    <n v="6.6079999999999997"/>
  </r>
  <r>
    <n v="2587"/>
    <s v="CA-2018-131695"/>
    <n v="30"/>
    <x v="1"/>
    <x v="3"/>
    <s v="06/07/2018"/>
    <x v="1"/>
    <s v="RA-19285"/>
    <s v="Ralph Arnett"/>
    <x v="0"/>
    <x v="0"/>
    <x v="15"/>
    <x v="3"/>
    <s v="OFF-ST-10001476"/>
    <x v="1"/>
    <n v="248.57"/>
  </r>
  <r>
    <n v="2588"/>
    <s v="CA-2018-131695"/>
    <n v="30"/>
    <x v="1"/>
    <x v="3"/>
    <s v="06/07/2018"/>
    <x v="1"/>
    <s v="RA-19285"/>
    <s v="Ralph Arnett"/>
    <x v="0"/>
    <x v="0"/>
    <x v="15"/>
    <x v="3"/>
    <s v="FUR-FU-10002045"/>
    <x v="0"/>
    <n v="22.23"/>
  </r>
  <r>
    <n v="2589"/>
    <s v="CA-2017-137729"/>
    <n v="5"/>
    <x v="5"/>
    <x v="0"/>
    <s v="09/05/2017"/>
    <x v="1"/>
    <s v="BF-11005"/>
    <s v="Barry Franz"/>
    <x v="2"/>
    <x v="0"/>
    <x v="1"/>
    <x v="1"/>
    <s v="OFF-ST-10001505"/>
    <x v="1"/>
    <n v="5.98"/>
  </r>
  <r>
    <n v="2590"/>
    <s v="CA-2017-137729"/>
    <n v="5"/>
    <x v="5"/>
    <x v="0"/>
    <s v="09/05/2017"/>
    <x v="1"/>
    <s v="BF-11005"/>
    <s v="Barry Franz"/>
    <x v="2"/>
    <x v="0"/>
    <x v="1"/>
    <x v="1"/>
    <s v="TEC-PH-10001433"/>
    <x v="2"/>
    <n v="246.16800000000001"/>
  </r>
  <r>
    <n v="2591"/>
    <s v="US-2017-115455"/>
    <n v="8"/>
    <x v="8"/>
    <x v="0"/>
    <s v="14/09/2017"/>
    <x v="1"/>
    <s v="SE-20110"/>
    <s v="Sanjit Engle"/>
    <x v="0"/>
    <x v="0"/>
    <x v="10"/>
    <x v="2"/>
    <s v="FUR-FU-10004671"/>
    <x v="0"/>
    <n v="14.135999999999999"/>
  </r>
  <r>
    <n v="2592"/>
    <s v="US-2017-115455"/>
    <n v="8"/>
    <x v="8"/>
    <x v="0"/>
    <s v="14/09/2017"/>
    <x v="1"/>
    <s v="SE-20110"/>
    <s v="Sanjit Engle"/>
    <x v="0"/>
    <x v="0"/>
    <x v="10"/>
    <x v="2"/>
    <s v="FUR-TA-10003569"/>
    <x v="0"/>
    <n v="601.47"/>
  </r>
  <r>
    <n v="2593"/>
    <s v="CA-2018-128300"/>
    <n v="24"/>
    <x v="0"/>
    <x v="3"/>
    <s v="26/11/2018"/>
    <x v="0"/>
    <s v="RS-19765"/>
    <s v="Roland Schwarz"/>
    <x v="1"/>
    <x v="0"/>
    <x v="20"/>
    <x v="0"/>
    <s v="TEC-PH-10002807"/>
    <x v="2"/>
    <n v="79.099999999999994"/>
  </r>
  <r>
    <n v="2594"/>
    <s v="CA-2018-128300"/>
    <n v="24"/>
    <x v="0"/>
    <x v="3"/>
    <s v="26/11/2018"/>
    <x v="0"/>
    <s v="RS-19765"/>
    <s v="Roland Schwarz"/>
    <x v="1"/>
    <x v="0"/>
    <x v="20"/>
    <x v="0"/>
    <s v="OFF-BI-10001597"/>
    <x v="1"/>
    <n v="327.84"/>
  </r>
  <r>
    <n v="2595"/>
    <s v="CA-2018-149048"/>
    <n v="13"/>
    <x v="5"/>
    <x v="3"/>
    <s v="17/05/2018"/>
    <x v="1"/>
    <s v="BM-11650"/>
    <s v="Brian Moss"/>
    <x v="1"/>
    <x v="0"/>
    <x v="14"/>
    <x v="2"/>
    <s v="OFF-EN-10003296"/>
    <x v="1"/>
    <n v="180.96"/>
  </r>
  <r>
    <n v="2596"/>
    <s v="CA-2018-149048"/>
    <n v="13"/>
    <x v="5"/>
    <x v="3"/>
    <s v="17/05/2018"/>
    <x v="1"/>
    <s v="BM-11650"/>
    <s v="Brian Moss"/>
    <x v="1"/>
    <x v="0"/>
    <x v="14"/>
    <x v="2"/>
    <s v="OFF-BI-10004632"/>
    <x v="1"/>
    <n v="914.97"/>
  </r>
  <r>
    <n v="2597"/>
    <s v="CA-2018-149048"/>
    <n v="13"/>
    <x v="5"/>
    <x v="3"/>
    <s v="17/05/2018"/>
    <x v="1"/>
    <s v="BM-11650"/>
    <s v="Brian Moss"/>
    <x v="1"/>
    <x v="0"/>
    <x v="14"/>
    <x v="2"/>
    <s v="TEC-PH-10002310"/>
    <x v="2"/>
    <n v="587.97"/>
  </r>
  <r>
    <n v="2598"/>
    <s v="CA-2018-149048"/>
    <n v="13"/>
    <x v="5"/>
    <x v="3"/>
    <s v="17/05/2018"/>
    <x v="1"/>
    <s v="BM-11650"/>
    <s v="Brian Moss"/>
    <x v="1"/>
    <x v="0"/>
    <x v="14"/>
    <x v="2"/>
    <s v="OFF-ST-10000078"/>
    <x v="1"/>
    <n v="530.34"/>
  </r>
  <r>
    <n v="2599"/>
    <s v="CA-2018-149048"/>
    <n v="13"/>
    <x v="5"/>
    <x v="3"/>
    <s v="17/05/2018"/>
    <x v="1"/>
    <s v="BM-11650"/>
    <s v="Brian Moss"/>
    <x v="1"/>
    <x v="0"/>
    <x v="14"/>
    <x v="2"/>
    <s v="OFF-PA-10001752"/>
    <x v="1"/>
    <n v="14.94"/>
  </r>
  <r>
    <n v="2600"/>
    <s v="CA-2018-108553"/>
    <n v="23"/>
    <x v="3"/>
    <x v="3"/>
    <s v="29/04/2018"/>
    <x v="1"/>
    <s v="SK-19990"/>
    <s v="Sally Knutson"/>
    <x v="0"/>
    <x v="0"/>
    <x v="15"/>
    <x v="3"/>
    <s v="OFF-AP-10000026"/>
    <x v="1"/>
    <n v="121.94"/>
  </r>
  <r>
    <n v="2601"/>
    <s v="CA-2018-108553"/>
    <n v="23"/>
    <x v="3"/>
    <x v="3"/>
    <s v="29/04/2018"/>
    <x v="1"/>
    <s v="SK-19990"/>
    <s v="Sally Knutson"/>
    <x v="0"/>
    <x v="0"/>
    <x v="15"/>
    <x v="3"/>
    <s v="OFF-SU-10002573"/>
    <x v="1"/>
    <n v="122.71"/>
  </r>
  <r>
    <n v="2602"/>
    <s v="CA-2017-165848"/>
    <n v="4"/>
    <x v="1"/>
    <x v="0"/>
    <s v="04/06/2017"/>
    <x v="3"/>
    <s v="EN-13780"/>
    <s v="Edward Nazzal"/>
    <x v="0"/>
    <x v="0"/>
    <x v="15"/>
    <x v="3"/>
    <s v="OFF-PA-10000349"/>
    <x v="1"/>
    <n v="14.94"/>
  </r>
  <r>
    <n v="2603"/>
    <s v="CA-2017-165848"/>
    <n v="4"/>
    <x v="1"/>
    <x v="0"/>
    <s v="04/06/2017"/>
    <x v="3"/>
    <s v="EN-13780"/>
    <s v="Edward Nazzal"/>
    <x v="0"/>
    <x v="0"/>
    <x v="15"/>
    <x v="3"/>
    <s v="TEC-MA-10003356"/>
    <x v="2"/>
    <n v="1349.85"/>
  </r>
  <r>
    <n v="2604"/>
    <s v="CA-2017-165848"/>
    <n v="4"/>
    <x v="1"/>
    <x v="0"/>
    <s v="04/06/2017"/>
    <x v="3"/>
    <s v="EN-13780"/>
    <s v="Edward Nazzal"/>
    <x v="0"/>
    <x v="0"/>
    <x v="15"/>
    <x v="3"/>
    <s v="FUR-BO-10000362"/>
    <x v="0"/>
    <n v="136.78399999999999"/>
  </r>
  <r>
    <n v="2605"/>
    <s v="CA-2017-165848"/>
    <n v="4"/>
    <x v="1"/>
    <x v="0"/>
    <s v="04/06/2017"/>
    <x v="3"/>
    <s v="EN-13780"/>
    <s v="Edward Nazzal"/>
    <x v="0"/>
    <x v="0"/>
    <x v="15"/>
    <x v="3"/>
    <s v="FUR-FU-10003878"/>
    <x v="0"/>
    <n v="61.12"/>
  </r>
  <r>
    <n v="2606"/>
    <s v="CA-2015-112718"/>
    <n v="16"/>
    <x v="4"/>
    <x v="2"/>
    <s v="21/12/2015"/>
    <x v="1"/>
    <s v="KN-16450"/>
    <s v="Kean Nguyen"/>
    <x v="1"/>
    <x v="0"/>
    <x v="2"/>
    <x v="0"/>
    <s v="OFF-BI-10000591"/>
    <x v="1"/>
    <n v="1.167"/>
  </r>
  <r>
    <n v="2607"/>
    <s v="CA-2017-154053"/>
    <n v="4"/>
    <x v="10"/>
    <x v="0"/>
    <s v="10/03/2017"/>
    <x v="1"/>
    <s v="MG-17890"/>
    <s v="Michael Granlund"/>
    <x v="2"/>
    <x v="0"/>
    <x v="1"/>
    <x v="1"/>
    <s v="OFF-AR-10003727"/>
    <x v="1"/>
    <n v="16.989999999999998"/>
  </r>
  <r>
    <n v="2608"/>
    <s v="CA-2015-127446"/>
    <n v="25"/>
    <x v="0"/>
    <x v="2"/>
    <s v="30/11/2015"/>
    <x v="1"/>
    <s v="MC-17590"/>
    <s v="Matt Collister"/>
    <x v="1"/>
    <x v="0"/>
    <x v="5"/>
    <x v="2"/>
    <s v="TEC-AC-10001635"/>
    <x v="2"/>
    <n v="24.672000000000001"/>
  </r>
  <r>
    <n v="2609"/>
    <s v="CA-2015-127446"/>
    <n v="25"/>
    <x v="0"/>
    <x v="2"/>
    <s v="30/11/2015"/>
    <x v="1"/>
    <s v="MC-17590"/>
    <s v="Matt Collister"/>
    <x v="1"/>
    <x v="0"/>
    <x v="5"/>
    <x v="2"/>
    <s v="OFF-LA-10001317"/>
    <x v="1"/>
    <n v="2.52"/>
  </r>
  <r>
    <n v="2610"/>
    <s v="CA-2015-127446"/>
    <n v="25"/>
    <x v="0"/>
    <x v="2"/>
    <s v="30/11/2015"/>
    <x v="1"/>
    <s v="MC-17590"/>
    <s v="Matt Collister"/>
    <x v="1"/>
    <x v="0"/>
    <x v="5"/>
    <x v="2"/>
    <s v="FUR-TA-10000577"/>
    <x v="0"/>
    <n v="1218.7349999999999"/>
  </r>
  <r>
    <n v="2611"/>
    <s v="CA-2015-127446"/>
    <n v="25"/>
    <x v="0"/>
    <x v="2"/>
    <s v="30/11/2015"/>
    <x v="1"/>
    <s v="MC-17590"/>
    <s v="Matt Collister"/>
    <x v="1"/>
    <x v="0"/>
    <x v="5"/>
    <x v="2"/>
    <s v="OFF-LA-10000248"/>
    <x v="1"/>
    <n v="5.9039999999999999"/>
  </r>
  <r>
    <n v="2612"/>
    <s v="CA-2015-127446"/>
    <n v="25"/>
    <x v="0"/>
    <x v="2"/>
    <s v="30/11/2015"/>
    <x v="1"/>
    <s v="MC-17590"/>
    <s v="Matt Collister"/>
    <x v="1"/>
    <x v="0"/>
    <x v="5"/>
    <x v="2"/>
    <s v="OFF-PA-10000955"/>
    <x v="1"/>
    <n v="15.696"/>
  </r>
  <r>
    <n v="2613"/>
    <s v="CA-2015-127446"/>
    <n v="25"/>
    <x v="0"/>
    <x v="2"/>
    <s v="30/11/2015"/>
    <x v="1"/>
    <s v="MC-17590"/>
    <s v="Matt Collister"/>
    <x v="1"/>
    <x v="0"/>
    <x v="5"/>
    <x v="2"/>
    <s v="FUR-FU-10000221"/>
    <x v="0"/>
    <n v="6.0960000000000001"/>
  </r>
  <r>
    <n v="2614"/>
    <s v="CA-2017-137204"/>
    <n v="28"/>
    <x v="3"/>
    <x v="0"/>
    <s v="05/05/2017"/>
    <x v="1"/>
    <s v="BO-11350"/>
    <s v="Bill Overfelt"/>
    <x v="1"/>
    <x v="0"/>
    <x v="1"/>
    <x v="1"/>
    <s v="FUR-CH-10002304"/>
    <x v="0"/>
    <n v="41.567999999999998"/>
  </r>
  <r>
    <n v="2615"/>
    <s v="CA-2015-147298"/>
    <n v="26"/>
    <x v="3"/>
    <x v="2"/>
    <s v="03/05/2015"/>
    <x v="1"/>
    <s v="AG-10300"/>
    <s v="Aleksandra Gannaway"/>
    <x v="1"/>
    <x v="0"/>
    <x v="1"/>
    <x v="1"/>
    <s v="FUR-CH-10004886"/>
    <x v="0"/>
    <n v="230.28"/>
  </r>
  <r>
    <n v="2616"/>
    <s v="CA-2015-147298"/>
    <n v="26"/>
    <x v="3"/>
    <x v="2"/>
    <s v="03/05/2015"/>
    <x v="1"/>
    <s v="AG-10300"/>
    <s v="Aleksandra Gannaway"/>
    <x v="1"/>
    <x v="0"/>
    <x v="1"/>
    <x v="1"/>
    <s v="OFF-BI-10001525"/>
    <x v="1"/>
    <n v="18.288"/>
  </r>
  <r>
    <n v="2617"/>
    <s v="CA-2018-147942"/>
    <n v="1"/>
    <x v="3"/>
    <x v="3"/>
    <s v="05/04/2018"/>
    <x v="1"/>
    <s v="MS-17365"/>
    <s v="Maribeth Schnelling"/>
    <x v="0"/>
    <x v="0"/>
    <x v="1"/>
    <x v="1"/>
    <s v="OFF-LA-10003663"/>
    <x v="1"/>
    <n v="5.78"/>
  </r>
  <r>
    <n v="2618"/>
    <s v="CA-2018-147942"/>
    <n v="1"/>
    <x v="3"/>
    <x v="3"/>
    <s v="05/04/2018"/>
    <x v="1"/>
    <s v="MS-17365"/>
    <s v="Maribeth Schnelling"/>
    <x v="0"/>
    <x v="0"/>
    <x v="1"/>
    <x v="1"/>
    <s v="OFF-BI-10001294"/>
    <x v="1"/>
    <n v="121.68"/>
  </r>
  <r>
    <n v="2619"/>
    <s v="CA-2018-115931"/>
    <n v="22"/>
    <x v="4"/>
    <x v="3"/>
    <s v="26/12/2018"/>
    <x v="1"/>
    <s v="JM-15655"/>
    <s v="Jim Mitchum"/>
    <x v="1"/>
    <x v="0"/>
    <x v="27"/>
    <x v="1"/>
    <s v="OFF-AR-10000369"/>
    <x v="1"/>
    <n v="4.17"/>
  </r>
  <r>
    <n v="2620"/>
    <s v="CA-2018-115931"/>
    <n v="22"/>
    <x v="4"/>
    <x v="3"/>
    <s v="26/12/2018"/>
    <x v="1"/>
    <s v="JM-15655"/>
    <s v="Jim Mitchum"/>
    <x v="1"/>
    <x v="0"/>
    <x v="27"/>
    <x v="1"/>
    <s v="TEC-PH-10001300"/>
    <x v="2"/>
    <n v="67.040000000000006"/>
  </r>
  <r>
    <n v="2621"/>
    <s v="CA-2018-115931"/>
    <n v="22"/>
    <x v="4"/>
    <x v="3"/>
    <s v="26/12/2018"/>
    <x v="1"/>
    <s v="JM-15655"/>
    <s v="Jim Mitchum"/>
    <x v="1"/>
    <x v="0"/>
    <x v="27"/>
    <x v="1"/>
    <s v="OFF-ST-10000876"/>
    <x v="1"/>
    <n v="37.32"/>
  </r>
  <r>
    <n v="2622"/>
    <s v="CA-2018-115931"/>
    <n v="22"/>
    <x v="4"/>
    <x v="3"/>
    <s v="26/12/2018"/>
    <x v="1"/>
    <s v="JM-15655"/>
    <s v="Jim Mitchum"/>
    <x v="1"/>
    <x v="0"/>
    <x v="27"/>
    <x v="1"/>
    <s v="OFF-LA-10001404"/>
    <x v="1"/>
    <n v="18.45"/>
  </r>
  <r>
    <n v="2623"/>
    <s v="CA-2015-164861"/>
    <n v="3"/>
    <x v="4"/>
    <x v="2"/>
    <s v="06/12/2015"/>
    <x v="0"/>
    <s v="MC-17635"/>
    <s v="Matthew Clasen"/>
    <x v="1"/>
    <x v="0"/>
    <x v="25"/>
    <x v="2"/>
    <s v="OFF-PA-10001972"/>
    <x v="1"/>
    <n v="25.92"/>
  </r>
  <r>
    <n v="2624"/>
    <s v="CA-2018-127180"/>
    <n v="22"/>
    <x v="2"/>
    <x v="3"/>
    <s v="24/10/2018"/>
    <x v="2"/>
    <s v="TA-21385"/>
    <s v="Tom Ashbrook"/>
    <x v="2"/>
    <x v="0"/>
    <x v="15"/>
    <x v="3"/>
    <s v="TEC-CO-10004722"/>
    <x v="2"/>
    <n v="11199.968000000001"/>
  </r>
  <r>
    <n v="2625"/>
    <s v="CA-2018-127180"/>
    <n v="22"/>
    <x v="2"/>
    <x v="3"/>
    <s v="24/10/2018"/>
    <x v="2"/>
    <s v="TA-21385"/>
    <s v="Tom Ashbrook"/>
    <x v="2"/>
    <x v="0"/>
    <x v="15"/>
    <x v="3"/>
    <s v="TEC-PH-10001494"/>
    <x v="2"/>
    <n v="2399.6"/>
  </r>
  <r>
    <n v="2626"/>
    <s v="CA-2018-127180"/>
    <n v="22"/>
    <x v="2"/>
    <x v="3"/>
    <s v="24/10/2018"/>
    <x v="2"/>
    <s v="TA-21385"/>
    <s v="Tom Ashbrook"/>
    <x v="2"/>
    <x v="0"/>
    <x v="15"/>
    <x v="3"/>
    <s v="OFF-EN-10002500"/>
    <x v="1"/>
    <n v="63.9"/>
  </r>
  <r>
    <n v="2627"/>
    <s v="CA-2018-127180"/>
    <n v="22"/>
    <x v="2"/>
    <x v="3"/>
    <s v="24/10/2018"/>
    <x v="2"/>
    <s v="TA-21385"/>
    <s v="Tom Ashbrook"/>
    <x v="2"/>
    <x v="0"/>
    <x v="15"/>
    <x v="3"/>
    <s v="TEC-PH-10003800"/>
    <x v="2"/>
    <n v="52.99"/>
  </r>
  <r>
    <n v="2628"/>
    <s v="US-2018-165344"/>
    <n v="13"/>
    <x v="0"/>
    <x v="3"/>
    <s v="15/11/2018"/>
    <x v="2"/>
    <s v="SB-20290"/>
    <s v="Sean Braxton"/>
    <x v="1"/>
    <x v="0"/>
    <x v="24"/>
    <x v="3"/>
    <s v="TEC-AC-10002399"/>
    <x v="2"/>
    <n v="60.863999999999997"/>
  </r>
  <r>
    <n v="2629"/>
    <s v="US-2018-165344"/>
    <n v="13"/>
    <x v="0"/>
    <x v="3"/>
    <s v="15/11/2018"/>
    <x v="2"/>
    <s v="SB-20290"/>
    <s v="Sean Braxton"/>
    <x v="1"/>
    <x v="0"/>
    <x v="24"/>
    <x v="3"/>
    <s v="TEC-MA-10002210"/>
    <x v="2"/>
    <n v="652.995"/>
  </r>
  <r>
    <n v="2630"/>
    <s v="US-2018-165344"/>
    <n v="13"/>
    <x v="0"/>
    <x v="3"/>
    <s v="15/11/2018"/>
    <x v="2"/>
    <s v="SB-20290"/>
    <s v="Sean Braxton"/>
    <x v="1"/>
    <x v="0"/>
    <x v="24"/>
    <x v="3"/>
    <s v="OFF-BI-10003196"/>
    <x v="1"/>
    <n v="11.22"/>
  </r>
  <r>
    <n v="2631"/>
    <s v="CA-2016-168186"/>
    <n v="10"/>
    <x v="8"/>
    <x v="1"/>
    <s v="15/09/2016"/>
    <x v="1"/>
    <s v="AB-10150"/>
    <s v="Aimee Bixby"/>
    <x v="0"/>
    <x v="0"/>
    <x v="26"/>
    <x v="2"/>
    <s v="OFF-PA-10000477"/>
    <x v="1"/>
    <n v="14.94"/>
  </r>
  <r>
    <n v="2632"/>
    <s v="US-2018-110604"/>
    <n v="15"/>
    <x v="5"/>
    <x v="3"/>
    <s v="20/05/2018"/>
    <x v="1"/>
    <s v="JF-15295"/>
    <s v="Jason Fortune-"/>
    <x v="0"/>
    <x v="0"/>
    <x v="4"/>
    <x v="1"/>
    <s v="FUR-FU-10000076"/>
    <x v="0"/>
    <n v="39.96"/>
  </r>
  <r>
    <n v="2633"/>
    <s v="US-2018-110604"/>
    <n v="15"/>
    <x v="5"/>
    <x v="3"/>
    <s v="20/05/2018"/>
    <x v="1"/>
    <s v="JF-15295"/>
    <s v="Jason Fortune-"/>
    <x v="0"/>
    <x v="0"/>
    <x v="4"/>
    <x v="1"/>
    <s v="FUR-CH-10002017"/>
    <x v="0"/>
    <n v="42.624000000000002"/>
  </r>
  <r>
    <n v="2634"/>
    <s v="US-2018-110604"/>
    <n v="15"/>
    <x v="5"/>
    <x v="3"/>
    <s v="20/05/2018"/>
    <x v="1"/>
    <s v="JF-15295"/>
    <s v="Jason Fortune-"/>
    <x v="0"/>
    <x v="0"/>
    <x v="4"/>
    <x v="1"/>
    <s v="FUR-CH-10004287"/>
    <x v="0"/>
    <n v="220.96"/>
  </r>
  <r>
    <n v="2635"/>
    <s v="CA-2016-116750"/>
    <n v="5"/>
    <x v="7"/>
    <x v="1"/>
    <s v="10/07/2016"/>
    <x v="0"/>
    <s v="BF-10975"/>
    <s v="Barbara Fisher"/>
    <x v="1"/>
    <x v="0"/>
    <x v="3"/>
    <x v="0"/>
    <s v="FUR-FU-10003829"/>
    <x v="0"/>
    <n v="4.9279999999999999"/>
  </r>
  <r>
    <n v="2636"/>
    <s v="CA-2016-116750"/>
    <n v="5"/>
    <x v="7"/>
    <x v="1"/>
    <s v="10/07/2016"/>
    <x v="0"/>
    <s v="BF-10975"/>
    <s v="Barbara Fisher"/>
    <x v="1"/>
    <x v="0"/>
    <x v="3"/>
    <x v="0"/>
    <s v="OFF-BI-10004728"/>
    <x v="1"/>
    <n v="7.23"/>
  </r>
  <r>
    <n v="2637"/>
    <s v="CA-2016-162369"/>
    <n v="15"/>
    <x v="6"/>
    <x v="1"/>
    <s v="19/08/2016"/>
    <x v="1"/>
    <s v="TT-21265"/>
    <s v="Tim Taslimi"/>
    <x v="1"/>
    <x v="0"/>
    <x v="1"/>
    <x v="1"/>
    <s v="OFF-ST-10000046"/>
    <x v="1"/>
    <n v="323.10000000000002"/>
  </r>
  <r>
    <n v="2638"/>
    <s v="CA-2018-108441"/>
    <n v="12"/>
    <x v="1"/>
    <x v="3"/>
    <s v="18/06/2018"/>
    <x v="1"/>
    <s v="SB-20170"/>
    <s v="Sarah Bern"/>
    <x v="0"/>
    <x v="0"/>
    <x v="15"/>
    <x v="3"/>
    <s v="OFF-PA-10000697"/>
    <x v="1"/>
    <n v="19.04"/>
  </r>
  <r>
    <n v="2639"/>
    <s v="CA-2018-108441"/>
    <n v="12"/>
    <x v="1"/>
    <x v="3"/>
    <s v="18/06/2018"/>
    <x v="1"/>
    <s v="SB-20170"/>
    <s v="Sarah Bern"/>
    <x v="0"/>
    <x v="0"/>
    <x v="15"/>
    <x v="3"/>
    <s v="OFF-BI-10000848"/>
    <x v="1"/>
    <n v="13.128"/>
  </r>
  <r>
    <n v="2640"/>
    <s v="CA-2018-108441"/>
    <n v="12"/>
    <x v="1"/>
    <x v="3"/>
    <s v="18/06/2018"/>
    <x v="1"/>
    <s v="SB-20170"/>
    <s v="Sarah Bern"/>
    <x v="0"/>
    <x v="0"/>
    <x v="15"/>
    <x v="3"/>
    <s v="OFF-AR-10004691"/>
    <x v="1"/>
    <n v="64.14"/>
  </r>
  <r>
    <n v="2641"/>
    <s v="CA-2018-108441"/>
    <n v="12"/>
    <x v="1"/>
    <x v="3"/>
    <s v="18/06/2018"/>
    <x v="1"/>
    <s v="SB-20170"/>
    <s v="Sarah Bern"/>
    <x v="0"/>
    <x v="0"/>
    <x v="15"/>
    <x v="3"/>
    <s v="FUR-CH-10000595"/>
    <x v="0"/>
    <n v="858.24"/>
  </r>
  <r>
    <n v="2642"/>
    <s v="CA-2016-169740"/>
    <n v="20"/>
    <x v="11"/>
    <x v="1"/>
    <s v="25/02/2016"/>
    <x v="1"/>
    <s v="LM-17065"/>
    <s v="Liz MacKendrick"/>
    <x v="0"/>
    <x v="0"/>
    <x v="36"/>
    <x v="0"/>
    <s v="TEC-AC-10000927"/>
    <x v="2"/>
    <n v="29.99"/>
  </r>
  <r>
    <n v="2643"/>
    <s v="CA-2017-124051"/>
    <n v="29"/>
    <x v="4"/>
    <x v="0"/>
    <s v="30/12/2017"/>
    <x v="2"/>
    <s v="KA-16525"/>
    <s v="Kelly Andreada"/>
    <x v="0"/>
    <x v="0"/>
    <x v="10"/>
    <x v="2"/>
    <s v="OFF-PA-10001289"/>
    <x v="1"/>
    <n v="186.048"/>
  </r>
  <r>
    <n v="2644"/>
    <s v="CA-2017-149111"/>
    <n v="17"/>
    <x v="3"/>
    <x v="0"/>
    <s v="21/04/2017"/>
    <x v="0"/>
    <s v="BF-11170"/>
    <s v="Ben Ferrer"/>
    <x v="2"/>
    <x v="0"/>
    <x v="3"/>
    <x v="0"/>
    <s v="TEC-PH-10003092"/>
    <x v="2"/>
    <n v="36.792000000000002"/>
  </r>
  <r>
    <n v="2645"/>
    <s v="CA-2017-149111"/>
    <n v="17"/>
    <x v="3"/>
    <x v="0"/>
    <s v="21/04/2017"/>
    <x v="0"/>
    <s v="BF-11170"/>
    <s v="Ben Ferrer"/>
    <x v="2"/>
    <x v="0"/>
    <x v="3"/>
    <x v="0"/>
    <s v="FUR-FU-10000206"/>
    <x v="0"/>
    <n v="18.623999999999999"/>
  </r>
  <r>
    <n v="2646"/>
    <s v="CA-2015-131002"/>
    <n v="7"/>
    <x v="8"/>
    <x v="2"/>
    <s v="12/09/2015"/>
    <x v="0"/>
    <s v="TB-21400"/>
    <s v="Tom Boeckenhauer"/>
    <x v="0"/>
    <x v="0"/>
    <x v="26"/>
    <x v="2"/>
    <s v="FUR-FU-10004270"/>
    <x v="0"/>
    <n v="57.69"/>
  </r>
  <r>
    <n v="2647"/>
    <s v="CA-2015-131002"/>
    <n v="7"/>
    <x v="8"/>
    <x v="2"/>
    <s v="12/09/2015"/>
    <x v="0"/>
    <s v="TB-21400"/>
    <s v="Tom Boeckenhauer"/>
    <x v="0"/>
    <x v="0"/>
    <x v="26"/>
    <x v="2"/>
    <s v="OFF-BI-10000948"/>
    <x v="1"/>
    <n v="42.81"/>
  </r>
  <r>
    <n v="2648"/>
    <s v="CA-2015-131002"/>
    <n v="7"/>
    <x v="8"/>
    <x v="2"/>
    <s v="12/09/2015"/>
    <x v="0"/>
    <s v="TB-21400"/>
    <s v="Tom Boeckenhauer"/>
    <x v="0"/>
    <x v="0"/>
    <x v="26"/>
    <x v="2"/>
    <s v="OFF-PA-10000223"/>
    <x v="1"/>
    <n v="12.96"/>
  </r>
  <r>
    <n v="2649"/>
    <s v="CA-2015-131002"/>
    <n v="7"/>
    <x v="8"/>
    <x v="2"/>
    <s v="12/09/2015"/>
    <x v="0"/>
    <s v="TB-21400"/>
    <s v="Tom Boeckenhauer"/>
    <x v="0"/>
    <x v="0"/>
    <x v="26"/>
    <x v="2"/>
    <s v="FUR-FU-10004665"/>
    <x v="0"/>
    <n v="821.88"/>
  </r>
  <r>
    <n v="2650"/>
    <s v="CA-2015-131002"/>
    <n v="7"/>
    <x v="8"/>
    <x v="2"/>
    <s v="12/09/2015"/>
    <x v="0"/>
    <s v="TB-21400"/>
    <s v="Tom Boeckenhauer"/>
    <x v="0"/>
    <x v="0"/>
    <x v="26"/>
    <x v="2"/>
    <s v="TEC-PH-10000215"/>
    <x v="2"/>
    <n v="104.85"/>
  </r>
  <r>
    <n v="2651"/>
    <s v="US-2017-146794"/>
    <n v="26"/>
    <x v="8"/>
    <x v="0"/>
    <s v="01/10/2017"/>
    <x v="1"/>
    <s v="SH-19975"/>
    <s v="Sally Hughsby"/>
    <x v="1"/>
    <x v="0"/>
    <x v="1"/>
    <x v="1"/>
    <s v="FUR-BO-10004467"/>
    <x v="0"/>
    <n v="424.95749999999998"/>
  </r>
  <r>
    <n v="2652"/>
    <s v="CA-2018-112515"/>
    <n v="17"/>
    <x v="8"/>
    <x v="3"/>
    <s v="21/09/2018"/>
    <x v="0"/>
    <s v="AS-10225"/>
    <s v="Alan Schoenberger"/>
    <x v="1"/>
    <x v="0"/>
    <x v="7"/>
    <x v="1"/>
    <s v="OFF-BI-10000829"/>
    <x v="1"/>
    <n v="10.776"/>
  </r>
  <r>
    <n v="2653"/>
    <s v="CA-2018-112515"/>
    <n v="17"/>
    <x v="8"/>
    <x v="3"/>
    <s v="21/09/2018"/>
    <x v="0"/>
    <s v="AS-10225"/>
    <s v="Alan Schoenberger"/>
    <x v="1"/>
    <x v="0"/>
    <x v="7"/>
    <x v="1"/>
    <s v="OFF-BI-10003712"/>
    <x v="1"/>
    <n v="11.784000000000001"/>
  </r>
  <r>
    <n v="2654"/>
    <s v="CA-2018-112515"/>
    <n v="17"/>
    <x v="8"/>
    <x v="3"/>
    <s v="21/09/2018"/>
    <x v="0"/>
    <s v="AS-10225"/>
    <s v="Alan Schoenberger"/>
    <x v="1"/>
    <x v="0"/>
    <x v="7"/>
    <x v="1"/>
    <s v="OFF-PA-10000062"/>
    <x v="1"/>
    <n v="164.88"/>
  </r>
  <r>
    <n v="2655"/>
    <s v="CA-2018-112515"/>
    <n v="17"/>
    <x v="8"/>
    <x v="3"/>
    <s v="21/09/2018"/>
    <x v="0"/>
    <s v="AS-10225"/>
    <s v="Alan Schoenberger"/>
    <x v="1"/>
    <x v="0"/>
    <x v="7"/>
    <x v="1"/>
    <s v="FUR-BO-10003404"/>
    <x v="0"/>
    <n v="1292.94"/>
  </r>
  <r>
    <n v="2656"/>
    <s v="CA-2018-112515"/>
    <n v="17"/>
    <x v="8"/>
    <x v="3"/>
    <s v="21/09/2018"/>
    <x v="0"/>
    <s v="AS-10225"/>
    <s v="Alan Schoenberger"/>
    <x v="1"/>
    <x v="0"/>
    <x v="7"/>
    <x v="1"/>
    <s v="OFF-BI-10004233"/>
    <x v="1"/>
    <n v="25.584"/>
  </r>
  <r>
    <n v="2657"/>
    <s v="CA-2018-112515"/>
    <n v="17"/>
    <x v="8"/>
    <x v="3"/>
    <s v="21/09/2018"/>
    <x v="0"/>
    <s v="AS-10225"/>
    <s v="Alan Schoenberger"/>
    <x v="1"/>
    <x v="0"/>
    <x v="7"/>
    <x v="1"/>
    <s v="OFF-ST-10001272"/>
    <x v="1"/>
    <n v="261.74"/>
  </r>
  <r>
    <n v="2658"/>
    <s v="CA-2018-112515"/>
    <n v="17"/>
    <x v="8"/>
    <x v="3"/>
    <s v="21/09/2018"/>
    <x v="0"/>
    <s v="AS-10225"/>
    <s v="Alan Schoenberger"/>
    <x v="1"/>
    <x v="0"/>
    <x v="7"/>
    <x v="1"/>
    <s v="OFF-LA-10001175"/>
    <x v="1"/>
    <n v="14.4"/>
  </r>
  <r>
    <n v="2659"/>
    <s v="CA-2017-150343"/>
    <n v="16"/>
    <x v="6"/>
    <x v="0"/>
    <s v="20/08/2017"/>
    <x v="1"/>
    <s v="PK-19075"/>
    <s v="Pete Kriz"/>
    <x v="0"/>
    <x v="0"/>
    <x v="1"/>
    <x v="1"/>
    <s v="OFF-EN-10004030"/>
    <x v="1"/>
    <n v="10.86"/>
  </r>
  <r>
    <n v="2660"/>
    <s v="CA-2016-135538"/>
    <n v="24"/>
    <x v="4"/>
    <x v="1"/>
    <s v="28/12/2016"/>
    <x v="1"/>
    <s v="HR-14830"/>
    <s v="Harold Ryan"/>
    <x v="1"/>
    <x v="0"/>
    <x v="16"/>
    <x v="1"/>
    <s v="FUR-CH-10004287"/>
    <x v="0"/>
    <n v="883.84"/>
  </r>
  <r>
    <n v="2661"/>
    <s v="CA-2018-123372"/>
    <n v="28"/>
    <x v="0"/>
    <x v="3"/>
    <s v="02/12/2018"/>
    <x v="1"/>
    <s v="DG-13300"/>
    <s v="Deirdre Greer"/>
    <x v="1"/>
    <x v="0"/>
    <x v="15"/>
    <x v="3"/>
    <s v="TEC-PH-10002834"/>
    <x v="2"/>
    <n v="1979.89"/>
  </r>
  <r>
    <n v="2662"/>
    <s v="CA-2018-123372"/>
    <n v="28"/>
    <x v="0"/>
    <x v="3"/>
    <s v="02/12/2018"/>
    <x v="1"/>
    <s v="DG-13300"/>
    <s v="Deirdre Greer"/>
    <x v="1"/>
    <x v="0"/>
    <x v="15"/>
    <x v="3"/>
    <s v="OFF-EN-10003055"/>
    <x v="1"/>
    <n v="79.959999999999994"/>
  </r>
  <r>
    <n v="2663"/>
    <s v="CA-2018-159604"/>
    <n v="14"/>
    <x v="3"/>
    <x v="3"/>
    <s v="15/04/2018"/>
    <x v="2"/>
    <s v="CL-12700"/>
    <s v="Craig Leslie"/>
    <x v="2"/>
    <x v="0"/>
    <x v="25"/>
    <x v="2"/>
    <s v="OFF-BI-10003460"/>
    <x v="1"/>
    <n v="8.76"/>
  </r>
  <r>
    <n v="2664"/>
    <s v="CA-2017-164784"/>
    <n v="1"/>
    <x v="5"/>
    <x v="0"/>
    <s v="04/05/2017"/>
    <x v="2"/>
    <s v="HF-14995"/>
    <s v="Herbert Flentye"/>
    <x v="0"/>
    <x v="0"/>
    <x v="18"/>
    <x v="0"/>
    <s v="OFF-LA-10001569"/>
    <x v="1"/>
    <n v="3.984"/>
  </r>
  <r>
    <n v="2665"/>
    <s v="CA-2017-164784"/>
    <n v="1"/>
    <x v="5"/>
    <x v="0"/>
    <s v="04/05/2017"/>
    <x v="2"/>
    <s v="HF-14995"/>
    <s v="Herbert Flentye"/>
    <x v="0"/>
    <x v="0"/>
    <x v="18"/>
    <x v="0"/>
    <s v="FUR-TA-10004534"/>
    <x v="0"/>
    <n v="370.62"/>
  </r>
  <r>
    <n v="2666"/>
    <s v="CA-2017-164784"/>
    <n v="1"/>
    <x v="5"/>
    <x v="0"/>
    <s v="04/05/2017"/>
    <x v="2"/>
    <s v="HF-14995"/>
    <s v="Herbert Flentye"/>
    <x v="0"/>
    <x v="0"/>
    <x v="18"/>
    <x v="0"/>
    <s v="OFF-BI-10002954"/>
    <x v="1"/>
    <n v="2.742"/>
  </r>
  <r>
    <n v="2667"/>
    <s v="CA-2017-111794"/>
    <n v="1"/>
    <x v="2"/>
    <x v="0"/>
    <s v="01/10/2017"/>
    <x v="3"/>
    <s v="HG-15025"/>
    <s v="Hunter Glantz"/>
    <x v="0"/>
    <x v="0"/>
    <x v="5"/>
    <x v="2"/>
    <s v="TEC-AC-10003832"/>
    <x v="2"/>
    <n v="79.512"/>
  </r>
  <r>
    <n v="2668"/>
    <s v="CA-2017-111794"/>
    <n v="1"/>
    <x v="2"/>
    <x v="0"/>
    <s v="01/10/2017"/>
    <x v="3"/>
    <s v="HG-15025"/>
    <s v="Hunter Glantz"/>
    <x v="0"/>
    <x v="0"/>
    <x v="5"/>
    <x v="2"/>
    <s v="OFF-PA-10000474"/>
    <x v="1"/>
    <n v="28.352"/>
  </r>
  <r>
    <n v="2669"/>
    <s v="US-2016-139759"/>
    <n v="25"/>
    <x v="6"/>
    <x v="1"/>
    <s v="30/08/2016"/>
    <x v="1"/>
    <s v="NL-18310"/>
    <s v="Nancy Lomonaco"/>
    <x v="2"/>
    <x v="0"/>
    <x v="1"/>
    <x v="1"/>
    <s v="FUR-CH-10002774"/>
    <x v="0"/>
    <n v="40.783999999999999"/>
  </r>
  <r>
    <n v="2670"/>
    <s v="US-2016-139759"/>
    <n v="25"/>
    <x v="6"/>
    <x v="1"/>
    <s v="30/08/2016"/>
    <x v="1"/>
    <s v="NL-18310"/>
    <s v="Nancy Lomonaco"/>
    <x v="2"/>
    <x v="0"/>
    <x v="1"/>
    <x v="1"/>
    <s v="OFF-AP-10002765"/>
    <x v="1"/>
    <n v="105.96"/>
  </r>
  <r>
    <n v="2671"/>
    <s v="CA-2015-126403"/>
    <n v="9"/>
    <x v="8"/>
    <x v="2"/>
    <s v="12/09/2015"/>
    <x v="0"/>
    <s v="RR-19525"/>
    <s v="Rick Reed"/>
    <x v="1"/>
    <x v="0"/>
    <x v="31"/>
    <x v="3"/>
    <s v="OFF-PA-10001144"/>
    <x v="1"/>
    <n v="166.44"/>
  </r>
  <r>
    <n v="2672"/>
    <s v="CA-2015-126403"/>
    <n v="9"/>
    <x v="8"/>
    <x v="2"/>
    <s v="12/09/2015"/>
    <x v="0"/>
    <s v="RR-19525"/>
    <s v="Rick Reed"/>
    <x v="1"/>
    <x v="0"/>
    <x v="31"/>
    <x v="3"/>
    <s v="FUR-CH-10003761"/>
    <x v="0"/>
    <n v="785.88"/>
  </r>
  <r>
    <n v="2673"/>
    <s v="CA-2015-126403"/>
    <n v="9"/>
    <x v="8"/>
    <x v="2"/>
    <s v="12/09/2015"/>
    <x v="0"/>
    <s v="RR-19525"/>
    <s v="Rick Reed"/>
    <x v="1"/>
    <x v="0"/>
    <x v="31"/>
    <x v="3"/>
    <s v="OFF-PA-10004665"/>
    <x v="1"/>
    <n v="26.2"/>
  </r>
  <r>
    <n v="2674"/>
    <s v="CA-2015-126403"/>
    <n v="9"/>
    <x v="8"/>
    <x v="2"/>
    <s v="12/09/2015"/>
    <x v="0"/>
    <s v="RR-19525"/>
    <s v="Rick Reed"/>
    <x v="1"/>
    <x v="0"/>
    <x v="31"/>
    <x v="3"/>
    <s v="OFF-ST-10000078"/>
    <x v="1"/>
    <n v="1325.85"/>
  </r>
  <r>
    <n v="2675"/>
    <s v="CA-2018-136875"/>
    <n v="3"/>
    <x v="4"/>
    <x v="3"/>
    <s v="03/12/2018"/>
    <x v="3"/>
    <s v="TC-21295"/>
    <s v="Toby Carlisle"/>
    <x v="0"/>
    <x v="0"/>
    <x v="1"/>
    <x v="1"/>
    <s v="OFF-PA-10000357"/>
    <x v="1"/>
    <n v="166.44"/>
  </r>
  <r>
    <n v="2676"/>
    <s v="CA-2018-132185"/>
    <n v="27"/>
    <x v="0"/>
    <x v="3"/>
    <s v="02/12/2018"/>
    <x v="1"/>
    <s v="DB-13615"/>
    <s v="Doug Bickford"/>
    <x v="0"/>
    <x v="0"/>
    <x v="3"/>
    <x v="0"/>
    <s v="OFF-AR-10000422"/>
    <x v="1"/>
    <n v="8.76"/>
  </r>
  <r>
    <n v="2677"/>
    <s v="CA-2018-132185"/>
    <n v="27"/>
    <x v="0"/>
    <x v="3"/>
    <s v="02/12/2018"/>
    <x v="1"/>
    <s v="DB-13615"/>
    <s v="Doug Bickford"/>
    <x v="0"/>
    <x v="0"/>
    <x v="3"/>
    <x v="0"/>
    <s v="OFF-AP-10001205"/>
    <x v="1"/>
    <n v="43.584000000000003"/>
  </r>
  <r>
    <n v="2678"/>
    <s v="US-2015-160780"/>
    <n v="21"/>
    <x v="1"/>
    <x v="2"/>
    <s v="21/06/2015"/>
    <x v="3"/>
    <s v="SV-20785"/>
    <s v="Stewart Visinsky"/>
    <x v="0"/>
    <x v="0"/>
    <x v="22"/>
    <x v="1"/>
    <s v="OFF-BI-10001116"/>
    <x v="1"/>
    <n v="11.087999999999999"/>
  </r>
  <r>
    <n v="2679"/>
    <s v="US-2015-160780"/>
    <n v="21"/>
    <x v="1"/>
    <x v="2"/>
    <s v="21/06/2015"/>
    <x v="3"/>
    <s v="SV-20785"/>
    <s v="Stewart Visinsky"/>
    <x v="0"/>
    <x v="0"/>
    <x v="22"/>
    <x v="1"/>
    <s v="OFF-BI-10002931"/>
    <x v="1"/>
    <n v="25.164000000000001"/>
  </r>
  <r>
    <n v="2680"/>
    <s v="CA-2018-127026"/>
    <n v="21"/>
    <x v="9"/>
    <x v="3"/>
    <s v="27/01/2018"/>
    <x v="1"/>
    <s v="MH-18115"/>
    <s v="Mick Hernandez"/>
    <x v="2"/>
    <x v="0"/>
    <x v="12"/>
    <x v="2"/>
    <s v="OFF-BI-10000546"/>
    <x v="1"/>
    <n v="14.4"/>
  </r>
  <r>
    <n v="2681"/>
    <s v="CA-2018-127026"/>
    <n v="21"/>
    <x v="9"/>
    <x v="3"/>
    <s v="27/01/2018"/>
    <x v="1"/>
    <s v="MH-18115"/>
    <s v="Mick Hernandez"/>
    <x v="2"/>
    <x v="0"/>
    <x v="12"/>
    <x v="2"/>
    <s v="TEC-AC-10002049"/>
    <x v="2"/>
    <n v="619.95000000000005"/>
  </r>
  <r>
    <n v="2682"/>
    <s v="CA-2018-127026"/>
    <n v="21"/>
    <x v="9"/>
    <x v="3"/>
    <s v="27/01/2018"/>
    <x v="1"/>
    <s v="MH-18115"/>
    <s v="Mick Hernandez"/>
    <x v="2"/>
    <x v="0"/>
    <x v="12"/>
    <x v="2"/>
    <s v="OFF-BI-10001196"/>
    <x v="1"/>
    <n v="89.52"/>
  </r>
  <r>
    <n v="2683"/>
    <s v="CA-2018-127026"/>
    <n v="21"/>
    <x v="9"/>
    <x v="3"/>
    <s v="27/01/2018"/>
    <x v="1"/>
    <s v="MH-18115"/>
    <s v="Mick Hernandez"/>
    <x v="2"/>
    <x v="0"/>
    <x v="12"/>
    <x v="2"/>
    <s v="TEC-MA-10002981"/>
    <x v="2"/>
    <n v="350.97300000000001"/>
  </r>
  <r>
    <n v="2684"/>
    <s v="CA-2018-127026"/>
    <n v="21"/>
    <x v="9"/>
    <x v="3"/>
    <s v="27/01/2018"/>
    <x v="1"/>
    <s v="MH-18115"/>
    <s v="Mick Hernandez"/>
    <x v="2"/>
    <x v="0"/>
    <x v="12"/>
    <x v="2"/>
    <s v="TEC-PH-10003601"/>
    <x v="2"/>
    <n v="164.99"/>
  </r>
  <r>
    <n v="2685"/>
    <s v="CA-2018-137085"/>
    <n v="29"/>
    <x v="1"/>
    <x v="3"/>
    <s v="06/07/2018"/>
    <x v="1"/>
    <s v="CT-11995"/>
    <s v="Carol Triggs"/>
    <x v="0"/>
    <x v="0"/>
    <x v="1"/>
    <x v="1"/>
    <s v="OFF-BI-10000632"/>
    <x v="1"/>
    <n v="312.55200000000002"/>
  </r>
  <r>
    <n v="2686"/>
    <s v="CA-2017-133123"/>
    <n v="6"/>
    <x v="8"/>
    <x v="0"/>
    <s v="11/09/2017"/>
    <x v="1"/>
    <s v="KB-16315"/>
    <s v="Karl Braun"/>
    <x v="0"/>
    <x v="0"/>
    <x v="3"/>
    <x v="0"/>
    <s v="OFF-EN-10003055"/>
    <x v="1"/>
    <n v="95.951999999999998"/>
  </r>
  <r>
    <n v="2687"/>
    <s v="CA-2017-133123"/>
    <n v="6"/>
    <x v="8"/>
    <x v="0"/>
    <s v="11/09/2017"/>
    <x v="1"/>
    <s v="KB-16315"/>
    <s v="Karl Braun"/>
    <x v="0"/>
    <x v="0"/>
    <x v="3"/>
    <x v="0"/>
    <s v="OFF-BI-10001031"/>
    <x v="1"/>
    <n v="3.2040000000000002"/>
  </r>
  <r>
    <n v="2688"/>
    <s v="US-2017-128195"/>
    <n v="4"/>
    <x v="6"/>
    <x v="0"/>
    <s v="05/08/2017"/>
    <x v="2"/>
    <s v="RA-19285"/>
    <s v="Ralph Arnett"/>
    <x v="0"/>
    <x v="0"/>
    <x v="10"/>
    <x v="2"/>
    <s v="OFF-BI-10002003"/>
    <x v="1"/>
    <n v="3.98"/>
  </r>
  <r>
    <n v="2689"/>
    <s v="CA-2016-153220"/>
    <n v="12"/>
    <x v="0"/>
    <x v="1"/>
    <s v="14/11/2016"/>
    <x v="2"/>
    <s v="YC-21895"/>
    <s v="Yoseph Carroll"/>
    <x v="1"/>
    <x v="0"/>
    <x v="1"/>
    <x v="1"/>
    <s v="OFF-PA-10003016"/>
    <x v="1"/>
    <n v="15.7"/>
  </r>
  <r>
    <n v="2690"/>
    <s v="CA-2015-123064"/>
    <n v="30"/>
    <x v="1"/>
    <x v="2"/>
    <s v="02/07/2015"/>
    <x v="2"/>
    <s v="RA-19915"/>
    <s v="Russell Applegate"/>
    <x v="0"/>
    <x v="0"/>
    <x v="10"/>
    <x v="2"/>
    <s v="OFF-AR-10004582"/>
    <x v="1"/>
    <n v="5.2480000000000002"/>
  </r>
  <r>
    <n v="2691"/>
    <s v="CA-2018-156412"/>
    <n v="4"/>
    <x v="4"/>
    <x v="3"/>
    <s v="08/12/2018"/>
    <x v="1"/>
    <s v="CM-12160"/>
    <s v="Charles McCrossin"/>
    <x v="0"/>
    <x v="0"/>
    <x v="9"/>
    <x v="3"/>
    <s v="OFF-BI-10004364"/>
    <x v="1"/>
    <n v="5.3460000000000001"/>
  </r>
  <r>
    <n v="2692"/>
    <s v="US-2017-144211"/>
    <n v="28"/>
    <x v="6"/>
    <x v="0"/>
    <s v="02/09/2017"/>
    <x v="1"/>
    <s v="CS-12130"/>
    <s v="Chad Sievert"/>
    <x v="0"/>
    <x v="0"/>
    <x v="22"/>
    <x v="1"/>
    <s v="OFF-PA-10002246"/>
    <x v="1"/>
    <n v="15.48"/>
  </r>
  <r>
    <n v="2693"/>
    <s v="US-2017-144211"/>
    <n v="28"/>
    <x v="6"/>
    <x v="0"/>
    <s v="02/09/2017"/>
    <x v="1"/>
    <s v="CS-12130"/>
    <s v="Chad Sievert"/>
    <x v="0"/>
    <x v="0"/>
    <x v="22"/>
    <x v="1"/>
    <s v="TEC-PH-10002890"/>
    <x v="2"/>
    <n v="108.57599999999999"/>
  </r>
  <r>
    <n v="2694"/>
    <s v="CA-2017-138079"/>
    <n v="22"/>
    <x v="9"/>
    <x v="0"/>
    <s v="28/01/2017"/>
    <x v="1"/>
    <s v="AJ-10795"/>
    <s v="Anthony Johnson"/>
    <x v="1"/>
    <x v="0"/>
    <x v="4"/>
    <x v="1"/>
    <s v="FUR-FU-10001475"/>
    <x v="0"/>
    <n v="109.9"/>
  </r>
  <r>
    <n v="2695"/>
    <s v="CA-2015-143182"/>
    <n v="15"/>
    <x v="2"/>
    <x v="2"/>
    <s v="20/10/2015"/>
    <x v="1"/>
    <s v="DL-12865"/>
    <s v="Dan Lawera"/>
    <x v="0"/>
    <x v="0"/>
    <x v="2"/>
    <x v="0"/>
    <s v="FUR-FU-10004270"/>
    <x v="0"/>
    <n v="15.384"/>
  </r>
  <r>
    <n v="2696"/>
    <s v="CA-2017-161662"/>
    <n v="7"/>
    <x v="11"/>
    <x v="0"/>
    <s v="09/02/2017"/>
    <x v="2"/>
    <s v="BE-11410"/>
    <s v="Bobby Elias"/>
    <x v="0"/>
    <x v="0"/>
    <x v="24"/>
    <x v="3"/>
    <s v="OFF-PA-10003465"/>
    <x v="1"/>
    <n v="30.352"/>
  </r>
  <r>
    <n v="2697"/>
    <s v="CA-2015-145317"/>
    <n v="18"/>
    <x v="10"/>
    <x v="2"/>
    <s v="23/03/2015"/>
    <x v="1"/>
    <s v="SM-20320"/>
    <s v="Sean Miller"/>
    <x v="2"/>
    <x v="0"/>
    <x v="2"/>
    <x v="0"/>
    <s v="TEC-MA-10003626"/>
    <x v="2"/>
    <n v="821.3"/>
  </r>
  <r>
    <n v="2698"/>
    <s v="CA-2015-145317"/>
    <n v="18"/>
    <x v="10"/>
    <x v="2"/>
    <s v="23/03/2015"/>
    <x v="1"/>
    <s v="SM-20320"/>
    <s v="Sean Miller"/>
    <x v="2"/>
    <x v="0"/>
    <x v="2"/>
    <x v="0"/>
    <s v="TEC-MA-10002412"/>
    <x v="2"/>
    <n v="22638.48"/>
  </r>
  <r>
    <n v="2699"/>
    <s v="CA-2015-145317"/>
    <n v="18"/>
    <x v="10"/>
    <x v="2"/>
    <s v="23/03/2015"/>
    <x v="1"/>
    <s v="SM-20320"/>
    <s v="Sean Miller"/>
    <x v="2"/>
    <x v="0"/>
    <x v="2"/>
    <x v="0"/>
    <s v="OFF-PA-10001804"/>
    <x v="1"/>
    <n v="21.376000000000001"/>
  </r>
  <r>
    <n v="2700"/>
    <s v="CA-2015-145317"/>
    <n v="18"/>
    <x v="10"/>
    <x v="2"/>
    <s v="23/03/2015"/>
    <x v="1"/>
    <s v="SM-20320"/>
    <s v="Sean Miller"/>
    <x v="2"/>
    <x v="0"/>
    <x v="2"/>
    <x v="0"/>
    <s v="OFF-AR-10003183"/>
    <x v="1"/>
    <n v="8.016"/>
  </r>
  <r>
    <n v="2701"/>
    <s v="CA-2015-145317"/>
    <n v="18"/>
    <x v="10"/>
    <x v="2"/>
    <s v="23/03/2015"/>
    <x v="1"/>
    <s v="SM-20320"/>
    <s v="Sean Miller"/>
    <x v="2"/>
    <x v="0"/>
    <x v="2"/>
    <x v="0"/>
    <s v="FUR-FU-10004270"/>
    <x v="0"/>
    <n v="30.768000000000001"/>
  </r>
  <r>
    <n v="2702"/>
    <s v="CA-2015-145317"/>
    <n v="18"/>
    <x v="10"/>
    <x v="2"/>
    <s v="23/03/2015"/>
    <x v="1"/>
    <s v="SM-20320"/>
    <s v="Sean Miller"/>
    <x v="2"/>
    <x v="0"/>
    <x v="2"/>
    <x v="0"/>
    <s v="OFF-FA-10003112"/>
    <x v="1"/>
    <n v="18.936"/>
  </r>
  <r>
    <n v="2703"/>
    <s v="CA-2015-145317"/>
    <n v="18"/>
    <x v="10"/>
    <x v="2"/>
    <s v="23/03/2015"/>
    <x v="1"/>
    <s v="SM-20320"/>
    <s v="Sean Miller"/>
    <x v="2"/>
    <x v="0"/>
    <x v="2"/>
    <x v="0"/>
    <s v="FUR-FU-10001986"/>
    <x v="0"/>
    <n v="122.352"/>
  </r>
  <r>
    <n v="2704"/>
    <s v="CA-2015-143413"/>
    <n v="24"/>
    <x v="5"/>
    <x v="2"/>
    <s v="30/05/2015"/>
    <x v="1"/>
    <s v="RP-19390"/>
    <s v="Resi Pölking"/>
    <x v="0"/>
    <x v="0"/>
    <x v="39"/>
    <x v="3"/>
    <s v="OFF-PA-10002319"/>
    <x v="1"/>
    <n v="116.28"/>
  </r>
  <r>
    <n v="2705"/>
    <s v="CA-2018-156818"/>
    <n v="11"/>
    <x v="7"/>
    <x v="3"/>
    <s v="13/07/2018"/>
    <x v="0"/>
    <s v="JD-16015"/>
    <s v="Joy Daniels"/>
    <x v="0"/>
    <x v="0"/>
    <x v="15"/>
    <x v="3"/>
    <s v="TEC-AC-10002323"/>
    <x v="2"/>
    <n v="132.6"/>
  </r>
  <r>
    <n v="2706"/>
    <s v="CA-2018-155873"/>
    <n v="16"/>
    <x v="1"/>
    <x v="3"/>
    <s v="21/06/2018"/>
    <x v="1"/>
    <s v="AB-10255"/>
    <s v="Alejandro Ballentine"/>
    <x v="2"/>
    <x v="0"/>
    <x v="27"/>
    <x v="1"/>
    <s v="OFF-SU-10001165"/>
    <x v="1"/>
    <n v="16.68"/>
  </r>
  <r>
    <n v="2707"/>
    <s v="CA-2018-155873"/>
    <n v="16"/>
    <x v="1"/>
    <x v="3"/>
    <s v="21/06/2018"/>
    <x v="1"/>
    <s v="AB-10255"/>
    <s v="Alejandro Ballentine"/>
    <x v="2"/>
    <x v="0"/>
    <x v="27"/>
    <x v="1"/>
    <s v="OFF-PA-10001246"/>
    <x v="1"/>
    <n v="19.440000000000001"/>
  </r>
  <r>
    <n v="2708"/>
    <s v="CA-2018-155873"/>
    <n v="16"/>
    <x v="1"/>
    <x v="3"/>
    <s v="21/06/2018"/>
    <x v="1"/>
    <s v="AB-10255"/>
    <s v="Alejandro Ballentine"/>
    <x v="2"/>
    <x v="0"/>
    <x v="27"/>
    <x v="1"/>
    <s v="OFF-PA-10001815"/>
    <x v="1"/>
    <n v="192.16"/>
  </r>
  <r>
    <n v="2709"/>
    <s v="CA-2016-121797"/>
    <n v="30"/>
    <x v="9"/>
    <x v="1"/>
    <s v="06/02/2016"/>
    <x v="1"/>
    <s v="CC-12145"/>
    <s v="Charles Crestani"/>
    <x v="0"/>
    <x v="0"/>
    <x v="1"/>
    <x v="1"/>
    <s v="FUR-FU-10001876"/>
    <x v="0"/>
    <n v="227.36"/>
  </r>
  <r>
    <n v="2710"/>
    <s v="CA-2016-121797"/>
    <n v="30"/>
    <x v="9"/>
    <x v="1"/>
    <s v="06/02/2016"/>
    <x v="1"/>
    <s v="CC-12145"/>
    <s v="Charles Crestani"/>
    <x v="0"/>
    <x v="0"/>
    <x v="1"/>
    <x v="1"/>
    <s v="TEC-MA-10000488"/>
    <x v="2"/>
    <n v="1919.9760000000001"/>
  </r>
  <r>
    <n v="2711"/>
    <s v="US-2016-120572"/>
    <n v="11"/>
    <x v="4"/>
    <x v="1"/>
    <s v="15/12/2016"/>
    <x v="1"/>
    <s v="GH-14425"/>
    <s v="Gary Hwang"/>
    <x v="0"/>
    <x v="0"/>
    <x v="2"/>
    <x v="0"/>
    <s v="OFF-BI-10001098"/>
    <x v="1"/>
    <n v="12.827999999999999"/>
  </r>
  <r>
    <n v="2712"/>
    <s v="CA-2018-132430"/>
    <n v="9"/>
    <x v="2"/>
    <x v="3"/>
    <s v="11/10/2018"/>
    <x v="2"/>
    <s v="CP-12085"/>
    <s v="Cathy Prescott"/>
    <x v="1"/>
    <x v="0"/>
    <x v="24"/>
    <x v="3"/>
    <s v="FUR-FU-10003577"/>
    <x v="0"/>
    <n v="45.887999999999998"/>
  </r>
  <r>
    <n v="2713"/>
    <s v="CA-2018-146031"/>
    <n v="29"/>
    <x v="7"/>
    <x v="3"/>
    <s v="01/08/2018"/>
    <x v="0"/>
    <s v="GM-14440"/>
    <s v="Gary McGarr"/>
    <x v="0"/>
    <x v="0"/>
    <x v="15"/>
    <x v="3"/>
    <s v="OFF-AR-10002656"/>
    <x v="1"/>
    <n v="60.12"/>
  </r>
  <r>
    <n v="2714"/>
    <s v="CA-2015-110100"/>
    <n v="25"/>
    <x v="3"/>
    <x v="2"/>
    <s v="29/04/2015"/>
    <x v="1"/>
    <s v="LC-16885"/>
    <s v="Lena Creighton"/>
    <x v="0"/>
    <x v="0"/>
    <x v="3"/>
    <x v="0"/>
    <s v="TEC-PH-10004531"/>
    <x v="2"/>
    <n v="302.37599999999998"/>
  </r>
  <r>
    <n v="2715"/>
    <s v="CA-2016-103723"/>
    <n v="1"/>
    <x v="4"/>
    <x v="1"/>
    <s v="06/12/2016"/>
    <x v="1"/>
    <s v="BT-11305"/>
    <s v="Beth Thompson"/>
    <x v="2"/>
    <x v="0"/>
    <x v="4"/>
    <x v="1"/>
    <s v="OFF-AR-10003251"/>
    <x v="1"/>
    <n v="13.9"/>
  </r>
  <r>
    <n v="2716"/>
    <s v="CA-2015-127187"/>
    <n v="4"/>
    <x v="4"/>
    <x v="2"/>
    <s v="08/12/2015"/>
    <x v="1"/>
    <s v="CP-12085"/>
    <s v="Cathy Prescott"/>
    <x v="1"/>
    <x v="0"/>
    <x v="15"/>
    <x v="3"/>
    <s v="TEC-PH-10000673"/>
    <x v="2"/>
    <n v="129.97999999999999"/>
  </r>
  <r>
    <n v="2717"/>
    <s v="CA-2018-128475"/>
    <n v="26"/>
    <x v="6"/>
    <x v="3"/>
    <s v="01/09/2018"/>
    <x v="1"/>
    <s v="SC-20680"/>
    <s v="Steve Carroll"/>
    <x v="2"/>
    <x v="0"/>
    <x v="32"/>
    <x v="0"/>
    <s v="TEC-AC-10000158"/>
    <x v="2"/>
    <n v="71.98"/>
  </r>
  <r>
    <n v="2718"/>
    <s v="CA-2015-100006"/>
    <n v="7"/>
    <x v="8"/>
    <x v="2"/>
    <s v="13/09/2015"/>
    <x v="1"/>
    <s v="DK-13375"/>
    <s v="Dennis Kane"/>
    <x v="0"/>
    <x v="0"/>
    <x v="15"/>
    <x v="3"/>
    <s v="TEC-PH-10002075"/>
    <x v="2"/>
    <n v="377.97"/>
  </r>
  <r>
    <n v="2719"/>
    <s v="CA-2018-144827"/>
    <n v="21"/>
    <x v="4"/>
    <x v="3"/>
    <s v="27/12/2018"/>
    <x v="1"/>
    <s v="SE-20110"/>
    <s v="Sanjit Engle"/>
    <x v="0"/>
    <x v="0"/>
    <x v="1"/>
    <x v="1"/>
    <s v="OFF-ST-10004340"/>
    <x v="1"/>
    <n v="124.36"/>
  </r>
  <r>
    <n v="2720"/>
    <s v="CA-2015-110030"/>
    <n v="6"/>
    <x v="4"/>
    <x v="2"/>
    <s v="08/12/2015"/>
    <x v="0"/>
    <s v="LF-17185"/>
    <s v="Luke Foster"/>
    <x v="0"/>
    <x v="0"/>
    <x v="5"/>
    <x v="2"/>
    <s v="FUR-FU-10002759"/>
    <x v="0"/>
    <n v="23.975999999999999"/>
  </r>
  <r>
    <n v="2721"/>
    <s v="CA-2015-121286"/>
    <n v="4"/>
    <x v="0"/>
    <x v="2"/>
    <s v="08/11/2015"/>
    <x v="0"/>
    <s v="ON-18715"/>
    <s v="Odella Nelson"/>
    <x v="1"/>
    <x v="0"/>
    <x v="3"/>
    <x v="0"/>
    <s v="OFF-FA-10000585"/>
    <x v="1"/>
    <n v="8.3759999999999994"/>
  </r>
  <r>
    <n v="2722"/>
    <s v="CA-2015-121286"/>
    <n v="4"/>
    <x v="0"/>
    <x v="2"/>
    <s v="08/11/2015"/>
    <x v="0"/>
    <s v="ON-18715"/>
    <s v="Odella Nelson"/>
    <x v="1"/>
    <x v="0"/>
    <x v="3"/>
    <x v="0"/>
    <s v="OFF-AP-10004859"/>
    <x v="1"/>
    <n v="58.24"/>
  </r>
  <r>
    <n v="2723"/>
    <s v="CA-2017-164735"/>
    <n v="14"/>
    <x v="3"/>
    <x v="0"/>
    <s v="19/04/2017"/>
    <x v="0"/>
    <s v="TB-21400"/>
    <s v="Tom Boeckenhauer"/>
    <x v="0"/>
    <x v="0"/>
    <x v="17"/>
    <x v="0"/>
    <s v="OFF-ST-10001558"/>
    <x v="1"/>
    <n v="81.2"/>
  </r>
  <r>
    <n v="2724"/>
    <s v="CA-2015-153479"/>
    <n v="4"/>
    <x v="2"/>
    <x v="2"/>
    <s v="08/10/2015"/>
    <x v="1"/>
    <s v="DF-13135"/>
    <s v="David Flashing"/>
    <x v="0"/>
    <x v="0"/>
    <x v="1"/>
    <x v="1"/>
    <s v="OFF-LA-10004689"/>
    <x v="1"/>
    <n v="14.45"/>
  </r>
  <r>
    <n v="2725"/>
    <s v="CA-2015-153479"/>
    <n v="4"/>
    <x v="2"/>
    <x v="2"/>
    <s v="08/10/2015"/>
    <x v="1"/>
    <s v="DF-13135"/>
    <s v="David Flashing"/>
    <x v="0"/>
    <x v="0"/>
    <x v="1"/>
    <x v="1"/>
    <s v="OFF-BI-10002867"/>
    <x v="1"/>
    <n v="95.647999999999996"/>
  </r>
  <r>
    <n v="2726"/>
    <s v="CA-2018-149888"/>
    <n v="7"/>
    <x v="0"/>
    <x v="3"/>
    <s v="13/11/2018"/>
    <x v="1"/>
    <s v="EP-13915"/>
    <s v="Emily Phan"/>
    <x v="0"/>
    <x v="0"/>
    <x v="9"/>
    <x v="3"/>
    <s v="TEC-PH-10003811"/>
    <x v="2"/>
    <n v="359.97"/>
  </r>
  <r>
    <n v="2727"/>
    <s v="CA-2018-149888"/>
    <n v="7"/>
    <x v="0"/>
    <x v="3"/>
    <s v="13/11/2018"/>
    <x v="1"/>
    <s v="EP-13915"/>
    <s v="Emily Phan"/>
    <x v="0"/>
    <x v="0"/>
    <x v="9"/>
    <x v="3"/>
    <s v="FUR-TA-10000849"/>
    <x v="0"/>
    <n v="350.35199999999998"/>
  </r>
  <r>
    <n v="2728"/>
    <s v="CA-2018-119193"/>
    <n v="22"/>
    <x v="4"/>
    <x v="3"/>
    <s v="24/12/2018"/>
    <x v="2"/>
    <s v="SK-19990"/>
    <s v="Sally Knutson"/>
    <x v="0"/>
    <x v="0"/>
    <x v="24"/>
    <x v="3"/>
    <s v="OFF-BI-10000848"/>
    <x v="1"/>
    <n v="1.641"/>
  </r>
  <r>
    <n v="2729"/>
    <s v="CA-2018-119193"/>
    <n v="22"/>
    <x v="4"/>
    <x v="3"/>
    <s v="24/12/2018"/>
    <x v="2"/>
    <s v="SK-19990"/>
    <s v="Sally Knutson"/>
    <x v="0"/>
    <x v="0"/>
    <x v="24"/>
    <x v="3"/>
    <s v="TEC-PH-10003072"/>
    <x v="2"/>
    <n v="629.95799999999997"/>
  </r>
  <r>
    <n v="2730"/>
    <s v="CA-2018-104801"/>
    <n v="13"/>
    <x v="11"/>
    <x v="3"/>
    <s v="19/02/2018"/>
    <x v="1"/>
    <s v="FH-14350"/>
    <s v="Fred Harton"/>
    <x v="0"/>
    <x v="0"/>
    <x v="4"/>
    <x v="1"/>
    <s v="OFF-AR-10001547"/>
    <x v="1"/>
    <n v="6.63"/>
  </r>
  <r>
    <n v="2731"/>
    <s v="CA-2018-104801"/>
    <n v="13"/>
    <x v="11"/>
    <x v="3"/>
    <s v="19/02/2018"/>
    <x v="1"/>
    <s v="FH-14350"/>
    <s v="Fred Harton"/>
    <x v="0"/>
    <x v="0"/>
    <x v="4"/>
    <x v="1"/>
    <s v="TEC-AC-10001838"/>
    <x v="2"/>
    <n v="799.96"/>
  </r>
  <r>
    <n v="2732"/>
    <s v="CA-2018-104801"/>
    <n v="13"/>
    <x v="11"/>
    <x v="3"/>
    <s v="19/02/2018"/>
    <x v="1"/>
    <s v="FH-14350"/>
    <s v="Fred Harton"/>
    <x v="0"/>
    <x v="0"/>
    <x v="4"/>
    <x v="1"/>
    <s v="FUR-FU-10004017"/>
    <x v="0"/>
    <n v="107.53"/>
  </r>
  <r>
    <n v="2733"/>
    <s v="CA-2015-107594"/>
    <n v="2"/>
    <x v="7"/>
    <x v="2"/>
    <s v="06/07/2015"/>
    <x v="1"/>
    <s v="EH-13945"/>
    <s v="Eric Hoffmann"/>
    <x v="0"/>
    <x v="0"/>
    <x v="30"/>
    <x v="3"/>
    <s v="TEC-PH-10002923"/>
    <x v="2"/>
    <n v="73.98"/>
  </r>
  <r>
    <n v="2734"/>
    <s v="CA-2015-107594"/>
    <n v="2"/>
    <x v="7"/>
    <x v="2"/>
    <s v="06/07/2015"/>
    <x v="1"/>
    <s v="EH-13945"/>
    <s v="Eric Hoffmann"/>
    <x v="0"/>
    <x v="0"/>
    <x v="30"/>
    <x v="3"/>
    <s v="OFF-AR-10000716"/>
    <x v="1"/>
    <n v="5.58"/>
  </r>
  <r>
    <n v="2735"/>
    <s v="CA-2016-129770"/>
    <n v="21"/>
    <x v="11"/>
    <x v="1"/>
    <s v="23/02/2016"/>
    <x v="0"/>
    <s v="JE-15715"/>
    <s v="Joe Elijah"/>
    <x v="0"/>
    <x v="0"/>
    <x v="27"/>
    <x v="1"/>
    <s v="OFF-PA-10000249"/>
    <x v="1"/>
    <n v="49.12"/>
  </r>
  <r>
    <n v="2736"/>
    <s v="CA-2016-115798"/>
    <n v="13"/>
    <x v="0"/>
    <x v="1"/>
    <s v="19/11/2016"/>
    <x v="1"/>
    <s v="KL-16645"/>
    <s v="Ken Lonsdale"/>
    <x v="0"/>
    <x v="0"/>
    <x v="13"/>
    <x v="3"/>
    <s v="TEC-PH-10003691"/>
    <x v="2"/>
    <n v="377.97"/>
  </r>
  <r>
    <n v="2737"/>
    <s v="CA-2016-115798"/>
    <n v="13"/>
    <x v="0"/>
    <x v="1"/>
    <s v="19/11/2016"/>
    <x v="1"/>
    <s v="KL-16645"/>
    <s v="Ken Lonsdale"/>
    <x v="0"/>
    <x v="0"/>
    <x v="13"/>
    <x v="3"/>
    <s v="OFF-PA-10001560"/>
    <x v="1"/>
    <n v="42.28"/>
  </r>
  <r>
    <n v="2738"/>
    <s v="CA-2016-115798"/>
    <n v="13"/>
    <x v="0"/>
    <x v="1"/>
    <s v="19/11/2016"/>
    <x v="1"/>
    <s v="KL-16645"/>
    <s v="Ken Lonsdale"/>
    <x v="0"/>
    <x v="0"/>
    <x v="13"/>
    <x v="3"/>
    <s v="FUR-BO-10004467"/>
    <x v="0"/>
    <n v="299.97000000000003"/>
  </r>
  <r>
    <n v="2739"/>
    <s v="CA-2016-115798"/>
    <n v="13"/>
    <x v="0"/>
    <x v="1"/>
    <s v="19/11/2016"/>
    <x v="1"/>
    <s v="KL-16645"/>
    <s v="Ken Lonsdale"/>
    <x v="0"/>
    <x v="0"/>
    <x v="13"/>
    <x v="3"/>
    <s v="TEC-PH-10001819"/>
    <x v="2"/>
    <n v="89.98"/>
  </r>
  <r>
    <n v="2740"/>
    <s v="CA-2018-122707"/>
    <n v="16"/>
    <x v="3"/>
    <x v="3"/>
    <s v="18/04/2018"/>
    <x v="2"/>
    <s v="EB-13750"/>
    <s v="Edward Becker"/>
    <x v="1"/>
    <x v="0"/>
    <x v="19"/>
    <x v="0"/>
    <s v="OFF-SU-10000157"/>
    <x v="1"/>
    <n v="477.24"/>
  </r>
  <r>
    <n v="2741"/>
    <s v="CA-2018-122707"/>
    <n v="16"/>
    <x v="3"/>
    <x v="3"/>
    <s v="18/04/2018"/>
    <x v="2"/>
    <s v="EB-13750"/>
    <s v="Edward Becker"/>
    <x v="1"/>
    <x v="0"/>
    <x v="19"/>
    <x v="0"/>
    <s v="TEC-AC-10004227"/>
    <x v="2"/>
    <n v="25.98"/>
  </r>
  <r>
    <n v="2742"/>
    <s v="CA-2017-165015"/>
    <n v="25"/>
    <x v="11"/>
    <x v="0"/>
    <s v="27/02/2017"/>
    <x v="0"/>
    <s v="BD-11725"/>
    <s v="Bruce Degenhardt"/>
    <x v="0"/>
    <x v="0"/>
    <x v="24"/>
    <x v="3"/>
    <s v="OFF-EN-10003134"/>
    <x v="1"/>
    <n v="46.72"/>
  </r>
  <r>
    <n v="2743"/>
    <s v="CA-2015-149244"/>
    <n v="4"/>
    <x v="0"/>
    <x v="2"/>
    <s v="08/11/2015"/>
    <x v="1"/>
    <s v="MS-17530"/>
    <s v="MaryBeth Skach"/>
    <x v="0"/>
    <x v="0"/>
    <x v="1"/>
    <x v="1"/>
    <s v="FUR-FU-10004671"/>
    <x v="0"/>
    <n v="35.340000000000003"/>
  </r>
  <r>
    <n v="2744"/>
    <s v="CA-2016-140144"/>
    <n v="20"/>
    <x v="1"/>
    <x v="1"/>
    <s v="25/06/2016"/>
    <x v="0"/>
    <s v="SC-20770"/>
    <s v="Stewart Carmichael"/>
    <x v="1"/>
    <x v="0"/>
    <x v="1"/>
    <x v="1"/>
    <s v="FUR-FU-10002253"/>
    <x v="0"/>
    <n v="257.64"/>
  </r>
  <r>
    <n v="2745"/>
    <s v="CA-2016-140144"/>
    <n v="20"/>
    <x v="1"/>
    <x v="1"/>
    <s v="25/06/2016"/>
    <x v="0"/>
    <s v="SC-20770"/>
    <s v="Stewart Carmichael"/>
    <x v="1"/>
    <x v="0"/>
    <x v="1"/>
    <x v="1"/>
    <s v="TEC-PH-10002726"/>
    <x v="2"/>
    <n v="125.976"/>
  </r>
  <r>
    <n v="2746"/>
    <s v="CA-2018-163321"/>
    <n v="7"/>
    <x v="6"/>
    <x v="3"/>
    <s v="11/08/2018"/>
    <x v="0"/>
    <s v="FM-14380"/>
    <s v="Fred McMath"/>
    <x v="0"/>
    <x v="0"/>
    <x v="3"/>
    <x v="0"/>
    <s v="TEC-AC-10004571"/>
    <x v="2"/>
    <n v="79.992000000000004"/>
  </r>
  <r>
    <n v="2747"/>
    <s v="CA-2015-155887"/>
    <n v="12"/>
    <x v="5"/>
    <x v="2"/>
    <s v="17/05/2015"/>
    <x v="1"/>
    <s v="KT-16480"/>
    <s v="Kean Thornton"/>
    <x v="0"/>
    <x v="0"/>
    <x v="31"/>
    <x v="3"/>
    <s v="FUR-TA-10002228"/>
    <x v="0"/>
    <n v="700.05600000000004"/>
  </r>
  <r>
    <n v="2748"/>
    <s v="US-2016-165449"/>
    <n v="22"/>
    <x v="0"/>
    <x v="1"/>
    <s v="26/11/2016"/>
    <x v="1"/>
    <s v="AP-10720"/>
    <s v="Anne Pryor"/>
    <x v="2"/>
    <x v="0"/>
    <x v="5"/>
    <x v="2"/>
    <s v="TEC-AC-10004127"/>
    <x v="2"/>
    <n v="27.167999999999999"/>
  </r>
  <r>
    <n v="2749"/>
    <s v="CA-2016-110247"/>
    <n v="4"/>
    <x v="4"/>
    <x v="1"/>
    <s v="08/12/2016"/>
    <x v="1"/>
    <s v="RH-19555"/>
    <s v="Ritsa Hightower"/>
    <x v="0"/>
    <x v="0"/>
    <x v="2"/>
    <x v="0"/>
    <s v="OFF-BI-10001553"/>
    <x v="1"/>
    <n v="8.2260000000000009"/>
  </r>
  <r>
    <n v="2750"/>
    <s v="US-2015-141257"/>
    <n v="8"/>
    <x v="1"/>
    <x v="2"/>
    <s v="14/06/2015"/>
    <x v="1"/>
    <s v="CS-11950"/>
    <s v="Carlos Soltero"/>
    <x v="0"/>
    <x v="0"/>
    <x v="4"/>
    <x v="1"/>
    <s v="FUR-CH-10002758"/>
    <x v="0"/>
    <n v="585.55200000000002"/>
  </r>
  <r>
    <n v="2751"/>
    <s v="CA-2015-154669"/>
    <n v="8"/>
    <x v="6"/>
    <x v="2"/>
    <s v="11/08/2015"/>
    <x v="0"/>
    <s v="TM-21010"/>
    <s v="Tamara Manning"/>
    <x v="0"/>
    <x v="0"/>
    <x v="1"/>
    <x v="1"/>
    <s v="OFF-ST-10000532"/>
    <x v="1"/>
    <n v="423.28"/>
  </r>
  <r>
    <n v="2752"/>
    <s v="CA-2015-158029"/>
    <n v="26"/>
    <x v="5"/>
    <x v="2"/>
    <s v="30/05/2015"/>
    <x v="1"/>
    <s v="HF-14995"/>
    <s v="Herbert Flentye"/>
    <x v="0"/>
    <x v="0"/>
    <x v="1"/>
    <x v="1"/>
    <s v="FUR-CH-10000988"/>
    <x v="0"/>
    <n v="225.29599999999999"/>
  </r>
  <r>
    <n v="2753"/>
    <s v="CA-2016-155306"/>
    <n v="17"/>
    <x v="3"/>
    <x v="1"/>
    <s v="21/04/2016"/>
    <x v="1"/>
    <s v="GA-14515"/>
    <s v="George Ashbrook"/>
    <x v="0"/>
    <x v="0"/>
    <x v="1"/>
    <x v="1"/>
    <s v="OFF-AR-10003251"/>
    <x v="1"/>
    <n v="5.56"/>
  </r>
  <r>
    <n v="2754"/>
    <s v="CA-2016-155306"/>
    <n v="17"/>
    <x v="3"/>
    <x v="1"/>
    <s v="21/04/2016"/>
    <x v="1"/>
    <s v="GA-14515"/>
    <s v="George Ashbrook"/>
    <x v="0"/>
    <x v="0"/>
    <x v="1"/>
    <x v="1"/>
    <s v="TEC-AC-10003174"/>
    <x v="2"/>
    <n v="323.37"/>
  </r>
  <r>
    <n v="2755"/>
    <s v="CA-2016-155306"/>
    <n v="17"/>
    <x v="3"/>
    <x v="1"/>
    <s v="21/04/2016"/>
    <x v="1"/>
    <s v="GA-14515"/>
    <s v="George Ashbrook"/>
    <x v="0"/>
    <x v="0"/>
    <x v="1"/>
    <x v="1"/>
    <s v="TEC-PH-10002310"/>
    <x v="2"/>
    <n v="783.96"/>
  </r>
  <r>
    <n v="2756"/>
    <s v="CA-2016-155306"/>
    <n v="17"/>
    <x v="3"/>
    <x v="1"/>
    <s v="21/04/2016"/>
    <x v="1"/>
    <s v="GA-14515"/>
    <s v="George Ashbrook"/>
    <x v="0"/>
    <x v="0"/>
    <x v="1"/>
    <x v="1"/>
    <s v="OFF-AP-10002651"/>
    <x v="1"/>
    <n v="1447.65"/>
  </r>
  <r>
    <n v="2757"/>
    <s v="CA-2016-155306"/>
    <n v="17"/>
    <x v="3"/>
    <x v="1"/>
    <s v="21/04/2016"/>
    <x v="1"/>
    <s v="GA-14515"/>
    <s v="George Ashbrook"/>
    <x v="0"/>
    <x v="0"/>
    <x v="1"/>
    <x v="1"/>
    <s v="OFF-PA-10001184"/>
    <x v="1"/>
    <n v="11.96"/>
  </r>
  <r>
    <n v="2758"/>
    <s v="CA-2017-127775"/>
    <n v="11"/>
    <x v="1"/>
    <x v="0"/>
    <s v="13/06/2017"/>
    <x v="0"/>
    <s v="ES-14020"/>
    <s v="Erica Smith"/>
    <x v="0"/>
    <x v="0"/>
    <x v="15"/>
    <x v="3"/>
    <s v="TEC-AC-10002402"/>
    <x v="2"/>
    <n v="239.97"/>
  </r>
  <r>
    <n v="2759"/>
    <s v="CA-2017-146171"/>
    <n v="11"/>
    <x v="10"/>
    <x v="0"/>
    <s v="15/03/2017"/>
    <x v="1"/>
    <s v="JP-16135"/>
    <s v="Julie Prescott"/>
    <x v="2"/>
    <x v="0"/>
    <x v="32"/>
    <x v="0"/>
    <s v="FUR-FU-10004270"/>
    <x v="0"/>
    <n v="76.92"/>
  </r>
  <r>
    <n v="2760"/>
    <s v="CA-2017-146171"/>
    <n v="11"/>
    <x v="10"/>
    <x v="0"/>
    <s v="15/03/2017"/>
    <x v="1"/>
    <s v="JP-16135"/>
    <s v="Julie Prescott"/>
    <x v="2"/>
    <x v="0"/>
    <x v="32"/>
    <x v="0"/>
    <s v="OFF-ST-10001526"/>
    <x v="1"/>
    <n v="481.32"/>
  </r>
  <r>
    <n v="2761"/>
    <s v="CA-2015-129574"/>
    <n v="26"/>
    <x v="5"/>
    <x v="2"/>
    <s v="29/05/2015"/>
    <x v="2"/>
    <s v="Dp-13240"/>
    <s v="Dean percer"/>
    <x v="2"/>
    <x v="0"/>
    <x v="7"/>
    <x v="1"/>
    <s v="OFF-PA-10002893"/>
    <x v="1"/>
    <n v="48.4"/>
  </r>
  <r>
    <n v="2762"/>
    <s v="CA-2018-126536"/>
    <n v="12"/>
    <x v="2"/>
    <x v="3"/>
    <s v="14/10/2018"/>
    <x v="2"/>
    <s v="NK-18490"/>
    <s v="Neil Knudson"/>
    <x v="2"/>
    <x v="0"/>
    <x v="1"/>
    <x v="1"/>
    <s v="TEC-AC-10003709"/>
    <x v="2"/>
    <n v="0.99"/>
  </r>
  <r>
    <n v="2763"/>
    <s v="CA-2018-126536"/>
    <n v="12"/>
    <x v="2"/>
    <x v="3"/>
    <s v="14/10/2018"/>
    <x v="2"/>
    <s v="NK-18490"/>
    <s v="Neil Knudson"/>
    <x v="2"/>
    <x v="0"/>
    <x v="1"/>
    <x v="1"/>
    <s v="OFF-BI-10001191"/>
    <x v="1"/>
    <n v="101.84"/>
  </r>
  <r>
    <n v="2764"/>
    <s v="CA-2018-165757"/>
    <n v="22"/>
    <x v="1"/>
    <x v="3"/>
    <s v="28/06/2018"/>
    <x v="1"/>
    <s v="PL-18925"/>
    <s v="Paul Lucas"/>
    <x v="2"/>
    <x v="0"/>
    <x v="9"/>
    <x v="3"/>
    <s v="OFF-BI-10003166"/>
    <x v="1"/>
    <n v="10.332000000000001"/>
  </r>
  <r>
    <n v="2765"/>
    <s v="CA-2018-165757"/>
    <n v="22"/>
    <x v="1"/>
    <x v="3"/>
    <s v="28/06/2018"/>
    <x v="1"/>
    <s v="PL-18925"/>
    <s v="Paul Lucas"/>
    <x v="2"/>
    <x v="0"/>
    <x v="9"/>
    <x v="3"/>
    <s v="OFF-BI-10003982"/>
    <x v="1"/>
    <n v="31.155000000000001"/>
  </r>
  <r>
    <n v="2766"/>
    <s v="CA-2018-165757"/>
    <n v="22"/>
    <x v="1"/>
    <x v="3"/>
    <s v="28/06/2018"/>
    <x v="1"/>
    <s v="PL-18925"/>
    <s v="Paul Lucas"/>
    <x v="2"/>
    <x v="0"/>
    <x v="9"/>
    <x v="3"/>
    <s v="OFF-ST-10004835"/>
    <x v="1"/>
    <n v="8.9280000000000008"/>
  </r>
  <r>
    <n v="2767"/>
    <s v="CA-2018-167752"/>
    <n v="15"/>
    <x v="9"/>
    <x v="3"/>
    <s v="18/01/2018"/>
    <x v="2"/>
    <s v="RW-19690"/>
    <s v="Robert Waldorf"/>
    <x v="0"/>
    <x v="0"/>
    <x v="9"/>
    <x v="3"/>
    <s v="OFF-AP-10000159"/>
    <x v="1"/>
    <n v="34.384"/>
  </r>
  <r>
    <n v="2768"/>
    <s v="CA-2018-167752"/>
    <n v="15"/>
    <x v="9"/>
    <x v="3"/>
    <s v="18/01/2018"/>
    <x v="2"/>
    <s v="RW-19690"/>
    <s v="Robert Waldorf"/>
    <x v="0"/>
    <x v="0"/>
    <x v="9"/>
    <x v="3"/>
    <s v="OFF-AP-10002945"/>
    <x v="1"/>
    <n v="1924.16"/>
  </r>
  <r>
    <n v="2769"/>
    <s v="US-2016-122140"/>
    <n v="2"/>
    <x v="3"/>
    <x v="1"/>
    <s v="07/04/2016"/>
    <x v="1"/>
    <s v="MO-17950"/>
    <s v="Michael Oakman"/>
    <x v="0"/>
    <x v="0"/>
    <x v="5"/>
    <x v="2"/>
    <s v="OFF-AP-10001242"/>
    <x v="1"/>
    <n v="32.192"/>
  </r>
  <r>
    <n v="2770"/>
    <s v="US-2016-122140"/>
    <n v="2"/>
    <x v="3"/>
    <x v="1"/>
    <s v="07/04/2016"/>
    <x v="1"/>
    <s v="MO-17950"/>
    <s v="Michael Oakman"/>
    <x v="0"/>
    <x v="0"/>
    <x v="5"/>
    <x v="2"/>
    <s v="TEC-AC-10003038"/>
    <x v="2"/>
    <n v="50.12"/>
  </r>
  <r>
    <n v="2771"/>
    <s v="US-2016-122140"/>
    <n v="2"/>
    <x v="3"/>
    <x v="1"/>
    <s v="07/04/2016"/>
    <x v="1"/>
    <s v="MO-17950"/>
    <s v="Michael Oakman"/>
    <x v="0"/>
    <x v="0"/>
    <x v="5"/>
    <x v="2"/>
    <s v="TEC-AC-10003289"/>
    <x v="2"/>
    <n v="47.975999999999999"/>
  </r>
  <r>
    <n v="2772"/>
    <s v="CA-2017-163986"/>
    <n v="3"/>
    <x v="8"/>
    <x v="0"/>
    <s v="10/09/2017"/>
    <x v="1"/>
    <s v="JJ-15445"/>
    <s v="Jennifer Jackson"/>
    <x v="0"/>
    <x v="0"/>
    <x v="6"/>
    <x v="2"/>
    <s v="OFF-ST-10000918"/>
    <x v="1"/>
    <n v="54.5"/>
  </r>
  <r>
    <n v="2773"/>
    <s v="CA-2018-158967"/>
    <n v="10"/>
    <x v="4"/>
    <x v="3"/>
    <s v="12/12/2018"/>
    <x v="2"/>
    <s v="BT-11680"/>
    <s v="Brian Thompson"/>
    <x v="0"/>
    <x v="0"/>
    <x v="2"/>
    <x v="0"/>
    <s v="FUR-FU-10001940"/>
    <x v="0"/>
    <n v="19.103999999999999"/>
  </r>
  <r>
    <n v="2774"/>
    <s v="CA-2017-131576"/>
    <n v="22"/>
    <x v="0"/>
    <x v="0"/>
    <s v="26/11/2017"/>
    <x v="1"/>
    <s v="RD-19585"/>
    <s v="Rob Dowd"/>
    <x v="0"/>
    <x v="0"/>
    <x v="12"/>
    <x v="2"/>
    <s v="OFF-BI-10002852"/>
    <x v="1"/>
    <n v="49.44"/>
  </r>
  <r>
    <n v="2775"/>
    <s v="CA-2018-143455"/>
    <n v="11"/>
    <x v="0"/>
    <x v="3"/>
    <s v="18/11/2018"/>
    <x v="1"/>
    <s v="ML-17755"/>
    <s v="Max Ludwig"/>
    <x v="2"/>
    <x v="0"/>
    <x v="24"/>
    <x v="3"/>
    <s v="OFF-PA-10004451"/>
    <x v="1"/>
    <n v="10.368"/>
  </r>
  <r>
    <n v="2776"/>
    <s v="CA-2017-144729"/>
    <n v="21"/>
    <x v="2"/>
    <x v="0"/>
    <s v="25/10/2017"/>
    <x v="1"/>
    <s v="JE-15745"/>
    <s v="Joel Eaton"/>
    <x v="0"/>
    <x v="0"/>
    <x v="1"/>
    <x v="1"/>
    <s v="OFF-ST-10004804"/>
    <x v="1"/>
    <n v="154.44"/>
  </r>
  <r>
    <n v="2777"/>
    <s v="CA-2016-127019"/>
    <n v="21"/>
    <x v="4"/>
    <x v="1"/>
    <s v="25/12/2016"/>
    <x v="1"/>
    <s v="ER-13855"/>
    <s v="Elpida Rittenbach"/>
    <x v="1"/>
    <x v="0"/>
    <x v="22"/>
    <x v="1"/>
    <s v="OFF-AP-10003971"/>
    <x v="1"/>
    <n v="60.984000000000002"/>
  </r>
  <r>
    <n v="2778"/>
    <s v="CA-2016-138534"/>
    <n v="17"/>
    <x v="7"/>
    <x v="1"/>
    <s v="19/07/2016"/>
    <x v="0"/>
    <s v="JM-15535"/>
    <s v="Jessica Myrick"/>
    <x v="0"/>
    <x v="0"/>
    <x v="1"/>
    <x v="1"/>
    <s v="FUR-BO-10003159"/>
    <x v="0"/>
    <n v="195.46600000000001"/>
  </r>
  <r>
    <n v="2779"/>
    <s v="CA-2018-108322"/>
    <n v="30"/>
    <x v="3"/>
    <x v="3"/>
    <s v="05/05/2018"/>
    <x v="1"/>
    <s v="SS-20140"/>
    <s v="Saphhira Shifley"/>
    <x v="1"/>
    <x v="0"/>
    <x v="2"/>
    <x v="0"/>
    <s v="FUR-FU-10001935"/>
    <x v="0"/>
    <n v="23.68"/>
  </r>
  <r>
    <n v="2780"/>
    <s v="CA-2018-108322"/>
    <n v="30"/>
    <x v="3"/>
    <x v="3"/>
    <s v="05/05/2018"/>
    <x v="1"/>
    <s v="SS-20140"/>
    <s v="Saphhira Shifley"/>
    <x v="1"/>
    <x v="0"/>
    <x v="2"/>
    <x v="0"/>
    <s v="TEC-AC-10003433"/>
    <x v="2"/>
    <n v="2.3759999999999999"/>
  </r>
  <r>
    <n v="2781"/>
    <s v="CA-2018-167668"/>
    <n v="6"/>
    <x v="5"/>
    <x v="3"/>
    <s v="08/05/2018"/>
    <x v="2"/>
    <s v="TC-21295"/>
    <s v="Toby Carlisle"/>
    <x v="0"/>
    <x v="0"/>
    <x v="15"/>
    <x v="3"/>
    <s v="OFF-LA-10004544"/>
    <x v="1"/>
    <n v="59.2"/>
  </r>
  <r>
    <n v="2782"/>
    <s v="CA-2018-146724"/>
    <n v="20"/>
    <x v="0"/>
    <x v="3"/>
    <s v="27/11/2018"/>
    <x v="1"/>
    <s v="HG-15025"/>
    <s v="Hunter Glantz"/>
    <x v="0"/>
    <x v="0"/>
    <x v="11"/>
    <x v="2"/>
    <s v="OFF-AR-10001026"/>
    <x v="1"/>
    <n v="22"/>
  </r>
  <r>
    <n v="2783"/>
    <s v="CA-2017-139878"/>
    <n v="11"/>
    <x v="0"/>
    <x v="0"/>
    <s v="16/11/2017"/>
    <x v="1"/>
    <s v="LD-17005"/>
    <s v="Lisa DeCherney"/>
    <x v="0"/>
    <x v="0"/>
    <x v="12"/>
    <x v="2"/>
    <s v="TEC-PH-10001336"/>
    <x v="2"/>
    <n v="257.98"/>
  </r>
  <r>
    <n v="2784"/>
    <s v="US-2017-106677"/>
    <n v="5"/>
    <x v="0"/>
    <x v="0"/>
    <s v="10/11/2017"/>
    <x v="1"/>
    <s v="AS-10285"/>
    <s v="Alejandro Savely"/>
    <x v="1"/>
    <x v="0"/>
    <x v="9"/>
    <x v="3"/>
    <s v="TEC-PH-10003187"/>
    <x v="2"/>
    <n v="23.988"/>
  </r>
  <r>
    <n v="2785"/>
    <s v="CA-2017-116974"/>
    <n v="9"/>
    <x v="2"/>
    <x v="0"/>
    <s v="15/10/2017"/>
    <x v="1"/>
    <s v="MP-17965"/>
    <s v="Michael Paige"/>
    <x v="1"/>
    <x v="0"/>
    <x v="24"/>
    <x v="3"/>
    <s v="TEC-PH-10004897"/>
    <x v="2"/>
    <n v="23.975999999999999"/>
  </r>
  <r>
    <n v="2786"/>
    <s v="CA-2016-149972"/>
    <n v="21"/>
    <x v="8"/>
    <x v="1"/>
    <s v="23/09/2016"/>
    <x v="2"/>
    <s v="CD-12790"/>
    <s v="Cynthia Delaney"/>
    <x v="2"/>
    <x v="0"/>
    <x v="1"/>
    <x v="1"/>
    <s v="FUR-CH-10004997"/>
    <x v="0"/>
    <n v="601.53599999999994"/>
  </r>
  <r>
    <n v="2787"/>
    <s v="CA-2016-149972"/>
    <n v="21"/>
    <x v="8"/>
    <x v="1"/>
    <s v="23/09/2016"/>
    <x v="2"/>
    <s v="CD-12790"/>
    <s v="Cynthia Delaney"/>
    <x v="2"/>
    <x v="0"/>
    <x v="1"/>
    <x v="1"/>
    <s v="OFF-FA-10002763"/>
    <x v="1"/>
    <n v="7.9"/>
  </r>
  <r>
    <n v="2788"/>
    <s v="US-2015-117744"/>
    <n v="2"/>
    <x v="4"/>
    <x v="2"/>
    <s v="06/12/2015"/>
    <x v="1"/>
    <s v="MD-17860"/>
    <s v="Michael Dominguez"/>
    <x v="1"/>
    <x v="0"/>
    <x v="5"/>
    <x v="2"/>
    <s v="FUR-FU-10001588"/>
    <x v="0"/>
    <n v="58.36"/>
  </r>
  <r>
    <n v="2789"/>
    <s v="US-2015-117744"/>
    <n v="2"/>
    <x v="4"/>
    <x v="2"/>
    <s v="06/12/2015"/>
    <x v="1"/>
    <s v="MD-17860"/>
    <s v="Michael Dominguez"/>
    <x v="1"/>
    <x v="0"/>
    <x v="5"/>
    <x v="2"/>
    <s v="OFF-AR-10000940"/>
    <x v="1"/>
    <n v="16.463999999999999"/>
  </r>
  <r>
    <n v="2790"/>
    <s v="US-2015-117744"/>
    <n v="2"/>
    <x v="4"/>
    <x v="2"/>
    <s v="06/12/2015"/>
    <x v="1"/>
    <s v="MD-17860"/>
    <s v="Michael Dominguez"/>
    <x v="1"/>
    <x v="0"/>
    <x v="5"/>
    <x v="2"/>
    <s v="FUR-FU-10002759"/>
    <x v="0"/>
    <n v="39.96"/>
  </r>
  <r>
    <n v="2791"/>
    <s v="CA-2015-125514"/>
    <n v="21"/>
    <x v="8"/>
    <x v="2"/>
    <s v="22/09/2015"/>
    <x v="2"/>
    <s v="BM-11650"/>
    <s v="Brian Moss"/>
    <x v="1"/>
    <x v="0"/>
    <x v="8"/>
    <x v="2"/>
    <s v="OFF-AP-10000358"/>
    <x v="1"/>
    <n v="25.96"/>
  </r>
  <r>
    <n v="2792"/>
    <s v="CA-2015-125514"/>
    <n v="21"/>
    <x v="8"/>
    <x v="2"/>
    <s v="22/09/2015"/>
    <x v="2"/>
    <s v="BM-11650"/>
    <s v="Brian Moss"/>
    <x v="1"/>
    <x v="0"/>
    <x v="8"/>
    <x v="2"/>
    <s v="OFF-AP-10003281"/>
    <x v="1"/>
    <n v="36.270000000000003"/>
  </r>
  <r>
    <n v="2793"/>
    <s v="CA-2015-125514"/>
    <n v="21"/>
    <x v="8"/>
    <x v="2"/>
    <s v="22/09/2015"/>
    <x v="2"/>
    <s v="BM-11650"/>
    <s v="Brian Moss"/>
    <x v="1"/>
    <x v="0"/>
    <x v="8"/>
    <x v="2"/>
    <s v="OFF-PA-10000029"/>
    <x v="1"/>
    <n v="6.48"/>
  </r>
  <r>
    <n v="2794"/>
    <s v="CA-2015-154599"/>
    <n v="12"/>
    <x v="3"/>
    <x v="2"/>
    <s v="17/04/2015"/>
    <x v="1"/>
    <s v="KN-16450"/>
    <s v="Kean Nguyen"/>
    <x v="1"/>
    <x v="0"/>
    <x v="1"/>
    <x v="1"/>
    <s v="TEC-PH-10001557"/>
    <x v="2"/>
    <n v="1075.088"/>
  </r>
  <r>
    <n v="2795"/>
    <s v="CA-2015-154599"/>
    <n v="12"/>
    <x v="3"/>
    <x v="2"/>
    <s v="17/04/2015"/>
    <x v="1"/>
    <s v="KN-16450"/>
    <s v="Kean Nguyen"/>
    <x v="1"/>
    <x v="0"/>
    <x v="1"/>
    <x v="1"/>
    <s v="TEC-PH-10000576"/>
    <x v="2"/>
    <n v="438.36799999999999"/>
  </r>
  <r>
    <n v="2796"/>
    <s v="CA-2015-154599"/>
    <n v="12"/>
    <x v="3"/>
    <x v="2"/>
    <s v="17/04/2015"/>
    <x v="1"/>
    <s v="KN-16450"/>
    <s v="Kean Nguyen"/>
    <x v="1"/>
    <x v="0"/>
    <x v="1"/>
    <x v="1"/>
    <s v="OFF-BI-10002764"/>
    <x v="1"/>
    <n v="18.088000000000001"/>
  </r>
  <r>
    <n v="2797"/>
    <s v="CA-2015-154599"/>
    <n v="12"/>
    <x v="3"/>
    <x v="2"/>
    <s v="17/04/2015"/>
    <x v="1"/>
    <s v="KN-16450"/>
    <s v="Kean Nguyen"/>
    <x v="1"/>
    <x v="0"/>
    <x v="1"/>
    <x v="1"/>
    <s v="FUR-BO-10001337"/>
    <x v="0"/>
    <n v="308.49900000000002"/>
  </r>
  <r>
    <n v="2798"/>
    <s v="CA-2018-158743"/>
    <n v="20"/>
    <x v="2"/>
    <x v="3"/>
    <s v="27/10/2018"/>
    <x v="1"/>
    <s v="IG-15085"/>
    <s v="Ivan Gibson"/>
    <x v="0"/>
    <x v="0"/>
    <x v="36"/>
    <x v="0"/>
    <s v="OFF-AR-10002257"/>
    <x v="1"/>
    <n v="13.36"/>
  </r>
  <r>
    <n v="2799"/>
    <s v="CA-2018-158743"/>
    <n v="20"/>
    <x v="2"/>
    <x v="3"/>
    <s v="27/10/2018"/>
    <x v="1"/>
    <s v="IG-15085"/>
    <s v="Ivan Gibson"/>
    <x v="0"/>
    <x v="0"/>
    <x v="36"/>
    <x v="0"/>
    <s v="OFF-PA-10001019"/>
    <x v="1"/>
    <n v="39.96"/>
  </r>
  <r>
    <n v="2800"/>
    <s v="CA-2018-158743"/>
    <n v="20"/>
    <x v="2"/>
    <x v="3"/>
    <s v="27/10/2018"/>
    <x v="1"/>
    <s v="IG-15085"/>
    <s v="Ivan Gibson"/>
    <x v="0"/>
    <x v="0"/>
    <x v="36"/>
    <x v="0"/>
    <s v="OFF-BI-10003364"/>
    <x v="1"/>
    <n v="145.85"/>
  </r>
  <r>
    <n v="2801"/>
    <s v="CA-2017-153318"/>
    <n v="25"/>
    <x v="2"/>
    <x v="0"/>
    <s v="28/10/2017"/>
    <x v="2"/>
    <s v="JS-15595"/>
    <s v="Jill Stevenson"/>
    <x v="1"/>
    <x v="0"/>
    <x v="2"/>
    <x v="0"/>
    <s v="TEC-PH-10000984"/>
    <x v="2"/>
    <n v="783.96"/>
  </r>
  <r>
    <n v="2802"/>
    <s v="US-2016-110163"/>
    <n v="1"/>
    <x v="0"/>
    <x v="1"/>
    <s v="04/11/2016"/>
    <x v="2"/>
    <s v="GA-14725"/>
    <s v="Guy Armstrong"/>
    <x v="0"/>
    <x v="0"/>
    <x v="21"/>
    <x v="1"/>
    <s v="OFF-AR-10001683"/>
    <x v="1"/>
    <n v="7.88"/>
  </r>
  <r>
    <n v="2803"/>
    <s v="CA-2018-143329"/>
    <n v="3"/>
    <x v="0"/>
    <x v="3"/>
    <s v="08/11/2018"/>
    <x v="1"/>
    <s v="DL-13330"/>
    <s v="Denise Leinenbach"/>
    <x v="0"/>
    <x v="0"/>
    <x v="27"/>
    <x v="1"/>
    <s v="FUR-FU-10000629"/>
    <x v="0"/>
    <n v="41.37"/>
  </r>
  <r>
    <n v="2804"/>
    <s v="CA-2016-159380"/>
    <n v="12"/>
    <x v="5"/>
    <x v="1"/>
    <s v="16/05/2016"/>
    <x v="1"/>
    <s v="CS-12505"/>
    <s v="Cindy Stewart"/>
    <x v="0"/>
    <x v="0"/>
    <x v="1"/>
    <x v="1"/>
    <s v="OFF-PA-10003893"/>
    <x v="1"/>
    <n v="12.84"/>
  </r>
  <r>
    <n v="2805"/>
    <s v="CA-2016-159380"/>
    <n v="12"/>
    <x v="5"/>
    <x v="1"/>
    <s v="16/05/2016"/>
    <x v="1"/>
    <s v="CS-12505"/>
    <s v="Cindy Stewart"/>
    <x v="0"/>
    <x v="0"/>
    <x v="1"/>
    <x v="1"/>
    <s v="OFF-PA-10004239"/>
    <x v="1"/>
    <n v="25.68"/>
  </r>
  <r>
    <n v="2806"/>
    <s v="CA-2016-122623"/>
    <n v="7"/>
    <x v="8"/>
    <x v="1"/>
    <s v="11/09/2016"/>
    <x v="1"/>
    <s v="CC-12145"/>
    <s v="Charles Crestani"/>
    <x v="0"/>
    <x v="0"/>
    <x v="5"/>
    <x v="2"/>
    <s v="FUR-CH-10000553"/>
    <x v="0"/>
    <n v="47.515999999999998"/>
  </r>
  <r>
    <n v="2807"/>
    <s v="CA-2016-148635"/>
    <n v="25"/>
    <x v="7"/>
    <x v="1"/>
    <s v="27/07/2016"/>
    <x v="0"/>
    <s v="MH-18025"/>
    <s v="Michelle Huthwaite"/>
    <x v="0"/>
    <x v="0"/>
    <x v="4"/>
    <x v="1"/>
    <s v="OFF-FA-10004395"/>
    <x v="1"/>
    <n v="9.42"/>
  </r>
  <r>
    <n v="2808"/>
    <s v="CA-2016-148635"/>
    <n v="25"/>
    <x v="7"/>
    <x v="1"/>
    <s v="27/07/2016"/>
    <x v="0"/>
    <s v="MH-18025"/>
    <s v="Michelle Huthwaite"/>
    <x v="0"/>
    <x v="0"/>
    <x v="4"/>
    <x v="1"/>
    <s v="OFF-PA-10004782"/>
    <x v="1"/>
    <n v="12.96"/>
  </r>
  <r>
    <n v="2809"/>
    <s v="CA-2016-148635"/>
    <n v="25"/>
    <x v="7"/>
    <x v="1"/>
    <s v="27/07/2016"/>
    <x v="0"/>
    <s v="MH-18025"/>
    <s v="Michelle Huthwaite"/>
    <x v="0"/>
    <x v="0"/>
    <x v="4"/>
    <x v="1"/>
    <s v="FUR-BO-10002213"/>
    <x v="0"/>
    <n v="704.9"/>
  </r>
  <r>
    <n v="2810"/>
    <s v="CA-2016-148635"/>
    <n v="25"/>
    <x v="7"/>
    <x v="1"/>
    <s v="27/07/2016"/>
    <x v="0"/>
    <s v="MH-18025"/>
    <s v="Michelle Huthwaite"/>
    <x v="0"/>
    <x v="0"/>
    <x v="4"/>
    <x v="1"/>
    <s v="FUR-CH-10001854"/>
    <x v="0"/>
    <n v="561.56799999999998"/>
  </r>
  <r>
    <n v="2811"/>
    <s v="CA-2016-135685"/>
    <n v="16"/>
    <x v="0"/>
    <x v="1"/>
    <s v="18/11/2016"/>
    <x v="0"/>
    <s v="MP-18175"/>
    <s v="Mike Pelletier"/>
    <x v="2"/>
    <x v="0"/>
    <x v="6"/>
    <x v="2"/>
    <s v="OFF-PA-10000157"/>
    <x v="1"/>
    <n v="179.82"/>
  </r>
  <r>
    <n v="2812"/>
    <s v="CA-2016-135685"/>
    <n v="16"/>
    <x v="0"/>
    <x v="1"/>
    <s v="18/11/2016"/>
    <x v="0"/>
    <s v="MP-18175"/>
    <s v="Mike Pelletier"/>
    <x v="2"/>
    <x v="0"/>
    <x v="6"/>
    <x v="2"/>
    <s v="FUR-FU-10001185"/>
    <x v="0"/>
    <n v="185.58"/>
  </r>
  <r>
    <n v="2813"/>
    <s v="CA-2016-135685"/>
    <n v="16"/>
    <x v="0"/>
    <x v="1"/>
    <s v="18/11/2016"/>
    <x v="0"/>
    <s v="MP-18175"/>
    <s v="Mike Pelletier"/>
    <x v="2"/>
    <x v="0"/>
    <x v="6"/>
    <x v="2"/>
    <s v="FUR-TA-10001520"/>
    <x v="0"/>
    <n v="214.11"/>
  </r>
  <r>
    <n v="2814"/>
    <s v="CA-2016-135685"/>
    <n v="16"/>
    <x v="0"/>
    <x v="1"/>
    <s v="18/11/2016"/>
    <x v="0"/>
    <s v="MP-18175"/>
    <s v="Mike Pelletier"/>
    <x v="2"/>
    <x v="0"/>
    <x v="6"/>
    <x v="2"/>
    <s v="TEC-AC-10004145"/>
    <x v="2"/>
    <n v="999.96"/>
  </r>
  <r>
    <n v="2815"/>
    <s v="CA-2016-135685"/>
    <n v="16"/>
    <x v="0"/>
    <x v="1"/>
    <s v="18/11/2016"/>
    <x v="0"/>
    <s v="MP-18175"/>
    <s v="Mike Pelletier"/>
    <x v="2"/>
    <x v="0"/>
    <x v="6"/>
    <x v="2"/>
    <s v="FUR-TA-10000688"/>
    <x v="0"/>
    <n v="653.54999999999995"/>
  </r>
  <r>
    <n v="2816"/>
    <s v="CA-2016-104626"/>
    <n v="1"/>
    <x v="8"/>
    <x v="1"/>
    <s v="08/09/2016"/>
    <x v="1"/>
    <s v="DR-12940"/>
    <s v="Daniel Raglin"/>
    <x v="2"/>
    <x v="0"/>
    <x v="31"/>
    <x v="3"/>
    <s v="OFF-BI-10001510"/>
    <x v="1"/>
    <n v="114.6"/>
  </r>
  <r>
    <n v="2817"/>
    <s v="CA-2016-104626"/>
    <n v="1"/>
    <x v="8"/>
    <x v="1"/>
    <s v="08/09/2016"/>
    <x v="1"/>
    <s v="DR-12940"/>
    <s v="Daniel Raglin"/>
    <x v="2"/>
    <x v="0"/>
    <x v="31"/>
    <x v="3"/>
    <s v="FUR-CH-10003817"/>
    <x v="0"/>
    <n v="60.74"/>
  </r>
  <r>
    <n v="2818"/>
    <s v="CA-2016-104626"/>
    <n v="1"/>
    <x v="8"/>
    <x v="1"/>
    <s v="08/09/2016"/>
    <x v="1"/>
    <s v="DR-12940"/>
    <s v="Daniel Raglin"/>
    <x v="2"/>
    <x v="0"/>
    <x v="31"/>
    <x v="3"/>
    <s v="FUR-FU-10000308"/>
    <x v="0"/>
    <n v="124.36"/>
  </r>
  <r>
    <n v="2819"/>
    <s v="CA-2016-104626"/>
    <n v="1"/>
    <x v="8"/>
    <x v="1"/>
    <s v="08/09/2016"/>
    <x v="1"/>
    <s v="DR-12940"/>
    <s v="Daniel Raglin"/>
    <x v="2"/>
    <x v="0"/>
    <x v="31"/>
    <x v="3"/>
    <s v="OFF-ST-10003208"/>
    <x v="1"/>
    <n v="1088.76"/>
  </r>
  <r>
    <n v="2820"/>
    <s v="CA-2017-160500"/>
    <n v="5"/>
    <x v="5"/>
    <x v="0"/>
    <s v="08/05/2017"/>
    <x v="2"/>
    <s v="DM-13015"/>
    <s v="Darrin Martin"/>
    <x v="0"/>
    <x v="0"/>
    <x v="1"/>
    <x v="1"/>
    <s v="OFF-BI-10003784"/>
    <x v="1"/>
    <n v="6.72"/>
  </r>
  <r>
    <n v="2821"/>
    <s v="CA-2017-160500"/>
    <n v="5"/>
    <x v="5"/>
    <x v="0"/>
    <s v="08/05/2017"/>
    <x v="2"/>
    <s v="DM-13015"/>
    <s v="Darrin Martin"/>
    <x v="0"/>
    <x v="0"/>
    <x v="1"/>
    <x v="1"/>
    <s v="FUR-TA-10003748"/>
    <x v="0"/>
    <n v="298.77600000000001"/>
  </r>
  <r>
    <n v="2822"/>
    <s v="CA-2017-100202"/>
    <n v="31"/>
    <x v="4"/>
    <x v="0"/>
    <s v="05/01/2018"/>
    <x v="1"/>
    <s v="BD-11620"/>
    <s v="Brian DeCherney"/>
    <x v="0"/>
    <x v="0"/>
    <x v="1"/>
    <x v="1"/>
    <s v="TEC-PH-10002563"/>
    <x v="2"/>
    <n v="302.37599999999998"/>
  </r>
  <r>
    <n v="2823"/>
    <s v="CA-2018-131016"/>
    <n v="18"/>
    <x v="8"/>
    <x v="3"/>
    <s v="20/09/2018"/>
    <x v="2"/>
    <s v="DC-12850"/>
    <s v="Dan Campbell"/>
    <x v="0"/>
    <x v="0"/>
    <x v="5"/>
    <x v="2"/>
    <s v="OFF-AR-10000122"/>
    <x v="1"/>
    <n v="8.9280000000000008"/>
  </r>
  <r>
    <n v="2824"/>
    <s v="CA-2018-131016"/>
    <n v="18"/>
    <x v="8"/>
    <x v="3"/>
    <s v="20/09/2018"/>
    <x v="2"/>
    <s v="DC-12850"/>
    <s v="Dan Campbell"/>
    <x v="0"/>
    <x v="0"/>
    <x v="5"/>
    <x v="2"/>
    <s v="OFF-ST-10000352"/>
    <x v="1"/>
    <n v="47.584000000000003"/>
  </r>
  <r>
    <n v="2825"/>
    <s v="US-2015-112914"/>
    <n v="25"/>
    <x v="8"/>
    <x v="2"/>
    <s v="30/09/2015"/>
    <x v="1"/>
    <s v="MT-18070"/>
    <s v="Michelle Tran"/>
    <x v="2"/>
    <x v="0"/>
    <x v="5"/>
    <x v="2"/>
    <s v="OFF-PA-10003270"/>
    <x v="1"/>
    <n v="33.792000000000002"/>
  </r>
  <r>
    <n v="2826"/>
    <s v="US-2015-112914"/>
    <n v="25"/>
    <x v="8"/>
    <x v="2"/>
    <s v="30/09/2015"/>
    <x v="1"/>
    <s v="MT-18070"/>
    <s v="Michelle Tran"/>
    <x v="2"/>
    <x v="0"/>
    <x v="5"/>
    <x v="2"/>
    <s v="FUR-BO-10003272"/>
    <x v="0"/>
    <n v="300.53280000000001"/>
  </r>
  <r>
    <n v="2827"/>
    <s v="US-2015-112914"/>
    <n v="25"/>
    <x v="8"/>
    <x v="2"/>
    <s v="30/09/2015"/>
    <x v="1"/>
    <s v="MT-18070"/>
    <s v="Michelle Tran"/>
    <x v="2"/>
    <x v="0"/>
    <x v="5"/>
    <x v="2"/>
    <s v="OFF-BI-10002982"/>
    <x v="1"/>
    <n v="2.7240000000000002"/>
  </r>
  <r>
    <n v="2828"/>
    <s v="US-2015-112914"/>
    <n v="25"/>
    <x v="8"/>
    <x v="2"/>
    <s v="30/09/2015"/>
    <x v="1"/>
    <s v="MT-18070"/>
    <s v="Michelle Tran"/>
    <x v="2"/>
    <x v="0"/>
    <x v="5"/>
    <x v="2"/>
    <s v="OFF-EN-10001509"/>
    <x v="1"/>
    <n v="3.2639999999999998"/>
  </r>
  <r>
    <n v="2829"/>
    <s v="CA-2017-124149"/>
    <n v="23"/>
    <x v="3"/>
    <x v="0"/>
    <s v="26/04/2017"/>
    <x v="2"/>
    <s v="MJ-17740"/>
    <s v="Max Jones"/>
    <x v="0"/>
    <x v="0"/>
    <x v="24"/>
    <x v="3"/>
    <s v="OFF-PA-10002421"/>
    <x v="1"/>
    <n v="108.336"/>
  </r>
  <r>
    <n v="2830"/>
    <s v="CA-2017-124149"/>
    <n v="23"/>
    <x v="3"/>
    <x v="0"/>
    <s v="26/04/2017"/>
    <x v="2"/>
    <s v="MJ-17740"/>
    <s v="Max Jones"/>
    <x v="0"/>
    <x v="0"/>
    <x v="24"/>
    <x v="3"/>
    <s v="OFF-ST-10000760"/>
    <x v="1"/>
    <n v="55.92"/>
  </r>
  <r>
    <n v="2831"/>
    <s v="CA-2017-124149"/>
    <n v="23"/>
    <x v="3"/>
    <x v="0"/>
    <s v="26/04/2017"/>
    <x v="2"/>
    <s v="MJ-17740"/>
    <s v="Max Jones"/>
    <x v="0"/>
    <x v="0"/>
    <x v="24"/>
    <x v="3"/>
    <s v="OFF-PA-10002923"/>
    <x v="1"/>
    <n v="78.304000000000002"/>
  </r>
  <r>
    <n v="2832"/>
    <s v="CA-2015-148915"/>
    <n v="1"/>
    <x v="0"/>
    <x v="2"/>
    <s v="05/11/2015"/>
    <x v="1"/>
    <s v="ND-18370"/>
    <s v="Natalie DeCherney"/>
    <x v="0"/>
    <x v="0"/>
    <x v="21"/>
    <x v="1"/>
    <s v="OFF-ST-10001128"/>
    <x v="1"/>
    <n v="443.92"/>
  </r>
  <r>
    <n v="2833"/>
    <s v="CA-2015-148915"/>
    <n v="1"/>
    <x v="0"/>
    <x v="2"/>
    <s v="05/11/2015"/>
    <x v="1"/>
    <s v="ND-18370"/>
    <s v="Natalie DeCherney"/>
    <x v="0"/>
    <x v="0"/>
    <x v="21"/>
    <x v="1"/>
    <s v="TEC-PH-10000673"/>
    <x v="2"/>
    <n v="155.976"/>
  </r>
  <r>
    <n v="2834"/>
    <s v="CA-2018-134649"/>
    <n v="26"/>
    <x v="9"/>
    <x v="3"/>
    <s v="31/01/2018"/>
    <x v="0"/>
    <s v="CA-11965"/>
    <s v="Carol Adams"/>
    <x v="1"/>
    <x v="0"/>
    <x v="19"/>
    <x v="0"/>
    <s v="OFF-AR-10001547"/>
    <x v="1"/>
    <n v="15.47"/>
  </r>
  <r>
    <n v="2835"/>
    <s v="CA-2018-134649"/>
    <n v="26"/>
    <x v="9"/>
    <x v="3"/>
    <s v="31/01/2018"/>
    <x v="0"/>
    <s v="CA-11965"/>
    <s v="Carol Adams"/>
    <x v="1"/>
    <x v="0"/>
    <x v="19"/>
    <x v="0"/>
    <s v="OFF-BI-10001890"/>
    <x v="1"/>
    <n v="7.16"/>
  </r>
  <r>
    <n v="2836"/>
    <s v="CA-2018-110842"/>
    <n v="11"/>
    <x v="0"/>
    <x v="3"/>
    <s v="16/11/2018"/>
    <x v="1"/>
    <s v="GA-14725"/>
    <s v="Guy Armstrong"/>
    <x v="0"/>
    <x v="0"/>
    <x v="1"/>
    <x v="1"/>
    <s v="OFF-AP-10003971"/>
    <x v="1"/>
    <n v="10.89"/>
  </r>
  <r>
    <n v="2837"/>
    <s v="CA-2018-110842"/>
    <n v="11"/>
    <x v="0"/>
    <x v="3"/>
    <s v="16/11/2018"/>
    <x v="1"/>
    <s v="GA-14725"/>
    <s v="Guy Armstrong"/>
    <x v="0"/>
    <x v="0"/>
    <x v="1"/>
    <x v="1"/>
    <s v="OFF-PA-10000520"/>
    <x v="1"/>
    <n v="19.440000000000001"/>
  </r>
  <r>
    <n v="2838"/>
    <s v="CA-2018-110842"/>
    <n v="11"/>
    <x v="0"/>
    <x v="3"/>
    <s v="16/11/2018"/>
    <x v="1"/>
    <s v="GA-14725"/>
    <s v="Guy Armstrong"/>
    <x v="0"/>
    <x v="0"/>
    <x v="1"/>
    <x v="1"/>
    <s v="OFF-BI-10000977"/>
    <x v="1"/>
    <n v="121.6"/>
  </r>
  <r>
    <n v="2839"/>
    <s v="CA-2017-147368"/>
    <n v="9"/>
    <x v="1"/>
    <x v="0"/>
    <s v="12/06/2017"/>
    <x v="2"/>
    <s v="TC-21295"/>
    <s v="Toby Carlisle"/>
    <x v="0"/>
    <x v="0"/>
    <x v="2"/>
    <x v="0"/>
    <s v="TEC-MA-10002178"/>
    <x v="2"/>
    <n v="695.7"/>
  </r>
  <r>
    <n v="2840"/>
    <s v="US-2016-104185"/>
    <n v="3"/>
    <x v="8"/>
    <x v="1"/>
    <s v="08/09/2016"/>
    <x v="0"/>
    <s v="JB-15400"/>
    <s v="Jennifer Braxton"/>
    <x v="1"/>
    <x v="0"/>
    <x v="15"/>
    <x v="3"/>
    <s v="OFF-ST-10001526"/>
    <x v="1"/>
    <n v="120.33"/>
  </r>
  <r>
    <n v="2841"/>
    <s v="US-2015-125521"/>
    <n v="14"/>
    <x v="10"/>
    <x v="2"/>
    <s v="19/03/2015"/>
    <x v="1"/>
    <s v="CK-12325"/>
    <s v="Christine Kargatis"/>
    <x v="2"/>
    <x v="0"/>
    <x v="17"/>
    <x v="0"/>
    <s v="FUR-CH-10003379"/>
    <x v="0"/>
    <n v="1139.92"/>
  </r>
  <r>
    <n v="2842"/>
    <s v="US-2018-135062"/>
    <n v="31"/>
    <x v="6"/>
    <x v="3"/>
    <s v="04/09/2018"/>
    <x v="0"/>
    <s v="RL-19615"/>
    <s v="Rob Lucas"/>
    <x v="0"/>
    <x v="0"/>
    <x v="3"/>
    <x v="0"/>
    <s v="OFF-PA-10000100"/>
    <x v="1"/>
    <n v="229.54400000000001"/>
  </r>
  <r>
    <n v="2843"/>
    <s v="CA-2018-135650"/>
    <n v="23"/>
    <x v="10"/>
    <x v="3"/>
    <s v="27/03/2018"/>
    <x v="1"/>
    <s v="AC-10660"/>
    <s v="Anna Chung"/>
    <x v="0"/>
    <x v="0"/>
    <x v="5"/>
    <x v="2"/>
    <s v="OFF-ST-10001809"/>
    <x v="1"/>
    <n v="143.72800000000001"/>
  </r>
  <r>
    <n v="2844"/>
    <s v="CA-2018-112865"/>
    <n v="18"/>
    <x v="5"/>
    <x v="3"/>
    <s v="22/05/2018"/>
    <x v="1"/>
    <s v="BH-11710"/>
    <s v="Brosina Hoffman"/>
    <x v="0"/>
    <x v="0"/>
    <x v="9"/>
    <x v="3"/>
    <s v="TEC-AC-10000387"/>
    <x v="2"/>
    <n v="36.048000000000002"/>
  </r>
  <r>
    <n v="2845"/>
    <s v="US-2017-162852"/>
    <n v="27"/>
    <x v="4"/>
    <x v="0"/>
    <s v="31/12/2017"/>
    <x v="1"/>
    <s v="BG-11695"/>
    <s v="Brooke Gillingham"/>
    <x v="1"/>
    <x v="0"/>
    <x v="10"/>
    <x v="2"/>
    <s v="FUR-CH-10004853"/>
    <x v="0"/>
    <n v="845.48800000000006"/>
  </r>
  <r>
    <n v="2846"/>
    <s v="CA-2018-138163"/>
    <n v="17"/>
    <x v="0"/>
    <x v="3"/>
    <s v="20/11/2018"/>
    <x v="2"/>
    <s v="XP-21865"/>
    <s v="Xylona Preis"/>
    <x v="0"/>
    <x v="0"/>
    <x v="31"/>
    <x v="3"/>
    <s v="OFF-AR-10001958"/>
    <x v="1"/>
    <n v="50.94"/>
  </r>
  <r>
    <n v="2847"/>
    <s v="CA-2018-152093"/>
    <n v="10"/>
    <x v="8"/>
    <x v="3"/>
    <s v="15/09/2018"/>
    <x v="1"/>
    <s v="SN-20560"/>
    <s v="Skye Norling"/>
    <x v="2"/>
    <x v="0"/>
    <x v="10"/>
    <x v="2"/>
    <s v="OFF-BI-10003527"/>
    <x v="1"/>
    <n v="762.59400000000005"/>
  </r>
  <r>
    <n v="2848"/>
    <s v="CA-2018-157854"/>
    <n v="8"/>
    <x v="3"/>
    <x v="3"/>
    <s v="15/04/2018"/>
    <x v="1"/>
    <s v="DM-13345"/>
    <s v="Denise Monton"/>
    <x v="1"/>
    <x v="0"/>
    <x v="32"/>
    <x v="0"/>
    <s v="FUR-FU-10003832"/>
    <x v="0"/>
    <n v="56.28"/>
  </r>
  <r>
    <n v="2849"/>
    <s v="CA-2018-157854"/>
    <n v="8"/>
    <x v="3"/>
    <x v="3"/>
    <s v="15/04/2018"/>
    <x v="1"/>
    <s v="DM-13345"/>
    <s v="Denise Monton"/>
    <x v="1"/>
    <x v="0"/>
    <x v="32"/>
    <x v="0"/>
    <s v="OFF-BI-10001359"/>
    <x v="1"/>
    <n v="2690.97"/>
  </r>
  <r>
    <n v="2850"/>
    <s v="CA-2017-123617"/>
    <n v="28"/>
    <x v="0"/>
    <x v="0"/>
    <s v="03/12/2017"/>
    <x v="1"/>
    <s v="AJ-10780"/>
    <s v="Anthony Jacobs"/>
    <x v="1"/>
    <x v="0"/>
    <x v="2"/>
    <x v="0"/>
    <s v="OFF-BI-10002976"/>
    <x v="1"/>
    <n v="7.4340000000000002"/>
  </r>
  <r>
    <n v="2851"/>
    <s v="US-2017-128293"/>
    <n v="2"/>
    <x v="1"/>
    <x v="0"/>
    <s v="05/06/2017"/>
    <x v="2"/>
    <s v="KC-16255"/>
    <s v="Karen Carlisle"/>
    <x v="1"/>
    <x v="0"/>
    <x v="9"/>
    <x v="3"/>
    <s v="OFF-ST-10000736"/>
    <x v="1"/>
    <n v="64.784000000000006"/>
  </r>
  <r>
    <n v="2852"/>
    <s v="CA-2018-107342"/>
    <n v="17"/>
    <x v="4"/>
    <x v="3"/>
    <s v="22/12/2018"/>
    <x v="1"/>
    <s v="VF-21715"/>
    <s v="Vicky Freymann"/>
    <x v="2"/>
    <x v="0"/>
    <x v="14"/>
    <x v="2"/>
    <s v="OFF-PA-10001745"/>
    <x v="1"/>
    <n v="28.16"/>
  </r>
  <r>
    <n v="2853"/>
    <s v="CA-2017-136371"/>
    <n v="19"/>
    <x v="10"/>
    <x v="0"/>
    <s v="21/03/2017"/>
    <x v="0"/>
    <s v="SV-20935"/>
    <s v="Susan Vittorini"/>
    <x v="0"/>
    <x v="0"/>
    <x v="15"/>
    <x v="3"/>
    <s v="FUR-FU-10000409"/>
    <x v="0"/>
    <n v="14.98"/>
  </r>
  <r>
    <n v="2854"/>
    <s v="CA-2017-136371"/>
    <n v="19"/>
    <x v="10"/>
    <x v="0"/>
    <s v="21/03/2017"/>
    <x v="0"/>
    <s v="SV-20935"/>
    <s v="Susan Vittorini"/>
    <x v="0"/>
    <x v="0"/>
    <x v="15"/>
    <x v="3"/>
    <s v="FUR-FU-10000221"/>
    <x v="0"/>
    <n v="20.32"/>
  </r>
  <r>
    <n v="2855"/>
    <s v="CA-2018-137344"/>
    <n v="20"/>
    <x v="6"/>
    <x v="3"/>
    <s v="20/08/2018"/>
    <x v="3"/>
    <s v="EM-13810"/>
    <s v="Eleni McCrary"/>
    <x v="1"/>
    <x v="0"/>
    <x v="31"/>
    <x v="3"/>
    <s v="OFF-ST-10000344"/>
    <x v="1"/>
    <n v="40.29"/>
  </r>
  <r>
    <n v="2856"/>
    <s v="CA-2018-169810"/>
    <n v="25"/>
    <x v="7"/>
    <x v="3"/>
    <s v="31/07/2018"/>
    <x v="1"/>
    <s v="RB-19360"/>
    <s v="Raymond Buch"/>
    <x v="0"/>
    <x v="0"/>
    <x v="44"/>
    <x v="2"/>
    <s v="OFF-LA-10003663"/>
    <x v="1"/>
    <n v="20.23"/>
  </r>
  <r>
    <n v="2857"/>
    <s v="CA-2017-128594"/>
    <n v="26"/>
    <x v="6"/>
    <x v="0"/>
    <s v="29/08/2017"/>
    <x v="2"/>
    <s v="DJ-13510"/>
    <s v="Don Jones"/>
    <x v="1"/>
    <x v="0"/>
    <x v="1"/>
    <x v="1"/>
    <s v="FUR-CH-10001215"/>
    <x v="0"/>
    <n v="1603.136"/>
  </r>
  <r>
    <n v="2858"/>
    <s v="CA-2017-154690"/>
    <n v="15"/>
    <x v="6"/>
    <x v="0"/>
    <s v="17/08/2017"/>
    <x v="0"/>
    <s v="CC-12370"/>
    <s v="Christopher Conant"/>
    <x v="0"/>
    <x v="0"/>
    <x v="3"/>
    <x v="0"/>
    <s v="FUR-CH-10000988"/>
    <x v="0"/>
    <n v="225.29599999999999"/>
  </r>
  <r>
    <n v="2859"/>
    <s v="CA-2018-138975"/>
    <n v="19"/>
    <x v="5"/>
    <x v="3"/>
    <s v="23/05/2018"/>
    <x v="1"/>
    <s v="SC-20380"/>
    <s v="Shahid Collister"/>
    <x v="0"/>
    <x v="0"/>
    <x v="32"/>
    <x v="0"/>
    <s v="TEC-AC-10003441"/>
    <x v="2"/>
    <n v="67.8"/>
  </r>
  <r>
    <n v="2860"/>
    <s v="CA-2018-138975"/>
    <n v="19"/>
    <x v="5"/>
    <x v="3"/>
    <s v="23/05/2018"/>
    <x v="1"/>
    <s v="SC-20380"/>
    <s v="Shahid Collister"/>
    <x v="0"/>
    <x v="0"/>
    <x v="32"/>
    <x v="0"/>
    <s v="TEC-PH-10004389"/>
    <x v="2"/>
    <n v="377.97"/>
  </r>
  <r>
    <n v="2861"/>
    <s v="CA-2018-138975"/>
    <n v="19"/>
    <x v="5"/>
    <x v="3"/>
    <s v="23/05/2018"/>
    <x v="1"/>
    <s v="SC-20380"/>
    <s v="Shahid Collister"/>
    <x v="0"/>
    <x v="0"/>
    <x v="32"/>
    <x v="0"/>
    <s v="FUR-BO-10004695"/>
    <x v="0"/>
    <n v="1628.82"/>
  </r>
  <r>
    <n v="2862"/>
    <s v="CA-2018-138975"/>
    <n v="19"/>
    <x v="5"/>
    <x v="3"/>
    <s v="23/05/2018"/>
    <x v="1"/>
    <s v="SC-20380"/>
    <s v="Shahid Collister"/>
    <x v="0"/>
    <x v="0"/>
    <x v="32"/>
    <x v="0"/>
    <s v="OFF-PA-10000100"/>
    <x v="1"/>
    <n v="286.93"/>
  </r>
  <r>
    <n v="2863"/>
    <s v="CA-2018-106537"/>
    <n v="12"/>
    <x v="6"/>
    <x v="3"/>
    <s v="17/08/2018"/>
    <x v="1"/>
    <s v="RH-19495"/>
    <s v="Rick Hansen"/>
    <x v="0"/>
    <x v="0"/>
    <x v="2"/>
    <x v="0"/>
    <s v="OFF-PA-10000223"/>
    <x v="1"/>
    <n v="20.736000000000001"/>
  </r>
  <r>
    <n v="2864"/>
    <s v="US-2018-103828"/>
    <n v="13"/>
    <x v="6"/>
    <x v="3"/>
    <s v="13/08/2018"/>
    <x v="3"/>
    <s v="JK-15370"/>
    <s v="Jay Kimmel"/>
    <x v="0"/>
    <x v="0"/>
    <x v="1"/>
    <x v="1"/>
    <s v="OFF-ST-10001325"/>
    <x v="1"/>
    <n v="31.44"/>
  </r>
  <r>
    <n v="2865"/>
    <s v="US-2018-103828"/>
    <n v="13"/>
    <x v="6"/>
    <x v="3"/>
    <s v="13/08/2018"/>
    <x v="3"/>
    <s v="JK-15370"/>
    <s v="Jay Kimmel"/>
    <x v="0"/>
    <x v="0"/>
    <x v="1"/>
    <x v="1"/>
    <s v="OFF-AP-10004249"/>
    <x v="1"/>
    <n v="83.79"/>
  </r>
  <r>
    <n v="2866"/>
    <s v="US-2018-103828"/>
    <n v="13"/>
    <x v="6"/>
    <x v="3"/>
    <s v="13/08/2018"/>
    <x v="3"/>
    <s v="JK-15370"/>
    <s v="Jay Kimmel"/>
    <x v="0"/>
    <x v="0"/>
    <x v="1"/>
    <x v="1"/>
    <s v="OFF-AR-10000588"/>
    <x v="1"/>
    <n v="59.52"/>
  </r>
  <r>
    <n v="2867"/>
    <s v="US-2018-103828"/>
    <n v="13"/>
    <x v="6"/>
    <x v="3"/>
    <s v="13/08/2018"/>
    <x v="3"/>
    <s v="JK-15370"/>
    <s v="Jay Kimmel"/>
    <x v="0"/>
    <x v="0"/>
    <x v="1"/>
    <x v="1"/>
    <s v="OFF-SU-10000946"/>
    <x v="1"/>
    <n v="31.92"/>
  </r>
  <r>
    <n v="2868"/>
    <s v="CA-2017-115588"/>
    <n v="10"/>
    <x v="0"/>
    <x v="0"/>
    <s v="12/11/2017"/>
    <x v="0"/>
    <s v="AF-10885"/>
    <s v="Art Foster"/>
    <x v="0"/>
    <x v="0"/>
    <x v="24"/>
    <x v="3"/>
    <s v="OFF-SU-10001225"/>
    <x v="1"/>
    <n v="14.72"/>
  </r>
  <r>
    <n v="2869"/>
    <s v="CA-2017-115588"/>
    <n v="10"/>
    <x v="0"/>
    <x v="0"/>
    <s v="12/11/2017"/>
    <x v="0"/>
    <s v="AF-10885"/>
    <s v="Art Foster"/>
    <x v="0"/>
    <x v="0"/>
    <x v="24"/>
    <x v="3"/>
    <s v="OFF-ST-10001558"/>
    <x v="1"/>
    <n v="38.975999999999999"/>
  </r>
  <r>
    <n v="2870"/>
    <s v="CA-2018-143861"/>
    <n v="12"/>
    <x v="1"/>
    <x v="3"/>
    <s v="19/06/2018"/>
    <x v="1"/>
    <s v="LC-16885"/>
    <s v="Lena Creighton"/>
    <x v="0"/>
    <x v="0"/>
    <x v="2"/>
    <x v="0"/>
    <s v="FUR-FU-10001546"/>
    <x v="0"/>
    <n v="17.088000000000001"/>
  </r>
  <r>
    <n v="2871"/>
    <s v="CA-2015-148040"/>
    <n v="22"/>
    <x v="10"/>
    <x v="2"/>
    <s v="26/03/2015"/>
    <x v="1"/>
    <s v="BF-11275"/>
    <s v="Beth Fritzler"/>
    <x v="1"/>
    <x v="0"/>
    <x v="16"/>
    <x v="1"/>
    <s v="OFF-PA-10002581"/>
    <x v="1"/>
    <n v="74.352000000000004"/>
  </r>
  <r>
    <n v="2872"/>
    <s v="CA-2015-148040"/>
    <n v="22"/>
    <x v="10"/>
    <x v="2"/>
    <s v="26/03/2015"/>
    <x v="1"/>
    <s v="BF-11275"/>
    <s v="Beth Fritzler"/>
    <x v="1"/>
    <x v="0"/>
    <x v="16"/>
    <x v="1"/>
    <s v="FUR-CH-10001482"/>
    <x v="0"/>
    <n v="314.35199999999998"/>
  </r>
  <r>
    <n v="2873"/>
    <s v="CA-2018-135167"/>
    <n v="15"/>
    <x v="1"/>
    <x v="3"/>
    <s v="20/06/2018"/>
    <x v="1"/>
    <s v="SC-20800"/>
    <s v="Stuart Calhoun"/>
    <x v="0"/>
    <x v="0"/>
    <x v="1"/>
    <x v="1"/>
    <s v="OFF-AR-10002399"/>
    <x v="1"/>
    <n v="4.26"/>
  </r>
  <r>
    <n v="2874"/>
    <s v="CA-2018-137022"/>
    <n v="16"/>
    <x v="0"/>
    <x v="3"/>
    <s v="22/11/2018"/>
    <x v="1"/>
    <s v="SW-20275"/>
    <s v="Scott Williamson"/>
    <x v="0"/>
    <x v="0"/>
    <x v="1"/>
    <x v="1"/>
    <s v="OFF-ST-10001963"/>
    <x v="1"/>
    <n v="811.28"/>
  </r>
  <r>
    <n v="2875"/>
    <s v="US-2018-102638"/>
    <n v="29"/>
    <x v="4"/>
    <x v="3"/>
    <s v="31/12/2018"/>
    <x v="2"/>
    <s v="MC-17845"/>
    <s v="Michael Chen"/>
    <x v="0"/>
    <x v="0"/>
    <x v="15"/>
    <x v="3"/>
    <s v="OFF-FA-10002988"/>
    <x v="1"/>
    <n v="6.03"/>
  </r>
  <r>
    <n v="2876"/>
    <s v="US-2017-167339"/>
    <n v="21"/>
    <x v="9"/>
    <x v="0"/>
    <s v="23/01/2017"/>
    <x v="0"/>
    <s v="TD-20995"/>
    <s v="Tamara Dahlen"/>
    <x v="0"/>
    <x v="0"/>
    <x v="1"/>
    <x v="1"/>
    <s v="FUR-CH-10004289"/>
    <x v="0"/>
    <n v="153.56800000000001"/>
  </r>
  <r>
    <n v="2877"/>
    <s v="US-2017-167339"/>
    <n v="21"/>
    <x v="9"/>
    <x v="0"/>
    <s v="23/01/2017"/>
    <x v="0"/>
    <s v="TD-20995"/>
    <s v="Tamara Dahlen"/>
    <x v="0"/>
    <x v="0"/>
    <x v="1"/>
    <x v="1"/>
    <s v="FUR-CH-10000785"/>
    <x v="0"/>
    <n v="1013.4880000000001"/>
  </r>
  <r>
    <n v="2878"/>
    <s v="CA-2017-152072"/>
    <n v="15"/>
    <x v="9"/>
    <x v="0"/>
    <s v="19/01/2017"/>
    <x v="1"/>
    <s v="Dp-13240"/>
    <s v="Dean percer"/>
    <x v="2"/>
    <x v="0"/>
    <x v="30"/>
    <x v="3"/>
    <s v="OFF-EN-10003040"/>
    <x v="1"/>
    <n v="52.34"/>
  </r>
  <r>
    <n v="2879"/>
    <s v="CA-2017-152072"/>
    <n v="15"/>
    <x v="9"/>
    <x v="0"/>
    <s v="19/01/2017"/>
    <x v="1"/>
    <s v="Dp-13240"/>
    <s v="Dean percer"/>
    <x v="2"/>
    <x v="0"/>
    <x v="30"/>
    <x v="3"/>
    <s v="OFF-AR-10001573"/>
    <x v="1"/>
    <n v="4.66"/>
  </r>
  <r>
    <n v="2880"/>
    <s v="CA-2017-152072"/>
    <n v="15"/>
    <x v="9"/>
    <x v="0"/>
    <s v="19/01/2017"/>
    <x v="1"/>
    <s v="Dp-13240"/>
    <s v="Dean percer"/>
    <x v="2"/>
    <x v="0"/>
    <x v="30"/>
    <x v="3"/>
    <s v="TEC-AC-10000844"/>
    <x v="2"/>
    <n v="254.97"/>
  </r>
  <r>
    <n v="2881"/>
    <s v="CA-2017-102932"/>
    <n v="19"/>
    <x v="8"/>
    <x v="0"/>
    <s v="23/09/2017"/>
    <x v="0"/>
    <s v="SD-20485"/>
    <s v="Shirley Daniels"/>
    <x v="2"/>
    <x v="0"/>
    <x v="30"/>
    <x v="3"/>
    <s v="OFF-BI-10000756"/>
    <x v="1"/>
    <n v="25.44"/>
  </r>
  <r>
    <n v="2882"/>
    <s v="CA-2017-102932"/>
    <n v="19"/>
    <x v="8"/>
    <x v="0"/>
    <s v="23/09/2017"/>
    <x v="0"/>
    <s v="SD-20485"/>
    <s v="Shirley Daniels"/>
    <x v="2"/>
    <x v="0"/>
    <x v="30"/>
    <x v="3"/>
    <s v="OFF-SU-10000381"/>
    <x v="1"/>
    <n v="27.93"/>
  </r>
  <r>
    <n v="2883"/>
    <s v="CA-2015-165540"/>
    <n v="21"/>
    <x v="11"/>
    <x v="2"/>
    <s v="25/02/2015"/>
    <x v="1"/>
    <s v="TM-21010"/>
    <s v="Tamara Manning"/>
    <x v="0"/>
    <x v="0"/>
    <x v="10"/>
    <x v="2"/>
    <s v="OFF-BI-10004094"/>
    <x v="1"/>
    <n v="8.85"/>
  </r>
  <r>
    <n v="2884"/>
    <s v="CA-2017-130799"/>
    <n v="11"/>
    <x v="0"/>
    <x v="0"/>
    <s v="16/11/2017"/>
    <x v="0"/>
    <s v="BK-11260"/>
    <s v="Berenike Kampe"/>
    <x v="0"/>
    <x v="0"/>
    <x v="1"/>
    <x v="1"/>
    <s v="FUR-FU-10001852"/>
    <x v="0"/>
    <n v="6.96"/>
  </r>
  <r>
    <n v="2885"/>
    <s v="CA-2017-164483"/>
    <n v="30"/>
    <x v="9"/>
    <x v="0"/>
    <s v="03/02/2017"/>
    <x v="1"/>
    <s v="JF-15490"/>
    <s v="Jeremy Farry"/>
    <x v="0"/>
    <x v="0"/>
    <x v="1"/>
    <x v="1"/>
    <s v="OFF-BI-10000014"/>
    <x v="1"/>
    <n v="17.456"/>
  </r>
  <r>
    <n v="2886"/>
    <s v="US-2017-159856"/>
    <n v="18"/>
    <x v="2"/>
    <x v="0"/>
    <s v="22/10/2017"/>
    <x v="1"/>
    <s v="EP-13915"/>
    <s v="Emily Phan"/>
    <x v="0"/>
    <x v="0"/>
    <x v="16"/>
    <x v="1"/>
    <s v="FUR-CH-10003396"/>
    <x v="0"/>
    <n v="307.92"/>
  </r>
  <r>
    <n v="2887"/>
    <s v="CA-2018-102099"/>
    <n v="18"/>
    <x v="4"/>
    <x v="3"/>
    <s v="19/12/2018"/>
    <x v="2"/>
    <s v="EP-13915"/>
    <s v="Emily Phan"/>
    <x v="0"/>
    <x v="0"/>
    <x v="1"/>
    <x v="1"/>
    <s v="OFF-AR-10003811"/>
    <x v="1"/>
    <n v="6.63"/>
  </r>
  <r>
    <n v="2888"/>
    <s v="CA-2018-102099"/>
    <n v="18"/>
    <x v="4"/>
    <x v="3"/>
    <s v="19/12/2018"/>
    <x v="2"/>
    <s v="EP-13915"/>
    <s v="Emily Phan"/>
    <x v="0"/>
    <x v="0"/>
    <x v="1"/>
    <x v="1"/>
    <s v="OFF-PA-10003172"/>
    <x v="1"/>
    <n v="12.96"/>
  </r>
  <r>
    <n v="2889"/>
    <s v="CA-2018-102099"/>
    <n v="18"/>
    <x v="4"/>
    <x v="3"/>
    <s v="19/12/2018"/>
    <x v="2"/>
    <s v="EP-13915"/>
    <s v="Emily Phan"/>
    <x v="0"/>
    <x v="0"/>
    <x v="1"/>
    <x v="1"/>
    <s v="OFF-PA-10000289"/>
    <x v="1"/>
    <n v="32.4"/>
  </r>
  <r>
    <n v="2890"/>
    <s v="CA-2018-164049"/>
    <n v="2"/>
    <x v="0"/>
    <x v="3"/>
    <s v="06/11/2018"/>
    <x v="1"/>
    <s v="KH-16630"/>
    <s v="Ken Heidel"/>
    <x v="1"/>
    <x v="0"/>
    <x v="4"/>
    <x v="1"/>
    <s v="OFF-PA-10000791"/>
    <x v="1"/>
    <n v="23.85"/>
  </r>
  <r>
    <n v="2891"/>
    <s v="CA-2015-142727"/>
    <n v="29"/>
    <x v="3"/>
    <x v="2"/>
    <s v="01/05/2015"/>
    <x v="0"/>
    <s v="HG-14845"/>
    <s v="Harry Greene"/>
    <x v="0"/>
    <x v="0"/>
    <x v="28"/>
    <x v="0"/>
    <s v="FUR-CH-10002304"/>
    <x v="0"/>
    <n v="51.96"/>
  </r>
  <r>
    <n v="2892"/>
    <s v="CA-2015-142727"/>
    <n v="29"/>
    <x v="3"/>
    <x v="2"/>
    <s v="01/05/2015"/>
    <x v="0"/>
    <s v="HG-14845"/>
    <s v="Harry Greene"/>
    <x v="0"/>
    <x v="0"/>
    <x v="28"/>
    <x v="0"/>
    <s v="OFF-BI-10000136"/>
    <x v="1"/>
    <n v="17.940000000000001"/>
  </r>
  <r>
    <n v="2893"/>
    <s v="CA-2018-139913"/>
    <n v="23"/>
    <x v="2"/>
    <x v="3"/>
    <s v="29/10/2018"/>
    <x v="1"/>
    <s v="JC-16105"/>
    <s v="Julie Creighton"/>
    <x v="1"/>
    <x v="0"/>
    <x v="15"/>
    <x v="3"/>
    <s v="OFF-PA-10003739"/>
    <x v="1"/>
    <n v="11.56"/>
  </r>
  <r>
    <n v="2894"/>
    <s v="CA-2018-139913"/>
    <n v="23"/>
    <x v="2"/>
    <x v="3"/>
    <s v="29/10/2018"/>
    <x v="1"/>
    <s v="JC-16105"/>
    <s v="Julie Creighton"/>
    <x v="1"/>
    <x v="0"/>
    <x v="15"/>
    <x v="3"/>
    <s v="OFF-PA-10002479"/>
    <x v="1"/>
    <n v="26.4"/>
  </r>
  <r>
    <n v="2895"/>
    <s v="CA-2018-139913"/>
    <n v="23"/>
    <x v="2"/>
    <x v="3"/>
    <s v="29/10/2018"/>
    <x v="1"/>
    <s v="JC-16105"/>
    <s v="Julie Creighton"/>
    <x v="1"/>
    <x v="0"/>
    <x v="15"/>
    <x v="3"/>
    <s v="FUR-FU-10000771"/>
    <x v="0"/>
    <n v="69.08"/>
  </r>
  <r>
    <n v="2896"/>
    <s v="CA-2018-139913"/>
    <n v="23"/>
    <x v="2"/>
    <x v="3"/>
    <s v="29/10/2018"/>
    <x v="1"/>
    <s v="JC-16105"/>
    <s v="Julie Creighton"/>
    <x v="1"/>
    <x v="0"/>
    <x v="15"/>
    <x v="3"/>
    <s v="TEC-PH-10001552"/>
    <x v="2"/>
    <n v="35.880000000000003"/>
  </r>
  <r>
    <n v="2897"/>
    <s v="CA-2015-169033"/>
    <n v="30"/>
    <x v="10"/>
    <x v="2"/>
    <s v="03/04/2015"/>
    <x v="1"/>
    <s v="KM-16720"/>
    <s v="Kunst Miller"/>
    <x v="0"/>
    <x v="0"/>
    <x v="15"/>
    <x v="3"/>
    <s v="OFF-AR-10001915"/>
    <x v="1"/>
    <n v="49.65"/>
  </r>
  <r>
    <n v="2898"/>
    <s v="US-2017-164630"/>
    <n v="4"/>
    <x v="9"/>
    <x v="0"/>
    <s v="09/01/2017"/>
    <x v="1"/>
    <s v="EB-13975"/>
    <s v="Erica Bern"/>
    <x v="1"/>
    <x v="0"/>
    <x v="3"/>
    <x v="0"/>
    <s v="TEC-CO-10000971"/>
    <x v="2"/>
    <n v="959.96799999999996"/>
  </r>
  <r>
    <n v="2899"/>
    <s v="US-2016-114839"/>
    <n v="26"/>
    <x v="3"/>
    <x v="1"/>
    <s v="30/04/2016"/>
    <x v="1"/>
    <s v="PW-19240"/>
    <s v="Pierre Wener"/>
    <x v="0"/>
    <x v="0"/>
    <x v="5"/>
    <x v="2"/>
    <s v="FUR-CH-10004086"/>
    <x v="0"/>
    <n v="408.42200000000003"/>
  </r>
  <r>
    <n v="2900"/>
    <s v="CA-2016-166464"/>
    <n v="12"/>
    <x v="8"/>
    <x v="1"/>
    <s v="17/09/2016"/>
    <x v="1"/>
    <s v="PG-18895"/>
    <s v="Paul Gonzalez"/>
    <x v="0"/>
    <x v="0"/>
    <x v="15"/>
    <x v="3"/>
    <s v="TEC-CO-10000971"/>
    <x v="2"/>
    <n v="479.98399999999998"/>
  </r>
  <r>
    <n v="2901"/>
    <s v="CA-2016-166464"/>
    <n v="12"/>
    <x v="8"/>
    <x v="1"/>
    <s v="17/09/2016"/>
    <x v="1"/>
    <s v="PG-18895"/>
    <s v="Paul Gonzalez"/>
    <x v="0"/>
    <x v="0"/>
    <x v="15"/>
    <x v="3"/>
    <s v="OFF-LA-10001317"/>
    <x v="1"/>
    <n v="12.6"/>
  </r>
  <r>
    <n v="2902"/>
    <s v="CA-2018-124898"/>
    <n v="11"/>
    <x v="8"/>
    <x v="3"/>
    <s v="15/09/2018"/>
    <x v="1"/>
    <s v="DB-12910"/>
    <s v="Daniel Byrd"/>
    <x v="2"/>
    <x v="0"/>
    <x v="32"/>
    <x v="0"/>
    <s v="OFF-PA-10003656"/>
    <x v="1"/>
    <n v="184.66"/>
  </r>
  <r>
    <n v="2903"/>
    <s v="CA-2017-164035"/>
    <n v="12"/>
    <x v="1"/>
    <x v="0"/>
    <s v="17/06/2017"/>
    <x v="1"/>
    <s v="CR-12730"/>
    <s v="Craig Reiter"/>
    <x v="0"/>
    <x v="0"/>
    <x v="10"/>
    <x v="2"/>
    <s v="OFF-PA-10002160"/>
    <x v="1"/>
    <n v="23.12"/>
  </r>
  <r>
    <n v="2904"/>
    <s v="CA-2017-153577"/>
    <n v="27"/>
    <x v="1"/>
    <x v="0"/>
    <s v="01/07/2017"/>
    <x v="1"/>
    <s v="KH-16330"/>
    <s v="Katharine Harms"/>
    <x v="1"/>
    <x v="0"/>
    <x v="10"/>
    <x v="2"/>
    <s v="OFF-PA-10000575"/>
    <x v="1"/>
    <n v="37.463999999999999"/>
  </r>
  <r>
    <n v="2905"/>
    <s v="CA-2017-153577"/>
    <n v="27"/>
    <x v="1"/>
    <x v="0"/>
    <s v="01/07/2017"/>
    <x v="1"/>
    <s v="KH-16330"/>
    <s v="Katharine Harms"/>
    <x v="1"/>
    <x v="0"/>
    <x v="10"/>
    <x v="2"/>
    <s v="FUR-CH-10003981"/>
    <x v="0"/>
    <n v="539.65800000000002"/>
  </r>
  <r>
    <n v="2906"/>
    <s v="CA-2015-127586"/>
    <n v="26"/>
    <x v="8"/>
    <x v="2"/>
    <s v="30/09/2015"/>
    <x v="1"/>
    <s v="CS-12400"/>
    <s v="Christopher Schild"/>
    <x v="2"/>
    <x v="0"/>
    <x v="4"/>
    <x v="1"/>
    <s v="OFF-ST-10002615"/>
    <x v="1"/>
    <n v="310.12"/>
  </r>
  <r>
    <n v="2907"/>
    <s v="CA-2018-121615"/>
    <n v="3"/>
    <x v="0"/>
    <x v="3"/>
    <s v="09/11/2018"/>
    <x v="1"/>
    <s v="DL-12925"/>
    <s v="Daniel Lacy"/>
    <x v="0"/>
    <x v="0"/>
    <x v="11"/>
    <x v="2"/>
    <s v="OFF-PA-10000327"/>
    <x v="1"/>
    <n v="8.56"/>
  </r>
  <r>
    <n v="2908"/>
    <s v="CA-2018-121615"/>
    <n v="3"/>
    <x v="0"/>
    <x v="3"/>
    <s v="09/11/2018"/>
    <x v="1"/>
    <s v="DL-12925"/>
    <s v="Daniel Lacy"/>
    <x v="0"/>
    <x v="0"/>
    <x v="11"/>
    <x v="2"/>
    <s v="OFF-ST-10001325"/>
    <x v="1"/>
    <n v="52.4"/>
  </r>
  <r>
    <n v="2909"/>
    <s v="CA-2018-121615"/>
    <n v="3"/>
    <x v="0"/>
    <x v="3"/>
    <s v="09/11/2018"/>
    <x v="1"/>
    <s v="DL-12925"/>
    <s v="Daniel Lacy"/>
    <x v="0"/>
    <x v="0"/>
    <x v="11"/>
    <x v="2"/>
    <s v="OFF-LA-10001771"/>
    <x v="1"/>
    <n v="14.94"/>
  </r>
  <r>
    <n v="2910"/>
    <s v="CA-2018-166415"/>
    <n v="19"/>
    <x v="11"/>
    <x v="3"/>
    <s v="23/02/2018"/>
    <x v="1"/>
    <s v="ME-17725"/>
    <s v="Max Engle"/>
    <x v="0"/>
    <x v="0"/>
    <x v="4"/>
    <x v="1"/>
    <s v="OFF-FA-10004968"/>
    <x v="1"/>
    <n v="11.22"/>
  </r>
  <r>
    <n v="2911"/>
    <s v="CA-2016-118444"/>
    <n v="5"/>
    <x v="0"/>
    <x v="1"/>
    <s v="09/11/2016"/>
    <x v="1"/>
    <s v="VD-21670"/>
    <s v="Valerie Dominguez"/>
    <x v="0"/>
    <x v="0"/>
    <x v="2"/>
    <x v="0"/>
    <s v="OFF-AP-10000576"/>
    <x v="1"/>
    <n v="387.13600000000002"/>
  </r>
  <r>
    <n v="2912"/>
    <s v="CA-2015-113929"/>
    <n v="16"/>
    <x v="1"/>
    <x v="2"/>
    <s v="21/06/2015"/>
    <x v="1"/>
    <s v="CK-12205"/>
    <s v="Chloris Kastensmidt"/>
    <x v="0"/>
    <x v="0"/>
    <x v="15"/>
    <x v="3"/>
    <s v="OFF-EN-10003286"/>
    <x v="1"/>
    <n v="41.4"/>
  </r>
  <r>
    <n v="2913"/>
    <s v="CA-2015-113929"/>
    <n v="16"/>
    <x v="1"/>
    <x v="2"/>
    <s v="21/06/2015"/>
    <x v="1"/>
    <s v="CK-12205"/>
    <s v="Chloris Kastensmidt"/>
    <x v="0"/>
    <x v="0"/>
    <x v="15"/>
    <x v="3"/>
    <s v="OFF-AR-10003772"/>
    <x v="1"/>
    <n v="35"/>
  </r>
  <r>
    <n v="2914"/>
    <s v="CA-2015-113929"/>
    <n v="16"/>
    <x v="1"/>
    <x v="2"/>
    <s v="21/06/2015"/>
    <x v="1"/>
    <s v="CK-12205"/>
    <s v="Chloris Kastensmidt"/>
    <x v="0"/>
    <x v="0"/>
    <x v="15"/>
    <x v="3"/>
    <s v="OFF-BI-10002852"/>
    <x v="1"/>
    <n v="39.552"/>
  </r>
  <r>
    <n v="2915"/>
    <s v="CA-2016-134747"/>
    <n v="12"/>
    <x v="2"/>
    <x v="1"/>
    <s v="17/10/2016"/>
    <x v="0"/>
    <s v="DL-12925"/>
    <s v="Daniel Lacy"/>
    <x v="0"/>
    <x v="0"/>
    <x v="14"/>
    <x v="2"/>
    <s v="TEC-PH-10002890"/>
    <x v="2"/>
    <n v="135.72"/>
  </r>
  <r>
    <n v="2916"/>
    <s v="CA-2016-134747"/>
    <n v="12"/>
    <x v="2"/>
    <x v="1"/>
    <s v="17/10/2016"/>
    <x v="0"/>
    <s v="DL-12925"/>
    <s v="Daniel Lacy"/>
    <x v="0"/>
    <x v="0"/>
    <x v="14"/>
    <x v="2"/>
    <s v="OFF-BI-10001308"/>
    <x v="1"/>
    <n v="12.56"/>
  </r>
  <r>
    <n v="2917"/>
    <s v="CA-2016-134747"/>
    <n v="12"/>
    <x v="2"/>
    <x v="1"/>
    <s v="17/10/2016"/>
    <x v="0"/>
    <s v="DL-12925"/>
    <s v="Daniel Lacy"/>
    <x v="0"/>
    <x v="0"/>
    <x v="14"/>
    <x v="2"/>
    <s v="TEC-PH-10001750"/>
    <x v="2"/>
    <n v="263.95999999999998"/>
  </r>
  <r>
    <n v="2918"/>
    <s v="CA-2018-155047"/>
    <n v="27"/>
    <x v="6"/>
    <x v="3"/>
    <s v="30/08/2018"/>
    <x v="2"/>
    <s v="SE-20110"/>
    <s v="Sanjit Engle"/>
    <x v="0"/>
    <x v="0"/>
    <x v="5"/>
    <x v="2"/>
    <s v="OFF-AR-10003338"/>
    <x v="1"/>
    <n v="5.952"/>
  </r>
  <r>
    <n v="2919"/>
    <s v="CA-2017-160129"/>
    <n v="23"/>
    <x v="0"/>
    <x v="0"/>
    <s v="23/11/2017"/>
    <x v="3"/>
    <s v="LS-17200"/>
    <s v="Luke Schmidt"/>
    <x v="1"/>
    <x v="0"/>
    <x v="9"/>
    <x v="3"/>
    <s v="OFF-FA-10002763"/>
    <x v="1"/>
    <n v="15.8"/>
  </r>
  <r>
    <n v="2920"/>
    <s v="CA-2017-160129"/>
    <n v="23"/>
    <x v="0"/>
    <x v="0"/>
    <s v="23/11/2017"/>
    <x v="3"/>
    <s v="LS-17200"/>
    <s v="Luke Schmidt"/>
    <x v="1"/>
    <x v="0"/>
    <x v="9"/>
    <x v="3"/>
    <s v="FUR-FU-10002088"/>
    <x v="0"/>
    <n v="14.368"/>
  </r>
  <r>
    <n v="2921"/>
    <s v="CA-2017-160129"/>
    <n v="23"/>
    <x v="0"/>
    <x v="0"/>
    <s v="23/11/2017"/>
    <x v="3"/>
    <s v="LS-17200"/>
    <s v="Luke Schmidt"/>
    <x v="1"/>
    <x v="0"/>
    <x v="9"/>
    <x v="3"/>
    <s v="FUR-FU-10003976"/>
    <x v="0"/>
    <n v="70.447999999999993"/>
  </r>
  <r>
    <n v="2922"/>
    <s v="CA-2018-164329"/>
    <n v="30"/>
    <x v="9"/>
    <x v="3"/>
    <s v="30/01/2018"/>
    <x v="3"/>
    <s v="MM-17920"/>
    <s v="Michael Moore"/>
    <x v="0"/>
    <x v="0"/>
    <x v="1"/>
    <x v="1"/>
    <s v="OFF-ST-10001511"/>
    <x v="1"/>
    <n v="129.30000000000001"/>
  </r>
  <r>
    <n v="2923"/>
    <s v="US-2016-141453"/>
    <n v="30"/>
    <x v="0"/>
    <x v="1"/>
    <s v="03/12/2016"/>
    <x v="0"/>
    <s v="DB-13270"/>
    <s v="Deborah Brumfield"/>
    <x v="2"/>
    <x v="0"/>
    <x v="5"/>
    <x v="2"/>
    <s v="OFF-BI-10000301"/>
    <x v="1"/>
    <n v="3.8820000000000001"/>
  </r>
  <r>
    <n v="2924"/>
    <s v="CA-2015-156993"/>
    <n v="28"/>
    <x v="1"/>
    <x v="2"/>
    <s v="04/07/2015"/>
    <x v="1"/>
    <s v="RW-19630"/>
    <s v="Rob Williams"/>
    <x v="1"/>
    <x v="0"/>
    <x v="12"/>
    <x v="2"/>
    <s v="OFF-FA-10003495"/>
    <x v="1"/>
    <n v="6.08"/>
  </r>
  <r>
    <n v="2925"/>
    <s v="CA-2015-157721"/>
    <n v="2"/>
    <x v="8"/>
    <x v="2"/>
    <s v="05/09/2015"/>
    <x v="2"/>
    <s v="JM-16195"/>
    <s v="Justin MacKendrick"/>
    <x v="0"/>
    <x v="0"/>
    <x v="15"/>
    <x v="3"/>
    <s v="OFF-AP-10001303"/>
    <x v="1"/>
    <n v="19.899999999999999"/>
  </r>
  <r>
    <n v="2926"/>
    <s v="CA-2015-157721"/>
    <n v="2"/>
    <x v="8"/>
    <x v="2"/>
    <s v="05/09/2015"/>
    <x v="2"/>
    <s v="JM-16195"/>
    <s v="Justin MacKendrick"/>
    <x v="0"/>
    <x v="0"/>
    <x v="15"/>
    <x v="3"/>
    <s v="FUR-FU-10002116"/>
    <x v="0"/>
    <n v="70.709999999999994"/>
  </r>
  <r>
    <n v="2927"/>
    <s v="CA-2018-128629"/>
    <n v="10"/>
    <x v="7"/>
    <x v="3"/>
    <s v="14/07/2018"/>
    <x v="0"/>
    <s v="BP-11155"/>
    <s v="Becky Pak"/>
    <x v="0"/>
    <x v="0"/>
    <x v="32"/>
    <x v="0"/>
    <s v="FUR-FU-10000771"/>
    <x v="0"/>
    <n v="18.84"/>
  </r>
  <r>
    <n v="2928"/>
    <s v="CA-2018-158106"/>
    <n v="4"/>
    <x v="1"/>
    <x v="3"/>
    <s v="10/06/2018"/>
    <x v="1"/>
    <s v="CT-11995"/>
    <s v="Carol Triggs"/>
    <x v="0"/>
    <x v="0"/>
    <x v="11"/>
    <x v="2"/>
    <s v="OFF-AR-10002255"/>
    <x v="1"/>
    <n v="8.64"/>
  </r>
  <r>
    <n v="2929"/>
    <s v="US-2018-120390"/>
    <n v="19"/>
    <x v="2"/>
    <x v="3"/>
    <s v="26/10/2018"/>
    <x v="1"/>
    <s v="TH-21550"/>
    <s v="Tracy Hopkins"/>
    <x v="2"/>
    <x v="0"/>
    <x v="3"/>
    <x v="0"/>
    <s v="OFF-BI-10004995"/>
    <x v="1"/>
    <n v="1633.1880000000001"/>
  </r>
  <r>
    <n v="2930"/>
    <s v="CA-2018-143434"/>
    <n v="18"/>
    <x v="0"/>
    <x v="3"/>
    <s v="24/11/2018"/>
    <x v="1"/>
    <s v="ME-17320"/>
    <s v="Maria Etezadi"/>
    <x v="2"/>
    <x v="0"/>
    <x v="12"/>
    <x v="2"/>
    <s v="FUR-FU-10002597"/>
    <x v="0"/>
    <n v="19.760000000000002"/>
  </r>
  <r>
    <n v="2931"/>
    <s v="CA-2016-168564"/>
    <n v="8"/>
    <x v="6"/>
    <x v="1"/>
    <s v="08/08/2016"/>
    <x v="3"/>
    <s v="TT-21220"/>
    <s v="Thomas Thornton"/>
    <x v="0"/>
    <x v="0"/>
    <x v="1"/>
    <x v="1"/>
    <s v="OFF-BI-10004970"/>
    <x v="1"/>
    <n v="6.6079999999999997"/>
  </r>
  <r>
    <n v="2932"/>
    <s v="CA-2016-168564"/>
    <n v="8"/>
    <x v="6"/>
    <x v="1"/>
    <s v="08/08/2016"/>
    <x v="3"/>
    <s v="TT-21220"/>
    <s v="Thomas Thornton"/>
    <x v="0"/>
    <x v="0"/>
    <x v="1"/>
    <x v="1"/>
    <s v="OFF-BI-10002557"/>
    <x v="1"/>
    <n v="7.28"/>
  </r>
  <r>
    <n v="2933"/>
    <s v="CA-2016-168564"/>
    <n v="8"/>
    <x v="6"/>
    <x v="1"/>
    <s v="08/08/2016"/>
    <x v="3"/>
    <s v="TT-21220"/>
    <s v="Thomas Thornton"/>
    <x v="0"/>
    <x v="0"/>
    <x v="1"/>
    <x v="1"/>
    <s v="FUR-CH-10000785"/>
    <x v="0"/>
    <n v="144.78399999999999"/>
  </r>
  <r>
    <n v="2934"/>
    <s v="US-2017-169040"/>
    <n v="6"/>
    <x v="4"/>
    <x v="0"/>
    <s v="12/12/2017"/>
    <x v="1"/>
    <s v="GT-14710"/>
    <s v="Greg Tran"/>
    <x v="0"/>
    <x v="0"/>
    <x v="4"/>
    <x v="1"/>
    <s v="TEC-PH-10002310"/>
    <x v="2"/>
    <n v="156.792"/>
  </r>
  <r>
    <n v="2935"/>
    <s v="US-2017-169040"/>
    <n v="6"/>
    <x v="4"/>
    <x v="0"/>
    <s v="12/12/2017"/>
    <x v="1"/>
    <s v="GT-14710"/>
    <s v="Greg Tran"/>
    <x v="0"/>
    <x v="0"/>
    <x v="4"/>
    <x v="1"/>
    <s v="TEC-PH-10002834"/>
    <x v="2"/>
    <n v="431.976"/>
  </r>
  <r>
    <n v="2936"/>
    <s v="US-2017-169040"/>
    <n v="6"/>
    <x v="4"/>
    <x v="0"/>
    <s v="12/12/2017"/>
    <x v="1"/>
    <s v="GT-14710"/>
    <s v="Greg Tran"/>
    <x v="0"/>
    <x v="0"/>
    <x v="4"/>
    <x v="1"/>
    <s v="OFF-EN-10000927"/>
    <x v="1"/>
    <n v="35.89"/>
  </r>
  <r>
    <n v="2937"/>
    <s v="US-2017-169040"/>
    <n v="6"/>
    <x v="4"/>
    <x v="0"/>
    <s v="12/12/2017"/>
    <x v="1"/>
    <s v="GT-14710"/>
    <s v="Greg Tran"/>
    <x v="0"/>
    <x v="0"/>
    <x v="4"/>
    <x v="1"/>
    <s v="OFF-BI-10001636"/>
    <x v="1"/>
    <n v="47.207999999999998"/>
  </r>
  <r>
    <n v="2938"/>
    <s v="US-2017-169040"/>
    <n v="6"/>
    <x v="4"/>
    <x v="0"/>
    <s v="12/12/2017"/>
    <x v="1"/>
    <s v="GT-14710"/>
    <s v="Greg Tran"/>
    <x v="0"/>
    <x v="0"/>
    <x v="4"/>
    <x v="1"/>
    <s v="OFF-PA-10001736"/>
    <x v="1"/>
    <n v="248.08"/>
  </r>
  <r>
    <n v="2939"/>
    <s v="US-2017-169040"/>
    <n v="6"/>
    <x v="4"/>
    <x v="0"/>
    <s v="12/12/2017"/>
    <x v="1"/>
    <s v="GT-14710"/>
    <s v="Greg Tran"/>
    <x v="0"/>
    <x v="0"/>
    <x v="4"/>
    <x v="1"/>
    <s v="OFF-PA-10000482"/>
    <x v="1"/>
    <n v="189.7"/>
  </r>
  <r>
    <n v="2940"/>
    <s v="US-2017-169040"/>
    <n v="6"/>
    <x v="4"/>
    <x v="0"/>
    <s v="12/12/2017"/>
    <x v="1"/>
    <s v="GT-14710"/>
    <s v="Greg Tran"/>
    <x v="0"/>
    <x v="0"/>
    <x v="4"/>
    <x v="1"/>
    <s v="OFF-BI-10001658"/>
    <x v="1"/>
    <n v="59.808"/>
  </r>
  <r>
    <n v="2941"/>
    <s v="CA-2018-155880"/>
    <n v="25"/>
    <x v="10"/>
    <x v="3"/>
    <s v="31/03/2018"/>
    <x v="1"/>
    <s v="JD-16150"/>
    <s v="Justin Deggeller"/>
    <x v="1"/>
    <x v="0"/>
    <x v="6"/>
    <x v="2"/>
    <s v="FUR-CH-10000422"/>
    <x v="0"/>
    <n v="90.99"/>
  </r>
  <r>
    <n v="2942"/>
    <s v="CA-2018-155880"/>
    <n v="25"/>
    <x v="10"/>
    <x v="3"/>
    <s v="31/03/2018"/>
    <x v="1"/>
    <s v="JD-16150"/>
    <s v="Justin Deggeller"/>
    <x v="1"/>
    <x v="0"/>
    <x v="6"/>
    <x v="2"/>
    <s v="FUR-CH-10004675"/>
    <x v="0"/>
    <n v="1526.56"/>
  </r>
  <r>
    <n v="2943"/>
    <s v="CA-2018-155880"/>
    <n v="25"/>
    <x v="10"/>
    <x v="3"/>
    <s v="31/03/2018"/>
    <x v="1"/>
    <s v="JD-16150"/>
    <s v="Justin Deggeller"/>
    <x v="1"/>
    <x v="0"/>
    <x v="6"/>
    <x v="2"/>
    <s v="FUR-CH-10002880"/>
    <x v="0"/>
    <n v="368.97"/>
  </r>
  <r>
    <n v="2944"/>
    <s v="CA-2018-126242"/>
    <n v="19"/>
    <x v="0"/>
    <x v="3"/>
    <s v="24/11/2018"/>
    <x v="1"/>
    <s v="MC-18100"/>
    <s v="Mick Crebagga"/>
    <x v="0"/>
    <x v="0"/>
    <x v="1"/>
    <x v="1"/>
    <s v="OFF-ST-10000675"/>
    <x v="1"/>
    <n v="305.01"/>
  </r>
  <r>
    <n v="2945"/>
    <s v="CA-2018-126242"/>
    <n v="19"/>
    <x v="0"/>
    <x v="3"/>
    <s v="24/11/2018"/>
    <x v="1"/>
    <s v="MC-18100"/>
    <s v="Mick Crebagga"/>
    <x v="0"/>
    <x v="0"/>
    <x v="1"/>
    <x v="1"/>
    <s v="FUR-FU-10002685"/>
    <x v="0"/>
    <n v="18.7"/>
  </r>
  <r>
    <n v="2946"/>
    <s v="CA-2017-166443"/>
    <n v="4"/>
    <x v="0"/>
    <x v="0"/>
    <s v="05/11/2017"/>
    <x v="2"/>
    <s v="LH-17020"/>
    <s v="Lisa Hazard"/>
    <x v="0"/>
    <x v="0"/>
    <x v="1"/>
    <x v="1"/>
    <s v="FUR-FU-10004020"/>
    <x v="0"/>
    <n v="38.29"/>
  </r>
  <r>
    <n v="2947"/>
    <s v="CA-2018-169859"/>
    <n v="14"/>
    <x v="4"/>
    <x v="3"/>
    <s v="18/12/2018"/>
    <x v="1"/>
    <s v="MP-18175"/>
    <s v="Mike Pelletier"/>
    <x v="2"/>
    <x v="0"/>
    <x v="1"/>
    <x v="1"/>
    <s v="FUR-FU-10004963"/>
    <x v="0"/>
    <n v="26.25"/>
  </r>
  <r>
    <n v="2948"/>
    <s v="CA-2018-169859"/>
    <n v="14"/>
    <x v="4"/>
    <x v="3"/>
    <s v="18/12/2018"/>
    <x v="1"/>
    <s v="MP-18175"/>
    <s v="Mike Pelletier"/>
    <x v="2"/>
    <x v="0"/>
    <x v="1"/>
    <x v="1"/>
    <s v="OFF-BI-10000174"/>
    <x v="1"/>
    <n v="64.959999999999994"/>
  </r>
  <r>
    <n v="2949"/>
    <s v="CA-2018-169859"/>
    <n v="14"/>
    <x v="4"/>
    <x v="3"/>
    <s v="18/12/2018"/>
    <x v="1"/>
    <s v="MP-18175"/>
    <s v="Mike Pelletier"/>
    <x v="2"/>
    <x v="0"/>
    <x v="1"/>
    <x v="1"/>
    <s v="OFF-EN-10000461"/>
    <x v="1"/>
    <n v="43.7"/>
  </r>
  <r>
    <n v="2950"/>
    <s v="CA-2018-134915"/>
    <n v="12"/>
    <x v="0"/>
    <x v="3"/>
    <s v="12/11/2018"/>
    <x v="3"/>
    <s v="EM-14140"/>
    <s v="Eugene Moren"/>
    <x v="2"/>
    <x v="0"/>
    <x v="16"/>
    <x v="1"/>
    <s v="TEC-AC-10001266"/>
    <x v="2"/>
    <n v="41.6"/>
  </r>
  <r>
    <n v="2951"/>
    <s v="CA-2018-134915"/>
    <n v="12"/>
    <x v="0"/>
    <x v="3"/>
    <s v="12/11/2018"/>
    <x v="3"/>
    <s v="EM-14140"/>
    <s v="Eugene Moren"/>
    <x v="2"/>
    <x v="0"/>
    <x v="16"/>
    <x v="1"/>
    <s v="OFF-PA-10002160"/>
    <x v="1"/>
    <n v="23.12"/>
  </r>
  <r>
    <n v="2952"/>
    <s v="CA-2018-134915"/>
    <n v="12"/>
    <x v="0"/>
    <x v="3"/>
    <s v="12/11/2018"/>
    <x v="3"/>
    <s v="EM-14140"/>
    <s v="Eugene Moren"/>
    <x v="2"/>
    <x v="0"/>
    <x v="16"/>
    <x v="1"/>
    <s v="FUR-CH-10004875"/>
    <x v="0"/>
    <n v="113.88800000000001"/>
  </r>
  <r>
    <n v="2953"/>
    <s v="CA-2018-134915"/>
    <n v="12"/>
    <x v="0"/>
    <x v="3"/>
    <s v="12/11/2018"/>
    <x v="3"/>
    <s v="EM-14140"/>
    <s v="Eugene Moren"/>
    <x v="2"/>
    <x v="0"/>
    <x v="16"/>
    <x v="1"/>
    <s v="FUR-FU-10000305"/>
    <x v="0"/>
    <n v="113.568"/>
  </r>
  <r>
    <n v="2954"/>
    <s v="CA-2018-134915"/>
    <n v="12"/>
    <x v="0"/>
    <x v="3"/>
    <s v="12/11/2018"/>
    <x v="3"/>
    <s v="EM-14140"/>
    <s v="Eugene Moren"/>
    <x v="2"/>
    <x v="0"/>
    <x v="16"/>
    <x v="1"/>
    <s v="TEC-PH-10000347"/>
    <x v="2"/>
    <n v="7.92"/>
  </r>
  <r>
    <n v="2955"/>
    <s v="CA-2018-134915"/>
    <n v="12"/>
    <x v="0"/>
    <x v="3"/>
    <s v="12/11/2018"/>
    <x v="3"/>
    <s v="EM-14140"/>
    <s v="Eugene Moren"/>
    <x v="2"/>
    <x v="0"/>
    <x v="16"/>
    <x v="1"/>
    <s v="TEC-PH-10001459"/>
    <x v="2"/>
    <n v="671.98400000000004"/>
  </r>
  <r>
    <n v="2956"/>
    <s v="CA-2017-153353"/>
    <n v="18"/>
    <x v="6"/>
    <x v="0"/>
    <s v="24/08/2017"/>
    <x v="1"/>
    <s v="GG-14650"/>
    <s v="Greg Guthrie"/>
    <x v="1"/>
    <x v="0"/>
    <x v="15"/>
    <x v="3"/>
    <s v="TEC-PH-10000439"/>
    <x v="2"/>
    <n v="39.99"/>
  </r>
  <r>
    <n v="2957"/>
    <s v="CA-2018-123638"/>
    <n v="27"/>
    <x v="1"/>
    <x v="3"/>
    <s v="04/07/2018"/>
    <x v="1"/>
    <s v="MA-17995"/>
    <s v="Michelle Arnett"/>
    <x v="2"/>
    <x v="0"/>
    <x v="15"/>
    <x v="3"/>
    <s v="FUR-CH-10002647"/>
    <x v="0"/>
    <n v="191.64599999999999"/>
  </r>
  <r>
    <n v="2958"/>
    <s v="CA-2018-168900"/>
    <n v="4"/>
    <x v="5"/>
    <x v="3"/>
    <s v="09/05/2018"/>
    <x v="1"/>
    <s v="SH-20395"/>
    <s v="Shahid Hopkins"/>
    <x v="0"/>
    <x v="0"/>
    <x v="24"/>
    <x v="3"/>
    <s v="OFF-BI-10003910"/>
    <x v="1"/>
    <n v="2.3130000000000002"/>
  </r>
  <r>
    <n v="2959"/>
    <s v="CA-2016-158456"/>
    <n v="24"/>
    <x v="4"/>
    <x v="1"/>
    <s v="29/12/2016"/>
    <x v="1"/>
    <s v="KT-16465"/>
    <s v="Kean Takahito"/>
    <x v="0"/>
    <x v="0"/>
    <x v="1"/>
    <x v="1"/>
    <s v="OFF-BI-10001097"/>
    <x v="1"/>
    <n v="19.936"/>
  </r>
  <r>
    <n v="2960"/>
    <s v="CA-2016-158456"/>
    <n v="24"/>
    <x v="4"/>
    <x v="1"/>
    <s v="29/12/2016"/>
    <x v="1"/>
    <s v="KT-16465"/>
    <s v="Kean Takahito"/>
    <x v="0"/>
    <x v="0"/>
    <x v="1"/>
    <x v="1"/>
    <s v="OFF-FA-10004854"/>
    <x v="1"/>
    <n v="45.92"/>
  </r>
  <r>
    <n v="2961"/>
    <s v="CA-2018-143665"/>
    <n v="26"/>
    <x v="3"/>
    <x v="3"/>
    <s v="01/05/2018"/>
    <x v="1"/>
    <s v="PO-19180"/>
    <s v="Philisse Overcash"/>
    <x v="2"/>
    <x v="0"/>
    <x v="4"/>
    <x v="1"/>
    <s v="OFF-PA-10003673"/>
    <x v="1"/>
    <n v="20.34"/>
  </r>
  <r>
    <n v="2962"/>
    <s v="CA-2018-143665"/>
    <n v="26"/>
    <x v="3"/>
    <x v="3"/>
    <s v="01/05/2018"/>
    <x v="1"/>
    <s v="PO-19180"/>
    <s v="Philisse Overcash"/>
    <x v="2"/>
    <x v="0"/>
    <x v="4"/>
    <x v="1"/>
    <s v="OFF-LA-10002034"/>
    <x v="1"/>
    <n v="39.28"/>
  </r>
  <r>
    <n v="2963"/>
    <s v="CA-2018-137428"/>
    <n v="16"/>
    <x v="4"/>
    <x v="3"/>
    <s v="21/12/2018"/>
    <x v="0"/>
    <s v="AY-10555"/>
    <s v="Andy Yotov"/>
    <x v="1"/>
    <x v="0"/>
    <x v="1"/>
    <x v="1"/>
    <s v="FUR-CH-10002774"/>
    <x v="0"/>
    <n v="81.567999999999998"/>
  </r>
  <r>
    <n v="2964"/>
    <s v="CA-2018-137428"/>
    <n v="16"/>
    <x v="4"/>
    <x v="3"/>
    <s v="21/12/2018"/>
    <x v="0"/>
    <s v="AY-10555"/>
    <s v="Andy Yotov"/>
    <x v="1"/>
    <x v="0"/>
    <x v="1"/>
    <x v="1"/>
    <s v="FUR-CH-10003817"/>
    <x v="0"/>
    <n v="97.183999999999997"/>
  </r>
  <r>
    <n v="2965"/>
    <s v="CA-2018-137428"/>
    <n v="16"/>
    <x v="4"/>
    <x v="3"/>
    <s v="21/12/2018"/>
    <x v="0"/>
    <s v="AY-10555"/>
    <s v="Andy Yotov"/>
    <x v="1"/>
    <x v="0"/>
    <x v="1"/>
    <x v="1"/>
    <s v="OFF-BI-10002949"/>
    <x v="1"/>
    <n v="24.32"/>
  </r>
  <r>
    <n v="2966"/>
    <s v="CA-2018-137428"/>
    <n v="16"/>
    <x v="4"/>
    <x v="3"/>
    <s v="21/12/2018"/>
    <x v="0"/>
    <s v="AY-10555"/>
    <s v="Andy Yotov"/>
    <x v="1"/>
    <x v="0"/>
    <x v="1"/>
    <x v="1"/>
    <s v="FUR-FU-10002445"/>
    <x v="0"/>
    <n v="18.96"/>
  </r>
  <r>
    <n v="2967"/>
    <s v="CA-2015-162866"/>
    <n v="27"/>
    <x v="4"/>
    <x v="2"/>
    <s v="31/12/2015"/>
    <x v="1"/>
    <s v="Co-12640"/>
    <s v="Corey-Lock"/>
    <x v="0"/>
    <x v="0"/>
    <x v="10"/>
    <x v="2"/>
    <s v="FUR-FU-10001473"/>
    <x v="0"/>
    <n v="32.951999999999998"/>
  </r>
  <r>
    <n v="2968"/>
    <s v="CA-2015-162866"/>
    <n v="27"/>
    <x v="4"/>
    <x v="2"/>
    <s v="31/12/2015"/>
    <x v="1"/>
    <s v="Co-12640"/>
    <s v="Corey-Lock"/>
    <x v="0"/>
    <x v="0"/>
    <x v="10"/>
    <x v="2"/>
    <s v="OFF-ST-10002562"/>
    <x v="1"/>
    <n v="30.015999999999998"/>
  </r>
  <r>
    <n v="2969"/>
    <s v="CA-2018-167941"/>
    <n v="6"/>
    <x v="0"/>
    <x v="3"/>
    <s v="09/11/2018"/>
    <x v="0"/>
    <s v="JF-15565"/>
    <s v="Jill Fjeld"/>
    <x v="0"/>
    <x v="0"/>
    <x v="3"/>
    <x v="0"/>
    <s v="OFF-AP-10002118"/>
    <x v="1"/>
    <n v="499.584"/>
  </r>
  <r>
    <n v="2970"/>
    <s v="CA-2018-167941"/>
    <n v="6"/>
    <x v="0"/>
    <x v="3"/>
    <s v="09/11/2018"/>
    <x v="0"/>
    <s v="JF-15565"/>
    <s v="Jill Fjeld"/>
    <x v="0"/>
    <x v="0"/>
    <x v="3"/>
    <x v="0"/>
    <s v="OFF-PA-10001800"/>
    <x v="1"/>
    <n v="31.103999999999999"/>
  </r>
  <r>
    <n v="2971"/>
    <s v="CA-2018-167941"/>
    <n v="6"/>
    <x v="0"/>
    <x v="3"/>
    <s v="09/11/2018"/>
    <x v="0"/>
    <s v="JF-15565"/>
    <s v="Jill Fjeld"/>
    <x v="0"/>
    <x v="0"/>
    <x v="3"/>
    <x v="0"/>
    <s v="OFF-BI-10002827"/>
    <x v="1"/>
    <n v="13.272"/>
  </r>
  <r>
    <n v="2972"/>
    <s v="CA-2018-167941"/>
    <n v="6"/>
    <x v="0"/>
    <x v="3"/>
    <s v="09/11/2018"/>
    <x v="0"/>
    <s v="JF-15565"/>
    <s v="Jill Fjeld"/>
    <x v="0"/>
    <x v="0"/>
    <x v="3"/>
    <x v="0"/>
    <s v="FUR-FU-10004671"/>
    <x v="0"/>
    <n v="28.271999999999998"/>
  </r>
  <r>
    <n v="2973"/>
    <s v="CA-2018-167941"/>
    <n v="6"/>
    <x v="0"/>
    <x v="3"/>
    <s v="09/11/2018"/>
    <x v="0"/>
    <s v="JF-15565"/>
    <s v="Jill Fjeld"/>
    <x v="0"/>
    <x v="0"/>
    <x v="3"/>
    <x v="0"/>
    <s v="OFF-ST-10000736"/>
    <x v="1"/>
    <n v="259.13600000000002"/>
  </r>
  <r>
    <n v="2974"/>
    <s v="CA-2018-111808"/>
    <n v="16"/>
    <x v="4"/>
    <x v="3"/>
    <s v="20/12/2018"/>
    <x v="1"/>
    <s v="AR-10510"/>
    <s v="Andrew Roberts"/>
    <x v="0"/>
    <x v="0"/>
    <x v="26"/>
    <x v="2"/>
    <s v="OFF-BI-10004656"/>
    <x v="1"/>
    <n v="10.8"/>
  </r>
  <r>
    <n v="2975"/>
    <s v="CA-2016-137512"/>
    <n v="7"/>
    <x v="5"/>
    <x v="1"/>
    <s v="12/05/2016"/>
    <x v="1"/>
    <s v="AG-10675"/>
    <s v="Anna Gayman"/>
    <x v="0"/>
    <x v="0"/>
    <x v="5"/>
    <x v="2"/>
    <s v="FUR-TA-10001095"/>
    <x v="0"/>
    <n v="244.006"/>
  </r>
  <r>
    <n v="2976"/>
    <s v="CA-2016-137512"/>
    <n v="7"/>
    <x v="5"/>
    <x v="1"/>
    <s v="12/05/2016"/>
    <x v="1"/>
    <s v="AG-10675"/>
    <s v="Anna Gayman"/>
    <x v="0"/>
    <x v="0"/>
    <x v="5"/>
    <x v="2"/>
    <s v="OFF-PA-10000213"/>
    <x v="1"/>
    <n v="15.936"/>
  </r>
  <r>
    <n v="2977"/>
    <s v="CA-2018-139773"/>
    <n v="4"/>
    <x v="4"/>
    <x v="3"/>
    <s v="04/12/2018"/>
    <x v="3"/>
    <s v="DV-13045"/>
    <s v="Darrin Van Huff"/>
    <x v="1"/>
    <x v="0"/>
    <x v="9"/>
    <x v="3"/>
    <s v="FUR-CH-10001797"/>
    <x v="0"/>
    <n v="188.55199999999999"/>
  </r>
  <r>
    <n v="2978"/>
    <s v="CA-2018-134607"/>
    <n v="3"/>
    <x v="2"/>
    <x v="3"/>
    <s v="08/10/2018"/>
    <x v="0"/>
    <s v="HL-15040"/>
    <s v="Hunter Lopez"/>
    <x v="0"/>
    <x v="0"/>
    <x v="15"/>
    <x v="3"/>
    <s v="OFF-ST-10002214"/>
    <x v="1"/>
    <n v="22.58"/>
  </r>
  <r>
    <n v="2979"/>
    <s v="CA-2015-109232"/>
    <n v="13"/>
    <x v="9"/>
    <x v="2"/>
    <s v="16/01/2015"/>
    <x v="0"/>
    <s v="ND-18370"/>
    <s v="Natalie DeCherney"/>
    <x v="0"/>
    <x v="0"/>
    <x v="20"/>
    <x v="0"/>
    <s v="FUR-CH-10000422"/>
    <x v="0"/>
    <n v="545.94000000000005"/>
  </r>
  <r>
    <n v="2980"/>
    <s v="CA-2016-139850"/>
    <n v="12"/>
    <x v="1"/>
    <x v="1"/>
    <s v="17/06/2016"/>
    <x v="1"/>
    <s v="GB-14575"/>
    <s v="Giulietta Baptist"/>
    <x v="0"/>
    <x v="0"/>
    <x v="9"/>
    <x v="3"/>
    <s v="OFF-PA-10003848"/>
    <x v="1"/>
    <n v="20.736000000000001"/>
  </r>
  <r>
    <n v="2981"/>
    <s v="CA-2016-139850"/>
    <n v="12"/>
    <x v="1"/>
    <x v="1"/>
    <s v="17/06/2016"/>
    <x v="1"/>
    <s v="GB-14575"/>
    <s v="Giulietta Baptist"/>
    <x v="0"/>
    <x v="0"/>
    <x v="9"/>
    <x v="3"/>
    <s v="FUR-FU-10003623"/>
    <x v="0"/>
    <n v="43.295999999999999"/>
  </r>
  <r>
    <n v="2982"/>
    <s v="CA-2015-131310"/>
    <n v="12"/>
    <x v="7"/>
    <x v="2"/>
    <s v="18/07/2015"/>
    <x v="1"/>
    <s v="CL-12565"/>
    <s v="Clay Ludtke"/>
    <x v="0"/>
    <x v="0"/>
    <x v="4"/>
    <x v="1"/>
    <s v="FUR-CH-10001797"/>
    <x v="0"/>
    <n v="123.136"/>
  </r>
  <r>
    <n v="2983"/>
    <s v="CA-2015-131310"/>
    <n v="12"/>
    <x v="7"/>
    <x v="2"/>
    <s v="18/07/2015"/>
    <x v="1"/>
    <s v="CL-12565"/>
    <s v="Clay Ludtke"/>
    <x v="0"/>
    <x v="0"/>
    <x v="4"/>
    <x v="1"/>
    <s v="OFF-BI-10003094"/>
    <x v="1"/>
    <n v="11.263999999999999"/>
  </r>
  <r>
    <n v="2984"/>
    <s v="US-2015-112872"/>
    <n v="6"/>
    <x v="4"/>
    <x v="2"/>
    <s v="11/12/2015"/>
    <x v="0"/>
    <s v="RC-19960"/>
    <s v="Ryan Crowe"/>
    <x v="0"/>
    <x v="0"/>
    <x v="21"/>
    <x v="1"/>
    <s v="OFF-ST-10002205"/>
    <x v="1"/>
    <n v="53.423999999999999"/>
  </r>
  <r>
    <n v="2985"/>
    <s v="US-2015-112872"/>
    <n v="6"/>
    <x v="4"/>
    <x v="2"/>
    <s v="11/12/2015"/>
    <x v="0"/>
    <s v="RC-19960"/>
    <s v="Ryan Crowe"/>
    <x v="0"/>
    <x v="0"/>
    <x v="21"/>
    <x v="1"/>
    <s v="FUR-TA-10003238"/>
    <x v="0"/>
    <n v="275.49"/>
  </r>
  <r>
    <n v="2986"/>
    <s v="CA-2017-139269"/>
    <n v="25"/>
    <x v="5"/>
    <x v="0"/>
    <s v="30/05/2017"/>
    <x v="1"/>
    <s v="JB-16045"/>
    <s v="Julia Barnett"/>
    <x v="2"/>
    <x v="0"/>
    <x v="32"/>
    <x v="0"/>
    <s v="FUR-FU-10000755"/>
    <x v="0"/>
    <n v="24.96"/>
  </r>
  <r>
    <n v="2987"/>
    <s v="CA-2017-139269"/>
    <n v="25"/>
    <x v="5"/>
    <x v="0"/>
    <s v="30/05/2017"/>
    <x v="1"/>
    <s v="JB-16045"/>
    <s v="Julia Barnett"/>
    <x v="2"/>
    <x v="0"/>
    <x v="32"/>
    <x v="0"/>
    <s v="OFF-PA-10002893"/>
    <x v="1"/>
    <n v="19.36"/>
  </r>
  <r>
    <n v="2988"/>
    <s v="CA-2017-139269"/>
    <n v="25"/>
    <x v="5"/>
    <x v="0"/>
    <s v="30/05/2017"/>
    <x v="1"/>
    <s v="JB-16045"/>
    <s v="Julia Barnett"/>
    <x v="2"/>
    <x v="0"/>
    <x v="32"/>
    <x v="0"/>
    <s v="OFF-ST-10000689"/>
    <x v="1"/>
    <n v="1267.6500000000001"/>
  </r>
  <r>
    <n v="2989"/>
    <s v="CA-2017-139010"/>
    <n v="21"/>
    <x v="11"/>
    <x v="0"/>
    <s v="26/02/2017"/>
    <x v="0"/>
    <s v="MC-17635"/>
    <s v="Matthew Clasen"/>
    <x v="1"/>
    <x v="0"/>
    <x v="1"/>
    <x v="1"/>
    <s v="TEC-AC-10004227"/>
    <x v="2"/>
    <n v="12.99"/>
  </r>
  <r>
    <n v="2990"/>
    <s v="CA-2017-139010"/>
    <n v="21"/>
    <x v="11"/>
    <x v="0"/>
    <s v="26/02/2017"/>
    <x v="0"/>
    <s v="MC-17635"/>
    <s v="Matthew Clasen"/>
    <x v="1"/>
    <x v="0"/>
    <x v="1"/>
    <x v="1"/>
    <s v="OFF-BI-10000174"/>
    <x v="1"/>
    <n v="18.559999999999999"/>
  </r>
  <r>
    <n v="2991"/>
    <s v="CA-2017-139010"/>
    <n v="21"/>
    <x v="11"/>
    <x v="0"/>
    <s v="26/02/2017"/>
    <x v="0"/>
    <s v="MC-17635"/>
    <s v="Matthew Clasen"/>
    <x v="1"/>
    <x v="0"/>
    <x v="1"/>
    <x v="1"/>
    <s v="OFF-ST-10001809"/>
    <x v="1"/>
    <n v="449.15"/>
  </r>
  <r>
    <n v="2992"/>
    <s v="CA-2017-139010"/>
    <n v="21"/>
    <x v="11"/>
    <x v="0"/>
    <s v="26/02/2017"/>
    <x v="0"/>
    <s v="MC-17635"/>
    <s v="Matthew Clasen"/>
    <x v="1"/>
    <x v="0"/>
    <x v="1"/>
    <x v="1"/>
    <s v="OFF-BI-10002309"/>
    <x v="1"/>
    <n v="31.248000000000001"/>
  </r>
  <r>
    <n v="2993"/>
    <s v="CA-2017-134376"/>
    <n v="2"/>
    <x v="2"/>
    <x v="0"/>
    <s v="06/10/2017"/>
    <x v="1"/>
    <s v="TT-21265"/>
    <s v="Tim Taslimi"/>
    <x v="1"/>
    <x v="0"/>
    <x v="15"/>
    <x v="3"/>
    <s v="OFF-AP-10004532"/>
    <x v="1"/>
    <n v="61.44"/>
  </r>
  <r>
    <n v="2994"/>
    <s v="CA-2018-147291"/>
    <n v="11"/>
    <x v="10"/>
    <x v="3"/>
    <s v="17/03/2018"/>
    <x v="1"/>
    <s v="MJ-17740"/>
    <s v="Max Jones"/>
    <x v="0"/>
    <x v="0"/>
    <x v="12"/>
    <x v="2"/>
    <s v="OFF-BI-10003091"/>
    <x v="1"/>
    <n v="895.92"/>
  </r>
  <r>
    <n v="2995"/>
    <s v="CA-2017-112893"/>
    <n v="9"/>
    <x v="8"/>
    <x v="0"/>
    <s v="13/09/2017"/>
    <x v="0"/>
    <s v="AT-10735"/>
    <s v="Annie Thurman"/>
    <x v="0"/>
    <x v="0"/>
    <x v="1"/>
    <x v="1"/>
    <s v="OFF-BI-10004654"/>
    <x v="1"/>
    <n v="55.36"/>
  </r>
  <r>
    <n v="2996"/>
    <s v="US-2015-150532"/>
    <n v="14"/>
    <x v="7"/>
    <x v="2"/>
    <s v="21/07/2015"/>
    <x v="1"/>
    <s v="PB-19150"/>
    <s v="Philip Brown"/>
    <x v="0"/>
    <x v="0"/>
    <x v="16"/>
    <x v="1"/>
    <s v="OFF-ST-10000760"/>
    <x v="1"/>
    <n v="55.92"/>
  </r>
  <r>
    <n v="2997"/>
    <s v="CA-2015-138317"/>
    <n v="21"/>
    <x v="1"/>
    <x v="2"/>
    <s v="25/06/2015"/>
    <x v="1"/>
    <s v="NW-18400"/>
    <s v="Natalie Webber"/>
    <x v="0"/>
    <x v="0"/>
    <x v="9"/>
    <x v="3"/>
    <s v="OFF-EN-10001539"/>
    <x v="1"/>
    <n v="24.896000000000001"/>
  </r>
  <r>
    <n v="2998"/>
    <s v="CA-2015-138317"/>
    <n v="21"/>
    <x v="1"/>
    <x v="2"/>
    <s v="25/06/2015"/>
    <x v="1"/>
    <s v="NW-18400"/>
    <s v="Natalie Webber"/>
    <x v="0"/>
    <x v="0"/>
    <x v="9"/>
    <x v="3"/>
    <s v="FUR-FU-10000550"/>
    <x v="0"/>
    <n v="3.984"/>
  </r>
  <r>
    <n v="2999"/>
    <s v="CA-2015-138317"/>
    <n v="21"/>
    <x v="1"/>
    <x v="2"/>
    <s v="25/06/2015"/>
    <x v="1"/>
    <s v="NW-18400"/>
    <s v="Natalie Webber"/>
    <x v="0"/>
    <x v="0"/>
    <x v="9"/>
    <x v="3"/>
    <s v="TEC-AC-10003628"/>
    <x v="2"/>
    <n v="95.968000000000004"/>
  </r>
  <r>
    <n v="3000"/>
    <s v="CA-2015-138317"/>
    <n v="21"/>
    <x v="1"/>
    <x v="2"/>
    <s v="25/06/2015"/>
    <x v="1"/>
    <s v="NW-18400"/>
    <s v="Natalie Webber"/>
    <x v="0"/>
    <x v="0"/>
    <x v="9"/>
    <x v="3"/>
    <s v="TEC-MA-10004521"/>
    <x v="2"/>
    <n v="206.99100000000001"/>
  </r>
  <r>
    <n v="3001"/>
    <s v="CA-2015-138317"/>
    <n v="21"/>
    <x v="1"/>
    <x v="2"/>
    <s v="25/06/2015"/>
    <x v="1"/>
    <s v="NW-18400"/>
    <s v="Natalie Webber"/>
    <x v="0"/>
    <x v="0"/>
    <x v="9"/>
    <x v="3"/>
    <s v="OFF-AP-10003860"/>
    <x v="1"/>
    <n v="44.415999999999997"/>
  </r>
  <r>
    <n v="3002"/>
    <s v="CA-2015-138317"/>
    <n v="21"/>
    <x v="1"/>
    <x v="2"/>
    <s v="25/06/2015"/>
    <x v="1"/>
    <s v="NW-18400"/>
    <s v="Natalie Webber"/>
    <x v="0"/>
    <x v="0"/>
    <x v="9"/>
    <x v="3"/>
    <s v="OFF-BI-10000069"/>
    <x v="1"/>
    <n v="9.0060000000000002"/>
  </r>
  <r>
    <n v="3003"/>
    <s v="CA-2016-130610"/>
    <n v="5"/>
    <x v="7"/>
    <x v="1"/>
    <s v="10/07/2016"/>
    <x v="1"/>
    <s v="VP-21730"/>
    <s v="Victor Preis"/>
    <x v="2"/>
    <x v="0"/>
    <x v="12"/>
    <x v="2"/>
    <s v="OFF-BI-10003655"/>
    <x v="1"/>
    <n v="19"/>
  </r>
  <r>
    <n v="3004"/>
    <s v="CA-2018-104381"/>
    <n v="16"/>
    <x v="4"/>
    <x v="3"/>
    <s v="23/12/2018"/>
    <x v="1"/>
    <s v="RD-19810"/>
    <s v="Ross DeVincentis"/>
    <x v="2"/>
    <x v="0"/>
    <x v="15"/>
    <x v="3"/>
    <s v="OFF-BI-10001628"/>
    <x v="1"/>
    <n v="33.375999999999998"/>
  </r>
  <r>
    <n v="3005"/>
    <s v="CA-2017-131499"/>
    <n v="8"/>
    <x v="8"/>
    <x v="0"/>
    <s v="10/09/2017"/>
    <x v="2"/>
    <s v="MG-17875"/>
    <s v="Michael Grace"/>
    <x v="2"/>
    <x v="0"/>
    <x v="15"/>
    <x v="3"/>
    <s v="OFF-AP-10003779"/>
    <x v="1"/>
    <n v="207.48"/>
  </r>
  <r>
    <n v="3006"/>
    <s v="CA-2015-148761"/>
    <n v="17"/>
    <x v="5"/>
    <x v="2"/>
    <s v="21/05/2015"/>
    <x v="1"/>
    <s v="PA-19060"/>
    <s v="Pete Armstrong"/>
    <x v="2"/>
    <x v="0"/>
    <x v="6"/>
    <x v="2"/>
    <s v="OFF-BI-10000666"/>
    <x v="1"/>
    <n v="91.68"/>
  </r>
  <r>
    <n v="3007"/>
    <s v="CA-2018-116519"/>
    <n v="13"/>
    <x v="2"/>
    <x v="3"/>
    <s v="15/10/2018"/>
    <x v="2"/>
    <s v="CR-12730"/>
    <s v="Craig Reiter"/>
    <x v="0"/>
    <x v="0"/>
    <x v="15"/>
    <x v="3"/>
    <s v="OFF-AP-10000828"/>
    <x v="1"/>
    <n v="904.9"/>
  </r>
  <r>
    <n v="3008"/>
    <s v="CA-2015-130729"/>
    <n v="24"/>
    <x v="2"/>
    <x v="2"/>
    <s v="29/10/2015"/>
    <x v="1"/>
    <s v="AA-10375"/>
    <s v="Allen Armold"/>
    <x v="0"/>
    <x v="0"/>
    <x v="1"/>
    <x v="1"/>
    <s v="OFF-BI-10002706"/>
    <x v="1"/>
    <n v="34.271999999999998"/>
  </r>
  <r>
    <n v="3009"/>
    <s v="CA-2017-124772"/>
    <n v="5"/>
    <x v="4"/>
    <x v="0"/>
    <s v="06/12/2017"/>
    <x v="2"/>
    <s v="JG-15160"/>
    <s v="James Galang"/>
    <x v="0"/>
    <x v="0"/>
    <x v="0"/>
    <x v="0"/>
    <s v="FUR-FU-10004748"/>
    <x v="0"/>
    <n v="191.82"/>
  </r>
  <r>
    <n v="3010"/>
    <s v="CA-2017-115525"/>
    <n v="25"/>
    <x v="7"/>
    <x v="0"/>
    <s v="29/07/2017"/>
    <x v="1"/>
    <s v="RR-19525"/>
    <s v="Rick Reed"/>
    <x v="1"/>
    <x v="0"/>
    <x v="24"/>
    <x v="3"/>
    <s v="OFF-AP-10000026"/>
    <x v="1"/>
    <n v="243.88"/>
  </r>
  <r>
    <n v="3011"/>
    <s v="CA-2018-134845"/>
    <n v="17"/>
    <x v="3"/>
    <x v="3"/>
    <s v="23/04/2018"/>
    <x v="1"/>
    <s v="SR-20425"/>
    <s v="Sharelle Roach"/>
    <x v="2"/>
    <x v="0"/>
    <x v="22"/>
    <x v="1"/>
    <s v="OFF-BI-10000773"/>
    <x v="1"/>
    <n v="12.03"/>
  </r>
  <r>
    <n v="3012"/>
    <s v="CA-2018-134845"/>
    <n v="17"/>
    <x v="3"/>
    <x v="3"/>
    <s v="23/04/2018"/>
    <x v="1"/>
    <s v="SR-20425"/>
    <s v="Sharelle Roach"/>
    <x v="2"/>
    <x v="0"/>
    <x v="22"/>
    <x v="1"/>
    <s v="TEC-MA-10000822"/>
    <x v="2"/>
    <n v="2549.9850000000001"/>
  </r>
  <r>
    <n v="3013"/>
    <s v="CA-2018-134845"/>
    <n v="17"/>
    <x v="3"/>
    <x v="3"/>
    <s v="23/04/2018"/>
    <x v="1"/>
    <s v="SR-20425"/>
    <s v="Sharelle Roach"/>
    <x v="2"/>
    <x v="0"/>
    <x v="22"/>
    <x v="1"/>
    <s v="OFF-BI-10001543"/>
    <x v="1"/>
    <n v="21.594000000000001"/>
  </r>
  <r>
    <n v="3014"/>
    <s v="CA-2018-134845"/>
    <n v="17"/>
    <x v="3"/>
    <x v="3"/>
    <s v="23/04/2018"/>
    <x v="1"/>
    <s v="SR-20425"/>
    <s v="Sharelle Roach"/>
    <x v="2"/>
    <x v="0"/>
    <x v="22"/>
    <x v="1"/>
    <s v="OFF-BI-10003355"/>
    <x v="1"/>
    <n v="8.9640000000000004"/>
  </r>
  <r>
    <n v="3015"/>
    <s v="CA-2018-134845"/>
    <n v="17"/>
    <x v="3"/>
    <x v="3"/>
    <s v="23/04/2018"/>
    <x v="1"/>
    <s v="SR-20425"/>
    <s v="Sharelle Roach"/>
    <x v="2"/>
    <x v="0"/>
    <x v="22"/>
    <x v="1"/>
    <s v="OFF-PA-10002005"/>
    <x v="1"/>
    <n v="20.736000000000001"/>
  </r>
  <r>
    <n v="3016"/>
    <s v="US-2016-138919"/>
    <n v="17"/>
    <x v="8"/>
    <x v="1"/>
    <s v="21/09/2016"/>
    <x v="1"/>
    <s v="LS-16975"/>
    <s v="Lindsay Shagiari"/>
    <x v="2"/>
    <x v="0"/>
    <x v="15"/>
    <x v="3"/>
    <s v="FUR-TA-10004154"/>
    <x v="0"/>
    <n v="344.22"/>
  </r>
  <r>
    <n v="3017"/>
    <s v="US-2017-160528"/>
    <n v="23"/>
    <x v="6"/>
    <x v="0"/>
    <s v="30/08/2017"/>
    <x v="1"/>
    <s v="MH-18115"/>
    <s v="Mick Hernandez"/>
    <x v="2"/>
    <x v="0"/>
    <x v="5"/>
    <x v="2"/>
    <s v="OFF-ST-10002743"/>
    <x v="1"/>
    <n v="727.29600000000005"/>
  </r>
  <r>
    <n v="3018"/>
    <s v="US-2017-160528"/>
    <n v="23"/>
    <x v="6"/>
    <x v="0"/>
    <s v="30/08/2017"/>
    <x v="1"/>
    <s v="MH-18115"/>
    <s v="Mick Hernandez"/>
    <x v="2"/>
    <x v="0"/>
    <x v="5"/>
    <x v="2"/>
    <s v="FUR-FU-10004973"/>
    <x v="0"/>
    <n v="22.608000000000001"/>
  </r>
  <r>
    <n v="3019"/>
    <s v="US-2017-160528"/>
    <n v="23"/>
    <x v="6"/>
    <x v="0"/>
    <s v="30/08/2017"/>
    <x v="1"/>
    <s v="MH-18115"/>
    <s v="Mick Hernandez"/>
    <x v="2"/>
    <x v="0"/>
    <x v="5"/>
    <x v="2"/>
    <s v="TEC-AC-10002842"/>
    <x v="2"/>
    <n v="666.4"/>
  </r>
  <r>
    <n v="3020"/>
    <s v="CA-2016-123568"/>
    <n v="8"/>
    <x v="0"/>
    <x v="1"/>
    <s v="14/11/2016"/>
    <x v="1"/>
    <s v="SC-20095"/>
    <s v="Sanjit Chand"/>
    <x v="0"/>
    <x v="0"/>
    <x v="7"/>
    <x v="1"/>
    <s v="OFF-FA-10002701"/>
    <x v="1"/>
    <n v="5.04"/>
  </r>
  <r>
    <n v="3021"/>
    <s v="CA-2016-123568"/>
    <n v="8"/>
    <x v="0"/>
    <x v="1"/>
    <s v="14/11/2016"/>
    <x v="1"/>
    <s v="SC-20095"/>
    <s v="Sanjit Chand"/>
    <x v="0"/>
    <x v="0"/>
    <x v="7"/>
    <x v="1"/>
    <s v="OFF-PA-10001125"/>
    <x v="1"/>
    <n v="92.94"/>
  </r>
  <r>
    <n v="3022"/>
    <s v="CA-2016-123568"/>
    <n v="8"/>
    <x v="0"/>
    <x v="1"/>
    <s v="14/11/2016"/>
    <x v="1"/>
    <s v="SC-20095"/>
    <s v="Sanjit Chand"/>
    <x v="0"/>
    <x v="0"/>
    <x v="7"/>
    <x v="1"/>
    <s v="FUR-FU-10004090"/>
    <x v="0"/>
    <n v="66.69"/>
  </r>
  <r>
    <n v="3023"/>
    <s v="CA-2016-123568"/>
    <n v="8"/>
    <x v="0"/>
    <x v="1"/>
    <s v="14/11/2016"/>
    <x v="1"/>
    <s v="SC-20095"/>
    <s v="Sanjit Chand"/>
    <x v="0"/>
    <x v="0"/>
    <x v="7"/>
    <x v="1"/>
    <s v="OFF-BI-10001510"/>
    <x v="1"/>
    <n v="91.68"/>
  </r>
  <r>
    <n v="3024"/>
    <s v="CA-2018-124674"/>
    <n v="17"/>
    <x v="0"/>
    <x v="3"/>
    <s v="23/11/2018"/>
    <x v="1"/>
    <s v="JB-16000"/>
    <s v="Joy Bell-"/>
    <x v="0"/>
    <x v="0"/>
    <x v="5"/>
    <x v="2"/>
    <s v="FUR-BO-10002202"/>
    <x v="0"/>
    <n v="327.7328"/>
  </r>
  <r>
    <n v="3025"/>
    <s v="CA-2016-164441"/>
    <n v="8"/>
    <x v="0"/>
    <x v="1"/>
    <s v="13/11/2016"/>
    <x v="1"/>
    <s v="AC-10450"/>
    <s v="Amy Cox"/>
    <x v="0"/>
    <x v="0"/>
    <x v="15"/>
    <x v="3"/>
    <s v="OFF-BI-10001922"/>
    <x v="1"/>
    <n v="52.271999999999998"/>
  </r>
  <r>
    <n v="3026"/>
    <s v="CA-2016-164441"/>
    <n v="8"/>
    <x v="0"/>
    <x v="1"/>
    <s v="13/11/2016"/>
    <x v="1"/>
    <s v="AC-10450"/>
    <s v="Amy Cox"/>
    <x v="0"/>
    <x v="0"/>
    <x v="15"/>
    <x v="3"/>
    <s v="OFF-PA-10001667"/>
    <x v="1"/>
    <n v="17.940000000000001"/>
  </r>
  <r>
    <n v="3027"/>
    <s v="CA-2018-169054"/>
    <n v="22"/>
    <x v="3"/>
    <x v="3"/>
    <s v="26/04/2018"/>
    <x v="1"/>
    <s v="MO-17800"/>
    <s v="Meg O'Connel"/>
    <x v="2"/>
    <x v="0"/>
    <x v="9"/>
    <x v="3"/>
    <s v="FUR-FU-10001488"/>
    <x v="0"/>
    <n v="254.352"/>
  </r>
  <r>
    <n v="3028"/>
    <s v="CA-2015-106719"/>
    <n v="24"/>
    <x v="6"/>
    <x v="2"/>
    <s v="24/08/2015"/>
    <x v="3"/>
    <s v="RB-19645"/>
    <s v="Robert Barroso"/>
    <x v="1"/>
    <x v="0"/>
    <x v="37"/>
    <x v="1"/>
    <s v="OFF-BI-10002799"/>
    <x v="1"/>
    <n v="8.2880000000000003"/>
  </r>
  <r>
    <n v="3029"/>
    <s v="CA-2018-116855"/>
    <n v="17"/>
    <x v="4"/>
    <x v="3"/>
    <s v="21/12/2018"/>
    <x v="1"/>
    <s v="AI-10855"/>
    <s v="Arianne Irving"/>
    <x v="0"/>
    <x v="0"/>
    <x v="17"/>
    <x v="0"/>
    <s v="FUR-CH-10003846"/>
    <x v="0"/>
    <n v="504.9"/>
  </r>
  <r>
    <n v="3030"/>
    <s v="US-2017-164189"/>
    <n v="24"/>
    <x v="10"/>
    <x v="0"/>
    <s v="28/03/2017"/>
    <x v="1"/>
    <s v="DR-12880"/>
    <s v="Dan Reichenbach"/>
    <x v="1"/>
    <x v="0"/>
    <x v="21"/>
    <x v="1"/>
    <s v="TEC-PH-10003691"/>
    <x v="2"/>
    <n v="403.16800000000001"/>
  </r>
  <r>
    <n v="3031"/>
    <s v="CA-2016-168480"/>
    <n v="21"/>
    <x v="8"/>
    <x v="1"/>
    <s v="27/09/2016"/>
    <x v="1"/>
    <s v="DM-12955"/>
    <s v="Dario Medina"/>
    <x v="1"/>
    <x v="0"/>
    <x v="12"/>
    <x v="2"/>
    <s v="FUR-BO-10000468"/>
    <x v="0"/>
    <n v="194.32"/>
  </r>
  <r>
    <n v="3032"/>
    <s v="CA-2016-168480"/>
    <n v="21"/>
    <x v="8"/>
    <x v="1"/>
    <s v="27/09/2016"/>
    <x v="1"/>
    <s v="DM-12955"/>
    <s v="Dario Medina"/>
    <x v="1"/>
    <x v="0"/>
    <x v="12"/>
    <x v="2"/>
    <s v="OFF-AR-10001044"/>
    <x v="1"/>
    <n v="25.99"/>
  </r>
  <r>
    <n v="3033"/>
    <s v="US-2017-114293"/>
    <n v="21"/>
    <x v="0"/>
    <x v="0"/>
    <s v="26/11/2017"/>
    <x v="1"/>
    <s v="JH-16180"/>
    <s v="Justin Hirsh"/>
    <x v="0"/>
    <x v="0"/>
    <x v="21"/>
    <x v="1"/>
    <s v="FUR-CH-10003833"/>
    <x v="0"/>
    <n v="195.136"/>
  </r>
  <r>
    <n v="3034"/>
    <s v="CA-2018-134173"/>
    <n v="16"/>
    <x v="8"/>
    <x v="3"/>
    <s v="21/09/2018"/>
    <x v="1"/>
    <s v="AB-10060"/>
    <s v="Adam Bellavance"/>
    <x v="2"/>
    <x v="0"/>
    <x v="9"/>
    <x v="3"/>
    <s v="OFF-PA-10004355"/>
    <x v="1"/>
    <n v="20.736000000000001"/>
  </r>
  <r>
    <n v="3035"/>
    <s v="US-2016-123960"/>
    <n v="11"/>
    <x v="1"/>
    <x v="1"/>
    <s v="16/06/2016"/>
    <x v="1"/>
    <s v="BD-11605"/>
    <s v="Brian Dahlen"/>
    <x v="0"/>
    <x v="0"/>
    <x v="28"/>
    <x v="0"/>
    <s v="TEC-AC-10003038"/>
    <x v="2"/>
    <n v="53.7"/>
  </r>
  <r>
    <n v="3036"/>
    <s v="US-2016-123960"/>
    <n v="11"/>
    <x v="1"/>
    <x v="1"/>
    <s v="16/06/2016"/>
    <x v="1"/>
    <s v="BD-11605"/>
    <s v="Brian Dahlen"/>
    <x v="0"/>
    <x v="0"/>
    <x v="28"/>
    <x v="0"/>
    <s v="OFF-BI-10002799"/>
    <x v="1"/>
    <n v="36.26"/>
  </r>
  <r>
    <n v="3037"/>
    <s v="US-2016-123960"/>
    <n v="11"/>
    <x v="1"/>
    <x v="1"/>
    <s v="16/06/2016"/>
    <x v="1"/>
    <s v="BD-11605"/>
    <s v="Brian Dahlen"/>
    <x v="0"/>
    <x v="0"/>
    <x v="28"/>
    <x v="0"/>
    <s v="OFF-AR-10003582"/>
    <x v="1"/>
    <n v="56.3"/>
  </r>
  <r>
    <n v="3038"/>
    <s v="US-2016-123960"/>
    <n v="11"/>
    <x v="1"/>
    <x v="1"/>
    <s v="16/06/2016"/>
    <x v="1"/>
    <s v="BD-11605"/>
    <s v="Brian Dahlen"/>
    <x v="0"/>
    <x v="0"/>
    <x v="28"/>
    <x v="0"/>
    <s v="OFF-PA-10004451"/>
    <x v="1"/>
    <n v="32.4"/>
  </r>
  <r>
    <n v="3039"/>
    <s v="US-2016-123960"/>
    <n v="11"/>
    <x v="1"/>
    <x v="1"/>
    <s v="16/06/2016"/>
    <x v="1"/>
    <s v="BD-11605"/>
    <s v="Brian Dahlen"/>
    <x v="0"/>
    <x v="0"/>
    <x v="28"/>
    <x v="0"/>
    <s v="FUR-FU-10004666"/>
    <x v="0"/>
    <n v="29.16"/>
  </r>
  <r>
    <n v="3040"/>
    <s v="CA-2018-101749"/>
    <n v="3"/>
    <x v="2"/>
    <x v="3"/>
    <s v="08/10/2018"/>
    <x v="1"/>
    <s v="AS-10045"/>
    <s v="Aaron Smayling"/>
    <x v="1"/>
    <x v="0"/>
    <x v="1"/>
    <x v="1"/>
    <s v="FUR-TA-10001520"/>
    <x v="0"/>
    <n v="171.28800000000001"/>
  </r>
  <r>
    <n v="3041"/>
    <s v="US-2017-147991"/>
    <n v="5"/>
    <x v="5"/>
    <x v="0"/>
    <s v="09/05/2017"/>
    <x v="1"/>
    <s v="ZD-21925"/>
    <s v="Zuschuss Donatelli"/>
    <x v="0"/>
    <x v="0"/>
    <x v="18"/>
    <x v="0"/>
    <s v="FUR-FU-10004270"/>
    <x v="0"/>
    <n v="16.72"/>
  </r>
  <r>
    <n v="3042"/>
    <s v="CA-2018-149559"/>
    <n v="11"/>
    <x v="8"/>
    <x v="3"/>
    <s v="12/09/2018"/>
    <x v="3"/>
    <s v="KF-16285"/>
    <s v="Karen Ferguson"/>
    <x v="2"/>
    <x v="0"/>
    <x v="1"/>
    <x v="1"/>
    <s v="OFF-PA-10003172"/>
    <x v="1"/>
    <n v="12.96"/>
  </r>
  <r>
    <n v="3043"/>
    <s v="CA-2018-149559"/>
    <n v="11"/>
    <x v="8"/>
    <x v="3"/>
    <s v="12/09/2018"/>
    <x v="3"/>
    <s v="KF-16285"/>
    <s v="Karen Ferguson"/>
    <x v="2"/>
    <x v="0"/>
    <x v="1"/>
    <x v="1"/>
    <s v="OFF-EN-10002312"/>
    <x v="1"/>
    <n v="22.18"/>
  </r>
  <r>
    <n v="3044"/>
    <s v="CA-2018-149559"/>
    <n v="11"/>
    <x v="8"/>
    <x v="3"/>
    <s v="12/09/2018"/>
    <x v="3"/>
    <s v="KF-16285"/>
    <s v="Karen Ferguson"/>
    <x v="2"/>
    <x v="0"/>
    <x v="1"/>
    <x v="1"/>
    <s v="FUR-CH-10002320"/>
    <x v="0"/>
    <n v="2054.2719999999999"/>
  </r>
  <r>
    <n v="3045"/>
    <s v="CA-2016-135174"/>
    <n v="30"/>
    <x v="3"/>
    <x v="1"/>
    <s v="02/05/2016"/>
    <x v="0"/>
    <s v="BP-11230"/>
    <s v="Benjamin Patterson"/>
    <x v="0"/>
    <x v="0"/>
    <x v="24"/>
    <x v="3"/>
    <s v="TEC-PH-10001530"/>
    <x v="2"/>
    <n v="1022.97"/>
  </r>
  <r>
    <n v="3046"/>
    <s v="CA-2018-125290"/>
    <n v="6"/>
    <x v="0"/>
    <x v="3"/>
    <s v="10/11/2018"/>
    <x v="0"/>
    <s v="CC-12430"/>
    <s v="Chuck Clark"/>
    <x v="2"/>
    <x v="0"/>
    <x v="11"/>
    <x v="2"/>
    <s v="OFF-AR-10001216"/>
    <x v="1"/>
    <n v="13.9"/>
  </r>
  <r>
    <n v="3047"/>
    <s v="CA-2018-125290"/>
    <n v="6"/>
    <x v="0"/>
    <x v="3"/>
    <s v="10/11/2018"/>
    <x v="0"/>
    <s v="CC-12430"/>
    <s v="Chuck Clark"/>
    <x v="2"/>
    <x v="0"/>
    <x v="11"/>
    <x v="2"/>
    <s v="OFF-PA-10003127"/>
    <x v="1"/>
    <n v="26.38"/>
  </r>
  <r>
    <n v="3048"/>
    <s v="CA-2015-137351"/>
    <n v="30"/>
    <x v="8"/>
    <x v="2"/>
    <s v="04/10/2015"/>
    <x v="1"/>
    <s v="DB-13615"/>
    <s v="Doug Bickford"/>
    <x v="0"/>
    <x v="0"/>
    <x v="4"/>
    <x v="1"/>
    <s v="OFF-BI-10003910"/>
    <x v="1"/>
    <n v="43.176000000000002"/>
  </r>
  <r>
    <n v="3049"/>
    <s v="CA-2018-121419"/>
    <n v="2"/>
    <x v="3"/>
    <x v="3"/>
    <s v="04/04/2018"/>
    <x v="2"/>
    <s v="TC-21475"/>
    <s v="Tony Chapman"/>
    <x v="2"/>
    <x v="0"/>
    <x v="32"/>
    <x v="0"/>
    <s v="FUR-TA-10004534"/>
    <x v="0"/>
    <n v="411.8"/>
  </r>
  <r>
    <n v="3050"/>
    <s v="CA-2018-121419"/>
    <n v="2"/>
    <x v="3"/>
    <x v="3"/>
    <s v="04/04/2018"/>
    <x v="2"/>
    <s v="TC-21475"/>
    <s v="Tony Chapman"/>
    <x v="2"/>
    <x v="0"/>
    <x v="32"/>
    <x v="0"/>
    <s v="TEC-AC-10000892"/>
    <x v="2"/>
    <n v="360"/>
  </r>
  <r>
    <n v="3051"/>
    <s v="US-2018-148054"/>
    <n v="6"/>
    <x v="2"/>
    <x v="3"/>
    <s v="11/10/2018"/>
    <x v="1"/>
    <s v="NZ-18565"/>
    <s v="Nick Zandusky"/>
    <x v="2"/>
    <x v="0"/>
    <x v="45"/>
    <x v="1"/>
    <s v="FUR-FU-10003247"/>
    <x v="0"/>
    <n v="41.96"/>
  </r>
  <r>
    <n v="3052"/>
    <s v="US-2018-148054"/>
    <n v="6"/>
    <x v="2"/>
    <x v="3"/>
    <s v="11/10/2018"/>
    <x v="1"/>
    <s v="NZ-18565"/>
    <s v="Nick Zandusky"/>
    <x v="2"/>
    <x v="0"/>
    <x v="45"/>
    <x v="1"/>
    <s v="OFF-AP-10004336"/>
    <x v="1"/>
    <n v="227.84"/>
  </r>
  <r>
    <n v="3053"/>
    <s v="US-2018-148054"/>
    <n v="6"/>
    <x v="2"/>
    <x v="3"/>
    <s v="11/10/2018"/>
    <x v="1"/>
    <s v="NZ-18565"/>
    <s v="Nick Zandusky"/>
    <x v="2"/>
    <x v="0"/>
    <x v="45"/>
    <x v="1"/>
    <s v="OFF-PA-10001295"/>
    <x v="1"/>
    <n v="37.94"/>
  </r>
  <r>
    <n v="3054"/>
    <s v="CA-2017-128517"/>
    <n v="9"/>
    <x v="3"/>
    <x v="0"/>
    <s v="14/04/2017"/>
    <x v="0"/>
    <s v="SW-20350"/>
    <s v="Sean Wendt"/>
    <x v="2"/>
    <x v="0"/>
    <x v="12"/>
    <x v="2"/>
    <s v="TEC-PH-10002555"/>
    <x v="2"/>
    <n v="517.9"/>
  </r>
  <r>
    <n v="3055"/>
    <s v="CA-2017-128517"/>
    <n v="9"/>
    <x v="3"/>
    <x v="0"/>
    <s v="14/04/2017"/>
    <x v="0"/>
    <s v="SW-20350"/>
    <s v="Sean Wendt"/>
    <x v="2"/>
    <x v="0"/>
    <x v="12"/>
    <x v="2"/>
    <s v="OFF-BI-10000831"/>
    <x v="1"/>
    <n v="5.28"/>
  </r>
  <r>
    <n v="3056"/>
    <s v="US-2016-100377"/>
    <n v="28"/>
    <x v="6"/>
    <x v="1"/>
    <s v="01/09/2016"/>
    <x v="1"/>
    <s v="TS-21370"/>
    <s v="Todd Sumrall"/>
    <x v="1"/>
    <x v="0"/>
    <x v="10"/>
    <x v="2"/>
    <s v="TEC-CO-10001046"/>
    <x v="2"/>
    <n v="2799.96"/>
  </r>
  <r>
    <n v="3057"/>
    <s v="CA-2018-131492"/>
    <n v="19"/>
    <x v="2"/>
    <x v="3"/>
    <s v="24/10/2018"/>
    <x v="0"/>
    <s v="HH-15010"/>
    <s v="Hilary Holden"/>
    <x v="1"/>
    <x v="0"/>
    <x v="1"/>
    <x v="1"/>
    <s v="OFF-EN-10002973"/>
    <x v="1"/>
    <n v="8.9600000000000009"/>
  </r>
  <r>
    <n v="3058"/>
    <s v="CA-2018-131492"/>
    <n v="19"/>
    <x v="2"/>
    <x v="3"/>
    <s v="24/10/2018"/>
    <x v="0"/>
    <s v="HH-15010"/>
    <s v="Hilary Holden"/>
    <x v="1"/>
    <x v="0"/>
    <x v="1"/>
    <x v="1"/>
    <s v="OFF-LA-10001641"/>
    <x v="1"/>
    <n v="31.5"/>
  </r>
  <r>
    <n v="3059"/>
    <s v="CA-2018-131492"/>
    <n v="19"/>
    <x v="2"/>
    <x v="3"/>
    <s v="24/10/2018"/>
    <x v="0"/>
    <s v="HH-15010"/>
    <s v="Hilary Holden"/>
    <x v="1"/>
    <x v="0"/>
    <x v="1"/>
    <x v="1"/>
    <s v="FUR-FU-10003878"/>
    <x v="0"/>
    <n v="30.56"/>
  </r>
  <r>
    <n v="3060"/>
    <s v="CA-2018-131492"/>
    <n v="19"/>
    <x v="2"/>
    <x v="3"/>
    <s v="24/10/2018"/>
    <x v="0"/>
    <s v="HH-15010"/>
    <s v="Hilary Holden"/>
    <x v="1"/>
    <x v="0"/>
    <x v="1"/>
    <x v="1"/>
    <s v="FUR-TA-10003837"/>
    <x v="0"/>
    <n v="24.367999999999999"/>
  </r>
  <r>
    <n v="3061"/>
    <s v="CA-2017-144554"/>
    <n v="7"/>
    <x v="0"/>
    <x v="0"/>
    <s v="12/11/2017"/>
    <x v="1"/>
    <s v="DM-13345"/>
    <s v="Denise Monton"/>
    <x v="1"/>
    <x v="0"/>
    <x v="24"/>
    <x v="3"/>
    <s v="TEC-AC-10002800"/>
    <x v="2"/>
    <n v="119.976"/>
  </r>
  <r>
    <n v="3062"/>
    <s v="CA-2018-127621"/>
    <n v="3"/>
    <x v="10"/>
    <x v="3"/>
    <s v="07/03/2018"/>
    <x v="1"/>
    <s v="RE-19450"/>
    <s v="Richard Eichhorn"/>
    <x v="0"/>
    <x v="0"/>
    <x v="5"/>
    <x v="2"/>
    <s v="OFF-PA-10001307"/>
    <x v="1"/>
    <n v="26.88"/>
  </r>
  <r>
    <n v="3063"/>
    <s v="CA-2016-145184"/>
    <n v="27"/>
    <x v="0"/>
    <x v="1"/>
    <s v="29/11/2016"/>
    <x v="2"/>
    <s v="JD-16150"/>
    <s v="Justin Deggeller"/>
    <x v="1"/>
    <x v="0"/>
    <x v="13"/>
    <x v="3"/>
    <s v="TEC-PH-10002350"/>
    <x v="2"/>
    <n v="83.97"/>
  </r>
  <r>
    <n v="3064"/>
    <s v="CA-2016-145184"/>
    <n v="27"/>
    <x v="0"/>
    <x v="1"/>
    <s v="29/11/2016"/>
    <x v="2"/>
    <s v="JD-16150"/>
    <s v="Justin Deggeller"/>
    <x v="1"/>
    <x v="0"/>
    <x v="13"/>
    <x v="3"/>
    <s v="TEC-AC-10000397"/>
    <x v="2"/>
    <n v="104.97"/>
  </r>
  <r>
    <n v="3065"/>
    <s v="CA-2018-106859"/>
    <n v="13"/>
    <x v="10"/>
    <x v="3"/>
    <s v="18/03/2018"/>
    <x v="0"/>
    <s v="BF-11215"/>
    <s v="Benjamin Farhat"/>
    <x v="2"/>
    <x v="0"/>
    <x v="27"/>
    <x v="1"/>
    <s v="OFF-ST-10000615"/>
    <x v="1"/>
    <n v="90.8"/>
  </r>
  <r>
    <n v="3066"/>
    <s v="CA-2018-106859"/>
    <n v="13"/>
    <x v="10"/>
    <x v="3"/>
    <s v="18/03/2018"/>
    <x v="0"/>
    <s v="BF-11215"/>
    <s v="Benjamin Farhat"/>
    <x v="2"/>
    <x v="0"/>
    <x v="27"/>
    <x v="1"/>
    <s v="TEC-PH-10004531"/>
    <x v="2"/>
    <n v="140.73599999999999"/>
  </r>
  <r>
    <n v="3067"/>
    <s v="CA-2018-106859"/>
    <n v="13"/>
    <x v="10"/>
    <x v="3"/>
    <s v="18/03/2018"/>
    <x v="0"/>
    <s v="BF-11215"/>
    <s v="Benjamin Farhat"/>
    <x v="2"/>
    <x v="0"/>
    <x v="27"/>
    <x v="1"/>
    <s v="TEC-AC-10004001"/>
    <x v="2"/>
    <n v="214.95"/>
  </r>
  <r>
    <n v="3068"/>
    <s v="CA-2018-106859"/>
    <n v="13"/>
    <x v="10"/>
    <x v="3"/>
    <s v="18/03/2018"/>
    <x v="0"/>
    <s v="BF-11215"/>
    <s v="Benjamin Farhat"/>
    <x v="2"/>
    <x v="0"/>
    <x v="27"/>
    <x v="1"/>
    <s v="OFF-PA-10001534"/>
    <x v="1"/>
    <n v="45.36"/>
  </r>
  <r>
    <n v="3069"/>
    <s v="CA-2018-106859"/>
    <n v="13"/>
    <x v="10"/>
    <x v="3"/>
    <s v="18/03/2018"/>
    <x v="0"/>
    <s v="BF-11215"/>
    <s v="Benjamin Farhat"/>
    <x v="2"/>
    <x v="0"/>
    <x v="27"/>
    <x v="1"/>
    <s v="OFF-PA-10001815"/>
    <x v="1"/>
    <n v="288.24"/>
  </r>
  <r>
    <n v="3070"/>
    <s v="US-2018-120089"/>
    <n v="30"/>
    <x v="0"/>
    <x v="3"/>
    <s v="30/11/2018"/>
    <x v="3"/>
    <s v="ML-17755"/>
    <s v="Max Ludwig"/>
    <x v="2"/>
    <x v="0"/>
    <x v="24"/>
    <x v="3"/>
    <s v="OFF-AP-10003779"/>
    <x v="1"/>
    <n v="663.93600000000004"/>
  </r>
  <r>
    <n v="3071"/>
    <s v="CA-2015-119375"/>
    <n v="17"/>
    <x v="0"/>
    <x v="2"/>
    <s v="22/11/2015"/>
    <x v="1"/>
    <s v="YC-21895"/>
    <s v="Yoseph Carroll"/>
    <x v="1"/>
    <x v="0"/>
    <x v="13"/>
    <x v="3"/>
    <s v="OFF-ST-10002011"/>
    <x v="1"/>
    <n v="2934.33"/>
  </r>
  <r>
    <n v="3072"/>
    <s v="CA-2015-119375"/>
    <n v="17"/>
    <x v="0"/>
    <x v="2"/>
    <s v="22/11/2015"/>
    <x v="1"/>
    <s v="YC-21895"/>
    <s v="Yoseph Carroll"/>
    <x v="1"/>
    <x v="0"/>
    <x v="13"/>
    <x v="3"/>
    <s v="FUR-FU-10002379"/>
    <x v="0"/>
    <n v="124.41"/>
  </r>
  <r>
    <n v="3073"/>
    <s v="CA-2015-119375"/>
    <n v="17"/>
    <x v="0"/>
    <x v="2"/>
    <s v="22/11/2015"/>
    <x v="1"/>
    <s v="YC-21895"/>
    <s v="Yoseph Carroll"/>
    <x v="1"/>
    <x v="0"/>
    <x v="13"/>
    <x v="3"/>
    <s v="OFF-AR-10003752"/>
    <x v="1"/>
    <n v="57.75"/>
  </r>
  <r>
    <n v="3074"/>
    <s v="CA-2017-125206"/>
    <n v="3"/>
    <x v="9"/>
    <x v="0"/>
    <s v="05/01/2017"/>
    <x v="2"/>
    <s v="LR-16915"/>
    <s v="Lena Radford"/>
    <x v="0"/>
    <x v="0"/>
    <x v="1"/>
    <x v="1"/>
    <s v="OFF-ST-10003692"/>
    <x v="1"/>
    <n v="114.46"/>
  </r>
  <r>
    <n v="3075"/>
    <s v="CA-2016-126137"/>
    <n v="3"/>
    <x v="2"/>
    <x v="1"/>
    <s v="08/10/2016"/>
    <x v="1"/>
    <s v="BS-11755"/>
    <s v="Bruce Stewart"/>
    <x v="0"/>
    <x v="0"/>
    <x v="1"/>
    <x v="1"/>
    <s v="FUR-BO-10004409"/>
    <x v="0"/>
    <n v="120.666"/>
  </r>
  <r>
    <n v="3076"/>
    <s v="CA-2015-143903"/>
    <n v="20"/>
    <x v="7"/>
    <x v="2"/>
    <s v="24/07/2015"/>
    <x v="1"/>
    <s v="KM-16375"/>
    <s v="Katherine Murray"/>
    <x v="2"/>
    <x v="0"/>
    <x v="5"/>
    <x v="2"/>
    <s v="OFF-ST-10003306"/>
    <x v="1"/>
    <n v="342.86399999999998"/>
  </r>
  <r>
    <n v="3077"/>
    <s v="CA-2015-143903"/>
    <n v="20"/>
    <x v="7"/>
    <x v="2"/>
    <s v="24/07/2015"/>
    <x v="1"/>
    <s v="KM-16375"/>
    <s v="Katherine Murray"/>
    <x v="2"/>
    <x v="0"/>
    <x v="5"/>
    <x v="2"/>
    <s v="FUR-FU-10003724"/>
    <x v="0"/>
    <n v="16.739999999999998"/>
  </r>
  <r>
    <n v="3078"/>
    <s v="CA-2015-143903"/>
    <n v="20"/>
    <x v="7"/>
    <x v="2"/>
    <s v="24/07/2015"/>
    <x v="1"/>
    <s v="KM-16375"/>
    <s v="Katherine Murray"/>
    <x v="2"/>
    <x v="0"/>
    <x v="5"/>
    <x v="2"/>
    <s v="FUR-CH-10002024"/>
    <x v="0"/>
    <n v="981.37199999999996"/>
  </r>
  <r>
    <n v="3079"/>
    <s v="CA-2015-104780"/>
    <n v="21"/>
    <x v="5"/>
    <x v="2"/>
    <s v="25/05/2015"/>
    <x v="1"/>
    <s v="BT-11530"/>
    <s v="Bradley Talbott"/>
    <x v="2"/>
    <x v="0"/>
    <x v="1"/>
    <x v="1"/>
    <s v="OFF-AR-10003514"/>
    <x v="1"/>
    <n v="31.84"/>
  </r>
  <r>
    <n v="3080"/>
    <s v="CA-2018-101182"/>
    <n v="4"/>
    <x v="8"/>
    <x v="3"/>
    <s v="05/09/2018"/>
    <x v="2"/>
    <s v="KB-16405"/>
    <s v="Katrina Bavinger"/>
    <x v="2"/>
    <x v="0"/>
    <x v="1"/>
    <x v="1"/>
    <s v="OFF-PA-10001800"/>
    <x v="1"/>
    <n v="12.96"/>
  </r>
  <r>
    <n v="3081"/>
    <s v="CA-2018-101182"/>
    <n v="4"/>
    <x v="8"/>
    <x v="3"/>
    <s v="05/09/2018"/>
    <x v="2"/>
    <s v="KB-16405"/>
    <s v="Katrina Bavinger"/>
    <x v="2"/>
    <x v="0"/>
    <x v="1"/>
    <x v="1"/>
    <s v="TEC-PH-10003589"/>
    <x v="2"/>
    <n v="43.176000000000002"/>
  </r>
  <r>
    <n v="3082"/>
    <s v="US-2018-132297"/>
    <n v="27"/>
    <x v="5"/>
    <x v="3"/>
    <s v="02/06/2018"/>
    <x v="1"/>
    <s v="DW-13480"/>
    <s v="Dianna Wilson"/>
    <x v="2"/>
    <x v="0"/>
    <x v="0"/>
    <x v="0"/>
    <s v="OFF-BI-10003364"/>
    <x v="1"/>
    <n v="58.34"/>
  </r>
  <r>
    <n v="3083"/>
    <s v="US-2018-132297"/>
    <n v="27"/>
    <x v="5"/>
    <x v="3"/>
    <s v="02/06/2018"/>
    <x v="1"/>
    <s v="DW-13480"/>
    <s v="Dianna Wilson"/>
    <x v="2"/>
    <x v="0"/>
    <x v="0"/>
    <x v="0"/>
    <s v="TEC-PH-10002834"/>
    <x v="2"/>
    <n v="539.97"/>
  </r>
  <r>
    <n v="3084"/>
    <s v="CA-2015-100328"/>
    <n v="28"/>
    <x v="9"/>
    <x v="2"/>
    <s v="03/02/2015"/>
    <x v="1"/>
    <s v="JC-15340"/>
    <s v="Jasper Cacioppo"/>
    <x v="0"/>
    <x v="0"/>
    <x v="15"/>
    <x v="3"/>
    <s v="OFF-BI-10000343"/>
    <x v="1"/>
    <n v="3.9279999999999999"/>
  </r>
  <r>
    <n v="3085"/>
    <s v="CA-2018-118773"/>
    <n v="9"/>
    <x v="11"/>
    <x v="3"/>
    <s v="14/02/2018"/>
    <x v="1"/>
    <s v="TP-21415"/>
    <s v="Tom Prescott"/>
    <x v="0"/>
    <x v="0"/>
    <x v="5"/>
    <x v="2"/>
    <s v="OFF-BI-10004584"/>
    <x v="1"/>
    <n v="252.78399999999999"/>
  </r>
  <r>
    <n v="3086"/>
    <s v="CA-2018-118773"/>
    <n v="9"/>
    <x v="11"/>
    <x v="3"/>
    <s v="14/02/2018"/>
    <x v="1"/>
    <s v="TP-21415"/>
    <s v="Tom Prescott"/>
    <x v="0"/>
    <x v="0"/>
    <x v="5"/>
    <x v="2"/>
    <s v="TEC-AC-10002402"/>
    <x v="2"/>
    <n v="127.98399999999999"/>
  </r>
  <r>
    <n v="3087"/>
    <s v="CA-2018-118773"/>
    <n v="9"/>
    <x v="11"/>
    <x v="3"/>
    <s v="14/02/2018"/>
    <x v="1"/>
    <s v="TP-21415"/>
    <s v="Tom Prescott"/>
    <x v="0"/>
    <x v="0"/>
    <x v="5"/>
    <x v="2"/>
    <s v="FUR-FU-10000550"/>
    <x v="0"/>
    <n v="3.984"/>
  </r>
  <r>
    <n v="3088"/>
    <s v="CA-2018-118773"/>
    <n v="9"/>
    <x v="11"/>
    <x v="3"/>
    <s v="14/02/2018"/>
    <x v="1"/>
    <s v="TP-21415"/>
    <s v="Tom Prescott"/>
    <x v="0"/>
    <x v="0"/>
    <x v="5"/>
    <x v="2"/>
    <s v="OFF-AP-10000055"/>
    <x v="1"/>
    <n v="12.992000000000001"/>
  </r>
  <r>
    <n v="3089"/>
    <s v="US-2018-159205"/>
    <n v="31"/>
    <x v="10"/>
    <x v="3"/>
    <s v="02/04/2018"/>
    <x v="0"/>
    <s v="DB-12910"/>
    <s v="Daniel Byrd"/>
    <x v="2"/>
    <x v="0"/>
    <x v="0"/>
    <x v="0"/>
    <s v="FUR-FU-10001591"/>
    <x v="0"/>
    <n v="61"/>
  </r>
  <r>
    <n v="3090"/>
    <s v="US-2018-159205"/>
    <n v="31"/>
    <x v="10"/>
    <x v="3"/>
    <s v="02/04/2018"/>
    <x v="0"/>
    <s v="DB-12910"/>
    <s v="Daniel Byrd"/>
    <x v="2"/>
    <x v="0"/>
    <x v="0"/>
    <x v="0"/>
    <s v="TEC-PH-10000526"/>
    <x v="2"/>
    <n v="671.93"/>
  </r>
  <r>
    <n v="3091"/>
    <s v="CA-2017-112123"/>
    <n v="3"/>
    <x v="10"/>
    <x v="0"/>
    <s v="08/03/2017"/>
    <x v="1"/>
    <s v="BH-11710"/>
    <s v="Brosina Hoffman"/>
    <x v="0"/>
    <x v="0"/>
    <x v="13"/>
    <x v="3"/>
    <s v="OFF-BI-10001071"/>
    <x v="1"/>
    <n v="447.86"/>
  </r>
  <r>
    <n v="3092"/>
    <s v="CA-2017-112123"/>
    <n v="3"/>
    <x v="10"/>
    <x v="0"/>
    <s v="08/03/2017"/>
    <x v="1"/>
    <s v="BH-11710"/>
    <s v="Brosina Hoffman"/>
    <x v="0"/>
    <x v="0"/>
    <x v="13"/>
    <x v="3"/>
    <s v="TEC-PH-10001557"/>
    <x v="2"/>
    <n v="479.95"/>
  </r>
  <r>
    <n v="3093"/>
    <s v="CA-2017-112123"/>
    <n v="3"/>
    <x v="10"/>
    <x v="0"/>
    <s v="08/03/2017"/>
    <x v="1"/>
    <s v="BH-11710"/>
    <s v="Brosina Hoffman"/>
    <x v="0"/>
    <x v="0"/>
    <x v="13"/>
    <x v="3"/>
    <s v="OFF-PA-10001977"/>
    <x v="1"/>
    <n v="166.44"/>
  </r>
  <r>
    <n v="3094"/>
    <s v="CA-2016-114468"/>
    <n v="23"/>
    <x v="6"/>
    <x v="1"/>
    <s v="23/08/2016"/>
    <x v="3"/>
    <s v="TD-20995"/>
    <s v="Tamara Dahlen"/>
    <x v="0"/>
    <x v="0"/>
    <x v="10"/>
    <x v="2"/>
    <s v="OFF-SU-10004231"/>
    <x v="1"/>
    <n v="31.68"/>
  </r>
  <r>
    <n v="3095"/>
    <s v="CA-2016-114468"/>
    <n v="23"/>
    <x v="6"/>
    <x v="1"/>
    <s v="23/08/2016"/>
    <x v="3"/>
    <s v="TD-20995"/>
    <s v="Tamara Dahlen"/>
    <x v="0"/>
    <x v="0"/>
    <x v="10"/>
    <x v="2"/>
    <s v="OFF-PA-10000809"/>
    <x v="1"/>
    <n v="10.368"/>
  </r>
  <r>
    <n v="3096"/>
    <s v="CA-2016-114468"/>
    <n v="23"/>
    <x v="6"/>
    <x v="1"/>
    <s v="23/08/2016"/>
    <x v="3"/>
    <s v="TD-20995"/>
    <s v="Tamara Dahlen"/>
    <x v="0"/>
    <x v="0"/>
    <x v="10"/>
    <x v="2"/>
    <s v="OFF-FA-10003021"/>
    <x v="1"/>
    <n v="12.032"/>
  </r>
  <r>
    <n v="3097"/>
    <s v="CA-2016-114468"/>
    <n v="23"/>
    <x v="6"/>
    <x v="1"/>
    <s v="23/08/2016"/>
    <x v="3"/>
    <s v="TD-20995"/>
    <s v="Tamara Dahlen"/>
    <x v="0"/>
    <x v="0"/>
    <x v="10"/>
    <x v="2"/>
    <s v="OFF-AP-10000696"/>
    <x v="1"/>
    <n v="5.7679999999999998"/>
  </r>
  <r>
    <n v="3098"/>
    <s v="CA-2018-135692"/>
    <n v="27"/>
    <x v="3"/>
    <x v="3"/>
    <s v="01/05/2018"/>
    <x v="1"/>
    <s v="CV-12805"/>
    <s v="Cynthia Voltz"/>
    <x v="1"/>
    <x v="0"/>
    <x v="5"/>
    <x v="2"/>
    <s v="OFF-LA-10001158"/>
    <x v="1"/>
    <n v="33.119999999999997"/>
  </r>
  <r>
    <n v="3099"/>
    <s v="CA-2018-135692"/>
    <n v="27"/>
    <x v="3"/>
    <x v="3"/>
    <s v="01/05/2018"/>
    <x v="1"/>
    <s v="CV-12805"/>
    <s v="Cynthia Voltz"/>
    <x v="1"/>
    <x v="0"/>
    <x v="5"/>
    <x v="2"/>
    <s v="FUR-BO-10002268"/>
    <x v="0"/>
    <n v="220.26560000000001"/>
  </r>
  <r>
    <n v="3100"/>
    <s v="CA-2018-131233"/>
    <n v="14"/>
    <x v="3"/>
    <x v="3"/>
    <s v="19/04/2018"/>
    <x v="1"/>
    <s v="CS-12355"/>
    <s v="Christine Sundaresam"/>
    <x v="0"/>
    <x v="0"/>
    <x v="15"/>
    <x v="3"/>
    <s v="OFF-BI-10000829"/>
    <x v="1"/>
    <n v="10.776"/>
  </r>
  <r>
    <n v="3101"/>
    <s v="CA-2018-131233"/>
    <n v="14"/>
    <x v="3"/>
    <x v="3"/>
    <s v="19/04/2018"/>
    <x v="1"/>
    <s v="CS-12355"/>
    <s v="Christine Sundaresam"/>
    <x v="0"/>
    <x v="0"/>
    <x v="15"/>
    <x v="3"/>
    <s v="FUR-BO-10003441"/>
    <x v="0"/>
    <n v="242.352"/>
  </r>
  <r>
    <n v="3102"/>
    <s v="CA-2018-119578"/>
    <n v="22"/>
    <x v="4"/>
    <x v="3"/>
    <s v="27/12/2018"/>
    <x v="0"/>
    <s v="JG-15310"/>
    <s v="Jason Gross"/>
    <x v="1"/>
    <x v="0"/>
    <x v="34"/>
    <x v="3"/>
    <s v="OFF-SU-10003505"/>
    <x v="1"/>
    <n v="695.16"/>
  </r>
  <r>
    <n v="3103"/>
    <s v="CA-2018-119578"/>
    <n v="22"/>
    <x v="4"/>
    <x v="3"/>
    <s v="27/12/2018"/>
    <x v="0"/>
    <s v="JG-15310"/>
    <s v="Jason Gross"/>
    <x v="1"/>
    <x v="0"/>
    <x v="34"/>
    <x v="3"/>
    <s v="FUR-BO-10003660"/>
    <x v="0"/>
    <n v="220.98"/>
  </r>
  <r>
    <n v="3104"/>
    <s v="CA-2017-124562"/>
    <n v="8"/>
    <x v="4"/>
    <x v="0"/>
    <s v="12/12/2017"/>
    <x v="1"/>
    <s v="JP-16135"/>
    <s v="Julie Prescott"/>
    <x v="2"/>
    <x v="0"/>
    <x v="24"/>
    <x v="3"/>
    <s v="OFF-BI-10001267"/>
    <x v="1"/>
    <n v="12.957000000000001"/>
  </r>
  <r>
    <n v="3105"/>
    <s v="US-2018-140074"/>
    <n v="23"/>
    <x v="10"/>
    <x v="3"/>
    <s v="29/03/2018"/>
    <x v="1"/>
    <s v="EC-14050"/>
    <s v="Erin Creighton"/>
    <x v="0"/>
    <x v="0"/>
    <x v="15"/>
    <x v="3"/>
    <s v="OFF-PA-10002741"/>
    <x v="1"/>
    <n v="25.68"/>
  </r>
  <r>
    <n v="3106"/>
    <s v="CA-2017-103037"/>
    <n v="25"/>
    <x v="7"/>
    <x v="0"/>
    <s v="29/07/2017"/>
    <x v="1"/>
    <s v="KH-16630"/>
    <s v="Ken Heidel"/>
    <x v="1"/>
    <x v="0"/>
    <x v="5"/>
    <x v="2"/>
    <s v="OFF-LA-10004345"/>
    <x v="1"/>
    <n v="15.712"/>
  </r>
  <r>
    <n v="3107"/>
    <s v="CA-2018-127460"/>
    <n v="10"/>
    <x v="7"/>
    <x v="3"/>
    <s v="14/07/2018"/>
    <x v="1"/>
    <s v="FG-14260"/>
    <s v="Frank Gastineau"/>
    <x v="2"/>
    <x v="0"/>
    <x v="10"/>
    <x v="2"/>
    <s v="OFF-ST-10004340"/>
    <x v="1"/>
    <n v="298.464"/>
  </r>
  <r>
    <n v="3108"/>
    <s v="CA-2017-121671"/>
    <n v="17"/>
    <x v="7"/>
    <x v="0"/>
    <s v="22/07/2017"/>
    <x v="1"/>
    <s v="AA-10480"/>
    <s v="Andrew Allen"/>
    <x v="0"/>
    <x v="0"/>
    <x v="25"/>
    <x v="2"/>
    <s v="OFF-PA-10001471"/>
    <x v="1"/>
    <n v="21.93"/>
  </r>
  <r>
    <n v="3109"/>
    <s v="CA-2017-121671"/>
    <n v="17"/>
    <x v="7"/>
    <x v="0"/>
    <s v="22/07/2017"/>
    <x v="1"/>
    <s v="AA-10480"/>
    <s v="Andrew Allen"/>
    <x v="0"/>
    <x v="0"/>
    <x v="25"/>
    <x v="2"/>
    <s v="OFF-ST-10002344"/>
    <x v="1"/>
    <n v="242.94"/>
  </r>
  <r>
    <n v="3110"/>
    <s v="CA-2017-121671"/>
    <n v="17"/>
    <x v="7"/>
    <x v="0"/>
    <s v="22/07/2017"/>
    <x v="1"/>
    <s v="AA-10480"/>
    <s v="Andrew Allen"/>
    <x v="0"/>
    <x v="0"/>
    <x v="25"/>
    <x v="2"/>
    <s v="OFF-PA-10001892"/>
    <x v="1"/>
    <n v="7.64"/>
  </r>
  <r>
    <n v="3111"/>
    <s v="CA-2017-121671"/>
    <n v="17"/>
    <x v="7"/>
    <x v="0"/>
    <s v="22/07/2017"/>
    <x v="1"/>
    <s v="AA-10480"/>
    <s v="Andrew Allen"/>
    <x v="0"/>
    <x v="0"/>
    <x v="25"/>
    <x v="2"/>
    <s v="OFF-PA-10001934"/>
    <x v="1"/>
    <n v="51.84"/>
  </r>
  <r>
    <n v="3112"/>
    <s v="CA-2017-121671"/>
    <n v="17"/>
    <x v="7"/>
    <x v="0"/>
    <s v="22/07/2017"/>
    <x v="1"/>
    <s v="AA-10480"/>
    <s v="Andrew Allen"/>
    <x v="0"/>
    <x v="0"/>
    <x v="25"/>
    <x v="2"/>
    <s v="OFF-ST-10000078"/>
    <x v="1"/>
    <n v="265.17"/>
  </r>
  <r>
    <n v="3113"/>
    <s v="CA-2017-150350"/>
    <n v="23"/>
    <x v="6"/>
    <x v="0"/>
    <s v="30/08/2017"/>
    <x v="1"/>
    <s v="MS-17770"/>
    <s v="Maxwell Schwartz"/>
    <x v="0"/>
    <x v="0"/>
    <x v="4"/>
    <x v="1"/>
    <s v="TEC-MA-10001972"/>
    <x v="2"/>
    <n v="837.6"/>
  </r>
  <r>
    <n v="3114"/>
    <s v="CA-2017-150350"/>
    <n v="23"/>
    <x v="6"/>
    <x v="0"/>
    <s v="30/08/2017"/>
    <x v="1"/>
    <s v="MS-17770"/>
    <s v="Maxwell Schwartz"/>
    <x v="0"/>
    <x v="0"/>
    <x v="4"/>
    <x v="1"/>
    <s v="OFF-EN-10002504"/>
    <x v="1"/>
    <n v="135.9"/>
  </r>
  <r>
    <n v="3115"/>
    <s v="CA-2017-150350"/>
    <n v="23"/>
    <x v="6"/>
    <x v="0"/>
    <s v="30/08/2017"/>
    <x v="1"/>
    <s v="MS-17770"/>
    <s v="Maxwell Schwartz"/>
    <x v="0"/>
    <x v="0"/>
    <x v="4"/>
    <x v="1"/>
    <s v="OFF-PA-10002160"/>
    <x v="1"/>
    <n v="34.68"/>
  </r>
  <r>
    <n v="3116"/>
    <s v="CA-2017-150350"/>
    <n v="23"/>
    <x v="6"/>
    <x v="0"/>
    <s v="30/08/2017"/>
    <x v="1"/>
    <s v="MS-17770"/>
    <s v="Maxwell Schwartz"/>
    <x v="0"/>
    <x v="0"/>
    <x v="4"/>
    <x v="1"/>
    <s v="FUR-CH-10001973"/>
    <x v="0"/>
    <n v="532.70399999999995"/>
  </r>
  <r>
    <n v="3117"/>
    <s v="CA-2017-150350"/>
    <n v="23"/>
    <x v="6"/>
    <x v="0"/>
    <s v="30/08/2017"/>
    <x v="1"/>
    <s v="MS-17770"/>
    <s v="Maxwell Schwartz"/>
    <x v="0"/>
    <x v="0"/>
    <x v="4"/>
    <x v="1"/>
    <s v="OFF-AP-10001492"/>
    <x v="1"/>
    <n v="43.1"/>
  </r>
  <r>
    <n v="3118"/>
    <s v="CA-2017-150350"/>
    <n v="23"/>
    <x v="6"/>
    <x v="0"/>
    <s v="30/08/2017"/>
    <x v="1"/>
    <s v="MS-17770"/>
    <s v="Maxwell Schwartz"/>
    <x v="0"/>
    <x v="0"/>
    <x v="4"/>
    <x v="1"/>
    <s v="OFF-SU-10002189"/>
    <x v="1"/>
    <n v="15.88"/>
  </r>
  <r>
    <n v="3119"/>
    <s v="CA-2016-121720"/>
    <n v="11"/>
    <x v="1"/>
    <x v="1"/>
    <s v="12/06/2016"/>
    <x v="2"/>
    <s v="JE-15610"/>
    <s v="Jim Epp"/>
    <x v="1"/>
    <x v="0"/>
    <x v="2"/>
    <x v="0"/>
    <s v="FUR-CH-10003312"/>
    <x v="0"/>
    <n v="1123.92"/>
  </r>
  <r>
    <n v="3120"/>
    <s v="CA-2016-121720"/>
    <n v="11"/>
    <x v="1"/>
    <x v="1"/>
    <s v="12/06/2016"/>
    <x v="2"/>
    <s v="JE-15610"/>
    <s v="Jim Epp"/>
    <x v="1"/>
    <x v="0"/>
    <x v="2"/>
    <x v="0"/>
    <s v="TEC-PH-10002496"/>
    <x v="2"/>
    <n v="249.584"/>
  </r>
  <r>
    <n v="3121"/>
    <s v="CA-2016-121720"/>
    <n v="11"/>
    <x v="1"/>
    <x v="1"/>
    <s v="12/06/2016"/>
    <x v="2"/>
    <s v="JE-15610"/>
    <s v="Jim Epp"/>
    <x v="1"/>
    <x v="0"/>
    <x v="2"/>
    <x v="0"/>
    <s v="FUR-FU-10003464"/>
    <x v="0"/>
    <n v="48.671999999999997"/>
  </r>
  <r>
    <n v="3122"/>
    <s v="CA-2016-121720"/>
    <n v="11"/>
    <x v="1"/>
    <x v="1"/>
    <s v="12/06/2016"/>
    <x v="2"/>
    <s v="JE-15610"/>
    <s v="Jim Epp"/>
    <x v="1"/>
    <x v="0"/>
    <x v="2"/>
    <x v="0"/>
    <s v="OFF-AR-10000380"/>
    <x v="1"/>
    <n v="60.768000000000001"/>
  </r>
  <r>
    <n v="3123"/>
    <s v="CA-2016-121720"/>
    <n v="11"/>
    <x v="1"/>
    <x v="1"/>
    <s v="12/06/2016"/>
    <x v="2"/>
    <s v="JE-15610"/>
    <s v="Jim Epp"/>
    <x v="1"/>
    <x v="0"/>
    <x v="2"/>
    <x v="0"/>
    <s v="OFF-BI-10004593"/>
    <x v="1"/>
    <n v="78.599999999999994"/>
  </r>
  <r>
    <n v="3124"/>
    <s v="CA-2016-121720"/>
    <n v="11"/>
    <x v="1"/>
    <x v="1"/>
    <s v="12/06/2016"/>
    <x v="2"/>
    <s v="JE-15610"/>
    <s v="Jim Epp"/>
    <x v="1"/>
    <x v="0"/>
    <x v="2"/>
    <x v="0"/>
    <s v="OFF-BI-10001308"/>
    <x v="1"/>
    <n v="3.7679999999999998"/>
  </r>
  <r>
    <n v="3125"/>
    <s v="CA-2016-121720"/>
    <n v="11"/>
    <x v="1"/>
    <x v="1"/>
    <s v="12/06/2016"/>
    <x v="2"/>
    <s v="JE-15610"/>
    <s v="Jim Epp"/>
    <x v="1"/>
    <x v="0"/>
    <x v="2"/>
    <x v="0"/>
    <s v="OFF-ST-10001780"/>
    <x v="1"/>
    <n v="1036.624"/>
  </r>
  <r>
    <n v="3126"/>
    <s v="CA-2016-121720"/>
    <n v="11"/>
    <x v="1"/>
    <x v="1"/>
    <s v="12/06/2016"/>
    <x v="2"/>
    <s v="JE-15610"/>
    <s v="Jim Epp"/>
    <x v="1"/>
    <x v="0"/>
    <x v="2"/>
    <x v="0"/>
    <s v="OFF-ST-10003816"/>
    <x v="1"/>
    <n v="563.80799999999999"/>
  </r>
  <r>
    <n v="3127"/>
    <s v="CA-2018-149895"/>
    <n v="8"/>
    <x v="8"/>
    <x v="3"/>
    <s v="12/09/2018"/>
    <x v="1"/>
    <s v="EB-14110"/>
    <s v="Eugene Barchas"/>
    <x v="0"/>
    <x v="0"/>
    <x v="9"/>
    <x v="3"/>
    <s v="TEC-PH-10002200"/>
    <x v="2"/>
    <n v="258.52800000000002"/>
  </r>
  <r>
    <n v="3128"/>
    <s v="CA-2018-147564"/>
    <n v="2"/>
    <x v="2"/>
    <x v="3"/>
    <s v="06/10/2018"/>
    <x v="1"/>
    <s v="BP-11155"/>
    <s v="Becky Pak"/>
    <x v="0"/>
    <x v="0"/>
    <x v="15"/>
    <x v="3"/>
    <s v="OFF-PA-10004438"/>
    <x v="1"/>
    <n v="49.12"/>
  </r>
  <r>
    <n v="3129"/>
    <s v="CA-2015-136399"/>
    <n v="16"/>
    <x v="4"/>
    <x v="2"/>
    <s v="17/12/2015"/>
    <x v="2"/>
    <s v="CC-12100"/>
    <s v="Chad Cunningham"/>
    <x v="2"/>
    <x v="0"/>
    <x v="1"/>
    <x v="1"/>
    <s v="FUR-FU-10004090"/>
    <x v="0"/>
    <n v="44.46"/>
  </r>
  <r>
    <n v="3130"/>
    <s v="CA-2015-136399"/>
    <n v="16"/>
    <x v="4"/>
    <x v="2"/>
    <s v="17/12/2015"/>
    <x v="2"/>
    <s v="CC-12100"/>
    <s v="Chad Cunningham"/>
    <x v="2"/>
    <x v="0"/>
    <x v="1"/>
    <x v="1"/>
    <s v="FUR-CH-10002602"/>
    <x v="0"/>
    <n v="241.56800000000001"/>
  </r>
  <r>
    <n v="3131"/>
    <s v="CA-2015-136399"/>
    <n v="16"/>
    <x v="4"/>
    <x v="2"/>
    <s v="17/12/2015"/>
    <x v="2"/>
    <s v="CC-12100"/>
    <s v="Chad Cunningham"/>
    <x v="2"/>
    <x v="0"/>
    <x v="1"/>
    <x v="1"/>
    <s v="TEC-AC-10001142"/>
    <x v="2"/>
    <n v="395"/>
  </r>
  <r>
    <n v="3132"/>
    <s v="CA-2015-136399"/>
    <n v="16"/>
    <x v="4"/>
    <x v="2"/>
    <s v="17/12/2015"/>
    <x v="2"/>
    <s v="CC-12100"/>
    <s v="Chad Cunningham"/>
    <x v="2"/>
    <x v="0"/>
    <x v="1"/>
    <x v="1"/>
    <s v="TEC-PH-10004977"/>
    <x v="2"/>
    <n v="627.16800000000001"/>
  </r>
  <r>
    <n v="3133"/>
    <s v="CA-2015-107916"/>
    <n v="24"/>
    <x v="6"/>
    <x v="2"/>
    <s v="26/08/2015"/>
    <x v="2"/>
    <s v="JP-15460"/>
    <s v="Jennifer Patt"/>
    <x v="1"/>
    <x v="0"/>
    <x v="15"/>
    <x v="3"/>
    <s v="FUR-FU-10004586"/>
    <x v="0"/>
    <n v="13.28"/>
  </r>
  <r>
    <n v="3134"/>
    <s v="CA-2015-107916"/>
    <n v="24"/>
    <x v="6"/>
    <x v="2"/>
    <s v="26/08/2015"/>
    <x v="2"/>
    <s v="JP-15460"/>
    <s v="Jennifer Patt"/>
    <x v="1"/>
    <x v="0"/>
    <x v="15"/>
    <x v="3"/>
    <s v="OFF-BI-10001116"/>
    <x v="1"/>
    <n v="12.672000000000001"/>
  </r>
  <r>
    <n v="3135"/>
    <s v="CA-2018-164168"/>
    <n v="12"/>
    <x v="0"/>
    <x v="3"/>
    <s v="18/11/2018"/>
    <x v="1"/>
    <s v="LS-16975"/>
    <s v="Lindsay Shagiari"/>
    <x v="2"/>
    <x v="0"/>
    <x v="5"/>
    <x v="2"/>
    <s v="OFF-BI-10000666"/>
    <x v="1"/>
    <n v="30.56"/>
  </r>
  <r>
    <n v="3136"/>
    <s v="CA-2018-164168"/>
    <n v="12"/>
    <x v="0"/>
    <x v="3"/>
    <s v="18/11/2018"/>
    <x v="1"/>
    <s v="LS-16975"/>
    <s v="Lindsay Shagiari"/>
    <x v="2"/>
    <x v="0"/>
    <x v="5"/>
    <x v="2"/>
    <s v="OFF-ST-10002583"/>
    <x v="1"/>
    <n v="77.951999999999998"/>
  </r>
  <r>
    <n v="3137"/>
    <s v="CA-2018-164168"/>
    <n v="12"/>
    <x v="0"/>
    <x v="3"/>
    <s v="18/11/2018"/>
    <x v="1"/>
    <s v="LS-16975"/>
    <s v="Lindsay Shagiari"/>
    <x v="2"/>
    <x v="0"/>
    <x v="5"/>
    <x v="2"/>
    <s v="TEC-PH-10004908"/>
    <x v="2"/>
    <n v="67.992000000000004"/>
  </r>
  <r>
    <n v="3138"/>
    <s v="CA-2018-164168"/>
    <n v="12"/>
    <x v="0"/>
    <x v="3"/>
    <s v="18/11/2018"/>
    <x v="1"/>
    <s v="LS-16975"/>
    <s v="Lindsay Shagiari"/>
    <x v="2"/>
    <x v="0"/>
    <x v="5"/>
    <x v="2"/>
    <s v="OFF-EN-10001219"/>
    <x v="1"/>
    <n v="12.224"/>
  </r>
  <r>
    <n v="3139"/>
    <s v="CA-2018-164168"/>
    <n v="12"/>
    <x v="0"/>
    <x v="3"/>
    <s v="18/11/2018"/>
    <x v="1"/>
    <s v="LS-16975"/>
    <s v="Lindsay Shagiari"/>
    <x v="2"/>
    <x v="0"/>
    <x v="5"/>
    <x v="2"/>
    <s v="TEC-AC-10004568"/>
    <x v="2"/>
    <n v="44.783999999999999"/>
  </r>
  <r>
    <n v="3140"/>
    <s v="CA-2018-164168"/>
    <n v="12"/>
    <x v="0"/>
    <x v="3"/>
    <s v="18/11/2018"/>
    <x v="1"/>
    <s v="LS-16975"/>
    <s v="Lindsay Shagiari"/>
    <x v="2"/>
    <x v="0"/>
    <x v="5"/>
    <x v="2"/>
    <s v="FUR-FU-10001756"/>
    <x v="0"/>
    <n v="22.847999999999999"/>
  </r>
  <r>
    <n v="3141"/>
    <s v="CA-2016-112557"/>
    <n v="25"/>
    <x v="3"/>
    <x v="1"/>
    <s v="28/04/2016"/>
    <x v="2"/>
    <s v="JL-15850"/>
    <s v="John Lucas"/>
    <x v="0"/>
    <x v="0"/>
    <x v="15"/>
    <x v="3"/>
    <s v="OFF-AP-10002311"/>
    <x v="1"/>
    <n v="206.43"/>
  </r>
  <r>
    <n v="3142"/>
    <s v="US-2015-122959"/>
    <n v="12"/>
    <x v="4"/>
    <x v="2"/>
    <s v="12/12/2015"/>
    <x v="3"/>
    <s v="CY-12745"/>
    <s v="Craig Yedwab"/>
    <x v="1"/>
    <x v="0"/>
    <x v="5"/>
    <x v="2"/>
    <s v="OFF-BI-10003650"/>
    <x v="1"/>
    <n v="210.392"/>
  </r>
  <r>
    <n v="3143"/>
    <s v="CA-2018-162572"/>
    <n v="25"/>
    <x v="8"/>
    <x v="3"/>
    <s v="27/09/2018"/>
    <x v="0"/>
    <s v="RB-19360"/>
    <s v="Raymond Buch"/>
    <x v="0"/>
    <x v="0"/>
    <x v="24"/>
    <x v="3"/>
    <s v="TEC-AC-10003628"/>
    <x v="2"/>
    <n v="119.96"/>
  </r>
  <r>
    <n v="3144"/>
    <s v="CA-2018-162572"/>
    <n v="25"/>
    <x v="8"/>
    <x v="3"/>
    <s v="27/09/2018"/>
    <x v="0"/>
    <s v="RB-19360"/>
    <s v="Raymond Buch"/>
    <x v="0"/>
    <x v="0"/>
    <x v="24"/>
    <x v="3"/>
    <s v="OFF-AR-10001547"/>
    <x v="1"/>
    <n v="10.608000000000001"/>
  </r>
  <r>
    <n v="3145"/>
    <s v="US-2017-148110"/>
    <n v="5"/>
    <x v="8"/>
    <x v="0"/>
    <s v="11/09/2017"/>
    <x v="1"/>
    <s v="AR-10825"/>
    <s v="Anthony Rawles"/>
    <x v="1"/>
    <x v="0"/>
    <x v="5"/>
    <x v="2"/>
    <s v="FUR-CH-10002647"/>
    <x v="0"/>
    <n v="347.80200000000002"/>
  </r>
  <r>
    <n v="3146"/>
    <s v="CA-2018-131828"/>
    <n v="11"/>
    <x v="11"/>
    <x v="3"/>
    <s v="13/02/2018"/>
    <x v="0"/>
    <s v="CS-11845"/>
    <s v="Cari Sayre"/>
    <x v="1"/>
    <x v="0"/>
    <x v="4"/>
    <x v="1"/>
    <s v="FUR-CH-10004495"/>
    <x v="0"/>
    <n v="963.13599999999997"/>
  </r>
  <r>
    <n v="3147"/>
    <s v="CA-2018-131828"/>
    <n v="11"/>
    <x v="11"/>
    <x v="3"/>
    <s v="13/02/2018"/>
    <x v="0"/>
    <s v="CS-11845"/>
    <s v="Cari Sayre"/>
    <x v="1"/>
    <x v="0"/>
    <x v="4"/>
    <x v="1"/>
    <s v="TEC-PH-10002923"/>
    <x v="2"/>
    <n v="88.775999999999996"/>
  </r>
  <r>
    <n v="3148"/>
    <s v="CA-2015-109218"/>
    <n v="30"/>
    <x v="1"/>
    <x v="2"/>
    <s v="03/07/2015"/>
    <x v="0"/>
    <s v="AR-10825"/>
    <s v="Anthony Rawles"/>
    <x v="1"/>
    <x v="0"/>
    <x v="1"/>
    <x v="1"/>
    <s v="OFF-AR-10001374"/>
    <x v="1"/>
    <n v="32.4"/>
  </r>
  <r>
    <n v="3149"/>
    <s v="CA-2017-120558"/>
    <n v="7"/>
    <x v="1"/>
    <x v="0"/>
    <s v="10/06/2017"/>
    <x v="2"/>
    <s v="RD-19810"/>
    <s v="Ross DeVincentis"/>
    <x v="2"/>
    <x v="0"/>
    <x v="15"/>
    <x v="3"/>
    <s v="OFF-PA-10003441"/>
    <x v="1"/>
    <n v="32.4"/>
  </r>
  <r>
    <n v="3150"/>
    <s v="US-2015-109036"/>
    <n v="20"/>
    <x v="4"/>
    <x v="2"/>
    <s v="25/12/2015"/>
    <x v="1"/>
    <s v="KH-16510"/>
    <s v="Keith Herrera"/>
    <x v="0"/>
    <x v="0"/>
    <x v="4"/>
    <x v="1"/>
    <s v="OFF-LA-10002043"/>
    <x v="1"/>
    <n v="31.05"/>
  </r>
  <r>
    <n v="3151"/>
    <s v="CA-2016-147830"/>
    <n v="15"/>
    <x v="4"/>
    <x v="1"/>
    <s v="18/12/2016"/>
    <x v="2"/>
    <s v="NF-18385"/>
    <s v="Natalie Fritzler"/>
    <x v="0"/>
    <x v="0"/>
    <x v="24"/>
    <x v="3"/>
    <s v="TEC-AC-10002049"/>
    <x v="2"/>
    <n v="2025.36"/>
  </r>
  <r>
    <n v="3152"/>
    <s v="CA-2016-147830"/>
    <n v="15"/>
    <x v="4"/>
    <x v="1"/>
    <s v="18/12/2016"/>
    <x v="2"/>
    <s v="NF-18385"/>
    <s v="Natalie Fritzler"/>
    <x v="0"/>
    <x v="0"/>
    <x v="24"/>
    <x v="3"/>
    <s v="TEC-MA-10000418"/>
    <x v="2"/>
    <n v="1799.9939999999999"/>
  </r>
  <r>
    <n v="3153"/>
    <s v="CA-2016-147830"/>
    <n v="15"/>
    <x v="4"/>
    <x v="1"/>
    <s v="18/12/2016"/>
    <x v="2"/>
    <s v="NF-18385"/>
    <s v="Natalie Fritzler"/>
    <x v="0"/>
    <x v="0"/>
    <x v="24"/>
    <x v="3"/>
    <s v="TEC-PH-10004908"/>
    <x v="2"/>
    <n v="101.988"/>
  </r>
  <r>
    <n v="3154"/>
    <s v="CA-2016-147830"/>
    <n v="15"/>
    <x v="4"/>
    <x v="1"/>
    <s v="18/12/2016"/>
    <x v="2"/>
    <s v="NF-18385"/>
    <s v="Natalie Fritzler"/>
    <x v="0"/>
    <x v="0"/>
    <x v="24"/>
    <x v="3"/>
    <s v="FUR-FU-10004091"/>
    <x v="0"/>
    <n v="262.86399999999998"/>
  </r>
  <r>
    <n v="3155"/>
    <s v="CA-2018-150497"/>
    <n v="20"/>
    <x v="7"/>
    <x v="3"/>
    <s v="24/07/2018"/>
    <x v="1"/>
    <s v="SM-20950"/>
    <s v="Suzanne McNair"/>
    <x v="1"/>
    <x v="0"/>
    <x v="11"/>
    <x v="2"/>
    <s v="OFF-BI-10004600"/>
    <x v="1"/>
    <n v="735.98"/>
  </r>
  <r>
    <n v="3156"/>
    <s v="CA-2015-128986"/>
    <n v="3"/>
    <x v="6"/>
    <x v="2"/>
    <s v="05/08/2015"/>
    <x v="0"/>
    <s v="GH-14410"/>
    <s v="Gary Hansen"/>
    <x v="2"/>
    <x v="0"/>
    <x v="16"/>
    <x v="1"/>
    <s v="OFF-PA-10001289"/>
    <x v="1"/>
    <n v="93.024000000000001"/>
  </r>
  <r>
    <n v="3157"/>
    <s v="CA-2016-139584"/>
    <n v="24"/>
    <x v="6"/>
    <x v="1"/>
    <s v="28/08/2016"/>
    <x v="1"/>
    <s v="EM-13810"/>
    <s v="Eleni McCrary"/>
    <x v="1"/>
    <x v="0"/>
    <x v="15"/>
    <x v="3"/>
    <s v="FUR-TA-10001539"/>
    <x v="0"/>
    <n v="284.36399999999998"/>
  </r>
  <r>
    <n v="3158"/>
    <s v="CA-2016-139584"/>
    <n v="24"/>
    <x v="6"/>
    <x v="1"/>
    <s v="28/08/2016"/>
    <x v="1"/>
    <s v="EM-13810"/>
    <s v="Eleni McCrary"/>
    <x v="1"/>
    <x v="0"/>
    <x v="15"/>
    <x v="3"/>
    <s v="TEC-AC-10001266"/>
    <x v="2"/>
    <n v="26"/>
  </r>
  <r>
    <n v="3159"/>
    <s v="US-2017-162677"/>
    <n v="26"/>
    <x v="10"/>
    <x v="0"/>
    <s v="27/03/2017"/>
    <x v="2"/>
    <s v="DB-13210"/>
    <s v="Dean Braden"/>
    <x v="0"/>
    <x v="0"/>
    <x v="3"/>
    <x v="0"/>
    <s v="OFF-ST-10001291"/>
    <x v="1"/>
    <n v="67.64"/>
  </r>
  <r>
    <n v="3160"/>
    <s v="US-2017-162677"/>
    <n v="26"/>
    <x v="10"/>
    <x v="0"/>
    <s v="27/03/2017"/>
    <x v="2"/>
    <s v="DB-13210"/>
    <s v="Dean Braden"/>
    <x v="0"/>
    <x v="0"/>
    <x v="3"/>
    <x v="0"/>
    <s v="TEC-AC-10001314"/>
    <x v="2"/>
    <n v="119.976"/>
  </r>
  <r>
    <n v="3161"/>
    <s v="US-2015-150924"/>
    <n v="12"/>
    <x v="8"/>
    <x v="2"/>
    <s v="16/09/2015"/>
    <x v="0"/>
    <s v="PT-19090"/>
    <s v="Pete Takahito"/>
    <x v="0"/>
    <x v="0"/>
    <x v="5"/>
    <x v="2"/>
    <s v="OFF-BI-10004040"/>
    <x v="1"/>
    <n v="5.18"/>
  </r>
  <r>
    <n v="3162"/>
    <s v="CA-2015-153969"/>
    <n v="21"/>
    <x v="8"/>
    <x v="2"/>
    <s v="25/09/2015"/>
    <x v="1"/>
    <s v="HF-14995"/>
    <s v="Herbert Flentye"/>
    <x v="0"/>
    <x v="0"/>
    <x v="1"/>
    <x v="1"/>
    <s v="OFF-EN-10001539"/>
    <x v="1"/>
    <n v="15.56"/>
  </r>
  <r>
    <n v="3163"/>
    <s v="CA-2015-153969"/>
    <n v="21"/>
    <x v="8"/>
    <x v="2"/>
    <s v="25/09/2015"/>
    <x v="1"/>
    <s v="HF-14995"/>
    <s v="Herbert Flentye"/>
    <x v="0"/>
    <x v="0"/>
    <x v="1"/>
    <x v="1"/>
    <s v="OFF-EN-10004483"/>
    <x v="1"/>
    <n v="78.349999999999994"/>
  </r>
  <r>
    <n v="3164"/>
    <s v="CA-2015-153969"/>
    <n v="21"/>
    <x v="8"/>
    <x v="2"/>
    <s v="25/09/2015"/>
    <x v="1"/>
    <s v="HF-14995"/>
    <s v="Herbert Flentye"/>
    <x v="0"/>
    <x v="0"/>
    <x v="1"/>
    <x v="1"/>
    <s v="OFF-AR-10001615"/>
    <x v="1"/>
    <n v="59.52"/>
  </r>
  <r>
    <n v="3165"/>
    <s v="CA-2015-153969"/>
    <n v="21"/>
    <x v="8"/>
    <x v="2"/>
    <s v="25/09/2015"/>
    <x v="1"/>
    <s v="HF-14995"/>
    <s v="Herbert Flentye"/>
    <x v="0"/>
    <x v="0"/>
    <x v="1"/>
    <x v="1"/>
    <s v="OFF-PA-10000327"/>
    <x v="1"/>
    <n v="38.520000000000003"/>
  </r>
  <r>
    <n v="3166"/>
    <s v="CA-2015-153969"/>
    <n v="21"/>
    <x v="8"/>
    <x v="2"/>
    <s v="25/09/2015"/>
    <x v="1"/>
    <s v="HF-14995"/>
    <s v="Herbert Flentye"/>
    <x v="0"/>
    <x v="0"/>
    <x v="1"/>
    <x v="1"/>
    <s v="TEC-PH-10001299"/>
    <x v="2"/>
    <n v="239.98400000000001"/>
  </r>
  <r>
    <n v="3167"/>
    <s v="CA-2015-153969"/>
    <n v="21"/>
    <x v="8"/>
    <x v="2"/>
    <s v="25/09/2015"/>
    <x v="1"/>
    <s v="HF-14995"/>
    <s v="Herbert Flentye"/>
    <x v="0"/>
    <x v="0"/>
    <x v="1"/>
    <x v="1"/>
    <s v="OFF-PA-10002246"/>
    <x v="1"/>
    <n v="19.350000000000001"/>
  </r>
  <r>
    <n v="3168"/>
    <s v="CA-2017-146682"/>
    <n v="29"/>
    <x v="2"/>
    <x v="0"/>
    <s v="31/10/2017"/>
    <x v="2"/>
    <s v="KW-16435"/>
    <s v="Katrina Willman"/>
    <x v="0"/>
    <x v="0"/>
    <x v="12"/>
    <x v="2"/>
    <s v="FUR-FU-10002671"/>
    <x v="0"/>
    <n v="67"/>
  </r>
  <r>
    <n v="3169"/>
    <s v="CA-2017-138695"/>
    <n v="28"/>
    <x v="5"/>
    <x v="0"/>
    <s v="03/06/2017"/>
    <x v="1"/>
    <s v="KC-16675"/>
    <s v="Kimberly Carter"/>
    <x v="1"/>
    <x v="0"/>
    <x v="2"/>
    <x v="0"/>
    <s v="FUR-CH-10003833"/>
    <x v="0"/>
    <n v="390.27199999999999"/>
  </r>
  <r>
    <n v="3170"/>
    <s v="CA-2017-138695"/>
    <n v="28"/>
    <x v="5"/>
    <x v="0"/>
    <s v="03/06/2017"/>
    <x v="1"/>
    <s v="KC-16675"/>
    <s v="Kimberly Carter"/>
    <x v="1"/>
    <x v="0"/>
    <x v="2"/>
    <x v="0"/>
    <s v="OFF-PA-10001667"/>
    <x v="1"/>
    <n v="62.192"/>
  </r>
  <r>
    <n v="3171"/>
    <s v="CA-2018-107461"/>
    <n v="21"/>
    <x v="4"/>
    <x v="3"/>
    <s v="26/12/2018"/>
    <x v="0"/>
    <s v="PK-19075"/>
    <s v="Pete Kriz"/>
    <x v="0"/>
    <x v="0"/>
    <x v="20"/>
    <x v="0"/>
    <s v="OFF-BI-10002003"/>
    <x v="1"/>
    <n v="23.88"/>
  </r>
  <r>
    <n v="3172"/>
    <s v="US-2017-133879"/>
    <n v="21"/>
    <x v="10"/>
    <x v="0"/>
    <s v="28/03/2017"/>
    <x v="1"/>
    <s v="KT-16465"/>
    <s v="Kean Takahito"/>
    <x v="0"/>
    <x v="0"/>
    <x v="10"/>
    <x v="2"/>
    <s v="OFF-BI-10004465"/>
    <x v="1"/>
    <n v="3.1680000000000001"/>
  </r>
  <r>
    <n v="3173"/>
    <s v="US-2017-133879"/>
    <n v="21"/>
    <x v="10"/>
    <x v="0"/>
    <s v="28/03/2017"/>
    <x v="1"/>
    <s v="KT-16465"/>
    <s v="Kean Takahito"/>
    <x v="0"/>
    <x v="0"/>
    <x v="10"/>
    <x v="2"/>
    <s v="FUR-CH-10000665"/>
    <x v="0"/>
    <n v="528.42999999999995"/>
  </r>
  <r>
    <n v="3174"/>
    <s v="US-2017-133879"/>
    <n v="21"/>
    <x v="10"/>
    <x v="0"/>
    <s v="28/03/2017"/>
    <x v="1"/>
    <s v="KT-16465"/>
    <s v="Kean Takahito"/>
    <x v="0"/>
    <x v="0"/>
    <x v="10"/>
    <x v="2"/>
    <s v="OFF-AR-10004956"/>
    <x v="1"/>
    <n v="13.391999999999999"/>
  </r>
  <r>
    <n v="3175"/>
    <s v="CA-2018-157483"/>
    <n v="11"/>
    <x v="0"/>
    <x v="3"/>
    <s v="18/11/2018"/>
    <x v="1"/>
    <s v="EP-13915"/>
    <s v="Emily Phan"/>
    <x v="0"/>
    <x v="0"/>
    <x v="12"/>
    <x v="2"/>
    <s v="OFF-AR-10004260"/>
    <x v="1"/>
    <n v="181.86"/>
  </r>
  <r>
    <n v="3176"/>
    <s v="US-2018-132059"/>
    <n v="23"/>
    <x v="8"/>
    <x v="3"/>
    <s v="29/09/2018"/>
    <x v="1"/>
    <s v="AP-10915"/>
    <s v="Arthur Prichep"/>
    <x v="0"/>
    <x v="0"/>
    <x v="22"/>
    <x v="1"/>
    <s v="FUR-BO-10001811"/>
    <x v="0"/>
    <n v="180.58799999999999"/>
  </r>
  <r>
    <n v="3177"/>
    <s v="US-2018-132059"/>
    <n v="23"/>
    <x v="8"/>
    <x v="3"/>
    <s v="29/09/2018"/>
    <x v="1"/>
    <s v="AP-10915"/>
    <s v="Arthur Prichep"/>
    <x v="0"/>
    <x v="0"/>
    <x v="22"/>
    <x v="1"/>
    <s v="TEC-AC-10003280"/>
    <x v="2"/>
    <n v="47.984000000000002"/>
  </r>
  <r>
    <n v="3178"/>
    <s v="CA-2018-122280"/>
    <n v="10"/>
    <x v="8"/>
    <x v="3"/>
    <s v="10/09/2018"/>
    <x v="3"/>
    <s v="SH-20395"/>
    <s v="Shahid Hopkins"/>
    <x v="0"/>
    <x v="0"/>
    <x v="15"/>
    <x v="3"/>
    <s v="OFF-PA-10004911"/>
    <x v="1"/>
    <n v="18.760000000000002"/>
  </r>
  <r>
    <n v="3179"/>
    <s v="CA-2018-105235"/>
    <n v="5"/>
    <x v="4"/>
    <x v="3"/>
    <s v="11/12/2018"/>
    <x v="1"/>
    <s v="SM-20950"/>
    <s v="Suzanne McNair"/>
    <x v="1"/>
    <x v="0"/>
    <x v="15"/>
    <x v="3"/>
    <s v="FUR-FU-10001487"/>
    <x v="0"/>
    <n v="20.94"/>
  </r>
  <r>
    <n v="3180"/>
    <s v="CA-2018-105235"/>
    <n v="5"/>
    <x v="4"/>
    <x v="3"/>
    <s v="11/12/2018"/>
    <x v="1"/>
    <s v="SM-20950"/>
    <s v="Suzanne McNair"/>
    <x v="1"/>
    <x v="0"/>
    <x v="15"/>
    <x v="3"/>
    <s v="FUR-FU-10000521"/>
    <x v="0"/>
    <n v="58.68"/>
  </r>
  <r>
    <n v="3181"/>
    <s v="CA-2018-105235"/>
    <n v="5"/>
    <x v="4"/>
    <x v="3"/>
    <s v="11/12/2018"/>
    <x v="1"/>
    <s v="SM-20950"/>
    <s v="Suzanne McNair"/>
    <x v="1"/>
    <x v="0"/>
    <x v="15"/>
    <x v="3"/>
    <s v="OFF-AP-10001271"/>
    <x v="1"/>
    <n v="254.9"/>
  </r>
  <r>
    <n v="3182"/>
    <s v="CA-2018-152912"/>
    <n v="9"/>
    <x v="0"/>
    <x v="3"/>
    <s v="12/11/2018"/>
    <x v="0"/>
    <s v="BM-11650"/>
    <s v="Brian Moss"/>
    <x v="1"/>
    <x v="0"/>
    <x v="39"/>
    <x v="3"/>
    <s v="OFF-BI-10004728"/>
    <x v="1"/>
    <n v="9.64"/>
  </r>
  <r>
    <n v="3183"/>
    <s v="CA-2018-152912"/>
    <n v="9"/>
    <x v="0"/>
    <x v="3"/>
    <s v="12/11/2018"/>
    <x v="0"/>
    <s v="BM-11650"/>
    <s v="Brian Moss"/>
    <x v="1"/>
    <x v="0"/>
    <x v="39"/>
    <x v="3"/>
    <s v="TEC-AC-10004666"/>
    <x v="2"/>
    <n v="826.62"/>
  </r>
  <r>
    <n v="3184"/>
    <s v="CA-2018-152912"/>
    <n v="9"/>
    <x v="0"/>
    <x v="3"/>
    <s v="12/11/2018"/>
    <x v="0"/>
    <s v="BM-11650"/>
    <s v="Brian Moss"/>
    <x v="1"/>
    <x v="0"/>
    <x v="39"/>
    <x v="3"/>
    <s v="OFF-ST-10003208"/>
    <x v="1"/>
    <n v="1633.14"/>
  </r>
  <r>
    <n v="3185"/>
    <s v="CA-2018-152912"/>
    <n v="9"/>
    <x v="0"/>
    <x v="3"/>
    <s v="12/11/2018"/>
    <x v="0"/>
    <s v="BM-11650"/>
    <s v="Brian Moss"/>
    <x v="1"/>
    <x v="0"/>
    <x v="39"/>
    <x v="3"/>
    <s v="OFF-ST-10003208"/>
    <x v="1"/>
    <n v="544.38"/>
  </r>
  <r>
    <n v="3186"/>
    <s v="CA-2015-123498"/>
    <n v="7"/>
    <x v="0"/>
    <x v="2"/>
    <s v="09/11/2015"/>
    <x v="2"/>
    <s v="TC-20980"/>
    <s v="Tamara Chand"/>
    <x v="1"/>
    <x v="0"/>
    <x v="5"/>
    <x v="2"/>
    <s v="OFF-BI-10000632"/>
    <x v="1"/>
    <n v="26.045999999999999"/>
  </r>
  <r>
    <n v="3187"/>
    <s v="CA-2015-123498"/>
    <n v="7"/>
    <x v="0"/>
    <x v="2"/>
    <s v="09/11/2015"/>
    <x v="2"/>
    <s v="TC-20980"/>
    <s v="Tamara Chand"/>
    <x v="1"/>
    <x v="0"/>
    <x v="5"/>
    <x v="2"/>
    <s v="OFF-EN-10004773"/>
    <x v="1"/>
    <n v="74.352000000000004"/>
  </r>
  <r>
    <n v="3188"/>
    <s v="CA-2018-159352"/>
    <n v="12"/>
    <x v="10"/>
    <x v="3"/>
    <s v="17/03/2018"/>
    <x v="1"/>
    <s v="KB-16585"/>
    <s v="Ken Black"/>
    <x v="1"/>
    <x v="0"/>
    <x v="31"/>
    <x v="3"/>
    <s v="TEC-PH-10004700"/>
    <x v="2"/>
    <n v="69.930000000000007"/>
  </r>
  <r>
    <n v="3189"/>
    <s v="US-2018-146416"/>
    <n v="20"/>
    <x v="2"/>
    <x v="3"/>
    <s v="22/10/2018"/>
    <x v="0"/>
    <s v="JE-16165"/>
    <s v="Justin Ellison"/>
    <x v="1"/>
    <x v="0"/>
    <x v="1"/>
    <x v="1"/>
    <s v="OFF-LA-10003714"/>
    <x v="1"/>
    <n v="3.75"/>
  </r>
  <r>
    <n v="3190"/>
    <s v="US-2018-146416"/>
    <n v="20"/>
    <x v="2"/>
    <x v="3"/>
    <s v="22/10/2018"/>
    <x v="0"/>
    <s v="JE-16165"/>
    <s v="Justin Ellison"/>
    <x v="1"/>
    <x v="0"/>
    <x v="1"/>
    <x v="1"/>
    <s v="OFF-BI-10001787"/>
    <x v="1"/>
    <n v="20.928000000000001"/>
  </r>
  <r>
    <n v="3191"/>
    <s v="US-2016-163783"/>
    <n v="27"/>
    <x v="4"/>
    <x v="1"/>
    <s v="01/01/2017"/>
    <x v="1"/>
    <s v="DR-12940"/>
    <s v="Daniel Raglin"/>
    <x v="2"/>
    <x v="0"/>
    <x v="10"/>
    <x v="2"/>
    <s v="OFF-ST-10002957"/>
    <x v="1"/>
    <n v="12.672000000000001"/>
  </r>
  <r>
    <n v="3192"/>
    <s v="CA-2018-123981"/>
    <n v="2"/>
    <x v="2"/>
    <x v="3"/>
    <s v="08/10/2018"/>
    <x v="1"/>
    <s v="RW-19630"/>
    <s v="Rob Williams"/>
    <x v="1"/>
    <x v="0"/>
    <x v="15"/>
    <x v="3"/>
    <s v="TEC-PH-10002115"/>
    <x v="2"/>
    <n v="65.989999999999995"/>
  </r>
  <r>
    <n v="3193"/>
    <s v="CA-2018-158953"/>
    <n v="4"/>
    <x v="1"/>
    <x v="3"/>
    <s v="08/06/2018"/>
    <x v="1"/>
    <s v="ML-18040"/>
    <s v="Michelle Lonsdale"/>
    <x v="1"/>
    <x v="0"/>
    <x v="5"/>
    <x v="2"/>
    <s v="OFF-BI-10002557"/>
    <x v="1"/>
    <n v="6.37"/>
  </r>
  <r>
    <n v="3194"/>
    <s v="CA-2015-165428"/>
    <n v="1"/>
    <x v="8"/>
    <x v="2"/>
    <s v="04/09/2015"/>
    <x v="2"/>
    <s v="JL-15130"/>
    <s v="Jack Lebron"/>
    <x v="0"/>
    <x v="0"/>
    <x v="5"/>
    <x v="2"/>
    <s v="OFF-BI-10002949"/>
    <x v="1"/>
    <n v="3.6480000000000001"/>
  </r>
  <r>
    <n v="3195"/>
    <s v="CA-2015-165428"/>
    <n v="1"/>
    <x v="8"/>
    <x v="2"/>
    <s v="04/09/2015"/>
    <x v="2"/>
    <s v="JL-15130"/>
    <s v="Jack Lebron"/>
    <x v="0"/>
    <x v="0"/>
    <x v="5"/>
    <x v="2"/>
    <s v="OFF-PA-10004100"/>
    <x v="1"/>
    <n v="31.103999999999999"/>
  </r>
  <r>
    <n v="3196"/>
    <s v="CA-2017-169026"/>
    <n v="8"/>
    <x v="6"/>
    <x v="0"/>
    <s v="13/08/2017"/>
    <x v="1"/>
    <s v="CM-12655"/>
    <s v="Corinna Mitchell"/>
    <x v="2"/>
    <x v="0"/>
    <x v="35"/>
    <x v="0"/>
    <s v="OFF-FA-10001883"/>
    <x v="1"/>
    <n v="23.34"/>
  </r>
  <r>
    <n v="3197"/>
    <s v="CA-2018-109750"/>
    <n v="22"/>
    <x v="7"/>
    <x v="3"/>
    <s v="28/07/2018"/>
    <x v="1"/>
    <s v="FH-14365"/>
    <s v="Fred Hopkins"/>
    <x v="1"/>
    <x v="0"/>
    <x v="15"/>
    <x v="3"/>
    <s v="TEC-PH-10000702"/>
    <x v="2"/>
    <n v="29.97"/>
  </r>
  <r>
    <n v="3198"/>
    <s v="CA-2016-149384"/>
    <n v="10"/>
    <x v="7"/>
    <x v="1"/>
    <s v="10/07/2016"/>
    <x v="3"/>
    <s v="EH-13945"/>
    <s v="Eric Hoffmann"/>
    <x v="0"/>
    <x v="0"/>
    <x v="16"/>
    <x v="1"/>
    <s v="OFF-BI-10003196"/>
    <x v="1"/>
    <n v="3.3660000000000001"/>
  </r>
  <r>
    <n v="3199"/>
    <s v="CA-2015-131527"/>
    <n v="1"/>
    <x v="4"/>
    <x v="2"/>
    <s v="07/12/2015"/>
    <x v="1"/>
    <s v="TB-21280"/>
    <s v="Toby Braunhardt"/>
    <x v="0"/>
    <x v="0"/>
    <x v="3"/>
    <x v="0"/>
    <s v="TEC-PH-10001644"/>
    <x v="2"/>
    <n v="95.968000000000004"/>
  </r>
  <r>
    <n v="3200"/>
    <s v="CA-2018-164000"/>
    <n v="18"/>
    <x v="4"/>
    <x v="3"/>
    <s v="22/12/2018"/>
    <x v="1"/>
    <s v="AH-10030"/>
    <s v="Aaron Hawkins"/>
    <x v="1"/>
    <x v="0"/>
    <x v="9"/>
    <x v="3"/>
    <s v="OFF-AR-10003183"/>
    <x v="1"/>
    <n v="18.704000000000001"/>
  </r>
  <r>
    <n v="3201"/>
    <s v="CA-2015-164224"/>
    <n v="18"/>
    <x v="5"/>
    <x v="2"/>
    <s v="20/05/2015"/>
    <x v="0"/>
    <s v="TT-21070"/>
    <s v="Ted Trevino"/>
    <x v="0"/>
    <x v="0"/>
    <x v="24"/>
    <x v="3"/>
    <s v="FUR-FU-10000308"/>
    <x v="0"/>
    <n v="149.232"/>
  </r>
  <r>
    <n v="3202"/>
    <s v="CA-2015-164224"/>
    <n v="18"/>
    <x v="5"/>
    <x v="2"/>
    <s v="20/05/2015"/>
    <x v="0"/>
    <s v="TT-21070"/>
    <s v="Ted Trevino"/>
    <x v="0"/>
    <x v="0"/>
    <x v="24"/>
    <x v="3"/>
    <s v="OFF-PA-10001526"/>
    <x v="1"/>
    <n v="15.936"/>
  </r>
  <r>
    <n v="3203"/>
    <s v="CA-2015-158372"/>
    <n v="10"/>
    <x v="0"/>
    <x v="2"/>
    <s v="16/11/2015"/>
    <x v="1"/>
    <s v="RD-19900"/>
    <s v="Ruben Dartt"/>
    <x v="0"/>
    <x v="0"/>
    <x v="1"/>
    <x v="1"/>
    <s v="TEC-PH-10002103"/>
    <x v="2"/>
    <n v="601.53599999999994"/>
  </r>
  <r>
    <n v="3204"/>
    <s v="CA-2015-158372"/>
    <n v="10"/>
    <x v="0"/>
    <x v="2"/>
    <s v="16/11/2015"/>
    <x v="1"/>
    <s v="RD-19900"/>
    <s v="Ruben Dartt"/>
    <x v="0"/>
    <x v="0"/>
    <x v="1"/>
    <x v="1"/>
    <s v="TEC-AC-10004209"/>
    <x v="2"/>
    <n v="10.99"/>
  </r>
  <r>
    <n v="3205"/>
    <s v="CA-2015-158372"/>
    <n v="10"/>
    <x v="0"/>
    <x v="2"/>
    <s v="16/11/2015"/>
    <x v="1"/>
    <s v="RD-19900"/>
    <s v="Ruben Dartt"/>
    <x v="0"/>
    <x v="0"/>
    <x v="1"/>
    <x v="1"/>
    <s v="FUR-FU-10000397"/>
    <x v="0"/>
    <n v="39.880000000000003"/>
  </r>
  <r>
    <n v="3206"/>
    <s v="CA-2015-158372"/>
    <n v="10"/>
    <x v="0"/>
    <x v="2"/>
    <s v="16/11/2015"/>
    <x v="1"/>
    <s v="RD-19900"/>
    <s v="Ruben Dartt"/>
    <x v="0"/>
    <x v="0"/>
    <x v="1"/>
    <x v="1"/>
    <s v="OFF-PA-10002137"/>
    <x v="1"/>
    <n v="62.24"/>
  </r>
  <r>
    <n v="3207"/>
    <s v="CA-2015-158372"/>
    <n v="10"/>
    <x v="0"/>
    <x v="2"/>
    <s v="16/11/2015"/>
    <x v="1"/>
    <s v="RD-19900"/>
    <s v="Ruben Dartt"/>
    <x v="0"/>
    <x v="0"/>
    <x v="1"/>
    <x v="1"/>
    <s v="FUR-FU-10001867"/>
    <x v="0"/>
    <n v="53.2"/>
  </r>
  <r>
    <n v="3208"/>
    <s v="CA-2015-158372"/>
    <n v="10"/>
    <x v="0"/>
    <x v="2"/>
    <s v="16/11/2015"/>
    <x v="1"/>
    <s v="RD-19900"/>
    <s v="Ruben Dartt"/>
    <x v="0"/>
    <x v="0"/>
    <x v="1"/>
    <x v="1"/>
    <s v="OFF-LA-10000407"/>
    <x v="1"/>
    <n v="39.840000000000003"/>
  </r>
  <r>
    <n v="3209"/>
    <s v="CA-2017-108882"/>
    <n v="9"/>
    <x v="9"/>
    <x v="0"/>
    <s v="15/01/2017"/>
    <x v="1"/>
    <s v="LA-16780"/>
    <s v="Laura Armstrong"/>
    <x v="1"/>
    <x v="0"/>
    <x v="1"/>
    <x v="1"/>
    <s v="TEC-AC-10000420"/>
    <x v="2"/>
    <n v="349.95"/>
  </r>
  <r>
    <n v="3210"/>
    <s v="CA-2017-108882"/>
    <n v="9"/>
    <x v="9"/>
    <x v="0"/>
    <s v="15/01/2017"/>
    <x v="1"/>
    <s v="LA-16780"/>
    <s v="Laura Armstrong"/>
    <x v="1"/>
    <x v="0"/>
    <x v="1"/>
    <x v="1"/>
    <s v="TEC-PH-10002726"/>
    <x v="2"/>
    <n v="377.928"/>
  </r>
  <r>
    <n v="3211"/>
    <s v="US-2018-108245"/>
    <n v="22"/>
    <x v="8"/>
    <x v="3"/>
    <s v="27/09/2018"/>
    <x v="1"/>
    <s v="SH-19975"/>
    <s v="Sally Hughsby"/>
    <x v="1"/>
    <x v="0"/>
    <x v="5"/>
    <x v="2"/>
    <s v="OFF-EN-10001415"/>
    <x v="1"/>
    <n v="13.391999999999999"/>
  </r>
  <r>
    <n v="3212"/>
    <s v="US-2018-108245"/>
    <n v="22"/>
    <x v="8"/>
    <x v="3"/>
    <s v="27/09/2018"/>
    <x v="1"/>
    <s v="SH-19975"/>
    <s v="Sally Hughsby"/>
    <x v="1"/>
    <x v="0"/>
    <x v="5"/>
    <x v="2"/>
    <s v="OFF-BI-10000773"/>
    <x v="1"/>
    <n v="11.228"/>
  </r>
  <r>
    <n v="3213"/>
    <s v="CA-2015-142314"/>
    <n v="23"/>
    <x v="4"/>
    <x v="2"/>
    <s v="28/12/2015"/>
    <x v="1"/>
    <s v="SF-20200"/>
    <s v="Sarah Foster"/>
    <x v="0"/>
    <x v="0"/>
    <x v="14"/>
    <x v="2"/>
    <s v="OFF-AP-10002350"/>
    <x v="1"/>
    <n v="207.24"/>
  </r>
  <r>
    <n v="3214"/>
    <s v="CA-2017-132409"/>
    <n v="26"/>
    <x v="5"/>
    <x v="0"/>
    <s v="01/06/2017"/>
    <x v="1"/>
    <s v="TH-21235"/>
    <s v="Tiffany House"/>
    <x v="1"/>
    <x v="0"/>
    <x v="9"/>
    <x v="3"/>
    <s v="OFF-AR-10001919"/>
    <x v="1"/>
    <n v="1.504"/>
  </r>
  <r>
    <n v="3215"/>
    <s v="CA-2017-132409"/>
    <n v="26"/>
    <x v="5"/>
    <x v="0"/>
    <s v="01/06/2017"/>
    <x v="1"/>
    <s v="TH-21235"/>
    <s v="Tiffany House"/>
    <x v="1"/>
    <x v="0"/>
    <x v="9"/>
    <x v="3"/>
    <s v="OFF-AP-10002082"/>
    <x v="1"/>
    <n v="34.847999999999999"/>
  </r>
  <r>
    <n v="3216"/>
    <s v="CA-2018-150189"/>
    <n v="8"/>
    <x v="7"/>
    <x v="3"/>
    <s v="10/07/2018"/>
    <x v="2"/>
    <s v="VG-21790"/>
    <s v="Vivek Gonzalez"/>
    <x v="0"/>
    <x v="0"/>
    <x v="1"/>
    <x v="1"/>
    <s v="OFF-LA-10002762"/>
    <x v="1"/>
    <n v="75.180000000000007"/>
  </r>
  <r>
    <n v="3217"/>
    <s v="CA-2015-114433"/>
    <n v="13"/>
    <x v="5"/>
    <x v="2"/>
    <s v="17/05/2015"/>
    <x v="1"/>
    <s v="NP-18325"/>
    <s v="Naresj Patel"/>
    <x v="0"/>
    <x v="0"/>
    <x v="1"/>
    <x v="1"/>
    <s v="TEC-AC-10002800"/>
    <x v="2"/>
    <n v="149.97"/>
  </r>
  <r>
    <n v="3218"/>
    <s v="CA-2018-104640"/>
    <n v="10"/>
    <x v="0"/>
    <x v="3"/>
    <s v="16/11/2018"/>
    <x v="1"/>
    <s v="FH-14275"/>
    <s v="Frank Hawley"/>
    <x v="1"/>
    <x v="0"/>
    <x v="15"/>
    <x v="3"/>
    <s v="OFF-BI-10003925"/>
    <x v="1"/>
    <n v="931.17600000000004"/>
  </r>
  <r>
    <n v="3219"/>
    <s v="CA-2018-104640"/>
    <n v="10"/>
    <x v="0"/>
    <x v="3"/>
    <s v="16/11/2018"/>
    <x v="1"/>
    <s v="FH-14275"/>
    <s v="Frank Hawley"/>
    <x v="1"/>
    <x v="0"/>
    <x v="15"/>
    <x v="3"/>
    <s v="TEC-PH-10002200"/>
    <x v="2"/>
    <n v="430.88"/>
  </r>
  <r>
    <n v="3220"/>
    <s v="US-2016-137008"/>
    <n v="2"/>
    <x v="2"/>
    <x v="1"/>
    <s v="08/10/2016"/>
    <x v="1"/>
    <s v="JP-15460"/>
    <s v="Jennifer Patt"/>
    <x v="1"/>
    <x v="0"/>
    <x v="30"/>
    <x v="3"/>
    <s v="OFF-PA-10001295"/>
    <x v="1"/>
    <n v="94.85"/>
  </r>
  <r>
    <n v="3221"/>
    <s v="US-2016-137008"/>
    <n v="2"/>
    <x v="2"/>
    <x v="1"/>
    <s v="08/10/2016"/>
    <x v="1"/>
    <s v="JP-15460"/>
    <s v="Jennifer Patt"/>
    <x v="1"/>
    <x v="0"/>
    <x v="30"/>
    <x v="3"/>
    <s v="OFF-EN-10002500"/>
    <x v="1"/>
    <n v="51.12"/>
  </r>
  <r>
    <n v="3222"/>
    <s v="US-2016-137008"/>
    <n v="2"/>
    <x v="2"/>
    <x v="1"/>
    <s v="08/10/2016"/>
    <x v="1"/>
    <s v="JP-15460"/>
    <s v="Jennifer Patt"/>
    <x v="1"/>
    <x v="0"/>
    <x v="30"/>
    <x v="3"/>
    <s v="TEC-AC-10000892"/>
    <x v="2"/>
    <n v="90"/>
  </r>
  <r>
    <n v="3223"/>
    <s v="CA-2015-108189"/>
    <n v="2"/>
    <x v="2"/>
    <x v="2"/>
    <s v="05/10/2015"/>
    <x v="2"/>
    <s v="ES-14080"/>
    <s v="Erin Smith"/>
    <x v="1"/>
    <x v="0"/>
    <x v="16"/>
    <x v="1"/>
    <s v="OFF-PA-10001838"/>
    <x v="1"/>
    <n v="9.4079999999999995"/>
  </r>
  <r>
    <n v="3224"/>
    <s v="CA-2015-108189"/>
    <n v="2"/>
    <x v="2"/>
    <x v="2"/>
    <s v="05/10/2015"/>
    <x v="2"/>
    <s v="ES-14080"/>
    <s v="Erin Smith"/>
    <x v="1"/>
    <x v="0"/>
    <x v="16"/>
    <x v="1"/>
    <s v="OFF-FA-10000735"/>
    <x v="1"/>
    <n v="4.6719999999999997"/>
  </r>
  <r>
    <n v="3225"/>
    <s v="CA-2015-108189"/>
    <n v="2"/>
    <x v="2"/>
    <x v="2"/>
    <s v="05/10/2015"/>
    <x v="2"/>
    <s v="ES-14080"/>
    <s v="Erin Smith"/>
    <x v="1"/>
    <x v="0"/>
    <x v="16"/>
    <x v="1"/>
    <s v="TEC-PH-10001760"/>
    <x v="2"/>
    <n v="318.39999999999998"/>
  </r>
  <r>
    <n v="3226"/>
    <s v="CA-2015-108189"/>
    <n v="2"/>
    <x v="2"/>
    <x v="2"/>
    <s v="05/10/2015"/>
    <x v="2"/>
    <s v="ES-14080"/>
    <s v="Erin Smith"/>
    <x v="1"/>
    <x v="0"/>
    <x v="16"/>
    <x v="1"/>
    <s v="OFF-EN-10004846"/>
    <x v="1"/>
    <n v="12.768000000000001"/>
  </r>
  <r>
    <n v="3227"/>
    <s v="CA-2015-108189"/>
    <n v="2"/>
    <x v="2"/>
    <x v="2"/>
    <s v="05/10/2015"/>
    <x v="2"/>
    <s v="ES-14080"/>
    <s v="Erin Smith"/>
    <x v="1"/>
    <x v="0"/>
    <x v="16"/>
    <x v="1"/>
    <s v="OFF-SU-10003567"/>
    <x v="1"/>
    <n v="15.36"/>
  </r>
  <r>
    <n v="3228"/>
    <s v="CA-2015-108189"/>
    <n v="2"/>
    <x v="2"/>
    <x v="2"/>
    <s v="05/10/2015"/>
    <x v="2"/>
    <s v="ES-14080"/>
    <s v="Erin Smith"/>
    <x v="1"/>
    <x v="0"/>
    <x v="16"/>
    <x v="1"/>
    <s v="TEC-PH-10001557"/>
    <x v="2"/>
    <n v="230.376"/>
  </r>
  <r>
    <n v="3229"/>
    <s v="CA-2015-108189"/>
    <n v="2"/>
    <x v="2"/>
    <x v="2"/>
    <s v="05/10/2015"/>
    <x v="2"/>
    <s v="ES-14080"/>
    <s v="Erin Smith"/>
    <x v="1"/>
    <x v="0"/>
    <x v="16"/>
    <x v="1"/>
    <s v="TEC-AC-10003038"/>
    <x v="2"/>
    <n v="7.16"/>
  </r>
  <r>
    <n v="3230"/>
    <s v="CA-2015-154641"/>
    <n v="11"/>
    <x v="6"/>
    <x v="2"/>
    <s v="16/08/2015"/>
    <x v="1"/>
    <s v="KL-16645"/>
    <s v="Ken Lonsdale"/>
    <x v="0"/>
    <x v="0"/>
    <x v="15"/>
    <x v="3"/>
    <s v="OFF-ST-10004459"/>
    <x v="1"/>
    <n v="375.34"/>
  </r>
  <r>
    <n v="3231"/>
    <s v="CA-2018-131625"/>
    <n v="1"/>
    <x v="8"/>
    <x v="3"/>
    <s v="05/09/2018"/>
    <x v="0"/>
    <s v="BN-11515"/>
    <s v="Bradley Nguyen"/>
    <x v="0"/>
    <x v="0"/>
    <x v="15"/>
    <x v="3"/>
    <s v="FUR-FU-10004960"/>
    <x v="0"/>
    <n v="114.9"/>
  </r>
  <r>
    <n v="3232"/>
    <s v="US-2018-156356"/>
    <n v="16"/>
    <x v="3"/>
    <x v="3"/>
    <s v="22/04/2018"/>
    <x v="1"/>
    <s v="ND-18370"/>
    <s v="Natalie DeCherney"/>
    <x v="0"/>
    <x v="0"/>
    <x v="5"/>
    <x v="2"/>
    <s v="OFF-BI-10000632"/>
    <x v="1"/>
    <n v="26.045999999999999"/>
  </r>
  <r>
    <n v="3233"/>
    <s v="US-2018-156356"/>
    <n v="16"/>
    <x v="3"/>
    <x v="3"/>
    <s v="22/04/2018"/>
    <x v="1"/>
    <s v="ND-18370"/>
    <s v="Natalie DeCherney"/>
    <x v="0"/>
    <x v="0"/>
    <x v="5"/>
    <x v="2"/>
    <s v="OFF-BI-10001107"/>
    <x v="1"/>
    <n v="2.8959999999999999"/>
  </r>
  <r>
    <n v="3234"/>
    <s v="US-2018-156356"/>
    <n v="16"/>
    <x v="3"/>
    <x v="3"/>
    <s v="22/04/2018"/>
    <x v="1"/>
    <s v="ND-18370"/>
    <s v="Natalie DeCherney"/>
    <x v="0"/>
    <x v="0"/>
    <x v="5"/>
    <x v="2"/>
    <s v="OFF-ST-10002301"/>
    <x v="1"/>
    <n v="32.543999999999997"/>
  </r>
  <r>
    <n v="3235"/>
    <s v="CA-2017-138933"/>
    <n v="24"/>
    <x v="3"/>
    <x v="0"/>
    <s v="27/04/2017"/>
    <x v="2"/>
    <s v="JL-15130"/>
    <s v="Jack Lebron"/>
    <x v="0"/>
    <x v="0"/>
    <x v="1"/>
    <x v="1"/>
    <s v="OFF-BI-10003355"/>
    <x v="1"/>
    <n v="3.984"/>
  </r>
  <r>
    <n v="3236"/>
    <s v="CA-2017-140746"/>
    <n v="15"/>
    <x v="9"/>
    <x v="0"/>
    <s v="15/01/2017"/>
    <x v="3"/>
    <s v="RC-19825"/>
    <s v="Roy Collins"/>
    <x v="0"/>
    <x v="0"/>
    <x v="29"/>
    <x v="3"/>
    <s v="FUR-TA-10002903"/>
    <x v="0"/>
    <n v="181.797"/>
  </r>
  <r>
    <n v="3237"/>
    <s v="CA-2017-146836"/>
    <n v="2"/>
    <x v="5"/>
    <x v="0"/>
    <s v="02/05/2017"/>
    <x v="3"/>
    <s v="CC-12475"/>
    <s v="Cindy Chapman"/>
    <x v="0"/>
    <x v="0"/>
    <x v="15"/>
    <x v="3"/>
    <s v="OFF-ST-10001580"/>
    <x v="1"/>
    <n v="44.94"/>
  </r>
  <r>
    <n v="3238"/>
    <s v="CA-2017-146836"/>
    <n v="2"/>
    <x v="5"/>
    <x v="0"/>
    <s v="02/05/2017"/>
    <x v="3"/>
    <s v="CC-12475"/>
    <s v="Cindy Chapman"/>
    <x v="0"/>
    <x v="0"/>
    <x v="15"/>
    <x v="3"/>
    <s v="OFF-BI-10000315"/>
    <x v="1"/>
    <n v="45.576000000000001"/>
  </r>
  <r>
    <n v="3239"/>
    <s v="US-2017-127971"/>
    <n v="20"/>
    <x v="0"/>
    <x v="0"/>
    <s v="27/11/2017"/>
    <x v="1"/>
    <s v="DW-13195"/>
    <s v="David Wiener"/>
    <x v="1"/>
    <x v="0"/>
    <x v="5"/>
    <x v="2"/>
    <s v="FUR-CH-10003774"/>
    <x v="0"/>
    <n v="318.43"/>
  </r>
  <r>
    <n v="3240"/>
    <s v="US-2017-127971"/>
    <n v="20"/>
    <x v="0"/>
    <x v="0"/>
    <s v="27/11/2017"/>
    <x v="1"/>
    <s v="DW-13195"/>
    <s v="David Wiener"/>
    <x v="1"/>
    <x v="0"/>
    <x v="5"/>
    <x v="2"/>
    <s v="TEC-PH-10003095"/>
    <x v="2"/>
    <n v="122.92"/>
  </r>
  <r>
    <n v="3241"/>
    <s v="US-2017-127971"/>
    <n v="20"/>
    <x v="0"/>
    <x v="0"/>
    <s v="27/11/2017"/>
    <x v="1"/>
    <s v="DW-13195"/>
    <s v="David Wiener"/>
    <x v="1"/>
    <x v="0"/>
    <x v="5"/>
    <x v="2"/>
    <s v="FUR-FU-10000023"/>
    <x v="0"/>
    <n v="7.0679999999999996"/>
  </r>
  <r>
    <n v="3242"/>
    <s v="US-2017-140809"/>
    <n v="1"/>
    <x v="11"/>
    <x v="0"/>
    <s v="03/02/2017"/>
    <x v="2"/>
    <s v="CK-12760"/>
    <s v="Cyma Kinney"/>
    <x v="1"/>
    <x v="0"/>
    <x v="17"/>
    <x v="0"/>
    <s v="OFF-ST-10002214"/>
    <x v="1"/>
    <n v="56.45"/>
  </r>
  <r>
    <n v="3243"/>
    <s v="CA-2018-114524"/>
    <n v="31"/>
    <x v="10"/>
    <x v="3"/>
    <s v="05/04/2018"/>
    <x v="0"/>
    <s v="EG-13900"/>
    <s v="Emily Grady"/>
    <x v="0"/>
    <x v="0"/>
    <x v="10"/>
    <x v="2"/>
    <s v="OFF-BI-10002799"/>
    <x v="1"/>
    <n v="13.468"/>
  </r>
  <r>
    <n v="3244"/>
    <s v="CA-2018-113355"/>
    <n v="1"/>
    <x v="4"/>
    <x v="3"/>
    <s v="05/12/2018"/>
    <x v="1"/>
    <s v="SJ-20215"/>
    <s v="Sarah Jordon"/>
    <x v="0"/>
    <x v="0"/>
    <x v="5"/>
    <x v="2"/>
    <s v="TEC-PH-10004912"/>
    <x v="2"/>
    <n v="219.8"/>
  </r>
  <r>
    <n v="3245"/>
    <s v="CA-2018-113355"/>
    <n v="1"/>
    <x v="4"/>
    <x v="3"/>
    <s v="05/12/2018"/>
    <x v="1"/>
    <s v="SJ-20215"/>
    <s v="Sarah Jordon"/>
    <x v="0"/>
    <x v="0"/>
    <x v="5"/>
    <x v="2"/>
    <s v="FUR-CH-10002602"/>
    <x v="0"/>
    <n v="317.05799999999999"/>
  </r>
  <r>
    <n v="3246"/>
    <s v="US-2018-140907"/>
    <n v="10"/>
    <x v="4"/>
    <x v="3"/>
    <s v="12/12/2018"/>
    <x v="0"/>
    <s v="BP-11185"/>
    <s v="Ben Peterman"/>
    <x v="1"/>
    <x v="0"/>
    <x v="4"/>
    <x v="1"/>
    <s v="TEC-AC-10004510"/>
    <x v="2"/>
    <n v="49.08"/>
  </r>
  <r>
    <n v="3247"/>
    <s v="US-2018-140907"/>
    <n v="10"/>
    <x v="4"/>
    <x v="3"/>
    <s v="12/12/2018"/>
    <x v="0"/>
    <s v="BP-11185"/>
    <s v="Ben Peterman"/>
    <x v="1"/>
    <x v="0"/>
    <x v="4"/>
    <x v="1"/>
    <s v="OFF-ST-10000060"/>
    <x v="1"/>
    <n v="324.89999999999998"/>
  </r>
  <r>
    <n v="3248"/>
    <s v="US-2018-140907"/>
    <n v="10"/>
    <x v="4"/>
    <x v="3"/>
    <s v="12/12/2018"/>
    <x v="0"/>
    <s v="BP-11185"/>
    <s v="Ben Peterman"/>
    <x v="1"/>
    <x v="0"/>
    <x v="4"/>
    <x v="1"/>
    <s v="OFF-AR-10000799"/>
    <x v="1"/>
    <n v="18.239999999999998"/>
  </r>
  <r>
    <n v="3249"/>
    <s v="CA-2017-159730"/>
    <n v="17"/>
    <x v="8"/>
    <x v="0"/>
    <s v="21/09/2017"/>
    <x v="1"/>
    <s v="SJ-20125"/>
    <s v="Sanjit Jacobs"/>
    <x v="2"/>
    <x v="0"/>
    <x v="4"/>
    <x v="1"/>
    <s v="FUR-CH-10004875"/>
    <x v="0"/>
    <n v="113.88800000000001"/>
  </r>
  <r>
    <n v="3250"/>
    <s v="CA-2017-159730"/>
    <n v="17"/>
    <x v="8"/>
    <x v="0"/>
    <s v="21/09/2017"/>
    <x v="1"/>
    <s v="SJ-20125"/>
    <s v="Sanjit Jacobs"/>
    <x v="2"/>
    <x v="0"/>
    <x v="4"/>
    <x v="1"/>
    <s v="TEC-PH-10002085"/>
    <x v="2"/>
    <n v="105.584"/>
  </r>
  <r>
    <n v="3251"/>
    <s v="CA-2017-157868"/>
    <n v="23"/>
    <x v="4"/>
    <x v="0"/>
    <s v="29/12/2017"/>
    <x v="1"/>
    <s v="MC-17590"/>
    <s v="Matt Collister"/>
    <x v="1"/>
    <x v="0"/>
    <x v="12"/>
    <x v="2"/>
    <s v="OFF-FA-10000992"/>
    <x v="1"/>
    <n v="24.85"/>
  </r>
  <r>
    <n v="3252"/>
    <s v="CA-2018-119389"/>
    <n v="17"/>
    <x v="3"/>
    <x v="3"/>
    <s v="19/04/2018"/>
    <x v="2"/>
    <s v="BG-11740"/>
    <s v="Bruce Geld"/>
    <x v="0"/>
    <x v="0"/>
    <x v="9"/>
    <x v="3"/>
    <s v="FUR-FU-10001473"/>
    <x v="0"/>
    <n v="60.311999999999998"/>
  </r>
  <r>
    <n v="3253"/>
    <s v="CA-2018-110373"/>
    <n v="27"/>
    <x v="2"/>
    <x v="3"/>
    <s v="30/10/2018"/>
    <x v="0"/>
    <s v="MA-17560"/>
    <s v="Matt Abelman"/>
    <x v="2"/>
    <x v="0"/>
    <x v="10"/>
    <x v="2"/>
    <s v="OFF-AR-10003045"/>
    <x v="1"/>
    <n v="7.056"/>
  </r>
  <r>
    <n v="3254"/>
    <s v="CA-2018-110373"/>
    <n v="27"/>
    <x v="2"/>
    <x v="3"/>
    <s v="30/10/2018"/>
    <x v="0"/>
    <s v="MA-17560"/>
    <s v="Matt Abelman"/>
    <x v="2"/>
    <x v="0"/>
    <x v="10"/>
    <x v="2"/>
    <s v="TEC-PH-10001536"/>
    <x v="2"/>
    <n v="27.184000000000001"/>
  </r>
  <r>
    <n v="3255"/>
    <s v="CA-2017-155474"/>
    <n v="8"/>
    <x v="7"/>
    <x v="0"/>
    <s v="14/07/2017"/>
    <x v="1"/>
    <s v="CC-12220"/>
    <s v="Chris Cortes"/>
    <x v="0"/>
    <x v="0"/>
    <x v="4"/>
    <x v="1"/>
    <s v="TEC-PH-10001580"/>
    <x v="2"/>
    <n v="107.98399999999999"/>
  </r>
  <r>
    <n v="3256"/>
    <s v="CA-2017-155474"/>
    <n v="8"/>
    <x v="7"/>
    <x v="0"/>
    <s v="14/07/2017"/>
    <x v="1"/>
    <s v="CC-12220"/>
    <s v="Chris Cortes"/>
    <x v="0"/>
    <x v="0"/>
    <x v="4"/>
    <x v="1"/>
    <s v="OFF-BI-10004209"/>
    <x v="1"/>
    <n v="19.295999999999999"/>
  </r>
  <r>
    <n v="3257"/>
    <s v="CA-2016-155453"/>
    <n v="9"/>
    <x v="6"/>
    <x v="1"/>
    <s v="14/08/2016"/>
    <x v="1"/>
    <s v="RA-19885"/>
    <s v="Ruben Ausman"/>
    <x v="1"/>
    <x v="0"/>
    <x v="2"/>
    <x v="0"/>
    <s v="OFF-LA-10001613"/>
    <x v="1"/>
    <n v="4.6079999999999997"/>
  </r>
  <r>
    <n v="3258"/>
    <s v="US-2017-161844"/>
    <n v="9"/>
    <x v="4"/>
    <x v="0"/>
    <s v="14/12/2017"/>
    <x v="0"/>
    <s v="DK-12835"/>
    <s v="Damala Kotsonis"/>
    <x v="1"/>
    <x v="0"/>
    <x v="18"/>
    <x v="0"/>
    <s v="FUR-TA-10001676"/>
    <x v="0"/>
    <n v="79.974000000000004"/>
  </r>
  <r>
    <n v="3259"/>
    <s v="US-2017-161844"/>
    <n v="9"/>
    <x v="4"/>
    <x v="0"/>
    <s v="14/12/2017"/>
    <x v="0"/>
    <s v="DK-12835"/>
    <s v="Damala Kotsonis"/>
    <x v="1"/>
    <x v="0"/>
    <x v="18"/>
    <x v="0"/>
    <s v="OFF-BI-10003712"/>
    <x v="1"/>
    <n v="2.9460000000000002"/>
  </r>
  <r>
    <n v="3260"/>
    <s v="US-2017-162103"/>
    <n v="13"/>
    <x v="0"/>
    <x v="0"/>
    <s v="17/11/2017"/>
    <x v="1"/>
    <s v="LB-16795"/>
    <s v="Laurel Beltran"/>
    <x v="2"/>
    <x v="0"/>
    <x v="10"/>
    <x v="2"/>
    <s v="OFF-BI-10000285"/>
    <x v="1"/>
    <n v="3.1360000000000001"/>
  </r>
  <r>
    <n v="3261"/>
    <s v="CA-2015-151554"/>
    <n v="14"/>
    <x v="0"/>
    <x v="2"/>
    <s v="15/11/2015"/>
    <x v="2"/>
    <s v="CM-11815"/>
    <s v="Candace McMahon"/>
    <x v="1"/>
    <x v="0"/>
    <x v="5"/>
    <x v="2"/>
    <s v="OFF-PA-10004609"/>
    <x v="1"/>
    <n v="20.736000000000001"/>
  </r>
  <r>
    <n v="3262"/>
    <s v="CA-2015-140662"/>
    <n v="17"/>
    <x v="0"/>
    <x v="2"/>
    <s v="19/11/2015"/>
    <x v="2"/>
    <s v="TS-21205"/>
    <s v="Thomas Seio"/>
    <x v="1"/>
    <x v="0"/>
    <x v="1"/>
    <x v="1"/>
    <s v="TEC-AC-10001314"/>
    <x v="2"/>
    <n v="99.98"/>
  </r>
  <r>
    <n v="3263"/>
    <s v="CA-2015-140662"/>
    <n v="17"/>
    <x v="0"/>
    <x v="2"/>
    <s v="19/11/2015"/>
    <x v="2"/>
    <s v="TS-21205"/>
    <s v="Thomas Seio"/>
    <x v="1"/>
    <x v="0"/>
    <x v="1"/>
    <x v="1"/>
    <s v="OFF-PA-10003395"/>
    <x v="1"/>
    <n v="733.95"/>
  </r>
  <r>
    <n v="3264"/>
    <s v="CA-2015-140662"/>
    <n v="17"/>
    <x v="0"/>
    <x v="2"/>
    <s v="19/11/2015"/>
    <x v="2"/>
    <s v="TS-21205"/>
    <s v="Thomas Seio"/>
    <x v="1"/>
    <x v="0"/>
    <x v="1"/>
    <x v="1"/>
    <s v="OFF-AP-10001242"/>
    <x v="1"/>
    <n v="241.44"/>
  </r>
  <r>
    <n v="3265"/>
    <s v="CA-2017-122518"/>
    <n v="4"/>
    <x v="10"/>
    <x v="0"/>
    <s v="08/03/2017"/>
    <x v="0"/>
    <s v="RF-19345"/>
    <s v="Randy Ferguson"/>
    <x v="1"/>
    <x v="0"/>
    <x v="2"/>
    <x v="0"/>
    <s v="OFF-LA-10001641"/>
    <x v="1"/>
    <n v="10.08"/>
  </r>
  <r>
    <n v="3266"/>
    <s v="US-2015-126571"/>
    <n v="11"/>
    <x v="2"/>
    <x v="2"/>
    <s v="15/10/2015"/>
    <x v="1"/>
    <s v="JF-15565"/>
    <s v="Jill Fjeld"/>
    <x v="0"/>
    <x v="0"/>
    <x v="9"/>
    <x v="3"/>
    <s v="OFF-ST-10003816"/>
    <x v="1"/>
    <n v="281.904"/>
  </r>
  <r>
    <n v="3267"/>
    <s v="US-2015-126571"/>
    <n v="11"/>
    <x v="2"/>
    <x v="2"/>
    <s v="15/10/2015"/>
    <x v="1"/>
    <s v="JF-15565"/>
    <s v="Jill Fjeld"/>
    <x v="0"/>
    <x v="0"/>
    <x v="9"/>
    <x v="3"/>
    <s v="OFF-EN-10002230"/>
    <x v="1"/>
    <n v="201.43199999999999"/>
  </r>
  <r>
    <n v="3268"/>
    <s v="CA-2015-143840"/>
    <n v="22"/>
    <x v="5"/>
    <x v="2"/>
    <s v="29/05/2015"/>
    <x v="1"/>
    <s v="EH-14185"/>
    <s v="Evan Henry"/>
    <x v="0"/>
    <x v="0"/>
    <x v="19"/>
    <x v="0"/>
    <s v="TEC-PH-10002660"/>
    <x v="2"/>
    <n v="135.97999999999999"/>
  </r>
  <r>
    <n v="3269"/>
    <s v="CA-2015-143840"/>
    <n v="22"/>
    <x v="5"/>
    <x v="2"/>
    <s v="29/05/2015"/>
    <x v="1"/>
    <s v="EH-14185"/>
    <s v="Evan Henry"/>
    <x v="0"/>
    <x v="0"/>
    <x v="19"/>
    <x v="0"/>
    <s v="TEC-PH-10003171"/>
    <x v="2"/>
    <n v="44.95"/>
  </r>
  <r>
    <n v="3270"/>
    <s v="CA-2015-115980"/>
    <n v="15"/>
    <x v="7"/>
    <x v="2"/>
    <s v="19/07/2015"/>
    <x v="1"/>
    <s v="VW-21775"/>
    <s v="Victoria Wilson"/>
    <x v="1"/>
    <x v="0"/>
    <x v="44"/>
    <x v="2"/>
    <s v="TEC-AC-10003709"/>
    <x v="2"/>
    <n v="2.97"/>
  </r>
  <r>
    <n v="3271"/>
    <s v="CA-2015-115980"/>
    <n v="15"/>
    <x v="7"/>
    <x v="2"/>
    <s v="19/07/2015"/>
    <x v="1"/>
    <s v="VW-21775"/>
    <s v="Victoria Wilson"/>
    <x v="1"/>
    <x v="0"/>
    <x v="44"/>
    <x v="2"/>
    <s v="OFF-FA-10000304"/>
    <x v="1"/>
    <n v="6.54"/>
  </r>
  <r>
    <n v="3272"/>
    <s v="CA-2016-155145"/>
    <n v="27"/>
    <x v="4"/>
    <x v="1"/>
    <s v="29/12/2016"/>
    <x v="0"/>
    <s v="KN-16450"/>
    <s v="Kean Nguyen"/>
    <x v="1"/>
    <x v="0"/>
    <x v="1"/>
    <x v="1"/>
    <s v="TEC-AC-10003709"/>
    <x v="2"/>
    <n v="7.92"/>
  </r>
  <r>
    <n v="3273"/>
    <s v="CA-2016-146038"/>
    <n v="9"/>
    <x v="11"/>
    <x v="1"/>
    <s v="16/02/2016"/>
    <x v="1"/>
    <s v="SJ-20215"/>
    <s v="Sarah Jordon"/>
    <x v="0"/>
    <x v="0"/>
    <x v="1"/>
    <x v="1"/>
    <s v="FUR-CH-10002774"/>
    <x v="0"/>
    <n v="203.92"/>
  </r>
  <r>
    <n v="3274"/>
    <s v="CA-2018-133865"/>
    <n v="8"/>
    <x v="5"/>
    <x v="3"/>
    <s v="12/05/2018"/>
    <x v="1"/>
    <s v="PS-19045"/>
    <s v="Penelope Sewall"/>
    <x v="2"/>
    <x v="0"/>
    <x v="1"/>
    <x v="1"/>
    <s v="TEC-CO-10001046"/>
    <x v="2"/>
    <n v="3359.9520000000002"/>
  </r>
  <r>
    <n v="3275"/>
    <s v="CA-2018-116358"/>
    <n v="2"/>
    <x v="0"/>
    <x v="3"/>
    <s v="06/11/2018"/>
    <x v="1"/>
    <s v="KM-16225"/>
    <s v="Kalyca Meade"/>
    <x v="1"/>
    <x v="0"/>
    <x v="41"/>
    <x v="2"/>
    <s v="OFF-FA-10003495"/>
    <x v="1"/>
    <n v="18.239999999999998"/>
  </r>
  <r>
    <n v="3276"/>
    <s v="CA-2018-116358"/>
    <n v="2"/>
    <x v="0"/>
    <x v="3"/>
    <s v="06/11/2018"/>
    <x v="1"/>
    <s v="KM-16225"/>
    <s v="Kalyca Meade"/>
    <x v="1"/>
    <x v="0"/>
    <x v="41"/>
    <x v="2"/>
    <s v="OFF-AR-10004685"/>
    <x v="1"/>
    <n v="27.78"/>
  </r>
  <r>
    <n v="3277"/>
    <s v="CA-2015-102988"/>
    <n v="5"/>
    <x v="3"/>
    <x v="2"/>
    <s v="09/04/2015"/>
    <x v="0"/>
    <s v="GM-14695"/>
    <s v="Greg Maxwell"/>
    <x v="1"/>
    <x v="0"/>
    <x v="17"/>
    <x v="0"/>
    <s v="OFF-AR-10004757"/>
    <x v="1"/>
    <n v="22.96"/>
  </r>
  <r>
    <n v="3278"/>
    <s v="CA-2015-102988"/>
    <n v="5"/>
    <x v="3"/>
    <x v="2"/>
    <s v="09/04/2015"/>
    <x v="0"/>
    <s v="GM-14695"/>
    <s v="Greg Maxwell"/>
    <x v="1"/>
    <x v="0"/>
    <x v="17"/>
    <x v="0"/>
    <s v="TEC-PH-10001615"/>
    <x v="2"/>
    <n v="28.99"/>
  </r>
  <r>
    <n v="3279"/>
    <s v="CA-2015-102988"/>
    <n v="5"/>
    <x v="3"/>
    <x v="2"/>
    <s v="09/04/2015"/>
    <x v="0"/>
    <s v="GM-14695"/>
    <s v="Greg Maxwell"/>
    <x v="1"/>
    <x v="0"/>
    <x v="17"/>
    <x v="0"/>
    <s v="OFF-PA-10003349"/>
    <x v="1"/>
    <n v="12.96"/>
  </r>
  <r>
    <n v="3280"/>
    <s v="CA-2015-102988"/>
    <n v="5"/>
    <x v="3"/>
    <x v="2"/>
    <s v="09/04/2015"/>
    <x v="0"/>
    <s v="GM-14695"/>
    <s v="Greg Maxwell"/>
    <x v="1"/>
    <x v="0"/>
    <x v="17"/>
    <x v="0"/>
    <s v="OFF-AR-10000127"/>
    <x v="1"/>
    <n v="22.96"/>
  </r>
  <r>
    <n v="3281"/>
    <s v="CA-2015-102988"/>
    <n v="5"/>
    <x v="3"/>
    <x v="2"/>
    <s v="09/04/2015"/>
    <x v="0"/>
    <s v="GM-14695"/>
    <s v="Greg Maxwell"/>
    <x v="1"/>
    <x v="0"/>
    <x v="17"/>
    <x v="0"/>
    <s v="OFF-SU-10002881"/>
    <x v="1"/>
    <n v="4164.05"/>
  </r>
  <r>
    <n v="3282"/>
    <s v="US-2015-117170"/>
    <n v="17"/>
    <x v="8"/>
    <x v="2"/>
    <s v="24/09/2015"/>
    <x v="1"/>
    <s v="KT-16465"/>
    <s v="Kean Takahito"/>
    <x v="0"/>
    <x v="0"/>
    <x v="3"/>
    <x v="0"/>
    <s v="TEC-AC-10001109"/>
    <x v="2"/>
    <n v="47.984000000000002"/>
  </r>
  <r>
    <n v="3283"/>
    <s v="US-2015-117170"/>
    <n v="17"/>
    <x v="8"/>
    <x v="2"/>
    <s v="24/09/2015"/>
    <x v="1"/>
    <s v="KT-16465"/>
    <s v="Kean Takahito"/>
    <x v="0"/>
    <x v="0"/>
    <x v="3"/>
    <x v="0"/>
    <s v="OFF-PA-10000682"/>
    <x v="1"/>
    <n v="4.6239999999999997"/>
  </r>
  <r>
    <n v="3284"/>
    <s v="CA-2015-159478"/>
    <n v="30"/>
    <x v="8"/>
    <x v="2"/>
    <s v="06/10/2015"/>
    <x v="1"/>
    <s v="MH-17785"/>
    <s v="Maya Herman"/>
    <x v="1"/>
    <x v="0"/>
    <x v="15"/>
    <x v="3"/>
    <s v="FUR-FU-10000221"/>
    <x v="0"/>
    <n v="15.24"/>
  </r>
  <r>
    <n v="3285"/>
    <s v="CA-2015-103702"/>
    <n v="12"/>
    <x v="8"/>
    <x v="2"/>
    <s v="17/09/2015"/>
    <x v="1"/>
    <s v="AF-10885"/>
    <s v="Art Foster"/>
    <x v="0"/>
    <x v="0"/>
    <x v="24"/>
    <x v="3"/>
    <s v="OFF-BI-10002429"/>
    <x v="1"/>
    <n v="63.923999999999999"/>
  </r>
  <r>
    <n v="3286"/>
    <s v="CA-2018-150525"/>
    <n v="20"/>
    <x v="11"/>
    <x v="3"/>
    <s v="25/02/2018"/>
    <x v="1"/>
    <s v="JP-16135"/>
    <s v="Julie Prescott"/>
    <x v="2"/>
    <x v="0"/>
    <x v="26"/>
    <x v="2"/>
    <s v="OFF-AR-10002375"/>
    <x v="1"/>
    <n v="6.56"/>
  </r>
  <r>
    <n v="3287"/>
    <s v="CA-2018-150525"/>
    <n v="20"/>
    <x v="11"/>
    <x v="3"/>
    <s v="25/02/2018"/>
    <x v="1"/>
    <s v="JP-16135"/>
    <s v="Julie Prescott"/>
    <x v="2"/>
    <x v="0"/>
    <x v="26"/>
    <x v="2"/>
    <s v="OFF-AP-10000595"/>
    <x v="1"/>
    <n v="13.11"/>
  </r>
  <r>
    <n v="3288"/>
    <s v="CA-2016-157770"/>
    <n v="13"/>
    <x v="4"/>
    <x v="1"/>
    <s v="15/12/2016"/>
    <x v="2"/>
    <s v="RD-19585"/>
    <s v="Rob Dowd"/>
    <x v="0"/>
    <x v="0"/>
    <x v="1"/>
    <x v="1"/>
    <s v="TEC-PH-10001530"/>
    <x v="2"/>
    <n v="494.37599999999998"/>
  </r>
  <r>
    <n v="3289"/>
    <s v="CA-2016-157770"/>
    <n v="13"/>
    <x v="4"/>
    <x v="1"/>
    <s v="15/12/2016"/>
    <x v="2"/>
    <s v="RD-19585"/>
    <s v="Rob Dowd"/>
    <x v="0"/>
    <x v="0"/>
    <x v="1"/>
    <x v="1"/>
    <s v="OFF-BI-10000050"/>
    <x v="1"/>
    <n v="29.2"/>
  </r>
  <r>
    <n v="3290"/>
    <s v="CA-2016-157770"/>
    <n v="13"/>
    <x v="4"/>
    <x v="1"/>
    <s v="15/12/2016"/>
    <x v="2"/>
    <s v="RD-19585"/>
    <s v="Rob Dowd"/>
    <x v="0"/>
    <x v="0"/>
    <x v="1"/>
    <x v="1"/>
    <s v="TEC-AC-10001552"/>
    <x v="2"/>
    <n v="248.85"/>
  </r>
  <r>
    <n v="3291"/>
    <s v="CA-2016-157770"/>
    <n v="13"/>
    <x v="4"/>
    <x v="1"/>
    <s v="15/12/2016"/>
    <x v="2"/>
    <s v="RD-19585"/>
    <s v="Rob Dowd"/>
    <x v="0"/>
    <x v="0"/>
    <x v="1"/>
    <x v="1"/>
    <s v="TEC-AC-10003399"/>
    <x v="2"/>
    <n v="36.24"/>
  </r>
  <r>
    <n v="3292"/>
    <s v="CA-2017-167290"/>
    <n v="30"/>
    <x v="2"/>
    <x v="0"/>
    <s v="04/11/2017"/>
    <x v="1"/>
    <s v="JF-15295"/>
    <s v="Jason Fortune-"/>
    <x v="0"/>
    <x v="0"/>
    <x v="12"/>
    <x v="2"/>
    <s v="OFF-AR-10004078"/>
    <x v="1"/>
    <n v="11.68"/>
  </r>
  <r>
    <n v="3293"/>
    <s v="CA-2015-106264"/>
    <n v="26"/>
    <x v="4"/>
    <x v="2"/>
    <s v="30/12/2015"/>
    <x v="1"/>
    <s v="CK-12595"/>
    <s v="Clytie Kelty"/>
    <x v="0"/>
    <x v="0"/>
    <x v="1"/>
    <x v="1"/>
    <s v="OFF-SU-10002189"/>
    <x v="1"/>
    <n v="11.91"/>
  </r>
  <r>
    <n v="3294"/>
    <s v="CA-2015-106264"/>
    <n v="26"/>
    <x v="4"/>
    <x v="2"/>
    <s v="30/12/2015"/>
    <x v="1"/>
    <s v="CK-12595"/>
    <s v="Clytie Kelty"/>
    <x v="0"/>
    <x v="0"/>
    <x v="1"/>
    <x v="1"/>
    <s v="FUR-FU-10001852"/>
    <x v="0"/>
    <n v="3.48"/>
  </r>
  <r>
    <n v="3295"/>
    <s v="CA-2015-138023"/>
    <n v="15"/>
    <x v="6"/>
    <x v="2"/>
    <s v="18/08/2015"/>
    <x v="2"/>
    <s v="KH-16510"/>
    <s v="Keith Herrera"/>
    <x v="0"/>
    <x v="0"/>
    <x v="5"/>
    <x v="2"/>
    <s v="OFF-BI-10003638"/>
    <x v="1"/>
    <n v="30.96"/>
  </r>
  <r>
    <n v="3296"/>
    <s v="CA-2018-113418"/>
    <n v="1"/>
    <x v="2"/>
    <x v="3"/>
    <s v="03/10/2018"/>
    <x v="2"/>
    <s v="CM-12655"/>
    <s v="Corinna Mitchell"/>
    <x v="2"/>
    <x v="0"/>
    <x v="15"/>
    <x v="3"/>
    <s v="TEC-MA-10002428"/>
    <x v="2"/>
    <n v="1704.89"/>
  </r>
  <r>
    <n v="3297"/>
    <s v="US-2016-110569"/>
    <n v="23"/>
    <x v="5"/>
    <x v="1"/>
    <s v="30/05/2016"/>
    <x v="1"/>
    <s v="EB-13870"/>
    <s v="Emily Burns"/>
    <x v="0"/>
    <x v="0"/>
    <x v="16"/>
    <x v="1"/>
    <s v="OFF-BI-10001036"/>
    <x v="1"/>
    <n v="19.193999999999999"/>
  </r>
  <r>
    <n v="3298"/>
    <s v="US-2016-110569"/>
    <n v="23"/>
    <x v="5"/>
    <x v="1"/>
    <s v="30/05/2016"/>
    <x v="1"/>
    <s v="EB-13870"/>
    <s v="Emily Burns"/>
    <x v="0"/>
    <x v="0"/>
    <x v="16"/>
    <x v="1"/>
    <s v="OFF-AP-10004708"/>
    <x v="1"/>
    <n v="121.792"/>
  </r>
  <r>
    <n v="3299"/>
    <s v="CA-2018-136308"/>
    <n v="16"/>
    <x v="0"/>
    <x v="3"/>
    <s v="16/11/2018"/>
    <x v="3"/>
    <s v="MW-18235"/>
    <s v="Mitch Willingham"/>
    <x v="1"/>
    <x v="0"/>
    <x v="1"/>
    <x v="1"/>
    <s v="TEC-MA-10000488"/>
    <x v="2"/>
    <n v="1919.9760000000001"/>
  </r>
  <r>
    <n v="3300"/>
    <s v="US-2015-159926"/>
    <n v="18"/>
    <x v="0"/>
    <x v="2"/>
    <s v="22/11/2015"/>
    <x v="1"/>
    <s v="CS-11950"/>
    <s v="Carlos Soltero"/>
    <x v="0"/>
    <x v="0"/>
    <x v="9"/>
    <x v="3"/>
    <s v="OFF-BI-10003656"/>
    <x v="1"/>
    <n v="50.997"/>
  </r>
  <r>
    <n v="3301"/>
    <s v="US-2015-159926"/>
    <n v="18"/>
    <x v="0"/>
    <x v="2"/>
    <s v="22/11/2015"/>
    <x v="1"/>
    <s v="CS-11950"/>
    <s v="Carlos Soltero"/>
    <x v="0"/>
    <x v="0"/>
    <x v="9"/>
    <x v="3"/>
    <s v="OFF-ST-10003656"/>
    <x v="1"/>
    <n v="76.792000000000002"/>
  </r>
  <r>
    <n v="3302"/>
    <s v="US-2015-159926"/>
    <n v="18"/>
    <x v="0"/>
    <x v="2"/>
    <s v="22/11/2015"/>
    <x v="1"/>
    <s v="CS-11950"/>
    <s v="Carlos Soltero"/>
    <x v="0"/>
    <x v="0"/>
    <x v="9"/>
    <x v="3"/>
    <s v="TEC-PH-10001128"/>
    <x v="2"/>
    <n v="539.96400000000006"/>
  </r>
  <r>
    <n v="3303"/>
    <s v="US-2015-159926"/>
    <n v="18"/>
    <x v="0"/>
    <x v="2"/>
    <s v="22/11/2015"/>
    <x v="1"/>
    <s v="CS-11950"/>
    <s v="Carlos Soltero"/>
    <x v="0"/>
    <x v="0"/>
    <x v="9"/>
    <x v="3"/>
    <s v="FUR-FU-10001473"/>
    <x v="0"/>
    <n v="60.311999999999998"/>
  </r>
  <r>
    <n v="3304"/>
    <s v="US-2015-159926"/>
    <n v="18"/>
    <x v="0"/>
    <x v="2"/>
    <s v="22/11/2015"/>
    <x v="1"/>
    <s v="CS-11950"/>
    <s v="Carlos Soltero"/>
    <x v="0"/>
    <x v="0"/>
    <x v="9"/>
    <x v="3"/>
    <s v="OFF-BI-10004656"/>
    <x v="1"/>
    <n v="1.944"/>
  </r>
  <r>
    <n v="3305"/>
    <s v="CA-2015-104738"/>
    <n v="30"/>
    <x v="4"/>
    <x v="2"/>
    <s v="01/01/2016"/>
    <x v="0"/>
    <s v="SP-20620"/>
    <s v="Stefania Perrino"/>
    <x v="1"/>
    <x v="0"/>
    <x v="5"/>
    <x v="2"/>
    <s v="OFF-EN-10004955"/>
    <x v="1"/>
    <n v="12.984"/>
  </r>
  <r>
    <n v="3306"/>
    <s v="CA-2015-104738"/>
    <n v="30"/>
    <x v="4"/>
    <x v="2"/>
    <s v="01/01/2016"/>
    <x v="0"/>
    <s v="SP-20620"/>
    <s v="Stefania Perrino"/>
    <x v="1"/>
    <x v="0"/>
    <x v="5"/>
    <x v="2"/>
    <s v="TEC-PH-10002468"/>
    <x v="2"/>
    <n v="217.584"/>
  </r>
  <r>
    <n v="3307"/>
    <s v="CA-2015-104738"/>
    <n v="30"/>
    <x v="4"/>
    <x v="2"/>
    <s v="01/01/2016"/>
    <x v="0"/>
    <s v="SP-20620"/>
    <s v="Stefania Perrino"/>
    <x v="1"/>
    <x v="0"/>
    <x v="5"/>
    <x v="2"/>
    <s v="TEC-PH-10000576"/>
    <x v="2"/>
    <n v="328.77600000000001"/>
  </r>
  <r>
    <n v="3308"/>
    <s v="CA-2015-104738"/>
    <n v="30"/>
    <x v="4"/>
    <x v="2"/>
    <s v="01/01/2016"/>
    <x v="0"/>
    <s v="SP-20620"/>
    <s v="Stefania Perrino"/>
    <x v="1"/>
    <x v="0"/>
    <x v="5"/>
    <x v="2"/>
    <s v="OFF-BI-10002160"/>
    <x v="1"/>
    <n v="2.286"/>
  </r>
  <r>
    <n v="3309"/>
    <s v="CA-2015-104738"/>
    <n v="30"/>
    <x v="4"/>
    <x v="2"/>
    <s v="01/01/2016"/>
    <x v="0"/>
    <s v="SP-20620"/>
    <s v="Stefania Perrino"/>
    <x v="1"/>
    <x v="0"/>
    <x v="5"/>
    <x v="2"/>
    <s v="TEC-AC-10003628"/>
    <x v="2"/>
    <n v="47.984000000000002"/>
  </r>
  <r>
    <n v="3310"/>
    <s v="CA-2016-144386"/>
    <n v="5"/>
    <x v="0"/>
    <x v="1"/>
    <s v="11/11/2016"/>
    <x v="1"/>
    <s v="GT-14635"/>
    <s v="Grant Thornton"/>
    <x v="1"/>
    <x v="0"/>
    <x v="15"/>
    <x v="3"/>
    <s v="OFF-BI-10001116"/>
    <x v="1"/>
    <n v="25.344000000000001"/>
  </r>
  <r>
    <n v="3311"/>
    <s v="CA-2017-111416"/>
    <n v="17"/>
    <x v="8"/>
    <x v="0"/>
    <s v="22/09/2017"/>
    <x v="1"/>
    <s v="LW-17215"/>
    <s v="Luke Weiss"/>
    <x v="0"/>
    <x v="0"/>
    <x v="15"/>
    <x v="3"/>
    <s v="OFF-BI-10002026"/>
    <x v="1"/>
    <n v="232.4"/>
  </r>
  <r>
    <n v="3312"/>
    <s v="CA-2017-162747"/>
    <n v="20"/>
    <x v="10"/>
    <x v="0"/>
    <s v="25/03/2017"/>
    <x v="0"/>
    <s v="AH-10030"/>
    <s v="Aaron Hawkins"/>
    <x v="1"/>
    <x v="0"/>
    <x v="35"/>
    <x v="0"/>
    <s v="FUR-FU-10003691"/>
    <x v="0"/>
    <n v="86.45"/>
  </r>
  <r>
    <n v="3313"/>
    <s v="US-2015-133130"/>
    <n v="27"/>
    <x v="8"/>
    <x v="2"/>
    <s v="01/10/2015"/>
    <x v="1"/>
    <s v="TH-21100"/>
    <s v="Thea Hendricks"/>
    <x v="0"/>
    <x v="0"/>
    <x v="1"/>
    <x v="1"/>
    <s v="FUR-CH-10002602"/>
    <x v="0"/>
    <n v="603.91999999999996"/>
  </r>
  <r>
    <n v="3314"/>
    <s v="US-2015-133130"/>
    <n v="27"/>
    <x v="8"/>
    <x v="2"/>
    <s v="01/10/2015"/>
    <x v="1"/>
    <s v="TH-21100"/>
    <s v="Thea Hendricks"/>
    <x v="0"/>
    <x v="0"/>
    <x v="1"/>
    <x v="1"/>
    <s v="OFF-PA-10000675"/>
    <x v="1"/>
    <n v="81.98"/>
  </r>
  <r>
    <n v="3315"/>
    <s v="CA-2018-169978"/>
    <n v="24"/>
    <x v="4"/>
    <x v="3"/>
    <s v="28/12/2018"/>
    <x v="1"/>
    <s v="HG-15025"/>
    <s v="Hunter Glantz"/>
    <x v="0"/>
    <x v="0"/>
    <x v="15"/>
    <x v="3"/>
    <s v="FUR-CH-10002602"/>
    <x v="0"/>
    <n v="271.76400000000001"/>
  </r>
  <r>
    <n v="3316"/>
    <s v="CA-2018-169978"/>
    <n v="24"/>
    <x v="4"/>
    <x v="3"/>
    <s v="28/12/2018"/>
    <x v="1"/>
    <s v="HG-15025"/>
    <s v="Hunter Glantz"/>
    <x v="0"/>
    <x v="0"/>
    <x v="15"/>
    <x v="3"/>
    <s v="OFF-BI-10001900"/>
    <x v="1"/>
    <n v="14.375999999999999"/>
  </r>
  <r>
    <n v="3317"/>
    <s v="CA-2018-161739"/>
    <n v="10"/>
    <x v="0"/>
    <x v="3"/>
    <s v="15/11/2018"/>
    <x v="0"/>
    <s v="EB-13750"/>
    <s v="Edward Becker"/>
    <x v="1"/>
    <x v="0"/>
    <x v="5"/>
    <x v="2"/>
    <s v="FUR-FU-10001468"/>
    <x v="0"/>
    <n v="341.96"/>
  </r>
  <r>
    <n v="3318"/>
    <s v="CA-2016-165057"/>
    <n v="11"/>
    <x v="8"/>
    <x v="1"/>
    <s v="15/09/2016"/>
    <x v="1"/>
    <s v="SC-20725"/>
    <s v="Steven Cartwright"/>
    <x v="0"/>
    <x v="0"/>
    <x v="1"/>
    <x v="1"/>
    <s v="OFF-AR-10004648"/>
    <x v="1"/>
    <n v="181.35"/>
  </r>
  <r>
    <n v="3319"/>
    <s v="CA-2016-165057"/>
    <n v="11"/>
    <x v="8"/>
    <x v="1"/>
    <s v="15/09/2016"/>
    <x v="1"/>
    <s v="SC-20725"/>
    <s v="Steven Cartwright"/>
    <x v="0"/>
    <x v="0"/>
    <x v="1"/>
    <x v="1"/>
    <s v="OFF-LA-10003190"/>
    <x v="1"/>
    <n v="8.64"/>
  </r>
  <r>
    <n v="3320"/>
    <s v="CA-2015-134551"/>
    <n v="20"/>
    <x v="4"/>
    <x v="2"/>
    <s v="25/12/2015"/>
    <x v="1"/>
    <s v="TS-21505"/>
    <s v="Tony Sayre"/>
    <x v="0"/>
    <x v="0"/>
    <x v="18"/>
    <x v="0"/>
    <s v="OFF-AP-10004868"/>
    <x v="1"/>
    <n v="43.512"/>
  </r>
  <r>
    <n v="3321"/>
    <s v="CA-2015-134551"/>
    <n v="20"/>
    <x v="4"/>
    <x v="2"/>
    <s v="25/12/2015"/>
    <x v="1"/>
    <s v="TS-21505"/>
    <s v="Tony Sayre"/>
    <x v="0"/>
    <x v="0"/>
    <x v="18"/>
    <x v="0"/>
    <s v="FUR-CH-10004287"/>
    <x v="0"/>
    <n v="662.88"/>
  </r>
  <r>
    <n v="3322"/>
    <s v="CA-2015-134551"/>
    <n v="20"/>
    <x v="4"/>
    <x v="2"/>
    <s v="25/12/2015"/>
    <x v="1"/>
    <s v="TS-21505"/>
    <s v="Tony Sayre"/>
    <x v="0"/>
    <x v="0"/>
    <x v="18"/>
    <x v="0"/>
    <s v="OFF-PA-10002689"/>
    <x v="1"/>
    <n v="25.92"/>
  </r>
  <r>
    <n v="3323"/>
    <s v="CA-2016-120810"/>
    <n v="23"/>
    <x v="7"/>
    <x v="1"/>
    <s v="27/07/2016"/>
    <x v="1"/>
    <s v="TH-21550"/>
    <s v="Tracy Hopkins"/>
    <x v="2"/>
    <x v="0"/>
    <x v="15"/>
    <x v="3"/>
    <s v="OFF-AP-10002892"/>
    <x v="1"/>
    <n v="68.94"/>
  </r>
  <r>
    <n v="3324"/>
    <s v="CA-2016-120810"/>
    <n v="23"/>
    <x v="7"/>
    <x v="1"/>
    <s v="27/07/2016"/>
    <x v="1"/>
    <s v="TH-21550"/>
    <s v="Tracy Hopkins"/>
    <x v="2"/>
    <x v="0"/>
    <x v="15"/>
    <x v="3"/>
    <s v="FUR-FU-10002253"/>
    <x v="0"/>
    <n v="128.82"/>
  </r>
  <r>
    <n v="3325"/>
    <s v="CA-2015-165309"/>
    <n v="11"/>
    <x v="0"/>
    <x v="2"/>
    <s v="15/11/2015"/>
    <x v="1"/>
    <s v="KD-16270"/>
    <s v="Karen Daniels"/>
    <x v="0"/>
    <x v="0"/>
    <x v="5"/>
    <x v="2"/>
    <s v="OFF-BI-10001359"/>
    <x v="1"/>
    <n v="896.99"/>
  </r>
  <r>
    <n v="3326"/>
    <s v="CA-2015-165309"/>
    <n v="11"/>
    <x v="0"/>
    <x v="2"/>
    <s v="15/11/2015"/>
    <x v="1"/>
    <s v="KD-16270"/>
    <s v="Karen Daniels"/>
    <x v="0"/>
    <x v="0"/>
    <x v="5"/>
    <x v="2"/>
    <s v="OFF-BI-10001267"/>
    <x v="1"/>
    <n v="1.234"/>
  </r>
  <r>
    <n v="3327"/>
    <s v="CA-2015-165309"/>
    <n v="11"/>
    <x v="0"/>
    <x v="2"/>
    <s v="15/11/2015"/>
    <x v="1"/>
    <s v="KD-16270"/>
    <s v="Karen Daniels"/>
    <x v="0"/>
    <x v="0"/>
    <x v="5"/>
    <x v="2"/>
    <s v="OFF-AR-10003582"/>
    <x v="1"/>
    <n v="67.56"/>
  </r>
  <r>
    <n v="3328"/>
    <s v="CA-2015-165309"/>
    <n v="11"/>
    <x v="0"/>
    <x v="2"/>
    <s v="15/11/2015"/>
    <x v="1"/>
    <s v="KD-16270"/>
    <s v="Karen Daniels"/>
    <x v="0"/>
    <x v="0"/>
    <x v="5"/>
    <x v="2"/>
    <s v="OFF-PA-10003724"/>
    <x v="1"/>
    <n v="21.72"/>
  </r>
  <r>
    <n v="3329"/>
    <s v="CA-2015-165309"/>
    <n v="11"/>
    <x v="0"/>
    <x v="2"/>
    <s v="15/11/2015"/>
    <x v="1"/>
    <s v="KD-16270"/>
    <s v="Karen Daniels"/>
    <x v="0"/>
    <x v="0"/>
    <x v="5"/>
    <x v="2"/>
    <s v="OFF-PA-10001033"/>
    <x v="1"/>
    <n v="262.33600000000001"/>
  </r>
  <r>
    <n v="3330"/>
    <s v="CA-2015-165309"/>
    <n v="11"/>
    <x v="0"/>
    <x v="2"/>
    <s v="15/11/2015"/>
    <x v="1"/>
    <s v="KD-16270"/>
    <s v="Karen Daniels"/>
    <x v="0"/>
    <x v="0"/>
    <x v="5"/>
    <x v="2"/>
    <s v="TEC-PH-10003505"/>
    <x v="2"/>
    <n v="148.47999999999999"/>
  </r>
  <r>
    <n v="3331"/>
    <s v="CA-2015-165309"/>
    <n v="11"/>
    <x v="0"/>
    <x v="2"/>
    <s v="15/11/2015"/>
    <x v="1"/>
    <s v="KD-16270"/>
    <s v="Karen Daniels"/>
    <x v="0"/>
    <x v="0"/>
    <x v="5"/>
    <x v="2"/>
    <s v="TEC-PH-10004959"/>
    <x v="2"/>
    <n v="241.17599999999999"/>
  </r>
  <r>
    <n v="3332"/>
    <s v="CA-2018-122595"/>
    <n v="14"/>
    <x v="4"/>
    <x v="3"/>
    <s v="20/12/2018"/>
    <x v="1"/>
    <s v="GM-14455"/>
    <s v="Gary Mitchum"/>
    <x v="2"/>
    <x v="0"/>
    <x v="10"/>
    <x v="2"/>
    <s v="TEC-AC-10000474"/>
    <x v="2"/>
    <n v="227.976"/>
  </r>
  <r>
    <n v="3333"/>
    <s v="CA-2018-122595"/>
    <n v="14"/>
    <x v="4"/>
    <x v="3"/>
    <s v="20/12/2018"/>
    <x v="1"/>
    <s v="GM-14455"/>
    <s v="Gary Mitchum"/>
    <x v="2"/>
    <x v="0"/>
    <x v="10"/>
    <x v="2"/>
    <s v="TEC-PH-10003095"/>
    <x v="2"/>
    <n v="52.68"/>
  </r>
  <r>
    <n v="3334"/>
    <s v="CA-2018-122595"/>
    <n v="14"/>
    <x v="4"/>
    <x v="3"/>
    <s v="20/12/2018"/>
    <x v="1"/>
    <s v="GM-14455"/>
    <s v="Gary Mitchum"/>
    <x v="2"/>
    <x v="0"/>
    <x v="10"/>
    <x v="2"/>
    <s v="FUR-FU-10002963"/>
    <x v="0"/>
    <n v="2.032"/>
  </r>
  <r>
    <n v="3335"/>
    <s v="US-2018-109253"/>
    <n v="21"/>
    <x v="6"/>
    <x v="3"/>
    <s v="22/08/2018"/>
    <x v="2"/>
    <s v="PR-18880"/>
    <s v="Patrick Ryan"/>
    <x v="0"/>
    <x v="0"/>
    <x v="1"/>
    <x v="1"/>
    <s v="OFF-AR-10000203"/>
    <x v="1"/>
    <n v="17.12"/>
  </r>
  <r>
    <n v="3336"/>
    <s v="US-2018-109253"/>
    <n v="21"/>
    <x v="6"/>
    <x v="3"/>
    <s v="22/08/2018"/>
    <x v="2"/>
    <s v="PR-18880"/>
    <s v="Patrick Ryan"/>
    <x v="0"/>
    <x v="0"/>
    <x v="1"/>
    <x v="1"/>
    <s v="TEC-PH-10004667"/>
    <x v="2"/>
    <n v="431.96800000000002"/>
  </r>
  <r>
    <n v="3337"/>
    <s v="US-2018-109253"/>
    <n v="21"/>
    <x v="6"/>
    <x v="3"/>
    <s v="22/08/2018"/>
    <x v="2"/>
    <s v="PR-18880"/>
    <s v="Patrick Ryan"/>
    <x v="0"/>
    <x v="0"/>
    <x v="1"/>
    <x v="1"/>
    <s v="FUR-FU-10000193"/>
    <x v="0"/>
    <n v="129.91999999999999"/>
  </r>
  <r>
    <n v="3338"/>
    <s v="US-2018-109253"/>
    <n v="21"/>
    <x v="6"/>
    <x v="3"/>
    <s v="22/08/2018"/>
    <x v="2"/>
    <s v="PR-18880"/>
    <s v="Patrick Ryan"/>
    <x v="0"/>
    <x v="0"/>
    <x v="1"/>
    <x v="1"/>
    <s v="FUR-TA-10001539"/>
    <x v="0"/>
    <n v="568.72799999999995"/>
  </r>
  <r>
    <n v="3339"/>
    <s v="US-2018-109253"/>
    <n v="21"/>
    <x v="6"/>
    <x v="3"/>
    <s v="22/08/2018"/>
    <x v="2"/>
    <s v="PR-18880"/>
    <s v="Patrick Ryan"/>
    <x v="0"/>
    <x v="0"/>
    <x v="1"/>
    <x v="1"/>
    <s v="OFF-BI-10000962"/>
    <x v="1"/>
    <n v="117.14400000000001"/>
  </r>
  <r>
    <n v="3340"/>
    <s v="US-2018-109253"/>
    <n v="21"/>
    <x v="6"/>
    <x v="3"/>
    <s v="22/08/2018"/>
    <x v="2"/>
    <s v="PR-18880"/>
    <s v="Patrick Ryan"/>
    <x v="0"/>
    <x v="0"/>
    <x v="1"/>
    <x v="1"/>
    <s v="OFF-AP-10002867"/>
    <x v="1"/>
    <n v="203.52"/>
  </r>
  <r>
    <n v="3341"/>
    <s v="US-2018-109253"/>
    <n v="21"/>
    <x v="6"/>
    <x v="3"/>
    <s v="22/08/2018"/>
    <x v="2"/>
    <s v="PR-18880"/>
    <s v="Patrick Ryan"/>
    <x v="0"/>
    <x v="0"/>
    <x v="1"/>
    <x v="1"/>
    <s v="OFF-LA-10001158"/>
    <x v="1"/>
    <n v="51.75"/>
  </r>
  <r>
    <n v="3342"/>
    <s v="CA-2017-145982"/>
    <n v="27"/>
    <x v="6"/>
    <x v="0"/>
    <s v="01/09/2017"/>
    <x v="0"/>
    <s v="TB-21055"/>
    <s v="Ted Butterfield"/>
    <x v="0"/>
    <x v="0"/>
    <x v="31"/>
    <x v="3"/>
    <s v="OFF-PA-10000675"/>
    <x v="1"/>
    <n v="122.97"/>
  </r>
  <r>
    <n v="3343"/>
    <s v="CA-2017-145982"/>
    <n v="27"/>
    <x v="6"/>
    <x v="0"/>
    <s v="01/09/2017"/>
    <x v="0"/>
    <s v="TB-21055"/>
    <s v="Ted Butterfield"/>
    <x v="0"/>
    <x v="0"/>
    <x v="31"/>
    <x v="3"/>
    <s v="FUR-TA-10001307"/>
    <x v="0"/>
    <n v="244.61500000000001"/>
  </r>
  <r>
    <n v="3344"/>
    <s v="CA-2017-145982"/>
    <n v="27"/>
    <x v="6"/>
    <x v="0"/>
    <s v="01/09/2017"/>
    <x v="0"/>
    <s v="TB-21055"/>
    <s v="Ted Butterfield"/>
    <x v="0"/>
    <x v="0"/>
    <x v="31"/>
    <x v="3"/>
    <s v="TEC-PH-10000011"/>
    <x v="2"/>
    <n v="59.97"/>
  </r>
  <r>
    <n v="3345"/>
    <s v="CA-2017-145982"/>
    <n v="27"/>
    <x v="6"/>
    <x v="0"/>
    <s v="01/09/2017"/>
    <x v="0"/>
    <s v="TB-21055"/>
    <s v="Ted Butterfield"/>
    <x v="0"/>
    <x v="0"/>
    <x v="31"/>
    <x v="3"/>
    <s v="OFF-PA-10002666"/>
    <x v="1"/>
    <n v="81.540000000000006"/>
  </r>
  <r>
    <n v="3346"/>
    <s v="CA-2017-145982"/>
    <n v="27"/>
    <x v="6"/>
    <x v="0"/>
    <s v="01/09/2017"/>
    <x v="0"/>
    <s v="TB-21055"/>
    <s v="Ted Butterfield"/>
    <x v="0"/>
    <x v="0"/>
    <x v="31"/>
    <x v="3"/>
    <s v="OFF-FA-10000735"/>
    <x v="1"/>
    <n v="11.68"/>
  </r>
  <r>
    <n v="3347"/>
    <s v="CA-2017-145982"/>
    <n v="27"/>
    <x v="6"/>
    <x v="0"/>
    <s v="01/09/2017"/>
    <x v="0"/>
    <s v="TB-21055"/>
    <s v="Ted Butterfield"/>
    <x v="0"/>
    <x v="0"/>
    <x v="31"/>
    <x v="3"/>
    <s v="OFF-BI-10000174"/>
    <x v="1"/>
    <n v="29"/>
  </r>
  <r>
    <n v="3348"/>
    <s v="CA-2016-112014"/>
    <n v="13"/>
    <x v="6"/>
    <x v="1"/>
    <s v="20/08/2016"/>
    <x v="1"/>
    <s v="ON-18715"/>
    <s v="Odella Nelson"/>
    <x v="1"/>
    <x v="0"/>
    <x v="1"/>
    <x v="1"/>
    <s v="OFF-AR-10003156"/>
    <x v="1"/>
    <n v="50.8"/>
  </r>
  <r>
    <n v="3349"/>
    <s v="CA-2018-154732"/>
    <n v="5"/>
    <x v="0"/>
    <x v="3"/>
    <s v="07/11/2018"/>
    <x v="2"/>
    <s v="AH-10195"/>
    <s v="Alan Haines"/>
    <x v="1"/>
    <x v="0"/>
    <x v="10"/>
    <x v="2"/>
    <s v="OFF-BI-10000474"/>
    <x v="1"/>
    <n v="16.03"/>
  </r>
  <r>
    <n v="3350"/>
    <s v="US-2017-157308"/>
    <n v="17"/>
    <x v="6"/>
    <x v="0"/>
    <s v="21/08/2017"/>
    <x v="1"/>
    <s v="NM-18520"/>
    <s v="Neoma Murray"/>
    <x v="0"/>
    <x v="0"/>
    <x v="4"/>
    <x v="1"/>
    <s v="OFF-BI-10003712"/>
    <x v="1"/>
    <n v="15.712"/>
  </r>
  <r>
    <n v="3351"/>
    <s v="CA-2017-147536"/>
    <n v="26"/>
    <x v="4"/>
    <x v="0"/>
    <s v="31/12/2017"/>
    <x v="1"/>
    <s v="AR-10510"/>
    <s v="Andrew Roberts"/>
    <x v="0"/>
    <x v="0"/>
    <x v="15"/>
    <x v="3"/>
    <s v="TEC-AC-10003280"/>
    <x v="2"/>
    <n v="89.97"/>
  </r>
  <r>
    <n v="3352"/>
    <s v="US-2015-134733"/>
    <n v="23"/>
    <x v="8"/>
    <x v="2"/>
    <s v="28/09/2015"/>
    <x v="1"/>
    <s v="BM-11650"/>
    <s v="Brian Moss"/>
    <x v="1"/>
    <x v="0"/>
    <x v="1"/>
    <x v="1"/>
    <s v="FUR-BO-10002916"/>
    <x v="0"/>
    <n v="435.99900000000002"/>
  </r>
  <r>
    <n v="3353"/>
    <s v="US-2015-134733"/>
    <n v="23"/>
    <x v="8"/>
    <x v="2"/>
    <s v="28/09/2015"/>
    <x v="1"/>
    <s v="BM-11650"/>
    <s v="Brian Moss"/>
    <x v="1"/>
    <x v="0"/>
    <x v="1"/>
    <x v="1"/>
    <s v="TEC-PH-10002726"/>
    <x v="2"/>
    <n v="83.983999999999995"/>
  </r>
  <r>
    <n v="3354"/>
    <s v="US-2015-150434"/>
    <n v="19"/>
    <x v="7"/>
    <x v="2"/>
    <s v="24/07/2015"/>
    <x v="1"/>
    <s v="CA-12310"/>
    <s v="Christine Abelman"/>
    <x v="1"/>
    <x v="0"/>
    <x v="29"/>
    <x v="3"/>
    <s v="TEC-PH-10000895"/>
    <x v="2"/>
    <n v="359.98"/>
  </r>
  <r>
    <n v="3355"/>
    <s v="US-2015-150434"/>
    <n v="19"/>
    <x v="7"/>
    <x v="2"/>
    <s v="24/07/2015"/>
    <x v="1"/>
    <s v="CA-12310"/>
    <s v="Christine Abelman"/>
    <x v="1"/>
    <x v="0"/>
    <x v="29"/>
    <x v="3"/>
    <s v="FUR-TA-10004152"/>
    <x v="0"/>
    <n v="70.56"/>
  </r>
  <r>
    <n v="3356"/>
    <s v="US-2015-150434"/>
    <n v="19"/>
    <x v="7"/>
    <x v="2"/>
    <s v="24/07/2015"/>
    <x v="1"/>
    <s v="CA-12310"/>
    <s v="Christine Abelman"/>
    <x v="1"/>
    <x v="0"/>
    <x v="29"/>
    <x v="3"/>
    <s v="OFF-BI-10003694"/>
    <x v="1"/>
    <n v="20.88"/>
  </r>
  <r>
    <n v="3357"/>
    <s v="US-2015-150434"/>
    <n v="19"/>
    <x v="7"/>
    <x v="2"/>
    <s v="24/07/2015"/>
    <x v="1"/>
    <s v="CA-12310"/>
    <s v="Christine Abelman"/>
    <x v="1"/>
    <x v="0"/>
    <x v="29"/>
    <x v="3"/>
    <s v="OFF-BI-10002160"/>
    <x v="1"/>
    <n v="3.81"/>
  </r>
  <r>
    <n v="3358"/>
    <s v="CA-2018-100335"/>
    <n v="7"/>
    <x v="8"/>
    <x v="3"/>
    <s v="13/09/2018"/>
    <x v="1"/>
    <s v="NF-18595"/>
    <s v="Nicole Fjeld"/>
    <x v="2"/>
    <x v="0"/>
    <x v="10"/>
    <x v="2"/>
    <s v="OFF-PA-10001685"/>
    <x v="1"/>
    <n v="73.007999999999996"/>
  </r>
  <r>
    <n v="3359"/>
    <s v="CA-2017-139234"/>
    <n v="6"/>
    <x v="5"/>
    <x v="0"/>
    <s v="10/05/2017"/>
    <x v="1"/>
    <s v="AF-10870"/>
    <s v="Art Ferguson"/>
    <x v="0"/>
    <x v="0"/>
    <x v="10"/>
    <x v="2"/>
    <s v="OFF-BI-10000773"/>
    <x v="1"/>
    <n v="3.2080000000000002"/>
  </r>
  <r>
    <n v="3360"/>
    <s v="CA-2017-139234"/>
    <n v="6"/>
    <x v="5"/>
    <x v="0"/>
    <s v="10/05/2017"/>
    <x v="1"/>
    <s v="AF-10870"/>
    <s v="Art Ferguson"/>
    <x v="0"/>
    <x v="0"/>
    <x v="10"/>
    <x v="2"/>
    <s v="TEC-AC-10004510"/>
    <x v="2"/>
    <n v="26.175999999999998"/>
  </r>
  <r>
    <n v="3361"/>
    <s v="US-2016-142020"/>
    <n v="4"/>
    <x v="1"/>
    <x v="1"/>
    <s v="08/06/2016"/>
    <x v="0"/>
    <s v="TC-21535"/>
    <s v="Tracy Collins"/>
    <x v="2"/>
    <x v="0"/>
    <x v="15"/>
    <x v="3"/>
    <s v="OFF-PA-10004569"/>
    <x v="1"/>
    <n v="30.44"/>
  </r>
  <r>
    <n v="3362"/>
    <s v="US-2016-142020"/>
    <n v="4"/>
    <x v="1"/>
    <x v="1"/>
    <s v="08/06/2016"/>
    <x v="0"/>
    <s v="TC-21535"/>
    <s v="Tracy Collins"/>
    <x v="2"/>
    <x v="0"/>
    <x v="15"/>
    <x v="3"/>
    <s v="FUR-FU-10000672"/>
    <x v="0"/>
    <n v="35.28"/>
  </r>
  <r>
    <n v="3363"/>
    <s v="CA-2016-139962"/>
    <n v="13"/>
    <x v="4"/>
    <x v="1"/>
    <s v="20/12/2016"/>
    <x v="1"/>
    <s v="Dp-13240"/>
    <s v="Dean percer"/>
    <x v="2"/>
    <x v="0"/>
    <x v="31"/>
    <x v="3"/>
    <s v="OFF-PA-10004451"/>
    <x v="1"/>
    <n v="19.440000000000001"/>
  </r>
  <r>
    <n v="3364"/>
    <s v="CA-2016-139962"/>
    <n v="13"/>
    <x v="4"/>
    <x v="1"/>
    <s v="20/12/2016"/>
    <x v="1"/>
    <s v="Dp-13240"/>
    <s v="Dean percer"/>
    <x v="2"/>
    <x v="0"/>
    <x v="31"/>
    <x v="3"/>
    <s v="OFF-BI-10004738"/>
    <x v="1"/>
    <n v="37.880000000000003"/>
  </r>
  <r>
    <n v="3365"/>
    <s v="CA-2017-130050"/>
    <n v="16"/>
    <x v="7"/>
    <x v="0"/>
    <s v="18/07/2017"/>
    <x v="0"/>
    <s v="MC-17425"/>
    <s v="Mark Cousins"/>
    <x v="1"/>
    <x v="0"/>
    <x v="5"/>
    <x v="2"/>
    <s v="FUR-FU-10001940"/>
    <x v="0"/>
    <n v="9.5519999999999996"/>
  </r>
  <r>
    <n v="3366"/>
    <s v="CA-2015-115161"/>
    <n v="31"/>
    <x v="9"/>
    <x v="2"/>
    <s v="02/02/2015"/>
    <x v="2"/>
    <s v="LC-17050"/>
    <s v="Liz Carlisle"/>
    <x v="0"/>
    <x v="0"/>
    <x v="1"/>
    <x v="1"/>
    <s v="FUR-BO-10003966"/>
    <x v="0"/>
    <n v="290.666"/>
  </r>
  <r>
    <n v="3367"/>
    <s v="CA-2015-165379"/>
    <n v="9"/>
    <x v="7"/>
    <x v="2"/>
    <s v="15/07/2015"/>
    <x v="1"/>
    <s v="BM-11650"/>
    <s v="Brian Moss"/>
    <x v="1"/>
    <x v="0"/>
    <x v="5"/>
    <x v="2"/>
    <s v="OFF-PA-10003072"/>
    <x v="1"/>
    <n v="10.368"/>
  </r>
  <r>
    <n v="3368"/>
    <s v="CA-2015-165379"/>
    <n v="9"/>
    <x v="7"/>
    <x v="2"/>
    <s v="15/07/2015"/>
    <x v="1"/>
    <s v="BM-11650"/>
    <s v="Brian Moss"/>
    <x v="1"/>
    <x v="0"/>
    <x v="5"/>
    <x v="2"/>
    <s v="OFF-PA-10002245"/>
    <x v="1"/>
    <n v="14.352"/>
  </r>
  <r>
    <n v="3369"/>
    <s v="CA-2016-115511"/>
    <n v="21"/>
    <x v="0"/>
    <x v="1"/>
    <s v="25/11/2016"/>
    <x v="1"/>
    <s v="NW-18400"/>
    <s v="Natalie Webber"/>
    <x v="0"/>
    <x v="0"/>
    <x v="33"/>
    <x v="1"/>
    <s v="FUR-BO-10002598"/>
    <x v="0"/>
    <n v="141.96"/>
  </r>
  <r>
    <n v="3370"/>
    <s v="CA-2016-115511"/>
    <n v="21"/>
    <x v="0"/>
    <x v="1"/>
    <s v="25/11/2016"/>
    <x v="1"/>
    <s v="NW-18400"/>
    <s v="Natalie Webber"/>
    <x v="0"/>
    <x v="0"/>
    <x v="33"/>
    <x v="1"/>
    <s v="OFF-BI-10002225"/>
    <x v="1"/>
    <n v="66.048000000000002"/>
  </r>
  <r>
    <n v="3371"/>
    <s v="CA-2017-134887"/>
    <n v="25"/>
    <x v="10"/>
    <x v="0"/>
    <s v="25/03/2017"/>
    <x v="3"/>
    <s v="TB-21280"/>
    <s v="Toby Braunhardt"/>
    <x v="0"/>
    <x v="0"/>
    <x v="26"/>
    <x v="2"/>
    <s v="TEC-AC-10003832"/>
    <x v="2"/>
    <n v="1287.45"/>
  </r>
  <r>
    <n v="3372"/>
    <s v="CA-2018-123778"/>
    <n v="23"/>
    <x v="8"/>
    <x v="3"/>
    <s v="30/09/2018"/>
    <x v="1"/>
    <s v="BS-11755"/>
    <s v="Bruce Stewart"/>
    <x v="0"/>
    <x v="0"/>
    <x v="1"/>
    <x v="1"/>
    <s v="OFF-BI-10000822"/>
    <x v="1"/>
    <n v="25.824000000000002"/>
  </r>
  <r>
    <n v="3373"/>
    <s v="CA-2018-123778"/>
    <n v="23"/>
    <x v="8"/>
    <x v="3"/>
    <s v="30/09/2018"/>
    <x v="1"/>
    <s v="BS-11755"/>
    <s v="Bruce Stewart"/>
    <x v="0"/>
    <x v="0"/>
    <x v="1"/>
    <x v="1"/>
    <s v="OFF-AP-10001242"/>
    <x v="1"/>
    <n v="160.96"/>
  </r>
  <r>
    <n v="3374"/>
    <s v="CA-2016-161718"/>
    <n v="4"/>
    <x v="4"/>
    <x v="1"/>
    <s v="10/12/2016"/>
    <x v="1"/>
    <s v="SO-20335"/>
    <s v="Sean O'Donnell"/>
    <x v="0"/>
    <x v="0"/>
    <x v="15"/>
    <x v="3"/>
    <s v="FUR-FU-10002445"/>
    <x v="0"/>
    <n v="28.44"/>
  </r>
  <r>
    <n v="3375"/>
    <s v="CA-2016-161718"/>
    <n v="4"/>
    <x v="4"/>
    <x v="1"/>
    <s v="10/12/2016"/>
    <x v="1"/>
    <s v="SO-20335"/>
    <s v="Sean O'Donnell"/>
    <x v="0"/>
    <x v="0"/>
    <x v="15"/>
    <x v="3"/>
    <s v="FUR-CH-10002372"/>
    <x v="0"/>
    <n v="364.41"/>
  </r>
  <r>
    <n v="3376"/>
    <s v="CA-2016-161718"/>
    <n v="4"/>
    <x v="4"/>
    <x v="1"/>
    <s v="10/12/2016"/>
    <x v="1"/>
    <s v="SO-20335"/>
    <s v="Sean O'Donnell"/>
    <x v="0"/>
    <x v="0"/>
    <x v="15"/>
    <x v="3"/>
    <s v="TEC-PH-10000376"/>
    <x v="2"/>
    <n v="39.96"/>
  </r>
  <r>
    <n v="3377"/>
    <s v="CA-2016-161718"/>
    <n v="4"/>
    <x v="4"/>
    <x v="1"/>
    <s v="10/12/2016"/>
    <x v="1"/>
    <s v="SO-20335"/>
    <s v="Sean O'Donnell"/>
    <x v="0"/>
    <x v="0"/>
    <x v="15"/>
    <x v="3"/>
    <s v="FUR-CH-10002965"/>
    <x v="0"/>
    <n v="361.76400000000001"/>
  </r>
  <r>
    <n v="3378"/>
    <s v="CA-2017-100671"/>
    <n v="1"/>
    <x v="0"/>
    <x v="0"/>
    <s v="04/11/2017"/>
    <x v="2"/>
    <s v="CS-12490"/>
    <s v="Cindy Schnelling"/>
    <x v="1"/>
    <x v="0"/>
    <x v="5"/>
    <x v="2"/>
    <s v="OFF-ST-10004950"/>
    <x v="1"/>
    <n v="111.672"/>
  </r>
  <r>
    <n v="3379"/>
    <s v="CA-2018-142867"/>
    <n v="17"/>
    <x v="10"/>
    <x v="3"/>
    <s v="21/03/2018"/>
    <x v="1"/>
    <s v="PO-19180"/>
    <s v="Philisse Overcash"/>
    <x v="2"/>
    <x v="0"/>
    <x v="5"/>
    <x v="2"/>
    <s v="OFF-BI-10003166"/>
    <x v="1"/>
    <n v="13.776"/>
  </r>
  <r>
    <n v="3380"/>
    <s v="CA-2018-142867"/>
    <n v="17"/>
    <x v="10"/>
    <x v="3"/>
    <s v="21/03/2018"/>
    <x v="1"/>
    <s v="PO-19180"/>
    <s v="Philisse Overcash"/>
    <x v="2"/>
    <x v="0"/>
    <x v="5"/>
    <x v="2"/>
    <s v="OFF-PA-10004610"/>
    <x v="1"/>
    <n v="10.272"/>
  </r>
  <r>
    <n v="3381"/>
    <s v="CA-2018-103156"/>
    <n v="23"/>
    <x v="0"/>
    <x v="3"/>
    <s v="24/11/2018"/>
    <x v="2"/>
    <s v="TD-20995"/>
    <s v="Tamara Dahlen"/>
    <x v="0"/>
    <x v="0"/>
    <x v="9"/>
    <x v="3"/>
    <s v="FUR-FU-10000320"/>
    <x v="0"/>
    <n v="24.047999999999998"/>
  </r>
  <r>
    <n v="3382"/>
    <s v="US-2018-162208"/>
    <n v="27"/>
    <x v="6"/>
    <x v="3"/>
    <s v="30/08/2018"/>
    <x v="2"/>
    <s v="SP-20620"/>
    <s v="Stefania Perrino"/>
    <x v="1"/>
    <x v="0"/>
    <x v="2"/>
    <x v="0"/>
    <s v="OFF-EN-10004030"/>
    <x v="1"/>
    <n v="2.8959999999999999"/>
  </r>
  <r>
    <n v="3383"/>
    <s v="CA-2016-130659"/>
    <n v="4"/>
    <x v="4"/>
    <x v="1"/>
    <s v="09/12/2016"/>
    <x v="0"/>
    <s v="MS-17365"/>
    <s v="Maribeth Schnelling"/>
    <x v="0"/>
    <x v="0"/>
    <x v="15"/>
    <x v="3"/>
    <s v="OFF-EN-10004147"/>
    <x v="1"/>
    <n v="17.940000000000001"/>
  </r>
  <r>
    <n v="3384"/>
    <s v="CA-2016-130659"/>
    <n v="4"/>
    <x v="4"/>
    <x v="1"/>
    <s v="09/12/2016"/>
    <x v="0"/>
    <s v="MS-17365"/>
    <s v="Maribeth Schnelling"/>
    <x v="0"/>
    <x v="0"/>
    <x v="15"/>
    <x v="3"/>
    <s v="FUR-CH-10003535"/>
    <x v="0"/>
    <n v="384.17399999999998"/>
  </r>
  <r>
    <n v="3385"/>
    <s v="CA-2016-130659"/>
    <n v="4"/>
    <x v="4"/>
    <x v="1"/>
    <s v="09/12/2016"/>
    <x v="0"/>
    <s v="MS-17365"/>
    <s v="Maribeth Schnelling"/>
    <x v="0"/>
    <x v="0"/>
    <x v="15"/>
    <x v="3"/>
    <s v="TEC-PH-10004586"/>
    <x v="2"/>
    <n v="1799.75"/>
  </r>
  <r>
    <n v="3386"/>
    <s v="CA-2018-148404"/>
    <n v="7"/>
    <x v="2"/>
    <x v="3"/>
    <s v="11/10/2018"/>
    <x v="1"/>
    <s v="Dp-13240"/>
    <s v="Dean percer"/>
    <x v="2"/>
    <x v="0"/>
    <x v="3"/>
    <x v="0"/>
    <s v="OFF-ST-10003208"/>
    <x v="1"/>
    <n v="580.67200000000003"/>
  </r>
  <r>
    <n v="3387"/>
    <s v="CA-2018-148404"/>
    <n v="7"/>
    <x v="2"/>
    <x v="3"/>
    <s v="11/10/2018"/>
    <x v="1"/>
    <s v="Dp-13240"/>
    <s v="Dean percer"/>
    <x v="2"/>
    <x v="0"/>
    <x v="3"/>
    <x v="0"/>
    <s v="OFF-FA-10003112"/>
    <x v="1"/>
    <n v="18.936"/>
  </r>
  <r>
    <n v="3388"/>
    <s v="CA-2018-148404"/>
    <n v="7"/>
    <x v="2"/>
    <x v="3"/>
    <s v="11/10/2018"/>
    <x v="1"/>
    <s v="Dp-13240"/>
    <s v="Dean percer"/>
    <x v="2"/>
    <x v="0"/>
    <x v="3"/>
    <x v="0"/>
    <s v="TEC-PH-10004447"/>
    <x v="2"/>
    <n v="222.38399999999999"/>
  </r>
  <r>
    <n v="3389"/>
    <s v="CA-2018-148404"/>
    <n v="7"/>
    <x v="2"/>
    <x v="3"/>
    <s v="11/10/2018"/>
    <x v="1"/>
    <s v="Dp-13240"/>
    <s v="Dean percer"/>
    <x v="2"/>
    <x v="0"/>
    <x v="3"/>
    <x v="0"/>
    <s v="OFF-BI-10002854"/>
    <x v="1"/>
    <n v="50.454000000000001"/>
  </r>
  <r>
    <n v="3390"/>
    <s v="CA-2018-148404"/>
    <n v="7"/>
    <x v="2"/>
    <x v="3"/>
    <s v="11/10/2018"/>
    <x v="1"/>
    <s v="Dp-13240"/>
    <s v="Dean percer"/>
    <x v="2"/>
    <x v="0"/>
    <x v="3"/>
    <x v="0"/>
    <s v="FUR-TA-10001039"/>
    <x v="0"/>
    <n v="154.76400000000001"/>
  </r>
  <r>
    <n v="3391"/>
    <s v="CA-2018-101077"/>
    <n v="25"/>
    <x v="10"/>
    <x v="3"/>
    <s v="30/03/2018"/>
    <x v="0"/>
    <s v="DB-13660"/>
    <s v="Duane Benoit"/>
    <x v="0"/>
    <x v="0"/>
    <x v="5"/>
    <x v="2"/>
    <s v="OFF-PA-10004239"/>
    <x v="1"/>
    <n v="6.8479999999999999"/>
  </r>
  <r>
    <n v="3392"/>
    <s v="CA-2015-166471"/>
    <n v="9"/>
    <x v="6"/>
    <x v="2"/>
    <s v="13/08/2015"/>
    <x v="1"/>
    <s v="MG-17650"/>
    <s v="Matthew Grinstein"/>
    <x v="2"/>
    <x v="0"/>
    <x v="4"/>
    <x v="1"/>
    <s v="TEC-PH-10001530"/>
    <x v="2"/>
    <n v="1091.1679999999999"/>
  </r>
  <r>
    <n v="3393"/>
    <s v="CA-2015-166471"/>
    <n v="9"/>
    <x v="6"/>
    <x v="2"/>
    <s v="13/08/2015"/>
    <x v="1"/>
    <s v="MG-17650"/>
    <s v="Matthew Grinstein"/>
    <x v="2"/>
    <x v="0"/>
    <x v="4"/>
    <x v="1"/>
    <s v="TEC-PH-10000038"/>
    <x v="2"/>
    <n v="219.16800000000001"/>
  </r>
  <r>
    <n v="3394"/>
    <s v="CA-2015-105340"/>
    <n v="22"/>
    <x v="0"/>
    <x v="2"/>
    <s v="25/11/2015"/>
    <x v="2"/>
    <s v="EH-14185"/>
    <s v="Evan Henry"/>
    <x v="0"/>
    <x v="0"/>
    <x v="5"/>
    <x v="2"/>
    <s v="OFF-BI-10001765"/>
    <x v="1"/>
    <n v="6.9279999999999999"/>
  </r>
  <r>
    <n v="3395"/>
    <s v="US-2018-131583"/>
    <n v="10"/>
    <x v="1"/>
    <x v="3"/>
    <s v="10/06/2018"/>
    <x v="3"/>
    <s v="CL-11890"/>
    <s v="Carl Ludwig"/>
    <x v="0"/>
    <x v="0"/>
    <x v="9"/>
    <x v="3"/>
    <s v="OFF-PA-10000380"/>
    <x v="1"/>
    <n v="40.031999999999996"/>
  </r>
  <r>
    <n v="3396"/>
    <s v="US-2018-148362"/>
    <n v="1"/>
    <x v="7"/>
    <x v="3"/>
    <s v="08/07/2018"/>
    <x v="1"/>
    <s v="KF-16285"/>
    <s v="Karen Ferguson"/>
    <x v="2"/>
    <x v="0"/>
    <x v="14"/>
    <x v="2"/>
    <s v="OFF-ST-10001128"/>
    <x v="1"/>
    <n v="443.92"/>
  </r>
  <r>
    <n v="3397"/>
    <s v="US-2018-148362"/>
    <n v="1"/>
    <x v="7"/>
    <x v="3"/>
    <s v="08/07/2018"/>
    <x v="1"/>
    <s v="KF-16285"/>
    <s v="Karen Ferguson"/>
    <x v="2"/>
    <x v="0"/>
    <x v="14"/>
    <x v="2"/>
    <s v="OFF-BI-10003656"/>
    <x v="1"/>
    <n v="169.99"/>
  </r>
  <r>
    <n v="3398"/>
    <s v="US-2018-148362"/>
    <n v="1"/>
    <x v="7"/>
    <x v="3"/>
    <s v="08/07/2018"/>
    <x v="1"/>
    <s v="KF-16285"/>
    <s v="Karen Ferguson"/>
    <x v="2"/>
    <x v="0"/>
    <x v="14"/>
    <x v="2"/>
    <s v="OFF-PA-10003441"/>
    <x v="1"/>
    <n v="25.92"/>
  </r>
  <r>
    <n v="3399"/>
    <s v="CA-2015-102274"/>
    <n v="21"/>
    <x v="0"/>
    <x v="2"/>
    <s v="26/11/2015"/>
    <x v="1"/>
    <s v="DH-13075"/>
    <s v="Dave Hallsten"/>
    <x v="1"/>
    <x v="0"/>
    <x v="0"/>
    <x v="0"/>
    <s v="TEC-PH-10002923"/>
    <x v="2"/>
    <n v="36.99"/>
  </r>
  <r>
    <n v="3400"/>
    <s v="CA-2015-102274"/>
    <n v="21"/>
    <x v="0"/>
    <x v="2"/>
    <s v="26/11/2015"/>
    <x v="1"/>
    <s v="DH-13075"/>
    <s v="Dave Hallsten"/>
    <x v="1"/>
    <x v="0"/>
    <x v="0"/>
    <x v="0"/>
    <s v="OFF-PA-10004359"/>
    <x v="1"/>
    <n v="629.1"/>
  </r>
  <r>
    <n v="3401"/>
    <s v="CA-2015-102274"/>
    <n v="21"/>
    <x v="0"/>
    <x v="2"/>
    <s v="26/11/2015"/>
    <x v="1"/>
    <s v="DH-13075"/>
    <s v="Dave Hallsten"/>
    <x v="1"/>
    <x v="0"/>
    <x v="0"/>
    <x v="0"/>
    <s v="OFF-ST-10001511"/>
    <x v="1"/>
    <n v="193.95"/>
  </r>
  <r>
    <n v="3402"/>
    <s v="CA-2015-102274"/>
    <n v="21"/>
    <x v="0"/>
    <x v="2"/>
    <s v="26/11/2015"/>
    <x v="1"/>
    <s v="DH-13075"/>
    <s v="Dave Hallsten"/>
    <x v="1"/>
    <x v="0"/>
    <x v="0"/>
    <x v="0"/>
    <s v="OFF-AR-10002833"/>
    <x v="1"/>
    <n v="5.46"/>
  </r>
  <r>
    <n v="3403"/>
    <s v="CA-2016-129700"/>
    <n v="4"/>
    <x v="5"/>
    <x v="1"/>
    <s v="05/05/2016"/>
    <x v="2"/>
    <s v="LA-16780"/>
    <s v="Laura Armstrong"/>
    <x v="1"/>
    <x v="0"/>
    <x v="10"/>
    <x v="2"/>
    <s v="FUR-FU-10001940"/>
    <x v="0"/>
    <n v="22.288"/>
  </r>
  <r>
    <n v="3404"/>
    <s v="CA-2018-168739"/>
    <n v="29"/>
    <x v="5"/>
    <x v="3"/>
    <s v="05/06/2018"/>
    <x v="1"/>
    <s v="HZ-14950"/>
    <s v="Henia Zydlo"/>
    <x v="0"/>
    <x v="0"/>
    <x v="5"/>
    <x v="2"/>
    <s v="FUR-FU-10003919"/>
    <x v="0"/>
    <n v="65.424000000000007"/>
  </r>
  <r>
    <n v="3405"/>
    <s v="CA-2016-152527"/>
    <n v="17"/>
    <x v="2"/>
    <x v="1"/>
    <s v="17/10/2016"/>
    <x v="3"/>
    <s v="CM-12190"/>
    <s v="Charlotte Melton"/>
    <x v="0"/>
    <x v="0"/>
    <x v="1"/>
    <x v="1"/>
    <s v="OFF-ST-10003479"/>
    <x v="1"/>
    <n v="77.88"/>
  </r>
  <r>
    <n v="3406"/>
    <s v="US-2015-150119"/>
    <n v="23"/>
    <x v="3"/>
    <x v="2"/>
    <s v="27/04/2015"/>
    <x v="1"/>
    <s v="LB-16795"/>
    <s v="Laurel Beltran"/>
    <x v="2"/>
    <x v="0"/>
    <x v="24"/>
    <x v="3"/>
    <s v="FUR-CH-10002965"/>
    <x v="0"/>
    <n v="281.37200000000001"/>
  </r>
  <r>
    <n v="3407"/>
    <s v="US-2015-150119"/>
    <n v="23"/>
    <x v="3"/>
    <x v="2"/>
    <s v="27/04/2015"/>
    <x v="1"/>
    <s v="LB-16795"/>
    <s v="Laurel Beltran"/>
    <x v="2"/>
    <x v="0"/>
    <x v="24"/>
    <x v="3"/>
    <s v="FUR-CH-10002965"/>
    <x v="0"/>
    <n v="281.37200000000001"/>
  </r>
  <r>
    <n v="3408"/>
    <s v="US-2015-150119"/>
    <n v="23"/>
    <x v="3"/>
    <x v="2"/>
    <s v="27/04/2015"/>
    <x v="1"/>
    <s v="LB-16795"/>
    <s v="Laurel Beltran"/>
    <x v="2"/>
    <x v="0"/>
    <x v="24"/>
    <x v="3"/>
    <s v="OFF-BI-10000145"/>
    <x v="1"/>
    <n v="7.4880000000000004"/>
  </r>
  <r>
    <n v="3409"/>
    <s v="US-2015-150119"/>
    <n v="23"/>
    <x v="3"/>
    <x v="2"/>
    <s v="27/04/2015"/>
    <x v="1"/>
    <s v="LB-16795"/>
    <s v="Laurel Beltran"/>
    <x v="2"/>
    <x v="0"/>
    <x v="24"/>
    <x v="3"/>
    <s v="FUR-FU-10002191"/>
    <x v="0"/>
    <n v="22.335999999999999"/>
  </r>
  <r>
    <n v="3410"/>
    <s v="US-2018-150847"/>
    <n v="30"/>
    <x v="3"/>
    <x v="3"/>
    <s v="06/05/2018"/>
    <x v="1"/>
    <s v="JF-15490"/>
    <s v="Jeremy Farry"/>
    <x v="0"/>
    <x v="0"/>
    <x v="24"/>
    <x v="3"/>
    <s v="OFF-PA-10004451"/>
    <x v="1"/>
    <n v="10.368"/>
  </r>
  <r>
    <n v="3411"/>
    <s v="CA-2017-100244"/>
    <n v="20"/>
    <x v="8"/>
    <x v="0"/>
    <s v="24/09/2017"/>
    <x v="1"/>
    <s v="GM-14695"/>
    <s v="Greg Maxwell"/>
    <x v="1"/>
    <x v="0"/>
    <x v="1"/>
    <x v="1"/>
    <s v="OFF-PA-10001471"/>
    <x v="1"/>
    <n v="65.790000000000006"/>
  </r>
  <r>
    <n v="3412"/>
    <s v="CA-2017-100244"/>
    <n v="20"/>
    <x v="8"/>
    <x v="0"/>
    <s v="24/09/2017"/>
    <x v="1"/>
    <s v="GM-14695"/>
    <s v="Greg Maxwell"/>
    <x v="1"/>
    <x v="0"/>
    <x v="1"/>
    <x v="1"/>
    <s v="OFF-BI-10003656"/>
    <x v="1"/>
    <n v="271.98399999999998"/>
  </r>
  <r>
    <n v="3413"/>
    <s v="CA-2017-100244"/>
    <n v="20"/>
    <x v="8"/>
    <x v="0"/>
    <s v="24/09/2017"/>
    <x v="1"/>
    <s v="GM-14695"/>
    <s v="Greg Maxwell"/>
    <x v="1"/>
    <x v="0"/>
    <x v="1"/>
    <x v="1"/>
    <s v="OFF-AR-10000940"/>
    <x v="1"/>
    <n v="11.76"/>
  </r>
  <r>
    <n v="3414"/>
    <s v="CA-2017-100244"/>
    <n v="20"/>
    <x v="8"/>
    <x v="0"/>
    <s v="24/09/2017"/>
    <x v="1"/>
    <s v="GM-14695"/>
    <s v="Greg Maxwell"/>
    <x v="1"/>
    <x v="0"/>
    <x v="1"/>
    <x v="1"/>
    <s v="OFF-PA-10002319"/>
    <x v="1"/>
    <n v="77.52"/>
  </r>
  <r>
    <n v="3415"/>
    <s v="CA-2017-100244"/>
    <n v="20"/>
    <x v="8"/>
    <x v="0"/>
    <s v="24/09/2017"/>
    <x v="1"/>
    <s v="GM-14695"/>
    <s v="Greg Maxwell"/>
    <x v="1"/>
    <x v="0"/>
    <x v="1"/>
    <x v="1"/>
    <s v="OFF-BI-10000977"/>
    <x v="1"/>
    <n v="48.64"/>
  </r>
  <r>
    <n v="3416"/>
    <s v="CA-2017-116540"/>
    <n v="2"/>
    <x v="8"/>
    <x v="0"/>
    <s v="02/09/2017"/>
    <x v="3"/>
    <s v="SS-20590"/>
    <s v="Sonia Sunley"/>
    <x v="0"/>
    <x v="0"/>
    <x v="6"/>
    <x v="2"/>
    <s v="OFF-FA-10002676"/>
    <x v="1"/>
    <n v="1.81"/>
  </r>
  <r>
    <n v="3417"/>
    <s v="CA-2017-116540"/>
    <n v="2"/>
    <x v="8"/>
    <x v="0"/>
    <s v="02/09/2017"/>
    <x v="3"/>
    <s v="SS-20590"/>
    <s v="Sonia Sunley"/>
    <x v="0"/>
    <x v="0"/>
    <x v="6"/>
    <x v="2"/>
    <s v="OFF-BI-10004970"/>
    <x v="1"/>
    <n v="8.26"/>
  </r>
  <r>
    <n v="3418"/>
    <s v="CA-2016-151841"/>
    <n v="27"/>
    <x v="3"/>
    <x v="1"/>
    <s v="02/05/2016"/>
    <x v="1"/>
    <s v="TC-21475"/>
    <s v="Tony Chapman"/>
    <x v="2"/>
    <x v="0"/>
    <x v="22"/>
    <x v="1"/>
    <s v="OFF-AP-10003971"/>
    <x v="1"/>
    <n v="43.56"/>
  </r>
  <r>
    <n v="3419"/>
    <s v="CA-2016-151841"/>
    <n v="27"/>
    <x v="3"/>
    <x v="1"/>
    <s v="02/05/2016"/>
    <x v="1"/>
    <s v="TC-21475"/>
    <s v="Tony Chapman"/>
    <x v="2"/>
    <x v="0"/>
    <x v="22"/>
    <x v="1"/>
    <s v="OFF-SU-10001574"/>
    <x v="1"/>
    <n v="5.84"/>
  </r>
  <r>
    <n v="3420"/>
    <s v="CA-2016-150791"/>
    <n v="6"/>
    <x v="8"/>
    <x v="1"/>
    <s v="13/09/2016"/>
    <x v="1"/>
    <s v="CC-12430"/>
    <s v="Chuck Clark"/>
    <x v="2"/>
    <x v="0"/>
    <x v="15"/>
    <x v="3"/>
    <s v="FUR-CH-10000665"/>
    <x v="0"/>
    <n v="271.76400000000001"/>
  </r>
  <r>
    <n v="3421"/>
    <s v="CA-2017-134803"/>
    <n v="28"/>
    <x v="5"/>
    <x v="0"/>
    <s v="03/06/2017"/>
    <x v="1"/>
    <s v="CL-12565"/>
    <s v="Clay Ludtke"/>
    <x v="0"/>
    <x v="0"/>
    <x v="1"/>
    <x v="1"/>
    <s v="OFF-AP-10000891"/>
    <x v="1"/>
    <n v="262.24"/>
  </r>
  <r>
    <n v="3422"/>
    <s v="CA-2017-134803"/>
    <n v="28"/>
    <x v="5"/>
    <x v="0"/>
    <s v="03/06/2017"/>
    <x v="1"/>
    <s v="CL-12565"/>
    <s v="Clay Ludtke"/>
    <x v="0"/>
    <x v="0"/>
    <x v="1"/>
    <x v="1"/>
    <s v="OFF-PA-10003790"/>
    <x v="1"/>
    <n v="182.72"/>
  </r>
  <r>
    <n v="3423"/>
    <s v="CA-2017-134803"/>
    <n v="28"/>
    <x v="5"/>
    <x v="0"/>
    <s v="03/06/2017"/>
    <x v="1"/>
    <s v="CL-12565"/>
    <s v="Clay Ludtke"/>
    <x v="0"/>
    <x v="0"/>
    <x v="1"/>
    <x v="1"/>
    <s v="TEC-AC-10002217"/>
    <x v="2"/>
    <n v="131.6"/>
  </r>
  <r>
    <n v="3424"/>
    <s v="CA-2017-134803"/>
    <n v="28"/>
    <x v="5"/>
    <x v="0"/>
    <s v="03/06/2017"/>
    <x v="1"/>
    <s v="CL-12565"/>
    <s v="Clay Ludtke"/>
    <x v="0"/>
    <x v="0"/>
    <x v="1"/>
    <x v="1"/>
    <s v="OFF-BI-10002215"/>
    <x v="1"/>
    <n v="22.72"/>
  </r>
  <r>
    <n v="3425"/>
    <s v="CA-2017-134803"/>
    <n v="28"/>
    <x v="5"/>
    <x v="0"/>
    <s v="03/06/2017"/>
    <x v="1"/>
    <s v="CL-12565"/>
    <s v="Clay Ludtke"/>
    <x v="0"/>
    <x v="0"/>
    <x v="1"/>
    <x v="1"/>
    <s v="TEC-MA-10001972"/>
    <x v="2"/>
    <n v="558.4"/>
  </r>
  <r>
    <n v="3426"/>
    <s v="CA-2016-153381"/>
    <n v="24"/>
    <x v="8"/>
    <x v="1"/>
    <s v="28/09/2016"/>
    <x v="1"/>
    <s v="DE-13255"/>
    <s v="Deanra Eno"/>
    <x v="2"/>
    <x v="0"/>
    <x v="23"/>
    <x v="2"/>
    <s v="OFF-BI-10001525"/>
    <x v="1"/>
    <n v="15.24"/>
  </r>
  <r>
    <n v="3427"/>
    <s v="CA-2016-153381"/>
    <n v="24"/>
    <x v="8"/>
    <x v="1"/>
    <s v="28/09/2016"/>
    <x v="1"/>
    <s v="DE-13255"/>
    <s v="Deanra Eno"/>
    <x v="2"/>
    <x v="0"/>
    <x v="23"/>
    <x v="2"/>
    <s v="FUR-CH-10000988"/>
    <x v="0"/>
    <n v="1408.1"/>
  </r>
  <r>
    <n v="3428"/>
    <s v="US-2018-111024"/>
    <n v="3"/>
    <x v="7"/>
    <x v="3"/>
    <s v="06/07/2018"/>
    <x v="0"/>
    <s v="SZ-20035"/>
    <s v="Sam Zeldin"/>
    <x v="2"/>
    <x v="0"/>
    <x v="24"/>
    <x v="3"/>
    <s v="OFF-PA-10000174"/>
    <x v="1"/>
    <n v="32.896000000000001"/>
  </r>
  <r>
    <n v="3429"/>
    <s v="US-2018-111024"/>
    <n v="3"/>
    <x v="7"/>
    <x v="3"/>
    <s v="06/07/2018"/>
    <x v="0"/>
    <s v="SZ-20035"/>
    <s v="Sam Zeldin"/>
    <x v="2"/>
    <x v="0"/>
    <x v="24"/>
    <x v="3"/>
    <s v="FUR-TA-10002041"/>
    <x v="0"/>
    <n v="215.148"/>
  </r>
  <r>
    <n v="3430"/>
    <s v="US-2018-111024"/>
    <n v="3"/>
    <x v="7"/>
    <x v="3"/>
    <s v="06/07/2018"/>
    <x v="0"/>
    <s v="SZ-20035"/>
    <s v="Sam Zeldin"/>
    <x v="2"/>
    <x v="0"/>
    <x v="24"/>
    <x v="3"/>
    <s v="OFF-PA-10002246"/>
    <x v="1"/>
    <n v="30.96"/>
  </r>
  <r>
    <n v="3431"/>
    <s v="CA-2018-148264"/>
    <n v="8"/>
    <x v="4"/>
    <x v="3"/>
    <s v="09/12/2018"/>
    <x v="2"/>
    <s v="LF-17185"/>
    <s v="Luke Foster"/>
    <x v="0"/>
    <x v="0"/>
    <x v="1"/>
    <x v="1"/>
    <s v="OFF-ST-10003327"/>
    <x v="1"/>
    <n v="29.79"/>
  </r>
  <r>
    <n v="3432"/>
    <s v="CA-2018-148264"/>
    <n v="8"/>
    <x v="4"/>
    <x v="3"/>
    <s v="09/12/2018"/>
    <x v="2"/>
    <s v="LF-17185"/>
    <s v="Luke Foster"/>
    <x v="0"/>
    <x v="0"/>
    <x v="1"/>
    <x v="1"/>
    <s v="FUR-FU-10002703"/>
    <x v="0"/>
    <n v="128.9"/>
  </r>
  <r>
    <n v="3433"/>
    <s v="CA-2018-148264"/>
    <n v="8"/>
    <x v="4"/>
    <x v="3"/>
    <s v="09/12/2018"/>
    <x v="2"/>
    <s v="LF-17185"/>
    <s v="Luke Foster"/>
    <x v="0"/>
    <x v="0"/>
    <x v="1"/>
    <x v="1"/>
    <s v="OFF-PA-10003651"/>
    <x v="1"/>
    <n v="60.12"/>
  </r>
  <r>
    <n v="3434"/>
    <s v="CA-2018-131212"/>
    <n v="5"/>
    <x v="4"/>
    <x v="3"/>
    <s v="09/12/2018"/>
    <x v="1"/>
    <s v="AB-10165"/>
    <s v="Alan Barnes"/>
    <x v="0"/>
    <x v="0"/>
    <x v="4"/>
    <x v="1"/>
    <s v="OFF-BI-10001617"/>
    <x v="1"/>
    <n v="24.815999999999999"/>
  </r>
  <r>
    <n v="3435"/>
    <s v="CA-2018-131212"/>
    <n v="5"/>
    <x v="4"/>
    <x v="3"/>
    <s v="09/12/2018"/>
    <x v="1"/>
    <s v="AB-10165"/>
    <s v="Alan Barnes"/>
    <x v="0"/>
    <x v="0"/>
    <x v="4"/>
    <x v="1"/>
    <s v="OFF-BI-10000145"/>
    <x v="1"/>
    <n v="14.976000000000001"/>
  </r>
  <r>
    <n v="3436"/>
    <s v="US-2016-100531"/>
    <n v="27"/>
    <x v="8"/>
    <x v="1"/>
    <s v="29/09/2016"/>
    <x v="2"/>
    <s v="NM-18520"/>
    <s v="Neoma Murray"/>
    <x v="0"/>
    <x v="0"/>
    <x v="10"/>
    <x v="2"/>
    <s v="OFF-BI-10001670"/>
    <x v="1"/>
    <n v="15.08"/>
  </r>
  <r>
    <n v="3437"/>
    <s v="US-2016-100531"/>
    <n v="27"/>
    <x v="8"/>
    <x v="1"/>
    <s v="29/09/2016"/>
    <x v="2"/>
    <s v="NM-18520"/>
    <s v="Neoma Murray"/>
    <x v="0"/>
    <x v="0"/>
    <x v="10"/>
    <x v="2"/>
    <s v="FUR-FU-10003849"/>
    <x v="0"/>
    <n v="24.288"/>
  </r>
  <r>
    <n v="3438"/>
    <s v="CA-2018-152583"/>
    <n v="30"/>
    <x v="2"/>
    <x v="3"/>
    <s v="30/10/2018"/>
    <x v="3"/>
    <s v="RA-19945"/>
    <s v="Ryan Akin"/>
    <x v="0"/>
    <x v="0"/>
    <x v="5"/>
    <x v="2"/>
    <s v="FUR-FU-10003849"/>
    <x v="0"/>
    <n v="16.192"/>
  </r>
  <r>
    <n v="3439"/>
    <s v="CA-2018-152583"/>
    <n v="30"/>
    <x v="2"/>
    <x v="3"/>
    <s v="30/10/2018"/>
    <x v="3"/>
    <s v="RA-19945"/>
    <s v="Ryan Akin"/>
    <x v="0"/>
    <x v="0"/>
    <x v="5"/>
    <x v="2"/>
    <s v="FUR-TA-10002041"/>
    <x v="0"/>
    <n v="251.006"/>
  </r>
  <r>
    <n v="3440"/>
    <s v="CA-2018-152583"/>
    <n v="30"/>
    <x v="2"/>
    <x v="3"/>
    <s v="30/10/2018"/>
    <x v="3"/>
    <s v="RA-19945"/>
    <s v="Ryan Akin"/>
    <x v="0"/>
    <x v="0"/>
    <x v="5"/>
    <x v="2"/>
    <s v="OFF-ST-10002214"/>
    <x v="1"/>
    <n v="54.192"/>
  </r>
  <r>
    <n v="3441"/>
    <s v="CA-2016-144099"/>
    <n v="29"/>
    <x v="0"/>
    <x v="1"/>
    <s v="30/11/2016"/>
    <x v="3"/>
    <s v="PO-19195"/>
    <s v="Phillina Ober"/>
    <x v="2"/>
    <x v="0"/>
    <x v="1"/>
    <x v="1"/>
    <s v="OFF-BI-10001078"/>
    <x v="1"/>
    <n v="4.3040000000000003"/>
  </r>
  <r>
    <n v="3442"/>
    <s v="CA-2015-158337"/>
    <n v="11"/>
    <x v="10"/>
    <x v="2"/>
    <s v="14/03/2015"/>
    <x v="0"/>
    <s v="KA-16525"/>
    <s v="Kelly Andreada"/>
    <x v="0"/>
    <x v="0"/>
    <x v="15"/>
    <x v="3"/>
    <s v="OFF-PA-10002137"/>
    <x v="1"/>
    <n v="108.92"/>
  </r>
  <r>
    <n v="3443"/>
    <s v="CA-2018-168858"/>
    <n v="19"/>
    <x v="0"/>
    <x v="3"/>
    <s v="23/11/2018"/>
    <x v="1"/>
    <s v="JD-16150"/>
    <s v="Justin Deggeller"/>
    <x v="1"/>
    <x v="0"/>
    <x v="15"/>
    <x v="3"/>
    <s v="OFF-EN-10001415"/>
    <x v="1"/>
    <n v="16.739999999999998"/>
  </r>
  <r>
    <n v="3444"/>
    <s v="CA-2018-168858"/>
    <n v="19"/>
    <x v="0"/>
    <x v="3"/>
    <s v="23/11/2018"/>
    <x v="1"/>
    <s v="JD-16150"/>
    <s v="Justin Deggeller"/>
    <x v="1"/>
    <x v="0"/>
    <x v="15"/>
    <x v="3"/>
    <s v="OFF-AP-10003849"/>
    <x v="1"/>
    <n v="2504.7399999999998"/>
  </r>
  <r>
    <n v="3445"/>
    <s v="CA-2017-116344"/>
    <n v="29"/>
    <x v="7"/>
    <x v="0"/>
    <s v="02/08/2017"/>
    <x v="1"/>
    <s v="JO-15145"/>
    <s v="Jack O'Briant"/>
    <x v="1"/>
    <x v="0"/>
    <x v="9"/>
    <x v="3"/>
    <s v="OFF-ST-10001713"/>
    <x v="1"/>
    <n v="84.784000000000006"/>
  </r>
  <r>
    <n v="3446"/>
    <s v="CA-2016-131779"/>
    <n v="12"/>
    <x v="1"/>
    <x v="1"/>
    <s v="17/06/2016"/>
    <x v="1"/>
    <s v="LE-16810"/>
    <s v="Laurel Elliston"/>
    <x v="0"/>
    <x v="0"/>
    <x v="13"/>
    <x v="3"/>
    <s v="OFF-ST-10001505"/>
    <x v="1"/>
    <n v="29.9"/>
  </r>
  <r>
    <n v="3447"/>
    <s v="CA-2017-158869"/>
    <n v="6"/>
    <x v="6"/>
    <x v="0"/>
    <s v="07/08/2017"/>
    <x v="2"/>
    <s v="AH-10690"/>
    <s v="Anna Häberlin"/>
    <x v="1"/>
    <x v="0"/>
    <x v="15"/>
    <x v="3"/>
    <s v="OFF-PA-10000474"/>
    <x v="1"/>
    <n v="70.88"/>
  </r>
  <r>
    <n v="3448"/>
    <s v="CA-2018-102554"/>
    <n v="11"/>
    <x v="1"/>
    <x v="3"/>
    <s v="15/06/2018"/>
    <x v="1"/>
    <s v="KN-16705"/>
    <s v="Kristina Nunn"/>
    <x v="2"/>
    <x v="0"/>
    <x v="19"/>
    <x v="0"/>
    <s v="OFF-AR-10001919"/>
    <x v="1"/>
    <n v="3.76"/>
  </r>
  <r>
    <n v="3449"/>
    <s v="CA-2017-162614"/>
    <n v="7"/>
    <x v="2"/>
    <x v="0"/>
    <s v="13/10/2017"/>
    <x v="1"/>
    <s v="TB-21250"/>
    <s v="Tim Brockman"/>
    <x v="0"/>
    <x v="0"/>
    <x v="1"/>
    <x v="1"/>
    <s v="OFF-BI-10004001"/>
    <x v="1"/>
    <n v="27.263999999999999"/>
  </r>
  <r>
    <n v="3450"/>
    <s v="CA-2015-168592"/>
    <n v="8"/>
    <x v="8"/>
    <x v="2"/>
    <s v="14/09/2015"/>
    <x v="1"/>
    <s v="DP-13390"/>
    <s v="Dennis Pardue"/>
    <x v="2"/>
    <x v="0"/>
    <x v="1"/>
    <x v="1"/>
    <s v="OFF-AP-10004785"/>
    <x v="1"/>
    <n v="56.65"/>
  </r>
  <r>
    <n v="3451"/>
    <s v="CA-2015-168592"/>
    <n v="8"/>
    <x v="8"/>
    <x v="2"/>
    <s v="14/09/2015"/>
    <x v="1"/>
    <s v="DP-13390"/>
    <s v="Dennis Pardue"/>
    <x v="2"/>
    <x v="0"/>
    <x v="1"/>
    <x v="1"/>
    <s v="OFF-ST-10002406"/>
    <x v="1"/>
    <n v="14.97"/>
  </r>
  <r>
    <n v="3452"/>
    <s v="CA-2015-168592"/>
    <n v="8"/>
    <x v="8"/>
    <x v="2"/>
    <s v="14/09/2015"/>
    <x v="1"/>
    <s v="DP-13390"/>
    <s v="Dennis Pardue"/>
    <x v="2"/>
    <x v="0"/>
    <x v="1"/>
    <x v="1"/>
    <s v="OFF-FA-10002988"/>
    <x v="1"/>
    <n v="4.0199999999999996"/>
  </r>
  <r>
    <n v="3453"/>
    <s v="CA-2015-157609"/>
    <n v="16"/>
    <x v="10"/>
    <x v="2"/>
    <s v="21/03/2015"/>
    <x v="0"/>
    <s v="KN-16705"/>
    <s v="Kristina Nunn"/>
    <x v="2"/>
    <x v="0"/>
    <x v="3"/>
    <x v="0"/>
    <s v="TEC-PH-10002415"/>
    <x v="2"/>
    <n v="471.92"/>
  </r>
  <r>
    <n v="3454"/>
    <s v="CA-2016-153325"/>
    <n v="1"/>
    <x v="10"/>
    <x v="1"/>
    <s v="02/03/2016"/>
    <x v="0"/>
    <s v="ST-20530"/>
    <s v="Shui Tom"/>
    <x v="0"/>
    <x v="0"/>
    <x v="32"/>
    <x v="0"/>
    <s v="OFF-BI-10004236"/>
    <x v="1"/>
    <n v="58.72"/>
  </r>
  <r>
    <n v="3455"/>
    <s v="CA-2016-153626"/>
    <n v="9"/>
    <x v="7"/>
    <x v="1"/>
    <s v="14/07/2016"/>
    <x v="1"/>
    <s v="EB-13870"/>
    <s v="Emily Burns"/>
    <x v="0"/>
    <x v="0"/>
    <x v="18"/>
    <x v="0"/>
    <s v="OFF-AR-10000657"/>
    <x v="1"/>
    <n v="5.16"/>
  </r>
  <r>
    <n v="3456"/>
    <s v="CA-2017-166485"/>
    <n v="20"/>
    <x v="11"/>
    <x v="0"/>
    <s v="27/02/2017"/>
    <x v="1"/>
    <s v="AH-10210"/>
    <s v="Alan Hwang"/>
    <x v="0"/>
    <x v="0"/>
    <x v="18"/>
    <x v="0"/>
    <s v="OFF-PA-10004996"/>
    <x v="1"/>
    <n v="16.495999999999999"/>
  </r>
  <r>
    <n v="3457"/>
    <s v="CA-2018-136448"/>
    <n v="16"/>
    <x v="8"/>
    <x v="3"/>
    <s v="18/09/2018"/>
    <x v="2"/>
    <s v="AS-10090"/>
    <s v="Adam Shillingsburg"/>
    <x v="0"/>
    <x v="0"/>
    <x v="9"/>
    <x v="3"/>
    <s v="TEC-AC-10001109"/>
    <x v="2"/>
    <n v="71.975999999999999"/>
  </r>
  <r>
    <n v="3458"/>
    <s v="CA-2018-136448"/>
    <n v="16"/>
    <x v="8"/>
    <x v="3"/>
    <s v="18/09/2018"/>
    <x v="2"/>
    <s v="AS-10090"/>
    <s v="Adam Shillingsburg"/>
    <x v="0"/>
    <x v="0"/>
    <x v="9"/>
    <x v="3"/>
    <s v="FUR-FU-10003832"/>
    <x v="0"/>
    <n v="22.512"/>
  </r>
  <r>
    <n v="3459"/>
    <s v="CA-2018-136448"/>
    <n v="16"/>
    <x v="8"/>
    <x v="3"/>
    <s v="18/09/2018"/>
    <x v="2"/>
    <s v="AS-10090"/>
    <s v="Adam Shillingsburg"/>
    <x v="0"/>
    <x v="0"/>
    <x v="9"/>
    <x v="3"/>
    <s v="OFF-BI-10002393"/>
    <x v="1"/>
    <n v="3.444"/>
  </r>
  <r>
    <n v="3460"/>
    <s v="CA-2018-136448"/>
    <n v="16"/>
    <x v="8"/>
    <x v="3"/>
    <s v="18/09/2018"/>
    <x v="2"/>
    <s v="AS-10090"/>
    <s v="Adam Shillingsburg"/>
    <x v="0"/>
    <x v="0"/>
    <x v="9"/>
    <x v="3"/>
    <s v="OFF-BI-10001359"/>
    <x v="1"/>
    <n v="538.19399999999996"/>
  </r>
  <r>
    <n v="3461"/>
    <s v="CA-2018-136448"/>
    <n v="16"/>
    <x v="8"/>
    <x v="3"/>
    <s v="18/09/2018"/>
    <x v="2"/>
    <s v="AS-10090"/>
    <s v="Adam Shillingsburg"/>
    <x v="0"/>
    <x v="0"/>
    <x v="9"/>
    <x v="3"/>
    <s v="TEC-AC-10003628"/>
    <x v="2"/>
    <n v="47.984000000000002"/>
  </r>
  <r>
    <n v="3462"/>
    <s v="CA-2018-114258"/>
    <n v="5"/>
    <x v="0"/>
    <x v="3"/>
    <s v="10/11/2018"/>
    <x v="0"/>
    <s v="EM-13825"/>
    <s v="Elizabeth Moffitt"/>
    <x v="1"/>
    <x v="0"/>
    <x v="5"/>
    <x v="2"/>
    <s v="TEC-PH-10003012"/>
    <x v="2"/>
    <n v="492.76799999999997"/>
  </r>
  <r>
    <n v="3463"/>
    <s v="CA-2016-152611"/>
    <n v="20"/>
    <x v="11"/>
    <x v="1"/>
    <s v="23/02/2016"/>
    <x v="0"/>
    <s v="KA-16525"/>
    <s v="Kelly Andreada"/>
    <x v="0"/>
    <x v="0"/>
    <x v="30"/>
    <x v="3"/>
    <s v="OFF-AR-10003903"/>
    <x v="1"/>
    <n v="286.79000000000002"/>
  </r>
  <r>
    <n v="3464"/>
    <s v="CA-2017-165470"/>
    <n v="25"/>
    <x v="0"/>
    <x v="0"/>
    <s v="30/11/2017"/>
    <x v="1"/>
    <s v="HJ-14875"/>
    <s v="Heather Jas"/>
    <x v="2"/>
    <x v="0"/>
    <x v="2"/>
    <x v="0"/>
    <s v="OFF-PA-10004675"/>
    <x v="1"/>
    <n v="5.08"/>
  </r>
  <r>
    <n v="3465"/>
    <s v="CA-2018-128699"/>
    <n v="3"/>
    <x v="4"/>
    <x v="3"/>
    <s v="05/12/2018"/>
    <x v="0"/>
    <s v="ND-18370"/>
    <s v="Natalie DeCherney"/>
    <x v="0"/>
    <x v="0"/>
    <x v="2"/>
    <x v="0"/>
    <s v="TEC-AC-10001990"/>
    <x v="2"/>
    <n v="47.991999999999997"/>
  </r>
  <r>
    <n v="3466"/>
    <s v="US-2016-147242"/>
    <n v="10"/>
    <x v="8"/>
    <x v="1"/>
    <s v="14/09/2016"/>
    <x v="1"/>
    <s v="EH-13765"/>
    <s v="Edward Hooks"/>
    <x v="1"/>
    <x v="0"/>
    <x v="31"/>
    <x v="3"/>
    <s v="OFF-AP-10003842"/>
    <x v="1"/>
    <n v="61.96"/>
  </r>
  <r>
    <n v="3467"/>
    <s v="US-2016-147242"/>
    <n v="10"/>
    <x v="8"/>
    <x v="1"/>
    <s v="14/09/2016"/>
    <x v="1"/>
    <s v="EH-13765"/>
    <s v="Edward Hooks"/>
    <x v="1"/>
    <x v="0"/>
    <x v="31"/>
    <x v="3"/>
    <s v="FUR-BO-10004695"/>
    <x v="0"/>
    <n v="361.96"/>
  </r>
  <r>
    <n v="3468"/>
    <s v="US-2016-147242"/>
    <n v="10"/>
    <x v="8"/>
    <x v="1"/>
    <s v="14/09/2016"/>
    <x v="1"/>
    <s v="EH-13765"/>
    <s v="Edward Hooks"/>
    <x v="1"/>
    <x v="0"/>
    <x v="31"/>
    <x v="3"/>
    <s v="OFF-PA-10003039"/>
    <x v="1"/>
    <n v="278.82"/>
  </r>
  <r>
    <n v="3469"/>
    <s v="CA-2017-146143"/>
    <n v="14"/>
    <x v="4"/>
    <x v="0"/>
    <s v="19/12/2017"/>
    <x v="1"/>
    <s v="MC-17845"/>
    <s v="Michael Chen"/>
    <x v="0"/>
    <x v="0"/>
    <x v="35"/>
    <x v="0"/>
    <s v="FUR-FU-10002045"/>
    <x v="0"/>
    <n v="133.38"/>
  </r>
  <r>
    <n v="3470"/>
    <s v="CA-2016-100888"/>
    <n v="6"/>
    <x v="3"/>
    <x v="1"/>
    <s v="10/04/2016"/>
    <x v="1"/>
    <s v="MH-17455"/>
    <s v="Mark Hamilton"/>
    <x v="0"/>
    <x v="0"/>
    <x v="3"/>
    <x v="0"/>
    <s v="OFF-PA-10001019"/>
    <x v="1"/>
    <n v="47.951999999999998"/>
  </r>
  <r>
    <n v="3471"/>
    <s v="US-2017-150035"/>
    <n v="1"/>
    <x v="4"/>
    <x v="0"/>
    <s v="05/12/2017"/>
    <x v="1"/>
    <s v="CL-11890"/>
    <s v="Carl Ludwig"/>
    <x v="0"/>
    <x v="0"/>
    <x v="1"/>
    <x v="1"/>
    <s v="FUR-FU-10003724"/>
    <x v="0"/>
    <n v="16.739999999999998"/>
  </r>
  <r>
    <n v="3472"/>
    <s v="CA-2018-122644"/>
    <n v="12"/>
    <x v="0"/>
    <x v="3"/>
    <s v="17/11/2018"/>
    <x v="1"/>
    <s v="SF-20965"/>
    <s v="Sylvia Foulston"/>
    <x v="1"/>
    <x v="0"/>
    <x v="24"/>
    <x v="3"/>
    <s v="OFF-PA-10003673"/>
    <x v="1"/>
    <n v="10.848000000000001"/>
  </r>
  <r>
    <n v="3473"/>
    <s v="CA-2018-122644"/>
    <n v="12"/>
    <x v="0"/>
    <x v="3"/>
    <s v="17/11/2018"/>
    <x v="1"/>
    <s v="SF-20965"/>
    <s v="Sylvia Foulston"/>
    <x v="1"/>
    <x v="0"/>
    <x v="24"/>
    <x v="3"/>
    <s v="TEC-AC-10003614"/>
    <x v="2"/>
    <n v="18.544"/>
  </r>
  <r>
    <n v="3474"/>
    <s v="CA-2018-111815"/>
    <n v="3"/>
    <x v="10"/>
    <x v="3"/>
    <s v="10/03/2018"/>
    <x v="1"/>
    <s v="EP-13915"/>
    <s v="Emily Phan"/>
    <x v="0"/>
    <x v="0"/>
    <x v="12"/>
    <x v="2"/>
    <s v="FUR-CH-10000785"/>
    <x v="0"/>
    <n v="180.98"/>
  </r>
  <r>
    <n v="3475"/>
    <s v="CA-2018-111815"/>
    <n v="3"/>
    <x v="10"/>
    <x v="3"/>
    <s v="10/03/2018"/>
    <x v="1"/>
    <s v="EP-13915"/>
    <s v="Emily Phan"/>
    <x v="0"/>
    <x v="0"/>
    <x v="12"/>
    <x v="2"/>
    <s v="TEC-AC-10002926"/>
    <x v="2"/>
    <n v="99.98"/>
  </r>
  <r>
    <n v="3476"/>
    <s v="CA-2017-144911"/>
    <n v="27"/>
    <x v="0"/>
    <x v="0"/>
    <s v="30/11/2017"/>
    <x v="2"/>
    <s v="RW-19630"/>
    <s v="Rob Williams"/>
    <x v="1"/>
    <x v="0"/>
    <x v="41"/>
    <x v="2"/>
    <s v="TEC-AC-10004633"/>
    <x v="2"/>
    <n v="34.950000000000003"/>
  </r>
  <r>
    <n v="3477"/>
    <s v="CA-2017-144911"/>
    <n v="27"/>
    <x v="0"/>
    <x v="0"/>
    <s v="30/11/2017"/>
    <x v="2"/>
    <s v="RW-19630"/>
    <s v="Rob Williams"/>
    <x v="1"/>
    <x v="0"/>
    <x v="41"/>
    <x v="2"/>
    <s v="OFF-BI-10000977"/>
    <x v="1"/>
    <n v="152"/>
  </r>
  <r>
    <n v="3478"/>
    <s v="CA-2015-143385"/>
    <n v="31"/>
    <x v="6"/>
    <x v="2"/>
    <s v="05/09/2015"/>
    <x v="1"/>
    <s v="SJ-20500"/>
    <s v="Shirley Jackson"/>
    <x v="0"/>
    <x v="0"/>
    <x v="27"/>
    <x v="1"/>
    <s v="TEC-AC-10001635"/>
    <x v="2"/>
    <n v="92.52"/>
  </r>
  <r>
    <n v="3479"/>
    <s v="CA-2017-131289"/>
    <n v="8"/>
    <x v="4"/>
    <x v="0"/>
    <s v="14/12/2017"/>
    <x v="1"/>
    <s v="SP-20620"/>
    <s v="Stefania Perrino"/>
    <x v="1"/>
    <x v="0"/>
    <x v="1"/>
    <x v="1"/>
    <s v="OFF-AR-10003056"/>
    <x v="1"/>
    <n v="8.56"/>
  </r>
  <r>
    <n v="3480"/>
    <s v="CA-2017-131289"/>
    <n v="8"/>
    <x v="4"/>
    <x v="0"/>
    <s v="14/12/2017"/>
    <x v="1"/>
    <s v="SP-20620"/>
    <s v="Stefania Perrino"/>
    <x v="1"/>
    <x v="0"/>
    <x v="1"/>
    <x v="1"/>
    <s v="OFF-PA-10003363"/>
    <x v="1"/>
    <n v="45.36"/>
  </r>
  <r>
    <n v="3481"/>
    <s v="CA-2017-131289"/>
    <n v="8"/>
    <x v="4"/>
    <x v="0"/>
    <s v="14/12/2017"/>
    <x v="1"/>
    <s v="SP-20620"/>
    <s v="Stefania Perrino"/>
    <x v="1"/>
    <x v="0"/>
    <x v="1"/>
    <x v="1"/>
    <s v="FUR-TA-10003954"/>
    <x v="0"/>
    <n v="1421.664"/>
  </r>
  <r>
    <n v="3482"/>
    <s v="CA-2015-124023"/>
    <n v="7"/>
    <x v="3"/>
    <x v="2"/>
    <s v="10/04/2015"/>
    <x v="2"/>
    <s v="PJ-19015"/>
    <s v="Pauline Johnson"/>
    <x v="0"/>
    <x v="0"/>
    <x v="19"/>
    <x v="0"/>
    <s v="FUR-FU-10004415"/>
    <x v="0"/>
    <n v="8.9600000000000009"/>
  </r>
  <r>
    <n v="3483"/>
    <s v="CA-2015-124688"/>
    <n v="27"/>
    <x v="6"/>
    <x v="2"/>
    <s v="29/08/2015"/>
    <x v="2"/>
    <s v="CC-12610"/>
    <s v="Corey Catlett"/>
    <x v="1"/>
    <x v="0"/>
    <x v="17"/>
    <x v="0"/>
    <s v="TEC-PH-10000455"/>
    <x v="2"/>
    <n v="579.95000000000005"/>
  </r>
  <r>
    <n v="3484"/>
    <s v="CA-2015-124688"/>
    <n v="27"/>
    <x v="6"/>
    <x v="2"/>
    <s v="29/08/2015"/>
    <x v="2"/>
    <s v="CC-12610"/>
    <s v="Corey Catlett"/>
    <x v="1"/>
    <x v="0"/>
    <x v="17"/>
    <x v="0"/>
    <s v="FUR-FU-10002456"/>
    <x v="0"/>
    <n v="29.12"/>
  </r>
  <r>
    <n v="3485"/>
    <s v="CA-2015-124688"/>
    <n v="27"/>
    <x v="6"/>
    <x v="2"/>
    <s v="29/08/2015"/>
    <x v="2"/>
    <s v="CC-12610"/>
    <s v="Corey Catlett"/>
    <x v="1"/>
    <x v="0"/>
    <x v="17"/>
    <x v="0"/>
    <s v="FUR-TA-10003569"/>
    <x v="0"/>
    <n v="1202.94"/>
  </r>
  <r>
    <n v="3486"/>
    <s v="CA-2017-151169"/>
    <n v="21"/>
    <x v="2"/>
    <x v="0"/>
    <s v="26/10/2017"/>
    <x v="1"/>
    <s v="MY-18295"/>
    <s v="Muhammed Yedwab"/>
    <x v="1"/>
    <x v="0"/>
    <x v="13"/>
    <x v="3"/>
    <s v="OFF-BI-10002813"/>
    <x v="1"/>
    <n v="7.92"/>
  </r>
  <r>
    <n v="3487"/>
    <s v="US-2017-134761"/>
    <n v="30"/>
    <x v="0"/>
    <x v="0"/>
    <s v="30/11/2017"/>
    <x v="3"/>
    <s v="DB-13210"/>
    <s v="Dean Braden"/>
    <x v="0"/>
    <x v="0"/>
    <x v="3"/>
    <x v="0"/>
    <s v="TEC-PH-10002890"/>
    <x v="2"/>
    <n v="36.192"/>
  </r>
  <r>
    <n v="3488"/>
    <s v="CA-2018-120705"/>
    <n v="5"/>
    <x v="8"/>
    <x v="3"/>
    <s v="11/09/2018"/>
    <x v="1"/>
    <s v="MG-17875"/>
    <s v="Michael Grace"/>
    <x v="2"/>
    <x v="0"/>
    <x v="2"/>
    <x v="0"/>
    <s v="OFF-ST-10001522"/>
    <x v="1"/>
    <n v="147.184"/>
  </r>
  <r>
    <n v="3489"/>
    <s v="CA-2016-157322"/>
    <n v="2"/>
    <x v="7"/>
    <x v="1"/>
    <s v="06/07/2016"/>
    <x v="1"/>
    <s v="RH-19600"/>
    <s v="Rob Haberlin"/>
    <x v="0"/>
    <x v="0"/>
    <x v="10"/>
    <x v="2"/>
    <s v="FUR-CH-10004086"/>
    <x v="0"/>
    <n v="408.42200000000003"/>
  </r>
  <r>
    <n v="3490"/>
    <s v="CA-2016-157322"/>
    <n v="2"/>
    <x v="7"/>
    <x v="1"/>
    <s v="06/07/2016"/>
    <x v="1"/>
    <s v="RH-19600"/>
    <s v="Rob Haberlin"/>
    <x v="0"/>
    <x v="0"/>
    <x v="10"/>
    <x v="2"/>
    <s v="FUR-CH-10003774"/>
    <x v="0"/>
    <n v="382.11599999999999"/>
  </r>
  <r>
    <n v="3491"/>
    <s v="CA-2016-157322"/>
    <n v="2"/>
    <x v="7"/>
    <x v="1"/>
    <s v="06/07/2016"/>
    <x v="1"/>
    <s v="RH-19600"/>
    <s v="Rob Haberlin"/>
    <x v="0"/>
    <x v="0"/>
    <x v="10"/>
    <x v="2"/>
    <s v="OFF-ST-10004507"/>
    <x v="1"/>
    <n v="68.599999999999994"/>
  </r>
  <r>
    <n v="3492"/>
    <s v="CA-2016-157322"/>
    <n v="2"/>
    <x v="7"/>
    <x v="1"/>
    <s v="06/07/2016"/>
    <x v="1"/>
    <s v="RH-19600"/>
    <s v="Rob Haberlin"/>
    <x v="0"/>
    <x v="0"/>
    <x v="10"/>
    <x v="2"/>
    <s v="OFF-ST-10003208"/>
    <x v="1"/>
    <n v="435.50400000000002"/>
  </r>
  <r>
    <n v="3493"/>
    <s v="CA-2016-157322"/>
    <n v="2"/>
    <x v="7"/>
    <x v="1"/>
    <s v="06/07/2016"/>
    <x v="1"/>
    <s v="RH-19600"/>
    <s v="Rob Haberlin"/>
    <x v="0"/>
    <x v="0"/>
    <x v="10"/>
    <x v="2"/>
    <s v="OFF-PA-10000659"/>
    <x v="1"/>
    <n v="11.167999999999999"/>
  </r>
  <r>
    <n v="3494"/>
    <s v="CA-2018-142034"/>
    <n v="24"/>
    <x v="8"/>
    <x v="3"/>
    <s v="28/09/2018"/>
    <x v="1"/>
    <s v="KB-16240"/>
    <s v="Karen Bern"/>
    <x v="1"/>
    <x v="0"/>
    <x v="11"/>
    <x v="2"/>
    <s v="TEC-AC-10002305"/>
    <x v="2"/>
    <n v="72"/>
  </r>
  <r>
    <n v="3495"/>
    <s v="CA-2018-142034"/>
    <n v="24"/>
    <x v="8"/>
    <x v="3"/>
    <s v="28/09/2018"/>
    <x v="1"/>
    <s v="KB-16240"/>
    <s v="Karen Bern"/>
    <x v="1"/>
    <x v="0"/>
    <x v="11"/>
    <x v="2"/>
    <s v="TEC-AC-10000990"/>
    <x v="2"/>
    <n v="655.9"/>
  </r>
  <r>
    <n v="3496"/>
    <s v="CA-2018-142034"/>
    <n v="24"/>
    <x v="8"/>
    <x v="3"/>
    <s v="28/09/2018"/>
    <x v="1"/>
    <s v="KB-16240"/>
    <s v="Karen Bern"/>
    <x v="1"/>
    <x v="0"/>
    <x v="11"/>
    <x v="2"/>
    <s v="FUR-CH-10000665"/>
    <x v="0"/>
    <n v="603.91999999999996"/>
  </r>
  <r>
    <n v="3497"/>
    <s v="CA-2017-107328"/>
    <n v="8"/>
    <x v="6"/>
    <x v="0"/>
    <s v="15/08/2017"/>
    <x v="1"/>
    <s v="CA-12055"/>
    <s v="Cathy Armstrong"/>
    <x v="2"/>
    <x v="0"/>
    <x v="1"/>
    <x v="1"/>
    <s v="FUR-TA-10001932"/>
    <x v="0"/>
    <n v="513.024"/>
  </r>
  <r>
    <n v="3498"/>
    <s v="CA-2017-107328"/>
    <n v="8"/>
    <x v="6"/>
    <x v="0"/>
    <s v="15/08/2017"/>
    <x v="1"/>
    <s v="CA-12055"/>
    <s v="Cathy Armstrong"/>
    <x v="2"/>
    <x v="0"/>
    <x v="1"/>
    <x v="1"/>
    <s v="OFF-AP-10004487"/>
    <x v="1"/>
    <n v="487.92"/>
  </r>
  <r>
    <n v="3499"/>
    <s v="CA-2017-107328"/>
    <n v="8"/>
    <x v="6"/>
    <x v="0"/>
    <s v="15/08/2017"/>
    <x v="1"/>
    <s v="CA-12055"/>
    <s v="Cathy Armstrong"/>
    <x v="2"/>
    <x v="0"/>
    <x v="1"/>
    <x v="1"/>
    <s v="OFF-BI-10002160"/>
    <x v="1"/>
    <n v="15.24"/>
  </r>
  <r>
    <n v="3500"/>
    <s v="CA-2017-108616"/>
    <n v="29"/>
    <x v="8"/>
    <x v="0"/>
    <s v="03/10/2017"/>
    <x v="1"/>
    <s v="JK-15730"/>
    <s v="Joe Kamberova"/>
    <x v="0"/>
    <x v="0"/>
    <x v="19"/>
    <x v="0"/>
    <s v="TEC-AC-10000420"/>
    <x v="2"/>
    <n v="209.97"/>
  </r>
  <r>
    <n v="3501"/>
    <s v="CA-2017-108616"/>
    <n v="29"/>
    <x v="8"/>
    <x v="0"/>
    <s v="03/10/2017"/>
    <x v="1"/>
    <s v="JK-15730"/>
    <s v="Joe Kamberova"/>
    <x v="0"/>
    <x v="0"/>
    <x v="19"/>
    <x v="0"/>
    <s v="OFF-BI-10001989"/>
    <x v="1"/>
    <n v="62.94"/>
  </r>
  <r>
    <n v="3502"/>
    <s v="CA-2017-108616"/>
    <n v="29"/>
    <x v="8"/>
    <x v="0"/>
    <s v="03/10/2017"/>
    <x v="1"/>
    <s v="JK-15730"/>
    <s v="Joe Kamberova"/>
    <x v="0"/>
    <x v="0"/>
    <x v="19"/>
    <x v="0"/>
    <s v="OFF-AR-10001149"/>
    <x v="1"/>
    <n v="25.92"/>
  </r>
  <r>
    <n v="3503"/>
    <s v="CA-2018-125115"/>
    <n v="10"/>
    <x v="3"/>
    <x v="3"/>
    <s v="10/04/2018"/>
    <x v="3"/>
    <s v="RD-19930"/>
    <s v="Russell D'Ascenzo"/>
    <x v="0"/>
    <x v="0"/>
    <x v="5"/>
    <x v="2"/>
    <s v="OFF-PA-10004101"/>
    <x v="1"/>
    <n v="10.368"/>
  </r>
  <r>
    <n v="3504"/>
    <s v="CA-2018-125115"/>
    <n v="10"/>
    <x v="3"/>
    <x v="3"/>
    <s v="10/04/2018"/>
    <x v="3"/>
    <s v="RD-19930"/>
    <s v="Russell D'Ascenzo"/>
    <x v="0"/>
    <x v="0"/>
    <x v="5"/>
    <x v="2"/>
    <s v="TEC-AC-10001714"/>
    <x v="2"/>
    <n v="95.736000000000004"/>
  </r>
  <r>
    <n v="3505"/>
    <s v="CA-2017-150945"/>
    <n v="18"/>
    <x v="4"/>
    <x v="0"/>
    <s v="20/12/2017"/>
    <x v="0"/>
    <s v="JK-16120"/>
    <s v="Julie Kriz"/>
    <x v="2"/>
    <x v="0"/>
    <x v="15"/>
    <x v="3"/>
    <s v="OFF-ST-10003716"/>
    <x v="1"/>
    <n v="900.08"/>
  </r>
  <r>
    <n v="3506"/>
    <s v="CA-2015-166863"/>
    <n v="20"/>
    <x v="1"/>
    <x v="2"/>
    <s v="24/06/2015"/>
    <x v="1"/>
    <s v="SC-20020"/>
    <s v="Sam Craven"/>
    <x v="0"/>
    <x v="0"/>
    <x v="5"/>
    <x v="2"/>
    <s v="TEC-PH-10000369"/>
    <x v="2"/>
    <n v="201.584"/>
  </r>
  <r>
    <n v="3507"/>
    <s v="CA-2015-166863"/>
    <n v="20"/>
    <x v="1"/>
    <x v="2"/>
    <s v="24/06/2015"/>
    <x v="1"/>
    <s v="SC-20020"/>
    <s v="Sam Craven"/>
    <x v="0"/>
    <x v="0"/>
    <x v="5"/>
    <x v="2"/>
    <s v="OFF-BI-10000756"/>
    <x v="1"/>
    <n v="3.3919999999999999"/>
  </r>
  <r>
    <n v="3508"/>
    <s v="CA-2015-166863"/>
    <n v="20"/>
    <x v="1"/>
    <x v="2"/>
    <s v="24/06/2015"/>
    <x v="1"/>
    <s v="SC-20020"/>
    <s v="Sam Craven"/>
    <x v="0"/>
    <x v="0"/>
    <x v="5"/>
    <x v="2"/>
    <s v="FUR-BO-10001608"/>
    <x v="0"/>
    <n v="193.06559999999999"/>
  </r>
  <r>
    <n v="3509"/>
    <s v="CA-2015-166863"/>
    <n v="20"/>
    <x v="1"/>
    <x v="2"/>
    <s v="24/06/2015"/>
    <x v="1"/>
    <s v="SC-20020"/>
    <s v="Sam Craven"/>
    <x v="0"/>
    <x v="0"/>
    <x v="5"/>
    <x v="2"/>
    <s v="OFF-PA-10001166"/>
    <x v="1"/>
    <n v="15.552"/>
  </r>
  <r>
    <n v="3510"/>
    <s v="CA-2015-166863"/>
    <n v="20"/>
    <x v="1"/>
    <x v="2"/>
    <s v="24/06/2015"/>
    <x v="1"/>
    <s v="SC-20020"/>
    <s v="Sam Craven"/>
    <x v="0"/>
    <x v="0"/>
    <x v="5"/>
    <x v="2"/>
    <s v="OFF-PA-10000587"/>
    <x v="1"/>
    <n v="11.648"/>
  </r>
  <r>
    <n v="3511"/>
    <s v="CA-2015-166863"/>
    <n v="20"/>
    <x v="1"/>
    <x v="2"/>
    <s v="24/06/2015"/>
    <x v="1"/>
    <s v="SC-20020"/>
    <s v="Sam Craven"/>
    <x v="0"/>
    <x v="0"/>
    <x v="5"/>
    <x v="2"/>
    <s v="TEC-MA-10001972"/>
    <x v="2"/>
    <n v="418.8"/>
  </r>
  <r>
    <n v="3512"/>
    <s v="CA-2015-166863"/>
    <n v="20"/>
    <x v="1"/>
    <x v="2"/>
    <s v="24/06/2015"/>
    <x v="1"/>
    <s v="SC-20020"/>
    <s v="Sam Craven"/>
    <x v="0"/>
    <x v="0"/>
    <x v="5"/>
    <x v="2"/>
    <s v="OFF-ST-10004123"/>
    <x v="1"/>
    <n v="509.488"/>
  </r>
  <r>
    <n v="3513"/>
    <s v="CA-2018-140326"/>
    <n v="4"/>
    <x v="8"/>
    <x v="3"/>
    <s v="06/09/2018"/>
    <x v="2"/>
    <s v="HW-14935"/>
    <s v="Helen Wasserman"/>
    <x v="1"/>
    <x v="0"/>
    <x v="10"/>
    <x v="2"/>
    <s v="FUR-BO-10000112"/>
    <x v="0"/>
    <n v="825.17399999999998"/>
  </r>
  <r>
    <n v="3514"/>
    <s v="CA-2018-140326"/>
    <n v="4"/>
    <x v="8"/>
    <x v="3"/>
    <s v="06/09/2018"/>
    <x v="2"/>
    <s v="HW-14935"/>
    <s v="Helen Wasserman"/>
    <x v="1"/>
    <x v="0"/>
    <x v="10"/>
    <x v="2"/>
    <s v="OFF-PA-10004041"/>
    <x v="1"/>
    <n v="17.760000000000002"/>
  </r>
  <r>
    <n v="3515"/>
    <s v="CA-2018-140326"/>
    <n v="4"/>
    <x v="8"/>
    <x v="3"/>
    <s v="06/09/2018"/>
    <x v="2"/>
    <s v="HW-14935"/>
    <s v="Helen Wasserman"/>
    <x v="1"/>
    <x v="0"/>
    <x v="10"/>
    <x v="2"/>
    <s v="OFF-AR-10001149"/>
    <x v="1"/>
    <n v="6.9119999999999999"/>
  </r>
  <r>
    <n v="3516"/>
    <s v="CA-2017-168536"/>
    <n v="20"/>
    <x v="4"/>
    <x v="0"/>
    <s v="24/12/2017"/>
    <x v="1"/>
    <s v="SC-20800"/>
    <s v="Stuart Calhoun"/>
    <x v="0"/>
    <x v="0"/>
    <x v="35"/>
    <x v="0"/>
    <s v="TEC-AC-10002323"/>
    <x v="2"/>
    <n v="66.3"/>
  </r>
  <r>
    <n v="3517"/>
    <s v="US-2017-113649"/>
    <n v="9"/>
    <x v="6"/>
    <x v="0"/>
    <s v="12/08/2017"/>
    <x v="2"/>
    <s v="HA-14920"/>
    <s v="Helen Andreada"/>
    <x v="0"/>
    <x v="0"/>
    <x v="3"/>
    <x v="0"/>
    <s v="OFF-PA-10000130"/>
    <x v="1"/>
    <n v="30.815999999999999"/>
  </r>
  <r>
    <n v="3518"/>
    <s v="US-2017-113649"/>
    <n v="9"/>
    <x v="6"/>
    <x v="0"/>
    <s v="12/08/2017"/>
    <x v="2"/>
    <s v="HA-14920"/>
    <s v="Helen Andreada"/>
    <x v="0"/>
    <x v="0"/>
    <x v="3"/>
    <x v="0"/>
    <s v="TEC-PH-10002350"/>
    <x v="2"/>
    <n v="44.783999999999999"/>
  </r>
  <r>
    <n v="3519"/>
    <s v="US-2017-113649"/>
    <n v="9"/>
    <x v="6"/>
    <x v="0"/>
    <s v="12/08/2017"/>
    <x v="2"/>
    <s v="HA-14920"/>
    <s v="Helen Andreada"/>
    <x v="0"/>
    <x v="0"/>
    <x v="3"/>
    <x v="0"/>
    <s v="OFF-AP-10002518"/>
    <x v="1"/>
    <n v="569.53599999999994"/>
  </r>
  <r>
    <n v="3520"/>
    <s v="CA-2016-124975"/>
    <n v="22"/>
    <x v="1"/>
    <x v="1"/>
    <s v="25/06/2016"/>
    <x v="2"/>
    <s v="MG-17875"/>
    <s v="Michael Grace"/>
    <x v="2"/>
    <x v="0"/>
    <x v="10"/>
    <x v="2"/>
    <s v="FUR-TA-10002645"/>
    <x v="0"/>
    <n v="796.42499999999995"/>
  </r>
  <r>
    <n v="3521"/>
    <s v="CA-2016-168767"/>
    <n v="10"/>
    <x v="3"/>
    <x v="1"/>
    <s v="15/04/2016"/>
    <x v="1"/>
    <s v="DM-12955"/>
    <s v="Dario Medina"/>
    <x v="1"/>
    <x v="0"/>
    <x v="1"/>
    <x v="1"/>
    <s v="OFF-BI-10000773"/>
    <x v="1"/>
    <n v="12.832000000000001"/>
  </r>
  <r>
    <n v="3522"/>
    <s v="CA-2017-114482"/>
    <n v="21"/>
    <x v="0"/>
    <x v="0"/>
    <s v="25/11/2017"/>
    <x v="0"/>
    <s v="DM-13345"/>
    <s v="Denise Monton"/>
    <x v="1"/>
    <x v="0"/>
    <x v="23"/>
    <x v="2"/>
    <s v="OFF-PA-10003845"/>
    <x v="1"/>
    <n v="40.46"/>
  </r>
  <r>
    <n v="3523"/>
    <s v="CA-2017-114482"/>
    <n v="21"/>
    <x v="0"/>
    <x v="0"/>
    <s v="25/11/2017"/>
    <x v="0"/>
    <s v="DM-13345"/>
    <s v="Denise Monton"/>
    <x v="1"/>
    <x v="0"/>
    <x v="23"/>
    <x v="2"/>
    <s v="TEC-PH-10001580"/>
    <x v="2"/>
    <n v="404.94"/>
  </r>
  <r>
    <n v="3524"/>
    <s v="CA-2017-137673"/>
    <n v="5"/>
    <x v="8"/>
    <x v="0"/>
    <s v="10/09/2017"/>
    <x v="1"/>
    <s v="ML-17395"/>
    <s v="Marina Lichtenstein"/>
    <x v="1"/>
    <x v="0"/>
    <x v="1"/>
    <x v="1"/>
    <s v="TEC-AC-10002345"/>
    <x v="2"/>
    <n v="116"/>
  </r>
  <r>
    <n v="3525"/>
    <s v="CA-2017-132731"/>
    <n v="24"/>
    <x v="0"/>
    <x v="0"/>
    <s v="28/11/2017"/>
    <x v="1"/>
    <s v="GA-14515"/>
    <s v="George Ashbrook"/>
    <x v="0"/>
    <x v="0"/>
    <x v="5"/>
    <x v="2"/>
    <s v="TEC-PH-10004120"/>
    <x v="2"/>
    <n v="657.55200000000002"/>
  </r>
  <r>
    <n v="3526"/>
    <s v="CA-2018-148922"/>
    <n v="10"/>
    <x v="4"/>
    <x v="3"/>
    <s v="15/12/2018"/>
    <x v="0"/>
    <s v="SU-20665"/>
    <s v="Stephanie Ulpright"/>
    <x v="2"/>
    <x v="0"/>
    <x v="35"/>
    <x v="0"/>
    <s v="TEC-AC-10001838"/>
    <x v="2"/>
    <n v="599.97"/>
  </r>
  <r>
    <n v="3527"/>
    <s v="CA-2018-148922"/>
    <n v="10"/>
    <x v="4"/>
    <x v="3"/>
    <s v="15/12/2018"/>
    <x v="0"/>
    <s v="SU-20665"/>
    <s v="Stephanie Ulpright"/>
    <x v="2"/>
    <x v="0"/>
    <x v="35"/>
    <x v="0"/>
    <s v="TEC-PH-10000148"/>
    <x v="2"/>
    <n v="38.97"/>
  </r>
  <r>
    <n v="3528"/>
    <s v="CA-2018-148922"/>
    <n v="10"/>
    <x v="4"/>
    <x v="3"/>
    <s v="15/12/2018"/>
    <x v="0"/>
    <s v="SU-20665"/>
    <s v="Stephanie Ulpright"/>
    <x v="2"/>
    <x v="0"/>
    <x v="35"/>
    <x v="0"/>
    <s v="OFF-BI-10003476"/>
    <x v="1"/>
    <n v="45.84"/>
  </r>
  <r>
    <n v="3529"/>
    <s v="CA-2017-130680"/>
    <n v="24"/>
    <x v="1"/>
    <x v="0"/>
    <s v="29/06/2017"/>
    <x v="1"/>
    <s v="BD-11320"/>
    <s v="Bill Donatelli"/>
    <x v="0"/>
    <x v="0"/>
    <x v="1"/>
    <x v="1"/>
    <s v="TEC-PH-10004833"/>
    <x v="2"/>
    <n v="38.24"/>
  </r>
  <r>
    <n v="3530"/>
    <s v="CA-2016-141145"/>
    <n v="17"/>
    <x v="8"/>
    <x v="1"/>
    <s v="23/09/2016"/>
    <x v="1"/>
    <s v="DB-13405"/>
    <s v="Denny Blanton"/>
    <x v="0"/>
    <x v="0"/>
    <x v="2"/>
    <x v="0"/>
    <s v="TEC-AC-10001465"/>
    <x v="2"/>
    <n v="87.168000000000006"/>
  </r>
  <r>
    <n v="3531"/>
    <s v="US-2017-152835"/>
    <n v="19"/>
    <x v="5"/>
    <x v="0"/>
    <s v="23/05/2017"/>
    <x v="1"/>
    <s v="RP-19855"/>
    <s v="Roy Phan"/>
    <x v="1"/>
    <x v="0"/>
    <x v="14"/>
    <x v="2"/>
    <s v="OFF-AR-10003056"/>
    <x v="1"/>
    <n v="21.4"/>
  </r>
  <r>
    <n v="3532"/>
    <s v="CA-2017-155565"/>
    <n v="28"/>
    <x v="5"/>
    <x v="0"/>
    <s v="28/05/2017"/>
    <x v="3"/>
    <s v="EH-13765"/>
    <s v="Edward Hooks"/>
    <x v="1"/>
    <x v="0"/>
    <x v="15"/>
    <x v="3"/>
    <s v="OFF-SU-10001218"/>
    <x v="1"/>
    <n v="54.9"/>
  </r>
  <r>
    <n v="3533"/>
    <s v="CA-2015-110849"/>
    <n v="18"/>
    <x v="3"/>
    <x v="2"/>
    <s v="23/04/2015"/>
    <x v="1"/>
    <s v="JL-15835"/>
    <s v="John Lee"/>
    <x v="0"/>
    <x v="0"/>
    <x v="1"/>
    <x v="1"/>
    <s v="TEC-MA-10002859"/>
    <x v="2"/>
    <n v="287.96800000000002"/>
  </r>
  <r>
    <n v="3534"/>
    <s v="CA-2015-110849"/>
    <n v="18"/>
    <x v="3"/>
    <x v="2"/>
    <s v="23/04/2015"/>
    <x v="1"/>
    <s v="JL-15835"/>
    <s v="John Lee"/>
    <x v="0"/>
    <x v="0"/>
    <x v="1"/>
    <x v="1"/>
    <s v="OFF-AR-10002375"/>
    <x v="1"/>
    <n v="13.12"/>
  </r>
  <r>
    <n v="3535"/>
    <s v="CA-2015-110849"/>
    <n v="18"/>
    <x v="3"/>
    <x v="2"/>
    <s v="23/04/2015"/>
    <x v="1"/>
    <s v="JL-15835"/>
    <s v="John Lee"/>
    <x v="0"/>
    <x v="0"/>
    <x v="1"/>
    <x v="1"/>
    <s v="OFF-AR-10000657"/>
    <x v="1"/>
    <n v="10.75"/>
  </r>
  <r>
    <n v="3536"/>
    <s v="CA-2015-110849"/>
    <n v="18"/>
    <x v="3"/>
    <x v="2"/>
    <s v="23/04/2015"/>
    <x v="1"/>
    <s v="JL-15835"/>
    <s v="John Lee"/>
    <x v="0"/>
    <x v="0"/>
    <x v="1"/>
    <x v="1"/>
    <s v="OFF-FA-10000134"/>
    <x v="1"/>
    <n v="11.62"/>
  </r>
  <r>
    <n v="3537"/>
    <s v="CA-2017-145842"/>
    <n v="17"/>
    <x v="1"/>
    <x v="0"/>
    <s v="20/06/2017"/>
    <x v="0"/>
    <s v="FM-14380"/>
    <s v="Fred McMath"/>
    <x v="0"/>
    <x v="0"/>
    <x v="15"/>
    <x v="3"/>
    <s v="OFF-ST-10000419"/>
    <x v="1"/>
    <n v="40.74"/>
  </r>
  <r>
    <n v="3538"/>
    <s v="CA-2015-158771"/>
    <n v="9"/>
    <x v="5"/>
    <x v="2"/>
    <s v="09/05/2015"/>
    <x v="3"/>
    <s v="SB-20290"/>
    <s v="Sean Braxton"/>
    <x v="1"/>
    <x v="0"/>
    <x v="0"/>
    <x v="0"/>
    <s v="OFF-ST-10000107"/>
    <x v="1"/>
    <n v="83.25"/>
  </r>
  <r>
    <n v="3539"/>
    <s v="CA-2015-158771"/>
    <n v="9"/>
    <x v="5"/>
    <x v="2"/>
    <s v="09/05/2015"/>
    <x v="3"/>
    <s v="SB-20290"/>
    <s v="Sean Braxton"/>
    <x v="1"/>
    <x v="0"/>
    <x v="0"/>
    <x v="0"/>
    <s v="OFF-LA-10001641"/>
    <x v="1"/>
    <n v="9.4499999999999993"/>
  </r>
  <r>
    <n v="3540"/>
    <s v="CA-2015-158771"/>
    <n v="9"/>
    <x v="5"/>
    <x v="2"/>
    <s v="09/05/2015"/>
    <x v="3"/>
    <s v="SB-20290"/>
    <s v="Sean Braxton"/>
    <x v="1"/>
    <x v="0"/>
    <x v="0"/>
    <x v="0"/>
    <s v="OFF-LA-10003121"/>
    <x v="1"/>
    <n v="20.65"/>
  </r>
  <r>
    <n v="3541"/>
    <s v="CA-2015-158771"/>
    <n v="9"/>
    <x v="5"/>
    <x v="2"/>
    <s v="09/05/2015"/>
    <x v="3"/>
    <s v="SB-20290"/>
    <s v="Sean Braxton"/>
    <x v="1"/>
    <x v="0"/>
    <x v="0"/>
    <x v="0"/>
    <s v="OFF-PA-10002689"/>
    <x v="1"/>
    <n v="45.36"/>
  </r>
  <r>
    <n v="3542"/>
    <s v="CA-2017-157511"/>
    <n v="18"/>
    <x v="8"/>
    <x v="0"/>
    <s v="20/09/2017"/>
    <x v="2"/>
    <s v="SV-20365"/>
    <s v="Seth Vernon"/>
    <x v="0"/>
    <x v="0"/>
    <x v="24"/>
    <x v="3"/>
    <s v="FUR-FU-10002107"/>
    <x v="0"/>
    <n v="5.3520000000000003"/>
  </r>
  <r>
    <n v="3543"/>
    <s v="CA-2017-157511"/>
    <n v="18"/>
    <x v="8"/>
    <x v="0"/>
    <s v="20/09/2017"/>
    <x v="2"/>
    <s v="SV-20365"/>
    <s v="Seth Vernon"/>
    <x v="0"/>
    <x v="0"/>
    <x v="24"/>
    <x v="3"/>
    <s v="FUR-CH-10002647"/>
    <x v="0"/>
    <n v="99.372"/>
  </r>
  <r>
    <n v="3544"/>
    <s v="CA-2017-157511"/>
    <n v="18"/>
    <x v="8"/>
    <x v="0"/>
    <s v="20/09/2017"/>
    <x v="2"/>
    <s v="SV-20365"/>
    <s v="Seth Vernon"/>
    <x v="0"/>
    <x v="0"/>
    <x v="24"/>
    <x v="3"/>
    <s v="OFF-AR-10002257"/>
    <x v="1"/>
    <n v="2.6720000000000002"/>
  </r>
  <r>
    <n v="3545"/>
    <s v="CA-2018-121216"/>
    <n v="23"/>
    <x v="4"/>
    <x v="3"/>
    <s v="25/12/2018"/>
    <x v="0"/>
    <s v="MM-17920"/>
    <s v="Michael Moore"/>
    <x v="0"/>
    <x v="0"/>
    <x v="5"/>
    <x v="2"/>
    <s v="OFF-PA-10004519"/>
    <x v="1"/>
    <n v="28.672000000000001"/>
  </r>
  <r>
    <n v="3546"/>
    <s v="CA-2018-121216"/>
    <n v="23"/>
    <x v="4"/>
    <x v="3"/>
    <s v="25/12/2018"/>
    <x v="0"/>
    <s v="MM-17920"/>
    <s v="Michael Moore"/>
    <x v="0"/>
    <x v="0"/>
    <x v="5"/>
    <x v="2"/>
    <s v="OFF-AP-10001947"/>
    <x v="1"/>
    <n v="29.312000000000001"/>
  </r>
  <r>
    <n v="3547"/>
    <s v="CA-2018-155292"/>
    <n v="30"/>
    <x v="2"/>
    <x v="3"/>
    <s v="01/11/2018"/>
    <x v="2"/>
    <s v="RD-19810"/>
    <s v="Ross DeVincentis"/>
    <x v="2"/>
    <x v="0"/>
    <x v="0"/>
    <x v="0"/>
    <s v="OFF-ST-10004963"/>
    <x v="1"/>
    <n v="105.98"/>
  </r>
  <r>
    <n v="3548"/>
    <s v="CA-2018-155292"/>
    <n v="30"/>
    <x v="2"/>
    <x v="3"/>
    <s v="01/11/2018"/>
    <x v="2"/>
    <s v="RD-19810"/>
    <s v="Ross DeVincentis"/>
    <x v="2"/>
    <x v="0"/>
    <x v="0"/>
    <x v="0"/>
    <s v="OFF-SU-10002573"/>
    <x v="1"/>
    <n v="35.06"/>
  </r>
  <r>
    <n v="3549"/>
    <s v="CA-2018-155292"/>
    <n v="30"/>
    <x v="2"/>
    <x v="3"/>
    <s v="01/11/2018"/>
    <x v="2"/>
    <s v="RD-19810"/>
    <s v="Ross DeVincentis"/>
    <x v="2"/>
    <x v="0"/>
    <x v="0"/>
    <x v="0"/>
    <s v="FUR-CH-10000553"/>
    <x v="0"/>
    <n v="33.94"/>
  </r>
  <r>
    <n v="3550"/>
    <s v="CA-2018-155292"/>
    <n v="30"/>
    <x v="2"/>
    <x v="3"/>
    <s v="01/11/2018"/>
    <x v="2"/>
    <s v="RD-19810"/>
    <s v="Ross DeVincentis"/>
    <x v="2"/>
    <x v="0"/>
    <x v="0"/>
    <x v="0"/>
    <s v="OFF-LA-10001982"/>
    <x v="1"/>
    <n v="30"/>
  </r>
  <r>
    <n v="3551"/>
    <s v="CA-2017-152555"/>
    <n v="29"/>
    <x v="10"/>
    <x v="0"/>
    <s v="02/04/2017"/>
    <x v="0"/>
    <s v="ME-17320"/>
    <s v="Maria Etezadi"/>
    <x v="2"/>
    <x v="0"/>
    <x v="10"/>
    <x v="2"/>
    <s v="OFF-PA-10001295"/>
    <x v="1"/>
    <n v="45.527999999999999"/>
  </r>
  <r>
    <n v="3552"/>
    <s v="CA-2017-152555"/>
    <n v="29"/>
    <x v="10"/>
    <x v="0"/>
    <s v="02/04/2017"/>
    <x v="0"/>
    <s v="ME-17320"/>
    <s v="Maria Etezadi"/>
    <x v="2"/>
    <x v="0"/>
    <x v="10"/>
    <x v="2"/>
    <s v="FUR-CH-10002965"/>
    <x v="0"/>
    <n v="844.11599999999999"/>
  </r>
  <r>
    <n v="3553"/>
    <s v="CA-2017-152555"/>
    <n v="29"/>
    <x v="10"/>
    <x v="0"/>
    <s v="02/04/2017"/>
    <x v="0"/>
    <s v="ME-17320"/>
    <s v="Maria Etezadi"/>
    <x v="2"/>
    <x v="0"/>
    <x v="10"/>
    <x v="2"/>
    <s v="TEC-PH-10001254"/>
    <x v="2"/>
    <n v="812.73599999999999"/>
  </r>
  <r>
    <n v="3554"/>
    <s v="CA-2018-107832"/>
    <n v="23"/>
    <x v="0"/>
    <x v="3"/>
    <s v="26/11/2018"/>
    <x v="0"/>
    <s v="FH-14275"/>
    <s v="Frank Hawley"/>
    <x v="1"/>
    <x v="0"/>
    <x v="9"/>
    <x v="3"/>
    <s v="OFF-BI-10001658"/>
    <x v="1"/>
    <n v="7.476"/>
  </r>
  <r>
    <n v="3555"/>
    <s v="CA-2015-120838"/>
    <n v="23"/>
    <x v="10"/>
    <x v="2"/>
    <s v="26/03/2015"/>
    <x v="0"/>
    <s v="PO-18865"/>
    <s v="Patrick O'Donnell"/>
    <x v="0"/>
    <x v="0"/>
    <x v="1"/>
    <x v="1"/>
    <s v="OFF-ST-10000585"/>
    <x v="1"/>
    <n v="330.4"/>
  </r>
  <r>
    <n v="3556"/>
    <s v="CA-2015-120838"/>
    <n v="23"/>
    <x v="10"/>
    <x v="2"/>
    <s v="26/03/2015"/>
    <x v="0"/>
    <s v="PO-18865"/>
    <s v="Patrick O'Donnell"/>
    <x v="0"/>
    <x v="0"/>
    <x v="1"/>
    <x v="1"/>
    <s v="TEC-PH-10003484"/>
    <x v="2"/>
    <n v="604.75199999999995"/>
  </r>
  <r>
    <n v="3557"/>
    <s v="CA-2018-118542"/>
    <n v="1"/>
    <x v="4"/>
    <x v="3"/>
    <s v="05/12/2018"/>
    <x v="1"/>
    <s v="CC-12550"/>
    <s v="Clay Cheatham"/>
    <x v="0"/>
    <x v="0"/>
    <x v="1"/>
    <x v="1"/>
    <s v="OFF-PA-10004735"/>
    <x v="1"/>
    <n v="45.36"/>
  </r>
  <r>
    <n v="3558"/>
    <s v="CA-2018-118542"/>
    <n v="1"/>
    <x v="4"/>
    <x v="3"/>
    <s v="05/12/2018"/>
    <x v="1"/>
    <s v="CC-12550"/>
    <s v="Clay Cheatham"/>
    <x v="0"/>
    <x v="0"/>
    <x v="1"/>
    <x v="1"/>
    <s v="OFF-BI-10003429"/>
    <x v="1"/>
    <n v="10.128"/>
  </r>
  <r>
    <n v="3559"/>
    <s v="CA-2018-152737"/>
    <n v="7"/>
    <x v="0"/>
    <x v="3"/>
    <s v="12/11/2018"/>
    <x v="1"/>
    <s v="TS-21505"/>
    <s v="Tony Sayre"/>
    <x v="0"/>
    <x v="0"/>
    <x v="1"/>
    <x v="1"/>
    <s v="OFF-BI-10002982"/>
    <x v="1"/>
    <n v="21.792000000000002"/>
  </r>
  <r>
    <n v="3560"/>
    <s v="CA-2018-152737"/>
    <n v="7"/>
    <x v="0"/>
    <x v="3"/>
    <s v="12/11/2018"/>
    <x v="1"/>
    <s v="TS-21505"/>
    <s v="Tony Sayre"/>
    <x v="0"/>
    <x v="0"/>
    <x v="1"/>
    <x v="1"/>
    <s v="TEC-AC-10004975"/>
    <x v="2"/>
    <n v="439.8"/>
  </r>
  <r>
    <n v="3561"/>
    <s v="CA-2018-109757"/>
    <n v="4"/>
    <x v="8"/>
    <x v="3"/>
    <s v="09/09/2018"/>
    <x v="0"/>
    <s v="MD-17350"/>
    <s v="Maribeth Dona"/>
    <x v="0"/>
    <x v="0"/>
    <x v="24"/>
    <x v="3"/>
    <s v="OFF-AR-10002335"/>
    <x v="1"/>
    <n v="8.2560000000000002"/>
  </r>
  <r>
    <n v="3562"/>
    <s v="CA-2018-109757"/>
    <n v="4"/>
    <x v="8"/>
    <x v="3"/>
    <s v="09/09/2018"/>
    <x v="0"/>
    <s v="MD-17350"/>
    <s v="Maribeth Dona"/>
    <x v="0"/>
    <x v="0"/>
    <x v="24"/>
    <x v="3"/>
    <s v="OFF-BI-10004001"/>
    <x v="1"/>
    <n v="25.56"/>
  </r>
  <r>
    <n v="3563"/>
    <s v="CA-2018-109757"/>
    <n v="4"/>
    <x v="8"/>
    <x v="3"/>
    <s v="09/09/2018"/>
    <x v="0"/>
    <s v="MD-17350"/>
    <s v="Maribeth Dona"/>
    <x v="0"/>
    <x v="0"/>
    <x v="24"/>
    <x v="3"/>
    <s v="OFF-BI-10001634"/>
    <x v="1"/>
    <n v="4.3680000000000003"/>
  </r>
  <r>
    <n v="3564"/>
    <s v="CA-2018-109757"/>
    <n v="4"/>
    <x v="8"/>
    <x v="3"/>
    <s v="09/09/2018"/>
    <x v="0"/>
    <s v="MD-17350"/>
    <s v="Maribeth Dona"/>
    <x v="0"/>
    <x v="0"/>
    <x v="24"/>
    <x v="3"/>
    <s v="OFF-PA-10000007"/>
    <x v="1"/>
    <n v="11.52"/>
  </r>
  <r>
    <n v="3565"/>
    <s v="CA-2017-130029"/>
    <n v="3"/>
    <x v="7"/>
    <x v="0"/>
    <s v="06/07/2017"/>
    <x v="2"/>
    <s v="GT-14755"/>
    <s v="Guy Thornton"/>
    <x v="0"/>
    <x v="0"/>
    <x v="1"/>
    <x v="1"/>
    <s v="OFF-PA-10000552"/>
    <x v="1"/>
    <n v="12.96"/>
  </r>
  <r>
    <n v="3566"/>
    <s v="CA-2017-130029"/>
    <n v="3"/>
    <x v="7"/>
    <x v="0"/>
    <s v="06/07/2017"/>
    <x v="2"/>
    <s v="GT-14755"/>
    <s v="Guy Thornton"/>
    <x v="0"/>
    <x v="0"/>
    <x v="1"/>
    <x v="1"/>
    <s v="OFF-FA-10001135"/>
    <x v="1"/>
    <n v="3.96"/>
  </r>
  <r>
    <n v="3567"/>
    <s v="CA-2018-103877"/>
    <n v="7"/>
    <x v="8"/>
    <x v="3"/>
    <s v="14/09/2018"/>
    <x v="1"/>
    <s v="RD-19660"/>
    <s v="Robert Dilbeck"/>
    <x v="2"/>
    <x v="0"/>
    <x v="25"/>
    <x v="2"/>
    <s v="OFF-BI-10003650"/>
    <x v="1"/>
    <n v="1577.94"/>
  </r>
  <r>
    <n v="3568"/>
    <s v="CA-2017-137176"/>
    <n v="9"/>
    <x v="8"/>
    <x v="0"/>
    <s v="14/09/2017"/>
    <x v="0"/>
    <s v="DB-12910"/>
    <s v="Daniel Byrd"/>
    <x v="2"/>
    <x v="0"/>
    <x v="5"/>
    <x v="2"/>
    <s v="FUR-FU-10003832"/>
    <x v="0"/>
    <n v="15.007999999999999"/>
  </r>
  <r>
    <n v="3569"/>
    <s v="CA-2018-168109"/>
    <n v="3"/>
    <x v="7"/>
    <x v="3"/>
    <s v="03/07/2018"/>
    <x v="3"/>
    <s v="JK-15640"/>
    <s v="Jim Kriz"/>
    <x v="2"/>
    <x v="0"/>
    <x v="4"/>
    <x v="1"/>
    <s v="TEC-AC-10003628"/>
    <x v="2"/>
    <n v="59.98"/>
  </r>
  <r>
    <n v="3570"/>
    <s v="CA-2018-168109"/>
    <n v="3"/>
    <x v="7"/>
    <x v="3"/>
    <s v="03/07/2018"/>
    <x v="3"/>
    <s v="JK-15640"/>
    <s v="Jim Kriz"/>
    <x v="2"/>
    <x v="0"/>
    <x v="4"/>
    <x v="1"/>
    <s v="TEC-MA-10001148"/>
    <x v="2"/>
    <n v="2395.1999999999998"/>
  </r>
  <r>
    <n v="3571"/>
    <s v="CA-2018-168109"/>
    <n v="3"/>
    <x v="7"/>
    <x v="3"/>
    <s v="03/07/2018"/>
    <x v="3"/>
    <s v="JK-15640"/>
    <s v="Jim Kriz"/>
    <x v="2"/>
    <x v="0"/>
    <x v="4"/>
    <x v="1"/>
    <s v="TEC-AC-10002049"/>
    <x v="2"/>
    <n v="1687.8"/>
  </r>
  <r>
    <n v="3572"/>
    <s v="CA-2018-168109"/>
    <n v="3"/>
    <x v="7"/>
    <x v="3"/>
    <s v="03/07/2018"/>
    <x v="3"/>
    <s v="JK-15640"/>
    <s v="Jim Kriz"/>
    <x v="2"/>
    <x v="0"/>
    <x v="4"/>
    <x v="1"/>
    <s v="TEC-PH-10000702"/>
    <x v="2"/>
    <n v="7.992"/>
  </r>
  <r>
    <n v="3573"/>
    <s v="US-2018-126081"/>
    <n v="29"/>
    <x v="1"/>
    <x v="3"/>
    <s v="04/07/2018"/>
    <x v="1"/>
    <s v="FC-14335"/>
    <s v="Fred Chung"/>
    <x v="1"/>
    <x v="0"/>
    <x v="5"/>
    <x v="2"/>
    <s v="OFF-PA-10003953"/>
    <x v="1"/>
    <n v="5.1840000000000002"/>
  </r>
  <r>
    <n v="3574"/>
    <s v="CA-2018-117023"/>
    <n v="7"/>
    <x v="6"/>
    <x v="3"/>
    <s v="12/08/2018"/>
    <x v="1"/>
    <s v="JW-15955"/>
    <s v="Joni Wasserman"/>
    <x v="0"/>
    <x v="0"/>
    <x v="15"/>
    <x v="3"/>
    <s v="OFF-AR-10003602"/>
    <x v="1"/>
    <n v="11.68"/>
  </r>
  <r>
    <n v="3575"/>
    <s v="CA-2018-117023"/>
    <n v="7"/>
    <x v="6"/>
    <x v="3"/>
    <s v="12/08/2018"/>
    <x v="1"/>
    <s v="JW-15955"/>
    <s v="Joni Wasserman"/>
    <x v="0"/>
    <x v="0"/>
    <x v="15"/>
    <x v="3"/>
    <s v="OFF-AR-10004062"/>
    <x v="1"/>
    <n v="104.8"/>
  </r>
  <r>
    <n v="3576"/>
    <s v="CA-2016-143532"/>
    <n v="19"/>
    <x v="10"/>
    <x v="1"/>
    <s v="24/03/2016"/>
    <x v="1"/>
    <s v="DC-12850"/>
    <s v="Dan Campbell"/>
    <x v="0"/>
    <x v="0"/>
    <x v="2"/>
    <x v="0"/>
    <s v="OFF-PA-10001560"/>
    <x v="1"/>
    <n v="14.496"/>
  </r>
  <r>
    <n v="3577"/>
    <s v="CA-2017-103163"/>
    <n v="7"/>
    <x v="1"/>
    <x v="0"/>
    <s v="11/06/2017"/>
    <x v="1"/>
    <s v="FM-14290"/>
    <s v="Frank Merwin"/>
    <x v="2"/>
    <x v="0"/>
    <x v="1"/>
    <x v="1"/>
    <s v="OFF-BI-10003305"/>
    <x v="1"/>
    <n v="4.7839999999999998"/>
  </r>
  <r>
    <n v="3578"/>
    <s v="CA-2017-103163"/>
    <n v="7"/>
    <x v="1"/>
    <x v="0"/>
    <s v="11/06/2017"/>
    <x v="1"/>
    <s v="FM-14290"/>
    <s v="Frank Merwin"/>
    <x v="2"/>
    <x v="0"/>
    <x v="1"/>
    <x v="1"/>
    <s v="OFF-PA-10004000"/>
    <x v="1"/>
    <n v="4.7300000000000004"/>
  </r>
  <r>
    <n v="3579"/>
    <s v="CA-2017-104157"/>
    <n v="25"/>
    <x v="7"/>
    <x v="0"/>
    <s v="29/07/2017"/>
    <x v="1"/>
    <s v="MT-17815"/>
    <s v="Meg Tillman"/>
    <x v="0"/>
    <x v="0"/>
    <x v="35"/>
    <x v="0"/>
    <s v="OFF-ST-10000321"/>
    <x v="1"/>
    <n v="7.89"/>
  </r>
  <r>
    <n v="3580"/>
    <s v="CA-2017-104157"/>
    <n v="25"/>
    <x v="7"/>
    <x v="0"/>
    <s v="29/07/2017"/>
    <x v="1"/>
    <s v="MT-17815"/>
    <s v="Meg Tillman"/>
    <x v="0"/>
    <x v="0"/>
    <x v="35"/>
    <x v="0"/>
    <s v="OFF-PA-10004665"/>
    <x v="1"/>
    <n v="65.5"/>
  </r>
  <r>
    <n v="3581"/>
    <s v="CA-2017-104157"/>
    <n v="25"/>
    <x v="7"/>
    <x v="0"/>
    <s v="29/07/2017"/>
    <x v="1"/>
    <s v="MT-17815"/>
    <s v="Meg Tillman"/>
    <x v="0"/>
    <x v="0"/>
    <x v="35"/>
    <x v="0"/>
    <s v="FUR-TA-10004915"/>
    <x v="0"/>
    <n v="2430.08"/>
  </r>
  <r>
    <n v="3582"/>
    <s v="CA-2018-117807"/>
    <n v="1"/>
    <x v="2"/>
    <x v="3"/>
    <s v="07/10/2018"/>
    <x v="1"/>
    <s v="DK-13090"/>
    <s v="Dave Kipp"/>
    <x v="0"/>
    <x v="0"/>
    <x v="8"/>
    <x v="2"/>
    <s v="OFF-PA-10000994"/>
    <x v="1"/>
    <n v="104.85"/>
  </r>
  <r>
    <n v="3583"/>
    <s v="CA-2016-121650"/>
    <n v="10"/>
    <x v="4"/>
    <x v="1"/>
    <s v="16/12/2016"/>
    <x v="1"/>
    <s v="KD-16495"/>
    <s v="Keith Dawkins"/>
    <x v="1"/>
    <x v="0"/>
    <x v="12"/>
    <x v="2"/>
    <s v="OFF-AR-10001149"/>
    <x v="1"/>
    <n v="3.9"/>
  </r>
  <r>
    <n v="3584"/>
    <s v="CA-2016-121650"/>
    <n v="10"/>
    <x v="4"/>
    <x v="1"/>
    <s v="16/12/2016"/>
    <x v="1"/>
    <s v="KD-16495"/>
    <s v="Keith Dawkins"/>
    <x v="1"/>
    <x v="0"/>
    <x v="12"/>
    <x v="2"/>
    <s v="FUR-TA-10003569"/>
    <x v="0"/>
    <n v="801.96"/>
  </r>
  <r>
    <n v="3585"/>
    <s v="CA-2016-121650"/>
    <n v="10"/>
    <x v="4"/>
    <x v="1"/>
    <s v="16/12/2016"/>
    <x v="1"/>
    <s v="KD-16495"/>
    <s v="Keith Dawkins"/>
    <x v="1"/>
    <x v="0"/>
    <x v="12"/>
    <x v="2"/>
    <s v="FUR-CH-10004289"/>
    <x v="0"/>
    <n v="191.96"/>
  </r>
  <r>
    <n v="3586"/>
    <s v="CA-2016-121650"/>
    <n v="10"/>
    <x v="4"/>
    <x v="1"/>
    <s v="16/12/2016"/>
    <x v="1"/>
    <s v="KD-16495"/>
    <s v="Keith Dawkins"/>
    <x v="1"/>
    <x v="0"/>
    <x v="12"/>
    <x v="2"/>
    <s v="OFF-LA-10001045"/>
    <x v="1"/>
    <n v="2.61"/>
  </r>
  <r>
    <n v="3587"/>
    <s v="CA-2018-161823"/>
    <n v="3"/>
    <x v="8"/>
    <x v="3"/>
    <s v="08/09/2018"/>
    <x v="1"/>
    <s v="AG-10300"/>
    <s v="Aleksandra Gannaway"/>
    <x v="1"/>
    <x v="0"/>
    <x v="1"/>
    <x v="1"/>
    <s v="OFF-AR-10002053"/>
    <x v="1"/>
    <n v="5.96"/>
  </r>
  <r>
    <n v="3588"/>
    <s v="CA-2018-121839"/>
    <n v="24"/>
    <x v="8"/>
    <x v="3"/>
    <s v="28/09/2018"/>
    <x v="1"/>
    <s v="MH-18115"/>
    <s v="Mick Hernandez"/>
    <x v="2"/>
    <x v="0"/>
    <x v="24"/>
    <x v="3"/>
    <s v="TEC-PH-10002885"/>
    <x v="2"/>
    <n v="1169.694"/>
  </r>
  <r>
    <n v="3589"/>
    <s v="CA-2018-158729"/>
    <n v="19"/>
    <x v="4"/>
    <x v="3"/>
    <s v="21/12/2018"/>
    <x v="2"/>
    <s v="AC-10450"/>
    <s v="Amy Cox"/>
    <x v="0"/>
    <x v="0"/>
    <x v="28"/>
    <x v="0"/>
    <s v="OFF-SU-10002881"/>
    <x v="1"/>
    <n v="1665.62"/>
  </r>
  <r>
    <n v="3590"/>
    <s v="CA-2018-146535"/>
    <n v="24"/>
    <x v="0"/>
    <x v="3"/>
    <s v="30/11/2018"/>
    <x v="1"/>
    <s v="FM-14290"/>
    <s v="Frank Merwin"/>
    <x v="2"/>
    <x v="0"/>
    <x v="0"/>
    <x v="0"/>
    <s v="OFF-BI-10000546"/>
    <x v="1"/>
    <n v="2.88"/>
  </r>
  <r>
    <n v="3591"/>
    <s v="CA-2018-146535"/>
    <n v="24"/>
    <x v="0"/>
    <x v="3"/>
    <s v="30/11/2018"/>
    <x v="1"/>
    <s v="FM-14290"/>
    <s v="Frank Merwin"/>
    <x v="2"/>
    <x v="0"/>
    <x v="0"/>
    <x v="0"/>
    <s v="OFF-ST-10001526"/>
    <x v="1"/>
    <n v="1443.96"/>
  </r>
  <r>
    <n v="3592"/>
    <s v="CA-2015-154186"/>
    <n v="13"/>
    <x v="4"/>
    <x v="2"/>
    <s v="15/12/2015"/>
    <x v="0"/>
    <s v="RA-19285"/>
    <s v="Ralph Arnett"/>
    <x v="0"/>
    <x v="0"/>
    <x v="5"/>
    <x v="2"/>
    <s v="OFF-SU-10001574"/>
    <x v="1"/>
    <n v="2.92"/>
  </r>
  <r>
    <n v="3593"/>
    <s v="CA-2017-108434"/>
    <n v="5"/>
    <x v="4"/>
    <x v="0"/>
    <s v="07/12/2017"/>
    <x v="0"/>
    <s v="JG-15160"/>
    <s v="James Galang"/>
    <x v="0"/>
    <x v="0"/>
    <x v="15"/>
    <x v="3"/>
    <s v="OFF-ST-10002615"/>
    <x v="1"/>
    <n v="465.18"/>
  </r>
  <r>
    <n v="3594"/>
    <s v="CA-2017-164154"/>
    <n v="11"/>
    <x v="8"/>
    <x v="0"/>
    <s v="17/09/2017"/>
    <x v="1"/>
    <s v="NZ-18565"/>
    <s v="Nick Zandusky"/>
    <x v="2"/>
    <x v="0"/>
    <x v="24"/>
    <x v="3"/>
    <s v="OFF-BI-10001658"/>
    <x v="1"/>
    <n v="22.428000000000001"/>
  </r>
  <r>
    <n v="3595"/>
    <s v="CA-2017-164154"/>
    <n v="11"/>
    <x v="8"/>
    <x v="0"/>
    <s v="17/09/2017"/>
    <x v="1"/>
    <s v="NZ-18565"/>
    <s v="Nick Zandusky"/>
    <x v="2"/>
    <x v="0"/>
    <x v="24"/>
    <x v="3"/>
    <s v="OFF-ST-10002562"/>
    <x v="1"/>
    <n v="37.520000000000003"/>
  </r>
  <r>
    <n v="3596"/>
    <s v="CA-2018-148012"/>
    <n v="9"/>
    <x v="4"/>
    <x v="3"/>
    <s v="15/12/2018"/>
    <x v="1"/>
    <s v="KM-16225"/>
    <s v="Kalyca Meade"/>
    <x v="1"/>
    <x v="0"/>
    <x v="9"/>
    <x v="3"/>
    <s v="OFF-AR-10004757"/>
    <x v="1"/>
    <n v="2.6240000000000001"/>
  </r>
  <r>
    <n v="3597"/>
    <s v="CA-2015-102869"/>
    <n v="9"/>
    <x v="8"/>
    <x v="2"/>
    <s v="14/09/2015"/>
    <x v="0"/>
    <s v="LC-17140"/>
    <s v="Logan Currie"/>
    <x v="0"/>
    <x v="0"/>
    <x v="9"/>
    <x v="3"/>
    <s v="OFF-PA-10000788"/>
    <x v="1"/>
    <n v="15.552"/>
  </r>
  <r>
    <n v="3598"/>
    <s v="CA-2015-102869"/>
    <n v="9"/>
    <x v="8"/>
    <x v="2"/>
    <s v="14/09/2015"/>
    <x v="0"/>
    <s v="LC-17140"/>
    <s v="Logan Currie"/>
    <x v="0"/>
    <x v="0"/>
    <x v="9"/>
    <x v="3"/>
    <s v="TEC-AC-10002134"/>
    <x v="2"/>
    <n v="64.703999999999994"/>
  </r>
  <r>
    <n v="3599"/>
    <s v="CA-2015-102869"/>
    <n v="9"/>
    <x v="8"/>
    <x v="2"/>
    <s v="14/09/2015"/>
    <x v="0"/>
    <s v="LC-17140"/>
    <s v="Logan Currie"/>
    <x v="0"/>
    <x v="0"/>
    <x v="9"/>
    <x v="3"/>
    <s v="FUR-FU-10002456"/>
    <x v="0"/>
    <n v="17.472000000000001"/>
  </r>
  <r>
    <n v="3600"/>
    <s v="CA-2015-102869"/>
    <n v="9"/>
    <x v="8"/>
    <x v="2"/>
    <s v="14/09/2015"/>
    <x v="0"/>
    <s v="LC-17140"/>
    <s v="Logan Currie"/>
    <x v="0"/>
    <x v="0"/>
    <x v="9"/>
    <x v="3"/>
    <s v="TEC-PH-10002549"/>
    <x v="2"/>
    <n v="135.51599999999999"/>
  </r>
  <r>
    <n v="3601"/>
    <s v="CA-2018-138310"/>
    <n v="26"/>
    <x v="1"/>
    <x v="3"/>
    <s v="30/06/2018"/>
    <x v="1"/>
    <s v="NP-18700"/>
    <s v="Nora Preis"/>
    <x v="0"/>
    <x v="0"/>
    <x v="22"/>
    <x v="1"/>
    <s v="TEC-AC-10001990"/>
    <x v="2"/>
    <n v="431.928"/>
  </r>
  <r>
    <n v="3602"/>
    <s v="CA-2015-159835"/>
    <n v="17"/>
    <x v="0"/>
    <x v="2"/>
    <s v="24/11/2015"/>
    <x v="1"/>
    <s v="RB-19330"/>
    <s v="Randy Bradley"/>
    <x v="0"/>
    <x v="0"/>
    <x v="9"/>
    <x v="3"/>
    <s v="OFF-PA-10002137"/>
    <x v="1"/>
    <n v="12.448"/>
  </r>
  <r>
    <n v="3603"/>
    <s v="CA-2015-159835"/>
    <n v="17"/>
    <x v="0"/>
    <x v="2"/>
    <s v="24/11/2015"/>
    <x v="1"/>
    <s v="RB-19330"/>
    <s v="Randy Bradley"/>
    <x v="0"/>
    <x v="0"/>
    <x v="9"/>
    <x v="3"/>
    <s v="FUR-CH-10004997"/>
    <x v="0"/>
    <n v="657.93"/>
  </r>
  <r>
    <n v="3604"/>
    <s v="CA-2018-112956"/>
    <n v="21"/>
    <x v="6"/>
    <x v="3"/>
    <s v="27/08/2018"/>
    <x v="1"/>
    <s v="TH-21550"/>
    <s v="Tracy Hopkins"/>
    <x v="2"/>
    <x v="0"/>
    <x v="39"/>
    <x v="3"/>
    <s v="OFF-PA-10000357"/>
    <x v="1"/>
    <n v="277.39999999999998"/>
  </r>
  <r>
    <n v="3605"/>
    <s v="CA-2018-112956"/>
    <n v="21"/>
    <x v="6"/>
    <x v="3"/>
    <s v="27/08/2018"/>
    <x v="1"/>
    <s v="TH-21550"/>
    <s v="Tracy Hopkins"/>
    <x v="2"/>
    <x v="0"/>
    <x v="39"/>
    <x v="3"/>
    <s v="FUR-FU-10003976"/>
    <x v="0"/>
    <n v="25.16"/>
  </r>
  <r>
    <n v="3606"/>
    <s v="CA-2018-112956"/>
    <n v="21"/>
    <x v="6"/>
    <x v="3"/>
    <s v="27/08/2018"/>
    <x v="1"/>
    <s v="TH-21550"/>
    <s v="Tracy Hopkins"/>
    <x v="2"/>
    <x v="0"/>
    <x v="39"/>
    <x v="3"/>
    <s v="FUR-FU-10004960"/>
    <x v="0"/>
    <n v="91.92"/>
  </r>
  <r>
    <n v="3607"/>
    <s v="CA-2017-119683"/>
    <n v="12"/>
    <x v="10"/>
    <x v="0"/>
    <s v="16/03/2017"/>
    <x v="0"/>
    <s v="CK-12595"/>
    <s v="Clytie Kelty"/>
    <x v="0"/>
    <x v="0"/>
    <x v="15"/>
    <x v="3"/>
    <s v="OFF-EN-10001099"/>
    <x v="1"/>
    <n v="29.34"/>
  </r>
  <r>
    <n v="3608"/>
    <s v="CA-2015-163559"/>
    <n v="23"/>
    <x v="8"/>
    <x v="2"/>
    <s v="28/09/2015"/>
    <x v="0"/>
    <s v="ST-20530"/>
    <s v="Shui Tom"/>
    <x v="0"/>
    <x v="0"/>
    <x v="15"/>
    <x v="3"/>
    <s v="OFF-BI-10002026"/>
    <x v="1"/>
    <n v="139.44"/>
  </r>
  <r>
    <n v="3609"/>
    <s v="CA-2015-140228"/>
    <n v="28"/>
    <x v="3"/>
    <x v="2"/>
    <s v="03/05/2015"/>
    <x v="1"/>
    <s v="GB-14530"/>
    <s v="George Bell"/>
    <x v="1"/>
    <x v="0"/>
    <x v="24"/>
    <x v="3"/>
    <s v="OFF-LA-10001613"/>
    <x v="1"/>
    <n v="6.9119999999999999"/>
  </r>
  <r>
    <n v="3610"/>
    <s v="CA-2015-140228"/>
    <n v="28"/>
    <x v="3"/>
    <x v="2"/>
    <s v="03/05/2015"/>
    <x v="1"/>
    <s v="GB-14530"/>
    <s v="George Bell"/>
    <x v="1"/>
    <x v="0"/>
    <x v="24"/>
    <x v="3"/>
    <s v="OFF-ST-10002214"/>
    <x v="1"/>
    <n v="27.096"/>
  </r>
  <r>
    <n v="3611"/>
    <s v="CA-2015-140228"/>
    <n v="28"/>
    <x v="3"/>
    <x v="2"/>
    <s v="03/05/2015"/>
    <x v="1"/>
    <s v="GB-14530"/>
    <s v="George Bell"/>
    <x v="1"/>
    <x v="0"/>
    <x v="24"/>
    <x v="3"/>
    <s v="OFF-ST-10001128"/>
    <x v="1"/>
    <n v="177.56800000000001"/>
  </r>
  <r>
    <n v="3612"/>
    <s v="US-2017-131674"/>
    <n v="29"/>
    <x v="0"/>
    <x v="0"/>
    <s v="01/12/2017"/>
    <x v="0"/>
    <s v="NC-18535"/>
    <s v="Nick Crebassa"/>
    <x v="1"/>
    <x v="0"/>
    <x v="5"/>
    <x v="2"/>
    <s v="TEC-AC-10004864"/>
    <x v="2"/>
    <n v="58.415999999999997"/>
  </r>
  <r>
    <n v="3613"/>
    <s v="CA-2016-110093"/>
    <n v="3"/>
    <x v="4"/>
    <x v="1"/>
    <s v="08/12/2016"/>
    <x v="1"/>
    <s v="AB-10255"/>
    <s v="Alejandro Ballentine"/>
    <x v="2"/>
    <x v="0"/>
    <x v="9"/>
    <x v="3"/>
    <s v="OFF-PA-10000174"/>
    <x v="1"/>
    <n v="16.448"/>
  </r>
  <r>
    <n v="3614"/>
    <s v="CA-2016-110093"/>
    <n v="3"/>
    <x v="4"/>
    <x v="1"/>
    <s v="08/12/2016"/>
    <x v="1"/>
    <s v="AB-10255"/>
    <s v="Alejandro Ballentine"/>
    <x v="2"/>
    <x v="0"/>
    <x v="9"/>
    <x v="3"/>
    <s v="TEC-AC-10000171"/>
    <x v="2"/>
    <n v="36.783999999999999"/>
  </r>
  <r>
    <n v="3615"/>
    <s v="CA-2018-112529"/>
    <n v="19"/>
    <x v="0"/>
    <x v="3"/>
    <s v="21/11/2018"/>
    <x v="2"/>
    <s v="SC-20770"/>
    <s v="Stewart Carmichael"/>
    <x v="1"/>
    <x v="0"/>
    <x v="5"/>
    <x v="2"/>
    <s v="FUR-TA-10002622"/>
    <x v="0"/>
    <n v="718.11599999999999"/>
  </r>
  <r>
    <n v="3616"/>
    <s v="CA-2018-112529"/>
    <n v="19"/>
    <x v="0"/>
    <x v="3"/>
    <s v="21/11/2018"/>
    <x v="2"/>
    <s v="SC-20770"/>
    <s v="Stewart Carmichael"/>
    <x v="1"/>
    <x v="0"/>
    <x v="5"/>
    <x v="2"/>
    <s v="OFF-AR-10001915"/>
    <x v="1"/>
    <n v="31.776"/>
  </r>
  <r>
    <n v="3617"/>
    <s v="CA-2017-154536"/>
    <n v="5"/>
    <x v="8"/>
    <x v="0"/>
    <s v="09/09/2017"/>
    <x v="1"/>
    <s v="JC-15340"/>
    <s v="Jasper Cacioppo"/>
    <x v="0"/>
    <x v="0"/>
    <x v="9"/>
    <x v="3"/>
    <s v="OFF-BI-10004410"/>
    <x v="1"/>
    <n v="9.5549999999999997"/>
  </r>
  <r>
    <n v="3618"/>
    <s v="CA-2018-141929"/>
    <n v="4"/>
    <x v="8"/>
    <x v="3"/>
    <s v="08/09/2018"/>
    <x v="1"/>
    <s v="RA-19285"/>
    <s v="Ralph Arnett"/>
    <x v="0"/>
    <x v="0"/>
    <x v="1"/>
    <x v="1"/>
    <s v="OFF-BI-10004632"/>
    <x v="1"/>
    <n v="487.98399999999998"/>
  </r>
  <r>
    <n v="3619"/>
    <s v="CA-2018-141929"/>
    <n v="4"/>
    <x v="8"/>
    <x v="3"/>
    <s v="08/09/2018"/>
    <x v="1"/>
    <s v="RA-19285"/>
    <s v="Ralph Arnett"/>
    <x v="0"/>
    <x v="0"/>
    <x v="1"/>
    <x v="1"/>
    <s v="TEC-PH-10002185"/>
    <x v="2"/>
    <n v="5.56"/>
  </r>
  <r>
    <n v="3620"/>
    <s v="CA-2018-141929"/>
    <n v="4"/>
    <x v="8"/>
    <x v="3"/>
    <s v="08/09/2018"/>
    <x v="1"/>
    <s v="RA-19285"/>
    <s v="Ralph Arnett"/>
    <x v="0"/>
    <x v="0"/>
    <x v="1"/>
    <x v="1"/>
    <s v="OFF-ST-10002974"/>
    <x v="1"/>
    <n v="217.85"/>
  </r>
  <r>
    <n v="3621"/>
    <s v="CA-2017-109743"/>
    <n v="22"/>
    <x v="8"/>
    <x v="0"/>
    <s v="29/09/2017"/>
    <x v="1"/>
    <s v="SH-19975"/>
    <s v="Sally Hughsby"/>
    <x v="1"/>
    <x v="0"/>
    <x v="18"/>
    <x v="0"/>
    <s v="OFF-AR-10003727"/>
    <x v="1"/>
    <n v="40.776000000000003"/>
  </r>
  <r>
    <n v="3622"/>
    <s v="CA-2017-109743"/>
    <n v="22"/>
    <x v="8"/>
    <x v="0"/>
    <s v="29/09/2017"/>
    <x v="1"/>
    <s v="SH-19975"/>
    <s v="Sally Hughsby"/>
    <x v="1"/>
    <x v="0"/>
    <x v="18"/>
    <x v="0"/>
    <s v="TEC-PH-10004071"/>
    <x v="2"/>
    <n v="63.936"/>
  </r>
  <r>
    <n v="3623"/>
    <s v="CA-2015-159184"/>
    <n v="14"/>
    <x v="8"/>
    <x v="2"/>
    <s v="19/09/2015"/>
    <x v="1"/>
    <s v="JC-15775"/>
    <s v="John Castell"/>
    <x v="0"/>
    <x v="0"/>
    <x v="32"/>
    <x v="0"/>
    <s v="FUR-FU-10002878"/>
    <x v="0"/>
    <n v="142.4"/>
  </r>
  <r>
    <n v="3624"/>
    <s v="CA-2015-159184"/>
    <n v="14"/>
    <x v="8"/>
    <x v="2"/>
    <s v="19/09/2015"/>
    <x v="1"/>
    <s v="JC-15775"/>
    <s v="John Castell"/>
    <x v="0"/>
    <x v="0"/>
    <x v="32"/>
    <x v="0"/>
    <s v="OFF-BI-10001890"/>
    <x v="1"/>
    <n v="7.16"/>
  </r>
  <r>
    <n v="3625"/>
    <s v="CA-2018-113530"/>
    <n v="19"/>
    <x v="5"/>
    <x v="3"/>
    <s v="21/05/2018"/>
    <x v="0"/>
    <s v="BC-11125"/>
    <s v="Becky Castell"/>
    <x v="2"/>
    <x v="0"/>
    <x v="1"/>
    <x v="1"/>
    <s v="FUR-CH-10002647"/>
    <x v="0"/>
    <n v="681.40800000000002"/>
  </r>
  <r>
    <n v="3626"/>
    <s v="CA-2018-113530"/>
    <n v="19"/>
    <x v="5"/>
    <x v="3"/>
    <s v="21/05/2018"/>
    <x v="0"/>
    <s v="BC-11125"/>
    <s v="Becky Castell"/>
    <x v="2"/>
    <x v="0"/>
    <x v="1"/>
    <x v="1"/>
    <s v="OFF-AR-10001315"/>
    <x v="1"/>
    <n v="3.52"/>
  </r>
  <r>
    <n v="3627"/>
    <s v="CA-2018-113530"/>
    <n v="19"/>
    <x v="5"/>
    <x v="3"/>
    <s v="21/05/2018"/>
    <x v="0"/>
    <s v="BC-11125"/>
    <s v="Becky Castell"/>
    <x v="2"/>
    <x v="0"/>
    <x v="1"/>
    <x v="1"/>
    <s v="OFF-AR-10000122"/>
    <x v="1"/>
    <n v="5.58"/>
  </r>
  <r>
    <n v="3628"/>
    <s v="CA-2018-113530"/>
    <n v="19"/>
    <x v="5"/>
    <x v="3"/>
    <s v="21/05/2018"/>
    <x v="0"/>
    <s v="BC-11125"/>
    <s v="Becky Castell"/>
    <x v="2"/>
    <x v="0"/>
    <x v="1"/>
    <x v="1"/>
    <s v="TEC-AC-10001465"/>
    <x v="2"/>
    <n v="36.32"/>
  </r>
  <r>
    <n v="3629"/>
    <s v="CA-2015-169726"/>
    <n v="9"/>
    <x v="6"/>
    <x v="2"/>
    <s v="13/08/2015"/>
    <x v="1"/>
    <s v="JH-15985"/>
    <s v="Joseph Holt"/>
    <x v="0"/>
    <x v="0"/>
    <x v="4"/>
    <x v="1"/>
    <s v="OFF-BI-10004600"/>
    <x v="1"/>
    <n v="2060.7440000000001"/>
  </r>
  <r>
    <n v="3630"/>
    <s v="CA-2018-155957"/>
    <n v="26"/>
    <x v="0"/>
    <x v="3"/>
    <s v="30/11/2018"/>
    <x v="1"/>
    <s v="CC-12610"/>
    <s v="Corey Catlett"/>
    <x v="1"/>
    <x v="0"/>
    <x v="24"/>
    <x v="3"/>
    <s v="OFF-AP-10002082"/>
    <x v="1"/>
    <n v="52.271999999999998"/>
  </r>
  <r>
    <n v="3631"/>
    <s v="CA-2018-155957"/>
    <n v="26"/>
    <x v="0"/>
    <x v="3"/>
    <s v="30/11/2018"/>
    <x v="1"/>
    <s v="CC-12610"/>
    <s v="Corey Catlett"/>
    <x v="1"/>
    <x v="0"/>
    <x v="24"/>
    <x v="3"/>
    <s v="OFF-AP-10004708"/>
    <x v="1"/>
    <n v="213.136"/>
  </r>
  <r>
    <n v="3632"/>
    <s v="CA-2018-132178"/>
    <n v="3"/>
    <x v="5"/>
    <x v="3"/>
    <s v="08/05/2018"/>
    <x v="0"/>
    <s v="DB-12970"/>
    <s v="Darren Budd"/>
    <x v="1"/>
    <x v="0"/>
    <x v="1"/>
    <x v="1"/>
    <s v="OFF-ST-10000464"/>
    <x v="1"/>
    <n v="69.52"/>
  </r>
  <r>
    <n v="3633"/>
    <s v="CA-2018-132178"/>
    <n v="3"/>
    <x v="5"/>
    <x v="3"/>
    <s v="08/05/2018"/>
    <x v="0"/>
    <s v="DB-12970"/>
    <s v="Darren Budd"/>
    <x v="1"/>
    <x v="0"/>
    <x v="1"/>
    <x v="1"/>
    <s v="OFF-ST-10000025"/>
    <x v="1"/>
    <n v="763.44"/>
  </r>
  <r>
    <n v="3634"/>
    <s v="CA-2017-145177"/>
    <n v="10"/>
    <x v="0"/>
    <x v="0"/>
    <s v="14/11/2017"/>
    <x v="1"/>
    <s v="PP-18955"/>
    <s v="Paul Prost"/>
    <x v="2"/>
    <x v="0"/>
    <x v="24"/>
    <x v="3"/>
    <s v="OFF-LA-10001613"/>
    <x v="1"/>
    <n v="9.2159999999999993"/>
  </r>
  <r>
    <n v="3635"/>
    <s v="CA-2017-145177"/>
    <n v="10"/>
    <x v="0"/>
    <x v="0"/>
    <s v="14/11/2017"/>
    <x v="1"/>
    <s v="PP-18955"/>
    <s v="Paul Prost"/>
    <x v="2"/>
    <x v="0"/>
    <x v="24"/>
    <x v="3"/>
    <s v="TEC-PH-10000376"/>
    <x v="2"/>
    <n v="41.957999999999998"/>
  </r>
  <r>
    <n v="3636"/>
    <s v="CA-2017-145177"/>
    <n v="10"/>
    <x v="0"/>
    <x v="0"/>
    <s v="14/11/2017"/>
    <x v="1"/>
    <s v="PP-18955"/>
    <s v="Paul Prost"/>
    <x v="2"/>
    <x v="0"/>
    <x v="24"/>
    <x v="3"/>
    <s v="OFF-PA-10004039"/>
    <x v="1"/>
    <n v="89.567999999999998"/>
  </r>
  <r>
    <n v="3637"/>
    <s v="CA-2017-145177"/>
    <n v="10"/>
    <x v="0"/>
    <x v="0"/>
    <s v="14/11/2017"/>
    <x v="1"/>
    <s v="PP-18955"/>
    <s v="Paul Prost"/>
    <x v="2"/>
    <x v="0"/>
    <x v="24"/>
    <x v="3"/>
    <s v="OFF-PA-10001776"/>
    <x v="1"/>
    <n v="22.248000000000001"/>
  </r>
  <r>
    <n v="3638"/>
    <s v="CA-2017-145177"/>
    <n v="10"/>
    <x v="0"/>
    <x v="0"/>
    <s v="14/11/2017"/>
    <x v="1"/>
    <s v="PP-18955"/>
    <s v="Paul Prost"/>
    <x v="2"/>
    <x v="0"/>
    <x v="24"/>
    <x v="3"/>
    <s v="OFF-AP-10002457"/>
    <x v="1"/>
    <n v="334.88"/>
  </r>
  <r>
    <n v="3639"/>
    <s v="CA-2017-145177"/>
    <n v="10"/>
    <x v="0"/>
    <x v="0"/>
    <s v="14/11/2017"/>
    <x v="1"/>
    <s v="PP-18955"/>
    <s v="Paul Prost"/>
    <x v="2"/>
    <x v="0"/>
    <x v="24"/>
    <x v="3"/>
    <s v="FUR-FU-10000758"/>
    <x v="0"/>
    <n v="148.28800000000001"/>
  </r>
  <r>
    <n v="3640"/>
    <s v="CA-2017-145177"/>
    <n v="10"/>
    <x v="0"/>
    <x v="0"/>
    <s v="14/11/2017"/>
    <x v="1"/>
    <s v="PP-18955"/>
    <s v="Paul Prost"/>
    <x v="2"/>
    <x v="0"/>
    <x v="24"/>
    <x v="3"/>
    <s v="OFF-PA-10000682"/>
    <x v="1"/>
    <n v="4.6239999999999997"/>
  </r>
  <r>
    <n v="3641"/>
    <s v="CA-2017-145177"/>
    <n v="10"/>
    <x v="0"/>
    <x v="0"/>
    <s v="14/11/2017"/>
    <x v="1"/>
    <s v="PP-18955"/>
    <s v="Paul Prost"/>
    <x v="2"/>
    <x v="0"/>
    <x v="24"/>
    <x v="3"/>
    <s v="TEC-AC-10002550"/>
    <x v="2"/>
    <n v="178.92"/>
  </r>
  <r>
    <n v="3642"/>
    <s v="CA-2017-145177"/>
    <n v="10"/>
    <x v="0"/>
    <x v="0"/>
    <s v="14/11/2017"/>
    <x v="1"/>
    <s v="PP-18955"/>
    <s v="Paul Prost"/>
    <x v="2"/>
    <x v="0"/>
    <x v="24"/>
    <x v="3"/>
    <s v="OFF-BI-10002082"/>
    <x v="1"/>
    <n v="69.888000000000005"/>
  </r>
  <r>
    <n v="3643"/>
    <s v="CA-2015-156594"/>
    <n v="20"/>
    <x v="4"/>
    <x v="2"/>
    <s v="23/12/2015"/>
    <x v="0"/>
    <s v="MC-17845"/>
    <s v="Michael Chen"/>
    <x v="0"/>
    <x v="0"/>
    <x v="1"/>
    <x v="1"/>
    <s v="OFF-BI-10004632"/>
    <x v="1"/>
    <n v="487.98399999999998"/>
  </r>
  <r>
    <n v="3644"/>
    <s v="CA-2015-156594"/>
    <n v="20"/>
    <x v="4"/>
    <x v="2"/>
    <s v="23/12/2015"/>
    <x v="0"/>
    <s v="MC-17845"/>
    <s v="Michael Chen"/>
    <x v="0"/>
    <x v="0"/>
    <x v="1"/>
    <x v="1"/>
    <s v="OFF-AR-10001725"/>
    <x v="1"/>
    <n v="47.3"/>
  </r>
  <r>
    <n v="3645"/>
    <s v="CA-2015-156594"/>
    <n v="20"/>
    <x v="4"/>
    <x v="2"/>
    <s v="23/12/2015"/>
    <x v="0"/>
    <s v="MC-17845"/>
    <s v="Michael Chen"/>
    <x v="0"/>
    <x v="0"/>
    <x v="1"/>
    <x v="1"/>
    <s v="OFF-AR-10004269"/>
    <x v="1"/>
    <n v="4.13"/>
  </r>
  <r>
    <n v="3646"/>
    <s v="CA-2015-156594"/>
    <n v="20"/>
    <x v="4"/>
    <x v="2"/>
    <s v="23/12/2015"/>
    <x v="0"/>
    <s v="MC-17845"/>
    <s v="Michael Chen"/>
    <x v="0"/>
    <x v="0"/>
    <x v="1"/>
    <x v="1"/>
    <s v="OFF-BI-10003007"/>
    <x v="1"/>
    <n v="155.12"/>
  </r>
  <r>
    <n v="3647"/>
    <s v="CA-2015-146528"/>
    <n v="25"/>
    <x v="7"/>
    <x v="2"/>
    <s v="27/07/2015"/>
    <x v="0"/>
    <s v="VF-21715"/>
    <s v="Vicky Freymann"/>
    <x v="2"/>
    <x v="0"/>
    <x v="1"/>
    <x v="1"/>
    <s v="OFF-PA-10002195"/>
    <x v="1"/>
    <n v="6.48"/>
  </r>
  <r>
    <n v="3648"/>
    <s v="CA-2015-146528"/>
    <n v="25"/>
    <x v="7"/>
    <x v="2"/>
    <s v="27/07/2015"/>
    <x v="0"/>
    <s v="VF-21715"/>
    <s v="Vicky Freymann"/>
    <x v="2"/>
    <x v="0"/>
    <x v="1"/>
    <x v="1"/>
    <s v="OFF-SU-10002522"/>
    <x v="1"/>
    <n v="15.52"/>
  </r>
  <r>
    <n v="3649"/>
    <s v="CA-2016-168459"/>
    <n v="22"/>
    <x v="0"/>
    <x v="1"/>
    <s v="27/11/2016"/>
    <x v="1"/>
    <s v="MC-17275"/>
    <s v="Marc Crier"/>
    <x v="0"/>
    <x v="0"/>
    <x v="18"/>
    <x v="0"/>
    <s v="OFF-BI-10003712"/>
    <x v="1"/>
    <n v="2.9460000000000002"/>
  </r>
  <r>
    <n v="3650"/>
    <s v="CA-2016-168459"/>
    <n v="22"/>
    <x v="0"/>
    <x v="1"/>
    <s v="27/11/2016"/>
    <x v="1"/>
    <s v="MC-17275"/>
    <s v="Marc Crier"/>
    <x v="0"/>
    <x v="0"/>
    <x v="18"/>
    <x v="0"/>
    <s v="OFF-FA-10004854"/>
    <x v="1"/>
    <n v="55.103999999999999"/>
  </r>
  <r>
    <n v="3651"/>
    <s v="CA-2018-109960"/>
    <n v="9"/>
    <x v="4"/>
    <x v="3"/>
    <s v="11/12/2018"/>
    <x v="0"/>
    <s v="DB-13210"/>
    <s v="Dean Braden"/>
    <x v="0"/>
    <x v="0"/>
    <x v="12"/>
    <x v="2"/>
    <s v="TEC-AC-10004859"/>
    <x v="2"/>
    <n v="104.88"/>
  </r>
  <r>
    <n v="3652"/>
    <s v="CA-2018-109960"/>
    <n v="9"/>
    <x v="4"/>
    <x v="3"/>
    <s v="11/12/2018"/>
    <x v="0"/>
    <s v="DB-13210"/>
    <s v="Dean Braden"/>
    <x v="0"/>
    <x v="0"/>
    <x v="12"/>
    <x v="2"/>
    <s v="OFF-AR-10001860"/>
    <x v="1"/>
    <n v="34.700000000000003"/>
  </r>
  <r>
    <n v="3653"/>
    <s v="CA-2018-109960"/>
    <n v="9"/>
    <x v="4"/>
    <x v="3"/>
    <s v="11/12/2018"/>
    <x v="0"/>
    <s v="DB-13210"/>
    <s v="Dean Braden"/>
    <x v="0"/>
    <x v="0"/>
    <x v="12"/>
    <x v="2"/>
    <s v="OFF-BI-10001636"/>
    <x v="1"/>
    <n v="33.72"/>
  </r>
  <r>
    <n v="3654"/>
    <s v="CA-2018-109960"/>
    <n v="9"/>
    <x v="4"/>
    <x v="3"/>
    <s v="11/12/2018"/>
    <x v="0"/>
    <s v="DB-13210"/>
    <s v="Dean Braden"/>
    <x v="0"/>
    <x v="0"/>
    <x v="12"/>
    <x v="2"/>
    <s v="OFF-PA-10000349"/>
    <x v="1"/>
    <n v="14.94"/>
  </r>
  <r>
    <n v="3655"/>
    <s v="CA-2018-133004"/>
    <n v="31"/>
    <x v="6"/>
    <x v="3"/>
    <s v="05/09/2018"/>
    <x v="1"/>
    <s v="AJ-10945"/>
    <s v="Ashley Jarboe"/>
    <x v="0"/>
    <x v="0"/>
    <x v="14"/>
    <x v="2"/>
    <s v="OFF-AP-10002439"/>
    <x v="1"/>
    <n v="638.73"/>
  </r>
  <r>
    <n v="3656"/>
    <s v="CA-2018-168102"/>
    <n v="24"/>
    <x v="3"/>
    <x v="3"/>
    <s v="30/04/2018"/>
    <x v="1"/>
    <s v="CP-12340"/>
    <s v="Christine Phan"/>
    <x v="1"/>
    <x v="0"/>
    <x v="2"/>
    <x v="0"/>
    <s v="OFF-ST-10001370"/>
    <x v="1"/>
    <n v="113.568"/>
  </r>
  <r>
    <n v="3657"/>
    <s v="CA-2018-158036"/>
    <n v="8"/>
    <x v="8"/>
    <x v="3"/>
    <s v="14/09/2018"/>
    <x v="1"/>
    <s v="DB-13555"/>
    <s v="Dorothy Badders"/>
    <x v="1"/>
    <x v="0"/>
    <x v="24"/>
    <x v="3"/>
    <s v="TEC-AC-10002558"/>
    <x v="2"/>
    <n v="9.0960000000000001"/>
  </r>
  <r>
    <n v="3658"/>
    <s v="CA-2016-128083"/>
    <n v="12"/>
    <x v="10"/>
    <x v="1"/>
    <s v="17/03/2016"/>
    <x v="1"/>
    <s v="EB-13750"/>
    <s v="Edward Becker"/>
    <x v="1"/>
    <x v="0"/>
    <x v="2"/>
    <x v="0"/>
    <s v="OFF-EN-10004030"/>
    <x v="1"/>
    <n v="8.6880000000000006"/>
  </r>
  <r>
    <n v="3659"/>
    <s v="CA-2016-128083"/>
    <n v="12"/>
    <x v="10"/>
    <x v="1"/>
    <s v="17/03/2016"/>
    <x v="1"/>
    <s v="EB-13750"/>
    <s v="Edward Becker"/>
    <x v="1"/>
    <x v="0"/>
    <x v="2"/>
    <x v="0"/>
    <s v="FUR-FU-10003194"/>
    <x v="0"/>
    <n v="30.88"/>
  </r>
  <r>
    <n v="3660"/>
    <s v="CA-2016-128083"/>
    <n v="12"/>
    <x v="10"/>
    <x v="1"/>
    <s v="17/03/2016"/>
    <x v="1"/>
    <s v="EB-13750"/>
    <s v="Edward Becker"/>
    <x v="1"/>
    <x v="0"/>
    <x v="2"/>
    <x v="0"/>
    <s v="FUR-FU-10001731"/>
    <x v="0"/>
    <n v="6.4080000000000004"/>
  </r>
  <r>
    <n v="3661"/>
    <s v="CA-2017-161676"/>
    <n v="18"/>
    <x v="7"/>
    <x v="0"/>
    <s v="23/07/2017"/>
    <x v="1"/>
    <s v="JP-15460"/>
    <s v="Jennifer Patt"/>
    <x v="1"/>
    <x v="0"/>
    <x v="16"/>
    <x v="1"/>
    <s v="OFF-SU-10004782"/>
    <x v="1"/>
    <n v="33.799999999999997"/>
  </r>
  <r>
    <n v="3662"/>
    <s v="CA-2017-155005"/>
    <n v="13"/>
    <x v="1"/>
    <x v="0"/>
    <s v="15/06/2017"/>
    <x v="0"/>
    <s v="SC-20050"/>
    <s v="Sample Company A"/>
    <x v="2"/>
    <x v="0"/>
    <x v="12"/>
    <x v="2"/>
    <s v="TEC-PH-10003484"/>
    <x v="2"/>
    <n v="377.97"/>
  </r>
  <r>
    <n v="3663"/>
    <s v="US-2018-129777"/>
    <n v="3"/>
    <x v="7"/>
    <x v="3"/>
    <s v="09/07/2018"/>
    <x v="1"/>
    <s v="FM-14290"/>
    <s v="Frank Merwin"/>
    <x v="2"/>
    <x v="0"/>
    <x v="31"/>
    <x v="3"/>
    <s v="TEC-AC-10003590"/>
    <x v="2"/>
    <n v="258.89999999999998"/>
  </r>
  <r>
    <n v="3664"/>
    <s v="US-2018-129777"/>
    <n v="3"/>
    <x v="7"/>
    <x v="3"/>
    <s v="09/07/2018"/>
    <x v="1"/>
    <s v="FM-14290"/>
    <s v="Frank Merwin"/>
    <x v="2"/>
    <x v="0"/>
    <x v="31"/>
    <x v="3"/>
    <s v="OFF-PA-10001970"/>
    <x v="1"/>
    <n v="24.56"/>
  </r>
  <r>
    <n v="3665"/>
    <s v="CA-2015-129364"/>
    <n v="8"/>
    <x v="4"/>
    <x v="2"/>
    <s v="13/12/2015"/>
    <x v="1"/>
    <s v="TB-21250"/>
    <s v="Tim Brockman"/>
    <x v="0"/>
    <x v="0"/>
    <x v="21"/>
    <x v="1"/>
    <s v="OFF-LA-10001569"/>
    <x v="1"/>
    <n v="27.888000000000002"/>
  </r>
  <r>
    <n v="3666"/>
    <s v="CA-2015-129364"/>
    <n v="8"/>
    <x v="4"/>
    <x v="2"/>
    <s v="13/12/2015"/>
    <x v="1"/>
    <s v="TB-21250"/>
    <s v="Tim Brockman"/>
    <x v="0"/>
    <x v="0"/>
    <x v="21"/>
    <x v="1"/>
    <s v="OFF-BI-10001132"/>
    <x v="1"/>
    <n v="6.4560000000000004"/>
  </r>
  <r>
    <n v="3667"/>
    <s v="CA-2015-129364"/>
    <n v="8"/>
    <x v="4"/>
    <x v="2"/>
    <s v="13/12/2015"/>
    <x v="1"/>
    <s v="TB-21250"/>
    <s v="Tim Brockman"/>
    <x v="0"/>
    <x v="0"/>
    <x v="21"/>
    <x v="1"/>
    <s v="TEC-PH-10003095"/>
    <x v="2"/>
    <n v="52.68"/>
  </r>
  <r>
    <n v="3668"/>
    <s v="CA-2015-129364"/>
    <n v="8"/>
    <x v="4"/>
    <x v="2"/>
    <s v="13/12/2015"/>
    <x v="1"/>
    <s v="TB-21250"/>
    <s v="Tim Brockman"/>
    <x v="0"/>
    <x v="0"/>
    <x v="21"/>
    <x v="1"/>
    <s v="OFF-SU-10000432"/>
    <x v="1"/>
    <n v="13.88"/>
  </r>
  <r>
    <n v="3669"/>
    <s v="CA-2015-129364"/>
    <n v="8"/>
    <x v="4"/>
    <x v="2"/>
    <s v="13/12/2015"/>
    <x v="1"/>
    <s v="TB-21250"/>
    <s v="Tim Brockman"/>
    <x v="0"/>
    <x v="0"/>
    <x v="21"/>
    <x v="1"/>
    <s v="TEC-AC-10004227"/>
    <x v="2"/>
    <n v="103.92"/>
  </r>
  <r>
    <n v="3670"/>
    <s v="CA-2015-129364"/>
    <n v="8"/>
    <x v="4"/>
    <x v="2"/>
    <s v="13/12/2015"/>
    <x v="1"/>
    <s v="TB-21250"/>
    <s v="Tim Brockman"/>
    <x v="0"/>
    <x v="0"/>
    <x v="21"/>
    <x v="1"/>
    <s v="OFF-LA-10004409"/>
    <x v="1"/>
    <n v="11.52"/>
  </r>
  <r>
    <n v="3671"/>
    <s v="CA-2015-129364"/>
    <n v="8"/>
    <x v="4"/>
    <x v="2"/>
    <s v="13/12/2015"/>
    <x v="1"/>
    <s v="TB-21250"/>
    <s v="Tim Brockman"/>
    <x v="0"/>
    <x v="0"/>
    <x v="21"/>
    <x v="1"/>
    <s v="OFF-PA-10001569"/>
    <x v="1"/>
    <n v="10.368"/>
  </r>
  <r>
    <n v="3672"/>
    <s v="CA-2015-129364"/>
    <n v="8"/>
    <x v="4"/>
    <x v="2"/>
    <s v="13/12/2015"/>
    <x v="1"/>
    <s v="TB-21250"/>
    <s v="Tim Brockman"/>
    <x v="0"/>
    <x v="0"/>
    <x v="21"/>
    <x v="1"/>
    <s v="OFF-ST-10001031"/>
    <x v="1"/>
    <n v="39.072000000000003"/>
  </r>
  <r>
    <n v="3673"/>
    <s v="CA-2017-104969"/>
    <n v="8"/>
    <x v="3"/>
    <x v="0"/>
    <s v="14/04/2017"/>
    <x v="1"/>
    <s v="EH-14125"/>
    <s v="Eugene Hildebrand"/>
    <x v="2"/>
    <x v="0"/>
    <x v="24"/>
    <x v="3"/>
    <s v="OFF-EN-10002312"/>
    <x v="1"/>
    <n v="8.8719999999999999"/>
  </r>
  <r>
    <n v="3674"/>
    <s v="CA-2017-104969"/>
    <n v="8"/>
    <x v="3"/>
    <x v="0"/>
    <s v="14/04/2017"/>
    <x v="1"/>
    <s v="EH-14125"/>
    <s v="Eugene Hildebrand"/>
    <x v="2"/>
    <x v="0"/>
    <x v="24"/>
    <x v="3"/>
    <s v="OFF-BI-10004224"/>
    <x v="1"/>
    <n v="121.104"/>
  </r>
  <r>
    <n v="3675"/>
    <s v="CA-2018-154109"/>
    <n v="6"/>
    <x v="0"/>
    <x v="3"/>
    <s v="11/11/2018"/>
    <x v="1"/>
    <s v="ML-17410"/>
    <s v="Maris LaWare"/>
    <x v="0"/>
    <x v="0"/>
    <x v="9"/>
    <x v="3"/>
    <s v="FUR-CH-10003774"/>
    <x v="0"/>
    <n v="127.372"/>
  </r>
  <r>
    <n v="3676"/>
    <s v="CA-2018-154109"/>
    <n v="6"/>
    <x v="0"/>
    <x v="3"/>
    <s v="11/11/2018"/>
    <x v="1"/>
    <s v="ML-17410"/>
    <s v="Maris LaWare"/>
    <x v="0"/>
    <x v="0"/>
    <x v="9"/>
    <x v="3"/>
    <s v="OFF-PA-10000157"/>
    <x v="1"/>
    <n v="47.951999999999998"/>
  </r>
  <r>
    <n v="3677"/>
    <s v="CA-2016-156440"/>
    <n v="5"/>
    <x v="4"/>
    <x v="1"/>
    <s v="09/12/2016"/>
    <x v="1"/>
    <s v="MH-17620"/>
    <s v="Matt Hagelstein"/>
    <x v="1"/>
    <x v="0"/>
    <x v="1"/>
    <x v="1"/>
    <s v="FUR-FU-10004090"/>
    <x v="0"/>
    <n v="44.46"/>
  </r>
  <r>
    <n v="3678"/>
    <s v="CA-2016-132626"/>
    <n v="9"/>
    <x v="7"/>
    <x v="1"/>
    <s v="14/07/2016"/>
    <x v="1"/>
    <s v="BT-11680"/>
    <s v="Brian Thompson"/>
    <x v="0"/>
    <x v="0"/>
    <x v="39"/>
    <x v="3"/>
    <s v="OFF-FA-10002763"/>
    <x v="1"/>
    <n v="15.8"/>
  </r>
  <r>
    <n v="3679"/>
    <s v="CA-2016-132626"/>
    <n v="9"/>
    <x v="7"/>
    <x v="1"/>
    <s v="14/07/2016"/>
    <x v="1"/>
    <s v="BT-11680"/>
    <s v="Brian Thompson"/>
    <x v="0"/>
    <x v="0"/>
    <x v="39"/>
    <x v="3"/>
    <s v="TEC-MA-10002428"/>
    <x v="2"/>
    <n v="464.97"/>
  </r>
  <r>
    <n v="3680"/>
    <s v="CA-2016-132626"/>
    <n v="9"/>
    <x v="7"/>
    <x v="1"/>
    <s v="14/07/2016"/>
    <x v="1"/>
    <s v="BT-11680"/>
    <s v="Brian Thompson"/>
    <x v="0"/>
    <x v="0"/>
    <x v="39"/>
    <x v="3"/>
    <s v="FUR-FU-10002918"/>
    <x v="0"/>
    <n v="181.96"/>
  </r>
  <r>
    <n v="3681"/>
    <s v="CA-2016-132626"/>
    <n v="9"/>
    <x v="7"/>
    <x v="1"/>
    <s v="14/07/2016"/>
    <x v="1"/>
    <s v="BT-11680"/>
    <s v="Brian Thompson"/>
    <x v="0"/>
    <x v="0"/>
    <x v="39"/>
    <x v="3"/>
    <s v="OFF-LA-10000476"/>
    <x v="1"/>
    <n v="12.39"/>
  </r>
  <r>
    <n v="3682"/>
    <s v="CA-2016-132626"/>
    <n v="9"/>
    <x v="7"/>
    <x v="1"/>
    <s v="14/07/2016"/>
    <x v="1"/>
    <s v="BT-11680"/>
    <s v="Brian Thompson"/>
    <x v="0"/>
    <x v="0"/>
    <x v="39"/>
    <x v="3"/>
    <s v="OFF-BI-10002854"/>
    <x v="1"/>
    <n v="84.09"/>
  </r>
  <r>
    <n v="3683"/>
    <s v="CA-2016-132626"/>
    <n v="9"/>
    <x v="7"/>
    <x v="1"/>
    <s v="14/07/2016"/>
    <x v="1"/>
    <s v="BT-11680"/>
    <s v="Brian Thompson"/>
    <x v="0"/>
    <x v="0"/>
    <x v="39"/>
    <x v="3"/>
    <s v="OFF-AR-10002987"/>
    <x v="1"/>
    <n v="79.36"/>
  </r>
  <r>
    <n v="3684"/>
    <s v="CA-2016-132626"/>
    <n v="9"/>
    <x v="7"/>
    <x v="1"/>
    <s v="14/07/2016"/>
    <x v="1"/>
    <s v="BT-11680"/>
    <s v="Brian Thompson"/>
    <x v="0"/>
    <x v="0"/>
    <x v="39"/>
    <x v="3"/>
    <s v="OFF-BI-10004001"/>
    <x v="1"/>
    <n v="153.36000000000001"/>
  </r>
  <r>
    <n v="3685"/>
    <s v="CA-2016-132626"/>
    <n v="9"/>
    <x v="7"/>
    <x v="1"/>
    <s v="14/07/2016"/>
    <x v="1"/>
    <s v="BT-11680"/>
    <s v="Brian Thompson"/>
    <x v="0"/>
    <x v="0"/>
    <x v="39"/>
    <x v="3"/>
    <s v="OFF-BI-10001634"/>
    <x v="1"/>
    <n v="43.68"/>
  </r>
  <r>
    <n v="3686"/>
    <s v="CA-2016-132626"/>
    <n v="9"/>
    <x v="7"/>
    <x v="1"/>
    <s v="14/07/2016"/>
    <x v="1"/>
    <s v="BT-11680"/>
    <s v="Brian Thompson"/>
    <x v="0"/>
    <x v="0"/>
    <x v="39"/>
    <x v="3"/>
    <s v="OFF-ST-10003722"/>
    <x v="1"/>
    <n v="98.21"/>
  </r>
  <r>
    <n v="3687"/>
    <s v="CA-2017-102792"/>
    <n v="13"/>
    <x v="4"/>
    <x v="0"/>
    <s v="19/12/2017"/>
    <x v="1"/>
    <s v="JC-15340"/>
    <s v="Jasper Cacioppo"/>
    <x v="0"/>
    <x v="0"/>
    <x v="1"/>
    <x v="1"/>
    <s v="OFF-AR-10004757"/>
    <x v="1"/>
    <n v="9.84"/>
  </r>
  <r>
    <n v="3688"/>
    <s v="CA-2017-108567"/>
    <n v="20"/>
    <x v="5"/>
    <x v="0"/>
    <s v="24/05/2017"/>
    <x v="1"/>
    <s v="DB-13210"/>
    <s v="Dean Braden"/>
    <x v="0"/>
    <x v="0"/>
    <x v="2"/>
    <x v="0"/>
    <s v="OFF-BI-10004140"/>
    <x v="1"/>
    <n v="2.694"/>
  </r>
  <r>
    <n v="3689"/>
    <s v="CA-2018-140760"/>
    <n v="2"/>
    <x v="1"/>
    <x v="3"/>
    <s v="05/06/2018"/>
    <x v="0"/>
    <s v="DO-13435"/>
    <s v="Denny Ordway"/>
    <x v="0"/>
    <x v="0"/>
    <x v="16"/>
    <x v="1"/>
    <s v="OFF-PA-10002479"/>
    <x v="1"/>
    <n v="25.344000000000001"/>
  </r>
  <r>
    <n v="3690"/>
    <s v="CA-2018-140760"/>
    <n v="2"/>
    <x v="1"/>
    <x v="3"/>
    <s v="05/06/2018"/>
    <x v="0"/>
    <s v="DO-13435"/>
    <s v="Denny Ordway"/>
    <x v="0"/>
    <x v="0"/>
    <x v="16"/>
    <x v="1"/>
    <s v="OFF-EN-10001141"/>
    <x v="1"/>
    <n v="43.92"/>
  </r>
  <r>
    <n v="3691"/>
    <s v="US-2016-131359"/>
    <n v="30"/>
    <x v="2"/>
    <x v="1"/>
    <s v="02/11/2016"/>
    <x v="0"/>
    <s v="FA-14230"/>
    <s v="Frank Atkinson"/>
    <x v="1"/>
    <x v="0"/>
    <x v="22"/>
    <x v="1"/>
    <s v="TEC-MA-10000597"/>
    <x v="2"/>
    <n v="59.994"/>
  </r>
  <r>
    <n v="3692"/>
    <s v="US-2016-131359"/>
    <n v="30"/>
    <x v="2"/>
    <x v="1"/>
    <s v="02/11/2016"/>
    <x v="0"/>
    <s v="FA-14230"/>
    <s v="Frank Atkinson"/>
    <x v="1"/>
    <x v="0"/>
    <x v="22"/>
    <x v="1"/>
    <s v="TEC-CO-10001571"/>
    <x v="2"/>
    <n v="439.99200000000002"/>
  </r>
  <r>
    <n v="3693"/>
    <s v="US-2016-131359"/>
    <n v="30"/>
    <x v="2"/>
    <x v="1"/>
    <s v="02/11/2016"/>
    <x v="0"/>
    <s v="FA-14230"/>
    <s v="Frank Atkinson"/>
    <x v="1"/>
    <x v="0"/>
    <x v="22"/>
    <x v="1"/>
    <s v="TEC-PH-10004531"/>
    <x v="2"/>
    <n v="87.96"/>
  </r>
  <r>
    <n v="3694"/>
    <s v="US-2016-131359"/>
    <n v="30"/>
    <x v="2"/>
    <x v="1"/>
    <s v="02/11/2016"/>
    <x v="0"/>
    <s v="FA-14230"/>
    <s v="Frank Atkinson"/>
    <x v="1"/>
    <x v="0"/>
    <x v="22"/>
    <x v="1"/>
    <s v="FUR-FU-10003026"/>
    <x v="0"/>
    <n v="15.488"/>
  </r>
  <r>
    <n v="3695"/>
    <s v="CA-2017-142097"/>
    <n v="15"/>
    <x v="2"/>
    <x v="0"/>
    <s v="20/10/2017"/>
    <x v="1"/>
    <s v="QJ-19255"/>
    <s v="Quincy Jones"/>
    <x v="1"/>
    <x v="0"/>
    <x v="17"/>
    <x v="0"/>
    <s v="OFF-BI-10002082"/>
    <x v="1"/>
    <n v="232.96"/>
  </r>
  <r>
    <n v="3696"/>
    <s v="CA-2017-142097"/>
    <n v="15"/>
    <x v="2"/>
    <x v="0"/>
    <s v="20/10/2017"/>
    <x v="1"/>
    <s v="QJ-19255"/>
    <s v="Quincy Jones"/>
    <x v="1"/>
    <x v="0"/>
    <x v="17"/>
    <x v="0"/>
    <s v="OFF-EN-10002312"/>
    <x v="1"/>
    <n v="66.540000000000006"/>
  </r>
  <r>
    <n v="3697"/>
    <s v="CA-2017-142097"/>
    <n v="15"/>
    <x v="2"/>
    <x v="0"/>
    <s v="20/10/2017"/>
    <x v="1"/>
    <s v="QJ-19255"/>
    <s v="Quincy Jones"/>
    <x v="1"/>
    <x v="0"/>
    <x v="17"/>
    <x v="0"/>
    <s v="OFF-AP-10000696"/>
    <x v="1"/>
    <n v="43.26"/>
  </r>
  <r>
    <n v="3698"/>
    <s v="CA-2016-151680"/>
    <n v="19"/>
    <x v="0"/>
    <x v="1"/>
    <s v="21/11/2016"/>
    <x v="0"/>
    <s v="TC-21475"/>
    <s v="Tony Chapman"/>
    <x v="2"/>
    <x v="0"/>
    <x v="4"/>
    <x v="1"/>
    <s v="FUR-FU-10000305"/>
    <x v="0"/>
    <n v="141.96"/>
  </r>
  <r>
    <n v="3699"/>
    <s v="CA-2015-140039"/>
    <n v="13"/>
    <x v="8"/>
    <x v="2"/>
    <s v="17/09/2015"/>
    <x v="1"/>
    <s v="ON-18715"/>
    <s v="Odella Nelson"/>
    <x v="1"/>
    <x v="0"/>
    <x v="16"/>
    <x v="1"/>
    <s v="OFF-ST-10001034"/>
    <x v="1"/>
    <n v="79.400000000000006"/>
  </r>
  <r>
    <n v="3700"/>
    <s v="CA-2018-160416"/>
    <n v="13"/>
    <x v="0"/>
    <x v="3"/>
    <s v="18/11/2018"/>
    <x v="0"/>
    <s v="AD-10180"/>
    <s v="Alan Dominguez"/>
    <x v="2"/>
    <x v="0"/>
    <x v="15"/>
    <x v="3"/>
    <s v="TEC-AC-10004114"/>
    <x v="2"/>
    <n v="163.96"/>
  </r>
  <r>
    <n v="3701"/>
    <s v="CA-2018-169411"/>
    <n v="24"/>
    <x v="4"/>
    <x v="3"/>
    <s v="29/12/2018"/>
    <x v="1"/>
    <s v="AC-10615"/>
    <s v="Ann Chong"/>
    <x v="1"/>
    <x v="0"/>
    <x v="15"/>
    <x v="3"/>
    <s v="FUR-FU-10001602"/>
    <x v="0"/>
    <n v="37.93"/>
  </r>
  <r>
    <n v="3702"/>
    <s v="CA-2017-126543"/>
    <n v="9"/>
    <x v="9"/>
    <x v="0"/>
    <s v="13/01/2017"/>
    <x v="0"/>
    <s v="MF-17665"/>
    <s v="Maureen Fritzler"/>
    <x v="1"/>
    <x v="0"/>
    <x v="24"/>
    <x v="3"/>
    <s v="FUR-FU-10002445"/>
    <x v="0"/>
    <n v="15.167999999999999"/>
  </r>
  <r>
    <n v="3703"/>
    <s v="CA-2016-104941"/>
    <n v="13"/>
    <x v="1"/>
    <x v="1"/>
    <s v="19/06/2016"/>
    <x v="1"/>
    <s v="DH-13075"/>
    <s v="Dave Hallsten"/>
    <x v="1"/>
    <x v="0"/>
    <x v="19"/>
    <x v="0"/>
    <s v="OFF-AR-10004269"/>
    <x v="1"/>
    <n v="24.78"/>
  </r>
  <r>
    <n v="3704"/>
    <s v="CA-2016-104941"/>
    <n v="13"/>
    <x v="1"/>
    <x v="1"/>
    <s v="19/06/2016"/>
    <x v="1"/>
    <s v="DH-13075"/>
    <s v="Dave Hallsten"/>
    <x v="1"/>
    <x v="0"/>
    <x v="19"/>
    <x v="0"/>
    <s v="OFF-BI-10001249"/>
    <x v="1"/>
    <n v="19.14"/>
  </r>
  <r>
    <n v="3705"/>
    <s v="CA-2016-104941"/>
    <n v="13"/>
    <x v="1"/>
    <x v="1"/>
    <s v="19/06/2016"/>
    <x v="1"/>
    <s v="DH-13075"/>
    <s v="Dave Hallsten"/>
    <x v="1"/>
    <x v="0"/>
    <x v="19"/>
    <x v="0"/>
    <s v="TEC-CO-10004202"/>
    <x v="2"/>
    <n v="899.97"/>
  </r>
  <r>
    <n v="3706"/>
    <s v="CA-2016-104941"/>
    <n v="13"/>
    <x v="1"/>
    <x v="1"/>
    <s v="19/06/2016"/>
    <x v="1"/>
    <s v="DH-13075"/>
    <s v="Dave Hallsten"/>
    <x v="1"/>
    <x v="0"/>
    <x v="19"/>
    <x v="0"/>
    <s v="OFF-PA-10003363"/>
    <x v="1"/>
    <n v="32.4"/>
  </r>
  <r>
    <n v="3707"/>
    <s v="CA-2018-160087"/>
    <n v="18"/>
    <x v="10"/>
    <x v="3"/>
    <s v="22/03/2018"/>
    <x v="1"/>
    <s v="EN-13780"/>
    <s v="Edward Nazzal"/>
    <x v="0"/>
    <x v="0"/>
    <x v="5"/>
    <x v="2"/>
    <s v="OFF-AR-10001915"/>
    <x v="1"/>
    <n v="23.832000000000001"/>
  </r>
  <r>
    <n v="3708"/>
    <s v="CA-2015-120544"/>
    <n v="23"/>
    <x v="0"/>
    <x v="2"/>
    <s v="27/11/2015"/>
    <x v="1"/>
    <s v="SS-20140"/>
    <s v="Saphhira Shifley"/>
    <x v="1"/>
    <x v="0"/>
    <x v="5"/>
    <x v="2"/>
    <s v="FUR-FU-10001940"/>
    <x v="0"/>
    <n v="6.3680000000000003"/>
  </r>
  <r>
    <n v="3709"/>
    <s v="CA-2015-120544"/>
    <n v="23"/>
    <x v="0"/>
    <x v="2"/>
    <s v="27/11/2015"/>
    <x v="1"/>
    <s v="SS-20140"/>
    <s v="Saphhira Shifley"/>
    <x v="1"/>
    <x v="0"/>
    <x v="5"/>
    <x v="2"/>
    <s v="OFF-AP-10004336"/>
    <x v="1"/>
    <n v="34.176000000000002"/>
  </r>
  <r>
    <n v="3710"/>
    <s v="CA-2015-120544"/>
    <n v="23"/>
    <x v="0"/>
    <x v="2"/>
    <s v="27/11/2015"/>
    <x v="1"/>
    <s v="SS-20140"/>
    <s v="Saphhira Shifley"/>
    <x v="1"/>
    <x v="0"/>
    <x v="5"/>
    <x v="2"/>
    <s v="TEC-AC-10003709"/>
    <x v="2"/>
    <n v="5.5439999999999996"/>
  </r>
  <r>
    <n v="3711"/>
    <s v="CA-2018-113670"/>
    <n v="15"/>
    <x v="2"/>
    <x v="3"/>
    <s v="17/10/2018"/>
    <x v="2"/>
    <s v="RS-19765"/>
    <s v="Roland Schwarz"/>
    <x v="1"/>
    <x v="0"/>
    <x v="1"/>
    <x v="1"/>
    <s v="FUR-TA-10001705"/>
    <x v="0"/>
    <n v="510.24"/>
  </r>
  <r>
    <n v="3712"/>
    <s v="CA-2018-113670"/>
    <n v="15"/>
    <x v="2"/>
    <x v="3"/>
    <s v="17/10/2018"/>
    <x v="2"/>
    <s v="RS-19765"/>
    <s v="Roland Schwarz"/>
    <x v="1"/>
    <x v="0"/>
    <x v="1"/>
    <x v="1"/>
    <s v="OFF-PA-10000675"/>
    <x v="1"/>
    <n v="204.95"/>
  </r>
  <r>
    <n v="3713"/>
    <s v="CA-2018-166198"/>
    <n v="21"/>
    <x v="3"/>
    <x v="3"/>
    <s v="24/04/2018"/>
    <x v="2"/>
    <s v="JW-15955"/>
    <s v="Joni Wasserman"/>
    <x v="0"/>
    <x v="0"/>
    <x v="4"/>
    <x v="1"/>
    <s v="TEC-AC-10000521"/>
    <x v="2"/>
    <n v="11.54"/>
  </r>
  <r>
    <n v="3714"/>
    <s v="CA-2018-166198"/>
    <n v="21"/>
    <x v="3"/>
    <x v="3"/>
    <s v="24/04/2018"/>
    <x v="2"/>
    <s v="JW-15955"/>
    <s v="Joni Wasserman"/>
    <x v="0"/>
    <x v="0"/>
    <x v="4"/>
    <x v="1"/>
    <s v="FUR-FU-10004622"/>
    <x v="0"/>
    <n v="162.6"/>
  </r>
  <r>
    <n v="3715"/>
    <s v="CA-2015-135608"/>
    <n v="8"/>
    <x v="4"/>
    <x v="2"/>
    <s v="10/12/2015"/>
    <x v="0"/>
    <s v="JK-15625"/>
    <s v="Jim Karlsson"/>
    <x v="0"/>
    <x v="0"/>
    <x v="4"/>
    <x v="1"/>
    <s v="OFF-PA-10001954"/>
    <x v="1"/>
    <n v="45.68"/>
  </r>
  <r>
    <n v="3716"/>
    <s v="CA-2015-135608"/>
    <n v="8"/>
    <x v="4"/>
    <x v="2"/>
    <s v="10/12/2015"/>
    <x v="0"/>
    <s v="JK-15625"/>
    <s v="Jim Karlsson"/>
    <x v="0"/>
    <x v="0"/>
    <x v="4"/>
    <x v="1"/>
    <s v="FUR-CH-10002602"/>
    <x v="0"/>
    <n v="603.91999999999996"/>
  </r>
  <r>
    <n v="3717"/>
    <s v="CA-2018-144568"/>
    <n v="29"/>
    <x v="5"/>
    <x v="3"/>
    <s v="02/06/2018"/>
    <x v="1"/>
    <s v="JO-15550"/>
    <s v="Jesus Ocampo"/>
    <x v="2"/>
    <x v="0"/>
    <x v="8"/>
    <x v="2"/>
    <s v="OFF-FA-10004395"/>
    <x v="1"/>
    <n v="23.55"/>
  </r>
  <r>
    <n v="3718"/>
    <s v="CA-2017-142370"/>
    <n v="19"/>
    <x v="8"/>
    <x v="0"/>
    <s v="23/09/2017"/>
    <x v="1"/>
    <s v="TP-21130"/>
    <s v="Theone Pippenger"/>
    <x v="0"/>
    <x v="0"/>
    <x v="32"/>
    <x v="0"/>
    <s v="OFF-SU-10003002"/>
    <x v="1"/>
    <n v="5.04"/>
  </r>
  <r>
    <n v="3719"/>
    <s v="CA-2017-142370"/>
    <n v="19"/>
    <x v="8"/>
    <x v="0"/>
    <s v="23/09/2017"/>
    <x v="1"/>
    <s v="TP-21130"/>
    <s v="Theone Pippenger"/>
    <x v="0"/>
    <x v="0"/>
    <x v="32"/>
    <x v="0"/>
    <s v="TEC-AC-10002926"/>
    <x v="2"/>
    <n v="249.95"/>
  </r>
  <r>
    <n v="3720"/>
    <s v="CA-2017-105900"/>
    <n v="17"/>
    <x v="8"/>
    <x v="0"/>
    <s v="23/09/2017"/>
    <x v="1"/>
    <s v="BS-11590"/>
    <s v="Brendan Sweed"/>
    <x v="1"/>
    <x v="0"/>
    <x v="14"/>
    <x v="2"/>
    <s v="OFF-AR-10002656"/>
    <x v="1"/>
    <n v="33.4"/>
  </r>
  <r>
    <n v="3721"/>
    <s v="CA-2017-151155"/>
    <n v="20"/>
    <x v="4"/>
    <x v="0"/>
    <s v="24/12/2017"/>
    <x v="1"/>
    <s v="AB-10255"/>
    <s v="Alejandro Ballentine"/>
    <x v="2"/>
    <x v="0"/>
    <x v="35"/>
    <x v="0"/>
    <s v="FUR-FU-10001918"/>
    <x v="0"/>
    <n v="18.920000000000002"/>
  </r>
  <r>
    <n v="3722"/>
    <s v="CA-2017-151155"/>
    <n v="20"/>
    <x v="4"/>
    <x v="0"/>
    <s v="24/12/2017"/>
    <x v="1"/>
    <s v="AB-10255"/>
    <s v="Alejandro Ballentine"/>
    <x v="2"/>
    <x v="0"/>
    <x v="35"/>
    <x v="0"/>
    <s v="OFF-BI-10003910"/>
    <x v="1"/>
    <n v="15.42"/>
  </r>
  <r>
    <n v="3723"/>
    <s v="CA-2018-144036"/>
    <n v="22"/>
    <x v="0"/>
    <x v="3"/>
    <s v="26/11/2018"/>
    <x v="1"/>
    <s v="FO-14305"/>
    <s v="Frank Olsen"/>
    <x v="0"/>
    <x v="0"/>
    <x v="5"/>
    <x v="2"/>
    <s v="OFF-AR-10000122"/>
    <x v="1"/>
    <n v="35.712000000000003"/>
  </r>
  <r>
    <n v="3724"/>
    <s v="US-2015-169789"/>
    <n v="30"/>
    <x v="4"/>
    <x v="2"/>
    <s v="04/01/2016"/>
    <x v="1"/>
    <s v="MF-17665"/>
    <s v="Maureen Fritzler"/>
    <x v="1"/>
    <x v="0"/>
    <x v="16"/>
    <x v="1"/>
    <s v="OFF-BI-10004600"/>
    <x v="1"/>
    <n v="551.98500000000001"/>
  </r>
  <r>
    <n v="3725"/>
    <s v="CA-2018-127264"/>
    <n v="3"/>
    <x v="3"/>
    <x v="3"/>
    <s v="05/04/2018"/>
    <x v="2"/>
    <s v="SA-20830"/>
    <s v="Sue Ann Reed"/>
    <x v="0"/>
    <x v="0"/>
    <x v="10"/>
    <x v="2"/>
    <s v="OFF-AR-10003045"/>
    <x v="1"/>
    <n v="7.056"/>
  </r>
  <r>
    <n v="3726"/>
    <s v="CA-2017-151512"/>
    <n v="26"/>
    <x v="4"/>
    <x v="0"/>
    <s v="02/01/2018"/>
    <x v="1"/>
    <s v="SH-19975"/>
    <s v="Sally Hughsby"/>
    <x v="1"/>
    <x v="0"/>
    <x v="22"/>
    <x v="1"/>
    <s v="OFF-AP-10000252"/>
    <x v="1"/>
    <n v="18.72"/>
  </r>
  <r>
    <n v="3727"/>
    <s v="CA-2017-165169"/>
    <n v="5"/>
    <x v="1"/>
    <x v="0"/>
    <s v="11/06/2017"/>
    <x v="1"/>
    <s v="JL-15235"/>
    <s v="Janet Lee"/>
    <x v="0"/>
    <x v="0"/>
    <x v="13"/>
    <x v="3"/>
    <s v="OFF-ST-10001496"/>
    <x v="1"/>
    <n v="360.38"/>
  </r>
  <r>
    <n v="3728"/>
    <s v="CA-2017-165169"/>
    <n v="5"/>
    <x v="1"/>
    <x v="0"/>
    <s v="11/06/2017"/>
    <x v="1"/>
    <s v="JL-15235"/>
    <s v="Janet Lee"/>
    <x v="0"/>
    <x v="0"/>
    <x v="13"/>
    <x v="3"/>
    <s v="OFF-AR-10000122"/>
    <x v="1"/>
    <n v="11.16"/>
  </r>
  <r>
    <n v="3729"/>
    <s v="CA-2017-165169"/>
    <n v="5"/>
    <x v="1"/>
    <x v="0"/>
    <s v="11/06/2017"/>
    <x v="1"/>
    <s v="JL-15235"/>
    <s v="Janet Lee"/>
    <x v="0"/>
    <x v="0"/>
    <x v="13"/>
    <x v="3"/>
    <s v="OFF-LA-10000407"/>
    <x v="1"/>
    <n v="14.94"/>
  </r>
  <r>
    <n v="3730"/>
    <s v="CA-2016-109575"/>
    <n v="18"/>
    <x v="8"/>
    <x v="1"/>
    <s v="23/09/2016"/>
    <x v="1"/>
    <s v="KH-16630"/>
    <s v="Ken Heidel"/>
    <x v="1"/>
    <x v="0"/>
    <x v="39"/>
    <x v="3"/>
    <s v="OFF-ST-10004950"/>
    <x v="1"/>
    <n v="41.96"/>
  </r>
  <r>
    <n v="3731"/>
    <s v="CA-2016-109575"/>
    <n v="18"/>
    <x v="8"/>
    <x v="1"/>
    <s v="23/09/2016"/>
    <x v="1"/>
    <s v="KH-16630"/>
    <s v="Ken Heidel"/>
    <x v="1"/>
    <x v="0"/>
    <x v="39"/>
    <x v="3"/>
    <s v="OFF-ST-10004123"/>
    <x v="1"/>
    <n v="636.86"/>
  </r>
  <r>
    <n v="3732"/>
    <s v="CA-2016-109575"/>
    <n v="18"/>
    <x v="8"/>
    <x v="1"/>
    <s v="23/09/2016"/>
    <x v="1"/>
    <s v="KH-16630"/>
    <s v="Ken Heidel"/>
    <x v="1"/>
    <x v="0"/>
    <x v="39"/>
    <x v="3"/>
    <s v="TEC-PH-10000730"/>
    <x v="2"/>
    <n v="499.99"/>
  </r>
  <r>
    <n v="3733"/>
    <s v="CA-2016-109575"/>
    <n v="18"/>
    <x v="8"/>
    <x v="1"/>
    <s v="23/09/2016"/>
    <x v="1"/>
    <s v="KH-16630"/>
    <s v="Ken Heidel"/>
    <x v="1"/>
    <x v="0"/>
    <x v="39"/>
    <x v="3"/>
    <s v="TEC-PH-10000895"/>
    <x v="2"/>
    <n v="1259.93"/>
  </r>
  <r>
    <n v="3734"/>
    <s v="CA-2016-109575"/>
    <n v="18"/>
    <x v="8"/>
    <x v="1"/>
    <s v="23/09/2016"/>
    <x v="1"/>
    <s v="KH-16630"/>
    <s v="Ken Heidel"/>
    <x v="1"/>
    <x v="0"/>
    <x v="39"/>
    <x v="3"/>
    <s v="OFF-BI-10000962"/>
    <x v="1"/>
    <n v="65.08"/>
  </r>
  <r>
    <n v="3735"/>
    <s v="CA-2018-168193"/>
    <n v="6"/>
    <x v="10"/>
    <x v="3"/>
    <s v="11/03/2018"/>
    <x v="0"/>
    <s v="RM-19750"/>
    <s v="Roland Murray"/>
    <x v="0"/>
    <x v="0"/>
    <x v="15"/>
    <x v="3"/>
    <s v="OFF-PA-10002254"/>
    <x v="1"/>
    <n v="26.38"/>
  </r>
  <r>
    <n v="3736"/>
    <s v="CA-2018-168193"/>
    <n v="6"/>
    <x v="10"/>
    <x v="3"/>
    <s v="11/03/2018"/>
    <x v="0"/>
    <s v="RM-19750"/>
    <s v="Roland Murray"/>
    <x v="0"/>
    <x v="0"/>
    <x v="15"/>
    <x v="3"/>
    <s v="FUR-FU-10002554"/>
    <x v="0"/>
    <n v="71.97"/>
  </r>
  <r>
    <n v="3737"/>
    <s v="CA-2017-115476"/>
    <n v="17"/>
    <x v="10"/>
    <x v="0"/>
    <s v="17/03/2017"/>
    <x v="3"/>
    <s v="VM-21835"/>
    <s v="Vivian Mathis"/>
    <x v="0"/>
    <x v="0"/>
    <x v="13"/>
    <x v="3"/>
    <s v="TEC-PH-10000673"/>
    <x v="2"/>
    <n v="129.97999999999999"/>
  </r>
  <r>
    <n v="3738"/>
    <s v="CA-2017-115476"/>
    <n v="17"/>
    <x v="10"/>
    <x v="0"/>
    <s v="17/03/2017"/>
    <x v="3"/>
    <s v="VM-21835"/>
    <s v="Vivian Mathis"/>
    <x v="0"/>
    <x v="0"/>
    <x v="13"/>
    <x v="3"/>
    <s v="OFF-BI-10000962"/>
    <x v="1"/>
    <n v="32.54"/>
  </r>
  <r>
    <n v="3739"/>
    <s v="CA-2017-133340"/>
    <n v="9"/>
    <x v="4"/>
    <x v="0"/>
    <s v="13/12/2017"/>
    <x v="1"/>
    <s v="LH-17155"/>
    <s v="Logan Haushalter"/>
    <x v="0"/>
    <x v="0"/>
    <x v="12"/>
    <x v="2"/>
    <s v="TEC-PH-10003988"/>
    <x v="2"/>
    <n v="10.9"/>
  </r>
  <r>
    <n v="3740"/>
    <s v="CA-2017-133340"/>
    <n v="9"/>
    <x v="4"/>
    <x v="0"/>
    <s v="13/12/2017"/>
    <x v="1"/>
    <s v="LH-17155"/>
    <s v="Logan Haushalter"/>
    <x v="0"/>
    <x v="0"/>
    <x v="12"/>
    <x v="2"/>
    <s v="TEC-AC-10001109"/>
    <x v="2"/>
    <n v="59.98"/>
  </r>
  <r>
    <n v="3741"/>
    <s v="CA-2017-133340"/>
    <n v="9"/>
    <x v="4"/>
    <x v="0"/>
    <s v="13/12/2017"/>
    <x v="1"/>
    <s v="LH-17155"/>
    <s v="Logan Haushalter"/>
    <x v="0"/>
    <x v="0"/>
    <x v="12"/>
    <x v="2"/>
    <s v="OFF-AP-10002311"/>
    <x v="1"/>
    <n v="61.929000000000002"/>
  </r>
  <r>
    <n v="3742"/>
    <s v="CA-2017-137848"/>
    <n v="15"/>
    <x v="9"/>
    <x v="0"/>
    <s v="21/01/2017"/>
    <x v="1"/>
    <s v="WB-21850"/>
    <s v="William Brown"/>
    <x v="0"/>
    <x v="0"/>
    <x v="15"/>
    <x v="3"/>
    <s v="OFF-EN-10001137"/>
    <x v="1"/>
    <n v="16.52"/>
  </r>
  <r>
    <n v="3743"/>
    <s v="CA-2017-137848"/>
    <n v="15"/>
    <x v="9"/>
    <x v="0"/>
    <s v="21/01/2017"/>
    <x v="1"/>
    <s v="WB-21850"/>
    <s v="William Brown"/>
    <x v="0"/>
    <x v="0"/>
    <x v="15"/>
    <x v="3"/>
    <s v="OFF-PA-10004285"/>
    <x v="1"/>
    <n v="60.12"/>
  </r>
  <r>
    <n v="3744"/>
    <s v="CA-2017-137848"/>
    <n v="15"/>
    <x v="9"/>
    <x v="0"/>
    <s v="21/01/2017"/>
    <x v="1"/>
    <s v="WB-21850"/>
    <s v="William Brown"/>
    <x v="0"/>
    <x v="0"/>
    <x v="15"/>
    <x v="3"/>
    <s v="OFF-BI-10002225"/>
    <x v="1"/>
    <n v="49.536000000000001"/>
  </r>
  <r>
    <n v="3745"/>
    <s v="CA-2015-113047"/>
    <n v="24"/>
    <x v="2"/>
    <x v="2"/>
    <s v="24/10/2015"/>
    <x v="3"/>
    <s v="AP-10915"/>
    <s v="Arthur Prichep"/>
    <x v="0"/>
    <x v="0"/>
    <x v="20"/>
    <x v="0"/>
    <s v="OFF-FA-10002763"/>
    <x v="1"/>
    <n v="11.85"/>
  </r>
  <r>
    <n v="3746"/>
    <s v="CA-2017-149979"/>
    <n v="23"/>
    <x v="8"/>
    <x v="0"/>
    <s v="28/09/2017"/>
    <x v="0"/>
    <s v="RA-19915"/>
    <s v="Russell Applegate"/>
    <x v="0"/>
    <x v="0"/>
    <x v="32"/>
    <x v="0"/>
    <s v="OFF-ST-10003058"/>
    <x v="1"/>
    <n v="118.25"/>
  </r>
  <r>
    <n v="3747"/>
    <s v="CA-2017-149979"/>
    <n v="23"/>
    <x v="8"/>
    <x v="0"/>
    <s v="28/09/2017"/>
    <x v="0"/>
    <s v="RA-19915"/>
    <s v="Russell Applegate"/>
    <x v="0"/>
    <x v="0"/>
    <x v="32"/>
    <x v="0"/>
    <s v="FUR-CH-10002084"/>
    <x v="0"/>
    <n v="368.97"/>
  </r>
  <r>
    <n v="3748"/>
    <s v="CA-2018-161956"/>
    <n v="27"/>
    <x v="6"/>
    <x v="3"/>
    <s v="29/08/2018"/>
    <x v="0"/>
    <s v="DR-12880"/>
    <s v="Dan Reichenbach"/>
    <x v="1"/>
    <x v="0"/>
    <x v="1"/>
    <x v="1"/>
    <s v="FUR-FU-10002937"/>
    <x v="0"/>
    <n v="198.46"/>
  </r>
  <r>
    <n v="3749"/>
    <s v="CA-2018-161956"/>
    <n v="27"/>
    <x v="6"/>
    <x v="3"/>
    <s v="29/08/2018"/>
    <x v="0"/>
    <s v="DR-12880"/>
    <s v="Dan Reichenbach"/>
    <x v="1"/>
    <x v="0"/>
    <x v="1"/>
    <x v="1"/>
    <s v="OFF-AP-10001242"/>
    <x v="1"/>
    <n v="321.92"/>
  </r>
  <r>
    <n v="3750"/>
    <s v="CA-2018-161956"/>
    <n v="27"/>
    <x v="6"/>
    <x v="3"/>
    <s v="29/08/2018"/>
    <x v="0"/>
    <s v="DR-12880"/>
    <s v="Dan Reichenbach"/>
    <x v="1"/>
    <x v="0"/>
    <x v="1"/>
    <x v="1"/>
    <s v="TEC-CO-10001571"/>
    <x v="2"/>
    <n v="879.98400000000004"/>
  </r>
  <r>
    <n v="3751"/>
    <s v="CA-2018-161956"/>
    <n v="27"/>
    <x v="6"/>
    <x v="3"/>
    <s v="29/08/2018"/>
    <x v="0"/>
    <s v="DR-12880"/>
    <s v="Dan Reichenbach"/>
    <x v="1"/>
    <x v="0"/>
    <x v="1"/>
    <x v="1"/>
    <s v="OFF-SU-10002503"/>
    <x v="1"/>
    <n v="28.4"/>
  </r>
  <r>
    <n v="3752"/>
    <s v="CA-2018-161956"/>
    <n v="27"/>
    <x v="6"/>
    <x v="3"/>
    <s v="29/08/2018"/>
    <x v="0"/>
    <s v="DR-12880"/>
    <s v="Dan Reichenbach"/>
    <x v="1"/>
    <x v="0"/>
    <x v="1"/>
    <x v="1"/>
    <s v="FUR-CH-10004886"/>
    <x v="0"/>
    <n v="230.28"/>
  </r>
  <r>
    <n v="3753"/>
    <s v="CA-2018-161956"/>
    <n v="27"/>
    <x v="6"/>
    <x v="3"/>
    <s v="29/08/2018"/>
    <x v="0"/>
    <s v="DR-12880"/>
    <s v="Dan Reichenbach"/>
    <x v="1"/>
    <x v="0"/>
    <x v="1"/>
    <x v="1"/>
    <s v="OFF-PA-10001289"/>
    <x v="1"/>
    <n v="116.28"/>
  </r>
  <r>
    <n v="3754"/>
    <s v="CA-2018-161956"/>
    <n v="27"/>
    <x v="6"/>
    <x v="3"/>
    <s v="29/08/2018"/>
    <x v="0"/>
    <s v="DR-12880"/>
    <s v="Dan Reichenbach"/>
    <x v="1"/>
    <x v="0"/>
    <x v="1"/>
    <x v="1"/>
    <s v="OFF-BI-10003650"/>
    <x v="1"/>
    <n v="841.56799999999998"/>
  </r>
  <r>
    <n v="3755"/>
    <s v="CA-2018-161956"/>
    <n v="27"/>
    <x v="6"/>
    <x v="3"/>
    <s v="29/08/2018"/>
    <x v="0"/>
    <s v="DR-12880"/>
    <s v="Dan Reichenbach"/>
    <x v="1"/>
    <x v="0"/>
    <x v="1"/>
    <x v="1"/>
    <s v="OFF-ST-10001370"/>
    <x v="1"/>
    <n v="354.9"/>
  </r>
  <r>
    <n v="3756"/>
    <s v="CA-2017-116799"/>
    <n v="3"/>
    <x v="10"/>
    <x v="0"/>
    <s v="06/03/2017"/>
    <x v="2"/>
    <s v="JG-15310"/>
    <s v="Jason Gross"/>
    <x v="1"/>
    <x v="0"/>
    <x v="5"/>
    <x v="2"/>
    <s v="OFF-PA-10001892"/>
    <x v="1"/>
    <n v="42.783999999999999"/>
  </r>
  <r>
    <n v="3757"/>
    <s v="CA-2017-116799"/>
    <n v="3"/>
    <x v="10"/>
    <x v="0"/>
    <s v="06/03/2017"/>
    <x v="2"/>
    <s v="JG-15310"/>
    <s v="Jason Gross"/>
    <x v="1"/>
    <x v="0"/>
    <x v="5"/>
    <x v="2"/>
    <s v="FUR-CH-10004983"/>
    <x v="0"/>
    <n v="563.42999999999995"/>
  </r>
  <r>
    <n v="3758"/>
    <s v="CA-2017-111283"/>
    <n v="28"/>
    <x v="11"/>
    <x v="0"/>
    <s v="04/03/2017"/>
    <x v="1"/>
    <s v="LC-16870"/>
    <s v="Lena Cacioppo"/>
    <x v="0"/>
    <x v="0"/>
    <x v="24"/>
    <x v="3"/>
    <s v="OFF-AR-10001615"/>
    <x v="1"/>
    <n v="111.104"/>
  </r>
  <r>
    <n v="3759"/>
    <s v="CA-2016-167745"/>
    <n v="18"/>
    <x v="8"/>
    <x v="1"/>
    <s v="23/09/2016"/>
    <x v="1"/>
    <s v="GB-14530"/>
    <s v="George Bell"/>
    <x v="1"/>
    <x v="0"/>
    <x v="1"/>
    <x v="1"/>
    <s v="OFF-AR-10003602"/>
    <x v="1"/>
    <n v="11.68"/>
  </r>
  <r>
    <n v="3760"/>
    <s v="CA-2016-167745"/>
    <n v="18"/>
    <x v="8"/>
    <x v="1"/>
    <s v="23/09/2016"/>
    <x v="1"/>
    <s v="GB-14530"/>
    <s v="George Bell"/>
    <x v="1"/>
    <x v="0"/>
    <x v="1"/>
    <x v="1"/>
    <s v="OFF-SU-10004782"/>
    <x v="1"/>
    <n v="16.899999999999999"/>
  </r>
  <r>
    <n v="3761"/>
    <s v="CA-2016-167745"/>
    <n v="18"/>
    <x v="8"/>
    <x v="1"/>
    <s v="23/09/2016"/>
    <x v="1"/>
    <s v="GB-14530"/>
    <s v="George Bell"/>
    <x v="1"/>
    <x v="0"/>
    <x v="1"/>
    <x v="1"/>
    <s v="FUR-FU-10001591"/>
    <x v="0"/>
    <n v="24.4"/>
  </r>
  <r>
    <n v="3762"/>
    <s v="CA-2018-104577"/>
    <n v="12"/>
    <x v="5"/>
    <x v="3"/>
    <s v="17/05/2018"/>
    <x v="1"/>
    <s v="CK-12205"/>
    <s v="Chloris Kastensmidt"/>
    <x v="0"/>
    <x v="0"/>
    <x v="31"/>
    <x v="3"/>
    <s v="OFF-PA-10000659"/>
    <x v="1"/>
    <n v="87.6"/>
  </r>
  <r>
    <n v="3763"/>
    <s v="CA-2017-156251"/>
    <n v="13"/>
    <x v="6"/>
    <x v="0"/>
    <s v="18/08/2017"/>
    <x v="0"/>
    <s v="TS-21160"/>
    <s v="Theresa Swint"/>
    <x v="1"/>
    <x v="0"/>
    <x v="6"/>
    <x v="2"/>
    <s v="FUR-BO-10001337"/>
    <x v="0"/>
    <n v="241.96"/>
  </r>
  <r>
    <n v="3764"/>
    <s v="CA-2017-156251"/>
    <n v="13"/>
    <x v="6"/>
    <x v="0"/>
    <s v="18/08/2017"/>
    <x v="0"/>
    <s v="TS-21160"/>
    <s v="Theresa Swint"/>
    <x v="1"/>
    <x v="0"/>
    <x v="6"/>
    <x v="2"/>
    <s v="OFF-BI-10003529"/>
    <x v="1"/>
    <n v="8.52"/>
  </r>
  <r>
    <n v="3765"/>
    <s v="CA-2018-125878"/>
    <n v="25"/>
    <x v="11"/>
    <x v="3"/>
    <s v="02/03/2018"/>
    <x v="1"/>
    <s v="MH-18025"/>
    <s v="Michelle Huthwaite"/>
    <x v="0"/>
    <x v="0"/>
    <x v="10"/>
    <x v="2"/>
    <s v="OFF-BI-10002609"/>
    <x v="1"/>
    <n v="1.788"/>
  </r>
  <r>
    <n v="3766"/>
    <s v="CA-2017-163153"/>
    <n v="21"/>
    <x v="10"/>
    <x v="0"/>
    <s v="25/03/2017"/>
    <x v="1"/>
    <s v="DM-12955"/>
    <s v="Dario Medina"/>
    <x v="1"/>
    <x v="0"/>
    <x v="5"/>
    <x v="2"/>
    <s v="FUR-TA-10004767"/>
    <x v="0"/>
    <n v="99.372"/>
  </r>
  <r>
    <n v="3767"/>
    <s v="CA-2017-163153"/>
    <n v="21"/>
    <x v="10"/>
    <x v="0"/>
    <s v="25/03/2017"/>
    <x v="1"/>
    <s v="DM-12955"/>
    <s v="Dario Medina"/>
    <x v="1"/>
    <x v="0"/>
    <x v="5"/>
    <x v="2"/>
    <s v="OFF-AR-10001868"/>
    <x v="1"/>
    <n v="1.3440000000000001"/>
  </r>
  <r>
    <n v="3768"/>
    <s v="CA-2016-103205"/>
    <n v="8"/>
    <x v="4"/>
    <x v="1"/>
    <s v="10/12/2016"/>
    <x v="0"/>
    <s v="JJ-15760"/>
    <s v="Joel Jenkins"/>
    <x v="2"/>
    <x v="0"/>
    <x v="5"/>
    <x v="2"/>
    <s v="TEC-PH-10004896"/>
    <x v="2"/>
    <n v="119.96"/>
  </r>
  <r>
    <n v="3769"/>
    <s v="CA-2015-153913"/>
    <n v="16"/>
    <x v="4"/>
    <x v="2"/>
    <s v="20/12/2015"/>
    <x v="0"/>
    <s v="KB-16585"/>
    <s v="Ken Black"/>
    <x v="1"/>
    <x v="0"/>
    <x v="2"/>
    <x v="0"/>
    <s v="FUR-CH-10000988"/>
    <x v="0"/>
    <n v="1013.832"/>
  </r>
  <r>
    <n v="3770"/>
    <s v="CA-2015-153913"/>
    <n v="16"/>
    <x v="4"/>
    <x v="2"/>
    <s v="20/12/2015"/>
    <x v="0"/>
    <s v="KB-16585"/>
    <s v="Ken Black"/>
    <x v="1"/>
    <x v="0"/>
    <x v="2"/>
    <x v="0"/>
    <s v="OFF-FA-10000490"/>
    <x v="1"/>
    <n v="1.984"/>
  </r>
  <r>
    <n v="3771"/>
    <s v="CA-2017-155530"/>
    <n v="17"/>
    <x v="4"/>
    <x v="0"/>
    <s v="21/12/2017"/>
    <x v="1"/>
    <s v="CM-12160"/>
    <s v="Charles McCrossin"/>
    <x v="0"/>
    <x v="0"/>
    <x v="1"/>
    <x v="1"/>
    <s v="FUR-TA-10004256"/>
    <x v="0"/>
    <n v="2003.52"/>
  </r>
  <r>
    <n v="3772"/>
    <s v="US-2017-101196"/>
    <n v="12"/>
    <x v="5"/>
    <x v="0"/>
    <s v="17/05/2017"/>
    <x v="1"/>
    <s v="FM-14215"/>
    <s v="Filia McAdams"/>
    <x v="1"/>
    <x v="0"/>
    <x v="9"/>
    <x v="3"/>
    <s v="OFF-ST-10004804"/>
    <x v="1"/>
    <n v="82.367999999999995"/>
  </r>
  <r>
    <n v="3773"/>
    <s v="CA-2015-115357"/>
    <n v="6"/>
    <x v="6"/>
    <x v="2"/>
    <s v="11/08/2015"/>
    <x v="0"/>
    <s v="RF-19735"/>
    <s v="Roland Fjeld"/>
    <x v="0"/>
    <x v="0"/>
    <x v="20"/>
    <x v="0"/>
    <s v="TEC-AC-10000023"/>
    <x v="2"/>
    <n v="62.91"/>
  </r>
  <r>
    <n v="3774"/>
    <s v="US-2015-102715"/>
    <n v="11"/>
    <x v="3"/>
    <x v="2"/>
    <s v="13/04/2015"/>
    <x v="0"/>
    <s v="JK-15370"/>
    <s v="Jay Kimmel"/>
    <x v="0"/>
    <x v="0"/>
    <x v="2"/>
    <x v="0"/>
    <s v="OFF-FA-10001332"/>
    <x v="1"/>
    <n v="6.9119999999999999"/>
  </r>
  <r>
    <n v="3775"/>
    <s v="US-2015-102715"/>
    <n v="11"/>
    <x v="3"/>
    <x v="2"/>
    <s v="13/04/2015"/>
    <x v="0"/>
    <s v="JK-15370"/>
    <s v="Jay Kimmel"/>
    <x v="0"/>
    <x v="0"/>
    <x v="2"/>
    <x v="0"/>
    <s v="TEC-AC-10002001"/>
    <x v="2"/>
    <n v="383.976"/>
  </r>
  <r>
    <n v="3776"/>
    <s v="US-2015-102715"/>
    <n v="11"/>
    <x v="3"/>
    <x v="2"/>
    <s v="13/04/2015"/>
    <x v="0"/>
    <s v="JK-15370"/>
    <s v="Jay Kimmel"/>
    <x v="0"/>
    <x v="0"/>
    <x v="2"/>
    <x v="0"/>
    <s v="OFF-PA-10000029"/>
    <x v="1"/>
    <n v="10.368"/>
  </r>
  <r>
    <n v="3777"/>
    <s v="US-2015-102715"/>
    <n v="11"/>
    <x v="3"/>
    <x v="2"/>
    <s v="13/04/2015"/>
    <x v="0"/>
    <s v="JK-15370"/>
    <s v="Jay Kimmel"/>
    <x v="0"/>
    <x v="0"/>
    <x v="2"/>
    <x v="0"/>
    <s v="TEC-AC-10001874"/>
    <x v="2"/>
    <n v="335.94400000000002"/>
  </r>
  <r>
    <n v="3778"/>
    <s v="CA-2016-107937"/>
    <n v="3"/>
    <x v="5"/>
    <x v="1"/>
    <s v="08/05/2016"/>
    <x v="1"/>
    <s v="JB-16045"/>
    <s v="Julia Barnett"/>
    <x v="2"/>
    <x v="0"/>
    <x v="1"/>
    <x v="1"/>
    <s v="FUR-FU-10002298"/>
    <x v="0"/>
    <n v="665.88"/>
  </r>
  <r>
    <n v="3779"/>
    <s v="US-2018-148768"/>
    <n v="30"/>
    <x v="0"/>
    <x v="3"/>
    <s v="02/12/2018"/>
    <x v="0"/>
    <s v="PN-18775"/>
    <s v="Parhena Norris"/>
    <x v="2"/>
    <x v="0"/>
    <x v="2"/>
    <x v="0"/>
    <s v="TEC-PH-10002564"/>
    <x v="2"/>
    <n v="71.975999999999999"/>
  </r>
  <r>
    <n v="3780"/>
    <s v="CA-2018-118521"/>
    <n v="16"/>
    <x v="11"/>
    <x v="3"/>
    <s v="20/02/2018"/>
    <x v="1"/>
    <s v="LF-17185"/>
    <s v="Luke Foster"/>
    <x v="0"/>
    <x v="0"/>
    <x v="15"/>
    <x v="3"/>
    <s v="OFF-PA-10003465"/>
    <x v="1"/>
    <n v="37.94"/>
  </r>
  <r>
    <n v="3781"/>
    <s v="CA-2015-149643"/>
    <n v="16"/>
    <x v="0"/>
    <x v="2"/>
    <s v="20/11/2015"/>
    <x v="1"/>
    <s v="RH-19510"/>
    <s v="Rick Huthwaite"/>
    <x v="2"/>
    <x v="0"/>
    <x v="41"/>
    <x v="2"/>
    <s v="TEC-PH-10000038"/>
    <x v="2"/>
    <n v="273.95999999999998"/>
  </r>
  <r>
    <n v="3782"/>
    <s v="CA-2016-135314"/>
    <n v="9"/>
    <x v="7"/>
    <x v="1"/>
    <s v="14/07/2016"/>
    <x v="0"/>
    <s v="MC-17575"/>
    <s v="Matt Collins"/>
    <x v="0"/>
    <x v="0"/>
    <x v="9"/>
    <x v="3"/>
    <s v="TEC-PH-10003072"/>
    <x v="2"/>
    <n v="269.98200000000003"/>
  </r>
  <r>
    <n v="3783"/>
    <s v="CA-2018-165204"/>
    <n v="13"/>
    <x v="0"/>
    <x v="3"/>
    <s v="16/11/2018"/>
    <x v="0"/>
    <s v="MN-17935"/>
    <s v="Michael Nguyen"/>
    <x v="0"/>
    <x v="0"/>
    <x v="18"/>
    <x v="0"/>
    <s v="OFF-PA-10003424"/>
    <x v="1"/>
    <n v="8.9039999999999999"/>
  </r>
  <r>
    <n v="3784"/>
    <s v="CA-2018-165204"/>
    <n v="13"/>
    <x v="0"/>
    <x v="3"/>
    <s v="16/11/2018"/>
    <x v="0"/>
    <s v="MN-17935"/>
    <s v="Michael Nguyen"/>
    <x v="0"/>
    <x v="0"/>
    <x v="18"/>
    <x v="0"/>
    <s v="OFF-ST-10003716"/>
    <x v="1"/>
    <n v="720.06399999999996"/>
  </r>
  <r>
    <n v="3785"/>
    <s v="CA-2018-125752"/>
    <n v="31"/>
    <x v="7"/>
    <x v="3"/>
    <s v="04/08/2018"/>
    <x v="1"/>
    <s v="EH-14125"/>
    <s v="Eugene Hildebrand"/>
    <x v="2"/>
    <x v="0"/>
    <x v="2"/>
    <x v="0"/>
    <s v="TEC-AC-10003590"/>
    <x v="2"/>
    <n v="41.423999999999999"/>
  </r>
  <r>
    <n v="3786"/>
    <s v="CA-2018-112487"/>
    <n v="26"/>
    <x v="4"/>
    <x v="3"/>
    <s v="30/12/2018"/>
    <x v="1"/>
    <s v="TC-21535"/>
    <s v="Tracy Collins"/>
    <x v="2"/>
    <x v="0"/>
    <x v="24"/>
    <x v="3"/>
    <s v="OFF-BI-10000494"/>
    <x v="1"/>
    <n v="3.1320000000000001"/>
  </r>
  <r>
    <n v="3787"/>
    <s v="CA-2017-144218"/>
    <n v="31"/>
    <x v="2"/>
    <x v="0"/>
    <s v="04/11/2017"/>
    <x v="1"/>
    <s v="JD-15895"/>
    <s v="Jonathan Doherty"/>
    <x v="1"/>
    <x v="0"/>
    <x v="1"/>
    <x v="1"/>
    <s v="OFF-ST-10002615"/>
    <x v="1"/>
    <n v="1085.42"/>
  </r>
  <r>
    <n v="3788"/>
    <s v="CA-2017-169971"/>
    <n v="4"/>
    <x v="8"/>
    <x v="0"/>
    <s v="09/09/2017"/>
    <x v="1"/>
    <s v="IL-15100"/>
    <s v="Ivan Liston"/>
    <x v="0"/>
    <x v="0"/>
    <x v="5"/>
    <x v="2"/>
    <s v="OFF-AR-10002804"/>
    <x v="1"/>
    <n v="3.9119999999999999"/>
  </r>
  <r>
    <n v="3789"/>
    <s v="CA-2017-169971"/>
    <n v="4"/>
    <x v="8"/>
    <x v="0"/>
    <s v="09/09/2017"/>
    <x v="1"/>
    <s v="IL-15100"/>
    <s v="Ivan Liston"/>
    <x v="0"/>
    <x v="0"/>
    <x v="5"/>
    <x v="2"/>
    <s v="OFF-AR-10001044"/>
    <x v="1"/>
    <n v="62.375999999999998"/>
  </r>
  <r>
    <n v="3790"/>
    <s v="US-2017-133508"/>
    <n v="17"/>
    <x v="3"/>
    <x v="0"/>
    <s v="21/04/2017"/>
    <x v="1"/>
    <s v="SW-20350"/>
    <s v="Sean Wendt"/>
    <x v="2"/>
    <x v="0"/>
    <x v="8"/>
    <x v="2"/>
    <s v="OFF-FA-10000134"/>
    <x v="1"/>
    <n v="29.05"/>
  </r>
  <r>
    <n v="3791"/>
    <s v="CA-2015-107139"/>
    <n v="5"/>
    <x v="7"/>
    <x v="2"/>
    <s v="11/07/2015"/>
    <x v="1"/>
    <s v="DP-13390"/>
    <s v="Dennis Pardue"/>
    <x v="2"/>
    <x v="0"/>
    <x v="1"/>
    <x v="1"/>
    <s v="OFF-BI-10001670"/>
    <x v="1"/>
    <n v="180.96"/>
  </r>
  <r>
    <n v="3792"/>
    <s v="CA-2016-111325"/>
    <n v="27"/>
    <x v="11"/>
    <x v="1"/>
    <s v="28/02/2016"/>
    <x v="2"/>
    <s v="BT-11395"/>
    <s v="Bill Tyler"/>
    <x v="1"/>
    <x v="0"/>
    <x v="9"/>
    <x v="3"/>
    <s v="OFF-BI-10000343"/>
    <x v="1"/>
    <n v="4.4189999999999996"/>
  </r>
  <r>
    <n v="3793"/>
    <s v="CA-2016-111325"/>
    <n v="27"/>
    <x v="11"/>
    <x v="1"/>
    <s v="28/02/2016"/>
    <x v="2"/>
    <s v="BT-11395"/>
    <s v="Bill Tyler"/>
    <x v="1"/>
    <x v="0"/>
    <x v="9"/>
    <x v="3"/>
    <s v="OFF-AR-10002257"/>
    <x v="1"/>
    <n v="16.032"/>
  </r>
  <r>
    <n v="3794"/>
    <s v="CA-2016-163762"/>
    <n v="27"/>
    <x v="0"/>
    <x v="1"/>
    <s v="01/12/2016"/>
    <x v="1"/>
    <s v="JE-15475"/>
    <s v="Jeremy Ellison"/>
    <x v="0"/>
    <x v="0"/>
    <x v="15"/>
    <x v="3"/>
    <s v="OFF-AR-10001915"/>
    <x v="1"/>
    <n v="29.79"/>
  </r>
  <r>
    <n v="3795"/>
    <s v="US-2015-117163"/>
    <n v="27"/>
    <x v="9"/>
    <x v="2"/>
    <s v="02/02/2015"/>
    <x v="1"/>
    <s v="EJ-13720"/>
    <s v="Ed Jacobs"/>
    <x v="0"/>
    <x v="0"/>
    <x v="1"/>
    <x v="1"/>
    <s v="OFF-ST-10003692"/>
    <x v="1"/>
    <n v="57.23"/>
  </r>
  <r>
    <n v="3796"/>
    <s v="US-2015-117163"/>
    <n v="27"/>
    <x v="9"/>
    <x v="2"/>
    <s v="02/02/2015"/>
    <x v="1"/>
    <s v="EJ-13720"/>
    <s v="Ed Jacobs"/>
    <x v="0"/>
    <x v="0"/>
    <x v="1"/>
    <x v="1"/>
    <s v="FUR-TA-10003469"/>
    <x v="0"/>
    <n v="333"/>
  </r>
  <r>
    <n v="3797"/>
    <s v="US-2015-117163"/>
    <n v="27"/>
    <x v="9"/>
    <x v="2"/>
    <s v="02/02/2015"/>
    <x v="1"/>
    <s v="EJ-13720"/>
    <s v="Ed Jacobs"/>
    <x v="0"/>
    <x v="0"/>
    <x v="1"/>
    <x v="1"/>
    <s v="OFF-AR-10003179"/>
    <x v="1"/>
    <n v="36.44"/>
  </r>
  <r>
    <n v="3798"/>
    <s v="CA-2018-121314"/>
    <n v="23"/>
    <x v="8"/>
    <x v="3"/>
    <s v="26/09/2018"/>
    <x v="2"/>
    <s v="BE-11410"/>
    <s v="Bobby Elias"/>
    <x v="0"/>
    <x v="0"/>
    <x v="2"/>
    <x v="0"/>
    <s v="OFF-PA-10003395"/>
    <x v="1"/>
    <n v="251.64"/>
  </r>
  <r>
    <n v="3799"/>
    <s v="CA-2018-147760"/>
    <n v="4"/>
    <x v="0"/>
    <x v="3"/>
    <s v="05/11/2018"/>
    <x v="2"/>
    <s v="KL-16555"/>
    <s v="Kelly Lampkin"/>
    <x v="1"/>
    <x v="0"/>
    <x v="3"/>
    <x v="0"/>
    <s v="FUR-TA-10004575"/>
    <x v="0"/>
    <n v="523.76400000000001"/>
  </r>
  <r>
    <n v="3800"/>
    <s v="CA-2018-147760"/>
    <n v="4"/>
    <x v="0"/>
    <x v="3"/>
    <s v="05/11/2018"/>
    <x v="2"/>
    <s v="KL-16555"/>
    <s v="Kelly Lampkin"/>
    <x v="1"/>
    <x v="0"/>
    <x v="3"/>
    <x v="0"/>
    <s v="TEC-PH-10002483"/>
    <x v="2"/>
    <n v="1359.96"/>
  </r>
  <r>
    <n v="3801"/>
    <s v="CA-2017-156503"/>
    <n v="14"/>
    <x v="2"/>
    <x v="0"/>
    <s v="20/10/2017"/>
    <x v="1"/>
    <s v="NC-18415"/>
    <s v="Nathan Cano"/>
    <x v="0"/>
    <x v="0"/>
    <x v="3"/>
    <x v="0"/>
    <s v="FUR-CH-10003606"/>
    <x v="0"/>
    <n v="102.592"/>
  </r>
  <r>
    <n v="3802"/>
    <s v="CA-2017-156503"/>
    <n v="14"/>
    <x v="2"/>
    <x v="0"/>
    <s v="20/10/2017"/>
    <x v="1"/>
    <s v="NC-18415"/>
    <s v="Nathan Cano"/>
    <x v="0"/>
    <x v="0"/>
    <x v="3"/>
    <x v="0"/>
    <s v="TEC-AC-10002473"/>
    <x v="2"/>
    <n v="22.704000000000001"/>
  </r>
  <r>
    <n v="3803"/>
    <s v="CA-2017-156503"/>
    <n v="14"/>
    <x v="2"/>
    <x v="0"/>
    <s v="20/10/2017"/>
    <x v="1"/>
    <s v="NC-18415"/>
    <s v="Nathan Cano"/>
    <x v="0"/>
    <x v="0"/>
    <x v="3"/>
    <x v="0"/>
    <s v="OFF-PA-10002319"/>
    <x v="1"/>
    <n v="93.024000000000001"/>
  </r>
  <r>
    <n v="3804"/>
    <s v="CA-2017-156503"/>
    <n v="14"/>
    <x v="2"/>
    <x v="0"/>
    <s v="20/10/2017"/>
    <x v="1"/>
    <s v="NC-18415"/>
    <s v="Nathan Cano"/>
    <x v="0"/>
    <x v="0"/>
    <x v="3"/>
    <x v="0"/>
    <s v="OFF-SU-10000946"/>
    <x v="1"/>
    <n v="12.768000000000001"/>
  </r>
  <r>
    <n v="3805"/>
    <s v="CA-2017-156503"/>
    <n v="14"/>
    <x v="2"/>
    <x v="0"/>
    <s v="20/10/2017"/>
    <x v="1"/>
    <s v="NC-18415"/>
    <s v="Nathan Cano"/>
    <x v="0"/>
    <x v="0"/>
    <x v="3"/>
    <x v="0"/>
    <s v="OFF-EN-10001335"/>
    <x v="1"/>
    <n v="35.008000000000003"/>
  </r>
  <r>
    <n v="3806"/>
    <s v="CA-2017-156503"/>
    <n v="14"/>
    <x v="2"/>
    <x v="0"/>
    <s v="20/10/2017"/>
    <x v="1"/>
    <s v="NC-18415"/>
    <s v="Nathan Cano"/>
    <x v="0"/>
    <x v="0"/>
    <x v="3"/>
    <x v="0"/>
    <s v="OFF-PA-10002377"/>
    <x v="1"/>
    <n v="39.152000000000001"/>
  </r>
  <r>
    <n v="3807"/>
    <s v="CA-2016-113628"/>
    <n v="12"/>
    <x v="0"/>
    <x v="1"/>
    <s v="19/11/2016"/>
    <x v="1"/>
    <s v="AH-10690"/>
    <s v="Anna Häberlin"/>
    <x v="1"/>
    <x v="0"/>
    <x v="2"/>
    <x v="0"/>
    <s v="OFF-AR-10001246"/>
    <x v="1"/>
    <n v="11.76"/>
  </r>
  <r>
    <n v="3808"/>
    <s v="CA-2016-113628"/>
    <n v="12"/>
    <x v="0"/>
    <x v="1"/>
    <s v="19/11/2016"/>
    <x v="1"/>
    <s v="AH-10690"/>
    <s v="Anna Häberlin"/>
    <x v="1"/>
    <x v="0"/>
    <x v="2"/>
    <x v="0"/>
    <s v="OFF-BI-10003291"/>
    <x v="1"/>
    <n v="5.2380000000000004"/>
  </r>
  <r>
    <n v="3809"/>
    <s v="CA-2016-113628"/>
    <n v="12"/>
    <x v="0"/>
    <x v="1"/>
    <s v="19/11/2016"/>
    <x v="1"/>
    <s v="AH-10690"/>
    <s v="Anna Häberlin"/>
    <x v="1"/>
    <x v="0"/>
    <x v="2"/>
    <x v="0"/>
    <s v="OFF-BI-10002799"/>
    <x v="1"/>
    <n v="4.6619999999999999"/>
  </r>
  <r>
    <n v="3810"/>
    <s v="CA-2016-113628"/>
    <n v="12"/>
    <x v="0"/>
    <x v="1"/>
    <s v="19/11/2016"/>
    <x v="1"/>
    <s v="AH-10690"/>
    <s v="Anna Häberlin"/>
    <x v="1"/>
    <x v="0"/>
    <x v="2"/>
    <x v="0"/>
    <s v="FUR-CH-10003298"/>
    <x v="0"/>
    <n v="523.91999999999996"/>
  </r>
  <r>
    <n v="3811"/>
    <s v="CA-2016-113628"/>
    <n v="12"/>
    <x v="0"/>
    <x v="1"/>
    <s v="19/11/2016"/>
    <x v="1"/>
    <s v="AH-10690"/>
    <s v="Anna Häberlin"/>
    <x v="1"/>
    <x v="0"/>
    <x v="2"/>
    <x v="0"/>
    <s v="TEC-PH-10000441"/>
    <x v="2"/>
    <n v="100.792"/>
  </r>
  <r>
    <n v="3812"/>
    <s v="CA-2016-113628"/>
    <n v="12"/>
    <x v="0"/>
    <x v="1"/>
    <s v="19/11/2016"/>
    <x v="1"/>
    <s v="AH-10690"/>
    <s v="Anna Häberlin"/>
    <x v="1"/>
    <x v="0"/>
    <x v="2"/>
    <x v="0"/>
    <s v="FUR-CH-10004477"/>
    <x v="0"/>
    <n v="146.136"/>
  </r>
  <r>
    <n v="3813"/>
    <s v="CA-2018-147753"/>
    <n v="5"/>
    <x v="10"/>
    <x v="3"/>
    <s v="05/03/2018"/>
    <x v="3"/>
    <s v="PK-19075"/>
    <s v="Pete Kriz"/>
    <x v="0"/>
    <x v="0"/>
    <x v="6"/>
    <x v="2"/>
    <s v="OFF-LA-10003537"/>
    <x v="1"/>
    <n v="25.06"/>
  </r>
  <r>
    <n v="3814"/>
    <s v="CA-2016-103961"/>
    <n v="5"/>
    <x v="0"/>
    <x v="1"/>
    <s v="09/11/2016"/>
    <x v="1"/>
    <s v="NG-18430"/>
    <s v="Nathan Gelder"/>
    <x v="0"/>
    <x v="0"/>
    <x v="10"/>
    <x v="2"/>
    <s v="OFF-LA-10004484"/>
    <x v="1"/>
    <n v="19.824000000000002"/>
  </r>
  <r>
    <n v="3815"/>
    <s v="CA-2017-152471"/>
    <n v="8"/>
    <x v="7"/>
    <x v="0"/>
    <s v="08/07/2017"/>
    <x v="3"/>
    <s v="ZD-21925"/>
    <s v="Zuschuss Donatelli"/>
    <x v="0"/>
    <x v="0"/>
    <x v="2"/>
    <x v="0"/>
    <s v="TEC-PH-10002824"/>
    <x v="2"/>
    <n v="823.96"/>
  </r>
  <r>
    <n v="3816"/>
    <s v="CA-2017-152471"/>
    <n v="8"/>
    <x v="7"/>
    <x v="0"/>
    <s v="08/07/2017"/>
    <x v="3"/>
    <s v="ZD-21925"/>
    <s v="Zuschuss Donatelli"/>
    <x v="0"/>
    <x v="0"/>
    <x v="2"/>
    <x v="0"/>
    <s v="OFF-PA-10004965"/>
    <x v="1"/>
    <n v="15.984"/>
  </r>
  <r>
    <n v="3817"/>
    <s v="CA-2016-102582"/>
    <n v="15"/>
    <x v="8"/>
    <x v="1"/>
    <s v="19/09/2016"/>
    <x v="1"/>
    <s v="NW-18400"/>
    <s v="Natalie Webber"/>
    <x v="0"/>
    <x v="0"/>
    <x v="19"/>
    <x v="0"/>
    <s v="FUR-TA-10003569"/>
    <x v="0"/>
    <n v="801.96"/>
  </r>
  <r>
    <n v="3818"/>
    <s v="CA-2016-102582"/>
    <n v="15"/>
    <x v="8"/>
    <x v="1"/>
    <s v="19/09/2016"/>
    <x v="1"/>
    <s v="NW-18400"/>
    <s v="Natalie Webber"/>
    <x v="0"/>
    <x v="0"/>
    <x v="19"/>
    <x v="0"/>
    <s v="TEC-PH-10003187"/>
    <x v="2"/>
    <n v="59.97"/>
  </r>
  <r>
    <n v="3819"/>
    <s v="CA-2016-102582"/>
    <n v="15"/>
    <x v="8"/>
    <x v="1"/>
    <s v="19/09/2016"/>
    <x v="1"/>
    <s v="NW-18400"/>
    <s v="Natalie Webber"/>
    <x v="0"/>
    <x v="0"/>
    <x v="19"/>
    <x v="0"/>
    <s v="FUR-CH-10004853"/>
    <x v="0"/>
    <n v="1056.8599999999999"/>
  </r>
  <r>
    <n v="3820"/>
    <s v="CA-2018-141873"/>
    <n v="9"/>
    <x v="2"/>
    <x v="3"/>
    <s v="14/10/2018"/>
    <x v="1"/>
    <s v="HG-14845"/>
    <s v="Harry Greene"/>
    <x v="0"/>
    <x v="0"/>
    <x v="15"/>
    <x v="3"/>
    <s v="OFF-BI-10001031"/>
    <x v="1"/>
    <n v="12.816000000000001"/>
  </r>
  <r>
    <n v="3821"/>
    <s v="CA-2018-141873"/>
    <n v="9"/>
    <x v="2"/>
    <x v="3"/>
    <s v="14/10/2018"/>
    <x v="1"/>
    <s v="HG-14845"/>
    <s v="Harry Greene"/>
    <x v="0"/>
    <x v="0"/>
    <x v="15"/>
    <x v="3"/>
    <s v="FUR-BO-10003034"/>
    <x v="0"/>
    <n v="314.35199999999998"/>
  </r>
  <r>
    <n v="3822"/>
    <s v="CA-2018-141873"/>
    <n v="9"/>
    <x v="2"/>
    <x v="3"/>
    <s v="14/10/2018"/>
    <x v="1"/>
    <s v="HG-14845"/>
    <s v="Harry Greene"/>
    <x v="0"/>
    <x v="0"/>
    <x v="15"/>
    <x v="3"/>
    <s v="OFF-PA-10000069"/>
    <x v="1"/>
    <n v="18.98"/>
  </r>
  <r>
    <n v="3823"/>
    <s v="CA-2018-141873"/>
    <n v="9"/>
    <x v="2"/>
    <x v="3"/>
    <s v="14/10/2018"/>
    <x v="1"/>
    <s v="HG-14845"/>
    <s v="Harry Greene"/>
    <x v="0"/>
    <x v="0"/>
    <x v="15"/>
    <x v="3"/>
    <s v="OFF-BI-10003655"/>
    <x v="1"/>
    <n v="18.239999999999998"/>
  </r>
  <r>
    <n v="3824"/>
    <s v="CA-2016-140984"/>
    <n v="14"/>
    <x v="8"/>
    <x v="1"/>
    <s v="18/09/2016"/>
    <x v="1"/>
    <s v="CC-12685"/>
    <s v="Craig Carroll"/>
    <x v="0"/>
    <x v="0"/>
    <x v="15"/>
    <x v="3"/>
    <s v="OFF-ST-10000585"/>
    <x v="1"/>
    <n v="991.2"/>
  </r>
  <r>
    <n v="3825"/>
    <s v="CA-2016-140984"/>
    <n v="14"/>
    <x v="8"/>
    <x v="1"/>
    <s v="18/09/2016"/>
    <x v="1"/>
    <s v="CC-12685"/>
    <s v="Craig Carroll"/>
    <x v="0"/>
    <x v="0"/>
    <x v="15"/>
    <x v="3"/>
    <s v="TEC-CO-10001571"/>
    <x v="2"/>
    <n v="879.98400000000004"/>
  </r>
  <r>
    <n v="3826"/>
    <s v="CA-2016-140984"/>
    <n v="14"/>
    <x v="8"/>
    <x v="1"/>
    <s v="18/09/2016"/>
    <x v="1"/>
    <s v="CC-12685"/>
    <s v="Craig Carroll"/>
    <x v="0"/>
    <x v="0"/>
    <x v="15"/>
    <x v="3"/>
    <s v="OFF-BI-10002012"/>
    <x v="1"/>
    <n v="12.96"/>
  </r>
  <r>
    <n v="3827"/>
    <s v="CA-2015-132801"/>
    <n v="7"/>
    <x v="2"/>
    <x v="2"/>
    <s v="12/10/2015"/>
    <x v="1"/>
    <s v="JG-15805"/>
    <s v="John Grady"/>
    <x v="1"/>
    <x v="0"/>
    <x v="5"/>
    <x v="2"/>
    <s v="OFF-ST-10001228"/>
    <x v="1"/>
    <n v="107.44"/>
  </r>
  <r>
    <n v="3828"/>
    <s v="CA-2018-141733"/>
    <n v="7"/>
    <x v="5"/>
    <x v="3"/>
    <s v="11/05/2018"/>
    <x v="1"/>
    <s v="RW-19540"/>
    <s v="Rick Wilson"/>
    <x v="1"/>
    <x v="0"/>
    <x v="12"/>
    <x v="2"/>
    <s v="FUR-CH-10004086"/>
    <x v="0"/>
    <n v="1458.65"/>
  </r>
  <r>
    <n v="3829"/>
    <s v="CA-2018-141733"/>
    <n v="7"/>
    <x v="5"/>
    <x v="3"/>
    <s v="11/05/2018"/>
    <x v="1"/>
    <s v="RW-19540"/>
    <s v="Rick Wilson"/>
    <x v="1"/>
    <x v="0"/>
    <x v="12"/>
    <x v="2"/>
    <s v="FUR-CH-10002017"/>
    <x v="0"/>
    <n v="26.64"/>
  </r>
  <r>
    <n v="3830"/>
    <s v="CA-2018-141733"/>
    <n v="7"/>
    <x v="5"/>
    <x v="3"/>
    <s v="11/05/2018"/>
    <x v="1"/>
    <s v="RW-19540"/>
    <s v="Rick Wilson"/>
    <x v="1"/>
    <x v="0"/>
    <x v="12"/>
    <x v="2"/>
    <s v="FUR-CH-10000595"/>
    <x v="0"/>
    <n v="476.8"/>
  </r>
  <r>
    <n v="3831"/>
    <s v="CA-2018-141733"/>
    <n v="7"/>
    <x v="5"/>
    <x v="3"/>
    <s v="11/05/2018"/>
    <x v="1"/>
    <s v="RW-19540"/>
    <s v="Rick Wilson"/>
    <x v="1"/>
    <x v="0"/>
    <x v="12"/>
    <x v="2"/>
    <s v="OFF-AP-10001563"/>
    <x v="1"/>
    <n v="87.444000000000003"/>
  </r>
  <r>
    <n v="3832"/>
    <s v="US-2016-111927"/>
    <n v="14"/>
    <x v="0"/>
    <x v="1"/>
    <s v="19/11/2016"/>
    <x v="1"/>
    <s v="LS-17230"/>
    <s v="Lycoris Saunders"/>
    <x v="0"/>
    <x v="0"/>
    <x v="13"/>
    <x v="3"/>
    <s v="FUR-FU-10004017"/>
    <x v="0"/>
    <n v="76.14"/>
  </r>
  <r>
    <n v="3833"/>
    <s v="US-2016-111927"/>
    <n v="14"/>
    <x v="0"/>
    <x v="1"/>
    <s v="19/11/2016"/>
    <x v="1"/>
    <s v="LS-17230"/>
    <s v="Lycoris Saunders"/>
    <x v="0"/>
    <x v="0"/>
    <x v="13"/>
    <x v="3"/>
    <s v="OFF-BI-10002571"/>
    <x v="1"/>
    <n v="19.96"/>
  </r>
  <r>
    <n v="3834"/>
    <s v="CA-2015-105984"/>
    <n v="24"/>
    <x v="0"/>
    <x v="2"/>
    <s v="24/11/2015"/>
    <x v="3"/>
    <s v="MY-18295"/>
    <s v="Muhammed Yedwab"/>
    <x v="1"/>
    <x v="0"/>
    <x v="24"/>
    <x v="3"/>
    <s v="TEC-PH-10000560"/>
    <x v="2"/>
    <n v="1049.97"/>
  </r>
  <r>
    <n v="3835"/>
    <s v="CA-2015-105984"/>
    <n v="24"/>
    <x v="0"/>
    <x v="2"/>
    <s v="24/11/2015"/>
    <x v="3"/>
    <s v="MY-18295"/>
    <s v="Muhammed Yedwab"/>
    <x v="1"/>
    <x v="0"/>
    <x v="24"/>
    <x v="3"/>
    <s v="FUR-CH-10000847"/>
    <x v="0"/>
    <n v="611.05799999999999"/>
  </r>
  <r>
    <n v="3836"/>
    <s v="CA-2015-100363"/>
    <n v="8"/>
    <x v="3"/>
    <x v="2"/>
    <s v="15/04/2015"/>
    <x v="1"/>
    <s v="JM-15655"/>
    <s v="Jim Mitchum"/>
    <x v="1"/>
    <x v="0"/>
    <x v="16"/>
    <x v="1"/>
    <s v="OFF-FA-10000611"/>
    <x v="1"/>
    <n v="2.3679999999999999"/>
  </r>
  <r>
    <n v="3837"/>
    <s v="CA-2015-100363"/>
    <n v="8"/>
    <x v="3"/>
    <x v="2"/>
    <s v="15/04/2015"/>
    <x v="1"/>
    <s v="JM-15655"/>
    <s v="Jim Mitchum"/>
    <x v="1"/>
    <x v="0"/>
    <x v="16"/>
    <x v="1"/>
    <s v="OFF-PA-10004733"/>
    <x v="1"/>
    <n v="19.007999999999999"/>
  </r>
  <r>
    <n v="3838"/>
    <s v="CA-2015-126760"/>
    <n v="26"/>
    <x v="7"/>
    <x v="2"/>
    <s v="02/08/2015"/>
    <x v="1"/>
    <s v="KM-16720"/>
    <s v="Kunst Miller"/>
    <x v="0"/>
    <x v="0"/>
    <x v="33"/>
    <x v="1"/>
    <s v="TEC-PH-10001363"/>
    <x v="2"/>
    <n v="911.98400000000004"/>
  </r>
  <r>
    <n v="3839"/>
    <s v="CA-2015-126760"/>
    <n v="26"/>
    <x v="7"/>
    <x v="2"/>
    <s v="02/08/2015"/>
    <x v="1"/>
    <s v="KM-16720"/>
    <s v="Kunst Miller"/>
    <x v="0"/>
    <x v="0"/>
    <x v="33"/>
    <x v="1"/>
    <s v="FUR-CH-10003312"/>
    <x v="0"/>
    <n v="674.35199999999998"/>
  </r>
  <r>
    <n v="3840"/>
    <s v="CA-2015-126760"/>
    <n v="26"/>
    <x v="7"/>
    <x v="2"/>
    <s v="02/08/2015"/>
    <x v="1"/>
    <s v="KM-16720"/>
    <s v="Kunst Miller"/>
    <x v="0"/>
    <x v="0"/>
    <x v="33"/>
    <x v="1"/>
    <s v="FUR-FU-10004018"/>
    <x v="0"/>
    <n v="134.01"/>
  </r>
  <r>
    <n v="3841"/>
    <s v="CA-2015-126760"/>
    <n v="26"/>
    <x v="7"/>
    <x v="2"/>
    <s v="02/08/2015"/>
    <x v="1"/>
    <s v="KM-16720"/>
    <s v="Kunst Miller"/>
    <x v="0"/>
    <x v="0"/>
    <x v="33"/>
    <x v="1"/>
    <s v="TEC-AC-10004814"/>
    <x v="2"/>
    <n v="170.97"/>
  </r>
  <r>
    <n v="3842"/>
    <s v="US-2015-109162"/>
    <n v="8"/>
    <x v="1"/>
    <x v="2"/>
    <s v="12/06/2015"/>
    <x v="1"/>
    <s v="KE-16420"/>
    <s v="Katrina Edelman"/>
    <x v="1"/>
    <x v="0"/>
    <x v="18"/>
    <x v="0"/>
    <s v="FUR-CH-10002647"/>
    <x v="0"/>
    <n v="170.352"/>
  </r>
  <r>
    <n v="3843"/>
    <s v="CA-2015-101931"/>
    <n v="28"/>
    <x v="2"/>
    <x v="2"/>
    <s v="31/10/2015"/>
    <x v="2"/>
    <s v="TS-21370"/>
    <s v="Todd Sumrall"/>
    <x v="1"/>
    <x v="0"/>
    <x v="1"/>
    <x v="1"/>
    <s v="OFF-BI-10004140"/>
    <x v="1"/>
    <n v="7.1840000000000002"/>
  </r>
  <r>
    <n v="3844"/>
    <s v="CA-2015-101931"/>
    <n v="28"/>
    <x v="2"/>
    <x v="2"/>
    <s v="31/10/2015"/>
    <x v="2"/>
    <s v="TS-21370"/>
    <s v="Todd Sumrall"/>
    <x v="1"/>
    <x v="0"/>
    <x v="1"/>
    <x v="1"/>
    <s v="OFF-SU-10002301"/>
    <x v="1"/>
    <n v="6.28"/>
  </r>
  <r>
    <n v="3845"/>
    <s v="CA-2015-101931"/>
    <n v="28"/>
    <x v="2"/>
    <x v="2"/>
    <s v="31/10/2015"/>
    <x v="2"/>
    <s v="TS-21370"/>
    <s v="Todd Sumrall"/>
    <x v="1"/>
    <x v="0"/>
    <x v="1"/>
    <x v="1"/>
    <s v="OFF-SU-10000646"/>
    <x v="1"/>
    <n v="480.74"/>
  </r>
  <r>
    <n v="3846"/>
    <s v="CA-2015-101931"/>
    <n v="28"/>
    <x v="2"/>
    <x v="2"/>
    <s v="31/10/2015"/>
    <x v="2"/>
    <s v="TS-21370"/>
    <s v="Todd Sumrall"/>
    <x v="1"/>
    <x v="0"/>
    <x v="1"/>
    <x v="1"/>
    <s v="FUR-BO-10001337"/>
    <x v="0"/>
    <n v="616.99800000000005"/>
  </r>
  <r>
    <n v="3847"/>
    <s v="CA-2015-101931"/>
    <n v="28"/>
    <x v="2"/>
    <x v="2"/>
    <s v="31/10/2015"/>
    <x v="2"/>
    <s v="TS-21370"/>
    <s v="Todd Sumrall"/>
    <x v="1"/>
    <x v="0"/>
    <x v="1"/>
    <x v="1"/>
    <s v="OFF-ST-10003442"/>
    <x v="1"/>
    <n v="141.4"/>
  </r>
  <r>
    <n v="3848"/>
    <s v="CA-2018-129000"/>
    <n v="25"/>
    <x v="0"/>
    <x v="3"/>
    <s v="27/11/2018"/>
    <x v="0"/>
    <s v="SZ-20035"/>
    <s v="Sam Zeldin"/>
    <x v="2"/>
    <x v="0"/>
    <x v="12"/>
    <x v="2"/>
    <s v="OFF-ST-10001097"/>
    <x v="1"/>
    <n v="501.81"/>
  </r>
  <r>
    <n v="3849"/>
    <s v="CA-2018-161053"/>
    <n v="22"/>
    <x v="8"/>
    <x v="3"/>
    <s v="23/09/2018"/>
    <x v="2"/>
    <s v="JE-15745"/>
    <s v="Joel Eaton"/>
    <x v="0"/>
    <x v="0"/>
    <x v="36"/>
    <x v="0"/>
    <s v="OFF-BI-10004318"/>
    <x v="1"/>
    <n v="691.96"/>
  </r>
  <r>
    <n v="3850"/>
    <s v="CA-2018-161053"/>
    <n v="22"/>
    <x v="8"/>
    <x v="3"/>
    <s v="23/09/2018"/>
    <x v="2"/>
    <s v="JE-15745"/>
    <s v="Joel Eaton"/>
    <x v="0"/>
    <x v="0"/>
    <x v="36"/>
    <x v="0"/>
    <s v="TEC-AC-10004633"/>
    <x v="2"/>
    <n v="34.950000000000003"/>
  </r>
  <r>
    <n v="3851"/>
    <s v="CA-2016-142377"/>
    <n v="4"/>
    <x v="4"/>
    <x v="1"/>
    <s v="09/12/2016"/>
    <x v="1"/>
    <s v="MS-17980"/>
    <s v="Michael Stewart"/>
    <x v="1"/>
    <x v="0"/>
    <x v="25"/>
    <x v="2"/>
    <s v="OFF-PA-10001970"/>
    <x v="1"/>
    <n v="85.96"/>
  </r>
  <r>
    <n v="3852"/>
    <s v="CA-2016-127593"/>
    <n v="21"/>
    <x v="8"/>
    <x v="1"/>
    <s v="21/09/2016"/>
    <x v="3"/>
    <s v="DH-13675"/>
    <s v="Duane Huffman"/>
    <x v="2"/>
    <x v="0"/>
    <x v="31"/>
    <x v="3"/>
    <s v="FUR-FU-10004006"/>
    <x v="0"/>
    <n v="85.3"/>
  </r>
  <r>
    <n v="3853"/>
    <s v="CA-2018-130526"/>
    <n v="26"/>
    <x v="0"/>
    <x v="3"/>
    <s v="29/11/2018"/>
    <x v="2"/>
    <s v="GT-14755"/>
    <s v="Guy Thornton"/>
    <x v="0"/>
    <x v="0"/>
    <x v="10"/>
    <x v="2"/>
    <s v="OFF-BI-10001524"/>
    <x v="1"/>
    <n v="33.567999999999998"/>
  </r>
  <r>
    <n v="3854"/>
    <s v="US-2018-131849"/>
    <n v="6"/>
    <x v="1"/>
    <x v="3"/>
    <s v="10/06/2018"/>
    <x v="1"/>
    <s v="GH-14410"/>
    <s v="Gary Hansen"/>
    <x v="2"/>
    <x v="0"/>
    <x v="1"/>
    <x v="1"/>
    <s v="FUR-FU-10004164"/>
    <x v="0"/>
    <n v="4.95"/>
  </r>
  <r>
    <n v="3855"/>
    <s v="US-2018-131849"/>
    <n v="6"/>
    <x v="1"/>
    <x v="3"/>
    <s v="10/06/2018"/>
    <x v="1"/>
    <s v="GH-14410"/>
    <s v="Gary Hansen"/>
    <x v="2"/>
    <x v="0"/>
    <x v="1"/>
    <x v="1"/>
    <s v="OFF-ST-10002957"/>
    <x v="1"/>
    <n v="26.4"/>
  </r>
  <r>
    <n v="3856"/>
    <s v="US-2018-105389"/>
    <n v="23"/>
    <x v="2"/>
    <x v="3"/>
    <s v="28/10/2018"/>
    <x v="0"/>
    <s v="DM-13015"/>
    <s v="Darrin Martin"/>
    <x v="0"/>
    <x v="0"/>
    <x v="5"/>
    <x v="2"/>
    <s v="OFF-BI-10004364"/>
    <x v="1"/>
    <n v="3.5640000000000001"/>
  </r>
  <r>
    <n v="3857"/>
    <s v="US-2018-105389"/>
    <n v="23"/>
    <x v="2"/>
    <x v="3"/>
    <s v="28/10/2018"/>
    <x v="0"/>
    <s v="DM-13015"/>
    <s v="Darrin Martin"/>
    <x v="0"/>
    <x v="0"/>
    <x v="5"/>
    <x v="2"/>
    <s v="TEC-PH-10002824"/>
    <x v="2"/>
    <n v="823.96"/>
  </r>
  <r>
    <n v="3858"/>
    <s v="US-2018-105389"/>
    <n v="23"/>
    <x v="2"/>
    <x v="3"/>
    <s v="28/10/2018"/>
    <x v="0"/>
    <s v="DM-13015"/>
    <s v="Darrin Martin"/>
    <x v="0"/>
    <x v="0"/>
    <x v="5"/>
    <x v="2"/>
    <s v="OFF-AR-10000634"/>
    <x v="1"/>
    <n v="10.272"/>
  </r>
  <r>
    <n v="3859"/>
    <s v="CA-2015-140816"/>
    <n v="20"/>
    <x v="4"/>
    <x v="2"/>
    <s v="20/12/2015"/>
    <x v="3"/>
    <s v="TC-21295"/>
    <s v="Toby Carlisle"/>
    <x v="0"/>
    <x v="0"/>
    <x v="22"/>
    <x v="1"/>
    <s v="TEC-AC-10001539"/>
    <x v="2"/>
    <n v="447.94400000000002"/>
  </r>
  <r>
    <n v="3860"/>
    <s v="CA-2018-154039"/>
    <n v="17"/>
    <x v="11"/>
    <x v="3"/>
    <s v="22/02/2018"/>
    <x v="1"/>
    <s v="JK-16120"/>
    <s v="Julie Kriz"/>
    <x v="2"/>
    <x v="0"/>
    <x v="10"/>
    <x v="2"/>
    <s v="FUR-TA-10001932"/>
    <x v="0"/>
    <n v="480.96"/>
  </r>
  <r>
    <n v="3861"/>
    <s v="CA-2018-154039"/>
    <n v="17"/>
    <x v="11"/>
    <x v="3"/>
    <s v="22/02/2018"/>
    <x v="1"/>
    <s v="JK-16120"/>
    <s v="Julie Kriz"/>
    <x v="2"/>
    <x v="0"/>
    <x v="10"/>
    <x v="2"/>
    <s v="TEC-PH-10002789"/>
    <x v="2"/>
    <n v="124.792"/>
  </r>
  <r>
    <n v="3862"/>
    <s v="CA-2015-135755"/>
    <n v="3"/>
    <x v="5"/>
    <x v="2"/>
    <s v="10/05/2015"/>
    <x v="1"/>
    <s v="NC-18415"/>
    <s v="Nathan Cano"/>
    <x v="0"/>
    <x v="0"/>
    <x v="15"/>
    <x v="3"/>
    <s v="OFF-BI-10004828"/>
    <x v="1"/>
    <n v="40.176000000000002"/>
  </r>
  <r>
    <n v="3863"/>
    <s v="CA-2015-135755"/>
    <n v="3"/>
    <x v="5"/>
    <x v="2"/>
    <s v="10/05/2015"/>
    <x v="1"/>
    <s v="NC-18415"/>
    <s v="Nathan Cano"/>
    <x v="0"/>
    <x v="0"/>
    <x v="15"/>
    <x v="3"/>
    <s v="OFF-BI-10003981"/>
    <x v="1"/>
    <n v="10.896000000000001"/>
  </r>
  <r>
    <n v="3864"/>
    <s v="CA-2018-123246"/>
    <n v="17"/>
    <x v="2"/>
    <x v="3"/>
    <s v="19/10/2018"/>
    <x v="0"/>
    <s v="AJ-10960"/>
    <s v="Astrea Jones"/>
    <x v="0"/>
    <x v="0"/>
    <x v="1"/>
    <x v="1"/>
    <s v="OFF-AR-10001770"/>
    <x v="1"/>
    <n v="10.64"/>
  </r>
  <r>
    <n v="3865"/>
    <s v="CA-2016-157133"/>
    <n v="28"/>
    <x v="0"/>
    <x v="1"/>
    <s v="03/12/2016"/>
    <x v="1"/>
    <s v="LC-16885"/>
    <s v="Lena Creighton"/>
    <x v="0"/>
    <x v="0"/>
    <x v="10"/>
    <x v="2"/>
    <s v="FUR-FU-10004904"/>
    <x v="0"/>
    <n v="151.96"/>
  </r>
  <r>
    <n v="3866"/>
    <s v="CA-2015-124709"/>
    <n v="27"/>
    <x v="7"/>
    <x v="2"/>
    <s v="29/07/2015"/>
    <x v="0"/>
    <s v="GW-14605"/>
    <s v="Giulietta Weimer"/>
    <x v="0"/>
    <x v="0"/>
    <x v="1"/>
    <x v="1"/>
    <s v="TEC-AC-10002842"/>
    <x v="2"/>
    <n v="238"/>
  </r>
  <r>
    <n v="3867"/>
    <s v="CA-2018-146360"/>
    <n v="23"/>
    <x v="3"/>
    <x v="3"/>
    <s v="25/04/2018"/>
    <x v="0"/>
    <s v="SC-20305"/>
    <s v="Sean Christensen"/>
    <x v="0"/>
    <x v="0"/>
    <x v="14"/>
    <x v="2"/>
    <s v="TEC-AC-10003590"/>
    <x v="2"/>
    <n v="155.34"/>
  </r>
  <r>
    <n v="3868"/>
    <s v="CA-2016-132486"/>
    <n v="23"/>
    <x v="2"/>
    <x v="1"/>
    <s v="27/10/2016"/>
    <x v="0"/>
    <s v="JF-15355"/>
    <s v="Jay Fein"/>
    <x v="0"/>
    <x v="0"/>
    <x v="1"/>
    <x v="1"/>
    <s v="TEC-AC-10000710"/>
    <x v="2"/>
    <n v="148.32"/>
  </r>
  <r>
    <n v="3869"/>
    <s v="CA-2016-132486"/>
    <n v="23"/>
    <x v="2"/>
    <x v="1"/>
    <s v="27/10/2016"/>
    <x v="0"/>
    <s v="JF-15355"/>
    <s v="Jay Fein"/>
    <x v="0"/>
    <x v="0"/>
    <x v="1"/>
    <x v="1"/>
    <s v="FUR-CH-10004495"/>
    <x v="0"/>
    <n v="240.78399999999999"/>
  </r>
  <r>
    <n v="3870"/>
    <s v="CA-2016-132486"/>
    <n v="23"/>
    <x v="2"/>
    <x v="1"/>
    <s v="27/10/2016"/>
    <x v="0"/>
    <s v="JF-15355"/>
    <s v="Jay Fein"/>
    <x v="0"/>
    <x v="0"/>
    <x v="1"/>
    <x v="1"/>
    <s v="FUR-CH-10004540"/>
    <x v="0"/>
    <n v="191.96799999999999"/>
  </r>
  <r>
    <n v="3871"/>
    <s v="CA-2016-132486"/>
    <n v="23"/>
    <x v="2"/>
    <x v="1"/>
    <s v="27/10/2016"/>
    <x v="0"/>
    <s v="JF-15355"/>
    <s v="Jay Fein"/>
    <x v="0"/>
    <x v="0"/>
    <x v="1"/>
    <x v="1"/>
    <s v="OFF-PA-10004971"/>
    <x v="1"/>
    <n v="11.56"/>
  </r>
  <r>
    <n v="3872"/>
    <s v="CA-2016-132486"/>
    <n v="23"/>
    <x v="2"/>
    <x v="1"/>
    <s v="27/10/2016"/>
    <x v="0"/>
    <s v="JF-15355"/>
    <s v="Jay Fein"/>
    <x v="0"/>
    <x v="0"/>
    <x v="1"/>
    <x v="1"/>
    <s v="OFF-EN-10002600"/>
    <x v="1"/>
    <n v="11.8"/>
  </r>
  <r>
    <n v="3873"/>
    <s v="CA-2016-132486"/>
    <n v="23"/>
    <x v="2"/>
    <x v="1"/>
    <s v="27/10/2016"/>
    <x v="0"/>
    <s v="JF-15355"/>
    <s v="Jay Fein"/>
    <x v="0"/>
    <x v="0"/>
    <x v="1"/>
    <x v="1"/>
    <s v="FUR-CH-10001854"/>
    <x v="0"/>
    <n v="842.35199999999998"/>
  </r>
  <r>
    <n v="3874"/>
    <s v="CA-2017-136231"/>
    <n v="5"/>
    <x v="8"/>
    <x v="0"/>
    <s v="07/09/2017"/>
    <x v="0"/>
    <s v="DM-13015"/>
    <s v="Darrin Martin"/>
    <x v="0"/>
    <x v="0"/>
    <x v="18"/>
    <x v="0"/>
    <s v="OFF-EN-10001099"/>
    <x v="1"/>
    <n v="23.472000000000001"/>
  </r>
  <r>
    <n v="3875"/>
    <s v="CA-2017-136231"/>
    <n v="5"/>
    <x v="8"/>
    <x v="0"/>
    <s v="07/09/2017"/>
    <x v="0"/>
    <s v="DM-13015"/>
    <s v="Darrin Martin"/>
    <x v="0"/>
    <x v="0"/>
    <x v="18"/>
    <x v="0"/>
    <s v="OFF-BI-10001597"/>
    <x v="1"/>
    <n v="86.058000000000007"/>
  </r>
  <r>
    <n v="3876"/>
    <s v="CA-2017-136231"/>
    <n v="5"/>
    <x v="8"/>
    <x v="0"/>
    <s v="07/09/2017"/>
    <x v="0"/>
    <s v="DM-13015"/>
    <s v="Darrin Martin"/>
    <x v="0"/>
    <x v="0"/>
    <x v="18"/>
    <x v="0"/>
    <s v="TEC-PH-10002660"/>
    <x v="2"/>
    <n v="108.78400000000001"/>
  </r>
  <r>
    <n v="3877"/>
    <s v="CA-2017-136231"/>
    <n v="5"/>
    <x v="8"/>
    <x v="0"/>
    <s v="07/09/2017"/>
    <x v="0"/>
    <s v="DM-13015"/>
    <s v="Darrin Martin"/>
    <x v="0"/>
    <x v="0"/>
    <x v="18"/>
    <x v="0"/>
    <s v="OFF-PA-10000327"/>
    <x v="1"/>
    <n v="10.272"/>
  </r>
  <r>
    <n v="3878"/>
    <s v="CA-2017-140641"/>
    <n v="28"/>
    <x v="2"/>
    <x v="0"/>
    <s v="02/11/2017"/>
    <x v="1"/>
    <s v="EP-13915"/>
    <s v="Emily Phan"/>
    <x v="0"/>
    <x v="0"/>
    <x v="2"/>
    <x v="0"/>
    <s v="OFF-BI-10001191"/>
    <x v="1"/>
    <n v="38.19"/>
  </r>
  <r>
    <n v="3879"/>
    <s v="CA-2015-151001"/>
    <n v="5"/>
    <x v="3"/>
    <x v="2"/>
    <s v="07/04/2015"/>
    <x v="2"/>
    <s v="JG-15805"/>
    <s v="John Grady"/>
    <x v="1"/>
    <x v="0"/>
    <x v="10"/>
    <x v="2"/>
    <s v="OFF-ST-10003455"/>
    <x v="1"/>
    <n v="49.631999999999998"/>
  </r>
  <r>
    <n v="3880"/>
    <s v="CA-2015-151001"/>
    <n v="5"/>
    <x v="3"/>
    <x v="2"/>
    <s v="07/04/2015"/>
    <x v="2"/>
    <s v="JG-15805"/>
    <s v="John Grady"/>
    <x v="1"/>
    <x v="0"/>
    <x v="10"/>
    <x v="2"/>
    <s v="OFF-ST-10001031"/>
    <x v="1"/>
    <n v="52.095999999999997"/>
  </r>
  <r>
    <n v="3881"/>
    <s v="CA-2016-129896"/>
    <n v="15"/>
    <x v="1"/>
    <x v="1"/>
    <s v="20/06/2016"/>
    <x v="1"/>
    <s v="PF-19120"/>
    <s v="Peter Fuller"/>
    <x v="0"/>
    <x v="0"/>
    <x v="16"/>
    <x v="1"/>
    <s v="OFF-PA-10002245"/>
    <x v="1"/>
    <n v="9.5679999999999996"/>
  </r>
  <r>
    <n v="3882"/>
    <s v="CA-2016-129896"/>
    <n v="15"/>
    <x v="1"/>
    <x v="1"/>
    <s v="20/06/2016"/>
    <x v="1"/>
    <s v="PF-19120"/>
    <s v="Peter Fuller"/>
    <x v="0"/>
    <x v="0"/>
    <x v="16"/>
    <x v="1"/>
    <s v="OFF-ST-10004804"/>
    <x v="1"/>
    <n v="82.367999999999995"/>
  </r>
  <r>
    <n v="3883"/>
    <s v="CA-2016-129896"/>
    <n v="15"/>
    <x v="1"/>
    <x v="1"/>
    <s v="20/06/2016"/>
    <x v="1"/>
    <s v="PF-19120"/>
    <s v="Peter Fuller"/>
    <x v="0"/>
    <x v="0"/>
    <x v="16"/>
    <x v="1"/>
    <s v="FUR-FU-10004904"/>
    <x v="0"/>
    <n v="364.70400000000001"/>
  </r>
  <r>
    <n v="3884"/>
    <s v="CA-2016-129896"/>
    <n v="15"/>
    <x v="1"/>
    <x v="1"/>
    <s v="20/06/2016"/>
    <x v="1"/>
    <s v="PF-19120"/>
    <s v="Peter Fuller"/>
    <x v="0"/>
    <x v="0"/>
    <x v="16"/>
    <x v="1"/>
    <s v="FUR-FU-10002396"/>
    <x v="0"/>
    <n v="40.256"/>
  </r>
  <r>
    <n v="3885"/>
    <s v="CA-2015-152849"/>
    <n v="5"/>
    <x v="7"/>
    <x v="2"/>
    <s v="12/07/2015"/>
    <x v="1"/>
    <s v="DW-13195"/>
    <s v="David Wiener"/>
    <x v="1"/>
    <x v="0"/>
    <x v="18"/>
    <x v="0"/>
    <s v="OFF-AR-10002833"/>
    <x v="1"/>
    <n v="4.3680000000000003"/>
  </r>
  <r>
    <n v="3886"/>
    <s v="US-2018-127341"/>
    <n v="29"/>
    <x v="9"/>
    <x v="3"/>
    <s v="02/02/2018"/>
    <x v="1"/>
    <s v="CK-12595"/>
    <s v="Clytie Kelty"/>
    <x v="0"/>
    <x v="0"/>
    <x v="10"/>
    <x v="2"/>
    <s v="OFF-BI-10001072"/>
    <x v="1"/>
    <n v="12.128"/>
  </r>
  <r>
    <n v="3887"/>
    <s v="CA-2017-167759"/>
    <n v="3"/>
    <x v="10"/>
    <x v="0"/>
    <s v="08/03/2017"/>
    <x v="0"/>
    <s v="CC-12670"/>
    <s v="Craig Carreira"/>
    <x v="0"/>
    <x v="0"/>
    <x v="14"/>
    <x v="2"/>
    <s v="TEC-PH-10003171"/>
    <x v="2"/>
    <n v="134.85"/>
  </r>
  <r>
    <n v="3888"/>
    <s v="CA-2015-100895"/>
    <n v="2"/>
    <x v="1"/>
    <x v="2"/>
    <s v="06/06/2015"/>
    <x v="1"/>
    <s v="SV-20785"/>
    <s v="Stewart Visinsky"/>
    <x v="0"/>
    <x v="0"/>
    <x v="32"/>
    <x v="0"/>
    <s v="OFF-AR-10004511"/>
    <x v="1"/>
    <n v="8.56"/>
  </r>
  <r>
    <n v="3889"/>
    <s v="CA-2015-100895"/>
    <n v="2"/>
    <x v="1"/>
    <x v="2"/>
    <s v="06/06/2015"/>
    <x v="1"/>
    <s v="SV-20785"/>
    <s v="Stewart Visinsky"/>
    <x v="0"/>
    <x v="0"/>
    <x v="32"/>
    <x v="0"/>
    <s v="TEC-PH-10001425"/>
    <x v="2"/>
    <n v="239.97"/>
  </r>
  <r>
    <n v="3890"/>
    <s v="CA-2015-100895"/>
    <n v="2"/>
    <x v="1"/>
    <x v="2"/>
    <s v="06/06/2015"/>
    <x v="1"/>
    <s v="SV-20785"/>
    <s v="Stewart Visinsky"/>
    <x v="0"/>
    <x v="0"/>
    <x v="32"/>
    <x v="0"/>
    <s v="OFF-ST-10001490"/>
    <x v="1"/>
    <n v="356.94"/>
  </r>
  <r>
    <n v="3891"/>
    <s v="US-2017-163881"/>
    <n v="24"/>
    <x v="0"/>
    <x v="0"/>
    <s v="30/11/2017"/>
    <x v="1"/>
    <s v="SP-20860"/>
    <s v="Sung Pak"/>
    <x v="1"/>
    <x v="0"/>
    <x v="1"/>
    <x v="1"/>
    <s v="TEC-AC-10003033"/>
    <x v="2"/>
    <n v="659.9"/>
  </r>
  <r>
    <n v="3892"/>
    <s v="US-2017-163881"/>
    <n v="24"/>
    <x v="0"/>
    <x v="0"/>
    <s v="30/11/2017"/>
    <x v="1"/>
    <s v="SP-20860"/>
    <s v="Sung Pak"/>
    <x v="1"/>
    <x v="0"/>
    <x v="1"/>
    <x v="1"/>
    <s v="FUR-CH-10001394"/>
    <x v="0"/>
    <n v="1684.752"/>
  </r>
  <r>
    <n v="3893"/>
    <s v="US-2017-163881"/>
    <n v="24"/>
    <x v="0"/>
    <x v="0"/>
    <s v="30/11/2017"/>
    <x v="1"/>
    <s v="SP-20860"/>
    <s v="Sung Pak"/>
    <x v="1"/>
    <x v="0"/>
    <x v="1"/>
    <x v="1"/>
    <s v="TEC-AC-10000420"/>
    <x v="2"/>
    <n v="559.91999999999996"/>
  </r>
  <r>
    <n v="3894"/>
    <s v="US-2017-144547"/>
    <n v="10"/>
    <x v="0"/>
    <x v="0"/>
    <s v="14/11/2017"/>
    <x v="1"/>
    <s v="MS-17770"/>
    <s v="Maxwell Schwartz"/>
    <x v="0"/>
    <x v="0"/>
    <x v="5"/>
    <x v="2"/>
    <s v="TEC-AC-10004901"/>
    <x v="2"/>
    <n v="279.94400000000002"/>
  </r>
  <r>
    <n v="3895"/>
    <s v="US-2015-112200"/>
    <n v="22"/>
    <x v="0"/>
    <x v="2"/>
    <s v="28/11/2015"/>
    <x v="1"/>
    <s v="TC-21475"/>
    <s v="Tony Chapman"/>
    <x v="2"/>
    <x v="0"/>
    <x v="10"/>
    <x v="2"/>
    <s v="OFF-BI-10002571"/>
    <x v="1"/>
    <n v="9.98"/>
  </r>
  <r>
    <n v="3896"/>
    <s v="CA-2018-110212"/>
    <n v="1"/>
    <x v="5"/>
    <x v="3"/>
    <s v="05/05/2018"/>
    <x v="1"/>
    <s v="SJ-20125"/>
    <s v="Sanjit Jacobs"/>
    <x v="2"/>
    <x v="0"/>
    <x v="36"/>
    <x v="0"/>
    <s v="TEC-AC-10002331"/>
    <x v="2"/>
    <n v="48.9"/>
  </r>
  <r>
    <n v="3897"/>
    <s v="CA-2018-134285"/>
    <n v="7"/>
    <x v="4"/>
    <x v="3"/>
    <s v="12/12/2018"/>
    <x v="1"/>
    <s v="DS-13180"/>
    <s v="David Smith"/>
    <x v="1"/>
    <x v="0"/>
    <x v="5"/>
    <x v="2"/>
    <s v="OFF-FA-10000611"/>
    <x v="1"/>
    <n v="3.552"/>
  </r>
  <r>
    <n v="3898"/>
    <s v="CA-2018-134285"/>
    <n v="7"/>
    <x v="4"/>
    <x v="3"/>
    <s v="12/12/2018"/>
    <x v="1"/>
    <s v="DS-13180"/>
    <s v="David Smith"/>
    <x v="1"/>
    <x v="0"/>
    <x v="5"/>
    <x v="2"/>
    <s v="OFF-PA-10000304"/>
    <x v="1"/>
    <n v="15.552"/>
  </r>
  <r>
    <n v="3899"/>
    <s v="CA-2018-102267"/>
    <n v="30"/>
    <x v="0"/>
    <x v="3"/>
    <s v="04/12/2018"/>
    <x v="1"/>
    <s v="SC-20800"/>
    <s v="Stuart Calhoun"/>
    <x v="0"/>
    <x v="0"/>
    <x v="5"/>
    <x v="2"/>
    <s v="OFF-FA-10000611"/>
    <x v="1"/>
    <n v="2.3679999999999999"/>
  </r>
  <r>
    <n v="3900"/>
    <s v="CA-2018-157980"/>
    <n v="7"/>
    <x v="4"/>
    <x v="3"/>
    <s v="09/12/2018"/>
    <x v="2"/>
    <s v="SH-20395"/>
    <s v="Shahid Hopkins"/>
    <x v="0"/>
    <x v="0"/>
    <x v="24"/>
    <x v="3"/>
    <s v="TEC-AC-10002567"/>
    <x v="2"/>
    <n v="127.98399999999999"/>
  </r>
  <r>
    <n v="3901"/>
    <s v="CA-2016-121097"/>
    <n v="3"/>
    <x v="9"/>
    <x v="1"/>
    <s v="08/01/2016"/>
    <x v="1"/>
    <s v="SF-20965"/>
    <s v="Sylvia Foulston"/>
    <x v="1"/>
    <x v="0"/>
    <x v="5"/>
    <x v="2"/>
    <s v="OFF-PA-10001937"/>
    <x v="1"/>
    <n v="10.368"/>
  </r>
  <r>
    <n v="3902"/>
    <s v="CA-2016-151043"/>
    <n v="14"/>
    <x v="0"/>
    <x v="1"/>
    <s v="20/11/2016"/>
    <x v="1"/>
    <s v="MG-17680"/>
    <s v="Maureen Gastineau"/>
    <x v="2"/>
    <x v="0"/>
    <x v="9"/>
    <x v="3"/>
    <s v="TEC-AC-10001090"/>
    <x v="2"/>
    <n v="47.984000000000002"/>
  </r>
  <r>
    <n v="3903"/>
    <s v="US-2016-119312"/>
    <n v="2"/>
    <x v="2"/>
    <x v="1"/>
    <s v="07/10/2016"/>
    <x v="0"/>
    <s v="CS-12400"/>
    <s v="Christopher Schild"/>
    <x v="2"/>
    <x v="0"/>
    <x v="1"/>
    <x v="1"/>
    <s v="OFF-ST-10000943"/>
    <x v="1"/>
    <n v="270.33999999999997"/>
  </r>
  <r>
    <n v="3904"/>
    <s v="CA-2016-167010"/>
    <n v="5"/>
    <x v="3"/>
    <x v="1"/>
    <s v="10/04/2016"/>
    <x v="1"/>
    <s v="VT-21700"/>
    <s v="Valerie Takahito"/>
    <x v="2"/>
    <x v="0"/>
    <x v="9"/>
    <x v="3"/>
    <s v="OFF-AP-10004036"/>
    <x v="1"/>
    <n v="98.111999999999995"/>
  </r>
  <r>
    <n v="3905"/>
    <s v="CA-2016-167010"/>
    <n v="5"/>
    <x v="3"/>
    <x v="1"/>
    <s v="10/04/2016"/>
    <x v="1"/>
    <s v="VT-21700"/>
    <s v="Valerie Takahito"/>
    <x v="2"/>
    <x v="0"/>
    <x v="9"/>
    <x v="3"/>
    <s v="OFF-ST-10003816"/>
    <x v="1"/>
    <n v="563.80799999999999"/>
  </r>
  <r>
    <n v="3906"/>
    <s v="CA-2016-167010"/>
    <n v="5"/>
    <x v="3"/>
    <x v="1"/>
    <s v="10/04/2016"/>
    <x v="1"/>
    <s v="VT-21700"/>
    <s v="Valerie Takahito"/>
    <x v="2"/>
    <x v="0"/>
    <x v="9"/>
    <x v="3"/>
    <s v="OFF-BI-10002072"/>
    <x v="1"/>
    <n v="10.428000000000001"/>
  </r>
  <r>
    <n v="3907"/>
    <s v="CA-2016-167010"/>
    <n v="5"/>
    <x v="3"/>
    <x v="1"/>
    <s v="10/04/2016"/>
    <x v="1"/>
    <s v="VT-21700"/>
    <s v="Valerie Takahito"/>
    <x v="2"/>
    <x v="0"/>
    <x v="9"/>
    <x v="3"/>
    <s v="FUR-FU-10001468"/>
    <x v="0"/>
    <n v="547.13599999999997"/>
  </r>
  <r>
    <n v="3908"/>
    <s v="CA-2016-167010"/>
    <n v="5"/>
    <x v="3"/>
    <x v="1"/>
    <s v="10/04/2016"/>
    <x v="1"/>
    <s v="VT-21700"/>
    <s v="Valerie Takahito"/>
    <x v="2"/>
    <x v="0"/>
    <x v="9"/>
    <x v="3"/>
    <s v="TEC-PH-10000347"/>
    <x v="2"/>
    <n v="14.85"/>
  </r>
  <r>
    <n v="3909"/>
    <s v="CA-2016-167010"/>
    <n v="5"/>
    <x v="3"/>
    <x v="1"/>
    <s v="10/04/2016"/>
    <x v="1"/>
    <s v="VT-21700"/>
    <s v="Valerie Takahito"/>
    <x v="2"/>
    <x v="0"/>
    <x v="9"/>
    <x v="3"/>
    <s v="TEC-PH-10002844"/>
    <x v="2"/>
    <n v="41.988"/>
  </r>
  <r>
    <n v="3910"/>
    <s v="CA-2016-167010"/>
    <n v="5"/>
    <x v="3"/>
    <x v="1"/>
    <s v="10/04/2016"/>
    <x v="1"/>
    <s v="VT-21700"/>
    <s v="Valerie Takahito"/>
    <x v="2"/>
    <x v="0"/>
    <x v="9"/>
    <x v="3"/>
    <s v="FUR-FU-10001037"/>
    <x v="0"/>
    <n v="7.5839999999999996"/>
  </r>
  <r>
    <n v="3911"/>
    <s v="CA-2016-167010"/>
    <n v="5"/>
    <x v="3"/>
    <x v="1"/>
    <s v="10/04/2016"/>
    <x v="1"/>
    <s v="VT-21700"/>
    <s v="Valerie Takahito"/>
    <x v="2"/>
    <x v="0"/>
    <x v="9"/>
    <x v="3"/>
    <s v="FUR-BO-10004218"/>
    <x v="0"/>
    <n v="352.45"/>
  </r>
  <r>
    <n v="3912"/>
    <s v="CA-2018-126788"/>
    <n v="5"/>
    <x v="1"/>
    <x v="3"/>
    <s v="06/06/2018"/>
    <x v="2"/>
    <s v="AB-10105"/>
    <s v="Adrian Barton"/>
    <x v="0"/>
    <x v="0"/>
    <x v="5"/>
    <x v="2"/>
    <s v="TEC-PH-10001619"/>
    <x v="2"/>
    <n v="470.37599999999998"/>
  </r>
  <r>
    <n v="3913"/>
    <s v="CA-2018-148068"/>
    <n v="18"/>
    <x v="8"/>
    <x v="3"/>
    <s v="25/09/2018"/>
    <x v="1"/>
    <s v="MM-18280"/>
    <s v="Muhammed MacIntyre"/>
    <x v="1"/>
    <x v="0"/>
    <x v="15"/>
    <x v="3"/>
    <s v="OFF-PA-10001639"/>
    <x v="1"/>
    <n v="19.440000000000001"/>
  </r>
  <r>
    <n v="3914"/>
    <s v="CA-2018-148068"/>
    <n v="18"/>
    <x v="8"/>
    <x v="3"/>
    <s v="25/09/2018"/>
    <x v="1"/>
    <s v="MM-18280"/>
    <s v="Muhammed MacIntyre"/>
    <x v="1"/>
    <x v="0"/>
    <x v="15"/>
    <x v="3"/>
    <s v="FUR-FU-10002268"/>
    <x v="0"/>
    <n v="9.82"/>
  </r>
  <r>
    <n v="3915"/>
    <s v="US-2018-142573"/>
    <n v="18"/>
    <x v="7"/>
    <x v="3"/>
    <s v="23/07/2018"/>
    <x v="1"/>
    <s v="ML-17410"/>
    <s v="Maris LaWare"/>
    <x v="0"/>
    <x v="0"/>
    <x v="16"/>
    <x v="1"/>
    <s v="FUR-TA-10001932"/>
    <x v="0"/>
    <n v="801.6"/>
  </r>
  <r>
    <n v="3916"/>
    <s v="US-2018-142573"/>
    <n v="18"/>
    <x v="7"/>
    <x v="3"/>
    <s v="23/07/2018"/>
    <x v="1"/>
    <s v="ML-17410"/>
    <s v="Maris LaWare"/>
    <x v="0"/>
    <x v="0"/>
    <x v="16"/>
    <x v="1"/>
    <s v="FUR-CH-10004218"/>
    <x v="0"/>
    <n v="161.56800000000001"/>
  </r>
  <r>
    <n v="3917"/>
    <s v="US-2018-142573"/>
    <n v="18"/>
    <x v="7"/>
    <x v="3"/>
    <s v="23/07/2018"/>
    <x v="1"/>
    <s v="ML-17410"/>
    <s v="Maris LaWare"/>
    <x v="0"/>
    <x v="0"/>
    <x v="16"/>
    <x v="1"/>
    <s v="OFF-PA-10000246"/>
    <x v="1"/>
    <n v="16.096"/>
  </r>
  <r>
    <n v="3918"/>
    <s v="US-2018-142573"/>
    <n v="18"/>
    <x v="7"/>
    <x v="3"/>
    <s v="23/07/2018"/>
    <x v="1"/>
    <s v="ML-17410"/>
    <s v="Maris LaWare"/>
    <x v="0"/>
    <x v="0"/>
    <x v="16"/>
    <x v="1"/>
    <s v="OFF-BI-10003350"/>
    <x v="1"/>
    <n v="7.6559999999999997"/>
  </r>
  <r>
    <n v="3919"/>
    <s v="US-2018-142573"/>
    <n v="18"/>
    <x v="7"/>
    <x v="3"/>
    <s v="23/07/2018"/>
    <x v="1"/>
    <s v="ML-17410"/>
    <s v="Maris LaWare"/>
    <x v="0"/>
    <x v="0"/>
    <x v="16"/>
    <x v="1"/>
    <s v="FUR-CH-10000513"/>
    <x v="0"/>
    <n v="311.976"/>
  </r>
  <r>
    <n v="3920"/>
    <s v="US-2016-148817"/>
    <n v="1"/>
    <x v="4"/>
    <x v="1"/>
    <s v="07/12/2016"/>
    <x v="1"/>
    <s v="KD-16495"/>
    <s v="Keith Dawkins"/>
    <x v="1"/>
    <x v="0"/>
    <x v="17"/>
    <x v="0"/>
    <s v="OFF-ST-10001321"/>
    <x v="1"/>
    <n v="61.68"/>
  </r>
  <r>
    <n v="3921"/>
    <s v="US-2016-148817"/>
    <n v="1"/>
    <x v="4"/>
    <x v="1"/>
    <s v="07/12/2016"/>
    <x v="1"/>
    <s v="KD-16495"/>
    <s v="Keith Dawkins"/>
    <x v="1"/>
    <x v="0"/>
    <x v="17"/>
    <x v="0"/>
    <s v="OFF-BI-10004233"/>
    <x v="1"/>
    <n v="63.96"/>
  </r>
  <r>
    <n v="3922"/>
    <s v="CA-2017-110044"/>
    <n v="28"/>
    <x v="1"/>
    <x v="0"/>
    <s v="02/07/2017"/>
    <x v="0"/>
    <s v="RF-19735"/>
    <s v="Roland Fjeld"/>
    <x v="0"/>
    <x v="0"/>
    <x v="10"/>
    <x v="2"/>
    <s v="TEC-PH-10001299"/>
    <x v="2"/>
    <n v="359.976"/>
  </r>
  <r>
    <n v="3923"/>
    <s v="CA-2018-146920"/>
    <n v="28"/>
    <x v="6"/>
    <x v="3"/>
    <s v="01/09/2018"/>
    <x v="1"/>
    <s v="SC-20305"/>
    <s v="Sean Christensen"/>
    <x v="0"/>
    <x v="0"/>
    <x v="10"/>
    <x v="2"/>
    <s v="OFF-PA-10002479"/>
    <x v="1"/>
    <n v="25.344000000000001"/>
  </r>
  <r>
    <n v="3924"/>
    <s v="CA-2018-146920"/>
    <n v="28"/>
    <x v="6"/>
    <x v="3"/>
    <s v="01/09/2018"/>
    <x v="1"/>
    <s v="SC-20305"/>
    <s v="Sean Christensen"/>
    <x v="0"/>
    <x v="0"/>
    <x v="10"/>
    <x v="2"/>
    <s v="OFF-PA-10001461"/>
    <x v="1"/>
    <n v="26.72"/>
  </r>
  <r>
    <n v="3925"/>
    <s v="CA-2015-103940"/>
    <n v="17"/>
    <x v="8"/>
    <x v="2"/>
    <s v="21/09/2015"/>
    <x v="1"/>
    <s v="BN-11515"/>
    <s v="Bradley Nguyen"/>
    <x v="0"/>
    <x v="0"/>
    <x v="4"/>
    <x v="1"/>
    <s v="OFF-ST-10004963"/>
    <x v="1"/>
    <n v="30.28"/>
  </r>
  <r>
    <n v="3926"/>
    <s v="CA-2015-103940"/>
    <n v="17"/>
    <x v="8"/>
    <x v="2"/>
    <s v="21/09/2015"/>
    <x v="1"/>
    <s v="BN-11515"/>
    <s v="Bradley Nguyen"/>
    <x v="0"/>
    <x v="0"/>
    <x v="4"/>
    <x v="1"/>
    <s v="OFF-ST-10000943"/>
    <x v="1"/>
    <n v="57.93"/>
  </r>
  <r>
    <n v="3927"/>
    <s v="CA-2015-103940"/>
    <n v="17"/>
    <x v="8"/>
    <x v="2"/>
    <s v="21/09/2015"/>
    <x v="1"/>
    <s v="BN-11515"/>
    <s v="Bradley Nguyen"/>
    <x v="0"/>
    <x v="0"/>
    <x v="4"/>
    <x v="1"/>
    <s v="FUR-FU-10004671"/>
    <x v="0"/>
    <n v="35.340000000000003"/>
  </r>
  <r>
    <n v="3928"/>
    <s v="CA-2015-103940"/>
    <n v="17"/>
    <x v="8"/>
    <x v="2"/>
    <s v="21/09/2015"/>
    <x v="1"/>
    <s v="BN-11515"/>
    <s v="Bradley Nguyen"/>
    <x v="0"/>
    <x v="0"/>
    <x v="4"/>
    <x v="1"/>
    <s v="OFF-BI-10002735"/>
    <x v="1"/>
    <n v="137.24"/>
  </r>
  <r>
    <n v="3929"/>
    <s v="CA-2017-162082"/>
    <n v="14"/>
    <x v="10"/>
    <x v="0"/>
    <s v="17/03/2017"/>
    <x v="2"/>
    <s v="JS-15880"/>
    <s v="John Stevenson"/>
    <x v="0"/>
    <x v="0"/>
    <x v="5"/>
    <x v="2"/>
    <s v="FUR-BO-10004409"/>
    <x v="0"/>
    <n v="241.33199999999999"/>
  </r>
  <r>
    <n v="3930"/>
    <s v="CA-2017-162082"/>
    <n v="14"/>
    <x v="10"/>
    <x v="0"/>
    <s v="17/03/2017"/>
    <x v="2"/>
    <s v="JS-15880"/>
    <s v="John Stevenson"/>
    <x v="0"/>
    <x v="0"/>
    <x v="5"/>
    <x v="2"/>
    <s v="OFF-PA-10001934"/>
    <x v="1"/>
    <n v="5.1840000000000002"/>
  </r>
  <r>
    <n v="3931"/>
    <s v="CA-2017-162082"/>
    <n v="14"/>
    <x v="10"/>
    <x v="0"/>
    <s v="17/03/2017"/>
    <x v="2"/>
    <s v="JS-15880"/>
    <s v="John Stevenson"/>
    <x v="0"/>
    <x v="0"/>
    <x v="5"/>
    <x v="2"/>
    <s v="OFF-AR-10001044"/>
    <x v="1"/>
    <n v="145.54400000000001"/>
  </r>
  <r>
    <n v="3932"/>
    <s v="CA-2017-132094"/>
    <n v="26"/>
    <x v="6"/>
    <x v="0"/>
    <s v="02/09/2017"/>
    <x v="1"/>
    <s v="VG-21805"/>
    <s v="Vivek Grady"/>
    <x v="1"/>
    <x v="0"/>
    <x v="9"/>
    <x v="3"/>
    <s v="OFF-AR-10004165"/>
    <x v="1"/>
    <n v="5.4720000000000004"/>
  </r>
  <r>
    <n v="3933"/>
    <s v="CA-2017-132094"/>
    <n v="26"/>
    <x v="6"/>
    <x v="0"/>
    <s v="02/09/2017"/>
    <x v="1"/>
    <s v="VG-21805"/>
    <s v="Vivek Grady"/>
    <x v="1"/>
    <x v="0"/>
    <x v="9"/>
    <x v="3"/>
    <s v="TEC-AC-10001109"/>
    <x v="2"/>
    <n v="47.984000000000002"/>
  </r>
  <r>
    <n v="3934"/>
    <s v="CA-2018-123001"/>
    <n v="2"/>
    <x v="8"/>
    <x v="3"/>
    <s v="08/09/2018"/>
    <x v="1"/>
    <s v="AW-10840"/>
    <s v="Anthony Witt"/>
    <x v="0"/>
    <x v="0"/>
    <x v="1"/>
    <x v="1"/>
    <s v="OFF-AR-10001919"/>
    <x v="1"/>
    <n v="9.4"/>
  </r>
  <r>
    <n v="3935"/>
    <s v="CA-2018-123001"/>
    <n v="2"/>
    <x v="8"/>
    <x v="3"/>
    <s v="08/09/2018"/>
    <x v="1"/>
    <s v="AW-10840"/>
    <s v="Anthony Witt"/>
    <x v="0"/>
    <x v="0"/>
    <x v="1"/>
    <x v="1"/>
    <s v="OFF-LA-10004544"/>
    <x v="1"/>
    <n v="74"/>
  </r>
  <r>
    <n v="3936"/>
    <s v="CA-2018-123001"/>
    <n v="2"/>
    <x v="8"/>
    <x v="3"/>
    <s v="08/09/2018"/>
    <x v="1"/>
    <s v="AW-10840"/>
    <s v="Anthony Witt"/>
    <x v="0"/>
    <x v="0"/>
    <x v="1"/>
    <x v="1"/>
    <s v="TEC-PH-10003484"/>
    <x v="2"/>
    <n v="201.584"/>
  </r>
  <r>
    <n v="3937"/>
    <s v="CA-2016-118955"/>
    <n v="16"/>
    <x v="1"/>
    <x v="1"/>
    <s v="20/06/2016"/>
    <x v="1"/>
    <s v="LS-17230"/>
    <s v="Lycoris Saunders"/>
    <x v="0"/>
    <x v="0"/>
    <x v="5"/>
    <x v="2"/>
    <s v="OFF-EN-10001028"/>
    <x v="1"/>
    <n v="28.751999999999999"/>
  </r>
  <r>
    <n v="3938"/>
    <s v="CA-2016-118955"/>
    <n v="16"/>
    <x v="1"/>
    <x v="1"/>
    <s v="20/06/2016"/>
    <x v="1"/>
    <s v="LS-17230"/>
    <s v="Lycoris Saunders"/>
    <x v="0"/>
    <x v="0"/>
    <x v="5"/>
    <x v="2"/>
    <s v="OFF-PA-10004156"/>
    <x v="1"/>
    <n v="27.216000000000001"/>
  </r>
  <r>
    <n v="3939"/>
    <s v="CA-2016-118955"/>
    <n v="16"/>
    <x v="1"/>
    <x v="1"/>
    <s v="20/06/2016"/>
    <x v="1"/>
    <s v="LS-17230"/>
    <s v="Lycoris Saunders"/>
    <x v="0"/>
    <x v="0"/>
    <x v="5"/>
    <x v="2"/>
    <s v="FUR-CH-10001708"/>
    <x v="0"/>
    <n v="197.37200000000001"/>
  </r>
  <r>
    <n v="3940"/>
    <s v="US-2017-143448"/>
    <n v="10"/>
    <x v="4"/>
    <x v="0"/>
    <s v="10/12/2017"/>
    <x v="3"/>
    <s v="MH-17455"/>
    <s v="Mark Hamilton"/>
    <x v="0"/>
    <x v="0"/>
    <x v="14"/>
    <x v="2"/>
    <s v="FUR-CH-10003379"/>
    <x v="0"/>
    <n v="1424.9"/>
  </r>
  <r>
    <n v="3941"/>
    <s v="CA-2018-117863"/>
    <n v="18"/>
    <x v="5"/>
    <x v="3"/>
    <s v="23/05/2018"/>
    <x v="1"/>
    <s v="TS-21340"/>
    <s v="Toby Swindell"/>
    <x v="0"/>
    <x v="0"/>
    <x v="15"/>
    <x v="3"/>
    <s v="FUR-FU-10002456"/>
    <x v="0"/>
    <n v="14.56"/>
  </r>
  <r>
    <n v="3942"/>
    <s v="CA-2018-117863"/>
    <n v="18"/>
    <x v="5"/>
    <x v="3"/>
    <s v="23/05/2018"/>
    <x v="1"/>
    <s v="TS-21340"/>
    <s v="Toby Swindell"/>
    <x v="0"/>
    <x v="0"/>
    <x v="15"/>
    <x v="3"/>
    <s v="OFF-BI-10000605"/>
    <x v="1"/>
    <n v="3.048"/>
  </r>
  <r>
    <n v="3943"/>
    <s v="CA-2018-160458"/>
    <n v="27"/>
    <x v="5"/>
    <x v="3"/>
    <s v="29/05/2018"/>
    <x v="0"/>
    <s v="EH-13945"/>
    <s v="Eric Hoffmann"/>
    <x v="0"/>
    <x v="0"/>
    <x v="18"/>
    <x v="0"/>
    <s v="OFF-PA-10001166"/>
    <x v="1"/>
    <n v="25.92"/>
  </r>
  <r>
    <n v="3944"/>
    <s v="US-2017-142685"/>
    <n v="23"/>
    <x v="1"/>
    <x v="0"/>
    <s v="30/06/2017"/>
    <x v="1"/>
    <s v="MG-17695"/>
    <s v="Maureen Gnade"/>
    <x v="0"/>
    <x v="0"/>
    <x v="15"/>
    <x v="3"/>
    <s v="OFF-SU-10000157"/>
    <x v="1"/>
    <n v="835.17"/>
  </r>
  <r>
    <n v="3945"/>
    <s v="CA-2017-133144"/>
    <n v="16"/>
    <x v="5"/>
    <x v="0"/>
    <s v="21/05/2017"/>
    <x v="0"/>
    <s v="DO-13435"/>
    <s v="Denny Ordway"/>
    <x v="0"/>
    <x v="0"/>
    <x v="1"/>
    <x v="1"/>
    <s v="OFF-PA-10004971"/>
    <x v="1"/>
    <n v="17.34"/>
  </r>
  <r>
    <n v="3946"/>
    <s v="CA-2018-167871"/>
    <n v="18"/>
    <x v="0"/>
    <x v="3"/>
    <s v="23/11/2018"/>
    <x v="1"/>
    <s v="AF-10870"/>
    <s v="Art Ferguson"/>
    <x v="0"/>
    <x v="0"/>
    <x v="2"/>
    <x v="0"/>
    <s v="OFF-PA-10001977"/>
    <x v="1"/>
    <n v="44.384"/>
  </r>
  <r>
    <n v="3947"/>
    <s v="CA-2018-167871"/>
    <n v="18"/>
    <x v="0"/>
    <x v="3"/>
    <s v="23/11/2018"/>
    <x v="1"/>
    <s v="AF-10870"/>
    <s v="Art Ferguson"/>
    <x v="0"/>
    <x v="0"/>
    <x v="2"/>
    <x v="0"/>
    <s v="OFF-SU-10001225"/>
    <x v="1"/>
    <n v="2.944"/>
  </r>
  <r>
    <n v="3948"/>
    <s v="CA-2017-119963"/>
    <n v="18"/>
    <x v="0"/>
    <x v="0"/>
    <s v="22/11/2017"/>
    <x v="1"/>
    <s v="SN-20710"/>
    <s v="Steve Nguyen"/>
    <x v="2"/>
    <x v="0"/>
    <x v="5"/>
    <x v="2"/>
    <s v="OFF-AR-10003514"/>
    <x v="1"/>
    <n v="6.3680000000000003"/>
  </r>
  <r>
    <n v="3949"/>
    <s v="CA-2017-119963"/>
    <n v="18"/>
    <x v="0"/>
    <x v="0"/>
    <s v="22/11/2017"/>
    <x v="1"/>
    <s v="SN-20710"/>
    <s v="Steve Nguyen"/>
    <x v="2"/>
    <x v="0"/>
    <x v="5"/>
    <x v="2"/>
    <s v="OFF-LA-10003510"/>
    <x v="1"/>
    <n v="48.847999999999999"/>
  </r>
  <r>
    <n v="3950"/>
    <s v="CA-2017-119963"/>
    <n v="18"/>
    <x v="0"/>
    <x v="0"/>
    <s v="22/11/2017"/>
    <x v="1"/>
    <s v="SN-20710"/>
    <s v="Steve Nguyen"/>
    <x v="2"/>
    <x v="0"/>
    <x v="5"/>
    <x v="2"/>
    <s v="OFF-PA-10001970"/>
    <x v="1"/>
    <n v="19.648"/>
  </r>
  <r>
    <n v="3951"/>
    <s v="CA-2017-119963"/>
    <n v="18"/>
    <x v="0"/>
    <x v="0"/>
    <s v="22/11/2017"/>
    <x v="1"/>
    <s v="SN-20710"/>
    <s v="Steve Nguyen"/>
    <x v="2"/>
    <x v="0"/>
    <x v="5"/>
    <x v="2"/>
    <s v="FUR-CH-10003817"/>
    <x v="0"/>
    <n v="255.108"/>
  </r>
  <r>
    <n v="3952"/>
    <s v="CA-2015-121167"/>
    <n v="28"/>
    <x v="0"/>
    <x v="2"/>
    <s v="30/11/2015"/>
    <x v="0"/>
    <s v="MO-17500"/>
    <s v="Mary O'Rourke"/>
    <x v="0"/>
    <x v="0"/>
    <x v="15"/>
    <x v="3"/>
    <s v="OFF-BI-10003676"/>
    <x v="1"/>
    <n v="17.248000000000001"/>
  </r>
  <r>
    <n v="3953"/>
    <s v="US-2017-151862"/>
    <n v="1"/>
    <x v="10"/>
    <x v="0"/>
    <s v="08/03/2017"/>
    <x v="1"/>
    <s v="ON-18715"/>
    <s v="Odella Nelson"/>
    <x v="1"/>
    <x v="0"/>
    <x v="22"/>
    <x v="1"/>
    <s v="TEC-PH-10003535"/>
    <x v="2"/>
    <n v="159.98400000000001"/>
  </r>
  <r>
    <n v="3954"/>
    <s v="CA-2018-152961"/>
    <n v="15"/>
    <x v="9"/>
    <x v="3"/>
    <s v="19/01/2018"/>
    <x v="1"/>
    <s v="SC-20095"/>
    <s v="Sanjit Chand"/>
    <x v="0"/>
    <x v="0"/>
    <x v="31"/>
    <x v="3"/>
    <s v="OFF-PA-10004675"/>
    <x v="1"/>
    <n v="12.7"/>
  </r>
  <r>
    <n v="3955"/>
    <s v="CA-2015-133228"/>
    <n v="4"/>
    <x v="3"/>
    <x v="2"/>
    <s v="09/04/2015"/>
    <x v="1"/>
    <s v="MS-17710"/>
    <s v="Maurice Satty"/>
    <x v="0"/>
    <x v="0"/>
    <x v="12"/>
    <x v="2"/>
    <s v="FUR-FU-10004020"/>
    <x v="0"/>
    <n v="5.47"/>
  </r>
  <r>
    <n v="3956"/>
    <s v="CA-2015-133228"/>
    <n v="4"/>
    <x v="3"/>
    <x v="2"/>
    <s v="09/04/2015"/>
    <x v="1"/>
    <s v="MS-17710"/>
    <s v="Maurice Satty"/>
    <x v="0"/>
    <x v="0"/>
    <x v="12"/>
    <x v="2"/>
    <s v="OFF-AR-10001955"/>
    <x v="1"/>
    <n v="79.36"/>
  </r>
  <r>
    <n v="3957"/>
    <s v="CA-2017-114951"/>
    <n v="26"/>
    <x v="1"/>
    <x v="0"/>
    <s v="03/07/2017"/>
    <x v="1"/>
    <s v="DN-13690"/>
    <s v="Duane Noonan"/>
    <x v="0"/>
    <x v="0"/>
    <x v="1"/>
    <x v="1"/>
    <s v="FUR-FU-10002364"/>
    <x v="0"/>
    <n v="22.14"/>
  </r>
  <r>
    <n v="3958"/>
    <s v="CA-2017-156573"/>
    <n v="29"/>
    <x v="5"/>
    <x v="0"/>
    <s v="02/06/2017"/>
    <x v="1"/>
    <s v="RB-19360"/>
    <s v="Raymond Buch"/>
    <x v="0"/>
    <x v="0"/>
    <x v="18"/>
    <x v="0"/>
    <s v="OFF-BI-10002414"/>
    <x v="1"/>
    <n v="11.276999999999999"/>
  </r>
  <r>
    <n v="3959"/>
    <s v="CA-2017-156573"/>
    <n v="29"/>
    <x v="5"/>
    <x v="0"/>
    <s v="02/06/2017"/>
    <x v="1"/>
    <s v="RB-19360"/>
    <s v="Raymond Buch"/>
    <x v="0"/>
    <x v="0"/>
    <x v="18"/>
    <x v="0"/>
    <s v="OFF-AR-10003732"/>
    <x v="1"/>
    <n v="4.4480000000000004"/>
  </r>
  <r>
    <n v="3960"/>
    <s v="CA-2017-156573"/>
    <n v="29"/>
    <x v="5"/>
    <x v="0"/>
    <s v="02/06/2017"/>
    <x v="1"/>
    <s v="RB-19360"/>
    <s v="Raymond Buch"/>
    <x v="0"/>
    <x v="0"/>
    <x v="18"/>
    <x v="0"/>
    <s v="FUR-FU-10001085"/>
    <x v="0"/>
    <n v="44.76"/>
  </r>
  <r>
    <n v="3961"/>
    <s v="CA-2016-113901"/>
    <n v="19"/>
    <x v="2"/>
    <x v="1"/>
    <s v="24/10/2016"/>
    <x v="1"/>
    <s v="NH-18610"/>
    <s v="Nicole Hansen"/>
    <x v="1"/>
    <x v="0"/>
    <x v="12"/>
    <x v="2"/>
    <s v="OFF-BI-10001249"/>
    <x v="1"/>
    <n v="38.28"/>
  </r>
  <r>
    <n v="3962"/>
    <s v="CA-2016-113901"/>
    <n v="19"/>
    <x v="2"/>
    <x v="1"/>
    <s v="24/10/2016"/>
    <x v="1"/>
    <s v="NH-18610"/>
    <s v="Nicole Hansen"/>
    <x v="1"/>
    <x v="0"/>
    <x v="12"/>
    <x v="2"/>
    <s v="TEC-PH-10002564"/>
    <x v="2"/>
    <n v="149.94999999999999"/>
  </r>
  <r>
    <n v="3963"/>
    <s v="CA-2018-134838"/>
    <n v="19"/>
    <x v="11"/>
    <x v="3"/>
    <s v="20/02/2018"/>
    <x v="2"/>
    <s v="ED-13885"/>
    <s v="Emily Ducich"/>
    <x v="2"/>
    <x v="0"/>
    <x v="1"/>
    <x v="1"/>
    <s v="OFF-AR-10000634"/>
    <x v="1"/>
    <n v="12.84"/>
  </r>
  <r>
    <n v="3964"/>
    <s v="CA-2018-134838"/>
    <n v="19"/>
    <x v="11"/>
    <x v="3"/>
    <s v="20/02/2018"/>
    <x v="2"/>
    <s v="ED-13885"/>
    <s v="Emily Ducich"/>
    <x v="2"/>
    <x v="0"/>
    <x v="1"/>
    <x v="1"/>
    <s v="FUR-FU-10004018"/>
    <x v="0"/>
    <n v="44.67"/>
  </r>
  <r>
    <n v="3965"/>
    <s v="CA-2017-120257"/>
    <n v="22"/>
    <x v="8"/>
    <x v="0"/>
    <s v="28/09/2017"/>
    <x v="1"/>
    <s v="PW-19240"/>
    <s v="Pierre Wener"/>
    <x v="0"/>
    <x v="0"/>
    <x v="9"/>
    <x v="3"/>
    <s v="OFF-AR-10003481"/>
    <x v="1"/>
    <n v="7.8719999999999999"/>
  </r>
  <r>
    <n v="3966"/>
    <s v="CA-2015-164910"/>
    <n v="12"/>
    <x v="0"/>
    <x v="2"/>
    <s v="17/11/2015"/>
    <x v="0"/>
    <s v="DM-13345"/>
    <s v="Denise Monton"/>
    <x v="1"/>
    <x v="0"/>
    <x v="3"/>
    <x v="0"/>
    <s v="OFF-AR-10003651"/>
    <x v="1"/>
    <n v="7.8719999999999999"/>
  </r>
  <r>
    <n v="3967"/>
    <s v="CA-2017-149902"/>
    <n v="1"/>
    <x v="3"/>
    <x v="0"/>
    <s v="06/04/2017"/>
    <x v="1"/>
    <s v="DW-13540"/>
    <s v="Don Weiss"/>
    <x v="0"/>
    <x v="0"/>
    <x v="15"/>
    <x v="3"/>
    <s v="OFF-AR-10002956"/>
    <x v="1"/>
    <n v="88.04"/>
  </r>
  <r>
    <n v="3968"/>
    <s v="CA-2017-146010"/>
    <n v="20"/>
    <x v="5"/>
    <x v="0"/>
    <s v="23/05/2017"/>
    <x v="2"/>
    <s v="EH-14125"/>
    <s v="Eugene Hildebrand"/>
    <x v="2"/>
    <x v="0"/>
    <x v="22"/>
    <x v="1"/>
    <s v="OFF-BI-10003638"/>
    <x v="1"/>
    <n v="40.634999999999998"/>
  </r>
  <r>
    <n v="3969"/>
    <s v="US-2016-163685"/>
    <n v="1"/>
    <x v="1"/>
    <x v="1"/>
    <s v="05/06/2016"/>
    <x v="1"/>
    <s v="KE-16420"/>
    <s v="Katrina Edelman"/>
    <x v="1"/>
    <x v="0"/>
    <x v="5"/>
    <x v="2"/>
    <s v="OFF-BI-10001890"/>
    <x v="1"/>
    <n v="5.7279999999999998"/>
  </r>
  <r>
    <n v="3970"/>
    <s v="US-2016-163685"/>
    <n v="1"/>
    <x v="1"/>
    <x v="1"/>
    <s v="05/06/2016"/>
    <x v="1"/>
    <s v="KE-16420"/>
    <s v="Katrina Edelman"/>
    <x v="1"/>
    <x v="0"/>
    <x v="5"/>
    <x v="2"/>
    <s v="OFF-PA-10002606"/>
    <x v="1"/>
    <n v="42.24"/>
  </r>
  <r>
    <n v="3971"/>
    <s v="CA-2015-135090"/>
    <n v="22"/>
    <x v="0"/>
    <x v="2"/>
    <s v="26/11/2015"/>
    <x v="1"/>
    <s v="SP-20920"/>
    <s v="Susan Pistek"/>
    <x v="0"/>
    <x v="0"/>
    <x v="1"/>
    <x v="1"/>
    <s v="OFF-PA-10002245"/>
    <x v="1"/>
    <n v="53.82"/>
  </r>
  <r>
    <n v="3972"/>
    <s v="CA-2016-132374"/>
    <n v="22"/>
    <x v="11"/>
    <x v="1"/>
    <s v="24/02/2016"/>
    <x v="0"/>
    <s v="PS-19045"/>
    <s v="Penelope Sewall"/>
    <x v="2"/>
    <x v="0"/>
    <x v="12"/>
    <x v="2"/>
    <s v="OFF-AR-10001615"/>
    <x v="1"/>
    <n v="79.36"/>
  </r>
  <r>
    <n v="3973"/>
    <s v="CA-2017-167556"/>
    <n v="29"/>
    <x v="10"/>
    <x v="0"/>
    <s v="02/04/2017"/>
    <x v="1"/>
    <s v="JM-15250"/>
    <s v="Janet Martin"/>
    <x v="0"/>
    <x v="0"/>
    <x v="15"/>
    <x v="3"/>
    <s v="OFF-PA-10000466"/>
    <x v="1"/>
    <n v="13.48"/>
  </r>
  <r>
    <n v="3974"/>
    <s v="CA-2017-167556"/>
    <n v="29"/>
    <x v="10"/>
    <x v="0"/>
    <s v="02/04/2017"/>
    <x v="1"/>
    <s v="JM-15250"/>
    <s v="Janet Martin"/>
    <x v="0"/>
    <x v="0"/>
    <x v="15"/>
    <x v="3"/>
    <s v="OFF-BI-10003708"/>
    <x v="1"/>
    <n v="29.8"/>
  </r>
  <r>
    <n v="3975"/>
    <s v="CA-2017-167556"/>
    <n v="29"/>
    <x v="10"/>
    <x v="0"/>
    <s v="02/04/2017"/>
    <x v="1"/>
    <s v="JM-15250"/>
    <s v="Janet Martin"/>
    <x v="0"/>
    <x v="0"/>
    <x v="15"/>
    <x v="3"/>
    <s v="FUR-FU-10004848"/>
    <x v="0"/>
    <n v="414"/>
  </r>
  <r>
    <n v="3976"/>
    <s v="CA-2017-167556"/>
    <n v="29"/>
    <x v="10"/>
    <x v="0"/>
    <s v="02/04/2017"/>
    <x v="1"/>
    <s v="JM-15250"/>
    <s v="Janet Martin"/>
    <x v="0"/>
    <x v="0"/>
    <x v="15"/>
    <x v="3"/>
    <s v="OFF-BI-10000320"/>
    <x v="1"/>
    <n v="41.328000000000003"/>
  </r>
  <r>
    <n v="3977"/>
    <s v="US-2017-116400"/>
    <n v="22"/>
    <x v="2"/>
    <x v="0"/>
    <s v="24/10/2017"/>
    <x v="2"/>
    <s v="EB-13930"/>
    <s v="Eric Barreto"/>
    <x v="0"/>
    <x v="0"/>
    <x v="17"/>
    <x v="0"/>
    <s v="FUR-FU-10003731"/>
    <x v="0"/>
    <n v="39.92"/>
  </r>
  <r>
    <n v="3978"/>
    <s v="CA-2018-101308"/>
    <n v="2"/>
    <x v="2"/>
    <x v="3"/>
    <s v="07/10/2018"/>
    <x v="1"/>
    <s v="FG-14260"/>
    <s v="Frank Gastineau"/>
    <x v="2"/>
    <x v="0"/>
    <x v="4"/>
    <x v="1"/>
    <s v="OFF-FA-10002780"/>
    <x v="1"/>
    <n v="8.94"/>
  </r>
  <r>
    <n v="3979"/>
    <s v="CA-2018-101308"/>
    <n v="2"/>
    <x v="2"/>
    <x v="3"/>
    <s v="07/10/2018"/>
    <x v="1"/>
    <s v="FG-14260"/>
    <s v="Frank Gastineau"/>
    <x v="2"/>
    <x v="0"/>
    <x v="4"/>
    <x v="1"/>
    <s v="TEC-PH-10003800"/>
    <x v="2"/>
    <n v="84.784000000000006"/>
  </r>
  <r>
    <n v="3980"/>
    <s v="CA-2015-114517"/>
    <n v="23"/>
    <x v="4"/>
    <x v="2"/>
    <s v="27/12/2015"/>
    <x v="1"/>
    <s v="TH-21235"/>
    <s v="Tiffany House"/>
    <x v="1"/>
    <x v="0"/>
    <x v="15"/>
    <x v="3"/>
    <s v="FUR-TA-10001676"/>
    <x v="0"/>
    <n v="53.316000000000003"/>
  </r>
  <r>
    <n v="3981"/>
    <s v="CA-2015-114517"/>
    <n v="23"/>
    <x v="4"/>
    <x v="2"/>
    <s v="27/12/2015"/>
    <x v="1"/>
    <s v="TH-21235"/>
    <s v="Tiffany House"/>
    <x v="1"/>
    <x v="0"/>
    <x v="15"/>
    <x v="3"/>
    <s v="OFF-AP-10002350"/>
    <x v="1"/>
    <n v="56.52"/>
  </r>
  <r>
    <n v="3982"/>
    <s v="CA-2018-119564"/>
    <n v="15"/>
    <x v="4"/>
    <x v="3"/>
    <s v="20/12/2018"/>
    <x v="1"/>
    <s v="PL-18925"/>
    <s v="Paul Lucas"/>
    <x v="2"/>
    <x v="0"/>
    <x v="4"/>
    <x v="1"/>
    <s v="FUR-FU-10003096"/>
    <x v="0"/>
    <n v="22.77"/>
  </r>
  <r>
    <n v="3983"/>
    <s v="CA-2017-135265"/>
    <n v="7"/>
    <x v="7"/>
    <x v="0"/>
    <s v="09/07/2017"/>
    <x v="0"/>
    <s v="CC-12370"/>
    <s v="Christopher Conant"/>
    <x v="0"/>
    <x v="0"/>
    <x v="1"/>
    <x v="1"/>
    <s v="FUR-CH-10003061"/>
    <x v="0"/>
    <n v="287.96800000000002"/>
  </r>
  <r>
    <n v="3984"/>
    <s v="CA-2017-135265"/>
    <n v="7"/>
    <x v="7"/>
    <x v="0"/>
    <s v="09/07/2017"/>
    <x v="0"/>
    <s v="CC-12370"/>
    <s v="Christopher Conant"/>
    <x v="0"/>
    <x v="0"/>
    <x v="1"/>
    <x v="1"/>
    <s v="TEC-CO-10003763"/>
    <x v="2"/>
    <n v="2799.96"/>
  </r>
  <r>
    <n v="3985"/>
    <s v="CA-2017-135265"/>
    <n v="7"/>
    <x v="7"/>
    <x v="0"/>
    <s v="09/07/2017"/>
    <x v="0"/>
    <s v="CC-12370"/>
    <s v="Christopher Conant"/>
    <x v="0"/>
    <x v="0"/>
    <x v="1"/>
    <x v="1"/>
    <s v="OFF-PA-10002923"/>
    <x v="1"/>
    <n v="48.94"/>
  </r>
  <r>
    <n v="3986"/>
    <s v="CA-2017-108735"/>
    <n v="17"/>
    <x v="3"/>
    <x v="0"/>
    <s v="21/04/2017"/>
    <x v="1"/>
    <s v="JM-15535"/>
    <s v="Jessica Myrick"/>
    <x v="0"/>
    <x v="0"/>
    <x v="1"/>
    <x v="1"/>
    <s v="FUR-BO-10003441"/>
    <x v="0"/>
    <n v="257.49900000000002"/>
  </r>
  <r>
    <n v="3987"/>
    <s v="CA-2018-112333"/>
    <n v="8"/>
    <x v="3"/>
    <x v="3"/>
    <s v="14/04/2018"/>
    <x v="1"/>
    <s v="KF-16285"/>
    <s v="Karen Ferguson"/>
    <x v="2"/>
    <x v="0"/>
    <x v="30"/>
    <x v="3"/>
    <s v="OFF-ST-10001780"/>
    <x v="1"/>
    <n v="2591.56"/>
  </r>
  <r>
    <n v="3988"/>
    <s v="CA-2018-112333"/>
    <n v="8"/>
    <x v="3"/>
    <x v="3"/>
    <s v="14/04/2018"/>
    <x v="1"/>
    <s v="KF-16285"/>
    <s v="Karen Ferguson"/>
    <x v="2"/>
    <x v="0"/>
    <x v="30"/>
    <x v="3"/>
    <s v="OFF-AP-10001962"/>
    <x v="1"/>
    <n v="41.95"/>
  </r>
  <r>
    <n v="3989"/>
    <s v="US-2017-159415"/>
    <n v="17"/>
    <x v="3"/>
    <x v="0"/>
    <s v="22/04/2017"/>
    <x v="1"/>
    <s v="CS-12175"/>
    <s v="Charles Sheldon"/>
    <x v="1"/>
    <x v="0"/>
    <x v="18"/>
    <x v="0"/>
    <s v="FUR-FU-10003798"/>
    <x v="0"/>
    <n v="79.12"/>
  </r>
  <r>
    <n v="3990"/>
    <s v="CA-2015-122588"/>
    <n v="25"/>
    <x v="0"/>
    <x v="2"/>
    <s v="27/11/2015"/>
    <x v="0"/>
    <s v="AR-10540"/>
    <s v="Andy Reiter"/>
    <x v="0"/>
    <x v="0"/>
    <x v="34"/>
    <x v="3"/>
    <s v="FUR-FU-10001095"/>
    <x v="0"/>
    <n v="52.96"/>
  </r>
  <r>
    <n v="3991"/>
    <s v="CA-2015-137589"/>
    <n v="3"/>
    <x v="0"/>
    <x v="2"/>
    <s v="08/11/2015"/>
    <x v="1"/>
    <s v="MS-17770"/>
    <s v="Maxwell Schwartz"/>
    <x v="0"/>
    <x v="0"/>
    <x v="9"/>
    <x v="3"/>
    <s v="OFF-SU-10000157"/>
    <x v="1"/>
    <n v="286.34399999999999"/>
  </r>
  <r>
    <n v="3992"/>
    <s v="CA-2016-161998"/>
    <n v="1"/>
    <x v="5"/>
    <x v="1"/>
    <s v="05/05/2016"/>
    <x v="1"/>
    <s v="DB-13120"/>
    <s v="David Bremer"/>
    <x v="1"/>
    <x v="0"/>
    <x v="2"/>
    <x v="0"/>
    <s v="FUR-FU-10001095"/>
    <x v="0"/>
    <n v="63.552"/>
  </r>
  <r>
    <n v="3993"/>
    <s v="CA-2016-161998"/>
    <n v="1"/>
    <x v="5"/>
    <x v="1"/>
    <s v="05/05/2016"/>
    <x v="1"/>
    <s v="DB-13120"/>
    <s v="David Bremer"/>
    <x v="1"/>
    <x v="0"/>
    <x v="2"/>
    <x v="0"/>
    <s v="OFF-SU-10004261"/>
    <x v="1"/>
    <n v="41.375999999999998"/>
  </r>
  <r>
    <n v="3994"/>
    <s v="CA-2016-161998"/>
    <n v="1"/>
    <x v="5"/>
    <x v="1"/>
    <s v="05/05/2016"/>
    <x v="1"/>
    <s v="DB-13120"/>
    <s v="David Bremer"/>
    <x v="1"/>
    <x v="0"/>
    <x v="2"/>
    <x v="0"/>
    <s v="OFF-AR-10004022"/>
    <x v="1"/>
    <n v="172.70400000000001"/>
  </r>
  <r>
    <n v="3995"/>
    <s v="CA-2016-105627"/>
    <n v="8"/>
    <x v="10"/>
    <x v="1"/>
    <s v="12/03/2016"/>
    <x v="1"/>
    <s v="DK-12895"/>
    <s v="Dana Kaydos"/>
    <x v="0"/>
    <x v="0"/>
    <x v="6"/>
    <x v="2"/>
    <s v="FUR-BO-10002916"/>
    <x v="0"/>
    <n v="512.94000000000005"/>
  </r>
  <r>
    <n v="3996"/>
    <s v="CA-2016-105627"/>
    <n v="8"/>
    <x v="10"/>
    <x v="1"/>
    <s v="12/03/2016"/>
    <x v="1"/>
    <s v="DK-12895"/>
    <s v="Dana Kaydos"/>
    <x v="0"/>
    <x v="0"/>
    <x v="6"/>
    <x v="2"/>
    <s v="FUR-CH-10002084"/>
    <x v="0"/>
    <n v="860.93"/>
  </r>
  <r>
    <n v="3997"/>
    <s v="CA-2016-105627"/>
    <n v="8"/>
    <x v="10"/>
    <x v="1"/>
    <s v="12/03/2016"/>
    <x v="1"/>
    <s v="DK-12895"/>
    <s v="Dana Kaydos"/>
    <x v="0"/>
    <x v="0"/>
    <x v="6"/>
    <x v="2"/>
    <s v="TEC-PH-10003012"/>
    <x v="2"/>
    <n v="769.95"/>
  </r>
  <r>
    <n v="3998"/>
    <s v="CA-2016-105627"/>
    <n v="8"/>
    <x v="10"/>
    <x v="1"/>
    <s v="12/03/2016"/>
    <x v="1"/>
    <s v="DK-12895"/>
    <s v="Dana Kaydos"/>
    <x v="0"/>
    <x v="0"/>
    <x v="6"/>
    <x v="2"/>
    <s v="OFF-AR-10002704"/>
    <x v="1"/>
    <n v="14.98"/>
  </r>
  <r>
    <n v="3999"/>
    <s v="CA-2016-105627"/>
    <n v="8"/>
    <x v="10"/>
    <x v="1"/>
    <s v="12/03/2016"/>
    <x v="1"/>
    <s v="DK-12895"/>
    <s v="Dana Kaydos"/>
    <x v="0"/>
    <x v="0"/>
    <x v="6"/>
    <x v="2"/>
    <s v="FUR-FU-10000308"/>
    <x v="0"/>
    <n v="373.08"/>
  </r>
  <r>
    <n v="4000"/>
    <s v="US-2016-149629"/>
    <n v="17"/>
    <x v="7"/>
    <x v="1"/>
    <s v="20/07/2016"/>
    <x v="0"/>
    <s v="MP-17965"/>
    <s v="Michael Paige"/>
    <x v="1"/>
    <x v="0"/>
    <x v="2"/>
    <x v="0"/>
    <s v="FUR-BO-10004709"/>
    <x v="0"/>
    <n v="231.92"/>
  </r>
  <r>
    <n v="4001"/>
    <s v="CA-2015-116834"/>
    <n v="11"/>
    <x v="2"/>
    <x v="2"/>
    <s v="16/10/2015"/>
    <x v="1"/>
    <s v="Dp-13240"/>
    <s v="Dean percer"/>
    <x v="2"/>
    <x v="0"/>
    <x v="4"/>
    <x v="1"/>
    <s v="FUR-FU-10001196"/>
    <x v="0"/>
    <n v="63.47"/>
  </r>
  <r>
    <n v="4002"/>
    <s v="CA-2015-116834"/>
    <n v="11"/>
    <x v="2"/>
    <x v="2"/>
    <s v="16/10/2015"/>
    <x v="1"/>
    <s v="Dp-13240"/>
    <s v="Dean percer"/>
    <x v="2"/>
    <x v="0"/>
    <x v="4"/>
    <x v="1"/>
    <s v="TEC-AC-10002942"/>
    <x v="2"/>
    <n v="345"/>
  </r>
  <r>
    <n v="4003"/>
    <s v="CA-2017-145730"/>
    <n v="3"/>
    <x v="10"/>
    <x v="0"/>
    <s v="08/03/2017"/>
    <x v="1"/>
    <s v="CC-12220"/>
    <s v="Chris Cortes"/>
    <x v="0"/>
    <x v="0"/>
    <x v="5"/>
    <x v="2"/>
    <s v="FUR-TA-10004915"/>
    <x v="0"/>
    <n v="637.89599999999996"/>
  </r>
  <r>
    <n v="4004"/>
    <s v="CA-2017-145730"/>
    <n v="3"/>
    <x v="10"/>
    <x v="0"/>
    <s v="08/03/2017"/>
    <x v="1"/>
    <s v="CC-12220"/>
    <s v="Chris Cortes"/>
    <x v="0"/>
    <x v="0"/>
    <x v="5"/>
    <x v="2"/>
    <s v="TEC-MA-10001016"/>
    <x v="2"/>
    <n v="287.91000000000003"/>
  </r>
  <r>
    <n v="4005"/>
    <s v="CA-2017-145730"/>
    <n v="3"/>
    <x v="10"/>
    <x v="0"/>
    <s v="08/03/2017"/>
    <x v="1"/>
    <s v="CC-12220"/>
    <s v="Chris Cortes"/>
    <x v="0"/>
    <x v="0"/>
    <x v="5"/>
    <x v="2"/>
    <s v="OFF-EN-10000483"/>
    <x v="1"/>
    <n v="36.6"/>
  </r>
  <r>
    <n v="4006"/>
    <s v="US-2016-168732"/>
    <n v="10"/>
    <x v="4"/>
    <x v="1"/>
    <s v="16/12/2016"/>
    <x v="1"/>
    <s v="KM-16660"/>
    <s v="Khloe Miller"/>
    <x v="0"/>
    <x v="0"/>
    <x v="32"/>
    <x v="0"/>
    <s v="OFF-AR-10003087"/>
    <x v="1"/>
    <n v="1.78"/>
  </r>
  <r>
    <n v="4007"/>
    <s v="US-2016-168732"/>
    <n v="10"/>
    <x v="4"/>
    <x v="1"/>
    <s v="16/12/2016"/>
    <x v="1"/>
    <s v="KM-16660"/>
    <s v="Khloe Miller"/>
    <x v="0"/>
    <x v="0"/>
    <x v="32"/>
    <x v="0"/>
    <s v="OFF-PA-10000520"/>
    <x v="1"/>
    <n v="25.92"/>
  </r>
  <r>
    <n v="4008"/>
    <s v="US-2016-168732"/>
    <n v="10"/>
    <x v="4"/>
    <x v="1"/>
    <s v="16/12/2016"/>
    <x v="1"/>
    <s v="KM-16660"/>
    <s v="Khloe Miller"/>
    <x v="0"/>
    <x v="0"/>
    <x v="32"/>
    <x v="0"/>
    <s v="TEC-AC-10001553"/>
    <x v="2"/>
    <n v="101.94"/>
  </r>
  <r>
    <n v="4009"/>
    <s v="CA-2016-107468"/>
    <n v="18"/>
    <x v="4"/>
    <x v="1"/>
    <s v="22/12/2016"/>
    <x v="1"/>
    <s v="MK-17905"/>
    <s v="Michael Kennedy"/>
    <x v="1"/>
    <x v="0"/>
    <x v="22"/>
    <x v="1"/>
    <s v="OFF-AR-10000634"/>
    <x v="1"/>
    <n v="6.8479999999999999"/>
  </r>
  <r>
    <n v="4010"/>
    <s v="CA-2018-144463"/>
    <n v="1"/>
    <x v="9"/>
    <x v="3"/>
    <s v="05/01/2018"/>
    <x v="1"/>
    <s v="SC-20725"/>
    <s v="Steven Cartwright"/>
    <x v="0"/>
    <x v="0"/>
    <x v="1"/>
    <x v="1"/>
    <s v="FUR-FU-10001215"/>
    <x v="0"/>
    <n v="474.43"/>
  </r>
  <r>
    <n v="4011"/>
    <s v="CA-2018-100811"/>
    <n v="21"/>
    <x v="0"/>
    <x v="3"/>
    <s v="24/11/2018"/>
    <x v="2"/>
    <s v="CC-12475"/>
    <s v="Cindy Chapman"/>
    <x v="0"/>
    <x v="0"/>
    <x v="9"/>
    <x v="3"/>
    <s v="OFF-PA-10001204"/>
    <x v="1"/>
    <n v="8.4480000000000004"/>
  </r>
  <r>
    <n v="4012"/>
    <s v="CA-2018-100811"/>
    <n v="21"/>
    <x v="0"/>
    <x v="3"/>
    <s v="24/11/2018"/>
    <x v="2"/>
    <s v="CC-12475"/>
    <s v="Cindy Chapman"/>
    <x v="0"/>
    <x v="0"/>
    <x v="9"/>
    <x v="3"/>
    <s v="OFF-ST-10002444"/>
    <x v="1"/>
    <n v="39.295999999999999"/>
  </r>
  <r>
    <n v="4013"/>
    <s v="CA-2016-153612"/>
    <n v="22"/>
    <x v="4"/>
    <x v="1"/>
    <s v="27/12/2016"/>
    <x v="1"/>
    <s v="BT-11305"/>
    <s v="Beth Thompson"/>
    <x v="2"/>
    <x v="0"/>
    <x v="6"/>
    <x v="2"/>
    <s v="OFF-AR-10000203"/>
    <x v="1"/>
    <n v="17.12"/>
  </r>
  <r>
    <n v="4014"/>
    <s v="CA-2016-165624"/>
    <n v="23"/>
    <x v="6"/>
    <x v="1"/>
    <s v="28/08/2016"/>
    <x v="1"/>
    <s v="FH-14350"/>
    <s v="Fred Harton"/>
    <x v="0"/>
    <x v="0"/>
    <x v="32"/>
    <x v="0"/>
    <s v="OFF-AP-10000828"/>
    <x v="1"/>
    <n v="542.94000000000005"/>
  </r>
  <r>
    <n v="4015"/>
    <s v="CA-2016-165624"/>
    <n v="23"/>
    <x v="6"/>
    <x v="1"/>
    <s v="28/08/2016"/>
    <x v="1"/>
    <s v="FH-14350"/>
    <s v="Fred Harton"/>
    <x v="0"/>
    <x v="0"/>
    <x v="32"/>
    <x v="0"/>
    <s v="OFF-LA-10003190"/>
    <x v="1"/>
    <n v="8.64"/>
  </r>
  <r>
    <n v="4016"/>
    <s v="CA-2016-165624"/>
    <n v="23"/>
    <x v="6"/>
    <x v="1"/>
    <s v="28/08/2016"/>
    <x v="1"/>
    <s v="FH-14350"/>
    <s v="Fred Harton"/>
    <x v="0"/>
    <x v="0"/>
    <x v="32"/>
    <x v="0"/>
    <s v="OFF-PA-10002319"/>
    <x v="1"/>
    <n v="193.8"/>
  </r>
  <r>
    <n v="4017"/>
    <s v="CA-2016-165624"/>
    <n v="23"/>
    <x v="6"/>
    <x v="1"/>
    <s v="28/08/2016"/>
    <x v="1"/>
    <s v="FH-14350"/>
    <s v="Fred Harton"/>
    <x v="0"/>
    <x v="0"/>
    <x v="32"/>
    <x v="0"/>
    <s v="OFF-PA-10003893"/>
    <x v="1"/>
    <n v="21.4"/>
  </r>
  <r>
    <n v="4018"/>
    <s v="CA-2016-165624"/>
    <n v="23"/>
    <x v="6"/>
    <x v="1"/>
    <s v="28/08/2016"/>
    <x v="1"/>
    <s v="FH-14350"/>
    <s v="Fred Harton"/>
    <x v="0"/>
    <x v="0"/>
    <x v="32"/>
    <x v="0"/>
    <s v="OFF-PA-10002499"/>
    <x v="1"/>
    <n v="97.88"/>
  </r>
  <r>
    <n v="4019"/>
    <s v="CA-2016-165624"/>
    <n v="23"/>
    <x v="6"/>
    <x v="1"/>
    <s v="28/08/2016"/>
    <x v="1"/>
    <s v="FH-14350"/>
    <s v="Fred Harton"/>
    <x v="0"/>
    <x v="0"/>
    <x v="32"/>
    <x v="0"/>
    <s v="TEC-AC-10004568"/>
    <x v="2"/>
    <n v="251.91"/>
  </r>
  <r>
    <n v="4020"/>
    <s v="CA-2016-165624"/>
    <n v="23"/>
    <x v="6"/>
    <x v="1"/>
    <s v="28/08/2016"/>
    <x v="1"/>
    <s v="FH-14350"/>
    <s v="Fred Harton"/>
    <x v="0"/>
    <x v="0"/>
    <x v="32"/>
    <x v="0"/>
    <s v="OFF-AP-10001492"/>
    <x v="1"/>
    <n v="25.86"/>
  </r>
  <r>
    <n v="4021"/>
    <s v="CA-2015-154963"/>
    <n v="22"/>
    <x v="1"/>
    <x v="2"/>
    <s v="27/06/2015"/>
    <x v="1"/>
    <s v="AA-10645"/>
    <s v="Anna Andreadi"/>
    <x v="0"/>
    <x v="0"/>
    <x v="9"/>
    <x v="3"/>
    <s v="FUR-CH-10004698"/>
    <x v="0"/>
    <n v="170.05799999999999"/>
  </r>
  <r>
    <n v="4022"/>
    <s v="CA-2015-154963"/>
    <n v="22"/>
    <x v="1"/>
    <x v="2"/>
    <s v="27/06/2015"/>
    <x v="1"/>
    <s v="AA-10645"/>
    <s v="Anna Andreadi"/>
    <x v="0"/>
    <x v="0"/>
    <x v="9"/>
    <x v="3"/>
    <s v="TEC-PH-10004093"/>
    <x v="2"/>
    <n v="82.781999999999996"/>
  </r>
  <r>
    <n v="4023"/>
    <s v="CA-2015-154963"/>
    <n v="22"/>
    <x v="1"/>
    <x v="2"/>
    <s v="27/06/2015"/>
    <x v="1"/>
    <s v="AA-10645"/>
    <s v="Anna Andreadi"/>
    <x v="0"/>
    <x v="0"/>
    <x v="9"/>
    <x v="3"/>
    <s v="FUR-CH-10000454"/>
    <x v="0"/>
    <n v="853.93"/>
  </r>
  <r>
    <n v="4024"/>
    <s v="CA-2018-130764"/>
    <n v="27"/>
    <x v="2"/>
    <x v="3"/>
    <s v="28/10/2018"/>
    <x v="2"/>
    <s v="JO-15145"/>
    <s v="Jack O'Briant"/>
    <x v="1"/>
    <x v="0"/>
    <x v="1"/>
    <x v="1"/>
    <s v="FUR-BO-10003034"/>
    <x v="0"/>
    <n v="556.66499999999996"/>
  </r>
  <r>
    <n v="4025"/>
    <s v="CA-2018-130764"/>
    <n v="27"/>
    <x v="2"/>
    <x v="3"/>
    <s v="28/10/2018"/>
    <x v="2"/>
    <s v="JO-15145"/>
    <s v="Jack O'Briant"/>
    <x v="1"/>
    <x v="0"/>
    <x v="1"/>
    <x v="1"/>
    <s v="TEC-PH-10003215"/>
    <x v="2"/>
    <n v="95.84"/>
  </r>
  <r>
    <n v="4026"/>
    <s v="CA-2018-139311"/>
    <n v="11"/>
    <x v="6"/>
    <x v="3"/>
    <s v="13/08/2018"/>
    <x v="2"/>
    <s v="SF-20965"/>
    <s v="Sylvia Foulston"/>
    <x v="1"/>
    <x v="0"/>
    <x v="5"/>
    <x v="2"/>
    <s v="OFF-PA-10001776"/>
    <x v="1"/>
    <n v="29.664000000000001"/>
  </r>
  <r>
    <n v="4027"/>
    <s v="CA-2018-139311"/>
    <n v="11"/>
    <x v="6"/>
    <x v="3"/>
    <s v="13/08/2018"/>
    <x v="2"/>
    <s v="SF-20965"/>
    <s v="Sylvia Foulston"/>
    <x v="1"/>
    <x v="0"/>
    <x v="5"/>
    <x v="2"/>
    <s v="OFF-AR-10004582"/>
    <x v="1"/>
    <n v="9.1839999999999993"/>
  </r>
  <r>
    <n v="4028"/>
    <s v="CA-2018-139311"/>
    <n v="11"/>
    <x v="6"/>
    <x v="3"/>
    <s v="13/08/2018"/>
    <x v="2"/>
    <s v="SF-20965"/>
    <s v="Sylvia Foulston"/>
    <x v="1"/>
    <x v="0"/>
    <x v="5"/>
    <x v="2"/>
    <s v="TEC-PH-10001557"/>
    <x v="2"/>
    <n v="153.584"/>
  </r>
  <r>
    <n v="4029"/>
    <s v="CA-2018-139311"/>
    <n v="11"/>
    <x v="6"/>
    <x v="3"/>
    <s v="13/08/2018"/>
    <x v="2"/>
    <s v="SF-20965"/>
    <s v="Sylvia Foulston"/>
    <x v="1"/>
    <x v="0"/>
    <x v="5"/>
    <x v="2"/>
    <s v="OFF-BI-10004209"/>
    <x v="1"/>
    <n v="12.864000000000001"/>
  </r>
  <r>
    <n v="4030"/>
    <s v="CA-2018-124296"/>
    <n v="24"/>
    <x v="4"/>
    <x v="3"/>
    <s v="28/12/2018"/>
    <x v="1"/>
    <s v="CS-12355"/>
    <s v="Christine Sundaresam"/>
    <x v="0"/>
    <x v="0"/>
    <x v="28"/>
    <x v="0"/>
    <s v="TEC-MA-10003183"/>
    <x v="2"/>
    <n v="479.97"/>
  </r>
  <r>
    <n v="4031"/>
    <s v="CA-2018-124296"/>
    <n v="24"/>
    <x v="4"/>
    <x v="3"/>
    <s v="28/12/2018"/>
    <x v="1"/>
    <s v="CS-12355"/>
    <s v="Christine Sundaresam"/>
    <x v="0"/>
    <x v="0"/>
    <x v="28"/>
    <x v="0"/>
    <s v="FUR-CH-10002439"/>
    <x v="0"/>
    <n v="232.88"/>
  </r>
  <r>
    <n v="4032"/>
    <s v="CA-2017-169957"/>
    <n v="26"/>
    <x v="8"/>
    <x v="0"/>
    <s v="30/09/2017"/>
    <x v="1"/>
    <s v="SN-20710"/>
    <s v="Steve Nguyen"/>
    <x v="2"/>
    <x v="0"/>
    <x v="4"/>
    <x v="1"/>
    <s v="OFF-AP-10000576"/>
    <x v="1"/>
    <n v="236.88"/>
  </r>
  <r>
    <n v="4033"/>
    <s v="CA-2017-169957"/>
    <n v="26"/>
    <x v="8"/>
    <x v="0"/>
    <s v="30/09/2017"/>
    <x v="1"/>
    <s v="SN-20710"/>
    <s v="Steve Nguyen"/>
    <x v="2"/>
    <x v="0"/>
    <x v="4"/>
    <x v="1"/>
    <s v="OFF-PA-10004040"/>
    <x v="1"/>
    <n v="29.9"/>
  </r>
  <r>
    <n v="4034"/>
    <s v="CA-2017-169957"/>
    <n v="26"/>
    <x v="8"/>
    <x v="0"/>
    <s v="30/09/2017"/>
    <x v="1"/>
    <s v="SN-20710"/>
    <s v="Steve Nguyen"/>
    <x v="2"/>
    <x v="0"/>
    <x v="4"/>
    <x v="1"/>
    <s v="TEC-AC-10003063"/>
    <x v="2"/>
    <n v="100"/>
  </r>
  <r>
    <n v="4035"/>
    <s v="US-2017-108777"/>
    <n v="12"/>
    <x v="4"/>
    <x v="0"/>
    <s v="12/12/2017"/>
    <x v="3"/>
    <s v="JM-15655"/>
    <s v="Jim Mitchum"/>
    <x v="1"/>
    <x v="0"/>
    <x v="24"/>
    <x v="3"/>
    <s v="OFF-BI-10003982"/>
    <x v="1"/>
    <n v="18.693000000000001"/>
  </r>
  <r>
    <n v="4036"/>
    <s v="US-2017-108777"/>
    <n v="12"/>
    <x v="4"/>
    <x v="0"/>
    <s v="12/12/2017"/>
    <x v="3"/>
    <s v="JM-15655"/>
    <s v="Jim Mitchum"/>
    <x v="1"/>
    <x v="0"/>
    <x v="24"/>
    <x v="3"/>
    <s v="TEC-AC-10002567"/>
    <x v="2"/>
    <n v="383.952"/>
  </r>
  <r>
    <n v="4037"/>
    <s v="CA-2016-148859"/>
    <n v="28"/>
    <x v="4"/>
    <x v="1"/>
    <s v="01/01/2017"/>
    <x v="1"/>
    <s v="FH-14350"/>
    <s v="Fred Harton"/>
    <x v="0"/>
    <x v="0"/>
    <x v="10"/>
    <x v="2"/>
    <s v="OFF-ST-10004950"/>
    <x v="1"/>
    <n v="24.815999999999999"/>
  </r>
  <r>
    <n v="4038"/>
    <s v="CA-2015-110786"/>
    <n v="29"/>
    <x v="4"/>
    <x v="2"/>
    <s v="02/01/2016"/>
    <x v="1"/>
    <s v="AJ-10795"/>
    <s v="Anthony Johnson"/>
    <x v="1"/>
    <x v="0"/>
    <x v="1"/>
    <x v="1"/>
    <s v="FUR-FU-10000550"/>
    <x v="0"/>
    <n v="24.9"/>
  </r>
  <r>
    <n v="4039"/>
    <s v="CA-2015-110786"/>
    <n v="29"/>
    <x v="4"/>
    <x v="2"/>
    <s v="02/01/2016"/>
    <x v="1"/>
    <s v="AJ-10795"/>
    <s v="Anthony Johnson"/>
    <x v="1"/>
    <x v="0"/>
    <x v="1"/>
    <x v="1"/>
    <s v="OFF-PA-10000528"/>
    <x v="1"/>
    <n v="21.12"/>
  </r>
  <r>
    <n v="4040"/>
    <s v="CA-2015-110786"/>
    <n v="29"/>
    <x v="4"/>
    <x v="2"/>
    <s v="02/01/2016"/>
    <x v="1"/>
    <s v="AJ-10795"/>
    <s v="Anthony Johnson"/>
    <x v="1"/>
    <x v="0"/>
    <x v="1"/>
    <x v="1"/>
    <s v="TEC-MA-10003183"/>
    <x v="2"/>
    <n v="767.952"/>
  </r>
  <r>
    <n v="4041"/>
    <s v="CA-2015-110786"/>
    <n v="29"/>
    <x v="4"/>
    <x v="2"/>
    <s v="02/01/2016"/>
    <x v="1"/>
    <s v="AJ-10795"/>
    <s v="Anthony Johnson"/>
    <x v="1"/>
    <x v="0"/>
    <x v="1"/>
    <x v="1"/>
    <s v="OFF-BI-10003305"/>
    <x v="1"/>
    <n v="14.352"/>
  </r>
  <r>
    <n v="4042"/>
    <s v="CA-2015-110786"/>
    <n v="29"/>
    <x v="4"/>
    <x v="2"/>
    <s v="02/01/2016"/>
    <x v="1"/>
    <s v="AJ-10795"/>
    <s v="Anthony Johnson"/>
    <x v="1"/>
    <x v="0"/>
    <x v="1"/>
    <x v="1"/>
    <s v="TEC-PH-10001425"/>
    <x v="2"/>
    <n v="191.976"/>
  </r>
  <r>
    <n v="4043"/>
    <s v="CA-2015-110786"/>
    <n v="29"/>
    <x v="4"/>
    <x v="2"/>
    <s v="02/01/2016"/>
    <x v="1"/>
    <s v="AJ-10795"/>
    <s v="Anthony Johnson"/>
    <x v="1"/>
    <x v="0"/>
    <x v="1"/>
    <x v="1"/>
    <s v="OFF-LA-10001474"/>
    <x v="1"/>
    <n v="274.77"/>
  </r>
  <r>
    <n v="4044"/>
    <s v="CA-2015-110786"/>
    <n v="29"/>
    <x v="4"/>
    <x v="2"/>
    <s v="02/01/2016"/>
    <x v="1"/>
    <s v="AJ-10795"/>
    <s v="Anthony Johnson"/>
    <x v="1"/>
    <x v="0"/>
    <x v="1"/>
    <x v="1"/>
    <s v="FUR-FU-10000672"/>
    <x v="0"/>
    <n v="70.56"/>
  </r>
  <r>
    <n v="4045"/>
    <s v="CA-2016-137750"/>
    <n v="25"/>
    <x v="1"/>
    <x v="1"/>
    <s v="30/06/2016"/>
    <x v="1"/>
    <s v="JF-15565"/>
    <s v="Jill Fjeld"/>
    <x v="0"/>
    <x v="0"/>
    <x v="1"/>
    <x v="1"/>
    <s v="FUR-FU-10001979"/>
    <x v="0"/>
    <n v="204.85"/>
  </r>
  <r>
    <n v="4046"/>
    <s v="CA-2016-136378"/>
    <n v="2"/>
    <x v="3"/>
    <x v="1"/>
    <s v="07/04/2016"/>
    <x v="1"/>
    <s v="CS-11845"/>
    <s v="Cari Sayre"/>
    <x v="1"/>
    <x v="0"/>
    <x v="5"/>
    <x v="2"/>
    <s v="OFF-BI-10003707"/>
    <x v="1"/>
    <n v="9.1560000000000006"/>
  </r>
  <r>
    <n v="4047"/>
    <s v="CA-2018-100356"/>
    <n v="21"/>
    <x v="2"/>
    <x v="3"/>
    <s v="25/10/2018"/>
    <x v="1"/>
    <s v="SP-20920"/>
    <s v="Susan Pistek"/>
    <x v="0"/>
    <x v="0"/>
    <x v="10"/>
    <x v="2"/>
    <s v="OFF-AP-10002191"/>
    <x v="1"/>
    <n v="23.992000000000001"/>
  </r>
  <r>
    <n v="4048"/>
    <s v="US-2016-166520"/>
    <n v="16"/>
    <x v="7"/>
    <x v="1"/>
    <s v="19/07/2016"/>
    <x v="2"/>
    <s v="KE-16420"/>
    <s v="Katrina Edelman"/>
    <x v="1"/>
    <x v="0"/>
    <x v="15"/>
    <x v="3"/>
    <s v="OFF-PA-10000501"/>
    <x v="1"/>
    <n v="80.88"/>
  </r>
  <r>
    <n v="4049"/>
    <s v="US-2016-166520"/>
    <n v="16"/>
    <x v="7"/>
    <x v="1"/>
    <s v="19/07/2016"/>
    <x v="2"/>
    <s v="KE-16420"/>
    <s v="Katrina Edelman"/>
    <x v="1"/>
    <x v="0"/>
    <x v="15"/>
    <x v="3"/>
    <s v="TEC-AC-10001990"/>
    <x v="2"/>
    <n v="599.9"/>
  </r>
  <r>
    <n v="4050"/>
    <s v="CA-2018-136350"/>
    <n v="24"/>
    <x v="1"/>
    <x v="3"/>
    <s v="26/06/2018"/>
    <x v="0"/>
    <s v="GA-14515"/>
    <s v="George Ashbrook"/>
    <x v="0"/>
    <x v="0"/>
    <x v="15"/>
    <x v="3"/>
    <s v="FUR-FU-10003601"/>
    <x v="0"/>
    <n v="276.69"/>
  </r>
  <r>
    <n v="4051"/>
    <s v="CA-2018-136350"/>
    <n v="24"/>
    <x v="1"/>
    <x v="3"/>
    <s v="26/06/2018"/>
    <x v="0"/>
    <s v="GA-14515"/>
    <s v="George Ashbrook"/>
    <x v="0"/>
    <x v="0"/>
    <x v="15"/>
    <x v="3"/>
    <s v="FUR-CH-10001891"/>
    <x v="0"/>
    <n v="172.76400000000001"/>
  </r>
  <r>
    <n v="4052"/>
    <s v="CA-2015-122931"/>
    <n v="29"/>
    <x v="8"/>
    <x v="2"/>
    <s v="03/10/2015"/>
    <x v="1"/>
    <s v="SM-20950"/>
    <s v="Suzanne McNair"/>
    <x v="1"/>
    <x v="0"/>
    <x v="9"/>
    <x v="3"/>
    <s v="OFF-AR-10003469"/>
    <x v="1"/>
    <n v="4.2240000000000002"/>
  </r>
  <r>
    <n v="4053"/>
    <s v="CA-2015-122931"/>
    <n v="29"/>
    <x v="8"/>
    <x v="2"/>
    <s v="03/10/2015"/>
    <x v="1"/>
    <s v="SM-20950"/>
    <s v="Suzanne McNair"/>
    <x v="1"/>
    <x v="0"/>
    <x v="9"/>
    <x v="3"/>
    <s v="FUR-TA-10004175"/>
    <x v="0"/>
    <n v="409.27199999999999"/>
  </r>
  <r>
    <n v="4054"/>
    <s v="CA-2015-122931"/>
    <n v="29"/>
    <x v="8"/>
    <x v="2"/>
    <s v="03/10/2015"/>
    <x v="1"/>
    <s v="SM-20950"/>
    <s v="Suzanne McNair"/>
    <x v="1"/>
    <x v="0"/>
    <x v="9"/>
    <x v="3"/>
    <s v="OFF-LA-10002945"/>
    <x v="1"/>
    <n v="55.44"/>
  </r>
  <r>
    <n v="4055"/>
    <s v="CA-2015-122931"/>
    <n v="29"/>
    <x v="8"/>
    <x v="2"/>
    <s v="03/10/2015"/>
    <x v="1"/>
    <s v="SM-20950"/>
    <s v="Suzanne McNair"/>
    <x v="1"/>
    <x v="0"/>
    <x v="9"/>
    <x v="3"/>
    <s v="OFF-PA-10000533"/>
    <x v="1"/>
    <n v="20.928000000000001"/>
  </r>
  <r>
    <n v="4056"/>
    <s v="CA-2015-122931"/>
    <n v="29"/>
    <x v="8"/>
    <x v="2"/>
    <s v="03/10/2015"/>
    <x v="1"/>
    <s v="SM-20950"/>
    <s v="Suzanne McNair"/>
    <x v="1"/>
    <x v="0"/>
    <x v="9"/>
    <x v="3"/>
    <s v="OFF-ST-10004459"/>
    <x v="1"/>
    <n v="1801.6320000000001"/>
  </r>
  <r>
    <n v="4057"/>
    <s v="CA-2015-122931"/>
    <n v="29"/>
    <x v="8"/>
    <x v="2"/>
    <s v="03/10/2015"/>
    <x v="1"/>
    <s v="SM-20950"/>
    <s v="Suzanne McNair"/>
    <x v="1"/>
    <x v="0"/>
    <x v="9"/>
    <x v="3"/>
    <s v="FUR-TA-10004147"/>
    <x v="0"/>
    <n v="67.176000000000002"/>
  </r>
  <r>
    <n v="4058"/>
    <s v="CA-2015-163034"/>
    <n v="24"/>
    <x v="0"/>
    <x v="2"/>
    <s v="28/11/2015"/>
    <x v="1"/>
    <s v="DK-12985"/>
    <s v="Darren Koutras"/>
    <x v="0"/>
    <x v="0"/>
    <x v="10"/>
    <x v="2"/>
    <s v="OFF-ST-10000046"/>
    <x v="1"/>
    <n v="646.20000000000005"/>
  </r>
  <r>
    <n v="4059"/>
    <s v="CA-2016-124058"/>
    <n v="20"/>
    <x v="0"/>
    <x v="1"/>
    <s v="24/11/2016"/>
    <x v="1"/>
    <s v="LC-16885"/>
    <s v="Lena Creighton"/>
    <x v="0"/>
    <x v="0"/>
    <x v="1"/>
    <x v="1"/>
    <s v="TEC-PH-10004774"/>
    <x v="2"/>
    <n v="72.744"/>
  </r>
  <r>
    <n v="4060"/>
    <s v="CA-2016-124058"/>
    <n v="20"/>
    <x v="0"/>
    <x v="1"/>
    <s v="24/11/2016"/>
    <x v="1"/>
    <s v="LC-16885"/>
    <s v="Lena Creighton"/>
    <x v="0"/>
    <x v="0"/>
    <x v="1"/>
    <x v="1"/>
    <s v="FUR-CH-10000595"/>
    <x v="0"/>
    <n v="572.16"/>
  </r>
  <r>
    <n v="4061"/>
    <s v="CA-2017-129196"/>
    <n v="1"/>
    <x v="0"/>
    <x v="0"/>
    <s v="07/11/2017"/>
    <x v="1"/>
    <s v="XP-21865"/>
    <s v="Xylona Preis"/>
    <x v="0"/>
    <x v="0"/>
    <x v="10"/>
    <x v="2"/>
    <s v="TEC-AC-10002473"/>
    <x v="2"/>
    <n v="68.111999999999995"/>
  </r>
  <r>
    <n v="4062"/>
    <s v="US-2016-138716"/>
    <n v="17"/>
    <x v="8"/>
    <x v="1"/>
    <s v="20/09/2016"/>
    <x v="2"/>
    <s v="CS-11845"/>
    <s v="Cari Sayre"/>
    <x v="1"/>
    <x v="0"/>
    <x v="4"/>
    <x v="1"/>
    <s v="OFF-BI-10001628"/>
    <x v="1"/>
    <n v="25.032"/>
  </r>
  <r>
    <n v="4063"/>
    <s v="US-2017-122182"/>
    <n v="10"/>
    <x v="10"/>
    <x v="0"/>
    <s v="14/03/2017"/>
    <x v="1"/>
    <s v="BD-11770"/>
    <s v="Bryan Davis"/>
    <x v="0"/>
    <x v="0"/>
    <x v="9"/>
    <x v="3"/>
    <s v="TEC-AC-10002800"/>
    <x v="2"/>
    <n v="39.991999999999997"/>
  </r>
  <r>
    <n v="4064"/>
    <s v="US-2015-130358"/>
    <n v="23"/>
    <x v="1"/>
    <x v="2"/>
    <s v="26/06/2015"/>
    <x v="2"/>
    <s v="DL-13330"/>
    <s v="Denise Leinenbach"/>
    <x v="0"/>
    <x v="0"/>
    <x v="3"/>
    <x v="0"/>
    <s v="OFF-AR-10002766"/>
    <x v="1"/>
    <n v="20.015999999999998"/>
  </r>
  <r>
    <n v="4065"/>
    <s v="US-2015-130358"/>
    <n v="23"/>
    <x v="1"/>
    <x v="2"/>
    <s v="26/06/2015"/>
    <x v="2"/>
    <s v="DL-13330"/>
    <s v="Denise Leinenbach"/>
    <x v="0"/>
    <x v="0"/>
    <x v="3"/>
    <x v="0"/>
    <s v="OFF-SU-10002522"/>
    <x v="1"/>
    <n v="3.1040000000000001"/>
  </r>
  <r>
    <n v="4066"/>
    <s v="CA-2015-102673"/>
    <n v="1"/>
    <x v="0"/>
    <x v="2"/>
    <s v="05/11/2015"/>
    <x v="1"/>
    <s v="KH-16630"/>
    <s v="Ken Heidel"/>
    <x v="1"/>
    <x v="0"/>
    <x v="3"/>
    <x v="0"/>
    <s v="OFF-FA-10003021"/>
    <x v="1"/>
    <n v="7.52"/>
  </r>
  <r>
    <n v="4067"/>
    <s v="CA-2015-102673"/>
    <n v="1"/>
    <x v="0"/>
    <x v="2"/>
    <s v="05/11/2015"/>
    <x v="1"/>
    <s v="KH-16630"/>
    <s v="Ken Heidel"/>
    <x v="1"/>
    <x v="0"/>
    <x v="3"/>
    <x v="0"/>
    <s v="OFF-AR-10000634"/>
    <x v="1"/>
    <n v="10.272"/>
  </r>
  <r>
    <n v="4068"/>
    <s v="CA-2015-102673"/>
    <n v="1"/>
    <x v="0"/>
    <x v="2"/>
    <s v="05/11/2015"/>
    <x v="1"/>
    <s v="KH-16630"/>
    <s v="Ken Heidel"/>
    <x v="1"/>
    <x v="0"/>
    <x v="3"/>
    <x v="0"/>
    <s v="OFF-LA-10001771"/>
    <x v="1"/>
    <n v="47.808"/>
  </r>
  <r>
    <n v="4069"/>
    <s v="CA-2015-102673"/>
    <n v="1"/>
    <x v="0"/>
    <x v="2"/>
    <s v="05/11/2015"/>
    <x v="1"/>
    <s v="KH-16630"/>
    <s v="Ken Heidel"/>
    <x v="1"/>
    <x v="0"/>
    <x v="3"/>
    <x v="0"/>
    <s v="TEC-PH-10004434"/>
    <x v="2"/>
    <n v="978.84"/>
  </r>
  <r>
    <n v="4070"/>
    <s v="CA-2017-145303"/>
    <n v="28"/>
    <x v="6"/>
    <x v="0"/>
    <s v="31/08/2017"/>
    <x v="2"/>
    <s v="TP-21415"/>
    <s v="Tom Prescott"/>
    <x v="0"/>
    <x v="0"/>
    <x v="5"/>
    <x v="2"/>
    <s v="OFF-BI-10000050"/>
    <x v="1"/>
    <n v="13.14"/>
  </r>
  <r>
    <n v="4071"/>
    <s v="CA-2017-145303"/>
    <n v="28"/>
    <x v="6"/>
    <x v="0"/>
    <s v="31/08/2017"/>
    <x v="2"/>
    <s v="TP-21415"/>
    <s v="Tom Prescott"/>
    <x v="0"/>
    <x v="0"/>
    <x v="5"/>
    <x v="2"/>
    <s v="OFF-BI-10002414"/>
    <x v="1"/>
    <n v="10.023999999999999"/>
  </r>
  <r>
    <n v="4072"/>
    <s v="CA-2017-145303"/>
    <n v="28"/>
    <x v="6"/>
    <x v="0"/>
    <s v="31/08/2017"/>
    <x v="2"/>
    <s v="TP-21415"/>
    <s v="Tom Prescott"/>
    <x v="0"/>
    <x v="0"/>
    <x v="5"/>
    <x v="2"/>
    <s v="FUR-BO-10003159"/>
    <x v="0"/>
    <n v="156.37280000000001"/>
  </r>
  <r>
    <n v="4073"/>
    <s v="CA-2016-156104"/>
    <n v="6"/>
    <x v="4"/>
    <x v="1"/>
    <s v="08/12/2016"/>
    <x v="0"/>
    <s v="NP-18685"/>
    <s v="Nora Pelletier"/>
    <x v="2"/>
    <x v="0"/>
    <x v="14"/>
    <x v="2"/>
    <s v="TEC-CO-10002095"/>
    <x v="2"/>
    <n v="999.98"/>
  </r>
  <r>
    <n v="4074"/>
    <s v="US-2016-164308"/>
    <n v="24"/>
    <x v="8"/>
    <x v="1"/>
    <s v="27/09/2016"/>
    <x v="2"/>
    <s v="SC-20680"/>
    <s v="Steve Carroll"/>
    <x v="2"/>
    <x v="0"/>
    <x v="26"/>
    <x v="2"/>
    <s v="TEC-PH-10004120"/>
    <x v="2"/>
    <n v="821.94"/>
  </r>
  <r>
    <n v="4075"/>
    <s v="CA-2018-108112"/>
    <n v="15"/>
    <x v="0"/>
    <x v="3"/>
    <s v="20/11/2018"/>
    <x v="1"/>
    <s v="DK-12895"/>
    <s v="Dana Kaydos"/>
    <x v="0"/>
    <x v="0"/>
    <x v="2"/>
    <x v="0"/>
    <s v="FUR-FU-10003553"/>
    <x v="0"/>
    <n v="220.06399999999999"/>
  </r>
  <r>
    <n v="4076"/>
    <s v="CA-2018-108112"/>
    <n v="15"/>
    <x v="0"/>
    <x v="3"/>
    <s v="20/11/2018"/>
    <x v="1"/>
    <s v="DK-12895"/>
    <s v="Dana Kaydos"/>
    <x v="0"/>
    <x v="0"/>
    <x v="2"/>
    <x v="0"/>
    <s v="FUR-FU-10001488"/>
    <x v="0"/>
    <n v="339.13600000000002"/>
  </r>
  <r>
    <n v="4077"/>
    <s v="CA-2016-100685"/>
    <n v="19"/>
    <x v="4"/>
    <x v="1"/>
    <s v="21/12/2016"/>
    <x v="0"/>
    <s v="SM-20950"/>
    <s v="Suzanne McNair"/>
    <x v="1"/>
    <x v="0"/>
    <x v="8"/>
    <x v="2"/>
    <s v="OFF-BI-10003094"/>
    <x v="1"/>
    <n v="7.04"/>
  </r>
  <r>
    <n v="4078"/>
    <s v="CA-2016-100685"/>
    <n v="19"/>
    <x v="4"/>
    <x v="1"/>
    <s v="21/12/2016"/>
    <x v="0"/>
    <s v="SM-20950"/>
    <s v="Suzanne McNair"/>
    <x v="1"/>
    <x v="0"/>
    <x v="8"/>
    <x v="2"/>
    <s v="OFF-FA-10003472"/>
    <x v="1"/>
    <n v="5.04"/>
  </r>
  <r>
    <n v="4079"/>
    <s v="CA-2016-100685"/>
    <n v="19"/>
    <x v="4"/>
    <x v="1"/>
    <s v="21/12/2016"/>
    <x v="0"/>
    <s v="SM-20950"/>
    <s v="Suzanne McNair"/>
    <x v="1"/>
    <x v="0"/>
    <x v="8"/>
    <x v="2"/>
    <s v="OFF-PA-10001289"/>
    <x v="1"/>
    <n v="116.28"/>
  </r>
  <r>
    <n v="4080"/>
    <s v="CA-2016-165414"/>
    <n v="21"/>
    <x v="4"/>
    <x v="1"/>
    <s v="24/12/2016"/>
    <x v="2"/>
    <s v="LS-17245"/>
    <s v="Lynn Smith"/>
    <x v="0"/>
    <x v="0"/>
    <x v="3"/>
    <x v="0"/>
    <s v="TEC-PH-10002293"/>
    <x v="2"/>
    <n v="47.975999999999999"/>
  </r>
  <r>
    <n v="4081"/>
    <s v="CA-2017-140417"/>
    <n v="25"/>
    <x v="8"/>
    <x v="0"/>
    <s v="29/09/2017"/>
    <x v="1"/>
    <s v="KE-16420"/>
    <s v="Katrina Edelman"/>
    <x v="1"/>
    <x v="0"/>
    <x v="21"/>
    <x v="1"/>
    <s v="OFF-PA-10000380"/>
    <x v="1"/>
    <n v="60.048000000000002"/>
  </r>
  <r>
    <n v="4082"/>
    <s v="CA-2017-140417"/>
    <n v="25"/>
    <x v="8"/>
    <x v="0"/>
    <s v="29/09/2017"/>
    <x v="1"/>
    <s v="KE-16420"/>
    <s v="Katrina Edelman"/>
    <x v="1"/>
    <x v="0"/>
    <x v="21"/>
    <x v="1"/>
    <s v="OFF-BI-10004828"/>
    <x v="1"/>
    <n v="5.0220000000000002"/>
  </r>
  <r>
    <n v="4083"/>
    <s v="US-2018-151316"/>
    <n v="24"/>
    <x v="1"/>
    <x v="3"/>
    <s v="30/06/2018"/>
    <x v="1"/>
    <s v="MC-17635"/>
    <s v="Matthew Clasen"/>
    <x v="1"/>
    <x v="0"/>
    <x v="10"/>
    <x v="2"/>
    <s v="OFF-BI-10004632"/>
    <x v="1"/>
    <n v="182.994"/>
  </r>
  <r>
    <n v="4084"/>
    <s v="US-2018-151316"/>
    <n v="24"/>
    <x v="1"/>
    <x v="3"/>
    <s v="30/06/2018"/>
    <x v="1"/>
    <s v="MC-17635"/>
    <s v="Matthew Clasen"/>
    <x v="1"/>
    <x v="0"/>
    <x v="10"/>
    <x v="2"/>
    <s v="OFF-PA-10000327"/>
    <x v="1"/>
    <n v="10.272"/>
  </r>
  <r>
    <n v="4085"/>
    <s v="CA-2018-163692"/>
    <n v="7"/>
    <x v="8"/>
    <x v="3"/>
    <s v="09/09/2018"/>
    <x v="2"/>
    <s v="Dp-13240"/>
    <s v="Dean percer"/>
    <x v="2"/>
    <x v="0"/>
    <x v="16"/>
    <x v="1"/>
    <s v="OFF-BI-10003291"/>
    <x v="1"/>
    <n v="7.8570000000000002"/>
  </r>
  <r>
    <n v="4086"/>
    <s v="CA-2017-111913"/>
    <n v="4"/>
    <x v="6"/>
    <x v="0"/>
    <s v="06/08/2017"/>
    <x v="0"/>
    <s v="LC-16930"/>
    <s v="Linda Cazamias"/>
    <x v="1"/>
    <x v="0"/>
    <x v="1"/>
    <x v="1"/>
    <s v="TEC-PH-10002275"/>
    <x v="2"/>
    <n v="302.38400000000001"/>
  </r>
  <r>
    <n v="4087"/>
    <s v="CA-2017-111913"/>
    <n v="4"/>
    <x v="6"/>
    <x v="0"/>
    <s v="06/08/2017"/>
    <x v="0"/>
    <s v="LC-16930"/>
    <s v="Linda Cazamias"/>
    <x v="1"/>
    <x v="0"/>
    <x v="1"/>
    <x v="1"/>
    <s v="OFF-BI-10003291"/>
    <x v="1"/>
    <n v="20.952000000000002"/>
  </r>
  <r>
    <n v="4088"/>
    <s v="CA-2017-111913"/>
    <n v="4"/>
    <x v="6"/>
    <x v="0"/>
    <s v="06/08/2017"/>
    <x v="0"/>
    <s v="LC-16930"/>
    <s v="Linda Cazamias"/>
    <x v="1"/>
    <x v="0"/>
    <x v="1"/>
    <x v="1"/>
    <s v="OFF-BI-10000343"/>
    <x v="1"/>
    <n v="11.784000000000001"/>
  </r>
  <r>
    <n v="4089"/>
    <s v="US-2015-156559"/>
    <n v="19"/>
    <x v="6"/>
    <x v="2"/>
    <s v="26/08/2015"/>
    <x v="1"/>
    <s v="LH-16900"/>
    <s v="Lena Hernandez"/>
    <x v="0"/>
    <x v="0"/>
    <x v="36"/>
    <x v="0"/>
    <s v="FUR-BO-10000711"/>
    <x v="0"/>
    <n v="638.82000000000005"/>
  </r>
  <r>
    <n v="4090"/>
    <s v="CA-2017-161473"/>
    <n v="1"/>
    <x v="3"/>
    <x v="0"/>
    <s v="05/04/2017"/>
    <x v="1"/>
    <s v="TB-21175"/>
    <s v="Thomas Boland"/>
    <x v="1"/>
    <x v="0"/>
    <x v="15"/>
    <x v="3"/>
    <s v="OFF-LA-10001297"/>
    <x v="1"/>
    <n v="20.7"/>
  </r>
  <r>
    <n v="4091"/>
    <s v="CA-2017-161473"/>
    <n v="1"/>
    <x v="3"/>
    <x v="0"/>
    <s v="05/04/2017"/>
    <x v="1"/>
    <s v="TB-21175"/>
    <s v="Thomas Boland"/>
    <x v="1"/>
    <x v="0"/>
    <x v="15"/>
    <x v="3"/>
    <s v="OFF-SU-10001574"/>
    <x v="1"/>
    <n v="10.95"/>
  </r>
  <r>
    <n v="4092"/>
    <s v="CA-2017-161473"/>
    <n v="1"/>
    <x v="3"/>
    <x v="0"/>
    <s v="05/04/2017"/>
    <x v="1"/>
    <s v="TB-21175"/>
    <s v="Thomas Boland"/>
    <x v="1"/>
    <x v="0"/>
    <x v="15"/>
    <x v="3"/>
    <s v="OFF-BI-10003305"/>
    <x v="1"/>
    <n v="14.352"/>
  </r>
  <r>
    <n v="4093"/>
    <s v="CA-2018-166576"/>
    <n v="16"/>
    <x v="5"/>
    <x v="3"/>
    <s v="18/05/2018"/>
    <x v="2"/>
    <s v="JM-15865"/>
    <s v="John Murray"/>
    <x v="0"/>
    <x v="0"/>
    <x v="24"/>
    <x v="3"/>
    <s v="OFF-ST-10002574"/>
    <x v="1"/>
    <n v="221.024"/>
  </r>
  <r>
    <n v="4094"/>
    <s v="CA-2016-102491"/>
    <n v="24"/>
    <x v="6"/>
    <x v="1"/>
    <s v="28/08/2016"/>
    <x v="1"/>
    <s v="KW-16435"/>
    <s v="Katrina Willman"/>
    <x v="0"/>
    <x v="0"/>
    <x v="0"/>
    <x v="0"/>
    <s v="TEC-MA-10000864"/>
    <x v="2"/>
    <n v="3080"/>
  </r>
  <r>
    <n v="4095"/>
    <s v="CA-2016-102491"/>
    <n v="24"/>
    <x v="6"/>
    <x v="1"/>
    <s v="28/08/2016"/>
    <x v="1"/>
    <s v="KW-16435"/>
    <s v="Katrina Willman"/>
    <x v="0"/>
    <x v="0"/>
    <x v="0"/>
    <x v="0"/>
    <s v="TEC-AC-10003289"/>
    <x v="2"/>
    <n v="79.959999999999994"/>
  </r>
  <r>
    <n v="4096"/>
    <s v="CA-2016-102491"/>
    <n v="24"/>
    <x v="6"/>
    <x v="1"/>
    <s v="28/08/2016"/>
    <x v="1"/>
    <s v="KW-16435"/>
    <s v="Katrina Willman"/>
    <x v="0"/>
    <x v="0"/>
    <x v="0"/>
    <x v="0"/>
    <s v="TEC-PH-10001619"/>
    <x v="2"/>
    <n v="587.97"/>
  </r>
  <r>
    <n v="4097"/>
    <s v="CA-2015-116904"/>
    <n v="23"/>
    <x v="8"/>
    <x v="2"/>
    <s v="28/09/2015"/>
    <x v="1"/>
    <s v="SC-20095"/>
    <s v="Sanjit Chand"/>
    <x v="0"/>
    <x v="0"/>
    <x v="11"/>
    <x v="2"/>
    <s v="OFF-PA-10004888"/>
    <x v="1"/>
    <n v="32.4"/>
  </r>
  <r>
    <n v="4098"/>
    <s v="CA-2015-116904"/>
    <n v="23"/>
    <x v="8"/>
    <x v="2"/>
    <s v="28/09/2015"/>
    <x v="1"/>
    <s v="SC-20095"/>
    <s v="Sanjit Chand"/>
    <x v="0"/>
    <x v="0"/>
    <x v="11"/>
    <x v="2"/>
    <s v="OFF-ST-10000736"/>
    <x v="1"/>
    <n v="404.9"/>
  </r>
  <r>
    <n v="4099"/>
    <s v="CA-2015-116904"/>
    <n v="23"/>
    <x v="8"/>
    <x v="2"/>
    <s v="28/09/2015"/>
    <x v="1"/>
    <s v="SC-20095"/>
    <s v="Sanjit Chand"/>
    <x v="0"/>
    <x v="0"/>
    <x v="11"/>
    <x v="2"/>
    <s v="OFF-BI-10001120"/>
    <x v="1"/>
    <n v="9449.9500000000007"/>
  </r>
  <r>
    <n v="4100"/>
    <s v="CA-2015-116904"/>
    <n v="23"/>
    <x v="8"/>
    <x v="2"/>
    <s v="28/09/2015"/>
    <x v="1"/>
    <s v="SC-20095"/>
    <s v="Sanjit Chand"/>
    <x v="0"/>
    <x v="0"/>
    <x v="11"/>
    <x v="2"/>
    <s v="OFF-BI-10000301"/>
    <x v="1"/>
    <n v="12.94"/>
  </r>
  <r>
    <n v="4101"/>
    <s v="US-2018-102288"/>
    <n v="19"/>
    <x v="1"/>
    <x v="3"/>
    <s v="23/06/2018"/>
    <x v="1"/>
    <s v="ZC-21910"/>
    <s v="Zuschuss Carroll"/>
    <x v="0"/>
    <x v="0"/>
    <x v="5"/>
    <x v="2"/>
    <s v="OFF-AP-10004655"/>
    <x v="1"/>
    <n v="2.2639999999999998"/>
  </r>
  <r>
    <n v="4102"/>
    <s v="US-2018-102288"/>
    <n v="19"/>
    <x v="1"/>
    <x v="3"/>
    <s v="23/06/2018"/>
    <x v="1"/>
    <s v="ZC-21910"/>
    <s v="Zuschuss Carroll"/>
    <x v="0"/>
    <x v="0"/>
    <x v="5"/>
    <x v="2"/>
    <s v="OFF-AP-10002906"/>
    <x v="1"/>
    <n v="0.44400000000000001"/>
  </r>
  <r>
    <n v="4103"/>
    <s v="US-2018-102288"/>
    <n v="19"/>
    <x v="1"/>
    <x v="3"/>
    <s v="23/06/2018"/>
    <x v="1"/>
    <s v="ZC-21910"/>
    <s v="Zuschuss Carroll"/>
    <x v="0"/>
    <x v="0"/>
    <x v="5"/>
    <x v="2"/>
    <s v="OFF-PA-10000740"/>
    <x v="1"/>
    <n v="146.17599999999999"/>
  </r>
  <r>
    <n v="4104"/>
    <s v="CA-2018-137456"/>
    <n v="21"/>
    <x v="4"/>
    <x v="3"/>
    <s v="21/12/2018"/>
    <x v="3"/>
    <s v="RB-19465"/>
    <s v="Rick Bensley"/>
    <x v="2"/>
    <x v="0"/>
    <x v="8"/>
    <x v="2"/>
    <s v="FUR-FU-10001940"/>
    <x v="0"/>
    <n v="15.92"/>
  </r>
  <r>
    <n v="4105"/>
    <s v="US-2018-155999"/>
    <n v="7"/>
    <x v="6"/>
    <x v="3"/>
    <s v="13/08/2018"/>
    <x v="1"/>
    <s v="JK-15370"/>
    <s v="Jay Kimmel"/>
    <x v="0"/>
    <x v="0"/>
    <x v="1"/>
    <x v="1"/>
    <s v="TEC-PH-10000439"/>
    <x v="2"/>
    <n v="159.96"/>
  </r>
  <r>
    <n v="4106"/>
    <s v="US-2018-155999"/>
    <n v="7"/>
    <x v="6"/>
    <x v="3"/>
    <s v="13/08/2018"/>
    <x v="1"/>
    <s v="JK-15370"/>
    <s v="Jay Kimmel"/>
    <x v="0"/>
    <x v="0"/>
    <x v="1"/>
    <x v="1"/>
    <s v="OFF-BI-10000404"/>
    <x v="1"/>
    <n v="13.76"/>
  </r>
  <r>
    <n v="4107"/>
    <s v="US-2017-148334"/>
    <n v="22"/>
    <x v="6"/>
    <x v="0"/>
    <s v="26/08/2017"/>
    <x v="1"/>
    <s v="DD-13570"/>
    <s v="Dorothy Dickinson"/>
    <x v="0"/>
    <x v="0"/>
    <x v="5"/>
    <x v="2"/>
    <s v="OFF-BI-10003676"/>
    <x v="1"/>
    <n v="4.3120000000000003"/>
  </r>
  <r>
    <n v="4108"/>
    <s v="CA-2016-105599"/>
    <n v="7"/>
    <x v="8"/>
    <x v="1"/>
    <s v="07/09/2016"/>
    <x v="3"/>
    <s v="MC-17275"/>
    <s v="Marc Crier"/>
    <x v="0"/>
    <x v="0"/>
    <x v="15"/>
    <x v="3"/>
    <s v="OFF-ST-10002486"/>
    <x v="1"/>
    <n v="13.96"/>
  </r>
  <r>
    <n v="4109"/>
    <s v="CA-2016-105599"/>
    <n v="7"/>
    <x v="8"/>
    <x v="1"/>
    <s v="07/09/2016"/>
    <x v="3"/>
    <s v="MC-17275"/>
    <s v="Marc Crier"/>
    <x v="0"/>
    <x v="0"/>
    <x v="15"/>
    <x v="3"/>
    <s v="FUR-TA-10003837"/>
    <x v="0"/>
    <n v="27.414000000000001"/>
  </r>
  <r>
    <n v="4110"/>
    <s v="CA-2016-153717"/>
    <n v="25"/>
    <x v="4"/>
    <x v="1"/>
    <s v="01/01/2017"/>
    <x v="1"/>
    <s v="DL-13495"/>
    <s v="Dionis Lloyd"/>
    <x v="1"/>
    <x v="0"/>
    <x v="12"/>
    <x v="2"/>
    <s v="TEC-PH-10002923"/>
    <x v="2"/>
    <n v="73.98"/>
  </r>
  <r>
    <n v="4111"/>
    <s v="CA-2016-153717"/>
    <n v="25"/>
    <x v="4"/>
    <x v="1"/>
    <s v="01/01/2017"/>
    <x v="1"/>
    <s v="DL-13495"/>
    <s v="Dionis Lloyd"/>
    <x v="1"/>
    <x v="0"/>
    <x v="12"/>
    <x v="2"/>
    <s v="FUR-BO-10004360"/>
    <x v="0"/>
    <n v="160.97999999999999"/>
  </r>
  <r>
    <n v="4112"/>
    <s v="CA-2016-153717"/>
    <n v="25"/>
    <x v="4"/>
    <x v="1"/>
    <s v="01/01/2017"/>
    <x v="1"/>
    <s v="DL-13495"/>
    <s v="Dionis Lloyd"/>
    <x v="1"/>
    <x v="0"/>
    <x v="12"/>
    <x v="2"/>
    <s v="OFF-PA-10002160"/>
    <x v="1"/>
    <n v="17.34"/>
  </r>
  <r>
    <n v="4113"/>
    <s v="CA-2016-153717"/>
    <n v="25"/>
    <x v="4"/>
    <x v="1"/>
    <s v="01/01/2017"/>
    <x v="1"/>
    <s v="DL-13495"/>
    <s v="Dionis Lloyd"/>
    <x v="1"/>
    <x v="0"/>
    <x v="12"/>
    <x v="2"/>
    <s v="OFF-AR-10002375"/>
    <x v="1"/>
    <n v="3.28"/>
  </r>
  <r>
    <n v="4114"/>
    <s v="CA-2016-116687"/>
    <n v="2"/>
    <x v="5"/>
    <x v="1"/>
    <s v="07/05/2016"/>
    <x v="1"/>
    <s v="NC-18625"/>
    <s v="Noah Childs"/>
    <x v="1"/>
    <x v="0"/>
    <x v="5"/>
    <x v="2"/>
    <s v="OFF-LA-10000443"/>
    <x v="1"/>
    <n v="8.8559999999999999"/>
  </r>
  <r>
    <n v="4115"/>
    <s v="CA-2016-116687"/>
    <n v="2"/>
    <x v="5"/>
    <x v="1"/>
    <s v="07/05/2016"/>
    <x v="1"/>
    <s v="NC-18625"/>
    <s v="Noah Childs"/>
    <x v="1"/>
    <x v="0"/>
    <x v="5"/>
    <x v="2"/>
    <s v="TEC-PH-10001750"/>
    <x v="2"/>
    <n v="158.376"/>
  </r>
  <r>
    <n v="4116"/>
    <s v="CA-2017-163573"/>
    <n v="24"/>
    <x v="0"/>
    <x v="0"/>
    <s v="27/11/2017"/>
    <x v="2"/>
    <s v="AC-10450"/>
    <s v="Amy Cox"/>
    <x v="0"/>
    <x v="0"/>
    <x v="4"/>
    <x v="1"/>
    <s v="OFF-BI-10004632"/>
    <x v="1"/>
    <n v="1219.96"/>
  </r>
  <r>
    <n v="4117"/>
    <s v="CA-2016-153416"/>
    <n v="24"/>
    <x v="0"/>
    <x v="1"/>
    <s v="29/11/2016"/>
    <x v="1"/>
    <s v="TS-21340"/>
    <s v="Toby Swindell"/>
    <x v="0"/>
    <x v="0"/>
    <x v="1"/>
    <x v="1"/>
    <s v="OFF-BI-10002813"/>
    <x v="1"/>
    <n v="3.1680000000000001"/>
  </r>
  <r>
    <n v="4118"/>
    <s v="CA-2016-153416"/>
    <n v="24"/>
    <x v="0"/>
    <x v="1"/>
    <s v="29/11/2016"/>
    <x v="1"/>
    <s v="TS-21340"/>
    <s v="Toby Swindell"/>
    <x v="0"/>
    <x v="0"/>
    <x v="1"/>
    <x v="1"/>
    <s v="OFF-PA-10002005"/>
    <x v="1"/>
    <n v="19.440000000000001"/>
  </r>
  <r>
    <n v="4119"/>
    <s v="CA-2016-153416"/>
    <n v="24"/>
    <x v="0"/>
    <x v="1"/>
    <s v="29/11/2016"/>
    <x v="1"/>
    <s v="TS-21340"/>
    <s v="Toby Swindell"/>
    <x v="0"/>
    <x v="0"/>
    <x v="1"/>
    <x v="1"/>
    <s v="OFF-ST-10000060"/>
    <x v="1"/>
    <n v="454.86"/>
  </r>
  <r>
    <n v="4120"/>
    <s v="CA-2016-153416"/>
    <n v="24"/>
    <x v="0"/>
    <x v="1"/>
    <s v="29/11/2016"/>
    <x v="1"/>
    <s v="TS-21340"/>
    <s v="Toby Swindell"/>
    <x v="0"/>
    <x v="0"/>
    <x v="1"/>
    <x v="1"/>
    <s v="OFF-BI-10002706"/>
    <x v="1"/>
    <n v="91.391999999999996"/>
  </r>
  <r>
    <n v="4121"/>
    <s v="CA-2018-117394"/>
    <n v="4"/>
    <x v="8"/>
    <x v="3"/>
    <s v="10/09/2018"/>
    <x v="1"/>
    <s v="MM-17920"/>
    <s v="Michael Moore"/>
    <x v="0"/>
    <x v="0"/>
    <x v="9"/>
    <x v="3"/>
    <s v="TEC-AC-10000199"/>
    <x v="2"/>
    <n v="19.04"/>
  </r>
  <r>
    <n v="4122"/>
    <s v="CA-2018-133823"/>
    <n v="11"/>
    <x v="5"/>
    <x v="3"/>
    <s v="12/05/2018"/>
    <x v="3"/>
    <s v="LP-17080"/>
    <s v="Liz Pelletier"/>
    <x v="0"/>
    <x v="0"/>
    <x v="4"/>
    <x v="1"/>
    <s v="OFF-PA-10002870"/>
    <x v="1"/>
    <n v="37.44"/>
  </r>
  <r>
    <n v="4123"/>
    <s v="CA-2018-133823"/>
    <n v="11"/>
    <x v="5"/>
    <x v="3"/>
    <s v="12/05/2018"/>
    <x v="3"/>
    <s v="LP-17080"/>
    <s v="Liz Pelletier"/>
    <x v="0"/>
    <x v="0"/>
    <x v="4"/>
    <x v="1"/>
    <s v="OFF-LA-10004545"/>
    <x v="1"/>
    <n v="37.590000000000003"/>
  </r>
  <r>
    <n v="4124"/>
    <s v="CA-2018-133823"/>
    <n v="11"/>
    <x v="5"/>
    <x v="3"/>
    <s v="12/05/2018"/>
    <x v="3"/>
    <s v="LP-17080"/>
    <s v="Liz Pelletier"/>
    <x v="0"/>
    <x v="0"/>
    <x v="4"/>
    <x v="1"/>
    <s v="OFF-BI-10000962"/>
    <x v="1"/>
    <n v="26.032"/>
  </r>
  <r>
    <n v="4125"/>
    <s v="CA-2015-127523"/>
    <n v="11"/>
    <x v="5"/>
    <x v="2"/>
    <s v="18/05/2015"/>
    <x v="1"/>
    <s v="BG-11695"/>
    <s v="Brooke Gillingham"/>
    <x v="1"/>
    <x v="0"/>
    <x v="15"/>
    <x v="3"/>
    <s v="OFF-AP-10004249"/>
    <x v="1"/>
    <n v="35.909999999999997"/>
  </r>
  <r>
    <n v="4126"/>
    <s v="CA-2018-123239"/>
    <n v="27"/>
    <x v="7"/>
    <x v="3"/>
    <s v="31/07/2018"/>
    <x v="0"/>
    <s v="MG-18145"/>
    <s v="Mike Gockenbach"/>
    <x v="0"/>
    <x v="0"/>
    <x v="2"/>
    <x v="0"/>
    <s v="FUR-FU-10001602"/>
    <x v="0"/>
    <n v="91.031999999999996"/>
  </r>
  <r>
    <n v="4127"/>
    <s v="CA-2018-156769"/>
    <n v="6"/>
    <x v="5"/>
    <x v="3"/>
    <s v="09/05/2018"/>
    <x v="2"/>
    <s v="GZ-14470"/>
    <s v="Gary Zandusky"/>
    <x v="0"/>
    <x v="0"/>
    <x v="17"/>
    <x v="0"/>
    <s v="OFF-AR-10003179"/>
    <x v="1"/>
    <n v="54.66"/>
  </r>
  <r>
    <n v="4128"/>
    <s v="CA-2015-127299"/>
    <n v="19"/>
    <x v="8"/>
    <x v="2"/>
    <s v="24/09/2015"/>
    <x v="1"/>
    <s v="JL-15835"/>
    <s v="John Lee"/>
    <x v="0"/>
    <x v="0"/>
    <x v="3"/>
    <x v="0"/>
    <s v="OFF-ST-10003722"/>
    <x v="1"/>
    <n v="67.343999999999994"/>
  </r>
  <r>
    <n v="4129"/>
    <s v="CA-2015-127299"/>
    <n v="19"/>
    <x v="8"/>
    <x v="2"/>
    <s v="24/09/2015"/>
    <x v="1"/>
    <s v="JL-15835"/>
    <s v="John Lee"/>
    <x v="0"/>
    <x v="0"/>
    <x v="3"/>
    <x v="0"/>
    <s v="TEC-MA-10001127"/>
    <x v="2"/>
    <n v="2624.9850000000001"/>
  </r>
  <r>
    <n v="4130"/>
    <s v="CA-2016-121272"/>
    <n v="29"/>
    <x v="10"/>
    <x v="1"/>
    <s v="04/04/2016"/>
    <x v="1"/>
    <s v="DO-13435"/>
    <s v="Denny Ordway"/>
    <x v="0"/>
    <x v="0"/>
    <x v="4"/>
    <x v="1"/>
    <s v="OFF-AP-10001947"/>
    <x v="1"/>
    <n v="73.28"/>
  </r>
  <r>
    <n v="4131"/>
    <s v="CA-2015-115336"/>
    <n v="18"/>
    <x v="0"/>
    <x v="2"/>
    <s v="25/11/2015"/>
    <x v="1"/>
    <s v="AB-10600"/>
    <s v="Ann Blume"/>
    <x v="1"/>
    <x v="0"/>
    <x v="10"/>
    <x v="2"/>
    <s v="OFF-BI-10001107"/>
    <x v="1"/>
    <n v="14.48"/>
  </r>
  <r>
    <n v="4132"/>
    <s v="CA-2016-111703"/>
    <n v="2"/>
    <x v="7"/>
    <x v="1"/>
    <s v="09/07/2016"/>
    <x v="1"/>
    <s v="KB-16315"/>
    <s v="Karl Braun"/>
    <x v="0"/>
    <x v="0"/>
    <x v="2"/>
    <x v="0"/>
    <s v="OFF-PA-10000349"/>
    <x v="1"/>
    <n v="11.952"/>
  </r>
  <r>
    <n v="4133"/>
    <s v="CA-2016-111703"/>
    <n v="2"/>
    <x v="7"/>
    <x v="1"/>
    <s v="09/07/2016"/>
    <x v="1"/>
    <s v="KB-16315"/>
    <s v="Karl Braun"/>
    <x v="0"/>
    <x v="0"/>
    <x v="2"/>
    <x v="0"/>
    <s v="OFF-PA-10003349"/>
    <x v="1"/>
    <n v="15.552"/>
  </r>
  <r>
    <n v="4134"/>
    <s v="CA-2015-128839"/>
    <n v="8"/>
    <x v="8"/>
    <x v="2"/>
    <s v="13/09/2015"/>
    <x v="1"/>
    <s v="TT-21070"/>
    <s v="Ted Trevino"/>
    <x v="0"/>
    <x v="0"/>
    <x v="17"/>
    <x v="0"/>
    <s v="OFF-FA-10002280"/>
    <x v="1"/>
    <n v="45"/>
  </r>
  <r>
    <n v="4135"/>
    <s v="CA-2015-128839"/>
    <n v="8"/>
    <x v="8"/>
    <x v="2"/>
    <s v="13/09/2015"/>
    <x v="1"/>
    <s v="TT-21070"/>
    <s v="Ted Trevino"/>
    <x v="0"/>
    <x v="0"/>
    <x v="17"/>
    <x v="0"/>
    <s v="TEC-MA-10000029"/>
    <x v="2"/>
    <n v="209.97"/>
  </r>
  <r>
    <n v="4136"/>
    <s v="CA-2018-105914"/>
    <n v="2"/>
    <x v="2"/>
    <x v="3"/>
    <s v="08/10/2018"/>
    <x v="1"/>
    <s v="PV-18985"/>
    <s v="Paul Van Hugh"/>
    <x v="2"/>
    <x v="0"/>
    <x v="1"/>
    <x v="1"/>
    <s v="OFF-BI-10002854"/>
    <x v="1"/>
    <n v="112.12"/>
  </r>
  <r>
    <n v="4137"/>
    <s v="CA-2018-105914"/>
    <n v="2"/>
    <x v="2"/>
    <x v="3"/>
    <s v="08/10/2018"/>
    <x v="1"/>
    <s v="PV-18985"/>
    <s v="Paul Van Hugh"/>
    <x v="2"/>
    <x v="0"/>
    <x v="1"/>
    <x v="1"/>
    <s v="OFF-ST-10003716"/>
    <x v="1"/>
    <n v="1575.14"/>
  </r>
  <r>
    <n v="4138"/>
    <s v="CA-2018-110926"/>
    <n v="19"/>
    <x v="0"/>
    <x v="3"/>
    <s v="23/11/2018"/>
    <x v="1"/>
    <s v="DD-13570"/>
    <s v="Dorothy Dickinson"/>
    <x v="0"/>
    <x v="0"/>
    <x v="17"/>
    <x v="0"/>
    <s v="OFF-FA-10000624"/>
    <x v="1"/>
    <n v="25.06"/>
  </r>
  <r>
    <n v="4139"/>
    <s v="CA-2017-117226"/>
    <n v="30"/>
    <x v="4"/>
    <x v="0"/>
    <s v="01/01/2018"/>
    <x v="2"/>
    <s v="KD-16495"/>
    <s v="Keith Dawkins"/>
    <x v="1"/>
    <x v="0"/>
    <x v="5"/>
    <x v="2"/>
    <s v="OFF-BI-10004654"/>
    <x v="1"/>
    <n v="6.9240000000000004"/>
  </r>
  <r>
    <n v="4140"/>
    <s v="CA-2018-127313"/>
    <n v="1"/>
    <x v="4"/>
    <x v="3"/>
    <s v="04/12/2018"/>
    <x v="2"/>
    <s v="RA-19285"/>
    <s v="Ralph Arnett"/>
    <x v="0"/>
    <x v="0"/>
    <x v="9"/>
    <x v="3"/>
    <s v="OFF-ST-10001228"/>
    <x v="1"/>
    <n v="37.392000000000003"/>
  </r>
  <r>
    <n v="4141"/>
    <s v="CA-2018-127313"/>
    <n v="1"/>
    <x v="4"/>
    <x v="3"/>
    <s v="04/12/2018"/>
    <x v="2"/>
    <s v="RA-19285"/>
    <s v="Ralph Arnett"/>
    <x v="0"/>
    <x v="0"/>
    <x v="9"/>
    <x v="3"/>
    <s v="FUR-FU-10003798"/>
    <x v="0"/>
    <n v="79.12"/>
  </r>
  <r>
    <n v="4142"/>
    <s v="CA-2017-136287"/>
    <n v="13"/>
    <x v="1"/>
    <x v="0"/>
    <s v="17/06/2017"/>
    <x v="1"/>
    <s v="SS-20590"/>
    <s v="Sonia Sunley"/>
    <x v="0"/>
    <x v="0"/>
    <x v="41"/>
    <x v="2"/>
    <s v="OFF-LA-10003148"/>
    <x v="1"/>
    <n v="18.899999999999999"/>
  </r>
  <r>
    <n v="4143"/>
    <s v="US-2015-107699"/>
    <n v="19"/>
    <x v="5"/>
    <x v="2"/>
    <s v="23/05/2015"/>
    <x v="1"/>
    <s v="JH-15820"/>
    <s v="John Huston"/>
    <x v="0"/>
    <x v="0"/>
    <x v="12"/>
    <x v="2"/>
    <s v="OFF-BI-10001249"/>
    <x v="1"/>
    <n v="57.42"/>
  </r>
  <r>
    <n v="4144"/>
    <s v="CA-2018-112725"/>
    <n v="30"/>
    <x v="9"/>
    <x v="3"/>
    <s v="06/02/2018"/>
    <x v="1"/>
    <s v="EH-14125"/>
    <s v="Eugene Hildebrand"/>
    <x v="2"/>
    <x v="0"/>
    <x v="1"/>
    <x v="1"/>
    <s v="OFF-AR-10003759"/>
    <x v="1"/>
    <n v="12.74"/>
  </r>
  <r>
    <n v="4145"/>
    <s v="CA-2018-112725"/>
    <n v="30"/>
    <x v="9"/>
    <x v="3"/>
    <s v="06/02/2018"/>
    <x v="1"/>
    <s v="EH-14125"/>
    <s v="Eugene Hildebrand"/>
    <x v="2"/>
    <x v="0"/>
    <x v="1"/>
    <x v="1"/>
    <s v="OFF-AR-10001227"/>
    <x v="1"/>
    <n v="8.82"/>
  </r>
  <r>
    <n v="4146"/>
    <s v="CA-2018-112725"/>
    <n v="30"/>
    <x v="9"/>
    <x v="3"/>
    <s v="06/02/2018"/>
    <x v="1"/>
    <s v="EH-14125"/>
    <s v="Eugene Hildebrand"/>
    <x v="2"/>
    <x v="0"/>
    <x v="1"/>
    <x v="1"/>
    <s v="FUR-CH-10000863"/>
    <x v="0"/>
    <n v="120.78400000000001"/>
  </r>
  <r>
    <n v="4147"/>
    <s v="CA-2016-136196"/>
    <n v="28"/>
    <x v="0"/>
    <x v="1"/>
    <s v="04/12/2016"/>
    <x v="1"/>
    <s v="TP-21415"/>
    <s v="Tom Prescott"/>
    <x v="0"/>
    <x v="0"/>
    <x v="15"/>
    <x v="3"/>
    <s v="FUR-FU-10004017"/>
    <x v="0"/>
    <n v="322.58999999999997"/>
  </r>
  <r>
    <n v="4148"/>
    <s v="CA-2018-106068"/>
    <n v="23"/>
    <x v="2"/>
    <x v="3"/>
    <s v="28/10/2018"/>
    <x v="1"/>
    <s v="RB-19330"/>
    <s v="Randy Bradley"/>
    <x v="0"/>
    <x v="0"/>
    <x v="5"/>
    <x v="2"/>
    <s v="OFF-BI-10000962"/>
    <x v="1"/>
    <n v="9.7620000000000005"/>
  </r>
  <r>
    <n v="4149"/>
    <s v="CA-2018-106068"/>
    <n v="23"/>
    <x v="2"/>
    <x v="3"/>
    <s v="28/10/2018"/>
    <x v="1"/>
    <s v="RB-19330"/>
    <s v="Randy Bradley"/>
    <x v="0"/>
    <x v="0"/>
    <x v="5"/>
    <x v="2"/>
    <s v="OFF-ST-10004507"/>
    <x v="1"/>
    <n v="13.72"/>
  </r>
  <r>
    <n v="4150"/>
    <s v="CA-2018-106068"/>
    <n v="23"/>
    <x v="2"/>
    <x v="3"/>
    <s v="28/10/2018"/>
    <x v="1"/>
    <s v="RB-19330"/>
    <s v="Randy Bradley"/>
    <x v="0"/>
    <x v="0"/>
    <x v="5"/>
    <x v="2"/>
    <s v="TEC-AC-10002942"/>
    <x v="2"/>
    <n v="55.2"/>
  </r>
  <r>
    <n v="4151"/>
    <s v="CA-2018-106068"/>
    <n v="23"/>
    <x v="2"/>
    <x v="3"/>
    <s v="28/10/2018"/>
    <x v="1"/>
    <s v="RB-19330"/>
    <s v="Randy Bradley"/>
    <x v="0"/>
    <x v="0"/>
    <x v="5"/>
    <x v="2"/>
    <s v="OFF-ST-10002344"/>
    <x v="1"/>
    <n v="259.13600000000002"/>
  </r>
  <r>
    <n v="4152"/>
    <s v="CA-2018-100160"/>
    <n v="7"/>
    <x v="8"/>
    <x v="3"/>
    <s v="11/09/2018"/>
    <x v="1"/>
    <s v="CB-12025"/>
    <s v="Cassandra Brandow"/>
    <x v="0"/>
    <x v="0"/>
    <x v="9"/>
    <x v="3"/>
    <s v="OFF-LA-10002475"/>
    <x v="1"/>
    <n v="29.24"/>
  </r>
  <r>
    <n v="4153"/>
    <s v="CA-2018-100160"/>
    <n v="7"/>
    <x v="8"/>
    <x v="3"/>
    <s v="11/09/2018"/>
    <x v="1"/>
    <s v="CB-12025"/>
    <s v="Cassandra Brandow"/>
    <x v="0"/>
    <x v="0"/>
    <x v="9"/>
    <x v="3"/>
    <s v="OFF-PA-10003072"/>
    <x v="1"/>
    <n v="15.552"/>
  </r>
  <r>
    <n v="4154"/>
    <s v="CA-2018-100160"/>
    <n v="7"/>
    <x v="8"/>
    <x v="3"/>
    <s v="11/09/2018"/>
    <x v="1"/>
    <s v="CB-12025"/>
    <s v="Cassandra Brandow"/>
    <x v="0"/>
    <x v="0"/>
    <x v="9"/>
    <x v="3"/>
    <s v="OFF-EN-10001509"/>
    <x v="1"/>
    <n v="4.8959999999999999"/>
  </r>
  <r>
    <n v="4155"/>
    <s v="CA-2017-139689"/>
    <n v="29"/>
    <x v="4"/>
    <x v="0"/>
    <s v="03/01/2018"/>
    <x v="1"/>
    <s v="MP-17965"/>
    <s v="Michael Paige"/>
    <x v="1"/>
    <x v="0"/>
    <x v="18"/>
    <x v="0"/>
    <s v="OFF-BI-10004781"/>
    <x v="1"/>
    <n v="38.088000000000001"/>
  </r>
  <r>
    <n v="4156"/>
    <s v="CA-2017-139689"/>
    <n v="29"/>
    <x v="4"/>
    <x v="0"/>
    <s v="03/01/2018"/>
    <x v="1"/>
    <s v="MP-17965"/>
    <s v="Michael Paige"/>
    <x v="1"/>
    <x v="0"/>
    <x v="18"/>
    <x v="0"/>
    <s v="OFF-BI-10000145"/>
    <x v="1"/>
    <n v="2.8079999999999998"/>
  </r>
  <r>
    <n v="4157"/>
    <s v="CA-2016-101091"/>
    <n v="5"/>
    <x v="4"/>
    <x v="1"/>
    <s v="09/12/2016"/>
    <x v="0"/>
    <s v="SW-20245"/>
    <s v="Scot Wooten"/>
    <x v="0"/>
    <x v="0"/>
    <x v="9"/>
    <x v="3"/>
    <s v="TEC-AC-10003280"/>
    <x v="2"/>
    <n v="47.984000000000002"/>
  </r>
  <r>
    <n v="4158"/>
    <s v="CA-2016-101091"/>
    <n v="5"/>
    <x v="4"/>
    <x v="1"/>
    <s v="09/12/2016"/>
    <x v="0"/>
    <s v="SW-20245"/>
    <s v="Scot Wooten"/>
    <x v="0"/>
    <x v="0"/>
    <x v="9"/>
    <x v="3"/>
    <s v="OFF-BI-10001107"/>
    <x v="1"/>
    <n v="26.064"/>
  </r>
  <r>
    <n v="4159"/>
    <s v="CA-2015-126907"/>
    <n v="1"/>
    <x v="0"/>
    <x v="2"/>
    <s v="08/11/2015"/>
    <x v="1"/>
    <s v="SM-20950"/>
    <s v="Suzanne McNair"/>
    <x v="1"/>
    <x v="0"/>
    <x v="10"/>
    <x v="2"/>
    <s v="OFF-PA-10000533"/>
    <x v="1"/>
    <n v="15.696"/>
  </r>
  <r>
    <n v="4160"/>
    <s v="US-2017-164588"/>
    <n v="16"/>
    <x v="3"/>
    <x v="0"/>
    <s v="23/04/2017"/>
    <x v="1"/>
    <s v="AP-10915"/>
    <s v="Arthur Prichep"/>
    <x v="0"/>
    <x v="0"/>
    <x v="32"/>
    <x v="0"/>
    <s v="OFF-AR-10003056"/>
    <x v="1"/>
    <n v="12.84"/>
  </r>
  <r>
    <n v="4161"/>
    <s v="CA-2018-115546"/>
    <n v="14"/>
    <x v="5"/>
    <x v="3"/>
    <s v="18/05/2018"/>
    <x v="1"/>
    <s v="AH-10465"/>
    <s v="Amy Hunt"/>
    <x v="0"/>
    <x v="0"/>
    <x v="15"/>
    <x v="3"/>
    <s v="TEC-PH-10002834"/>
    <x v="2"/>
    <n v="539.97"/>
  </r>
  <r>
    <n v="4162"/>
    <s v="CA-2018-115546"/>
    <n v="14"/>
    <x v="5"/>
    <x v="3"/>
    <s v="18/05/2018"/>
    <x v="1"/>
    <s v="AH-10465"/>
    <s v="Amy Hunt"/>
    <x v="0"/>
    <x v="0"/>
    <x v="15"/>
    <x v="3"/>
    <s v="OFF-ST-10002214"/>
    <x v="1"/>
    <n v="22.58"/>
  </r>
  <r>
    <n v="4163"/>
    <s v="CA-2016-163587"/>
    <n v="14"/>
    <x v="10"/>
    <x v="1"/>
    <s v="18/03/2016"/>
    <x v="1"/>
    <s v="EP-13915"/>
    <s v="Emily Phan"/>
    <x v="0"/>
    <x v="0"/>
    <x v="38"/>
    <x v="3"/>
    <s v="OFF-LA-10004484"/>
    <x v="1"/>
    <n v="16.52"/>
  </r>
  <r>
    <n v="4164"/>
    <s v="CA-2016-163587"/>
    <n v="14"/>
    <x v="10"/>
    <x v="1"/>
    <s v="18/03/2016"/>
    <x v="1"/>
    <s v="EP-13915"/>
    <s v="Emily Phan"/>
    <x v="0"/>
    <x v="0"/>
    <x v="38"/>
    <x v="3"/>
    <s v="OFF-BI-10003091"/>
    <x v="1"/>
    <n v="671.94"/>
  </r>
  <r>
    <n v="4165"/>
    <s v="US-2018-106131"/>
    <n v="14"/>
    <x v="9"/>
    <x v="3"/>
    <s v="16/01/2018"/>
    <x v="2"/>
    <s v="TP-21565"/>
    <s v="Tracy Poddar"/>
    <x v="1"/>
    <x v="0"/>
    <x v="22"/>
    <x v="1"/>
    <s v="TEC-AC-10003027"/>
    <x v="2"/>
    <n v="169.06399999999999"/>
  </r>
  <r>
    <n v="4166"/>
    <s v="US-2018-106131"/>
    <n v="14"/>
    <x v="9"/>
    <x v="3"/>
    <s v="16/01/2018"/>
    <x v="2"/>
    <s v="TP-21565"/>
    <s v="Tracy Poddar"/>
    <x v="1"/>
    <x v="0"/>
    <x v="22"/>
    <x v="1"/>
    <s v="OFF-ST-10003638"/>
    <x v="1"/>
    <n v="168.624"/>
  </r>
  <r>
    <n v="4167"/>
    <s v="CA-2016-160213"/>
    <n v="8"/>
    <x v="10"/>
    <x v="1"/>
    <s v="13/03/2016"/>
    <x v="1"/>
    <s v="AR-10825"/>
    <s v="Anthony Rawles"/>
    <x v="1"/>
    <x v="0"/>
    <x v="15"/>
    <x v="3"/>
    <s v="OFF-PA-10003848"/>
    <x v="1"/>
    <n v="19.440000000000001"/>
  </r>
  <r>
    <n v="4168"/>
    <s v="CA-2015-157924"/>
    <n v="11"/>
    <x v="2"/>
    <x v="2"/>
    <s v="13/10/2015"/>
    <x v="2"/>
    <s v="HA-14920"/>
    <s v="Helen Andreada"/>
    <x v="0"/>
    <x v="0"/>
    <x v="1"/>
    <x v="1"/>
    <s v="OFF-ST-10002352"/>
    <x v="1"/>
    <n v="31.92"/>
  </r>
  <r>
    <n v="4169"/>
    <s v="CA-2015-157924"/>
    <n v="11"/>
    <x v="2"/>
    <x v="2"/>
    <s v="13/10/2015"/>
    <x v="2"/>
    <s v="HA-14920"/>
    <s v="Helen Andreada"/>
    <x v="0"/>
    <x v="0"/>
    <x v="1"/>
    <x v="1"/>
    <s v="FUR-CH-10000229"/>
    <x v="0"/>
    <n v="433.56799999999998"/>
  </r>
  <r>
    <n v="4170"/>
    <s v="CA-2016-100216"/>
    <n v="13"/>
    <x v="3"/>
    <x v="1"/>
    <s v="14/04/2016"/>
    <x v="2"/>
    <s v="HJ-14875"/>
    <s v="Heather Jas"/>
    <x v="2"/>
    <x v="0"/>
    <x v="16"/>
    <x v="1"/>
    <s v="OFF-PA-10000788"/>
    <x v="1"/>
    <n v="31.103999999999999"/>
  </r>
  <r>
    <n v="4171"/>
    <s v="CA-2016-100216"/>
    <n v="13"/>
    <x v="3"/>
    <x v="1"/>
    <s v="14/04/2016"/>
    <x v="2"/>
    <s v="HJ-14875"/>
    <s v="Heather Jas"/>
    <x v="2"/>
    <x v="0"/>
    <x v="16"/>
    <x v="1"/>
    <s v="OFF-PA-10002968"/>
    <x v="1"/>
    <n v="54.816000000000003"/>
  </r>
  <r>
    <n v="4172"/>
    <s v="CA-2018-100601"/>
    <n v="16"/>
    <x v="0"/>
    <x v="3"/>
    <s v="20/11/2018"/>
    <x v="1"/>
    <s v="JK-15370"/>
    <s v="Jay Kimmel"/>
    <x v="0"/>
    <x v="0"/>
    <x v="1"/>
    <x v="1"/>
    <s v="OFF-ST-10002486"/>
    <x v="1"/>
    <n v="48.86"/>
  </r>
  <r>
    <n v="4173"/>
    <s v="CA-2017-152163"/>
    <n v="1"/>
    <x v="7"/>
    <x v="0"/>
    <s v="01/07/2017"/>
    <x v="3"/>
    <s v="JF-15355"/>
    <s v="Jay Fein"/>
    <x v="0"/>
    <x v="0"/>
    <x v="20"/>
    <x v="0"/>
    <s v="OFF-BI-10002215"/>
    <x v="1"/>
    <n v="14.2"/>
  </r>
  <r>
    <n v="4174"/>
    <s v="CA-2017-152163"/>
    <n v="1"/>
    <x v="7"/>
    <x v="0"/>
    <s v="01/07/2017"/>
    <x v="3"/>
    <s v="JF-15355"/>
    <s v="Jay Fein"/>
    <x v="0"/>
    <x v="0"/>
    <x v="20"/>
    <x v="0"/>
    <s v="OFF-PA-10000788"/>
    <x v="1"/>
    <n v="12.96"/>
  </r>
  <r>
    <n v="4175"/>
    <s v="CA-2017-152163"/>
    <n v="1"/>
    <x v="7"/>
    <x v="0"/>
    <s v="01/07/2017"/>
    <x v="3"/>
    <s v="JF-15355"/>
    <s v="Jay Fein"/>
    <x v="0"/>
    <x v="0"/>
    <x v="20"/>
    <x v="0"/>
    <s v="OFF-BI-10003364"/>
    <x v="1"/>
    <n v="58.34"/>
  </r>
  <r>
    <n v="4176"/>
    <s v="CA-2016-154340"/>
    <n v="29"/>
    <x v="0"/>
    <x v="1"/>
    <s v="30/11/2016"/>
    <x v="2"/>
    <s v="EK-13795"/>
    <s v="Eileen Kiefer"/>
    <x v="2"/>
    <x v="0"/>
    <x v="1"/>
    <x v="1"/>
    <s v="OFF-AR-10003582"/>
    <x v="1"/>
    <n v="56.3"/>
  </r>
  <r>
    <n v="4177"/>
    <s v="CA-2015-128846"/>
    <n v="7"/>
    <x v="3"/>
    <x v="2"/>
    <s v="12/04/2015"/>
    <x v="1"/>
    <s v="RS-19765"/>
    <s v="Roland Schwarz"/>
    <x v="1"/>
    <x v="0"/>
    <x v="20"/>
    <x v="0"/>
    <s v="TEC-PH-10003273"/>
    <x v="2"/>
    <n v="629.95000000000005"/>
  </r>
  <r>
    <n v="4178"/>
    <s v="CA-2015-128846"/>
    <n v="7"/>
    <x v="3"/>
    <x v="2"/>
    <s v="12/04/2015"/>
    <x v="1"/>
    <s v="RS-19765"/>
    <s v="Roland Schwarz"/>
    <x v="1"/>
    <x v="0"/>
    <x v="20"/>
    <x v="0"/>
    <s v="OFF-PA-10000100"/>
    <x v="1"/>
    <n v="122.97"/>
  </r>
  <r>
    <n v="4179"/>
    <s v="CA-2017-148593"/>
    <n v="16"/>
    <x v="1"/>
    <x v="0"/>
    <s v="18/06/2017"/>
    <x v="0"/>
    <s v="BD-11320"/>
    <s v="Bill Donatelli"/>
    <x v="0"/>
    <x v="0"/>
    <x v="1"/>
    <x v="1"/>
    <s v="OFF-PA-10001776"/>
    <x v="1"/>
    <n v="46.35"/>
  </r>
  <r>
    <n v="4180"/>
    <s v="US-2018-119039"/>
    <n v="6"/>
    <x v="10"/>
    <x v="3"/>
    <s v="10/03/2018"/>
    <x v="1"/>
    <s v="BF-11170"/>
    <s v="Ben Ferrer"/>
    <x v="2"/>
    <x v="0"/>
    <x v="1"/>
    <x v="1"/>
    <s v="OFF-BI-10004182"/>
    <x v="1"/>
    <n v="14.976000000000001"/>
  </r>
  <r>
    <n v="4181"/>
    <s v="CA-2018-128426"/>
    <n v="7"/>
    <x v="2"/>
    <x v="3"/>
    <s v="11/10/2018"/>
    <x v="1"/>
    <s v="JK-15730"/>
    <s v="Joe Kamberova"/>
    <x v="0"/>
    <x v="0"/>
    <x v="5"/>
    <x v="2"/>
    <s v="OFF-BI-10000756"/>
    <x v="1"/>
    <n v="4.24"/>
  </r>
  <r>
    <n v="4182"/>
    <s v="US-2018-136868"/>
    <n v="6"/>
    <x v="2"/>
    <x v="3"/>
    <s v="12/10/2018"/>
    <x v="1"/>
    <s v="CR-12820"/>
    <s v="Cyra Reiten"/>
    <x v="2"/>
    <x v="0"/>
    <x v="15"/>
    <x v="3"/>
    <s v="TEC-AC-10001539"/>
    <x v="2"/>
    <n v="319.95999999999998"/>
  </r>
  <r>
    <n v="4183"/>
    <s v="US-2018-136868"/>
    <n v="6"/>
    <x v="2"/>
    <x v="3"/>
    <s v="12/10/2018"/>
    <x v="1"/>
    <s v="CR-12820"/>
    <s v="Cyra Reiten"/>
    <x v="2"/>
    <x v="0"/>
    <x v="15"/>
    <x v="3"/>
    <s v="OFF-PA-10002377"/>
    <x v="1"/>
    <n v="17.04"/>
  </r>
  <r>
    <n v="4184"/>
    <s v="US-2018-136868"/>
    <n v="6"/>
    <x v="2"/>
    <x v="3"/>
    <s v="12/10/2018"/>
    <x v="1"/>
    <s v="CR-12820"/>
    <s v="Cyra Reiten"/>
    <x v="2"/>
    <x v="0"/>
    <x v="15"/>
    <x v="3"/>
    <s v="OFF-ST-10000991"/>
    <x v="1"/>
    <n v="344.91"/>
  </r>
  <r>
    <n v="4185"/>
    <s v="CA-2017-143749"/>
    <n v="5"/>
    <x v="4"/>
    <x v="0"/>
    <s v="07/12/2017"/>
    <x v="2"/>
    <s v="AG-10300"/>
    <s v="Aleksandra Gannaway"/>
    <x v="1"/>
    <x v="0"/>
    <x v="31"/>
    <x v="3"/>
    <s v="FUR-BO-10002853"/>
    <x v="0"/>
    <n v="81.94"/>
  </r>
  <r>
    <n v="4186"/>
    <s v="CA-2017-111493"/>
    <n v="21"/>
    <x v="2"/>
    <x v="0"/>
    <s v="22/10/2017"/>
    <x v="2"/>
    <s v="CM-12160"/>
    <s v="Charles McCrossin"/>
    <x v="0"/>
    <x v="0"/>
    <x v="39"/>
    <x v="3"/>
    <s v="TEC-AC-10004510"/>
    <x v="2"/>
    <n v="98.16"/>
  </r>
  <r>
    <n v="4187"/>
    <s v="CA-2018-112536"/>
    <n v="18"/>
    <x v="5"/>
    <x v="3"/>
    <s v="23/05/2018"/>
    <x v="1"/>
    <s v="SG-20890"/>
    <s v="Susan Gilcrest"/>
    <x v="1"/>
    <x v="0"/>
    <x v="5"/>
    <x v="2"/>
    <s v="OFF-BI-10003712"/>
    <x v="1"/>
    <n v="6.8739999999999997"/>
  </r>
  <r>
    <n v="4188"/>
    <s v="CA-2018-112536"/>
    <n v="18"/>
    <x v="5"/>
    <x v="3"/>
    <s v="23/05/2018"/>
    <x v="1"/>
    <s v="SG-20890"/>
    <s v="Susan Gilcrest"/>
    <x v="1"/>
    <x v="0"/>
    <x v="5"/>
    <x v="2"/>
    <s v="OFF-BI-10002571"/>
    <x v="1"/>
    <n v="1.996"/>
  </r>
  <r>
    <n v="4189"/>
    <s v="CA-2018-112536"/>
    <n v="18"/>
    <x v="5"/>
    <x v="3"/>
    <s v="23/05/2018"/>
    <x v="1"/>
    <s v="SG-20890"/>
    <s v="Susan Gilcrest"/>
    <x v="1"/>
    <x v="0"/>
    <x v="5"/>
    <x v="2"/>
    <s v="OFF-ST-10004835"/>
    <x v="1"/>
    <n v="8.9280000000000008"/>
  </r>
  <r>
    <n v="4190"/>
    <s v="CA-2017-157714"/>
    <n v="26"/>
    <x v="8"/>
    <x v="0"/>
    <s v="01/10/2017"/>
    <x v="0"/>
    <s v="CS-12175"/>
    <s v="Charles Sheldon"/>
    <x v="1"/>
    <x v="0"/>
    <x v="23"/>
    <x v="2"/>
    <s v="OFF-PA-10004022"/>
    <x v="1"/>
    <n v="9.99"/>
  </r>
  <r>
    <n v="4191"/>
    <s v="CA-2018-166709"/>
    <n v="17"/>
    <x v="0"/>
    <x v="3"/>
    <s v="22/11/2018"/>
    <x v="1"/>
    <s v="HL-15040"/>
    <s v="Hunter Lopez"/>
    <x v="0"/>
    <x v="0"/>
    <x v="13"/>
    <x v="3"/>
    <s v="TEC-CO-10004722"/>
    <x v="2"/>
    <n v="10499.97"/>
  </r>
  <r>
    <n v="4192"/>
    <s v="CA-2016-129392"/>
    <n v="8"/>
    <x v="7"/>
    <x v="1"/>
    <s v="08/07/2016"/>
    <x v="3"/>
    <s v="DM-13015"/>
    <s v="Darrin Martin"/>
    <x v="0"/>
    <x v="0"/>
    <x v="5"/>
    <x v="2"/>
    <s v="OFF-PA-10004248"/>
    <x v="1"/>
    <n v="21.12"/>
  </r>
  <r>
    <n v="4193"/>
    <s v="CA-2016-150875"/>
    <n v="16"/>
    <x v="0"/>
    <x v="1"/>
    <s v="20/11/2016"/>
    <x v="1"/>
    <s v="HK-14890"/>
    <s v="Heather Kirkland"/>
    <x v="1"/>
    <x v="0"/>
    <x v="45"/>
    <x v="1"/>
    <s v="FUR-TA-10000577"/>
    <x v="0"/>
    <n v="696.42"/>
  </r>
  <r>
    <n v="4194"/>
    <s v="CA-2016-150875"/>
    <n v="16"/>
    <x v="0"/>
    <x v="1"/>
    <s v="20/11/2016"/>
    <x v="1"/>
    <s v="HK-14890"/>
    <s v="Heather Kirkland"/>
    <x v="1"/>
    <x v="0"/>
    <x v="45"/>
    <x v="1"/>
    <s v="TEC-PH-10001254"/>
    <x v="2"/>
    <n v="304.77600000000001"/>
  </r>
  <r>
    <n v="4195"/>
    <s v="CA-2016-154200"/>
    <n v="18"/>
    <x v="1"/>
    <x v="1"/>
    <s v="22/06/2016"/>
    <x v="1"/>
    <s v="BG-11740"/>
    <s v="Bruce Geld"/>
    <x v="0"/>
    <x v="0"/>
    <x v="1"/>
    <x v="1"/>
    <s v="OFF-AR-10001044"/>
    <x v="1"/>
    <n v="51.98"/>
  </r>
  <r>
    <n v="4196"/>
    <s v="CA-2017-124233"/>
    <n v="8"/>
    <x v="3"/>
    <x v="0"/>
    <s v="14/04/2017"/>
    <x v="1"/>
    <s v="CK-12595"/>
    <s v="Clytie Kelty"/>
    <x v="0"/>
    <x v="0"/>
    <x v="1"/>
    <x v="1"/>
    <s v="FUR-FU-10002597"/>
    <x v="0"/>
    <n v="24.7"/>
  </r>
  <r>
    <n v="4197"/>
    <s v="US-2016-134271"/>
    <n v="18"/>
    <x v="3"/>
    <x v="1"/>
    <s v="23/04/2016"/>
    <x v="0"/>
    <s v="RF-19735"/>
    <s v="Roland Fjeld"/>
    <x v="0"/>
    <x v="0"/>
    <x v="15"/>
    <x v="3"/>
    <s v="OFF-LA-10004093"/>
    <x v="1"/>
    <n v="21.93"/>
  </r>
  <r>
    <n v="4198"/>
    <s v="US-2017-161683"/>
    <n v="3"/>
    <x v="4"/>
    <x v="0"/>
    <s v="08/12/2017"/>
    <x v="1"/>
    <s v="CJ-12010"/>
    <s v="Caroline Jumper"/>
    <x v="0"/>
    <x v="0"/>
    <x v="9"/>
    <x v="3"/>
    <s v="OFF-AP-10000179"/>
    <x v="1"/>
    <n v="394.81599999999997"/>
  </r>
  <r>
    <n v="4199"/>
    <s v="US-2017-161683"/>
    <n v="3"/>
    <x v="4"/>
    <x v="0"/>
    <s v="08/12/2017"/>
    <x v="1"/>
    <s v="CJ-12010"/>
    <s v="Caroline Jumper"/>
    <x v="0"/>
    <x v="0"/>
    <x v="9"/>
    <x v="3"/>
    <s v="OFF-BI-10001072"/>
    <x v="1"/>
    <n v="18.192"/>
  </r>
  <r>
    <n v="4200"/>
    <s v="CA-2016-143105"/>
    <n v="10"/>
    <x v="4"/>
    <x v="1"/>
    <s v="10/12/2016"/>
    <x v="3"/>
    <s v="MA-17560"/>
    <s v="Matt Abelman"/>
    <x v="2"/>
    <x v="0"/>
    <x v="15"/>
    <x v="3"/>
    <s v="OFF-LA-10004093"/>
    <x v="1"/>
    <n v="7.31"/>
  </r>
  <r>
    <n v="4201"/>
    <s v="CA-2016-143105"/>
    <n v="10"/>
    <x v="4"/>
    <x v="1"/>
    <s v="10/12/2016"/>
    <x v="3"/>
    <s v="MA-17560"/>
    <s v="Matt Abelman"/>
    <x v="2"/>
    <x v="0"/>
    <x v="15"/>
    <x v="3"/>
    <s v="TEC-CO-10002095"/>
    <x v="2"/>
    <n v="799.98400000000004"/>
  </r>
  <r>
    <n v="4202"/>
    <s v="CA-2016-143105"/>
    <n v="10"/>
    <x v="4"/>
    <x v="1"/>
    <s v="10/12/2016"/>
    <x v="3"/>
    <s v="MA-17560"/>
    <s v="Matt Abelman"/>
    <x v="2"/>
    <x v="0"/>
    <x v="15"/>
    <x v="3"/>
    <s v="OFF-PA-10002713"/>
    <x v="1"/>
    <n v="41.28"/>
  </r>
  <r>
    <n v="4203"/>
    <s v="CA-2016-143105"/>
    <n v="10"/>
    <x v="4"/>
    <x v="1"/>
    <s v="10/12/2016"/>
    <x v="3"/>
    <s v="MA-17560"/>
    <s v="Matt Abelman"/>
    <x v="2"/>
    <x v="0"/>
    <x v="15"/>
    <x v="3"/>
    <s v="OFF-PA-10002254"/>
    <x v="1"/>
    <n v="184.66"/>
  </r>
  <r>
    <n v="4204"/>
    <s v="CA-2015-145387"/>
    <n v="31"/>
    <x v="2"/>
    <x v="2"/>
    <s v="02/11/2015"/>
    <x v="0"/>
    <s v="AM-10705"/>
    <s v="Anne McFarland"/>
    <x v="0"/>
    <x v="0"/>
    <x v="34"/>
    <x v="3"/>
    <s v="OFF-AR-10001683"/>
    <x v="1"/>
    <n v="49.25"/>
  </r>
  <r>
    <n v="4205"/>
    <s v="CA-2015-145387"/>
    <n v="31"/>
    <x v="2"/>
    <x v="2"/>
    <s v="02/11/2015"/>
    <x v="0"/>
    <s v="AM-10705"/>
    <s v="Anne McFarland"/>
    <x v="0"/>
    <x v="0"/>
    <x v="34"/>
    <x v="3"/>
    <s v="OFF-PA-10002195"/>
    <x v="1"/>
    <n v="10.16"/>
  </r>
  <r>
    <n v="4206"/>
    <s v="CA-2015-145387"/>
    <n v="31"/>
    <x v="2"/>
    <x v="2"/>
    <s v="02/11/2015"/>
    <x v="0"/>
    <s v="AM-10705"/>
    <s v="Anne McFarland"/>
    <x v="0"/>
    <x v="0"/>
    <x v="34"/>
    <x v="3"/>
    <s v="FUR-FU-10002364"/>
    <x v="0"/>
    <n v="14.76"/>
  </r>
  <r>
    <n v="4207"/>
    <s v="CA-2015-145387"/>
    <n v="31"/>
    <x v="2"/>
    <x v="2"/>
    <s v="02/11/2015"/>
    <x v="0"/>
    <s v="AM-10705"/>
    <s v="Anne McFarland"/>
    <x v="0"/>
    <x v="0"/>
    <x v="34"/>
    <x v="3"/>
    <s v="OFF-BI-10004001"/>
    <x v="1"/>
    <n v="34.08"/>
  </r>
  <r>
    <n v="4208"/>
    <s v="CA-2015-145387"/>
    <n v="31"/>
    <x v="2"/>
    <x v="2"/>
    <s v="02/11/2015"/>
    <x v="0"/>
    <s v="AM-10705"/>
    <s v="Anne McFarland"/>
    <x v="0"/>
    <x v="0"/>
    <x v="34"/>
    <x v="3"/>
    <s v="FUR-FU-10000023"/>
    <x v="0"/>
    <n v="17.670000000000002"/>
  </r>
  <r>
    <n v="4209"/>
    <s v="CA-2015-145387"/>
    <n v="31"/>
    <x v="2"/>
    <x v="2"/>
    <s v="02/11/2015"/>
    <x v="0"/>
    <s v="AM-10705"/>
    <s v="Anne McFarland"/>
    <x v="0"/>
    <x v="0"/>
    <x v="34"/>
    <x v="3"/>
    <s v="FUR-CH-10002320"/>
    <x v="0"/>
    <n v="1604.9"/>
  </r>
  <r>
    <n v="4210"/>
    <s v="CA-2015-145387"/>
    <n v="31"/>
    <x v="2"/>
    <x v="2"/>
    <s v="02/11/2015"/>
    <x v="0"/>
    <s v="AM-10705"/>
    <s v="Anne McFarland"/>
    <x v="0"/>
    <x v="0"/>
    <x v="34"/>
    <x v="3"/>
    <s v="FUR-TA-10003238"/>
    <x v="0"/>
    <n v="385.68599999999998"/>
  </r>
  <r>
    <n v="4211"/>
    <s v="CA-2018-109715"/>
    <n v="9"/>
    <x v="4"/>
    <x v="3"/>
    <s v="14/12/2018"/>
    <x v="1"/>
    <s v="AH-10585"/>
    <s v="Angele Hood"/>
    <x v="0"/>
    <x v="0"/>
    <x v="10"/>
    <x v="2"/>
    <s v="OFF-PA-10004965"/>
    <x v="1"/>
    <n v="15.984"/>
  </r>
  <r>
    <n v="4212"/>
    <s v="CA-2015-166457"/>
    <n v="5"/>
    <x v="5"/>
    <x v="2"/>
    <s v="09/05/2015"/>
    <x v="0"/>
    <s v="PF-19120"/>
    <s v="Peter Fuller"/>
    <x v="0"/>
    <x v="0"/>
    <x v="0"/>
    <x v="0"/>
    <s v="OFF-PA-10003016"/>
    <x v="1"/>
    <n v="9.42"/>
  </r>
  <r>
    <n v="4213"/>
    <s v="CA-2015-166457"/>
    <n v="5"/>
    <x v="5"/>
    <x v="2"/>
    <s v="09/05/2015"/>
    <x v="0"/>
    <s v="PF-19120"/>
    <s v="Peter Fuller"/>
    <x v="0"/>
    <x v="0"/>
    <x v="0"/>
    <x v="0"/>
    <s v="OFF-AR-10003651"/>
    <x v="1"/>
    <n v="6.56"/>
  </r>
  <r>
    <n v="4214"/>
    <s v="CA-2015-166457"/>
    <n v="5"/>
    <x v="5"/>
    <x v="2"/>
    <s v="09/05/2015"/>
    <x v="0"/>
    <s v="PF-19120"/>
    <s v="Peter Fuller"/>
    <x v="0"/>
    <x v="0"/>
    <x v="0"/>
    <x v="0"/>
    <s v="OFF-PA-10001363"/>
    <x v="1"/>
    <n v="24.56"/>
  </r>
  <r>
    <n v="4215"/>
    <s v="CA-2017-164637"/>
    <n v="4"/>
    <x v="10"/>
    <x v="0"/>
    <s v="08/03/2017"/>
    <x v="1"/>
    <s v="RD-19480"/>
    <s v="Rick Duston"/>
    <x v="0"/>
    <x v="0"/>
    <x v="14"/>
    <x v="2"/>
    <s v="OFF-BI-10003876"/>
    <x v="1"/>
    <n v="128.4"/>
  </r>
  <r>
    <n v="4216"/>
    <s v="CA-2015-103590"/>
    <n v="30"/>
    <x v="0"/>
    <x v="2"/>
    <s v="04/12/2015"/>
    <x v="1"/>
    <s v="JL-15505"/>
    <s v="Jeremy Lonsdale"/>
    <x v="0"/>
    <x v="0"/>
    <x v="15"/>
    <x v="3"/>
    <s v="OFF-EN-10004007"/>
    <x v="1"/>
    <n v="62.28"/>
  </r>
  <r>
    <n v="4217"/>
    <s v="CA-2016-111234"/>
    <n v="18"/>
    <x v="11"/>
    <x v="1"/>
    <s v="22/02/2016"/>
    <x v="1"/>
    <s v="AB-10600"/>
    <s v="Ann Blume"/>
    <x v="1"/>
    <x v="0"/>
    <x v="1"/>
    <x v="1"/>
    <s v="OFF-LA-10002271"/>
    <x v="1"/>
    <n v="9.24"/>
  </r>
  <r>
    <n v="4218"/>
    <s v="CA-2018-149881"/>
    <n v="1"/>
    <x v="3"/>
    <x v="3"/>
    <s v="03/04/2018"/>
    <x v="2"/>
    <s v="NC-18535"/>
    <s v="Nick Crebassa"/>
    <x v="1"/>
    <x v="0"/>
    <x v="1"/>
    <x v="1"/>
    <s v="FUR-BO-10003894"/>
    <x v="0"/>
    <n v="482.66399999999999"/>
  </r>
  <r>
    <n v="4219"/>
    <s v="CA-2018-149881"/>
    <n v="1"/>
    <x v="3"/>
    <x v="3"/>
    <s v="03/04/2018"/>
    <x v="2"/>
    <s v="NC-18535"/>
    <s v="Nick Crebassa"/>
    <x v="1"/>
    <x v="0"/>
    <x v="1"/>
    <x v="1"/>
    <s v="TEC-MA-10000418"/>
    <x v="2"/>
    <n v="4799.9840000000004"/>
  </r>
  <r>
    <n v="4220"/>
    <s v="CA-2018-134565"/>
    <n v="11"/>
    <x v="1"/>
    <x v="3"/>
    <s v="13/06/2018"/>
    <x v="0"/>
    <s v="TB-21400"/>
    <s v="Tom Boeckenhauer"/>
    <x v="0"/>
    <x v="0"/>
    <x v="4"/>
    <x v="1"/>
    <s v="OFF-PA-10004243"/>
    <x v="1"/>
    <n v="37.94"/>
  </r>
  <r>
    <n v="4221"/>
    <s v="CA-2018-134565"/>
    <n v="11"/>
    <x v="1"/>
    <x v="3"/>
    <s v="13/06/2018"/>
    <x v="0"/>
    <s v="TB-21400"/>
    <s v="Tom Boeckenhauer"/>
    <x v="0"/>
    <x v="0"/>
    <x v="4"/>
    <x v="1"/>
    <s v="OFF-BI-10001759"/>
    <x v="1"/>
    <n v="18.288"/>
  </r>
  <r>
    <n v="4222"/>
    <s v="CA-2018-134565"/>
    <n v="11"/>
    <x v="1"/>
    <x v="3"/>
    <s v="13/06/2018"/>
    <x v="0"/>
    <s v="TB-21400"/>
    <s v="Tom Boeckenhauer"/>
    <x v="0"/>
    <x v="0"/>
    <x v="4"/>
    <x v="1"/>
    <s v="TEC-MA-10001570"/>
    <x v="2"/>
    <n v="385.8"/>
  </r>
  <r>
    <n v="4223"/>
    <s v="CA-2018-134565"/>
    <n v="11"/>
    <x v="1"/>
    <x v="3"/>
    <s v="13/06/2018"/>
    <x v="0"/>
    <s v="TB-21400"/>
    <s v="Tom Boeckenhauer"/>
    <x v="0"/>
    <x v="0"/>
    <x v="4"/>
    <x v="1"/>
    <s v="OFF-ST-10004804"/>
    <x v="1"/>
    <n v="102.96"/>
  </r>
  <r>
    <n v="4224"/>
    <s v="CA-2018-134565"/>
    <n v="11"/>
    <x v="1"/>
    <x v="3"/>
    <s v="13/06/2018"/>
    <x v="0"/>
    <s v="TB-21400"/>
    <s v="Tom Boeckenhauer"/>
    <x v="0"/>
    <x v="0"/>
    <x v="4"/>
    <x v="1"/>
    <s v="FUR-BO-10001519"/>
    <x v="0"/>
    <n v="174.42"/>
  </r>
  <r>
    <n v="4225"/>
    <s v="CA-2017-108644"/>
    <n v="30"/>
    <x v="8"/>
    <x v="0"/>
    <s v="03/10/2017"/>
    <x v="2"/>
    <s v="SJ-20215"/>
    <s v="Sarah Jordon"/>
    <x v="0"/>
    <x v="0"/>
    <x v="10"/>
    <x v="2"/>
    <s v="OFF-BI-10000343"/>
    <x v="1"/>
    <n v="1.964"/>
  </r>
  <r>
    <n v="4226"/>
    <s v="US-2015-102631"/>
    <n v="13"/>
    <x v="4"/>
    <x v="2"/>
    <s v="17/12/2015"/>
    <x v="1"/>
    <s v="EB-13840"/>
    <s v="Ellis Ballard"/>
    <x v="1"/>
    <x v="0"/>
    <x v="10"/>
    <x v="2"/>
    <s v="FUR-FU-10003930"/>
    <x v="0"/>
    <n v="94.427999999999997"/>
  </r>
  <r>
    <n v="4227"/>
    <s v="CA-2018-120327"/>
    <n v="11"/>
    <x v="0"/>
    <x v="3"/>
    <s v="16/11/2018"/>
    <x v="1"/>
    <s v="WB-21850"/>
    <s v="William Brown"/>
    <x v="0"/>
    <x v="0"/>
    <x v="23"/>
    <x v="2"/>
    <s v="OFF-FA-10004854"/>
    <x v="1"/>
    <n v="45.92"/>
  </r>
  <r>
    <n v="4228"/>
    <s v="CA-2016-154970"/>
    <n v="5"/>
    <x v="9"/>
    <x v="1"/>
    <s v="10/01/2016"/>
    <x v="1"/>
    <s v="SR-20740"/>
    <s v="Steven Roelle"/>
    <x v="2"/>
    <x v="0"/>
    <x v="4"/>
    <x v="1"/>
    <s v="FUR-CH-10003396"/>
    <x v="0"/>
    <n v="61.584000000000003"/>
  </r>
  <r>
    <n v="4229"/>
    <s v="CA-2017-113803"/>
    <n v="24"/>
    <x v="10"/>
    <x v="0"/>
    <s v="26/03/2017"/>
    <x v="2"/>
    <s v="VG-21805"/>
    <s v="Vivek Grady"/>
    <x v="1"/>
    <x v="0"/>
    <x v="14"/>
    <x v="2"/>
    <s v="OFF-PA-10001994"/>
    <x v="1"/>
    <n v="22.48"/>
  </r>
  <r>
    <n v="4230"/>
    <s v="CA-2018-100223"/>
    <n v="5"/>
    <x v="7"/>
    <x v="3"/>
    <s v="10/07/2018"/>
    <x v="1"/>
    <s v="LS-16945"/>
    <s v="Linda Southworth"/>
    <x v="1"/>
    <x v="0"/>
    <x v="5"/>
    <x v="2"/>
    <s v="FUR-FU-10003601"/>
    <x v="0"/>
    <n v="332.02800000000002"/>
  </r>
  <r>
    <n v="4231"/>
    <s v="CA-2018-100223"/>
    <n v="5"/>
    <x v="7"/>
    <x v="3"/>
    <s v="10/07/2018"/>
    <x v="1"/>
    <s v="LS-16945"/>
    <s v="Linda Southworth"/>
    <x v="1"/>
    <x v="0"/>
    <x v="5"/>
    <x v="2"/>
    <s v="OFF-BI-10003429"/>
    <x v="1"/>
    <n v="11.394"/>
  </r>
  <r>
    <n v="4232"/>
    <s v="CA-2018-100223"/>
    <n v="5"/>
    <x v="7"/>
    <x v="3"/>
    <s v="10/07/2018"/>
    <x v="1"/>
    <s v="LS-16945"/>
    <s v="Linda Southworth"/>
    <x v="1"/>
    <x v="0"/>
    <x v="5"/>
    <x v="2"/>
    <s v="OFF-PA-10000232"/>
    <x v="1"/>
    <n v="15.552"/>
  </r>
  <r>
    <n v="4233"/>
    <s v="CA-2018-100223"/>
    <n v="5"/>
    <x v="7"/>
    <x v="3"/>
    <s v="10/07/2018"/>
    <x v="1"/>
    <s v="LS-16945"/>
    <s v="Linda Southworth"/>
    <x v="1"/>
    <x v="0"/>
    <x v="5"/>
    <x v="2"/>
    <s v="OFF-PA-10002195"/>
    <x v="1"/>
    <n v="31.103999999999999"/>
  </r>
  <r>
    <n v="4234"/>
    <s v="CA-2018-100223"/>
    <n v="5"/>
    <x v="7"/>
    <x v="3"/>
    <s v="10/07/2018"/>
    <x v="1"/>
    <s v="LS-16945"/>
    <s v="Linda Southworth"/>
    <x v="1"/>
    <x v="0"/>
    <x v="5"/>
    <x v="2"/>
    <s v="OFF-BI-10004492"/>
    <x v="1"/>
    <n v="6.3159999999999998"/>
  </r>
  <r>
    <n v="4235"/>
    <s v="CA-2015-168823"/>
    <n v="21"/>
    <x v="8"/>
    <x v="2"/>
    <s v="24/09/2015"/>
    <x v="2"/>
    <s v="MA-17560"/>
    <s v="Matt Abelman"/>
    <x v="2"/>
    <x v="0"/>
    <x v="9"/>
    <x v="3"/>
    <s v="OFF-PA-10004000"/>
    <x v="1"/>
    <n v="11.352"/>
  </r>
  <r>
    <n v="4236"/>
    <s v="CA-2015-168823"/>
    <n v="21"/>
    <x v="8"/>
    <x v="2"/>
    <s v="24/09/2015"/>
    <x v="2"/>
    <s v="MA-17560"/>
    <s v="Matt Abelman"/>
    <x v="2"/>
    <x v="0"/>
    <x v="9"/>
    <x v="3"/>
    <s v="OFF-LA-10004425"/>
    <x v="1"/>
    <n v="20.808"/>
  </r>
  <r>
    <n v="4237"/>
    <s v="CA-2017-162404"/>
    <n v="23"/>
    <x v="7"/>
    <x v="0"/>
    <s v="27/07/2017"/>
    <x v="1"/>
    <s v="NF-18475"/>
    <s v="Neil Französisch"/>
    <x v="2"/>
    <x v="0"/>
    <x v="10"/>
    <x v="2"/>
    <s v="OFF-BI-10000948"/>
    <x v="1"/>
    <n v="11.416"/>
  </r>
  <r>
    <n v="4238"/>
    <s v="CA-2018-104024"/>
    <n v="29"/>
    <x v="6"/>
    <x v="3"/>
    <s v="03/09/2018"/>
    <x v="0"/>
    <s v="MD-17860"/>
    <s v="Michael Dominguez"/>
    <x v="1"/>
    <x v="0"/>
    <x v="9"/>
    <x v="3"/>
    <s v="OFF-AR-10001972"/>
    <x v="1"/>
    <n v="9.4079999999999995"/>
  </r>
  <r>
    <n v="4239"/>
    <s v="CA-2018-147144"/>
    <n v="26"/>
    <x v="10"/>
    <x v="3"/>
    <s v="28/03/2018"/>
    <x v="2"/>
    <s v="MZ-17335"/>
    <s v="Maria Zettner"/>
    <x v="2"/>
    <x v="0"/>
    <x v="4"/>
    <x v="1"/>
    <s v="OFF-AR-10004587"/>
    <x v="1"/>
    <n v="19.829999999999998"/>
  </r>
  <r>
    <n v="4240"/>
    <s v="CA-2018-158673"/>
    <n v="29"/>
    <x v="4"/>
    <x v="3"/>
    <s v="04/01/2019"/>
    <x v="1"/>
    <s v="KB-16600"/>
    <s v="Ken Brennan"/>
    <x v="1"/>
    <x v="0"/>
    <x v="12"/>
    <x v="2"/>
    <s v="OFF-PA-10000994"/>
    <x v="1"/>
    <n v="209.7"/>
  </r>
  <r>
    <n v="4241"/>
    <s v="CA-2015-133704"/>
    <n v="20"/>
    <x v="8"/>
    <x v="2"/>
    <s v="26/09/2015"/>
    <x v="1"/>
    <s v="MA-17995"/>
    <s v="Michelle Arnett"/>
    <x v="2"/>
    <x v="0"/>
    <x v="1"/>
    <x v="1"/>
    <s v="OFF-AP-10001366"/>
    <x v="1"/>
    <n v="43.92"/>
  </r>
  <r>
    <n v="4242"/>
    <s v="CA-2015-133704"/>
    <n v="20"/>
    <x v="8"/>
    <x v="2"/>
    <s v="26/09/2015"/>
    <x v="1"/>
    <s v="MA-17995"/>
    <s v="Michelle Arnett"/>
    <x v="2"/>
    <x v="0"/>
    <x v="1"/>
    <x v="1"/>
    <s v="OFF-BI-10001636"/>
    <x v="1"/>
    <n v="20.231999999999999"/>
  </r>
  <r>
    <n v="4243"/>
    <s v="CA-2017-159142"/>
    <n v="4"/>
    <x v="3"/>
    <x v="0"/>
    <s v="05/04/2017"/>
    <x v="2"/>
    <s v="ME-17320"/>
    <s v="Maria Etezadi"/>
    <x v="2"/>
    <x v="0"/>
    <x v="17"/>
    <x v="0"/>
    <s v="TEC-PH-10001448"/>
    <x v="2"/>
    <n v="149.97"/>
  </r>
  <r>
    <n v="4244"/>
    <s v="CA-2017-159142"/>
    <n v="4"/>
    <x v="3"/>
    <x v="0"/>
    <s v="05/04/2017"/>
    <x v="2"/>
    <s v="ME-17320"/>
    <s v="Maria Etezadi"/>
    <x v="2"/>
    <x v="0"/>
    <x v="17"/>
    <x v="0"/>
    <s v="OFF-PA-10001776"/>
    <x v="1"/>
    <n v="27.81"/>
  </r>
  <r>
    <n v="4245"/>
    <s v="CA-2015-138436"/>
    <n v="26"/>
    <x v="10"/>
    <x v="2"/>
    <s v="30/03/2015"/>
    <x v="1"/>
    <s v="JD-15895"/>
    <s v="Jonathan Doherty"/>
    <x v="1"/>
    <x v="0"/>
    <x v="1"/>
    <x v="1"/>
    <s v="TEC-AC-10002323"/>
    <x v="2"/>
    <n v="66.3"/>
  </r>
  <r>
    <n v="4246"/>
    <s v="CA-2018-117702"/>
    <n v="28"/>
    <x v="0"/>
    <x v="3"/>
    <s v="04/12/2018"/>
    <x v="1"/>
    <s v="LS-16975"/>
    <s v="Lindsay Shagiari"/>
    <x v="2"/>
    <x v="0"/>
    <x v="39"/>
    <x v="3"/>
    <s v="OFF-AR-10004582"/>
    <x v="1"/>
    <n v="1.64"/>
  </r>
  <r>
    <n v="4247"/>
    <s v="CA-2018-117702"/>
    <n v="28"/>
    <x v="0"/>
    <x v="3"/>
    <s v="04/12/2018"/>
    <x v="1"/>
    <s v="LS-16975"/>
    <s v="Lindsay Shagiari"/>
    <x v="2"/>
    <x v="0"/>
    <x v="39"/>
    <x v="3"/>
    <s v="FUR-FU-10000576"/>
    <x v="0"/>
    <n v="1049.2"/>
  </r>
  <r>
    <n v="4248"/>
    <s v="CA-2018-117702"/>
    <n v="28"/>
    <x v="0"/>
    <x v="3"/>
    <s v="04/12/2018"/>
    <x v="1"/>
    <s v="LS-16975"/>
    <s v="Lindsay Shagiari"/>
    <x v="2"/>
    <x v="0"/>
    <x v="39"/>
    <x v="3"/>
    <s v="FUR-FU-10004270"/>
    <x v="0"/>
    <n v="20.9"/>
  </r>
  <r>
    <n v="4249"/>
    <s v="CA-2017-157336"/>
    <n v="1"/>
    <x v="4"/>
    <x v="0"/>
    <s v="05/12/2017"/>
    <x v="0"/>
    <s v="SJ-20500"/>
    <s v="Shirley Jackson"/>
    <x v="0"/>
    <x v="0"/>
    <x v="29"/>
    <x v="3"/>
    <s v="OFF-BI-10004236"/>
    <x v="1"/>
    <n v="88.08"/>
  </r>
  <r>
    <n v="4250"/>
    <s v="CA-2017-157336"/>
    <n v="1"/>
    <x v="4"/>
    <x v="0"/>
    <s v="05/12/2017"/>
    <x v="0"/>
    <s v="SJ-20500"/>
    <s v="Shirley Jackson"/>
    <x v="0"/>
    <x v="0"/>
    <x v="29"/>
    <x v="3"/>
    <s v="FUR-CH-10004997"/>
    <x v="0"/>
    <n v="751.92"/>
  </r>
  <r>
    <n v="4251"/>
    <s v="CA-2015-168130"/>
    <n v="19"/>
    <x v="8"/>
    <x v="2"/>
    <s v="19/09/2015"/>
    <x v="3"/>
    <s v="BS-11365"/>
    <s v="Bill Shonely"/>
    <x v="1"/>
    <x v="0"/>
    <x v="15"/>
    <x v="3"/>
    <s v="FUR-CH-10000988"/>
    <x v="0"/>
    <n v="887.10299999999995"/>
  </r>
  <r>
    <n v="4252"/>
    <s v="CA-2016-155068"/>
    <n v="23"/>
    <x v="2"/>
    <x v="1"/>
    <s v="23/10/2016"/>
    <x v="3"/>
    <s v="RA-19285"/>
    <s v="Ralph Arnett"/>
    <x v="0"/>
    <x v="0"/>
    <x v="2"/>
    <x v="0"/>
    <s v="TEC-PH-10004897"/>
    <x v="2"/>
    <n v="55.944000000000003"/>
  </r>
  <r>
    <n v="4253"/>
    <s v="CA-2016-155068"/>
    <n v="23"/>
    <x v="2"/>
    <x v="1"/>
    <s v="23/10/2016"/>
    <x v="3"/>
    <s v="RA-19285"/>
    <s v="Ralph Arnett"/>
    <x v="0"/>
    <x v="0"/>
    <x v="2"/>
    <x v="0"/>
    <s v="OFF-AR-10002656"/>
    <x v="1"/>
    <n v="10.688000000000001"/>
  </r>
  <r>
    <n v="4254"/>
    <s v="CA-2016-155068"/>
    <n v="23"/>
    <x v="2"/>
    <x v="1"/>
    <s v="23/10/2016"/>
    <x v="3"/>
    <s v="RA-19285"/>
    <s v="Ralph Arnett"/>
    <x v="0"/>
    <x v="0"/>
    <x v="2"/>
    <x v="0"/>
    <s v="TEC-PH-10004924"/>
    <x v="2"/>
    <n v="11.824"/>
  </r>
  <r>
    <n v="4255"/>
    <s v="CA-2018-163160"/>
    <n v="13"/>
    <x v="2"/>
    <x v="3"/>
    <s v="16/10/2018"/>
    <x v="2"/>
    <s v="TS-21610"/>
    <s v="Troy Staebel"/>
    <x v="0"/>
    <x v="0"/>
    <x v="10"/>
    <x v="2"/>
    <s v="OFF-PA-10003127"/>
    <x v="1"/>
    <n v="63.311999999999998"/>
  </r>
  <r>
    <n v="4256"/>
    <s v="CA-2018-163160"/>
    <n v="13"/>
    <x v="2"/>
    <x v="3"/>
    <s v="16/10/2018"/>
    <x v="2"/>
    <s v="TS-21610"/>
    <s v="Troy Staebel"/>
    <x v="0"/>
    <x v="0"/>
    <x v="10"/>
    <x v="2"/>
    <s v="OFF-BI-10000778"/>
    <x v="1"/>
    <n v="96.784000000000006"/>
  </r>
  <r>
    <n v="4257"/>
    <s v="CA-2018-163160"/>
    <n v="13"/>
    <x v="2"/>
    <x v="3"/>
    <s v="16/10/2018"/>
    <x v="2"/>
    <s v="TS-21610"/>
    <s v="Troy Staebel"/>
    <x v="0"/>
    <x v="0"/>
    <x v="10"/>
    <x v="2"/>
    <s v="FUR-FU-10001424"/>
    <x v="0"/>
    <n v="10.476000000000001"/>
  </r>
  <r>
    <n v="4258"/>
    <s v="CA-2016-101924"/>
    <n v="4"/>
    <x v="8"/>
    <x v="1"/>
    <s v="09/09/2016"/>
    <x v="1"/>
    <s v="KB-16585"/>
    <s v="Ken Black"/>
    <x v="1"/>
    <x v="0"/>
    <x v="21"/>
    <x v="1"/>
    <s v="OFF-BI-10000962"/>
    <x v="1"/>
    <n v="9.7620000000000005"/>
  </r>
  <r>
    <n v="4259"/>
    <s v="CA-2017-124793"/>
    <n v="14"/>
    <x v="10"/>
    <x v="0"/>
    <s v="16/03/2017"/>
    <x v="2"/>
    <s v="MM-18280"/>
    <s v="Muhammed MacIntyre"/>
    <x v="1"/>
    <x v="0"/>
    <x v="4"/>
    <x v="1"/>
    <s v="FUR-CH-10002880"/>
    <x v="0"/>
    <n v="196.78399999999999"/>
  </r>
  <r>
    <n v="4260"/>
    <s v="CA-2018-118367"/>
    <n v="28"/>
    <x v="2"/>
    <x v="3"/>
    <s v="02/11/2018"/>
    <x v="0"/>
    <s v="LO-17170"/>
    <s v="Lori Olson"/>
    <x v="1"/>
    <x v="0"/>
    <x v="15"/>
    <x v="3"/>
    <s v="OFF-EN-10004386"/>
    <x v="1"/>
    <n v="47.98"/>
  </r>
  <r>
    <n v="4261"/>
    <s v="CA-2018-164819"/>
    <n v="15"/>
    <x v="2"/>
    <x v="3"/>
    <s v="19/10/2018"/>
    <x v="0"/>
    <s v="RS-19420"/>
    <s v="Ricardo Sperren"/>
    <x v="1"/>
    <x v="0"/>
    <x v="29"/>
    <x v="3"/>
    <s v="OFF-LA-10001045"/>
    <x v="1"/>
    <n v="13.05"/>
  </r>
  <r>
    <n v="4262"/>
    <s v="CA-2018-158344"/>
    <n v="7"/>
    <x v="6"/>
    <x v="3"/>
    <s v="11/08/2018"/>
    <x v="1"/>
    <s v="CC-12475"/>
    <s v="Cindy Chapman"/>
    <x v="0"/>
    <x v="0"/>
    <x v="11"/>
    <x v="2"/>
    <s v="TEC-AC-10002006"/>
    <x v="2"/>
    <n v="63.96"/>
  </r>
  <r>
    <n v="4263"/>
    <s v="CA-2018-123351"/>
    <n v="21"/>
    <x v="8"/>
    <x v="3"/>
    <s v="25/09/2018"/>
    <x v="1"/>
    <s v="KT-16480"/>
    <s v="Kean Thornton"/>
    <x v="0"/>
    <x v="0"/>
    <x v="32"/>
    <x v="0"/>
    <s v="OFF-AP-10001242"/>
    <x v="1"/>
    <n v="80.48"/>
  </r>
  <r>
    <n v="4264"/>
    <s v="CA-2018-110429"/>
    <n v="3"/>
    <x v="0"/>
    <x v="3"/>
    <s v="08/11/2018"/>
    <x v="1"/>
    <s v="DM-13015"/>
    <s v="Darrin Martin"/>
    <x v="0"/>
    <x v="0"/>
    <x v="9"/>
    <x v="3"/>
    <s v="OFF-BI-10000216"/>
    <x v="1"/>
    <n v="11.673"/>
  </r>
  <r>
    <n v="4265"/>
    <s v="US-2017-131611"/>
    <n v="5"/>
    <x v="0"/>
    <x v="0"/>
    <s v="09/11/2017"/>
    <x v="1"/>
    <s v="EP-13915"/>
    <s v="Emily Phan"/>
    <x v="0"/>
    <x v="0"/>
    <x v="5"/>
    <x v="2"/>
    <s v="FUR-TA-10002774"/>
    <x v="0"/>
    <n v="863.12800000000004"/>
  </r>
  <r>
    <n v="4266"/>
    <s v="US-2017-131611"/>
    <n v="5"/>
    <x v="0"/>
    <x v="0"/>
    <s v="09/11/2017"/>
    <x v="1"/>
    <s v="EP-13915"/>
    <s v="Emily Phan"/>
    <x v="0"/>
    <x v="0"/>
    <x v="5"/>
    <x v="2"/>
    <s v="OFF-BI-10004364"/>
    <x v="1"/>
    <n v="3.5640000000000001"/>
  </r>
  <r>
    <n v="4267"/>
    <s v="US-2017-131611"/>
    <n v="5"/>
    <x v="0"/>
    <x v="0"/>
    <s v="09/11/2017"/>
    <x v="1"/>
    <s v="EP-13915"/>
    <s v="Emily Phan"/>
    <x v="0"/>
    <x v="0"/>
    <x v="5"/>
    <x v="2"/>
    <s v="FUR-BO-10000780"/>
    <x v="0"/>
    <n v="956.66480000000001"/>
  </r>
  <r>
    <n v="4268"/>
    <s v="US-2017-131611"/>
    <n v="5"/>
    <x v="0"/>
    <x v="0"/>
    <s v="09/11/2017"/>
    <x v="1"/>
    <s v="EP-13915"/>
    <s v="Emily Phan"/>
    <x v="0"/>
    <x v="0"/>
    <x v="5"/>
    <x v="2"/>
    <s v="OFF-BI-10001989"/>
    <x v="1"/>
    <n v="12.587999999999999"/>
  </r>
  <r>
    <n v="4269"/>
    <s v="US-2017-131611"/>
    <n v="5"/>
    <x v="0"/>
    <x v="0"/>
    <s v="09/11/2017"/>
    <x v="1"/>
    <s v="EP-13915"/>
    <s v="Emily Phan"/>
    <x v="0"/>
    <x v="0"/>
    <x v="5"/>
    <x v="2"/>
    <s v="TEC-AC-10004001"/>
    <x v="2"/>
    <n v="171.96"/>
  </r>
  <r>
    <n v="4270"/>
    <s v="US-2018-124821"/>
    <n v="25"/>
    <x v="1"/>
    <x v="3"/>
    <s v="29/06/2018"/>
    <x v="0"/>
    <s v="AM-10705"/>
    <s v="Anne McFarland"/>
    <x v="0"/>
    <x v="0"/>
    <x v="4"/>
    <x v="1"/>
    <s v="FUR-TA-10000688"/>
    <x v="0"/>
    <n v="871.4"/>
  </r>
  <r>
    <n v="4271"/>
    <s v="CA-2016-166975"/>
    <n v="26"/>
    <x v="0"/>
    <x v="1"/>
    <s v="30/11/2016"/>
    <x v="1"/>
    <s v="SH-20635"/>
    <s v="Stefanie Holloman"/>
    <x v="1"/>
    <x v="0"/>
    <x v="18"/>
    <x v="0"/>
    <s v="FUR-FU-10003930"/>
    <x v="0"/>
    <n v="692.47199999999998"/>
  </r>
  <r>
    <n v="4272"/>
    <s v="CA-2017-123806"/>
    <n v="24"/>
    <x v="0"/>
    <x v="0"/>
    <s v="27/11/2017"/>
    <x v="0"/>
    <s v="LA-16780"/>
    <s v="Laura Armstrong"/>
    <x v="1"/>
    <x v="0"/>
    <x v="39"/>
    <x v="3"/>
    <s v="FUR-FU-10000965"/>
    <x v="0"/>
    <n v="207.76"/>
  </r>
  <r>
    <n v="4273"/>
    <s v="US-2018-158505"/>
    <n v="21"/>
    <x v="7"/>
    <x v="3"/>
    <s v="21/07/2018"/>
    <x v="3"/>
    <s v="SF-20200"/>
    <s v="Sarah Foster"/>
    <x v="0"/>
    <x v="0"/>
    <x v="7"/>
    <x v="1"/>
    <s v="TEC-PH-10004071"/>
    <x v="2"/>
    <n v="71.927999999999997"/>
  </r>
  <r>
    <n v="4274"/>
    <s v="US-2018-158505"/>
    <n v="21"/>
    <x v="7"/>
    <x v="3"/>
    <s v="21/07/2018"/>
    <x v="3"/>
    <s v="SF-20200"/>
    <s v="Sarah Foster"/>
    <x v="0"/>
    <x v="0"/>
    <x v="7"/>
    <x v="1"/>
    <s v="OFF-AR-10001044"/>
    <x v="1"/>
    <n v="25.99"/>
  </r>
  <r>
    <n v="4275"/>
    <s v="CA-2016-142692"/>
    <n v="23"/>
    <x v="2"/>
    <x v="1"/>
    <s v="28/10/2016"/>
    <x v="1"/>
    <s v="AG-10495"/>
    <s v="Andrew Gjertsen"/>
    <x v="1"/>
    <x v="0"/>
    <x v="4"/>
    <x v="1"/>
    <s v="OFF-BI-10004140"/>
    <x v="1"/>
    <n v="3.5920000000000001"/>
  </r>
  <r>
    <n v="4276"/>
    <s v="CA-2016-123456"/>
    <n v="9"/>
    <x v="7"/>
    <x v="1"/>
    <s v="13/07/2016"/>
    <x v="1"/>
    <s v="KN-16450"/>
    <s v="Kean Nguyen"/>
    <x v="1"/>
    <x v="0"/>
    <x v="5"/>
    <x v="2"/>
    <s v="OFF-AP-10002684"/>
    <x v="1"/>
    <n v="48.631999999999998"/>
  </r>
  <r>
    <n v="4277"/>
    <s v="CA-2018-151358"/>
    <n v="18"/>
    <x v="6"/>
    <x v="3"/>
    <s v="22/08/2018"/>
    <x v="1"/>
    <s v="NF-18595"/>
    <s v="Nicole Fjeld"/>
    <x v="2"/>
    <x v="0"/>
    <x v="4"/>
    <x v="1"/>
    <s v="OFF-ST-10000046"/>
    <x v="1"/>
    <n v="323.10000000000002"/>
  </r>
  <r>
    <n v="4278"/>
    <s v="US-2017-107440"/>
    <n v="16"/>
    <x v="3"/>
    <x v="0"/>
    <s v="20/04/2017"/>
    <x v="1"/>
    <s v="BS-11365"/>
    <s v="Bill Shonely"/>
    <x v="1"/>
    <x v="0"/>
    <x v="30"/>
    <x v="3"/>
    <s v="TEC-MA-10001047"/>
    <x v="2"/>
    <n v="9099.93"/>
  </r>
  <r>
    <n v="4279"/>
    <s v="US-2017-107440"/>
    <n v="16"/>
    <x v="3"/>
    <x v="0"/>
    <s v="20/04/2017"/>
    <x v="1"/>
    <s v="BS-11365"/>
    <s v="Bill Shonely"/>
    <x v="1"/>
    <x v="0"/>
    <x v="30"/>
    <x v="3"/>
    <s v="FUR-FU-10000550"/>
    <x v="0"/>
    <n v="9.9600000000000009"/>
  </r>
  <r>
    <n v="4280"/>
    <s v="US-2017-107440"/>
    <n v="16"/>
    <x v="3"/>
    <x v="0"/>
    <s v="20/04/2017"/>
    <x v="1"/>
    <s v="BS-11365"/>
    <s v="Bill Shonely"/>
    <x v="1"/>
    <x v="0"/>
    <x v="30"/>
    <x v="3"/>
    <s v="OFF-BI-10002432"/>
    <x v="1"/>
    <n v="25.3"/>
  </r>
  <r>
    <n v="4281"/>
    <s v="CA-2015-166989"/>
    <n v="14"/>
    <x v="0"/>
    <x v="2"/>
    <s v="18/11/2015"/>
    <x v="1"/>
    <s v="RM-19675"/>
    <s v="Robert Marley"/>
    <x v="2"/>
    <x v="0"/>
    <x v="15"/>
    <x v="3"/>
    <s v="OFF-PA-10004470"/>
    <x v="1"/>
    <n v="11.36"/>
  </r>
  <r>
    <n v="4282"/>
    <s v="CA-2015-166989"/>
    <n v="14"/>
    <x v="0"/>
    <x v="2"/>
    <s v="18/11/2015"/>
    <x v="1"/>
    <s v="RM-19675"/>
    <s v="Robert Marley"/>
    <x v="2"/>
    <x v="0"/>
    <x v="15"/>
    <x v="3"/>
    <s v="FUR-CH-10001797"/>
    <x v="0"/>
    <n v="69.263999999999996"/>
  </r>
  <r>
    <n v="4283"/>
    <s v="CA-2015-103100"/>
    <n v="20"/>
    <x v="4"/>
    <x v="2"/>
    <s v="23/12/2015"/>
    <x v="2"/>
    <s v="AB-10105"/>
    <s v="Adrian Barton"/>
    <x v="0"/>
    <x v="0"/>
    <x v="14"/>
    <x v="2"/>
    <s v="OFF-LA-10003720"/>
    <x v="1"/>
    <n v="3.69"/>
  </r>
  <r>
    <n v="4284"/>
    <s v="CA-2015-103100"/>
    <n v="20"/>
    <x v="4"/>
    <x v="2"/>
    <s v="23/12/2015"/>
    <x v="2"/>
    <s v="AB-10105"/>
    <s v="Adrian Barton"/>
    <x v="0"/>
    <x v="0"/>
    <x v="14"/>
    <x v="2"/>
    <s v="OFF-BI-10004600"/>
    <x v="1"/>
    <n v="1103.97"/>
  </r>
  <r>
    <n v="4285"/>
    <s v="CA-2016-105690"/>
    <n v="21"/>
    <x v="0"/>
    <x v="1"/>
    <s v="26/11/2016"/>
    <x v="0"/>
    <s v="CA-11965"/>
    <s v="Carol Adams"/>
    <x v="1"/>
    <x v="0"/>
    <x v="5"/>
    <x v="2"/>
    <s v="FUR-BO-10003965"/>
    <x v="0"/>
    <n v="246.1328"/>
  </r>
  <r>
    <n v="4286"/>
    <s v="CA-2016-105690"/>
    <n v="21"/>
    <x v="0"/>
    <x v="1"/>
    <s v="26/11/2016"/>
    <x v="0"/>
    <s v="CA-11965"/>
    <s v="Carol Adams"/>
    <x v="1"/>
    <x v="0"/>
    <x v="5"/>
    <x v="2"/>
    <s v="OFF-LA-10000240"/>
    <x v="1"/>
    <n v="11.696"/>
  </r>
  <r>
    <n v="4287"/>
    <s v="CA-2016-105690"/>
    <n v="21"/>
    <x v="0"/>
    <x v="1"/>
    <s v="26/11/2016"/>
    <x v="0"/>
    <s v="CA-11965"/>
    <s v="Carol Adams"/>
    <x v="1"/>
    <x v="0"/>
    <x v="5"/>
    <x v="2"/>
    <s v="TEC-CO-10001571"/>
    <x v="2"/>
    <n v="439.99200000000002"/>
  </r>
  <r>
    <n v="4288"/>
    <s v="CA-2018-127516"/>
    <n v="28"/>
    <x v="4"/>
    <x v="3"/>
    <s v="03/01/2019"/>
    <x v="1"/>
    <s v="EH-14005"/>
    <s v="Erica Hernandez"/>
    <x v="2"/>
    <x v="0"/>
    <x v="18"/>
    <x v="0"/>
    <s v="OFF-ST-10000736"/>
    <x v="1"/>
    <n v="64.784000000000006"/>
  </r>
  <r>
    <n v="4289"/>
    <s v="US-2016-117184"/>
    <n v="17"/>
    <x v="5"/>
    <x v="1"/>
    <s v="21/05/2016"/>
    <x v="1"/>
    <s v="ON-18715"/>
    <s v="Odella Nelson"/>
    <x v="1"/>
    <x v="0"/>
    <x v="5"/>
    <x v="2"/>
    <s v="OFF-BI-10002082"/>
    <x v="1"/>
    <n v="33.28"/>
  </r>
  <r>
    <n v="4290"/>
    <s v="US-2016-117184"/>
    <n v="17"/>
    <x v="5"/>
    <x v="1"/>
    <s v="21/05/2016"/>
    <x v="1"/>
    <s v="ON-18715"/>
    <s v="Odella Nelson"/>
    <x v="1"/>
    <x v="0"/>
    <x v="5"/>
    <x v="2"/>
    <s v="OFF-PA-10002250"/>
    <x v="1"/>
    <n v="14.087999999999999"/>
  </r>
  <r>
    <n v="4291"/>
    <s v="CA-2018-102407"/>
    <n v="9"/>
    <x v="4"/>
    <x v="3"/>
    <s v="13/12/2018"/>
    <x v="0"/>
    <s v="AT-10435"/>
    <s v="Alyssa Tate"/>
    <x v="2"/>
    <x v="0"/>
    <x v="1"/>
    <x v="1"/>
    <s v="OFF-AR-10000122"/>
    <x v="1"/>
    <n v="11.16"/>
  </r>
  <r>
    <n v="4292"/>
    <s v="CA-2018-102407"/>
    <n v="9"/>
    <x v="4"/>
    <x v="3"/>
    <s v="13/12/2018"/>
    <x v="0"/>
    <s v="AT-10435"/>
    <s v="Alyssa Tate"/>
    <x v="2"/>
    <x v="0"/>
    <x v="1"/>
    <x v="1"/>
    <s v="FUR-TA-10003748"/>
    <x v="0"/>
    <n v="896.32799999999997"/>
  </r>
  <r>
    <n v="4293"/>
    <s v="CA-2018-102407"/>
    <n v="9"/>
    <x v="4"/>
    <x v="3"/>
    <s v="13/12/2018"/>
    <x v="0"/>
    <s v="AT-10435"/>
    <s v="Alyssa Tate"/>
    <x v="2"/>
    <x v="0"/>
    <x v="1"/>
    <x v="1"/>
    <s v="OFF-AP-10001394"/>
    <x v="1"/>
    <n v="189"/>
  </r>
  <r>
    <n v="4294"/>
    <s v="CA-2018-130967"/>
    <n v="10"/>
    <x v="10"/>
    <x v="3"/>
    <s v="16/03/2018"/>
    <x v="1"/>
    <s v="EB-13870"/>
    <s v="Emily Burns"/>
    <x v="0"/>
    <x v="0"/>
    <x v="9"/>
    <x v="3"/>
    <s v="TEC-PH-10004896"/>
    <x v="2"/>
    <n v="53.981999999999999"/>
  </r>
  <r>
    <n v="4295"/>
    <s v="CA-2018-101581"/>
    <n v="22"/>
    <x v="2"/>
    <x v="3"/>
    <s v="27/10/2018"/>
    <x v="1"/>
    <s v="DW-13195"/>
    <s v="David Wiener"/>
    <x v="1"/>
    <x v="0"/>
    <x v="21"/>
    <x v="1"/>
    <s v="FUR-TA-10002607"/>
    <x v="0"/>
    <n v="177.22499999999999"/>
  </r>
  <r>
    <n v="4296"/>
    <s v="CA-2018-169124"/>
    <n v="3"/>
    <x v="7"/>
    <x v="3"/>
    <s v="10/07/2018"/>
    <x v="1"/>
    <s v="MB-17305"/>
    <s v="Maria Bertelson"/>
    <x v="0"/>
    <x v="0"/>
    <x v="1"/>
    <x v="1"/>
    <s v="FUR-FU-10001215"/>
    <x v="0"/>
    <n v="129.38999999999999"/>
  </r>
  <r>
    <n v="4297"/>
    <s v="CA-2018-117261"/>
    <n v="4"/>
    <x v="8"/>
    <x v="3"/>
    <s v="10/09/2018"/>
    <x v="1"/>
    <s v="TH-21235"/>
    <s v="Tiffany House"/>
    <x v="1"/>
    <x v="0"/>
    <x v="1"/>
    <x v="1"/>
    <s v="OFF-ST-10000419"/>
    <x v="1"/>
    <n v="54.32"/>
  </r>
  <r>
    <n v="4298"/>
    <s v="CA-2018-129021"/>
    <n v="23"/>
    <x v="6"/>
    <x v="3"/>
    <s v="26/08/2018"/>
    <x v="0"/>
    <s v="PO-18850"/>
    <s v="Patrick O'Brill"/>
    <x v="0"/>
    <x v="0"/>
    <x v="2"/>
    <x v="0"/>
    <s v="TEC-PH-10001459"/>
    <x v="2"/>
    <n v="4367.8959999999997"/>
  </r>
  <r>
    <n v="4299"/>
    <s v="CA-2018-129021"/>
    <n v="23"/>
    <x v="6"/>
    <x v="3"/>
    <s v="26/08/2018"/>
    <x v="0"/>
    <s v="PO-18850"/>
    <s v="Patrick O'Brill"/>
    <x v="0"/>
    <x v="0"/>
    <x v="2"/>
    <x v="0"/>
    <s v="OFF-PA-10000241"/>
    <x v="1"/>
    <n v="49.567999999999998"/>
  </r>
  <r>
    <n v="4300"/>
    <s v="CA-2018-129021"/>
    <n v="23"/>
    <x v="6"/>
    <x v="3"/>
    <s v="26/08/2018"/>
    <x v="0"/>
    <s v="PO-18850"/>
    <s v="Patrick O'Brill"/>
    <x v="0"/>
    <x v="0"/>
    <x v="2"/>
    <x v="0"/>
    <s v="OFF-AP-10003040"/>
    <x v="1"/>
    <n v="161.376"/>
  </r>
  <r>
    <n v="4301"/>
    <s v="CA-2018-129021"/>
    <n v="23"/>
    <x v="6"/>
    <x v="3"/>
    <s v="26/08/2018"/>
    <x v="0"/>
    <s v="PO-18850"/>
    <s v="Patrick O'Brill"/>
    <x v="0"/>
    <x v="0"/>
    <x v="2"/>
    <x v="0"/>
    <s v="FUR-FU-10001852"/>
    <x v="0"/>
    <n v="2.7839999999999998"/>
  </r>
  <r>
    <n v="4302"/>
    <s v="CA-2018-129021"/>
    <n v="23"/>
    <x v="6"/>
    <x v="3"/>
    <s v="26/08/2018"/>
    <x v="0"/>
    <s v="PO-18850"/>
    <s v="Patrick O'Brill"/>
    <x v="0"/>
    <x v="0"/>
    <x v="2"/>
    <x v="0"/>
    <s v="OFF-PA-10000141"/>
    <x v="1"/>
    <n v="8.7200000000000006"/>
  </r>
  <r>
    <n v="4303"/>
    <s v="CA-2015-123253"/>
    <n v="22"/>
    <x v="6"/>
    <x v="2"/>
    <s v="25/08/2015"/>
    <x v="0"/>
    <s v="DE-13255"/>
    <s v="Deanra Eno"/>
    <x v="2"/>
    <x v="0"/>
    <x v="24"/>
    <x v="3"/>
    <s v="OFF-AR-10002804"/>
    <x v="1"/>
    <n v="3.9119999999999999"/>
  </r>
  <r>
    <n v="4304"/>
    <s v="CA-2017-121601"/>
    <n v="4"/>
    <x v="2"/>
    <x v="0"/>
    <s v="04/10/2017"/>
    <x v="3"/>
    <s v="MO-17500"/>
    <s v="Mary O'Rourke"/>
    <x v="0"/>
    <x v="0"/>
    <x v="5"/>
    <x v="2"/>
    <s v="OFF-EN-10003862"/>
    <x v="1"/>
    <n v="59.752000000000002"/>
  </r>
  <r>
    <n v="4305"/>
    <s v="CA-2015-162278"/>
    <n v="26"/>
    <x v="2"/>
    <x v="2"/>
    <s v="30/10/2015"/>
    <x v="0"/>
    <s v="AH-10585"/>
    <s v="Angele Hood"/>
    <x v="0"/>
    <x v="0"/>
    <x v="4"/>
    <x v="1"/>
    <s v="FUR-FU-10000448"/>
    <x v="0"/>
    <n v="63.92"/>
  </r>
  <r>
    <n v="4306"/>
    <s v="CA-2015-162278"/>
    <n v="26"/>
    <x v="2"/>
    <x v="2"/>
    <s v="30/10/2015"/>
    <x v="0"/>
    <s v="AH-10585"/>
    <s v="Angele Hood"/>
    <x v="0"/>
    <x v="0"/>
    <x v="4"/>
    <x v="1"/>
    <s v="TEC-PH-10000526"/>
    <x v="2"/>
    <n v="383.96"/>
  </r>
  <r>
    <n v="4307"/>
    <s v="CA-2017-161095"/>
    <n v="28"/>
    <x v="1"/>
    <x v="0"/>
    <s v="28/06/2017"/>
    <x v="3"/>
    <s v="CS-12250"/>
    <s v="Chris Selesnick"/>
    <x v="1"/>
    <x v="0"/>
    <x v="1"/>
    <x v="1"/>
    <s v="OFF-BI-10002764"/>
    <x v="1"/>
    <n v="7.7519999999999998"/>
  </r>
  <r>
    <n v="4308"/>
    <s v="CA-2017-161095"/>
    <n v="28"/>
    <x v="1"/>
    <x v="0"/>
    <s v="28/06/2017"/>
    <x v="3"/>
    <s v="CS-12250"/>
    <s v="Chris Selesnick"/>
    <x v="1"/>
    <x v="0"/>
    <x v="1"/>
    <x v="1"/>
    <s v="OFF-BI-10001524"/>
    <x v="1"/>
    <n v="33.567999999999998"/>
  </r>
  <r>
    <n v="4309"/>
    <s v="CA-2015-125829"/>
    <n v="4"/>
    <x v="0"/>
    <x v="2"/>
    <s v="11/11/2015"/>
    <x v="1"/>
    <s v="WB-21850"/>
    <s v="William Brown"/>
    <x v="0"/>
    <x v="0"/>
    <x v="1"/>
    <x v="1"/>
    <s v="TEC-PH-10001079"/>
    <x v="2"/>
    <n v="666.34400000000005"/>
  </r>
  <r>
    <n v="4310"/>
    <s v="CA-2015-125829"/>
    <n v="4"/>
    <x v="0"/>
    <x v="2"/>
    <s v="11/11/2015"/>
    <x v="1"/>
    <s v="WB-21850"/>
    <s v="William Brown"/>
    <x v="0"/>
    <x v="0"/>
    <x v="1"/>
    <x v="1"/>
    <s v="FUR-TA-10002041"/>
    <x v="0"/>
    <n v="573.72799999999995"/>
  </r>
  <r>
    <n v="4311"/>
    <s v="CA-2015-125829"/>
    <n v="4"/>
    <x v="0"/>
    <x v="2"/>
    <s v="11/11/2015"/>
    <x v="1"/>
    <s v="WB-21850"/>
    <s v="William Brown"/>
    <x v="0"/>
    <x v="0"/>
    <x v="1"/>
    <x v="1"/>
    <s v="OFF-BI-10001036"/>
    <x v="1"/>
    <n v="21.936"/>
  </r>
  <r>
    <n v="4312"/>
    <s v="CA-2015-125829"/>
    <n v="4"/>
    <x v="0"/>
    <x v="2"/>
    <s v="11/11/2015"/>
    <x v="1"/>
    <s v="WB-21850"/>
    <s v="William Brown"/>
    <x v="0"/>
    <x v="0"/>
    <x v="1"/>
    <x v="1"/>
    <s v="OFF-PA-10000223"/>
    <x v="1"/>
    <n v="19.440000000000001"/>
  </r>
  <r>
    <n v="4313"/>
    <s v="CA-2015-125829"/>
    <n v="4"/>
    <x v="0"/>
    <x v="2"/>
    <s v="11/11/2015"/>
    <x v="1"/>
    <s v="WB-21850"/>
    <s v="William Brown"/>
    <x v="0"/>
    <x v="0"/>
    <x v="1"/>
    <x v="1"/>
    <s v="TEC-MA-10003246"/>
    <x v="2"/>
    <n v="447.96800000000002"/>
  </r>
  <r>
    <n v="4314"/>
    <s v="CA-2015-123127"/>
    <n v="8"/>
    <x v="8"/>
    <x v="2"/>
    <s v="12/09/2015"/>
    <x v="1"/>
    <s v="SP-20620"/>
    <s v="Stefania Perrino"/>
    <x v="1"/>
    <x v="0"/>
    <x v="15"/>
    <x v="3"/>
    <s v="OFF-AP-10001962"/>
    <x v="1"/>
    <n v="16.78"/>
  </r>
  <r>
    <n v="4315"/>
    <s v="CA-2016-115945"/>
    <n v="25"/>
    <x v="1"/>
    <x v="1"/>
    <s v="01/07/2016"/>
    <x v="1"/>
    <s v="AB-10165"/>
    <s v="Alan Barnes"/>
    <x v="0"/>
    <x v="0"/>
    <x v="1"/>
    <x v="1"/>
    <s v="OFF-AR-10004062"/>
    <x v="1"/>
    <n v="20.96"/>
  </r>
  <r>
    <n v="4316"/>
    <s v="CA-2016-115945"/>
    <n v="25"/>
    <x v="1"/>
    <x v="1"/>
    <s v="01/07/2016"/>
    <x v="1"/>
    <s v="AB-10165"/>
    <s v="Alan Barnes"/>
    <x v="0"/>
    <x v="0"/>
    <x v="1"/>
    <x v="1"/>
    <s v="OFF-BI-10004330"/>
    <x v="1"/>
    <n v="88.751999999999995"/>
  </r>
  <r>
    <n v="4317"/>
    <s v="CA-2016-115945"/>
    <n v="25"/>
    <x v="1"/>
    <x v="1"/>
    <s v="01/07/2016"/>
    <x v="1"/>
    <s v="AB-10165"/>
    <s v="Alan Barnes"/>
    <x v="0"/>
    <x v="0"/>
    <x v="1"/>
    <x v="1"/>
    <s v="OFF-ST-10001963"/>
    <x v="1"/>
    <n v="304.23"/>
  </r>
  <r>
    <n v="4318"/>
    <s v="CA-2016-136735"/>
    <n v="26"/>
    <x v="7"/>
    <x v="1"/>
    <s v="02/08/2016"/>
    <x v="1"/>
    <s v="HA-14920"/>
    <s v="Helen Andreada"/>
    <x v="0"/>
    <x v="0"/>
    <x v="1"/>
    <x v="1"/>
    <s v="OFF-EN-10002230"/>
    <x v="1"/>
    <n v="167.86"/>
  </r>
  <r>
    <n v="4319"/>
    <s v="US-2018-136189"/>
    <n v="7"/>
    <x v="4"/>
    <x v="3"/>
    <s v="11/12/2018"/>
    <x v="1"/>
    <s v="DC-13285"/>
    <s v="Debra Catini"/>
    <x v="0"/>
    <x v="0"/>
    <x v="17"/>
    <x v="0"/>
    <s v="FUR-FU-10000175"/>
    <x v="0"/>
    <n v="82.38"/>
  </r>
  <r>
    <n v="4320"/>
    <s v="CA-2015-152345"/>
    <n v="29"/>
    <x v="4"/>
    <x v="2"/>
    <s v="03/01/2016"/>
    <x v="0"/>
    <s v="ST-20530"/>
    <s v="Shui Tom"/>
    <x v="0"/>
    <x v="0"/>
    <x v="27"/>
    <x v="1"/>
    <s v="TEC-PH-10004897"/>
    <x v="2"/>
    <n v="23.975999999999999"/>
  </r>
  <r>
    <n v="4321"/>
    <s v="CA-2015-152345"/>
    <n v="29"/>
    <x v="4"/>
    <x v="2"/>
    <s v="03/01/2016"/>
    <x v="0"/>
    <s v="ST-20530"/>
    <s v="Shui Tom"/>
    <x v="0"/>
    <x v="0"/>
    <x v="27"/>
    <x v="1"/>
    <s v="OFF-ST-10003123"/>
    <x v="1"/>
    <n v="33.29"/>
  </r>
  <r>
    <n v="4322"/>
    <s v="US-2016-147662"/>
    <n v="14"/>
    <x v="11"/>
    <x v="1"/>
    <s v="19/02/2016"/>
    <x v="1"/>
    <s v="KB-16315"/>
    <s v="Karl Braun"/>
    <x v="0"/>
    <x v="0"/>
    <x v="24"/>
    <x v="3"/>
    <s v="OFF-BI-10001658"/>
    <x v="1"/>
    <n v="14.952"/>
  </r>
  <r>
    <n v="4323"/>
    <s v="US-2016-147662"/>
    <n v="14"/>
    <x v="11"/>
    <x v="1"/>
    <s v="19/02/2016"/>
    <x v="1"/>
    <s v="KB-16315"/>
    <s v="Karl Braun"/>
    <x v="0"/>
    <x v="0"/>
    <x v="24"/>
    <x v="3"/>
    <s v="TEC-PH-10002834"/>
    <x v="2"/>
    <n v="323.98200000000003"/>
  </r>
  <r>
    <n v="4324"/>
    <s v="US-2016-147662"/>
    <n v="14"/>
    <x v="11"/>
    <x v="1"/>
    <s v="19/02/2016"/>
    <x v="1"/>
    <s v="KB-16315"/>
    <s v="Karl Braun"/>
    <x v="0"/>
    <x v="0"/>
    <x v="24"/>
    <x v="3"/>
    <s v="OFF-BI-10002160"/>
    <x v="1"/>
    <n v="2.286"/>
  </r>
  <r>
    <n v="4325"/>
    <s v="US-2016-147662"/>
    <n v="14"/>
    <x v="11"/>
    <x v="1"/>
    <s v="19/02/2016"/>
    <x v="1"/>
    <s v="KB-16315"/>
    <s v="Karl Braun"/>
    <x v="0"/>
    <x v="0"/>
    <x v="24"/>
    <x v="3"/>
    <s v="OFF-AR-10004999"/>
    <x v="1"/>
    <n v="14.352"/>
  </r>
  <r>
    <n v="4326"/>
    <s v="US-2016-147662"/>
    <n v="14"/>
    <x v="11"/>
    <x v="1"/>
    <s v="19/02/2016"/>
    <x v="1"/>
    <s v="KB-16315"/>
    <s v="Karl Braun"/>
    <x v="0"/>
    <x v="0"/>
    <x v="24"/>
    <x v="3"/>
    <s v="TEC-AC-10003280"/>
    <x v="2"/>
    <n v="71.975999999999999"/>
  </r>
  <r>
    <n v="4327"/>
    <s v="CA-2017-153346"/>
    <n v="25"/>
    <x v="9"/>
    <x v="0"/>
    <s v="27/01/2017"/>
    <x v="2"/>
    <s v="TB-21355"/>
    <s v="Todd Boyes"/>
    <x v="1"/>
    <x v="0"/>
    <x v="30"/>
    <x v="3"/>
    <s v="OFF-AR-10000315"/>
    <x v="1"/>
    <n v="9.2100000000000009"/>
  </r>
  <r>
    <n v="4328"/>
    <s v="CA-2017-153346"/>
    <n v="25"/>
    <x v="9"/>
    <x v="0"/>
    <s v="27/01/2017"/>
    <x v="2"/>
    <s v="TB-21355"/>
    <s v="Todd Boyes"/>
    <x v="1"/>
    <x v="0"/>
    <x v="30"/>
    <x v="3"/>
    <s v="OFF-PA-10000007"/>
    <x v="1"/>
    <n v="18"/>
  </r>
  <r>
    <n v="4329"/>
    <s v="CA-2018-118360"/>
    <n v="1"/>
    <x v="3"/>
    <x v="3"/>
    <s v="07/04/2018"/>
    <x v="1"/>
    <s v="JC-15775"/>
    <s v="John Castell"/>
    <x v="0"/>
    <x v="0"/>
    <x v="15"/>
    <x v="3"/>
    <s v="OFF-PA-10000791"/>
    <x v="1"/>
    <n v="42.93"/>
  </r>
  <r>
    <n v="4330"/>
    <s v="CA-2018-149853"/>
    <n v="3"/>
    <x v="2"/>
    <x v="3"/>
    <s v="09/10/2018"/>
    <x v="1"/>
    <s v="PO-18850"/>
    <s v="Patrick O'Brill"/>
    <x v="0"/>
    <x v="0"/>
    <x v="2"/>
    <x v="0"/>
    <s v="OFF-PA-10000556"/>
    <x v="1"/>
    <n v="15.552"/>
  </r>
  <r>
    <n v="4331"/>
    <s v="CA-2018-149853"/>
    <n v="3"/>
    <x v="2"/>
    <x v="3"/>
    <s v="09/10/2018"/>
    <x v="1"/>
    <s v="PO-18850"/>
    <s v="Patrick O'Brill"/>
    <x v="0"/>
    <x v="0"/>
    <x v="2"/>
    <x v="0"/>
    <s v="OFF-AP-10000804"/>
    <x v="1"/>
    <n v="17.920000000000002"/>
  </r>
  <r>
    <n v="4332"/>
    <s v="CA-2018-107909"/>
    <n v="1"/>
    <x v="8"/>
    <x v="3"/>
    <s v="06/09/2018"/>
    <x v="1"/>
    <s v="SS-20875"/>
    <s v="Sung Shariari"/>
    <x v="0"/>
    <x v="0"/>
    <x v="4"/>
    <x v="1"/>
    <s v="TEC-AC-10001998"/>
    <x v="2"/>
    <n v="19.989999999999998"/>
  </r>
  <r>
    <n v="4333"/>
    <s v="CA-2018-107909"/>
    <n v="1"/>
    <x v="8"/>
    <x v="3"/>
    <s v="06/09/2018"/>
    <x v="1"/>
    <s v="SS-20875"/>
    <s v="Sung Shariari"/>
    <x v="0"/>
    <x v="0"/>
    <x v="4"/>
    <x v="1"/>
    <s v="OFF-BI-10003476"/>
    <x v="1"/>
    <n v="22.92"/>
  </r>
  <r>
    <n v="4334"/>
    <s v="CA-2016-112375"/>
    <n v="21"/>
    <x v="4"/>
    <x v="1"/>
    <s v="27/12/2016"/>
    <x v="1"/>
    <s v="RD-19720"/>
    <s v="Roger Demir"/>
    <x v="0"/>
    <x v="0"/>
    <x v="2"/>
    <x v="0"/>
    <s v="TEC-AC-10003237"/>
    <x v="2"/>
    <n v="50.88"/>
  </r>
  <r>
    <n v="4335"/>
    <s v="CA-2016-112375"/>
    <n v="21"/>
    <x v="4"/>
    <x v="1"/>
    <s v="27/12/2016"/>
    <x v="1"/>
    <s v="RD-19720"/>
    <s v="Roger Demir"/>
    <x v="0"/>
    <x v="0"/>
    <x v="2"/>
    <x v="0"/>
    <s v="OFF-EN-10003798"/>
    <x v="1"/>
    <n v="27.312000000000001"/>
  </r>
  <r>
    <n v="4336"/>
    <s v="CA-2016-154795"/>
    <n v="20"/>
    <x v="4"/>
    <x v="1"/>
    <s v="24/12/2016"/>
    <x v="1"/>
    <s v="GZ-14470"/>
    <s v="Gary Zandusky"/>
    <x v="0"/>
    <x v="0"/>
    <x v="16"/>
    <x v="1"/>
    <s v="OFF-EN-10003068"/>
    <x v="1"/>
    <n v="7.92"/>
  </r>
  <r>
    <n v="4337"/>
    <s v="CA-2016-154795"/>
    <n v="20"/>
    <x v="4"/>
    <x v="1"/>
    <s v="24/12/2016"/>
    <x v="1"/>
    <s v="GZ-14470"/>
    <s v="Gary Zandusky"/>
    <x v="0"/>
    <x v="0"/>
    <x v="16"/>
    <x v="1"/>
    <s v="FUR-FU-10002088"/>
    <x v="0"/>
    <n v="14.368"/>
  </r>
  <r>
    <n v="4338"/>
    <s v="CA-2016-125234"/>
    <n v="27"/>
    <x v="0"/>
    <x v="1"/>
    <s v="01/12/2016"/>
    <x v="1"/>
    <s v="SN-20710"/>
    <s v="Steve Nguyen"/>
    <x v="2"/>
    <x v="0"/>
    <x v="1"/>
    <x v="1"/>
    <s v="TEC-AC-10000158"/>
    <x v="2"/>
    <n v="107.97"/>
  </r>
  <r>
    <n v="4339"/>
    <s v="CA-2016-125234"/>
    <n v="27"/>
    <x v="0"/>
    <x v="1"/>
    <s v="01/12/2016"/>
    <x v="1"/>
    <s v="SN-20710"/>
    <s v="Steve Nguyen"/>
    <x v="2"/>
    <x v="0"/>
    <x v="1"/>
    <x v="1"/>
    <s v="OFF-PA-10000482"/>
    <x v="1"/>
    <n v="113.82"/>
  </r>
  <r>
    <n v="4340"/>
    <s v="CA-2018-133501"/>
    <n v="27"/>
    <x v="6"/>
    <x v="3"/>
    <s v="01/09/2018"/>
    <x v="1"/>
    <s v="DK-12895"/>
    <s v="Dana Kaydos"/>
    <x v="0"/>
    <x v="0"/>
    <x v="18"/>
    <x v="0"/>
    <s v="OFF-PA-10004888"/>
    <x v="1"/>
    <n v="5.1840000000000002"/>
  </r>
  <r>
    <n v="4341"/>
    <s v="US-2015-129609"/>
    <n v="22"/>
    <x v="10"/>
    <x v="2"/>
    <s v="22/03/2015"/>
    <x v="3"/>
    <s v="VM-21835"/>
    <s v="Vivian Mathis"/>
    <x v="0"/>
    <x v="0"/>
    <x v="14"/>
    <x v="2"/>
    <s v="OFF-AR-10003478"/>
    <x v="1"/>
    <n v="16.28"/>
  </r>
  <r>
    <n v="4342"/>
    <s v="CA-2018-130309"/>
    <n v="17"/>
    <x v="4"/>
    <x v="3"/>
    <s v="21/12/2018"/>
    <x v="1"/>
    <s v="GB-14575"/>
    <s v="Giulietta Baptist"/>
    <x v="0"/>
    <x v="0"/>
    <x v="17"/>
    <x v="0"/>
    <s v="OFF-ST-10003208"/>
    <x v="1"/>
    <n v="544.38"/>
  </r>
  <r>
    <n v="4343"/>
    <s v="CA-2018-105410"/>
    <n v="19"/>
    <x v="10"/>
    <x v="3"/>
    <s v="22/03/2018"/>
    <x v="2"/>
    <s v="ND-18370"/>
    <s v="Natalie DeCherney"/>
    <x v="0"/>
    <x v="0"/>
    <x v="1"/>
    <x v="1"/>
    <s v="OFF-BI-10004970"/>
    <x v="1"/>
    <n v="19.824000000000002"/>
  </r>
  <r>
    <n v="4344"/>
    <s v="CA-2018-105410"/>
    <n v="19"/>
    <x v="10"/>
    <x v="3"/>
    <s v="22/03/2018"/>
    <x v="2"/>
    <s v="ND-18370"/>
    <s v="Natalie DeCherney"/>
    <x v="0"/>
    <x v="0"/>
    <x v="1"/>
    <x v="1"/>
    <s v="TEC-PH-10000038"/>
    <x v="2"/>
    <n v="657.50400000000002"/>
  </r>
  <r>
    <n v="4345"/>
    <s v="CA-2018-105410"/>
    <n v="19"/>
    <x v="10"/>
    <x v="3"/>
    <s v="22/03/2018"/>
    <x v="2"/>
    <s v="ND-18370"/>
    <s v="Natalie DeCherney"/>
    <x v="0"/>
    <x v="0"/>
    <x v="1"/>
    <x v="1"/>
    <s v="TEC-AC-10001552"/>
    <x v="2"/>
    <n v="99.54"/>
  </r>
  <r>
    <n v="4346"/>
    <s v="CA-2018-105410"/>
    <n v="19"/>
    <x v="10"/>
    <x v="3"/>
    <s v="22/03/2018"/>
    <x v="2"/>
    <s v="ND-18370"/>
    <s v="Natalie DeCherney"/>
    <x v="0"/>
    <x v="0"/>
    <x v="1"/>
    <x v="1"/>
    <s v="TEC-AC-10002926"/>
    <x v="2"/>
    <n v="199.96"/>
  </r>
  <r>
    <n v="4347"/>
    <s v="CA-2017-120355"/>
    <n v="18"/>
    <x v="8"/>
    <x v="0"/>
    <s v="25/09/2017"/>
    <x v="1"/>
    <s v="MM-17260"/>
    <s v="Magdelene Morse"/>
    <x v="0"/>
    <x v="0"/>
    <x v="15"/>
    <x v="3"/>
    <s v="FUR-CH-10001394"/>
    <x v="0"/>
    <n v="631.78200000000004"/>
  </r>
  <r>
    <n v="4348"/>
    <s v="CA-2017-120355"/>
    <n v="18"/>
    <x v="8"/>
    <x v="0"/>
    <s v="25/09/2017"/>
    <x v="1"/>
    <s v="MM-17260"/>
    <s v="Magdelene Morse"/>
    <x v="0"/>
    <x v="0"/>
    <x v="15"/>
    <x v="3"/>
    <s v="FUR-FU-10004053"/>
    <x v="0"/>
    <n v="60.72"/>
  </r>
  <r>
    <n v="4349"/>
    <s v="CA-2018-169894"/>
    <n v="24"/>
    <x v="0"/>
    <x v="3"/>
    <s v="29/11/2018"/>
    <x v="0"/>
    <s v="MV-17485"/>
    <s v="Mark Van Huff"/>
    <x v="0"/>
    <x v="0"/>
    <x v="16"/>
    <x v="1"/>
    <s v="OFF-BI-10004230"/>
    <x v="1"/>
    <n v="20.724"/>
  </r>
  <r>
    <n v="4350"/>
    <s v="CA-2018-169894"/>
    <n v="24"/>
    <x v="0"/>
    <x v="3"/>
    <s v="29/11/2018"/>
    <x v="0"/>
    <s v="MV-17485"/>
    <s v="Mark Van Huff"/>
    <x v="0"/>
    <x v="0"/>
    <x v="16"/>
    <x v="1"/>
    <s v="OFF-ST-10000060"/>
    <x v="1"/>
    <n v="415.87200000000001"/>
  </r>
  <r>
    <n v="4351"/>
    <s v="US-2018-100482"/>
    <n v="11"/>
    <x v="3"/>
    <x v="3"/>
    <s v="15/04/2018"/>
    <x v="1"/>
    <s v="JL-15130"/>
    <s v="Jack Lebron"/>
    <x v="0"/>
    <x v="0"/>
    <x v="24"/>
    <x v="3"/>
    <s v="OFF-ST-10001325"/>
    <x v="1"/>
    <n v="16.768000000000001"/>
  </r>
  <r>
    <n v="4352"/>
    <s v="US-2018-100482"/>
    <n v="11"/>
    <x v="3"/>
    <x v="3"/>
    <s v="15/04/2018"/>
    <x v="1"/>
    <s v="JL-15130"/>
    <s v="Jack Lebron"/>
    <x v="0"/>
    <x v="0"/>
    <x v="24"/>
    <x v="3"/>
    <s v="TEC-AC-10003441"/>
    <x v="2"/>
    <n v="27.12"/>
  </r>
  <r>
    <n v="4353"/>
    <s v="CA-2018-107748"/>
    <n v="10"/>
    <x v="4"/>
    <x v="3"/>
    <s v="12/12/2018"/>
    <x v="0"/>
    <s v="AG-10330"/>
    <s v="Alex Grayson"/>
    <x v="0"/>
    <x v="0"/>
    <x v="1"/>
    <x v="1"/>
    <s v="TEC-PH-10003215"/>
    <x v="2"/>
    <n v="95.84"/>
  </r>
  <r>
    <n v="4354"/>
    <s v="CA-2018-107748"/>
    <n v="10"/>
    <x v="4"/>
    <x v="3"/>
    <s v="12/12/2018"/>
    <x v="0"/>
    <s v="AG-10330"/>
    <s v="Alex Grayson"/>
    <x v="0"/>
    <x v="0"/>
    <x v="1"/>
    <x v="1"/>
    <s v="OFF-PA-10002005"/>
    <x v="1"/>
    <n v="12.96"/>
  </r>
  <r>
    <n v="4355"/>
    <s v="CA-2018-153654"/>
    <n v="24"/>
    <x v="0"/>
    <x v="3"/>
    <s v="26/11/2018"/>
    <x v="0"/>
    <s v="MD-17860"/>
    <s v="Michael Dominguez"/>
    <x v="1"/>
    <x v="0"/>
    <x v="3"/>
    <x v="0"/>
    <s v="OFF-BI-10004465"/>
    <x v="1"/>
    <n v="19.007999999999999"/>
  </r>
  <r>
    <n v="4356"/>
    <s v="CA-2016-155600"/>
    <n v="4"/>
    <x v="4"/>
    <x v="1"/>
    <s v="07/12/2016"/>
    <x v="0"/>
    <s v="RO-19780"/>
    <s v="Rose O'Brian"/>
    <x v="0"/>
    <x v="0"/>
    <x v="18"/>
    <x v="0"/>
    <s v="OFF-BI-10000545"/>
    <x v="1"/>
    <n v="1598.058"/>
  </r>
  <r>
    <n v="4357"/>
    <s v="CA-2016-155600"/>
    <n v="4"/>
    <x v="4"/>
    <x v="1"/>
    <s v="07/12/2016"/>
    <x v="0"/>
    <s v="RO-19780"/>
    <s v="Rose O'Brian"/>
    <x v="0"/>
    <x v="0"/>
    <x v="18"/>
    <x v="0"/>
    <s v="OFF-AR-10003752"/>
    <x v="1"/>
    <n v="36.96"/>
  </r>
  <r>
    <n v="4358"/>
    <s v="CA-2018-162565"/>
    <n v="11"/>
    <x v="4"/>
    <x v="3"/>
    <s v="11/12/2018"/>
    <x v="3"/>
    <s v="RR-19315"/>
    <s v="Ralph Ritter"/>
    <x v="0"/>
    <x v="0"/>
    <x v="10"/>
    <x v="2"/>
    <s v="OFF-PA-10001937"/>
    <x v="1"/>
    <n v="10.368"/>
  </r>
  <r>
    <n v="4359"/>
    <s v="CA-2018-162565"/>
    <n v="11"/>
    <x v="4"/>
    <x v="3"/>
    <s v="11/12/2018"/>
    <x v="3"/>
    <s v="RR-19315"/>
    <s v="Ralph Ritter"/>
    <x v="0"/>
    <x v="0"/>
    <x v="10"/>
    <x v="2"/>
    <s v="FUR-FU-10004306"/>
    <x v="0"/>
    <n v="77.72"/>
  </r>
  <r>
    <n v="4360"/>
    <s v="CA-2018-162565"/>
    <n v="11"/>
    <x v="4"/>
    <x v="3"/>
    <s v="11/12/2018"/>
    <x v="3"/>
    <s v="RR-19315"/>
    <s v="Ralph Ritter"/>
    <x v="0"/>
    <x v="0"/>
    <x v="10"/>
    <x v="2"/>
    <s v="FUR-CH-10003973"/>
    <x v="0"/>
    <n v="520.46400000000006"/>
  </r>
  <r>
    <n v="4361"/>
    <s v="CA-2017-127642"/>
    <n v="21"/>
    <x v="5"/>
    <x v="0"/>
    <s v="23/05/2017"/>
    <x v="2"/>
    <s v="CP-12340"/>
    <s v="Christine Phan"/>
    <x v="1"/>
    <x v="0"/>
    <x v="34"/>
    <x v="3"/>
    <s v="OFF-PA-10000565"/>
    <x v="1"/>
    <n v="111.96"/>
  </r>
  <r>
    <n v="4362"/>
    <s v="US-2018-163195"/>
    <n v="17"/>
    <x v="11"/>
    <x v="3"/>
    <s v="21/02/2018"/>
    <x v="0"/>
    <s v="LL-16840"/>
    <s v="Lauren Leatherbury"/>
    <x v="0"/>
    <x v="0"/>
    <x v="28"/>
    <x v="0"/>
    <s v="TEC-PH-10003875"/>
    <x v="2"/>
    <n v="29.16"/>
  </r>
  <r>
    <n v="4363"/>
    <s v="CA-2018-111332"/>
    <n v="20"/>
    <x v="5"/>
    <x v="3"/>
    <s v="22/05/2018"/>
    <x v="0"/>
    <s v="NC-18340"/>
    <s v="Nat Carroll"/>
    <x v="0"/>
    <x v="0"/>
    <x v="46"/>
    <x v="2"/>
    <s v="OFF-AR-10001953"/>
    <x v="1"/>
    <n v="131.94"/>
  </r>
  <r>
    <n v="4364"/>
    <s v="CA-2018-111332"/>
    <n v="20"/>
    <x v="5"/>
    <x v="3"/>
    <s v="22/05/2018"/>
    <x v="0"/>
    <s v="NC-18340"/>
    <s v="Nat Carroll"/>
    <x v="0"/>
    <x v="0"/>
    <x v="46"/>
    <x v="2"/>
    <s v="OFF-AR-10001374"/>
    <x v="1"/>
    <n v="25.92"/>
  </r>
  <r>
    <n v="4365"/>
    <s v="CA-2018-111332"/>
    <n v="20"/>
    <x v="5"/>
    <x v="3"/>
    <s v="22/05/2018"/>
    <x v="0"/>
    <s v="NC-18340"/>
    <s v="Nat Carroll"/>
    <x v="0"/>
    <x v="0"/>
    <x v="46"/>
    <x v="2"/>
    <s v="OFF-ST-10003816"/>
    <x v="1"/>
    <n v="704.76"/>
  </r>
  <r>
    <n v="4366"/>
    <s v="CA-2018-111332"/>
    <n v="20"/>
    <x v="5"/>
    <x v="3"/>
    <s v="22/05/2018"/>
    <x v="0"/>
    <s v="NC-18340"/>
    <s v="Nat Carroll"/>
    <x v="0"/>
    <x v="0"/>
    <x v="46"/>
    <x v="2"/>
    <s v="OFF-FA-10001843"/>
    <x v="1"/>
    <n v="7.41"/>
  </r>
  <r>
    <n v="4367"/>
    <s v="CA-2018-111332"/>
    <n v="20"/>
    <x v="5"/>
    <x v="3"/>
    <s v="22/05/2018"/>
    <x v="0"/>
    <s v="NC-18340"/>
    <s v="Nat Carroll"/>
    <x v="0"/>
    <x v="0"/>
    <x v="46"/>
    <x v="2"/>
    <s v="OFF-AR-10000657"/>
    <x v="1"/>
    <n v="21.5"/>
  </r>
  <r>
    <n v="4368"/>
    <s v="CA-2018-117044"/>
    <n v="11"/>
    <x v="8"/>
    <x v="3"/>
    <s v="13/09/2018"/>
    <x v="0"/>
    <s v="HA-14920"/>
    <s v="Helen Andreada"/>
    <x v="0"/>
    <x v="0"/>
    <x v="10"/>
    <x v="2"/>
    <s v="OFF-FA-10000936"/>
    <x v="1"/>
    <n v="10.528"/>
  </r>
  <r>
    <n v="4369"/>
    <s v="CA-2018-117044"/>
    <n v="11"/>
    <x v="8"/>
    <x v="3"/>
    <s v="13/09/2018"/>
    <x v="0"/>
    <s v="HA-14920"/>
    <s v="Helen Andreada"/>
    <x v="0"/>
    <x v="0"/>
    <x v="10"/>
    <x v="2"/>
    <s v="OFF-PA-10003657"/>
    <x v="1"/>
    <n v="20.544"/>
  </r>
  <r>
    <n v="4370"/>
    <s v="US-2017-165078"/>
    <n v="5"/>
    <x v="0"/>
    <x v="0"/>
    <s v="10/11/2017"/>
    <x v="1"/>
    <s v="MA-17995"/>
    <s v="Michelle Arnett"/>
    <x v="2"/>
    <x v="0"/>
    <x v="14"/>
    <x v="2"/>
    <s v="OFF-BI-10001989"/>
    <x v="1"/>
    <n v="104.9"/>
  </r>
  <r>
    <n v="4371"/>
    <s v="US-2017-165078"/>
    <n v="5"/>
    <x v="0"/>
    <x v="0"/>
    <s v="10/11/2017"/>
    <x v="1"/>
    <s v="MA-17995"/>
    <s v="Michelle Arnett"/>
    <x v="2"/>
    <x v="0"/>
    <x v="14"/>
    <x v="2"/>
    <s v="OFF-AR-10002987"/>
    <x v="1"/>
    <n v="39.68"/>
  </r>
  <r>
    <n v="4372"/>
    <s v="US-2017-165078"/>
    <n v="5"/>
    <x v="0"/>
    <x v="0"/>
    <s v="10/11/2017"/>
    <x v="1"/>
    <s v="MA-17995"/>
    <s v="Michelle Arnett"/>
    <x v="2"/>
    <x v="0"/>
    <x v="14"/>
    <x v="2"/>
    <s v="OFF-LA-10000414"/>
    <x v="1"/>
    <n v="51.75"/>
  </r>
  <r>
    <n v="4373"/>
    <s v="US-2018-169320"/>
    <n v="23"/>
    <x v="7"/>
    <x v="3"/>
    <s v="25/07/2018"/>
    <x v="0"/>
    <s v="LH-16900"/>
    <s v="Lena Hernandez"/>
    <x v="0"/>
    <x v="0"/>
    <x v="14"/>
    <x v="2"/>
    <s v="OFF-AR-10003602"/>
    <x v="1"/>
    <n v="11.68"/>
  </r>
  <r>
    <n v="4374"/>
    <s v="US-2018-169320"/>
    <n v="23"/>
    <x v="7"/>
    <x v="3"/>
    <s v="25/07/2018"/>
    <x v="0"/>
    <s v="LH-16900"/>
    <s v="Lena Hernandez"/>
    <x v="0"/>
    <x v="0"/>
    <x v="14"/>
    <x v="2"/>
    <s v="TEC-AC-10002550"/>
    <x v="2"/>
    <n v="159.75"/>
  </r>
  <r>
    <n v="4375"/>
    <s v="CA-2017-158575"/>
    <n v="18"/>
    <x v="0"/>
    <x v="0"/>
    <s v="24/11/2017"/>
    <x v="1"/>
    <s v="SB-20290"/>
    <s v="Sean Braxton"/>
    <x v="1"/>
    <x v="0"/>
    <x v="24"/>
    <x v="3"/>
    <s v="OFF-AP-10002998"/>
    <x v="1"/>
    <n v="103.968"/>
  </r>
  <r>
    <n v="4376"/>
    <s v="CA-2015-166954"/>
    <n v="25"/>
    <x v="3"/>
    <x v="2"/>
    <s v="30/04/2015"/>
    <x v="1"/>
    <s v="BT-11305"/>
    <s v="Beth Thompson"/>
    <x v="2"/>
    <x v="0"/>
    <x v="1"/>
    <x v="1"/>
    <s v="FUR-FU-10003708"/>
    <x v="0"/>
    <n v="303.25"/>
  </r>
  <r>
    <n v="4377"/>
    <s v="CA-2015-166954"/>
    <n v="25"/>
    <x v="3"/>
    <x v="2"/>
    <s v="30/04/2015"/>
    <x v="1"/>
    <s v="BT-11305"/>
    <s v="Beth Thompson"/>
    <x v="2"/>
    <x v="0"/>
    <x v="1"/>
    <x v="1"/>
    <s v="OFF-AP-10001391"/>
    <x v="1"/>
    <n v="270.72000000000003"/>
  </r>
  <r>
    <n v="4378"/>
    <s v="CA-2015-166954"/>
    <n v="25"/>
    <x v="3"/>
    <x v="2"/>
    <s v="30/04/2015"/>
    <x v="1"/>
    <s v="BT-11305"/>
    <s v="Beth Thompson"/>
    <x v="2"/>
    <x v="0"/>
    <x v="1"/>
    <x v="1"/>
    <s v="FUR-CH-10003973"/>
    <x v="0"/>
    <n v="1487.04"/>
  </r>
  <r>
    <n v="4379"/>
    <s v="CA-2016-140830"/>
    <n v="30"/>
    <x v="0"/>
    <x v="1"/>
    <s v="02/12/2016"/>
    <x v="0"/>
    <s v="PS-18970"/>
    <s v="Paul Stevenson"/>
    <x v="2"/>
    <x v="0"/>
    <x v="0"/>
    <x v="0"/>
    <s v="OFF-EN-10000461"/>
    <x v="1"/>
    <n v="17.48"/>
  </r>
  <r>
    <n v="4380"/>
    <s v="CA-2016-140830"/>
    <n v="30"/>
    <x v="0"/>
    <x v="1"/>
    <s v="02/12/2016"/>
    <x v="0"/>
    <s v="PS-18970"/>
    <s v="Paul Stevenson"/>
    <x v="2"/>
    <x v="0"/>
    <x v="0"/>
    <x v="0"/>
    <s v="OFF-EN-10002831"/>
    <x v="1"/>
    <n v="71.88"/>
  </r>
  <r>
    <n v="4381"/>
    <s v="CA-2016-152891"/>
    <n v="25"/>
    <x v="2"/>
    <x v="1"/>
    <s v="30/10/2016"/>
    <x v="1"/>
    <s v="TB-21625"/>
    <s v="Trudy Brown"/>
    <x v="0"/>
    <x v="0"/>
    <x v="1"/>
    <x v="1"/>
    <s v="OFF-AR-10004648"/>
    <x v="1"/>
    <n v="60.45"/>
  </r>
  <r>
    <n v="4382"/>
    <s v="CA-2016-152891"/>
    <n v="25"/>
    <x v="2"/>
    <x v="1"/>
    <s v="30/10/2016"/>
    <x v="1"/>
    <s v="TB-21625"/>
    <s v="Trudy Brown"/>
    <x v="0"/>
    <x v="0"/>
    <x v="1"/>
    <x v="1"/>
    <s v="FUR-TA-10001857"/>
    <x v="0"/>
    <n v="253.17599999999999"/>
  </r>
  <r>
    <n v="4383"/>
    <s v="US-2016-122784"/>
    <n v="20"/>
    <x v="7"/>
    <x v="1"/>
    <s v="27/07/2016"/>
    <x v="1"/>
    <s v="RA-19915"/>
    <s v="Russell Applegate"/>
    <x v="0"/>
    <x v="0"/>
    <x v="10"/>
    <x v="2"/>
    <s v="OFF-BI-10000546"/>
    <x v="1"/>
    <n v="2.88"/>
  </r>
  <r>
    <n v="4384"/>
    <s v="US-2016-122784"/>
    <n v="20"/>
    <x v="7"/>
    <x v="1"/>
    <s v="27/07/2016"/>
    <x v="1"/>
    <s v="RA-19915"/>
    <s v="Russell Applegate"/>
    <x v="0"/>
    <x v="0"/>
    <x v="10"/>
    <x v="2"/>
    <s v="FUR-BO-10004690"/>
    <x v="0"/>
    <n v="384.94400000000002"/>
  </r>
  <r>
    <n v="4385"/>
    <s v="US-2016-122784"/>
    <n v="20"/>
    <x v="7"/>
    <x v="1"/>
    <s v="27/07/2016"/>
    <x v="1"/>
    <s v="RA-19915"/>
    <s v="Russell Applegate"/>
    <x v="0"/>
    <x v="0"/>
    <x v="10"/>
    <x v="2"/>
    <s v="TEC-PH-10001557"/>
    <x v="2"/>
    <n v="153.584"/>
  </r>
  <r>
    <n v="4386"/>
    <s v="US-2016-122784"/>
    <n v="20"/>
    <x v="7"/>
    <x v="1"/>
    <s v="27/07/2016"/>
    <x v="1"/>
    <s v="RA-19915"/>
    <s v="Russell Applegate"/>
    <x v="0"/>
    <x v="0"/>
    <x v="10"/>
    <x v="2"/>
    <s v="FUR-BO-10002545"/>
    <x v="0"/>
    <n v="913.43"/>
  </r>
  <r>
    <n v="4387"/>
    <s v="CA-2017-156811"/>
    <n v="27"/>
    <x v="2"/>
    <x v="0"/>
    <s v="02/11/2017"/>
    <x v="1"/>
    <s v="BP-11095"/>
    <s v="Bart Pistole"/>
    <x v="1"/>
    <x v="0"/>
    <x v="1"/>
    <x v="1"/>
    <s v="OFF-AP-10001366"/>
    <x v="1"/>
    <n v="43.92"/>
  </r>
  <r>
    <n v="4388"/>
    <s v="CA-2017-156811"/>
    <n v="27"/>
    <x v="2"/>
    <x v="0"/>
    <s v="02/11/2017"/>
    <x v="1"/>
    <s v="BP-11095"/>
    <s v="Bart Pistole"/>
    <x v="1"/>
    <x v="0"/>
    <x v="1"/>
    <x v="1"/>
    <s v="OFF-BI-10001628"/>
    <x v="1"/>
    <n v="25.032"/>
  </r>
  <r>
    <n v="4389"/>
    <s v="CA-2018-111556"/>
    <n v="20"/>
    <x v="0"/>
    <x v="3"/>
    <s v="22/11/2018"/>
    <x v="2"/>
    <s v="CD-11920"/>
    <s v="Carlos Daly"/>
    <x v="0"/>
    <x v="0"/>
    <x v="15"/>
    <x v="3"/>
    <s v="OFF-PA-10003651"/>
    <x v="1"/>
    <n v="46.76"/>
  </r>
  <r>
    <n v="4390"/>
    <s v="CA-2018-111556"/>
    <n v="20"/>
    <x v="0"/>
    <x v="3"/>
    <s v="22/11/2018"/>
    <x v="2"/>
    <s v="CD-11920"/>
    <s v="Carlos Daly"/>
    <x v="0"/>
    <x v="0"/>
    <x v="15"/>
    <x v="3"/>
    <s v="FUR-BO-10003159"/>
    <x v="0"/>
    <n v="183.96799999999999"/>
  </r>
  <r>
    <n v="4391"/>
    <s v="CA-2018-111556"/>
    <n v="20"/>
    <x v="0"/>
    <x v="3"/>
    <s v="22/11/2018"/>
    <x v="2"/>
    <s v="CD-11920"/>
    <s v="Carlos Daly"/>
    <x v="0"/>
    <x v="0"/>
    <x v="15"/>
    <x v="3"/>
    <s v="TEC-PH-10001459"/>
    <x v="2"/>
    <n v="1259.97"/>
  </r>
  <r>
    <n v="4392"/>
    <s v="CA-2018-111556"/>
    <n v="20"/>
    <x v="0"/>
    <x v="3"/>
    <s v="22/11/2018"/>
    <x v="2"/>
    <s v="CD-11920"/>
    <s v="Carlos Daly"/>
    <x v="0"/>
    <x v="0"/>
    <x v="15"/>
    <x v="3"/>
    <s v="OFF-AR-10004602"/>
    <x v="1"/>
    <n v="68.97"/>
  </r>
  <r>
    <n v="4393"/>
    <s v="CA-2017-108868"/>
    <n v="8"/>
    <x v="8"/>
    <x v="0"/>
    <s v="12/09/2017"/>
    <x v="1"/>
    <s v="KB-16585"/>
    <s v="Ken Black"/>
    <x v="1"/>
    <x v="0"/>
    <x v="5"/>
    <x v="2"/>
    <s v="OFF-AR-10001953"/>
    <x v="1"/>
    <n v="70.367999999999995"/>
  </r>
  <r>
    <n v="4394"/>
    <s v="CA-2017-108868"/>
    <n v="8"/>
    <x v="8"/>
    <x v="0"/>
    <s v="12/09/2017"/>
    <x v="1"/>
    <s v="KB-16585"/>
    <s v="Ken Black"/>
    <x v="1"/>
    <x v="0"/>
    <x v="5"/>
    <x v="2"/>
    <s v="TEC-PH-10000923"/>
    <x v="2"/>
    <n v="59.96"/>
  </r>
  <r>
    <n v="4395"/>
    <s v="CA-2015-142965"/>
    <n v="20"/>
    <x v="7"/>
    <x v="2"/>
    <s v="20/07/2015"/>
    <x v="3"/>
    <s v="SW-20245"/>
    <s v="Scot Wooten"/>
    <x v="0"/>
    <x v="0"/>
    <x v="24"/>
    <x v="3"/>
    <s v="OFF-ST-10002583"/>
    <x v="1"/>
    <n v="25.984000000000002"/>
  </r>
  <r>
    <n v="4396"/>
    <s v="CA-2015-142965"/>
    <n v="20"/>
    <x v="7"/>
    <x v="2"/>
    <s v="20/07/2015"/>
    <x v="3"/>
    <s v="SW-20245"/>
    <s v="Scot Wooten"/>
    <x v="0"/>
    <x v="0"/>
    <x v="24"/>
    <x v="3"/>
    <s v="OFF-BI-10000977"/>
    <x v="1"/>
    <n v="27.36"/>
  </r>
  <r>
    <n v="4397"/>
    <s v="CA-2017-148740"/>
    <n v="15"/>
    <x v="0"/>
    <x v="0"/>
    <s v="19/11/2017"/>
    <x v="1"/>
    <s v="AH-10690"/>
    <s v="Anna Häberlin"/>
    <x v="1"/>
    <x v="0"/>
    <x v="1"/>
    <x v="1"/>
    <s v="TEC-PH-10002549"/>
    <x v="2"/>
    <n v="361.37599999999998"/>
  </r>
  <r>
    <n v="4398"/>
    <s v="US-2015-138758"/>
    <n v="7"/>
    <x v="7"/>
    <x v="2"/>
    <s v="11/07/2015"/>
    <x v="1"/>
    <s v="JL-15835"/>
    <s v="John Lee"/>
    <x v="0"/>
    <x v="0"/>
    <x v="9"/>
    <x v="3"/>
    <s v="FUR-CH-10002880"/>
    <x v="0"/>
    <n v="172.18600000000001"/>
  </r>
  <r>
    <n v="4399"/>
    <s v="US-2015-138758"/>
    <n v="7"/>
    <x v="7"/>
    <x v="2"/>
    <s v="11/07/2015"/>
    <x v="1"/>
    <s v="JL-15835"/>
    <s v="John Lee"/>
    <x v="0"/>
    <x v="0"/>
    <x v="9"/>
    <x v="3"/>
    <s v="FUR-FU-10003039"/>
    <x v="0"/>
    <n v="69.007999999999996"/>
  </r>
  <r>
    <n v="4400"/>
    <s v="CA-2017-131737"/>
    <n v="17"/>
    <x v="10"/>
    <x v="0"/>
    <s v="17/03/2017"/>
    <x v="3"/>
    <s v="GZ-14470"/>
    <s v="Gary Zandusky"/>
    <x v="0"/>
    <x v="0"/>
    <x v="39"/>
    <x v="3"/>
    <s v="OFF-EN-10003055"/>
    <x v="1"/>
    <n v="199.9"/>
  </r>
  <r>
    <n v="4401"/>
    <s v="CA-2017-131737"/>
    <n v="17"/>
    <x v="10"/>
    <x v="0"/>
    <s v="17/03/2017"/>
    <x v="3"/>
    <s v="GZ-14470"/>
    <s v="Gary Zandusky"/>
    <x v="0"/>
    <x v="0"/>
    <x v="39"/>
    <x v="3"/>
    <s v="OFF-AP-10002945"/>
    <x v="1"/>
    <n v="901.95"/>
  </r>
  <r>
    <n v="4402"/>
    <s v="CA-2017-131737"/>
    <n v="17"/>
    <x v="10"/>
    <x v="0"/>
    <s v="17/03/2017"/>
    <x v="3"/>
    <s v="GZ-14470"/>
    <s v="Gary Zandusky"/>
    <x v="0"/>
    <x v="0"/>
    <x v="39"/>
    <x v="3"/>
    <s v="FUR-FU-10004306"/>
    <x v="0"/>
    <n v="971.5"/>
  </r>
  <r>
    <n v="4403"/>
    <s v="CA-2017-114538"/>
    <n v="26"/>
    <x v="4"/>
    <x v="0"/>
    <s v="27/12/2017"/>
    <x v="2"/>
    <s v="RC-19825"/>
    <s v="Roy Collins"/>
    <x v="0"/>
    <x v="0"/>
    <x v="22"/>
    <x v="1"/>
    <s v="OFF-AR-10002445"/>
    <x v="1"/>
    <n v="11.327999999999999"/>
  </r>
  <r>
    <n v="4404"/>
    <s v="CA-2015-127936"/>
    <n v="2"/>
    <x v="8"/>
    <x v="2"/>
    <s v="04/09/2015"/>
    <x v="2"/>
    <s v="CL-12565"/>
    <s v="Clay Ludtke"/>
    <x v="0"/>
    <x v="0"/>
    <x v="15"/>
    <x v="3"/>
    <s v="OFF-AR-10002445"/>
    <x v="1"/>
    <n v="21.24"/>
  </r>
  <r>
    <n v="4405"/>
    <s v="CA-2016-164336"/>
    <n v="5"/>
    <x v="7"/>
    <x v="1"/>
    <s v="10/07/2016"/>
    <x v="1"/>
    <s v="MW-18220"/>
    <s v="Mitch Webber"/>
    <x v="0"/>
    <x v="0"/>
    <x v="9"/>
    <x v="3"/>
    <s v="TEC-AC-10002345"/>
    <x v="2"/>
    <n v="34.799999999999997"/>
  </r>
  <r>
    <n v="4406"/>
    <s v="CA-2016-164336"/>
    <n v="5"/>
    <x v="7"/>
    <x v="1"/>
    <s v="10/07/2016"/>
    <x v="1"/>
    <s v="MW-18220"/>
    <s v="Mitch Webber"/>
    <x v="0"/>
    <x v="0"/>
    <x v="9"/>
    <x v="3"/>
    <s v="OFF-ST-10001558"/>
    <x v="1"/>
    <n v="38.975999999999999"/>
  </r>
  <r>
    <n v="4407"/>
    <s v="CA-2017-100041"/>
    <n v="20"/>
    <x v="0"/>
    <x v="0"/>
    <s v="25/11/2017"/>
    <x v="1"/>
    <s v="BF-10975"/>
    <s v="Barbara Fisher"/>
    <x v="1"/>
    <x v="0"/>
    <x v="14"/>
    <x v="2"/>
    <s v="OFF-PA-10001622"/>
    <x v="1"/>
    <n v="9.08"/>
  </r>
  <r>
    <n v="4408"/>
    <s v="CA-2017-100041"/>
    <n v="20"/>
    <x v="0"/>
    <x v="0"/>
    <s v="25/11/2017"/>
    <x v="1"/>
    <s v="BF-10975"/>
    <s v="Barbara Fisher"/>
    <x v="1"/>
    <x v="0"/>
    <x v="14"/>
    <x v="2"/>
    <s v="OFF-PA-10000418"/>
    <x v="1"/>
    <n v="314.55"/>
  </r>
  <r>
    <n v="4409"/>
    <s v="CA-2017-100041"/>
    <n v="20"/>
    <x v="0"/>
    <x v="0"/>
    <s v="25/11/2017"/>
    <x v="1"/>
    <s v="BF-10975"/>
    <s v="Barbara Fisher"/>
    <x v="1"/>
    <x v="0"/>
    <x v="14"/>
    <x v="2"/>
    <s v="OFF-BI-10000343"/>
    <x v="1"/>
    <n v="4.91"/>
  </r>
  <r>
    <n v="4410"/>
    <s v="US-2015-154879"/>
    <n v="6"/>
    <x v="5"/>
    <x v="2"/>
    <s v="11/05/2015"/>
    <x v="1"/>
    <s v="SN-20710"/>
    <s v="Steve Nguyen"/>
    <x v="2"/>
    <x v="0"/>
    <x v="1"/>
    <x v="1"/>
    <s v="OFF-LA-10004425"/>
    <x v="1"/>
    <n v="5.78"/>
  </r>
  <r>
    <n v="4411"/>
    <s v="US-2015-154879"/>
    <n v="6"/>
    <x v="5"/>
    <x v="2"/>
    <s v="11/05/2015"/>
    <x v="1"/>
    <s v="SN-20710"/>
    <s v="Steve Nguyen"/>
    <x v="2"/>
    <x v="0"/>
    <x v="1"/>
    <x v="1"/>
    <s v="OFF-AR-10001897"/>
    <x v="1"/>
    <n v="107.94"/>
  </r>
  <r>
    <n v="4412"/>
    <s v="CA-2015-130624"/>
    <n v="21"/>
    <x v="1"/>
    <x v="2"/>
    <s v="24/06/2015"/>
    <x v="2"/>
    <s v="TB-21280"/>
    <s v="Toby Braunhardt"/>
    <x v="0"/>
    <x v="0"/>
    <x v="15"/>
    <x v="3"/>
    <s v="OFF-PA-10003883"/>
    <x v="1"/>
    <n v="19.649999999999999"/>
  </r>
  <r>
    <n v="4413"/>
    <s v="CA-2015-130624"/>
    <n v="21"/>
    <x v="1"/>
    <x v="2"/>
    <s v="24/06/2015"/>
    <x v="2"/>
    <s v="TB-21280"/>
    <s v="Toby Braunhardt"/>
    <x v="0"/>
    <x v="0"/>
    <x v="15"/>
    <x v="3"/>
    <s v="TEC-PH-10003963"/>
    <x v="2"/>
    <n v="617.97"/>
  </r>
  <r>
    <n v="4414"/>
    <s v="CA-2015-130624"/>
    <n v="21"/>
    <x v="1"/>
    <x v="2"/>
    <s v="24/06/2015"/>
    <x v="2"/>
    <s v="TB-21280"/>
    <s v="Toby Braunhardt"/>
    <x v="0"/>
    <x v="0"/>
    <x v="15"/>
    <x v="3"/>
    <s v="OFF-AP-10001303"/>
    <x v="1"/>
    <n v="59.7"/>
  </r>
  <r>
    <n v="4415"/>
    <s v="CA-2018-132339"/>
    <n v="19"/>
    <x v="6"/>
    <x v="3"/>
    <s v="23/08/2018"/>
    <x v="1"/>
    <s v="JB-15400"/>
    <s v="Jennifer Braxton"/>
    <x v="1"/>
    <x v="0"/>
    <x v="31"/>
    <x v="3"/>
    <s v="OFF-BI-10003925"/>
    <x v="1"/>
    <n v="387.99"/>
  </r>
  <r>
    <n v="4416"/>
    <s v="CA-2015-153983"/>
    <n v="29"/>
    <x v="0"/>
    <x v="2"/>
    <s v="06/12/2015"/>
    <x v="1"/>
    <s v="AH-10210"/>
    <s v="Alan Hwang"/>
    <x v="0"/>
    <x v="0"/>
    <x v="1"/>
    <x v="1"/>
    <s v="TEC-PH-10004586"/>
    <x v="2"/>
    <n v="575.91999999999996"/>
  </r>
  <r>
    <n v="4417"/>
    <s v="CA-2015-153983"/>
    <n v="29"/>
    <x v="0"/>
    <x v="2"/>
    <s v="06/12/2015"/>
    <x v="1"/>
    <s v="AH-10210"/>
    <s v="Alan Hwang"/>
    <x v="0"/>
    <x v="0"/>
    <x v="1"/>
    <x v="1"/>
    <s v="OFF-FA-10003495"/>
    <x v="1"/>
    <n v="30.4"/>
  </r>
  <r>
    <n v="4418"/>
    <s v="CA-2018-112900"/>
    <n v="9"/>
    <x v="3"/>
    <x v="3"/>
    <s v="12/04/2018"/>
    <x v="0"/>
    <s v="KL-16645"/>
    <s v="Ken Lonsdale"/>
    <x v="0"/>
    <x v="0"/>
    <x v="12"/>
    <x v="2"/>
    <s v="OFF-BI-10002867"/>
    <x v="1"/>
    <n v="478.24"/>
  </r>
  <r>
    <n v="4419"/>
    <s v="CA-2015-160157"/>
    <n v="20"/>
    <x v="4"/>
    <x v="2"/>
    <s v="27/12/2015"/>
    <x v="1"/>
    <s v="MH-17455"/>
    <s v="Mark Hamilton"/>
    <x v="0"/>
    <x v="0"/>
    <x v="24"/>
    <x v="3"/>
    <s v="FUR-FU-10003773"/>
    <x v="0"/>
    <n v="190.84800000000001"/>
  </r>
  <r>
    <n v="4420"/>
    <s v="CA-2015-139633"/>
    <n v="17"/>
    <x v="4"/>
    <x v="2"/>
    <s v="24/12/2015"/>
    <x v="1"/>
    <s v="EC-14050"/>
    <s v="Erin Creighton"/>
    <x v="0"/>
    <x v="0"/>
    <x v="24"/>
    <x v="3"/>
    <s v="OFF-BI-10002954"/>
    <x v="1"/>
    <n v="5.484"/>
  </r>
  <r>
    <n v="4421"/>
    <s v="CA-2016-163090"/>
    <n v="17"/>
    <x v="0"/>
    <x v="1"/>
    <s v="21/11/2016"/>
    <x v="0"/>
    <s v="GH-14665"/>
    <s v="Greg Hansen"/>
    <x v="0"/>
    <x v="0"/>
    <x v="10"/>
    <x v="2"/>
    <s v="OFF-SU-10002537"/>
    <x v="1"/>
    <n v="40.92"/>
  </r>
  <r>
    <n v="4422"/>
    <s v="CA-2015-117016"/>
    <n v="4"/>
    <x v="10"/>
    <x v="2"/>
    <s v="09/03/2015"/>
    <x v="1"/>
    <s v="SC-20095"/>
    <s v="Sanjit Chand"/>
    <x v="0"/>
    <x v="0"/>
    <x v="2"/>
    <x v="0"/>
    <s v="OFF-AR-10001374"/>
    <x v="1"/>
    <n v="15.552"/>
  </r>
  <r>
    <n v="4423"/>
    <s v="CA-2018-159464"/>
    <n v="18"/>
    <x v="5"/>
    <x v="3"/>
    <s v="19/05/2018"/>
    <x v="2"/>
    <s v="TB-21355"/>
    <s v="Todd Boyes"/>
    <x v="1"/>
    <x v="0"/>
    <x v="32"/>
    <x v="0"/>
    <s v="OFF-AP-10001492"/>
    <x v="1"/>
    <n v="17.239999999999998"/>
  </r>
  <r>
    <n v="4424"/>
    <s v="CA-2018-159464"/>
    <n v="18"/>
    <x v="5"/>
    <x v="3"/>
    <s v="19/05/2018"/>
    <x v="2"/>
    <s v="TB-21355"/>
    <s v="Todd Boyes"/>
    <x v="1"/>
    <x v="0"/>
    <x v="32"/>
    <x v="0"/>
    <s v="FUR-BO-10003546"/>
    <x v="0"/>
    <n v="302.94"/>
  </r>
  <r>
    <n v="4425"/>
    <s v="CA-2018-159464"/>
    <n v="18"/>
    <x v="5"/>
    <x v="3"/>
    <s v="19/05/2018"/>
    <x v="2"/>
    <s v="TB-21355"/>
    <s v="Todd Boyes"/>
    <x v="1"/>
    <x v="0"/>
    <x v="32"/>
    <x v="0"/>
    <s v="TEC-PH-10002185"/>
    <x v="2"/>
    <n v="34.75"/>
  </r>
  <r>
    <n v="4426"/>
    <s v="CA-2018-159464"/>
    <n v="18"/>
    <x v="5"/>
    <x v="3"/>
    <s v="19/05/2018"/>
    <x v="2"/>
    <s v="TB-21355"/>
    <s v="Todd Boyes"/>
    <x v="1"/>
    <x v="0"/>
    <x v="32"/>
    <x v="0"/>
    <s v="OFF-BI-10000315"/>
    <x v="1"/>
    <n v="113.94"/>
  </r>
  <r>
    <n v="4427"/>
    <s v="CA-2018-159464"/>
    <n v="18"/>
    <x v="5"/>
    <x v="3"/>
    <s v="19/05/2018"/>
    <x v="2"/>
    <s v="TB-21355"/>
    <s v="Todd Boyes"/>
    <x v="1"/>
    <x v="0"/>
    <x v="32"/>
    <x v="0"/>
    <s v="TEC-PH-10002350"/>
    <x v="2"/>
    <n v="55.98"/>
  </r>
  <r>
    <n v="4428"/>
    <s v="US-2018-103226"/>
    <n v="22"/>
    <x v="8"/>
    <x v="3"/>
    <s v="28/09/2018"/>
    <x v="1"/>
    <s v="DW-13195"/>
    <s v="David Wiener"/>
    <x v="1"/>
    <x v="0"/>
    <x v="27"/>
    <x v="1"/>
    <s v="OFF-PA-10002666"/>
    <x v="1"/>
    <n v="27.18"/>
  </r>
  <r>
    <n v="4429"/>
    <s v="CA-2018-119452"/>
    <n v="21"/>
    <x v="10"/>
    <x v="3"/>
    <s v="27/03/2018"/>
    <x v="1"/>
    <s v="CL-12565"/>
    <s v="Clay Ludtke"/>
    <x v="0"/>
    <x v="0"/>
    <x v="26"/>
    <x v="2"/>
    <s v="FUR-CH-10004495"/>
    <x v="0"/>
    <n v="1805.88"/>
  </r>
  <r>
    <n v="4430"/>
    <s v="CA-2018-147725"/>
    <n v="14"/>
    <x v="8"/>
    <x v="3"/>
    <s v="14/09/2018"/>
    <x v="3"/>
    <s v="LT-17110"/>
    <s v="Liz Thompson"/>
    <x v="0"/>
    <x v="0"/>
    <x v="30"/>
    <x v="3"/>
    <s v="OFF-AR-10001725"/>
    <x v="1"/>
    <n v="70.95"/>
  </r>
  <r>
    <n v="4431"/>
    <s v="CA-2017-168893"/>
    <n v="3"/>
    <x v="0"/>
    <x v="0"/>
    <s v="08/11/2017"/>
    <x v="0"/>
    <s v="AP-10915"/>
    <s v="Arthur Prichep"/>
    <x v="0"/>
    <x v="0"/>
    <x v="0"/>
    <x v="0"/>
    <s v="OFF-FA-10002280"/>
    <x v="1"/>
    <n v="20"/>
  </r>
  <r>
    <n v="4432"/>
    <s v="CA-2017-168893"/>
    <n v="3"/>
    <x v="0"/>
    <x v="0"/>
    <s v="08/11/2017"/>
    <x v="0"/>
    <s v="AP-10915"/>
    <s v="Arthur Prichep"/>
    <x v="0"/>
    <x v="0"/>
    <x v="0"/>
    <x v="0"/>
    <s v="OFF-AR-10001770"/>
    <x v="1"/>
    <n v="7.98"/>
  </r>
  <r>
    <n v="4433"/>
    <s v="CA-2017-168893"/>
    <n v="3"/>
    <x v="0"/>
    <x v="0"/>
    <s v="08/11/2017"/>
    <x v="0"/>
    <s v="AP-10915"/>
    <s v="Arthur Prichep"/>
    <x v="0"/>
    <x v="0"/>
    <x v="0"/>
    <x v="0"/>
    <s v="FUR-FU-10002885"/>
    <x v="0"/>
    <n v="24.1"/>
  </r>
  <r>
    <n v="4434"/>
    <s v="CA-2017-168893"/>
    <n v="3"/>
    <x v="0"/>
    <x v="0"/>
    <s v="08/11/2017"/>
    <x v="0"/>
    <s v="AP-10915"/>
    <s v="Arthur Prichep"/>
    <x v="0"/>
    <x v="0"/>
    <x v="0"/>
    <x v="0"/>
    <s v="OFF-AR-10003772"/>
    <x v="1"/>
    <n v="8.75"/>
  </r>
  <r>
    <n v="4435"/>
    <s v="CA-2017-168893"/>
    <n v="3"/>
    <x v="0"/>
    <x v="0"/>
    <s v="08/11/2017"/>
    <x v="0"/>
    <s v="AP-10915"/>
    <s v="Arthur Prichep"/>
    <x v="0"/>
    <x v="0"/>
    <x v="0"/>
    <x v="0"/>
    <s v="FUR-TA-10003392"/>
    <x v="0"/>
    <n v="842.94"/>
  </r>
  <r>
    <n v="4436"/>
    <s v="CA-2017-163398"/>
    <n v="3"/>
    <x v="5"/>
    <x v="0"/>
    <s v="08/05/2017"/>
    <x v="1"/>
    <s v="CB-12415"/>
    <s v="Christy Brittain"/>
    <x v="0"/>
    <x v="0"/>
    <x v="10"/>
    <x v="2"/>
    <s v="OFF-BI-10000014"/>
    <x v="1"/>
    <n v="2.1819999999999999"/>
  </r>
  <r>
    <n v="4437"/>
    <s v="CA-2017-163398"/>
    <n v="3"/>
    <x v="5"/>
    <x v="0"/>
    <s v="08/05/2017"/>
    <x v="1"/>
    <s v="CB-12415"/>
    <s v="Christy Brittain"/>
    <x v="0"/>
    <x v="0"/>
    <x v="10"/>
    <x v="2"/>
    <s v="OFF-AR-10003217"/>
    <x v="1"/>
    <n v="27.384"/>
  </r>
  <r>
    <n v="4438"/>
    <s v="CA-2017-163398"/>
    <n v="3"/>
    <x v="5"/>
    <x v="0"/>
    <s v="08/05/2017"/>
    <x v="1"/>
    <s v="CB-12415"/>
    <s v="Christy Brittain"/>
    <x v="0"/>
    <x v="0"/>
    <x v="10"/>
    <x v="2"/>
    <s v="OFF-AP-10002403"/>
    <x v="1"/>
    <n v="26.405999999999999"/>
  </r>
  <r>
    <n v="4439"/>
    <s v="CA-2017-162726"/>
    <n v="27"/>
    <x v="4"/>
    <x v="0"/>
    <s v="02/01/2018"/>
    <x v="1"/>
    <s v="MT-17815"/>
    <s v="Meg Tillman"/>
    <x v="0"/>
    <x v="0"/>
    <x v="5"/>
    <x v="2"/>
    <s v="OFF-PA-10001972"/>
    <x v="1"/>
    <n v="10.368"/>
  </r>
  <r>
    <n v="4440"/>
    <s v="CA-2017-162726"/>
    <n v="27"/>
    <x v="4"/>
    <x v="0"/>
    <s v="02/01/2018"/>
    <x v="1"/>
    <s v="MT-17815"/>
    <s v="Meg Tillman"/>
    <x v="0"/>
    <x v="0"/>
    <x v="5"/>
    <x v="2"/>
    <s v="OFF-PA-10004041"/>
    <x v="1"/>
    <n v="23.68"/>
  </r>
  <r>
    <n v="4441"/>
    <s v="US-2017-111290"/>
    <n v="22"/>
    <x v="7"/>
    <x v="0"/>
    <s v="26/07/2017"/>
    <x v="1"/>
    <s v="DK-13375"/>
    <s v="Dennis Kane"/>
    <x v="0"/>
    <x v="0"/>
    <x v="12"/>
    <x v="2"/>
    <s v="TEC-AC-10004975"/>
    <x v="2"/>
    <n v="109.95"/>
  </r>
  <r>
    <n v="4442"/>
    <s v="US-2017-111290"/>
    <n v="22"/>
    <x v="7"/>
    <x v="0"/>
    <s v="26/07/2017"/>
    <x v="1"/>
    <s v="DK-13375"/>
    <s v="Dennis Kane"/>
    <x v="0"/>
    <x v="0"/>
    <x v="12"/>
    <x v="2"/>
    <s v="OFF-ST-10001932"/>
    <x v="1"/>
    <n v="965.85"/>
  </r>
  <r>
    <n v="4443"/>
    <s v="US-2017-111290"/>
    <n v="22"/>
    <x v="7"/>
    <x v="0"/>
    <s v="26/07/2017"/>
    <x v="1"/>
    <s v="DK-13375"/>
    <s v="Dennis Kane"/>
    <x v="0"/>
    <x v="0"/>
    <x v="12"/>
    <x v="2"/>
    <s v="OFF-AR-10001761"/>
    <x v="1"/>
    <n v="29.2"/>
  </r>
  <r>
    <n v="4444"/>
    <s v="US-2017-111290"/>
    <n v="22"/>
    <x v="7"/>
    <x v="0"/>
    <s v="26/07/2017"/>
    <x v="1"/>
    <s v="DK-13375"/>
    <s v="Dennis Kane"/>
    <x v="0"/>
    <x v="0"/>
    <x v="12"/>
    <x v="2"/>
    <s v="OFF-PA-10002262"/>
    <x v="1"/>
    <n v="32.4"/>
  </r>
  <r>
    <n v="4445"/>
    <s v="US-2015-147704"/>
    <n v="16"/>
    <x v="0"/>
    <x v="2"/>
    <s v="21/11/2015"/>
    <x v="1"/>
    <s v="SR-20740"/>
    <s v="Steven Roelle"/>
    <x v="2"/>
    <x v="0"/>
    <x v="14"/>
    <x v="2"/>
    <s v="OFF-EN-10004483"/>
    <x v="1"/>
    <n v="78.349999999999994"/>
  </r>
  <r>
    <n v="4446"/>
    <s v="US-2015-147704"/>
    <n v="16"/>
    <x v="0"/>
    <x v="2"/>
    <s v="21/11/2015"/>
    <x v="1"/>
    <s v="SR-20740"/>
    <s v="Steven Roelle"/>
    <x v="2"/>
    <x v="0"/>
    <x v="14"/>
    <x v="2"/>
    <s v="OFF-PA-10003270"/>
    <x v="1"/>
    <n v="31.68"/>
  </r>
  <r>
    <n v="4447"/>
    <s v="US-2015-147704"/>
    <n v="16"/>
    <x v="0"/>
    <x v="2"/>
    <s v="21/11/2015"/>
    <x v="1"/>
    <s v="SR-20740"/>
    <s v="Steven Roelle"/>
    <x v="2"/>
    <x v="0"/>
    <x v="14"/>
    <x v="2"/>
    <s v="OFF-BI-10001634"/>
    <x v="1"/>
    <n v="29.12"/>
  </r>
  <r>
    <n v="4448"/>
    <s v="US-2015-147704"/>
    <n v="16"/>
    <x v="0"/>
    <x v="2"/>
    <s v="21/11/2015"/>
    <x v="1"/>
    <s v="SR-20740"/>
    <s v="Steven Roelle"/>
    <x v="2"/>
    <x v="0"/>
    <x v="14"/>
    <x v="2"/>
    <s v="OFF-ST-10000675"/>
    <x v="1"/>
    <n v="169.45"/>
  </r>
  <r>
    <n v="4449"/>
    <s v="CA-2016-121965"/>
    <n v="19"/>
    <x v="1"/>
    <x v="1"/>
    <s v="23/06/2016"/>
    <x v="1"/>
    <s v="LH-17155"/>
    <s v="Logan Haushalter"/>
    <x v="0"/>
    <x v="0"/>
    <x v="1"/>
    <x v="1"/>
    <s v="FUR-FU-10000732"/>
    <x v="0"/>
    <n v="12.56"/>
  </r>
  <r>
    <n v="4450"/>
    <s v="CA-2016-121965"/>
    <n v="19"/>
    <x v="1"/>
    <x v="1"/>
    <s v="23/06/2016"/>
    <x v="1"/>
    <s v="LH-17155"/>
    <s v="Logan Haushalter"/>
    <x v="0"/>
    <x v="0"/>
    <x v="1"/>
    <x v="1"/>
    <s v="OFF-PA-10004355"/>
    <x v="1"/>
    <n v="6.48"/>
  </r>
  <r>
    <n v="4451"/>
    <s v="CA-2016-121965"/>
    <n v="19"/>
    <x v="1"/>
    <x v="1"/>
    <s v="23/06/2016"/>
    <x v="1"/>
    <s v="LH-17155"/>
    <s v="Logan Haushalter"/>
    <x v="0"/>
    <x v="0"/>
    <x v="1"/>
    <x v="1"/>
    <s v="OFF-EN-10000056"/>
    <x v="1"/>
    <n v="186.69"/>
  </r>
  <r>
    <n v="4452"/>
    <s v="CA-2017-147137"/>
    <n v="4"/>
    <x v="7"/>
    <x v="0"/>
    <s v="06/07/2017"/>
    <x v="2"/>
    <s v="AA-10645"/>
    <s v="Anna Andreadi"/>
    <x v="0"/>
    <x v="0"/>
    <x v="1"/>
    <x v="1"/>
    <s v="FUR-FU-10000221"/>
    <x v="0"/>
    <n v="25.4"/>
  </r>
  <r>
    <n v="4453"/>
    <s v="CA-2017-147137"/>
    <n v="4"/>
    <x v="7"/>
    <x v="0"/>
    <s v="06/07/2017"/>
    <x v="2"/>
    <s v="AA-10645"/>
    <s v="Anna Andreadi"/>
    <x v="0"/>
    <x v="0"/>
    <x v="1"/>
    <x v="1"/>
    <s v="OFF-EN-10003567"/>
    <x v="1"/>
    <n v="43.96"/>
  </r>
  <r>
    <n v="4454"/>
    <s v="CA-2017-147137"/>
    <n v="4"/>
    <x v="7"/>
    <x v="0"/>
    <s v="06/07/2017"/>
    <x v="2"/>
    <s v="AA-10645"/>
    <s v="Anna Andreadi"/>
    <x v="0"/>
    <x v="0"/>
    <x v="1"/>
    <x v="1"/>
    <s v="FUR-BO-10001811"/>
    <x v="0"/>
    <n v="1279.165"/>
  </r>
  <r>
    <n v="4455"/>
    <s v="CA-2017-147137"/>
    <n v="4"/>
    <x v="7"/>
    <x v="0"/>
    <s v="06/07/2017"/>
    <x v="2"/>
    <s v="AA-10645"/>
    <s v="Anna Andreadi"/>
    <x v="0"/>
    <x v="0"/>
    <x v="1"/>
    <x v="1"/>
    <s v="OFF-ST-10002486"/>
    <x v="1"/>
    <n v="27.92"/>
  </r>
  <r>
    <n v="4456"/>
    <s v="US-2016-146745"/>
    <n v="3"/>
    <x v="8"/>
    <x v="1"/>
    <s v="08/09/2016"/>
    <x v="1"/>
    <s v="AS-10630"/>
    <s v="Ann Steele"/>
    <x v="2"/>
    <x v="0"/>
    <x v="1"/>
    <x v="1"/>
    <s v="FUR-CH-10002372"/>
    <x v="0"/>
    <n v="129.56800000000001"/>
  </r>
  <r>
    <n v="4457"/>
    <s v="US-2016-146745"/>
    <n v="3"/>
    <x v="8"/>
    <x v="1"/>
    <s v="08/09/2016"/>
    <x v="1"/>
    <s v="AS-10630"/>
    <s v="Ann Steele"/>
    <x v="2"/>
    <x v="0"/>
    <x v="1"/>
    <x v="1"/>
    <s v="OFF-BI-10003274"/>
    <x v="1"/>
    <n v="6.3680000000000003"/>
  </r>
  <r>
    <n v="4458"/>
    <s v="CA-2018-115175"/>
    <n v="7"/>
    <x v="6"/>
    <x v="3"/>
    <s v="12/08/2018"/>
    <x v="1"/>
    <s v="MC-17575"/>
    <s v="Matt Collins"/>
    <x v="0"/>
    <x v="0"/>
    <x v="1"/>
    <x v="1"/>
    <s v="OFF-PA-10001878"/>
    <x v="1"/>
    <n v="244.55"/>
  </r>
  <r>
    <n v="4459"/>
    <s v="CA-2018-105851"/>
    <n v="13"/>
    <x v="10"/>
    <x v="3"/>
    <s v="20/03/2018"/>
    <x v="1"/>
    <s v="SE-20110"/>
    <s v="Sanjit Engle"/>
    <x v="0"/>
    <x v="0"/>
    <x v="22"/>
    <x v="1"/>
    <s v="OFF-SU-10002881"/>
    <x v="1"/>
    <n v="1332.4960000000001"/>
  </r>
  <r>
    <n v="4460"/>
    <s v="US-2018-125717"/>
    <n v="28"/>
    <x v="8"/>
    <x v="3"/>
    <s v="01/10/2018"/>
    <x v="2"/>
    <s v="DS-13030"/>
    <s v="Darrin Sayre"/>
    <x v="2"/>
    <x v="0"/>
    <x v="22"/>
    <x v="1"/>
    <s v="FUR-FU-10001979"/>
    <x v="0"/>
    <n v="32.776000000000003"/>
  </r>
  <r>
    <n v="4461"/>
    <s v="US-2018-125717"/>
    <n v="28"/>
    <x v="8"/>
    <x v="3"/>
    <s v="01/10/2018"/>
    <x v="2"/>
    <s v="DS-13030"/>
    <s v="Darrin Sayre"/>
    <x v="2"/>
    <x v="0"/>
    <x v="22"/>
    <x v="1"/>
    <s v="OFF-ST-10001522"/>
    <x v="1"/>
    <n v="147.184"/>
  </r>
  <r>
    <n v="4462"/>
    <s v="US-2018-125717"/>
    <n v="28"/>
    <x v="8"/>
    <x v="3"/>
    <s v="01/10/2018"/>
    <x v="2"/>
    <s v="DS-13030"/>
    <s v="Darrin Sayre"/>
    <x v="2"/>
    <x v="0"/>
    <x v="22"/>
    <x v="1"/>
    <s v="TEC-AC-10003657"/>
    <x v="2"/>
    <n v="54.384"/>
  </r>
  <r>
    <n v="4463"/>
    <s v="US-2018-125717"/>
    <n v="28"/>
    <x v="8"/>
    <x v="3"/>
    <s v="01/10/2018"/>
    <x v="2"/>
    <s v="DS-13030"/>
    <s v="Darrin Sayre"/>
    <x v="2"/>
    <x v="0"/>
    <x v="22"/>
    <x v="1"/>
    <s v="OFF-BI-10001718"/>
    <x v="1"/>
    <n v="76.775999999999996"/>
  </r>
  <r>
    <n v="4464"/>
    <s v="US-2018-125717"/>
    <n v="28"/>
    <x v="8"/>
    <x v="3"/>
    <s v="01/10/2018"/>
    <x v="2"/>
    <s v="DS-13030"/>
    <s v="Darrin Sayre"/>
    <x v="2"/>
    <x v="0"/>
    <x v="22"/>
    <x v="1"/>
    <s v="OFF-PA-10003022"/>
    <x v="1"/>
    <n v="14.352"/>
  </r>
  <r>
    <n v="4465"/>
    <s v="US-2018-125717"/>
    <n v="28"/>
    <x v="8"/>
    <x v="3"/>
    <s v="01/10/2018"/>
    <x v="2"/>
    <s v="DS-13030"/>
    <s v="Darrin Sayre"/>
    <x v="2"/>
    <x v="0"/>
    <x v="22"/>
    <x v="1"/>
    <s v="OFF-AP-10000891"/>
    <x v="1"/>
    <n v="209.792"/>
  </r>
  <r>
    <n v="4466"/>
    <s v="CA-2016-163895"/>
    <n v="7"/>
    <x v="6"/>
    <x v="1"/>
    <s v="11/08/2016"/>
    <x v="1"/>
    <s v="NS-18640"/>
    <s v="Noel Staavos"/>
    <x v="1"/>
    <x v="0"/>
    <x v="45"/>
    <x v="1"/>
    <s v="OFF-BI-10004970"/>
    <x v="1"/>
    <n v="3.3039999999999998"/>
  </r>
  <r>
    <n v="4467"/>
    <s v="CA-2018-168641"/>
    <n v="24"/>
    <x v="0"/>
    <x v="3"/>
    <s v="01/12/2018"/>
    <x v="1"/>
    <s v="KA-16525"/>
    <s v="Kelly Andreada"/>
    <x v="0"/>
    <x v="0"/>
    <x v="15"/>
    <x v="3"/>
    <s v="OFF-AR-10003759"/>
    <x v="1"/>
    <n v="16.38"/>
  </r>
  <r>
    <n v="4468"/>
    <s v="CA-2018-168641"/>
    <n v="24"/>
    <x v="0"/>
    <x v="3"/>
    <s v="01/12/2018"/>
    <x v="1"/>
    <s v="KA-16525"/>
    <s v="Kelly Andreada"/>
    <x v="0"/>
    <x v="0"/>
    <x v="15"/>
    <x v="3"/>
    <s v="OFF-EN-10003001"/>
    <x v="1"/>
    <n v="167.96"/>
  </r>
  <r>
    <n v="4469"/>
    <s v="CA-2018-168641"/>
    <n v="24"/>
    <x v="0"/>
    <x v="3"/>
    <s v="01/12/2018"/>
    <x v="1"/>
    <s v="KA-16525"/>
    <s v="Kelly Andreada"/>
    <x v="0"/>
    <x v="0"/>
    <x v="15"/>
    <x v="3"/>
    <s v="FUR-BO-10000780"/>
    <x v="0"/>
    <n v="321.56799999999998"/>
  </r>
  <r>
    <n v="4470"/>
    <s v="CA-2018-168641"/>
    <n v="24"/>
    <x v="0"/>
    <x v="3"/>
    <s v="01/12/2018"/>
    <x v="1"/>
    <s v="KA-16525"/>
    <s v="Kelly Andreada"/>
    <x v="0"/>
    <x v="0"/>
    <x v="15"/>
    <x v="3"/>
    <s v="OFF-PA-10001972"/>
    <x v="1"/>
    <n v="12.96"/>
  </r>
  <r>
    <n v="4471"/>
    <s v="CA-2018-156895"/>
    <n v="8"/>
    <x v="5"/>
    <x v="3"/>
    <s v="12/05/2018"/>
    <x v="1"/>
    <s v="DJ-13510"/>
    <s v="Don Jones"/>
    <x v="1"/>
    <x v="0"/>
    <x v="9"/>
    <x v="3"/>
    <s v="FUR-CH-10003535"/>
    <x v="0"/>
    <n v="128.05799999999999"/>
  </r>
  <r>
    <n v="4472"/>
    <s v="CA-2018-121300"/>
    <n v="29"/>
    <x v="8"/>
    <x v="3"/>
    <s v="29/09/2018"/>
    <x v="3"/>
    <s v="MG-17680"/>
    <s v="Maureen Gastineau"/>
    <x v="2"/>
    <x v="0"/>
    <x v="24"/>
    <x v="3"/>
    <s v="FUR-CH-10003774"/>
    <x v="0"/>
    <n v="63.686"/>
  </r>
  <r>
    <n v="4473"/>
    <s v="CA-2018-121300"/>
    <n v="29"/>
    <x v="8"/>
    <x v="3"/>
    <s v="29/09/2018"/>
    <x v="3"/>
    <s v="MG-17680"/>
    <s v="Maureen Gastineau"/>
    <x v="2"/>
    <x v="0"/>
    <x v="24"/>
    <x v="3"/>
    <s v="TEC-AC-10004571"/>
    <x v="2"/>
    <n v="239.976"/>
  </r>
  <r>
    <n v="4474"/>
    <s v="CA-2018-121300"/>
    <n v="29"/>
    <x v="8"/>
    <x v="3"/>
    <s v="29/09/2018"/>
    <x v="3"/>
    <s v="MG-17680"/>
    <s v="Maureen Gastineau"/>
    <x v="2"/>
    <x v="0"/>
    <x v="24"/>
    <x v="3"/>
    <s v="FUR-TA-10004442"/>
    <x v="0"/>
    <n v="344.22"/>
  </r>
  <r>
    <n v="4475"/>
    <s v="CA-2018-121300"/>
    <n v="29"/>
    <x v="8"/>
    <x v="3"/>
    <s v="29/09/2018"/>
    <x v="3"/>
    <s v="MG-17680"/>
    <s v="Maureen Gastineau"/>
    <x v="2"/>
    <x v="0"/>
    <x v="24"/>
    <x v="3"/>
    <s v="OFF-PA-10002787"/>
    <x v="1"/>
    <n v="15.552"/>
  </r>
  <r>
    <n v="4476"/>
    <s v="CA-2018-121300"/>
    <n v="29"/>
    <x v="8"/>
    <x v="3"/>
    <s v="29/09/2018"/>
    <x v="3"/>
    <s v="MG-17680"/>
    <s v="Maureen Gastineau"/>
    <x v="2"/>
    <x v="0"/>
    <x v="24"/>
    <x v="3"/>
    <s v="FUR-FU-10004586"/>
    <x v="0"/>
    <n v="21.248000000000001"/>
  </r>
  <r>
    <n v="4477"/>
    <s v="CA-2018-121300"/>
    <n v="29"/>
    <x v="8"/>
    <x v="3"/>
    <s v="29/09/2018"/>
    <x v="3"/>
    <s v="MG-17680"/>
    <s v="Maureen Gastineau"/>
    <x v="2"/>
    <x v="0"/>
    <x v="24"/>
    <x v="3"/>
    <s v="OFF-PA-10002606"/>
    <x v="1"/>
    <n v="8.4480000000000004"/>
  </r>
  <r>
    <n v="4478"/>
    <s v="CA-2018-130211"/>
    <n v="22"/>
    <x v="2"/>
    <x v="3"/>
    <s v="22/10/2018"/>
    <x v="3"/>
    <s v="BD-11620"/>
    <s v="Brian DeCherney"/>
    <x v="0"/>
    <x v="0"/>
    <x v="26"/>
    <x v="2"/>
    <s v="OFF-ST-10000129"/>
    <x v="1"/>
    <n v="333.09"/>
  </r>
  <r>
    <n v="4479"/>
    <s v="CA-2018-130211"/>
    <n v="22"/>
    <x v="2"/>
    <x v="3"/>
    <s v="22/10/2018"/>
    <x v="3"/>
    <s v="BD-11620"/>
    <s v="Brian DeCherney"/>
    <x v="0"/>
    <x v="0"/>
    <x v="26"/>
    <x v="2"/>
    <s v="FUR-TA-10003748"/>
    <x v="0"/>
    <n v="248.98"/>
  </r>
  <r>
    <n v="4480"/>
    <s v="CA-2015-147235"/>
    <n v="24"/>
    <x v="10"/>
    <x v="2"/>
    <s v="28/03/2015"/>
    <x v="1"/>
    <s v="CD-11920"/>
    <s v="Carlos Daly"/>
    <x v="0"/>
    <x v="0"/>
    <x v="15"/>
    <x v="3"/>
    <s v="OFF-PA-10004948"/>
    <x v="1"/>
    <n v="24.9"/>
  </r>
  <r>
    <n v="4481"/>
    <s v="CA-2017-109365"/>
    <n v="3"/>
    <x v="0"/>
    <x v="0"/>
    <s v="08/11/2017"/>
    <x v="1"/>
    <s v="XP-21865"/>
    <s v="Xylona Preis"/>
    <x v="0"/>
    <x v="0"/>
    <x v="1"/>
    <x v="1"/>
    <s v="OFF-FA-10001561"/>
    <x v="1"/>
    <n v="15.26"/>
  </r>
  <r>
    <n v="4482"/>
    <s v="CA-2017-109365"/>
    <n v="3"/>
    <x v="0"/>
    <x v="0"/>
    <s v="08/11/2017"/>
    <x v="1"/>
    <s v="XP-21865"/>
    <s v="Xylona Preis"/>
    <x v="0"/>
    <x v="0"/>
    <x v="1"/>
    <x v="1"/>
    <s v="OFF-AP-10002998"/>
    <x v="1"/>
    <n v="43.32"/>
  </r>
  <r>
    <n v="4483"/>
    <s v="CA-2017-109365"/>
    <n v="3"/>
    <x v="0"/>
    <x v="0"/>
    <s v="08/11/2017"/>
    <x v="1"/>
    <s v="XP-21865"/>
    <s v="Xylona Preis"/>
    <x v="0"/>
    <x v="0"/>
    <x v="1"/>
    <x v="1"/>
    <s v="OFF-BI-10003981"/>
    <x v="1"/>
    <n v="43.584000000000003"/>
  </r>
  <r>
    <n v="4484"/>
    <s v="CA-2017-109365"/>
    <n v="3"/>
    <x v="0"/>
    <x v="0"/>
    <s v="08/11/2017"/>
    <x v="1"/>
    <s v="XP-21865"/>
    <s v="Xylona Preis"/>
    <x v="0"/>
    <x v="0"/>
    <x v="1"/>
    <x v="1"/>
    <s v="OFF-PA-10001725"/>
    <x v="1"/>
    <n v="116.28"/>
  </r>
  <r>
    <n v="4485"/>
    <s v="CA-2017-109365"/>
    <n v="3"/>
    <x v="0"/>
    <x v="0"/>
    <s v="08/11/2017"/>
    <x v="1"/>
    <s v="XP-21865"/>
    <s v="Xylona Preis"/>
    <x v="0"/>
    <x v="0"/>
    <x v="1"/>
    <x v="1"/>
    <s v="OFF-BI-10002071"/>
    <x v="1"/>
    <n v="9.2959999999999994"/>
  </r>
  <r>
    <n v="4486"/>
    <s v="CA-2017-109365"/>
    <n v="3"/>
    <x v="0"/>
    <x v="0"/>
    <s v="08/11/2017"/>
    <x v="1"/>
    <s v="XP-21865"/>
    <s v="Xylona Preis"/>
    <x v="0"/>
    <x v="0"/>
    <x v="1"/>
    <x v="1"/>
    <s v="OFF-PA-10000477"/>
    <x v="1"/>
    <n v="19.440000000000001"/>
  </r>
  <r>
    <n v="4487"/>
    <s v="CA-2017-109365"/>
    <n v="3"/>
    <x v="0"/>
    <x v="0"/>
    <s v="08/11/2017"/>
    <x v="1"/>
    <s v="XP-21865"/>
    <s v="Xylona Preis"/>
    <x v="0"/>
    <x v="0"/>
    <x v="1"/>
    <x v="1"/>
    <s v="OFF-PA-10004359"/>
    <x v="1"/>
    <n v="314.55"/>
  </r>
  <r>
    <n v="4488"/>
    <s v="CA-2016-162621"/>
    <n v="5"/>
    <x v="8"/>
    <x v="1"/>
    <s v="11/09/2016"/>
    <x v="1"/>
    <s v="CA-12055"/>
    <s v="Cathy Armstrong"/>
    <x v="2"/>
    <x v="0"/>
    <x v="5"/>
    <x v="2"/>
    <s v="OFF-BI-10000962"/>
    <x v="1"/>
    <n v="16.27"/>
  </r>
  <r>
    <n v="4489"/>
    <s v="CA-2016-162621"/>
    <n v="5"/>
    <x v="8"/>
    <x v="1"/>
    <s v="11/09/2016"/>
    <x v="1"/>
    <s v="CA-12055"/>
    <s v="Cathy Armstrong"/>
    <x v="2"/>
    <x v="0"/>
    <x v="5"/>
    <x v="2"/>
    <s v="OFF-SU-10003567"/>
    <x v="1"/>
    <n v="69.12"/>
  </r>
  <r>
    <n v="4490"/>
    <s v="CA-2016-162621"/>
    <n v="5"/>
    <x v="8"/>
    <x v="1"/>
    <s v="11/09/2016"/>
    <x v="1"/>
    <s v="CA-12055"/>
    <s v="Cathy Armstrong"/>
    <x v="2"/>
    <x v="0"/>
    <x v="5"/>
    <x v="2"/>
    <s v="OFF-BI-10003708"/>
    <x v="1"/>
    <n v="4.47"/>
  </r>
  <r>
    <n v="4491"/>
    <s v="CA-2018-105921"/>
    <n v="14"/>
    <x v="6"/>
    <x v="3"/>
    <s v="21/08/2018"/>
    <x v="1"/>
    <s v="JM-15250"/>
    <s v="Janet Martin"/>
    <x v="0"/>
    <x v="0"/>
    <x v="1"/>
    <x v="1"/>
    <s v="FUR-TA-10001095"/>
    <x v="0"/>
    <n v="418.29599999999999"/>
  </r>
  <r>
    <n v="4492"/>
    <s v="CA-2015-150798"/>
    <n v="1"/>
    <x v="4"/>
    <x v="2"/>
    <s v="03/12/2015"/>
    <x v="0"/>
    <s v="JK-15730"/>
    <s v="Joe Kamberova"/>
    <x v="0"/>
    <x v="0"/>
    <x v="24"/>
    <x v="3"/>
    <s v="TEC-CO-10001571"/>
    <x v="2"/>
    <n v="659.98800000000006"/>
  </r>
  <r>
    <n v="4493"/>
    <s v="CA-2015-150798"/>
    <n v="1"/>
    <x v="4"/>
    <x v="2"/>
    <s v="03/12/2015"/>
    <x v="0"/>
    <s v="JK-15730"/>
    <s v="Joe Kamberova"/>
    <x v="0"/>
    <x v="0"/>
    <x v="24"/>
    <x v="3"/>
    <s v="FUR-FU-10000221"/>
    <x v="0"/>
    <n v="8.1280000000000001"/>
  </r>
  <r>
    <n v="4494"/>
    <s v="CA-2015-150798"/>
    <n v="1"/>
    <x v="4"/>
    <x v="2"/>
    <s v="03/12/2015"/>
    <x v="0"/>
    <s v="JK-15730"/>
    <s v="Joe Kamberova"/>
    <x v="0"/>
    <x v="0"/>
    <x v="24"/>
    <x v="3"/>
    <s v="OFF-PA-10001972"/>
    <x v="1"/>
    <n v="36.287999999999997"/>
  </r>
  <r>
    <n v="4495"/>
    <s v="CA-2015-150798"/>
    <n v="1"/>
    <x v="4"/>
    <x v="2"/>
    <s v="03/12/2015"/>
    <x v="0"/>
    <s v="JK-15730"/>
    <s v="Joe Kamberova"/>
    <x v="0"/>
    <x v="0"/>
    <x v="24"/>
    <x v="3"/>
    <s v="FUR-CH-10000015"/>
    <x v="0"/>
    <n v="909.72"/>
  </r>
  <r>
    <n v="4496"/>
    <s v="CA-2018-112753"/>
    <n v="18"/>
    <x v="1"/>
    <x v="3"/>
    <s v="23/06/2018"/>
    <x v="1"/>
    <s v="CC-12670"/>
    <s v="Craig Carreira"/>
    <x v="0"/>
    <x v="0"/>
    <x v="1"/>
    <x v="1"/>
    <s v="FUR-BO-10004015"/>
    <x v="0"/>
    <n v="917.92349999999999"/>
  </r>
  <r>
    <n v="4497"/>
    <s v="CA-2018-112753"/>
    <n v="18"/>
    <x v="1"/>
    <x v="3"/>
    <s v="23/06/2018"/>
    <x v="1"/>
    <s v="CC-12670"/>
    <s v="Craig Carreira"/>
    <x v="0"/>
    <x v="0"/>
    <x v="1"/>
    <x v="1"/>
    <s v="OFF-PA-10002036"/>
    <x v="1"/>
    <n v="38.880000000000003"/>
  </r>
  <r>
    <n v="4498"/>
    <s v="CA-2018-155075"/>
    <n v="2"/>
    <x v="4"/>
    <x v="3"/>
    <s v="09/12/2018"/>
    <x v="1"/>
    <s v="GW-14605"/>
    <s v="Giulietta Weimer"/>
    <x v="0"/>
    <x v="0"/>
    <x v="9"/>
    <x v="3"/>
    <s v="OFF-BI-10003650"/>
    <x v="1"/>
    <n v="631.17600000000004"/>
  </r>
  <r>
    <n v="4499"/>
    <s v="CA-2015-103401"/>
    <n v="21"/>
    <x v="0"/>
    <x v="2"/>
    <s v="26/11/2015"/>
    <x v="1"/>
    <s v="GR-14560"/>
    <s v="Georgia Rosenberg"/>
    <x v="1"/>
    <x v="0"/>
    <x v="1"/>
    <x v="1"/>
    <s v="OFF-PA-10003309"/>
    <x v="1"/>
    <n v="12.96"/>
  </r>
  <r>
    <n v="4500"/>
    <s v="CA-2017-124814"/>
    <n v="10"/>
    <x v="3"/>
    <x v="0"/>
    <s v="16/04/2017"/>
    <x v="1"/>
    <s v="FM-14215"/>
    <s v="Filia McAdams"/>
    <x v="1"/>
    <x v="0"/>
    <x v="1"/>
    <x v="1"/>
    <s v="OFF-PA-10002787"/>
    <x v="1"/>
    <n v="12.96"/>
  </r>
  <r>
    <n v="4501"/>
    <s v="CA-2017-124814"/>
    <n v="10"/>
    <x v="3"/>
    <x v="0"/>
    <s v="16/04/2017"/>
    <x v="1"/>
    <s v="FM-14215"/>
    <s v="Filia McAdams"/>
    <x v="1"/>
    <x v="0"/>
    <x v="1"/>
    <x v="1"/>
    <s v="OFF-BI-10000174"/>
    <x v="1"/>
    <n v="23.2"/>
  </r>
  <r>
    <n v="4502"/>
    <s v="CA-2015-116757"/>
    <n v="30"/>
    <x v="1"/>
    <x v="2"/>
    <s v="04/07/2015"/>
    <x v="1"/>
    <s v="MS-17980"/>
    <s v="Michael Stewart"/>
    <x v="1"/>
    <x v="0"/>
    <x v="5"/>
    <x v="2"/>
    <s v="OFF-PA-10002005"/>
    <x v="1"/>
    <n v="25.92"/>
  </r>
  <r>
    <n v="4503"/>
    <s v="CA-2015-116757"/>
    <n v="30"/>
    <x v="1"/>
    <x v="2"/>
    <s v="04/07/2015"/>
    <x v="1"/>
    <s v="MS-17980"/>
    <s v="Michael Stewart"/>
    <x v="1"/>
    <x v="0"/>
    <x v="5"/>
    <x v="2"/>
    <s v="OFF-FA-10002815"/>
    <x v="1"/>
    <n v="21.312000000000001"/>
  </r>
  <r>
    <n v="4504"/>
    <s v="US-2015-138247"/>
    <n v="24"/>
    <x v="4"/>
    <x v="2"/>
    <s v="29/12/2015"/>
    <x v="1"/>
    <s v="BF-11170"/>
    <s v="Ben Ferrer"/>
    <x v="2"/>
    <x v="0"/>
    <x v="1"/>
    <x v="1"/>
    <s v="TEC-PH-10000213"/>
    <x v="2"/>
    <n v="173.65600000000001"/>
  </r>
  <r>
    <n v="4505"/>
    <s v="US-2015-138247"/>
    <n v="24"/>
    <x v="4"/>
    <x v="2"/>
    <s v="29/12/2015"/>
    <x v="1"/>
    <s v="BF-11170"/>
    <s v="Ben Ferrer"/>
    <x v="2"/>
    <x v="0"/>
    <x v="1"/>
    <x v="1"/>
    <s v="OFF-AP-10000828"/>
    <x v="1"/>
    <n v="361.96"/>
  </r>
  <r>
    <n v="4506"/>
    <s v="US-2015-138247"/>
    <n v="24"/>
    <x v="4"/>
    <x v="2"/>
    <s v="29/12/2015"/>
    <x v="1"/>
    <s v="BF-11170"/>
    <s v="Ben Ferrer"/>
    <x v="2"/>
    <x v="0"/>
    <x v="1"/>
    <x v="1"/>
    <s v="TEC-AC-10004708"/>
    <x v="2"/>
    <n v="62.85"/>
  </r>
  <r>
    <n v="4507"/>
    <s v="US-2015-138247"/>
    <n v="24"/>
    <x v="4"/>
    <x v="2"/>
    <s v="29/12/2015"/>
    <x v="1"/>
    <s v="BF-11170"/>
    <s v="Ben Ferrer"/>
    <x v="2"/>
    <x v="0"/>
    <x v="1"/>
    <x v="1"/>
    <s v="TEC-PH-10001530"/>
    <x v="2"/>
    <n v="818.37599999999998"/>
  </r>
  <r>
    <n v="4508"/>
    <s v="US-2015-138247"/>
    <n v="24"/>
    <x v="4"/>
    <x v="2"/>
    <s v="29/12/2015"/>
    <x v="1"/>
    <s v="BF-11170"/>
    <s v="Ben Ferrer"/>
    <x v="2"/>
    <x v="0"/>
    <x v="1"/>
    <x v="1"/>
    <s v="OFF-ST-10002301"/>
    <x v="1"/>
    <n v="20.34"/>
  </r>
  <r>
    <n v="4509"/>
    <s v="US-2015-138247"/>
    <n v="24"/>
    <x v="4"/>
    <x v="2"/>
    <s v="29/12/2015"/>
    <x v="1"/>
    <s v="BF-11170"/>
    <s v="Ben Ferrer"/>
    <x v="2"/>
    <x v="0"/>
    <x v="1"/>
    <x v="1"/>
    <s v="FUR-FU-10002554"/>
    <x v="0"/>
    <n v="23.99"/>
  </r>
  <r>
    <n v="4510"/>
    <s v="CA-2018-167003"/>
    <n v="23"/>
    <x v="5"/>
    <x v="3"/>
    <s v="29/05/2018"/>
    <x v="1"/>
    <s v="VS-21820"/>
    <s v="Vivek Sundaresam"/>
    <x v="0"/>
    <x v="0"/>
    <x v="1"/>
    <x v="1"/>
    <s v="FUR-TA-10001520"/>
    <x v="0"/>
    <n v="171.28800000000001"/>
  </r>
  <r>
    <n v="4511"/>
    <s v="CA-2017-119935"/>
    <n v="10"/>
    <x v="0"/>
    <x v="0"/>
    <s v="14/11/2017"/>
    <x v="1"/>
    <s v="KM-16225"/>
    <s v="Kalyca Meade"/>
    <x v="1"/>
    <x v="0"/>
    <x v="25"/>
    <x v="2"/>
    <s v="FUR-FU-10001085"/>
    <x v="0"/>
    <n v="37.299999999999997"/>
  </r>
  <r>
    <n v="4512"/>
    <s v="CA-2017-119935"/>
    <n v="10"/>
    <x v="0"/>
    <x v="0"/>
    <s v="14/11/2017"/>
    <x v="1"/>
    <s v="KM-16225"/>
    <s v="Kalyca Meade"/>
    <x v="1"/>
    <x v="0"/>
    <x v="25"/>
    <x v="2"/>
    <s v="OFF-BI-10001597"/>
    <x v="1"/>
    <n v="81.96"/>
  </r>
  <r>
    <n v="4513"/>
    <s v="CA-2017-118969"/>
    <n v="2"/>
    <x v="2"/>
    <x v="0"/>
    <s v="03/10/2017"/>
    <x v="2"/>
    <s v="LP-17095"/>
    <s v="Liz Preis"/>
    <x v="0"/>
    <x v="0"/>
    <x v="16"/>
    <x v="1"/>
    <s v="OFF-BI-10002429"/>
    <x v="1"/>
    <n v="54.792000000000002"/>
  </r>
  <r>
    <n v="4514"/>
    <s v="CA-2017-145240"/>
    <n v="6"/>
    <x v="8"/>
    <x v="0"/>
    <s v="08/09/2017"/>
    <x v="2"/>
    <s v="BG-11740"/>
    <s v="Bruce Geld"/>
    <x v="0"/>
    <x v="0"/>
    <x v="5"/>
    <x v="2"/>
    <s v="OFF-ST-10001590"/>
    <x v="1"/>
    <n v="10.784000000000001"/>
  </r>
  <r>
    <n v="4515"/>
    <s v="CA-2017-120873"/>
    <n v="27"/>
    <x v="2"/>
    <x v="0"/>
    <s v="01/11/2017"/>
    <x v="0"/>
    <s v="BW-11200"/>
    <s v="Ben Wallace"/>
    <x v="0"/>
    <x v="0"/>
    <x v="17"/>
    <x v="0"/>
    <s v="FUR-CH-10000847"/>
    <x v="0"/>
    <n v="290.98"/>
  </r>
  <r>
    <n v="4516"/>
    <s v="US-2018-111920"/>
    <n v="22"/>
    <x v="2"/>
    <x v="3"/>
    <s v="26/10/2018"/>
    <x v="1"/>
    <s v="PS-18970"/>
    <s v="Paul Stevenson"/>
    <x v="2"/>
    <x v="0"/>
    <x v="26"/>
    <x v="2"/>
    <s v="OFF-AR-10003179"/>
    <x v="1"/>
    <n v="36.44"/>
  </r>
  <r>
    <n v="4517"/>
    <s v="US-2017-128678"/>
    <n v="15"/>
    <x v="8"/>
    <x v="0"/>
    <s v="20/09/2017"/>
    <x v="1"/>
    <s v="RB-19570"/>
    <s v="Rob Beeghly"/>
    <x v="0"/>
    <x v="0"/>
    <x v="4"/>
    <x v="1"/>
    <s v="OFF-PA-10000807"/>
    <x v="1"/>
    <n v="21.4"/>
  </r>
  <r>
    <n v="4518"/>
    <s v="US-2017-128678"/>
    <n v="15"/>
    <x v="8"/>
    <x v="0"/>
    <s v="20/09/2017"/>
    <x v="1"/>
    <s v="RB-19570"/>
    <s v="Rob Beeghly"/>
    <x v="0"/>
    <x v="0"/>
    <x v="4"/>
    <x v="1"/>
    <s v="OFF-BI-10002103"/>
    <x v="1"/>
    <n v="48.664000000000001"/>
  </r>
  <r>
    <n v="4519"/>
    <s v="CA-2017-101385"/>
    <n v="25"/>
    <x v="8"/>
    <x v="0"/>
    <s v="01/10/2017"/>
    <x v="1"/>
    <s v="JW-16075"/>
    <s v="Julia West"/>
    <x v="0"/>
    <x v="0"/>
    <x v="1"/>
    <x v="1"/>
    <s v="OFF-AR-10004441"/>
    <x v="1"/>
    <n v="16.559999999999999"/>
  </r>
  <r>
    <n v="4520"/>
    <s v="CA-2018-107167"/>
    <n v="10"/>
    <x v="1"/>
    <x v="3"/>
    <s v="14/06/2018"/>
    <x v="1"/>
    <s v="ND-18460"/>
    <s v="Neil Ducich"/>
    <x v="1"/>
    <x v="0"/>
    <x v="2"/>
    <x v="0"/>
    <s v="OFF-ST-10003805"/>
    <x v="1"/>
    <n v="1347.52"/>
  </r>
  <r>
    <n v="4521"/>
    <s v="CA-2015-109491"/>
    <n v="20"/>
    <x v="11"/>
    <x v="2"/>
    <s v="26/02/2015"/>
    <x v="1"/>
    <s v="LC-16930"/>
    <s v="Linda Cazamias"/>
    <x v="1"/>
    <x v="0"/>
    <x v="14"/>
    <x v="2"/>
    <s v="TEC-AC-10001284"/>
    <x v="2"/>
    <n v="62.31"/>
  </r>
  <r>
    <n v="4522"/>
    <s v="CA-2015-109491"/>
    <n v="20"/>
    <x v="11"/>
    <x v="2"/>
    <s v="26/02/2015"/>
    <x v="1"/>
    <s v="LC-16930"/>
    <s v="Linda Cazamias"/>
    <x v="1"/>
    <x v="0"/>
    <x v="14"/>
    <x v="2"/>
    <s v="FUR-FU-10000221"/>
    <x v="0"/>
    <n v="20.32"/>
  </r>
  <r>
    <n v="4523"/>
    <s v="CA-2018-105445"/>
    <n v="20"/>
    <x v="11"/>
    <x v="3"/>
    <s v="25/02/2018"/>
    <x v="0"/>
    <s v="BP-11095"/>
    <s v="Bart Pistole"/>
    <x v="1"/>
    <x v="0"/>
    <x v="22"/>
    <x v="1"/>
    <s v="OFF-FA-10001229"/>
    <x v="1"/>
    <n v="9.4320000000000004"/>
  </r>
  <r>
    <n v="4524"/>
    <s v="CA-2015-107454"/>
    <n v="2"/>
    <x v="0"/>
    <x v="2"/>
    <s v="06/11/2015"/>
    <x v="1"/>
    <s v="RD-19720"/>
    <s v="Roger Demir"/>
    <x v="0"/>
    <x v="0"/>
    <x v="15"/>
    <x v="3"/>
    <s v="OFF-LA-10001569"/>
    <x v="1"/>
    <n v="34.86"/>
  </r>
  <r>
    <n v="4525"/>
    <s v="CA-2015-107454"/>
    <n v="2"/>
    <x v="0"/>
    <x v="2"/>
    <s v="06/11/2015"/>
    <x v="1"/>
    <s v="RD-19720"/>
    <s v="Roger Demir"/>
    <x v="0"/>
    <x v="0"/>
    <x v="15"/>
    <x v="3"/>
    <s v="FUR-FU-10004018"/>
    <x v="0"/>
    <n v="89.34"/>
  </r>
  <r>
    <n v="4526"/>
    <s v="US-2018-105046"/>
    <n v="17"/>
    <x v="7"/>
    <x v="3"/>
    <s v="23/07/2018"/>
    <x v="1"/>
    <s v="BE-11335"/>
    <s v="Bill Eplett"/>
    <x v="2"/>
    <x v="0"/>
    <x v="15"/>
    <x v="3"/>
    <s v="TEC-PH-10004536"/>
    <x v="2"/>
    <n v="269.98"/>
  </r>
  <r>
    <n v="4527"/>
    <s v="US-2018-105046"/>
    <n v="17"/>
    <x v="7"/>
    <x v="3"/>
    <s v="23/07/2018"/>
    <x v="1"/>
    <s v="BE-11335"/>
    <s v="Bill Eplett"/>
    <x v="2"/>
    <x v="0"/>
    <x v="15"/>
    <x v="3"/>
    <s v="OFF-PA-10004353"/>
    <x v="1"/>
    <n v="99.9"/>
  </r>
  <r>
    <n v="4528"/>
    <s v="US-2018-105046"/>
    <n v="17"/>
    <x v="7"/>
    <x v="3"/>
    <s v="23/07/2018"/>
    <x v="1"/>
    <s v="BE-11335"/>
    <s v="Bill Eplett"/>
    <x v="2"/>
    <x v="0"/>
    <x v="15"/>
    <x v="3"/>
    <s v="FUR-FU-10004848"/>
    <x v="0"/>
    <n v="39.08"/>
  </r>
  <r>
    <n v="4529"/>
    <s v="CA-2018-152856"/>
    <n v="8"/>
    <x v="8"/>
    <x v="3"/>
    <s v="10/09/2018"/>
    <x v="0"/>
    <s v="RS-19765"/>
    <s v="Roland Schwarz"/>
    <x v="1"/>
    <x v="0"/>
    <x v="24"/>
    <x v="3"/>
    <s v="TEC-AC-10004864"/>
    <x v="2"/>
    <n v="116.83199999999999"/>
  </r>
  <r>
    <n v="4530"/>
    <s v="CA-2017-134691"/>
    <n v="14"/>
    <x v="0"/>
    <x v="0"/>
    <s v="18/11/2017"/>
    <x v="1"/>
    <s v="KC-16540"/>
    <s v="Kelly Collister"/>
    <x v="0"/>
    <x v="0"/>
    <x v="5"/>
    <x v="2"/>
    <s v="OFF-BI-10002393"/>
    <x v="1"/>
    <n v="2.2959999999999998"/>
  </r>
  <r>
    <n v="4531"/>
    <s v="CA-2017-118759"/>
    <n v="14"/>
    <x v="0"/>
    <x v="0"/>
    <s v="17/11/2017"/>
    <x v="2"/>
    <s v="MB-17305"/>
    <s v="Maria Bertelson"/>
    <x v="0"/>
    <x v="0"/>
    <x v="15"/>
    <x v="3"/>
    <s v="FUR-CH-10002335"/>
    <x v="0"/>
    <n v="408.00599999999997"/>
  </r>
  <r>
    <n v="4532"/>
    <s v="CA-2017-118759"/>
    <n v="14"/>
    <x v="0"/>
    <x v="0"/>
    <s v="17/11/2017"/>
    <x v="2"/>
    <s v="MB-17305"/>
    <s v="Maria Bertelson"/>
    <x v="0"/>
    <x v="0"/>
    <x v="15"/>
    <x v="3"/>
    <s v="OFF-ST-10001590"/>
    <x v="1"/>
    <n v="40.44"/>
  </r>
  <r>
    <n v="4533"/>
    <s v="CA-2015-140403"/>
    <n v="10"/>
    <x v="2"/>
    <x v="2"/>
    <s v="10/10/2015"/>
    <x v="3"/>
    <s v="TN-21040"/>
    <s v="Tanja Norvell"/>
    <x v="2"/>
    <x v="0"/>
    <x v="1"/>
    <x v="1"/>
    <s v="FUR-CH-10002774"/>
    <x v="0"/>
    <n v="122.352"/>
  </r>
  <r>
    <n v="4534"/>
    <s v="CA-2015-140403"/>
    <n v="10"/>
    <x v="2"/>
    <x v="2"/>
    <s v="10/10/2015"/>
    <x v="3"/>
    <s v="TN-21040"/>
    <s v="Tanja Norvell"/>
    <x v="2"/>
    <x v="0"/>
    <x v="1"/>
    <x v="1"/>
    <s v="OFF-EN-10001219"/>
    <x v="1"/>
    <n v="15.28"/>
  </r>
  <r>
    <n v="4535"/>
    <s v="CA-2016-163104"/>
    <n v="19"/>
    <x v="10"/>
    <x v="1"/>
    <s v="26/03/2016"/>
    <x v="1"/>
    <s v="MC-18130"/>
    <s v="Mike Caudle"/>
    <x v="1"/>
    <x v="0"/>
    <x v="1"/>
    <x v="1"/>
    <s v="OFF-PA-10001947"/>
    <x v="1"/>
    <n v="11.96"/>
  </r>
  <r>
    <n v="4536"/>
    <s v="CA-2018-138464"/>
    <n v="8"/>
    <x v="7"/>
    <x v="3"/>
    <s v="12/07/2018"/>
    <x v="1"/>
    <s v="VF-21715"/>
    <s v="Vicky Freymann"/>
    <x v="2"/>
    <x v="0"/>
    <x v="4"/>
    <x v="1"/>
    <s v="FUR-FU-10003142"/>
    <x v="0"/>
    <n v="15.84"/>
  </r>
  <r>
    <n v="4537"/>
    <s v="CA-2018-138464"/>
    <n v="8"/>
    <x v="7"/>
    <x v="3"/>
    <s v="12/07/2018"/>
    <x v="1"/>
    <s v="VF-21715"/>
    <s v="Vicky Freymann"/>
    <x v="2"/>
    <x v="0"/>
    <x v="4"/>
    <x v="1"/>
    <s v="OFF-BI-10001543"/>
    <x v="1"/>
    <n v="86.376000000000005"/>
  </r>
  <r>
    <n v="4538"/>
    <s v="CA-2018-138464"/>
    <n v="8"/>
    <x v="7"/>
    <x v="3"/>
    <s v="12/07/2018"/>
    <x v="1"/>
    <s v="VF-21715"/>
    <s v="Vicky Freymann"/>
    <x v="2"/>
    <x v="0"/>
    <x v="4"/>
    <x v="1"/>
    <s v="OFF-AR-10003560"/>
    <x v="1"/>
    <n v="18.239999999999998"/>
  </r>
  <r>
    <n v="4539"/>
    <s v="CA-2018-138464"/>
    <n v="8"/>
    <x v="7"/>
    <x v="3"/>
    <s v="12/07/2018"/>
    <x v="1"/>
    <s v="VF-21715"/>
    <s v="Vicky Freymann"/>
    <x v="2"/>
    <x v="0"/>
    <x v="4"/>
    <x v="1"/>
    <s v="OFF-AR-10004757"/>
    <x v="1"/>
    <n v="13.12"/>
  </r>
  <r>
    <n v="4540"/>
    <s v="CA-2016-104129"/>
    <n v="27"/>
    <x v="11"/>
    <x v="1"/>
    <s v="02/03/2016"/>
    <x v="1"/>
    <s v="ES-14080"/>
    <s v="Erin Smith"/>
    <x v="1"/>
    <x v="0"/>
    <x v="34"/>
    <x v="3"/>
    <s v="TEC-PH-10003800"/>
    <x v="2"/>
    <n v="105.98"/>
  </r>
  <r>
    <n v="4541"/>
    <s v="CA-2016-104129"/>
    <n v="27"/>
    <x v="11"/>
    <x v="1"/>
    <s v="02/03/2016"/>
    <x v="1"/>
    <s v="ES-14080"/>
    <s v="Erin Smith"/>
    <x v="1"/>
    <x v="0"/>
    <x v="34"/>
    <x v="3"/>
    <s v="FUR-TA-10004152"/>
    <x v="0"/>
    <n v="493.92"/>
  </r>
  <r>
    <n v="4542"/>
    <s v="US-2018-132206"/>
    <n v="16"/>
    <x v="1"/>
    <x v="3"/>
    <s v="21/06/2018"/>
    <x v="1"/>
    <s v="MK-17905"/>
    <s v="Michael Kennedy"/>
    <x v="1"/>
    <x v="0"/>
    <x v="10"/>
    <x v="2"/>
    <s v="OFF-BI-10000756"/>
    <x v="1"/>
    <n v="5.9359999999999999"/>
  </r>
  <r>
    <n v="4543"/>
    <s v="CA-2018-113474"/>
    <n v="30"/>
    <x v="10"/>
    <x v="3"/>
    <s v="31/03/2018"/>
    <x v="2"/>
    <s v="TM-21490"/>
    <s v="Tony Molinari"/>
    <x v="0"/>
    <x v="0"/>
    <x v="26"/>
    <x v="2"/>
    <s v="OFF-EN-10004206"/>
    <x v="1"/>
    <n v="325.86"/>
  </r>
  <r>
    <n v="4544"/>
    <s v="CA-2016-126557"/>
    <n v="12"/>
    <x v="7"/>
    <x v="1"/>
    <s v="17/07/2016"/>
    <x v="0"/>
    <s v="RL-19615"/>
    <s v="Rob Lucas"/>
    <x v="0"/>
    <x v="0"/>
    <x v="10"/>
    <x v="2"/>
    <s v="FUR-CH-10004477"/>
    <x v="0"/>
    <n v="383.60700000000003"/>
  </r>
  <r>
    <n v="4545"/>
    <s v="CA-2016-126557"/>
    <n v="12"/>
    <x v="7"/>
    <x v="1"/>
    <s v="17/07/2016"/>
    <x v="0"/>
    <s v="RL-19615"/>
    <s v="Rob Lucas"/>
    <x v="0"/>
    <x v="0"/>
    <x v="10"/>
    <x v="2"/>
    <s v="TEC-PH-10003505"/>
    <x v="2"/>
    <n v="148.47999999999999"/>
  </r>
  <r>
    <n v="4546"/>
    <s v="CA-2016-126557"/>
    <n v="12"/>
    <x v="7"/>
    <x v="1"/>
    <s v="17/07/2016"/>
    <x v="0"/>
    <s v="RL-19615"/>
    <s v="Rob Lucas"/>
    <x v="0"/>
    <x v="0"/>
    <x v="10"/>
    <x v="2"/>
    <s v="TEC-PH-10000526"/>
    <x v="2"/>
    <n v="537.54399999999998"/>
  </r>
  <r>
    <n v="4547"/>
    <s v="CA-2016-126557"/>
    <n v="12"/>
    <x v="7"/>
    <x v="1"/>
    <s v="17/07/2016"/>
    <x v="0"/>
    <s v="RL-19615"/>
    <s v="Rob Lucas"/>
    <x v="0"/>
    <x v="0"/>
    <x v="10"/>
    <x v="2"/>
    <s v="OFF-BI-10003314"/>
    <x v="1"/>
    <n v="1.9279999999999999"/>
  </r>
  <r>
    <n v="4548"/>
    <s v="CA-2016-126557"/>
    <n v="12"/>
    <x v="7"/>
    <x v="1"/>
    <s v="17/07/2016"/>
    <x v="0"/>
    <s v="RL-19615"/>
    <s v="Rob Lucas"/>
    <x v="0"/>
    <x v="0"/>
    <x v="10"/>
    <x v="2"/>
    <s v="OFF-AR-10003190"/>
    <x v="1"/>
    <n v="6.9119999999999999"/>
  </r>
  <r>
    <n v="4549"/>
    <s v="CA-2016-126557"/>
    <n v="12"/>
    <x v="7"/>
    <x v="1"/>
    <s v="17/07/2016"/>
    <x v="0"/>
    <s v="RL-19615"/>
    <s v="Rob Lucas"/>
    <x v="0"/>
    <x v="0"/>
    <x v="10"/>
    <x v="2"/>
    <s v="FUR-FU-10001861"/>
    <x v="0"/>
    <n v="7.76"/>
  </r>
  <r>
    <n v="4550"/>
    <s v="CA-2016-126557"/>
    <n v="12"/>
    <x v="7"/>
    <x v="1"/>
    <s v="17/07/2016"/>
    <x v="0"/>
    <s v="RL-19615"/>
    <s v="Rob Lucas"/>
    <x v="0"/>
    <x v="0"/>
    <x v="10"/>
    <x v="2"/>
    <s v="TEC-PH-10003963"/>
    <x v="2"/>
    <n v="659.16800000000001"/>
  </r>
  <r>
    <n v="4551"/>
    <s v="US-2018-107636"/>
    <n v="30"/>
    <x v="3"/>
    <x v="3"/>
    <s v="02/05/2018"/>
    <x v="2"/>
    <s v="NM-18520"/>
    <s v="Neoma Murray"/>
    <x v="0"/>
    <x v="0"/>
    <x v="29"/>
    <x v="3"/>
    <s v="OFF-LA-10003388"/>
    <x v="1"/>
    <n v="5.76"/>
  </r>
  <r>
    <n v="4552"/>
    <s v="US-2015-165862"/>
    <n v="13"/>
    <x v="7"/>
    <x v="2"/>
    <s v="17/07/2015"/>
    <x v="1"/>
    <s v="GK-14620"/>
    <s v="Grace Kelly"/>
    <x v="1"/>
    <x v="0"/>
    <x v="1"/>
    <x v="1"/>
    <s v="FUR-TA-10002855"/>
    <x v="0"/>
    <n v="351.21600000000001"/>
  </r>
  <r>
    <n v="4553"/>
    <s v="US-2015-106334"/>
    <n v="27"/>
    <x v="4"/>
    <x v="2"/>
    <s v="02/01/2016"/>
    <x v="1"/>
    <s v="JF-15490"/>
    <s v="Jeremy Farry"/>
    <x v="0"/>
    <x v="0"/>
    <x v="1"/>
    <x v="1"/>
    <s v="FUR-CH-10004886"/>
    <x v="0"/>
    <n v="230.28"/>
  </r>
  <r>
    <n v="4554"/>
    <s v="US-2015-106334"/>
    <n v="27"/>
    <x v="4"/>
    <x v="2"/>
    <s v="02/01/2016"/>
    <x v="1"/>
    <s v="JF-15490"/>
    <s v="Jeremy Farry"/>
    <x v="0"/>
    <x v="0"/>
    <x v="1"/>
    <x v="1"/>
    <s v="OFF-PA-10003657"/>
    <x v="1"/>
    <n v="12.84"/>
  </r>
  <r>
    <n v="4555"/>
    <s v="CA-2017-101448"/>
    <n v="27"/>
    <x v="11"/>
    <x v="0"/>
    <s v="01/03/2017"/>
    <x v="0"/>
    <s v="EB-13930"/>
    <s v="Eric Barreto"/>
    <x v="0"/>
    <x v="0"/>
    <x v="6"/>
    <x v="2"/>
    <s v="OFF-BI-10004738"/>
    <x v="1"/>
    <n v="56.82"/>
  </r>
  <r>
    <n v="4556"/>
    <s v="CA-2016-130218"/>
    <n v="23"/>
    <x v="10"/>
    <x v="1"/>
    <s v="26/03/2016"/>
    <x v="2"/>
    <s v="SG-20470"/>
    <s v="Sheri Gordon"/>
    <x v="0"/>
    <x v="0"/>
    <x v="20"/>
    <x v="0"/>
    <s v="OFF-FA-10003112"/>
    <x v="1"/>
    <n v="31.56"/>
  </r>
  <r>
    <n v="4557"/>
    <s v="CA-2016-130218"/>
    <n v="23"/>
    <x v="10"/>
    <x v="1"/>
    <s v="26/03/2016"/>
    <x v="2"/>
    <s v="SG-20470"/>
    <s v="Sheri Gordon"/>
    <x v="0"/>
    <x v="0"/>
    <x v="20"/>
    <x v="0"/>
    <s v="OFF-ST-10002486"/>
    <x v="1"/>
    <n v="27.92"/>
  </r>
  <r>
    <n v="4558"/>
    <s v="US-2018-117331"/>
    <n v="21"/>
    <x v="2"/>
    <x v="3"/>
    <s v="28/10/2018"/>
    <x v="1"/>
    <s v="ND-18370"/>
    <s v="Natalie DeCherney"/>
    <x v="0"/>
    <x v="0"/>
    <x v="16"/>
    <x v="1"/>
    <s v="OFF-BI-10003984"/>
    <x v="1"/>
    <n v="8.5589999999999993"/>
  </r>
  <r>
    <n v="4559"/>
    <s v="CA-2015-127383"/>
    <n v="31"/>
    <x v="4"/>
    <x v="2"/>
    <s v="05/01/2016"/>
    <x v="1"/>
    <s v="CM-11815"/>
    <s v="Candace McMahon"/>
    <x v="1"/>
    <x v="0"/>
    <x v="5"/>
    <x v="2"/>
    <s v="OFF-EN-10004773"/>
    <x v="1"/>
    <n v="49.567999999999998"/>
  </r>
  <r>
    <n v="4560"/>
    <s v="CA-2015-110219"/>
    <n v="5"/>
    <x v="5"/>
    <x v="2"/>
    <s v="08/05/2015"/>
    <x v="2"/>
    <s v="EB-13870"/>
    <s v="Emily Burns"/>
    <x v="0"/>
    <x v="0"/>
    <x v="5"/>
    <x v="2"/>
    <s v="FUR-CH-10001146"/>
    <x v="0"/>
    <n v="127.869"/>
  </r>
  <r>
    <n v="4561"/>
    <s v="CA-2016-118871"/>
    <n v="4"/>
    <x v="4"/>
    <x v="1"/>
    <s v="09/12/2016"/>
    <x v="0"/>
    <s v="HM-14860"/>
    <s v="Harry Marie"/>
    <x v="1"/>
    <x v="0"/>
    <x v="1"/>
    <x v="1"/>
    <s v="OFF-EN-10003296"/>
    <x v="1"/>
    <n v="271.44"/>
  </r>
  <r>
    <n v="4562"/>
    <s v="CA-2016-118871"/>
    <n v="4"/>
    <x v="4"/>
    <x v="1"/>
    <s v="09/12/2016"/>
    <x v="0"/>
    <s v="HM-14860"/>
    <s v="Harry Marie"/>
    <x v="1"/>
    <x v="0"/>
    <x v="1"/>
    <x v="1"/>
    <s v="TEC-PH-10000193"/>
    <x v="2"/>
    <n v="110.352"/>
  </r>
  <r>
    <n v="4563"/>
    <s v="CA-2016-118871"/>
    <n v="4"/>
    <x v="4"/>
    <x v="1"/>
    <s v="09/12/2016"/>
    <x v="0"/>
    <s v="HM-14860"/>
    <s v="Harry Marie"/>
    <x v="1"/>
    <x v="0"/>
    <x v="1"/>
    <x v="1"/>
    <s v="FUR-FU-10002111"/>
    <x v="0"/>
    <n v="36.4"/>
  </r>
  <r>
    <n v="4564"/>
    <s v="CA-2018-129490"/>
    <n v="26"/>
    <x v="8"/>
    <x v="3"/>
    <s v="30/09/2018"/>
    <x v="1"/>
    <s v="SJ-20125"/>
    <s v="Sanjit Jacobs"/>
    <x v="2"/>
    <x v="0"/>
    <x v="2"/>
    <x v="0"/>
    <s v="FUR-CH-10003298"/>
    <x v="0"/>
    <n v="419.13600000000002"/>
  </r>
  <r>
    <n v="4565"/>
    <s v="CA-2015-101175"/>
    <n v="9"/>
    <x v="4"/>
    <x v="2"/>
    <s v="14/12/2015"/>
    <x v="1"/>
    <s v="DM-12955"/>
    <s v="Dario Medina"/>
    <x v="1"/>
    <x v="0"/>
    <x v="16"/>
    <x v="1"/>
    <s v="OFF-ST-10004950"/>
    <x v="1"/>
    <n v="100.70399999999999"/>
  </r>
  <r>
    <n v="4566"/>
    <s v="US-2018-149510"/>
    <n v="3"/>
    <x v="4"/>
    <x v="3"/>
    <s v="10/12/2018"/>
    <x v="1"/>
    <s v="MC-17575"/>
    <s v="Matt Collins"/>
    <x v="0"/>
    <x v="0"/>
    <x v="3"/>
    <x v="0"/>
    <s v="OFF-AP-10002350"/>
    <x v="1"/>
    <n v="45.216000000000001"/>
  </r>
  <r>
    <n v="4567"/>
    <s v="US-2018-149510"/>
    <n v="3"/>
    <x v="4"/>
    <x v="3"/>
    <s v="10/12/2018"/>
    <x v="1"/>
    <s v="MC-17575"/>
    <s v="Matt Collins"/>
    <x v="0"/>
    <x v="0"/>
    <x v="3"/>
    <x v="0"/>
    <s v="OFF-BI-10004233"/>
    <x v="1"/>
    <n v="28.782"/>
  </r>
  <r>
    <n v="4568"/>
    <s v="US-2018-149510"/>
    <n v="3"/>
    <x v="4"/>
    <x v="3"/>
    <s v="10/12/2018"/>
    <x v="1"/>
    <s v="MC-17575"/>
    <s v="Matt Collins"/>
    <x v="0"/>
    <x v="0"/>
    <x v="3"/>
    <x v="0"/>
    <s v="OFF-PA-10001892"/>
    <x v="1"/>
    <n v="24.448"/>
  </r>
  <r>
    <n v="4569"/>
    <s v="CA-2016-111990"/>
    <n v="8"/>
    <x v="0"/>
    <x v="1"/>
    <s v="13/11/2016"/>
    <x v="1"/>
    <s v="DB-13660"/>
    <s v="Duane Benoit"/>
    <x v="0"/>
    <x v="0"/>
    <x v="5"/>
    <x v="2"/>
    <s v="OFF-BI-10003291"/>
    <x v="1"/>
    <n v="10.476000000000001"/>
  </r>
  <r>
    <n v="4570"/>
    <s v="CA-2015-169460"/>
    <n v="19"/>
    <x v="3"/>
    <x v="2"/>
    <s v="21/04/2015"/>
    <x v="0"/>
    <s v="NF-18595"/>
    <s v="Nicole Fjeld"/>
    <x v="2"/>
    <x v="0"/>
    <x v="1"/>
    <x v="1"/>
    <s v="FUR-FU-10004017"/>
    <x v="0"/>
    <n v="76.14"/>
  </r>
  <r>
    <n v="4571"/>
    <s v="US-2016-152128"/>
    <n v="25"/>
    <x v="5"/>
    <x v="1"/>
    <s v="27/05/2016"/>
    <x v="0"/>
    <s v="NM-18445"/>
    <s v="Nathan Mautz"/>
    <x v="2"/>
    <x v="0"/>
    <x v="41"/>
    <x v="2"/>
    <s v="OFF-AR-10002445"/>
    <x v="1"/>
    <n v="21.24"/>
  </r>
  <r>
    <n v="4572"/>
    <s v="US-2016-152128"/>
    <n v="25"/>
    <x v="5"/>
    <x v="1"/>
    <s v="27/05/2016"/>
    <x v="0"/>
    <s v="NM-18445"/>
    <s v="Nathan Mautz"/>
    <x v="2"/>
    <x v="0"/>
    <x v="41"/>
    <x v="2"/>
    <s v="OFF-BI-10001718"/>
    <x v="1"/>
    <n v="127.96"/>
  </r>
  <r>
    <n v="4573"/>
    <s v="CA-2018-126662"/>
    <n v="17"/>
    <x v="7"/>
    <x v="3"/>
    <s v="21/07/2018"/>
    <x v="1"/>
    <s v="AB-10255"/>
    <s v="Alejandro Ballentine"/>
    <x v="2"/>
    <x v="0"/>
    <x v="1"/>
    <x v="1"/>
    <s v="TEC-CO-10004202"/>
    <x v="2"/>
    <n v="479.98399999999998"/>
  </r>
  <r>
    <n v="4574"/>
    <s v="CA-2017-139395"/>
    <n v="12"/>
    <x v="4"/>
    <x v="0"/>
    <s v="18/12/2017"/>
    <x v="1"/>
    <s v="MG-17650"/>
    <s v="Matthew Grinstein"/>
    <x v="2"/>
    <x v="0"/>
    <x v="12"/>
    <x v="2"/>
    <s v="TEC-PH-10002103"/>
    <x v="2"/>
    <n v="657.93"/>
  </r>
  <r>
    <n v="4575"/>
    <s v="CA-2017-139395"/>
    <n v="12"/>
    <x v="4"/>
    <x v="0"/>
    <s v="18/12/2017"/>
    <x v="1"/>
    <s v="MG-17650"/>
    <s v="Matthew Grinstein"/>
    <x v="2"/>
    <x v="0"/>
    <x v="12"/>
    <x v="2"/>
    <s v="FUR-FU-10003724"/>
    <x v="0"/>
    <n v="33.479999999999997"/>
  </r>
  <r>
    <n v="4576"/>
    <s v="CA-2017-139395"/>
    <n v="12"/>
    <x v="4"/>
    <x v="0"/>
    <s v="18/12/2017"/>
    <x v="1"/>
    <s v="MG-17650"/>
    <s v="Matthew Grinstein"/>
    <x v="2"/>
    <x v="0"/>
    <x v="12"/>
    <x v="2"/>
    <s v="OFF-AR-10003732"/>
    <x v="1"/>
    <n v="13.9"/>
  </r>
  <r>
    <n v="4577"/>
    <s v="CA-2017-139395"/>
    <n v="12"/>
    <x v="4"/>
    <x v="0"/>
    <s v="18/12/2017"/>
    <x v="1"/>
    <s v="MG-17650"/>
    <s v="Matthew Grinstein"/>
    <x v="2"/>
    <x v="0"/>
    <x v="12"/>
    <x v="2"/>
    <s v="OFF-ST-10000885"/>
    <x v="1"/>
    <n v="26.86"/>
  </r>
  <r>
    <n v="4578"/>
    <s v="US-2015-121734"/>
    <n v="11"/>
    <x v="3"/>
    <x v="2"/>
    <s v="16/04/2015"/>
    <x v="1"/>
    <s v="SE-20110"/>
    <s v="Sanjit Engle"/>
    <x v="0"/>
    <x v="0"/>
    <x v="45"/>
    <x v="1"/>
    <s v="OFF-BI-10004817"/>
    <x v="1"/>
    <n v="9.5839999999999996"/>
  </r>
  <r>
    <n v="4579"/>
    <s v="CA-2016-110947"/>
    <n v="9"/>
    <x v="1"/>
    <x v="1"/>
    <s v="15/06/2016"/>
    <x v="1"/>
    <s v="AG-10765"/>
    <s v="Anthony Garverick"/>
    <x v="2"/>
    <x v="0"/>
    <x v="17"/>
    <x v="0"/>
    <s v="OFF-BI-10001670"/>
    <x v="1"/>
    <n v="113.1"/>
  </r>
  <r>
    <n v="4580"/>
    <s v="US-2015-150126"/>
    <n v="27"/>
    <x v="7"/>
    <x v="2"/>
    <s v="02/08/2015"/>
    <x v="1"/>
    <s v="AS-10045"/>
    <s v="Aaron Smayling"/>
    <x v="1"/>
    <x v="0"/>
    <x v="15"/>
    <x v="3"/>
    <s v="OFF-PA-10002709"/>
    <x v="1"/>
    <n v="65.78"/>
  </r>
  <r>
    <n v="4581"/>
    <s v="CA-2016-164427"/>
    <n v="31"/>
    <x v="7"/>
    <x v="1"/>
    <s v="06/08/2016"/>
    <x v="1"/>
    <s v="AR-10405"/>
    <s v="Allen Rosenblatt"/>
    <x v="1"/>
    <x v="0"/>
    <x v="35"/>
    <x v="0"/>
    <s v="TEC-AC-10004469"/>
    <x v="2"/>
    <n v="239.7"/>
  </r>
  <r>
    <n v="4582"/>
    <s v="CA-2017-120250"/>
    <n v="19"/>
    <x v="8"/>
    <x v="0"/>
    <s v="22/09/2017"/>
    <x v="2"/>
    <s v="AP-10720"/>
    <s v="Anne Pryor"/>
    <x v="2"/>
    <x v="0"/>
    <x v="9"/>
    <x v="3"/>
    <s v="FUR-FU-10003424"/>
    <x v="0"/>
    <n v="25.632000000000001"/>
  </r>
  <r>
    <n v="4583"/>
    <s v="CA-2017-121993"/>
    <n v="10"/>
    <x v="1"/>
    <x v="0"/>
    <s v="12/06/2017"/>
    <x v="2"/>
    <s v="JB-16000"/>
    <s v="Joy Bell-"/>
    <x v="0"/>
    <x v="0"/>
    <x v="9"/>
    <x v="3"/>
    <s v="OFF-LA-10003720"/>
    <x v="1"/>
    <n v="23.616"/>
  </r>
  <r>
    <n v="4584"/>
    <s v="US-2017-100405"/>
    <n v="26"/>
    <x v="6"/>
    <x v="0"/>
    <s v="28/08/2017"/>
    <x v="0"/>
    <s v="TS-21430"/>
    <s v="Tom Stivers"/>
    <x v="1"/>
    <x v="0"/>
    <x v="1"/>
    <x v="1"/>
    <s v="OFF-AR-10000390"/>
    <x v="1"/>
    <n v="8.26"/>
  </r>
  <r>
    <n v="4585"/>
    <s v="US-2018-163790"/>
    <n v="2"/>
    <x v="0"/>
    <x v="3"/>
    <s v="04/11/2018"/>
    <x v="0"/>
    <s v="NL-18310"/>
    <s v="Nancy Lomonaco"/>
    <x v="2"/>
    <x v="0"/>
    <x v="1"/>
    <x v="1"/>
    <s v="OFF-EN-10001335"/>
    <x v="1"/>
    <n v="76.58"/>
  </r>
  <r>
    <n v="4586"/>
    <s v="US-2018-163790"/>
    <n v="2"/>
    <x v="0"/>
    <x v="3"/>
    <s v="04/11/2018"/>
    <x v="0"/>
    <s v="NL-18310"/>
    <s v="Nancy Lomonaco"/>
    <x v="2"/>
    <x v="0"/>
    <x v="1"/>
    <x v="1"/>
    <s v="OFF-AR-10003469"/>
    <x v="1"/>
    <n v="8.8000000000000007"/>
  </r>
  <r>
    <n v="4587"/>
    <s v="US-2018-163790"/>
    <n v="2"/>
    <x v="0"/>
    <x v="3"/>
    <s v="04/11/2018"/>
    <x v="0"/>
    <s v="NL-18310"/>
    <s v="Nancy Lomonaco"/>
    <x v="2"/>
    <x v="0"/>
    <x v="1"/>
    <x v="1"/>
    <s v="OFF-BI-10003718"/>
    <x v="1"/>
    <n v="590.35199999999998"/>
  </r>
  <r>
    <n v="4588"/>
    <s v="US-2018-163790"/>
    <n v="2"/>
    <x v="0"/>
    <x v="3"/>
    <s v="04/11/2018"/>
    <x v="0"/>
    <s v="NL-18310"/>
    <s v="Nancy Lomonaco"/>
    <x v="2"/>
    <x v="0"/>
    <x v="1"/>
    <x v="1"/>
    <s v="OFF-FA-10004838"/>
    <x v="1"/>
    <n v="5.58"/>
  </r>
  <r>
    <n v="4589"/>
    <s v="US-2018-163790"/>
    <n v="2"/>
    <x v="0"/>
    <x v="3"/>
    <s v="04/11/2018"/>
    <x v="0"/>
    <s v="NL-18310"/>
    <s v="Nancy Lomonaco"/>
    <x v="2"/>
    <x v="0"/>
    <x v="1"/>
    <x v="1"/>
    <s v="FUR-FU-10002508"/>
    <x v="0"/>
    <n v="25.02"/>
  </r>
  <r>
    <n v="4590"/>
    <s v="US-2018-163790"/>
    <n v="2"/>
    <x v="0"/>
    <x v="3"/>
    <s v="04/11/2018"/>
    <x v="0"/>
    <s v="NL-18310"/>
    <s v="Nancy Lomonaco"/>
    <x v="2"/>
    <x v="0"/>
    <x v="1"/>
    <x v="1"/>
    <s v="OFF-ST-10001511"/>
    <x v="1"/>
    <n v="452.55"/>
  </r>
  <r>
    <n v="4591"/>
    <s v="CA-2017-129868"/>
    <n v="26"/>
    <x v="4"/>
    <x v="0"/>
    <s v="31/12/2017"/>
    <x v="1"/>
    <s v="MC-18130"/>
    <s v="Mike Caudle"/>
    <x v="1"/>
    <x v="0"/>
    <x v="1"/>
    <x v="1"/>
    <s v="OFF-SU-10000952"/>
    <x v="1"/>
    <n v="17.760000000000002"/>
  </r>
  <r>
    <n v="4592"/>
    <s v="CA-2017-129868"/>
    <n v="26"/>
    <x v="4"/>
    <x v="0"/>
    <s v="31/12/2017"/>
    <x v="1"/>
    <s v="MC-18130"/>
    <s v="Mike Caudle"/>
    <x v="1"/>
    <x v="0"/>
    <x v="1"/>
    <x v="1"/>
    <s v="TEC-PH-10002275"/>
    <x v="2"/>
    <n v="302.38400000000001"/>
  </r>
  <r>
    <n v="4593"/>
    <s v="CA-2017-129868"/>
    <n v="26"/>
    <x v="4"/>
    <x v="0"/>
    <s v="31/12/2017"/>
    <x v="1"/>
    <s v="MC-18130"/>
    <s v="Mike Caudle"/>
    <x v="1"/>
    <x v="0"/>
    <x v="1"/>
    <x v="1"/>
    <s v="FUR-CH-10003535"/>
    <x v="0"/>
    <n v="146.352"/>
  </r>
  <r>
    <n v="4594"/>
    <s v="CA-2017-129868"/>
    <n v="26"/>
    <x v="4"/>
    <x v="0"/>
    <s v="31/12/2017"/>
    <x v="1"/>
    <s v="MC-18130"/>
    <s v="Mike Caudle"/>
    <x v="1"/>
    <x v="0"/>
    <x v="1"/>
    <x v="1"/>
    <s v="OFF-AP-10004052"/>
    <x v="1"/>
    <n v="7.9"/>
  </r>
  <r>
    <n v="4595"/>
    <s v="CA-2017-129868"/>
    <n v="26"/>
    <x v="4"/>
    <x v="0"/>
    <s v="31/12/2017"/>
    <x v="1"/>
    <s v="MC-18130"/>
    <s v="Mike Caudle"/>
    <x v="1"/>
    <x v="0"/>
    <x v="1"/>
    <x v="1"/>
    <s v="FUR-TA-10003473"/>
    <x v="0"/>
    <n v="902.71199999999999"/>
  </r>
  <r>
    <n v="4596"/>
    <s v="CA-2017-129868"/>
    <n v="26"/>
    <x v="4"/>
    <x v="0"/>
    <s v="31/12/2017"/>
    <x v="1"/>
    <s v="MC-18130"/>
    <s v="Mike Caudle"/>
    <x v="1"/>
    <x v="0"/>
    <x v="1"/>
    <x v="1"/>
    <s v="OFF-AR-10001897"/>
    <x v="1"/>
    <n v="53.97"/>
  </r>
  <r>
    <n v="4597"/>
    <s v="CA-2017-140564"/>
    <n v="5"/>
    <x v="4"/>
    <x v="0"/>
    <s v="10/12/2017"/>
    <x v="0"/>
    <s v="TC-21475"/>
    <s v="Tony Chapman"/>
    <x v="2"/>
    <x v="0"/>
    <x v="40"/>
    <x v="3"/>
    <s v="OFF-AR-10000034"/>
    <x v="1"/>
    <n v="33.92"/>
  </r>
  <r>
    <n v="4598"/>
    <s v="US-2018-169502"/>
    <n v="28"/>
    <x v="6"/>
    <x v="3"/>
    <s v="01/09/2018"/>
    <x v="1"/>
    <s v="MG-17650"/>
    <s v="Matthew Grinstein"/>
    <x v="2"/>
    <x v="0"/>
    <x v="6"/>
    <x v="2"/>
    <s v="OFF-SU-10004115"/>
    <x v="1"/>
    <n v="21.81"/>
  </r>
  <r>
    <n v="4599"/>
    <s v="US-2018-169502"/>
    <n v="28"/>
    <x v="6"/>
    <x v="3"/>
    <s v="01/09/2018"/>
    <x v="1"/>
    <s v="MG-17650"/>
    <s v="Matthew Grinstein"/>
    <x v="2"/>
    <x v="0"/>
    <x v="6"/>
    <x v="2"/>
    <s v="OFF-AP-10001947"/>
    <x v="1"/>
    <n v="91.6"/>
  </r>
  <r>
    <n v="4600"/>
    <s v="CA-2016-146948"/>
    <n v="16"/>
    <x v="7"/>
    <x v="1"/>
    <s v="20/07/2016"/>
    <x v="1"/>
    <s v="MG-17890"/>
    <s v="Michael Granlund"/>
    <x v="2"/>
    <x v="0"/>
    <x v="39"/>
    <x v="3"/>
    <s v="FUR-CH-10004853"/>
    <x v="0"/>
    <n v="150.97999999999999"/>
  </r>
  <r>
    <n v="4601"/>
    <s v="CA-2016-146948"/>
    <n v="16"/>
    <x v="7"/>
    <x v="1"/>
    <s v="20/07/2016"/>
    <x v="1"/>
    <s v="MG-17890"/>
    <s v="Michael Granlund"/>
    <x v="2"/>
    <x v="0"/>
    <x v="39"/>
    <x v="3"/>
    <s v="OFF-EN-10000483"/>
    <x v="1"/>
    <n v="137.25"/>
  </r>
  <r>
    <n v="4602"/>
    <s v="CA-2016-146948"/>
    <n v="16"/>
    <x v="7"/>
    <x v="1"/>
    <s v="20/07/2016"/>
    <x v="1"/>
    <s v="MG-17890"/>
    <s v="Michael Granlund"/>
    <x v="2"/>
    <x v="0"/>
    <x v="39"/>
    <x v="3"/>
    <s v="OFF-FA-10001332"/>
    <x v="1"/>
    <n v="11.52"/>
  </r>
  <r>
    <n v="4603"/>
    <s v="US-2016-113327"/>
    <n v="26"/>
    <x v="5"/>
    <x v="1"/>
    <s v="29/05/2016"/>
    <x v="0"/>
    <s v="BF-11170"/>
    <s v="Ben Ferrer"/>
    <x v="2"/>
    <x v="0"/>
    <x v="3"/>
    <x v="0"/>
    <s v="OFF-PA-10003790"/>
    <x v="1"/>
    <n v="18.271999999999998"/>
  </r>
  <r>
    <n v="4604"/>
    <s v="US-2016-113327"/>
    <n v="26"/>
    <x v="5"/>
    <x v="1"/>
    <s v="29/05/2016"/>
    <x v="0"/>
    <s v="BF-11170"/>
    <s v="Ben Ferrer"/>
    <x v="2"/>
    <x v="0"/>
    <x v="3"/>
    <x v="0"/>
    <s v="OFF-PA-10003134"/>
    <x v="1"/>
    <n v="153.72800000000001"/>
  </r>
  <r>
    <n v="4605"/>
    <s v="US-2016-113327"/>
    <n v="26"/>
    <x v="5"/>
    <x v="1"/>
    <s v="29/05/2016"/>
    <x v="0"/>
    <s v="BF-11170"/>
    <s v="Ben Ferrer"/>
    <x v="2"/>
    <x v="0"/>
    <x v="3"/>
    <x v="0"/>
    <s v="OFF-EN-10004459"/>
    <x v="1"/>
    <n v="12.224"/>
  </r>
  <r>
    <n v="4606"/>
    <s v="US-2016-113327"/>
    <n v="26"/>
    <x v="5"/>
    <x v="1"/>
    <s v="29/05/2016"/>
    <x v="0"/>
    <s v="BF-11170"/>
    <s v="Ben Ferrer"/>
    <x v="2"/>
    <x v="0"/>
    <x v="3"/>
    <x v="0"/>
    <s v="TEC-AC-10003628"/>
    <x v="2"/>
    <n v="167.94399999999999"/>
  </r>
  <r>
    <n v="4607"/>
    <s v="CA-2016-135020"/>
    <n v="28"/>
    <x v="5"/>
    <x v="1"/>
    <s v="02/06/2016"/>
    <x v="1"/>
    <s v="MS-17770"/>
    <s v="Maxwell Schwartz"/>
    <x v="0"/>
    <x v="0"/>
    <x v="15"/>
    <x v="3"/>
    <s v="TEC-PH-10004093"/>
    <x v="2"/>
    <n v="45.99"/>
  </r>
  <r>
    <n v="4608"/>
    <s v="CA-2016-135020"/>
    <n v="28"/>
    <x v="5"/>
    <x v="1"/>
    <s v="02/06/2016"/>
    <x v="1"/>
    <s v="MS-17770"/>
    <s v="Maxwell Schwartz"/>
    <x v="0"/>
    <x v="0"/>
    <x v="15"/>
    <x v="3"/>
    <s v="OFF-ST-10001490"/>
    <x v="1"/>
    <n v="535.41"/>
  </r>
  <r>
    <n v="4609"/>
    <s v="CA-2016-135020"/>
    <n v="28"/>
    <x v="5"/>
    <x v="1"/>
    <s v="02/06/2016"/>
    <x v="1"/>
    <s v="MS-17770"/>
    <s v="Maxwell Schwartz"/>
    <x v="0"/>
    <x v="0"/>
    <x v="15"/>
    <x v="3"/>
    <s v="OFF-BI-10000605"/>
    <x v="1"/>
    <n v="6.0960000000000001"/>
  </r>
  <r>
    <n v="4610"/>
    <s v="CA-2016-135020"/>
    <n v="28"/>
    <x v="5"/>
    <x v="1"/>
    <s v="02/06/2016"/>
    <x v="1"/>
    <s v="MS-17770"/>
    <s v="Maxwell Schwartz"/>
    <x v="0"/>
    <x v="0"/>
    <x v="15"/>
    <x v="3"/>
    <s v="OFF-PA-10004255"/>
    <x v="1"/>
    <n v="45.36"/>
  </r>
  <r>
    <n v="4611"/>
    <s v="US-2018-141852"/>
    <n v="9"/>
    <x v="0"/>
    <x v="3"/>
    <s v="14/11/2018"/>
    <x v="1"/>
    <s v="JE-15745"/>
    <s v="Joel Eaton"/>
    <x v="0"/>
    <x v="0"/>
    <x v="1"/>
    <x v="1"/>
    <s v="FUR-FU-10000023"/>
    <x v="0"/>
    <n v="47.12"/>
  </r>
  <r>
    <n v="4612"/>
    <s v="CA-2017-109407"/>
    <n v="24"/>
    <x v="9"/>
    <x v="0"/>
    <s v="26/01/2017"/>
    <x v="0"/>
    <s v="HG-14965"/>
    <s v="Henry Goldwyn"/>
    <x v="1"/>
    <x v="0"/>
    <x v="35"/>
    <x v="0"/>
    <s v="OFF-BI-10000285"/>
    <x v="1"/>
    <n v="31.36"/>
  </r>
  <r>
    <n v="4613"/>
    <s v="US-2017-165953"/>
    <n v="31"/>
    <x v="4"/>
    <x v="0"/>
    <s v="06/01/2018"/>
    <x v="1"/>
    <s v="EP-13915"/>
    <s v="Emily Phan"/>
    <x v="0"/>
    <x v="0"/>
    <x v="2"/>
    <x v="0"/>
    <s v="OFF-AR-10000588"/>
    <x v="1"/>
    <n v="47.616"/>
  </r>
  <r>
    <n v="4614"/>
    <s v="US-2017-165953"/>
    <n v="31"/>
    <x v="4"/>
    <x v="0"/>
    <s v="06/01/2018"/>
    <x v="1"/>
    <s v="EP-13915"/>
    <s v="Emily Phan"/>
    <x v="0"/>
    <x v="0"/>
    <x v="2"/>
    <x v="0"/>
    <s v="OFF-PA-10002250"/>
    <x v="1"/>
    <n v="23.48"/>
  </r>
  <r>
    <n v="4615"/>
    <s v="CA-2017-144540"/>
    <n v="5"/>
    <x v="8"/>
    <x v="0"/>
    <s v="10/09/2017"/>
    <x v="1"/>
    <s v="GH-14410"/>
    <s v="Gary Hansen"/>
    <x v="2"/>
    <x v="0"/>
    <x v="5"/>
    <x v="2"/>
    <s v="OFF-AP-10002457"/>
    <x v="1"/>
    <n v="62.79"/>
  </r>
  <r>
    <n v="4616"/>
    <s v="CA-2017-144540"/>
    <n v="5"/>
    <x v="8"/>
    <x v="0"/>
    <s v="10/09/2017"/>
    <x v="1"/>
    <s v="GH-14410"/>
    <s v="Gary Hansen"/>
    <x v="2"/>
    <x v="0"/>
    <x v="5"/>
    <x v="2"/>
    <s v="OFF-FA-10002763"/>
    <x v="1"/>
    <n v="28.44"/>
  </r>
  <r>
    <n v="4617"/>
    <s v="CA-2016-159863"/>
    <n v="4"/>
    <x v="8"/>
    <x v="1"/>
    <s v="07/09/2016"/>
    <x v="0"/>
    <s v="DS-13180"/>
    <s v="David Smith"/>
    <x v="1"/>
    <x v="0"/>
    <x v="5"/>
    <x v="2"/>
    <s v="TEC-AC-10000109"/>
    <x v="2"/>
    <n v="134.376"/>
  </r>
  <r>
    <n v="4618"/>
    <s v="CA-2016-117800"/>
    <n v="21"/>
    <x v="8"/>
    <x v="1"/>
    <s v="26/09/2016"/>
    <x v="1"/>
    <s v="TH-21550"/>
    <s v="Tracy Hopkins"/>
    <x v="2"/>
    <x v="0"/>
    <x v="31"/>
    <x v="3"/>
    <s v="TEC-PH-10002415"/>
    <x v="2"/>
    <n v="589.9"/>
  </r>
  <r>
    <n v="4619"/>
    <s v="CA-2016-117800"/>
    <n v="21"/>
    <x v="8"/>
    <x v="1"/>
    <s v="26/09/2016"/>
    <x v="1"/>
    <s v="TH-21550"/>
    <s v="Tracy Hopkins"/>
    <x v="2"/>
    <x v="0"/>
    <x v="31"/>
    <x v="3"/>
    <s v="FUR-CH-10000785"/>
    <x v="0"/>
    <n v="542.94000000000005"/>
  </r>
  <r>
    <n v="4620"/>
    <s v="CA-2018-145219"/>
    <n v="24"/>
    <x v="4"/>
    <x v="3"/>
    <s v="25/12/2018"/>
    <x v="2"/>
    <s v="RM-19675"/>
    <s v="Robert Marley"/>
    <x v="2"/>
    <x v="0"/>
    <x v="1"/>
    <x v="1"/>
    <s v="TEC-CO-10001449"/>
    <x v="2"/>
    <n v="2879.9520000000002"/>
  </r>
  <r>
    <n v="4621"/>
    <s v="CA-2018-145219"/>
    <n v="24"/>
    <x v="4"/>
    <x v="3"/>
    <s v="25/12/2018"/>
    <x v="2"/>
    <s v="RM-19675"/>
    <s v="Robert Marley"/>
    <x v="2"/>
    <x v="0"/>
    <x v="1"/>
    <x v="1"/>
    <s v="OFF-BI-10001670"/>
    <x v="1"/>
    <n v="90.48"/>
  </r>
  <r>
    <n v="4622"/>
    <s v="CA-2016-161214"/>
    <n v="5"/>
    <x v="2"/>
    <x v="1"/>
    <s v="08/10/2016"/>
    <x v="0"/>
    <s v="SF-20965"/>
    <s v="Sylvia Foulston"/>
    <x v="1"/>
    <x v="0"/>
    <x v="13"/>
    <x v="3"/>
    <s v="OFF-ST-10001328"/>
    <x v="1"/>
    <n v="77.55"/>
  </r>
  <r>
    <n v="4623"/>
    <s v="CA-2018-147228"/>
    <n v="9"/>
    <x v="8"/>
    <x v="3"/>
    <s v="14/09/2018"/>
    <x v="1"/>
    <s v="SO-20335"/>
    <s v="Sean O'Donnell"/>
    <x v="0"/>
    <x v="0"/>
    <x v="18"/>
    <x v="0"/>
    <s v="OFF-SU-10001225"/>
    <x v="1"/>
    <n v="8.8320000000000007"/>
  </r>
  <r>
    <n v="4624"/>
    <s v="CA-2018-147228"/>
    <n v="9"/>
    <x v="8"/>
    <x v="3"/>
    <s v="14/09/2018"/>
    <x v="1"/>
    <s v="SO-20335"/>
    <s v="Sean O'Donnell"/>
    <x v="0"/>
    <x v="0"/>
    <x v="18"/>
    <x v="0"/>
    <s v="OFF-PA-10000357"/>
    <x v="1"/>
    <n v="177.536"/>
  </r>
  <r>
    <n v="4625"/>
    <s v="CA-2018-147228"/>
    <n v="9"/>
    <x v="8"/>
    <x v="3"/>
    <s v="14/09/2018"/>
    <x v="1"/>
    <s v="SO-20335"/>
    <s v="Sean O'Donnell"/>
    <x v="0"/>
    <x v="0"/>
    <x v="18"/>
    <x v="0"/>
    <s v="OFF-ST-10000046"/>
    <x v="1"/>
    <n v="258.48"/>
  </r>
  <r>
    <n v="4626"/>
    <s v="CA-2018-147228"/>
    <n v="9"/>
    <x v="8"/>
    <x v="3"/>
    <s v="14/09/2018"/>
    <x v="1"/>
    <s v="SO-20335"/>
    <s v="Sean O'Donnell"/>
    <x v="0"/>
    <x v="0"/>
    <x v="18"/>
    <x v="0"/>
    <s v="FUR-FU-10000023"/>
    <x v="0"/>
    <n v="14.135999999999999"/>
  </r>
  <r>
    <n v="4627"/>
    <s v="CA-2017-101336"/>
    <n v="13"/>
    <x v="0"/>
    <x v="0"/>
    <s v="18/11/2017"/>
    <x v="1"/>
    <s v="CK-12760"/>
    <s v="Cyma Kinney"/>
    <x v="1"/>
    <x v="0"/>
    <x v="15"/>
    <x v="3"/>
    <s v="OFF-ST-10003455"/>
    <x v="1"/>
    <n v="77.55"/>
  </r>
  <r>
    <n v="4628"/>
    <s v="CA-2017-101336"/>
    <n v="13"/>
    <x v="0"/>
    <x v="0"/>
    <s v="18/11/2017"/>
    <x v="1"/>
    <s v="CK-12760"/>
    <s v="Cyma Kinney"/>
    <x v="1"/>
    <x v="0"/>
    <x v="15"/>
    <x v="3"/>
    <s v="OFF-ST-10000876"/>
    <x v="1"/>
    <n v="24.88"/>
  </r>
  <r>
    <n v="4629"/>
    <s v="CA-2017-101336"/>
    <n v="13"/>
    <x v="0"/>
    <x v="0"/>
    <s v="18/11/2017"/>
    <x v="1"/>
    <s v="CK-12760"/>
    <s v="Cyma Kinney"/>
    <x v="1"/>
    <x v="0"/>
    <x v="15"/>
    <x v="3"/>
    <s v="OFF-AR-10003582"/>
    <x v="1"/>
    <n v="140.75"/>
  </r>
  <r>
    <n v="4630"/>
    <s v="CA-2017-101336"/>
    <n v="13"/>
    <x v="0"/>
    <x v="0"/>
    <s v="18/11/2017"/>
    <x v="1"/>
    <s v="CK-12760"/>
    <s v="Cyma Kinney"/>
    <x v="1"/>
    <x v="0"/>
    <x v="15"/>
    <x v="3"/>
    <s v="OFF-ST-10004258"/>
    <x v="1"/>
    <n v="36.630000000000003"/>
  </r>
  <r>
    <n v="4631"/>
    <s v="US-2016-126235"/>
    <n v="15"/>
    <x v="2"/>
    <x v="1"/>
    <s v="15/10/2016"/>
    <x v="3"/>
    <s v="GA-14725"/>
    <s v="Guy Armstrong"/>
    <x v="0"/>
    <x v="0"/>
    <x v="12"/>
    <x v="2"/>
    <s v="FUR-FU-10000719"/>
    <x v="0"/>
    <n v="17.14"/>
  </r>
  <r>
    <n v="4632"/>
    <s v="CA-2018-168396"/>
    <n v="3"/>
    <x v="6"/>
    <x v="3"/>
    <s v="08/08/2018"/>
    <x v="0"/>
    <s v="BD-11725"/>
    <s v="Bruce Degenhardt"/>
    <x v="0"/>
    <x v="0"/>
    <x v="1"/>
    <x v="1"/>
    <s v="OFF-LA-10001297"/>
    <x v="1"/>
    <n v="51.75"/>
  </r>
  <r>
    <n v="4633"/>
    <s v="CA-2018-168396"/>
    <n v="3"/>
    <x v="6"/>
    <x v="3"/>
    <s v="08/08/2018"/>
    <x v="0"/>
    <s v="BD-11725"/>
    <s v="Bruce Degenhardt"/>
    <x v="0"/>
    <x v="0"/>
    <x v="1"/>
    <x v="1"/>
    <s v="FUR-FU-10000723"/>
    <x v="0"/>
    <n v="123.96"/>
  </r>
  <r>
    <n v="4634"/>
    <s v="CA-2016-130456"/>
    <n v="21"/>
    <x v="6"/>
    <x v="1"/>
    <s v="26/08/2016"/>
    <x v="1"/>
    <s v="DS-13180"/>
    <s v="David Smith"/>
    <x v="1"/>
    <x v="0"/>
    <x v="1"/>
    <x v="1"/>
    <s v="FUR-BO-10003893"/>
    <x v="0"/>
    <n v="586.39800000000002"/>
  </r>
  <r>
    <n v="4635"/>
    <s v="CA-2016-130456"/>
    <n v="21"/>
    <x v="6"/>
    <x v="1"/>
    <s v="26/08/2016"/>
    <x v="1"/>
    <s v="DS-13180"/>
    <s v="David Smith"/>
    <x v="1"/>
    <x v="0"/>
    <x v="1"/>
    <x v="1"/>
    <s v="OFF-ST-10000736"/>
    <x v="1"/>
    <n v="80.98"/>
  </r>
  <r>
    <n v="4636"/>
    <s v="CA-2018-116288"/>
    <n v="12"/>
    <x v="10"/>
    <x v="3"/>
    <s v="17/03/2018"/>
    <x v="1"/>
    <s v="BS-11380"/>
    <s v="Bill Stewart"/>
    <x v="1"/>
    <x v="0"/>
    <x v="1"/>
    <x v="1"/>
    <s v="OFF-ST-10000736"/>
    <x v="1"/>
    <n v="242.94"/>
  </r>
  <r>
    <n v="4637"/>
    <s v="CA-2018-168228"/>
    <n v="27"/>
    <x v="3"/>
    <x v="3"/>
    <s v="29/04/2018"/>
    <x v="2"/>
    <s v="AP-10915"/>
    <s v="Arthur Prichep"/>
    <x v="0"/>
    <x v="0"/>
    <x v="1"/>
    <x v="1"/>
    <s v="OFF-AR-10003373"/>
    <x v="1"/>
    <n v="123.92"/>
  </r>
  <r>
    <n v="4638"/>
    <s v="CA-2018-168228"/>
    <n v="27"/>
    <x v="3"/>
    <x v="3"/>
    <s v="29/04/2018"/>
    <x v="2"/>
    <s v="AP-10915"/>
    <s v="Arthur Prichep"/>
    <x v="0"/>
    <x v="0"/>
    <x v="1"/>
    <x v="1"/>
    <s v="OFF-AR-10000390"/>
    <x v="1"/>
    <n v="12.39"/>
  </r>
  <r>
    <n v="4639"/>
    <s v="CA-2018-168228"/>
    <n v="27"/>
    <x v="3"/>
    <x v="3"/>
    <s v="29/04/2018"/>
    <x v="2"/>
    <s v="AP-10915"/>
    <s v="Arthur Prichep"/>
    <x v="0"/>
    <x v="0"/>
    <x v="1"/>
    <x v="1"/>
    <s v="OFF-AR-10001725"/>
    <x v="1"/>
    <n v="47.3"/>
  </r>
  <r>
    <n v="4640"/>
    <s v="CA-2017-102162"/>
    <n v="11"/>
    <x v="8"/>
    <x v="0"/>
    <s v="16/09/2017"/>
    <x v="1"/>
    <s v="JF-15565"/>
    <s v="Jill Fjeld"/>
    <x v="0"/>
    <x v="0"/>
    <x v="17"/>
    <x v="0"/>
    <s v="TEC-CO-10001943"/>
    <x v="2"/>
    <n v="1599.92"/>
  </r>
  <r>
    <n v="4641"/>
    <s v="CA-2017-102162"/>
    <n v="11"/>
    <x v="8"/>
    <x v="0"/>
    <s v="16/09/2017"/>
    <x v="1"/>
    <s v="JF-15565"/>
    <s v="Jill Fjeld"/>
    <x v="0"/>
    <x v="0"/>
    <x v="17"/>
    <x v="0"/>
    <s v="OFF-EN-10002312"/>
    <x v="1"/>
    <n v="11.09"/>
  </r>
  <r>
    <n v="4642"/>
    <s v="CA-2018-130141"/>
    <n v="22"/>
    <x v="2"/>
    <x v="3"/>
    <s v="24/10/2018"/>
    <x v="0"/>
    <s v="HA-14905"/>
    <s v="Helen Abelman"/>
    <x v="0"/>
    <x v="0"/>
    <x v="22"/>
    <x v="1"/>
    <s v="OFF-BI-10000831"/>
    <x v="1"/>
    <n v="3.1680000000000001"/>
  </r>
  <r>
    <n v="4643"/>
    <s v="CA-2018-130141"/>
    <n v="22"/>
    <x v="2"/>
    <x v="3"/>
    <s v="24/10/2018"/>
    <x v="0"/>
    <s v="HA-14905"/>
    <s v="Helen Abelman"/>
    <x v="0"/>
    <x v="0"/>
    <x v="22"/>
    <x v="1"/>
    <s v="FUR-CH-10000749"/>
    <x v="0"/>
    <n v="579.13599999999997"/>
  </r>
  <r>
    <n v="4644"/>
    <s v="CA-2016-147501"/>
    <n v="2"/>
    <x v="6"/>
    <x v="1"/>
    <s v="06/08/2016"/>
    <x v="1"/>
    <s v="Co-12640"/>
    <s v="Corey-Lock"/>
    <x v="0"/>
    <x v="0"/>
    <x v="4"/>
    <x v="1"/>
    <s v="OFF-BI-10002003"/>
    <x v="1"/>
    <n v="6.3680000000000003"/>
  </r>
  <r>
    <n v="4645"/>
    <s v="CA-2016-147501"/>
    <n v="2"/>
    <x v="6"/>
    <x v="1"/>
    <s v="06/08/2016"/>
    <x v="1"/>
    <s v="Co-12640"/>
    <s v="Corey-Lock"/>
    <x v="0"/>
    <x v="0"/>
    <x v="4"/>
    <x v="1"/>
    <s v="TEC-MA-10001972"/>
    <x v="2"/>
    <n v="558.4"/>
  </r>
  <r>
    <n v="4646"/>
    <s v="CA-2017-143910"/>
    <n v="12"/>
    <x v="6"/>
    <x v="0"/>
    <s v="16/08/2017"/>
    <x v="1"/>
    <s v="BC-11125"/>
    <s v="Becky Castell"/>
    <x v="2"/>
    <x v="0"/>
    <x v="15"/>
    <x v="3"/>
    <s v="FUR-CH-10000225"/>
    <x v="0"/>
    <n v="145.76400000000001"/>
  </r>
  <r>
    <n v="4647"/>
    <s v="CA-2015-146885"/>
    <n v="30"/>
    <x v="5"/>
    <x v="2"/>
    <s v="05/06/2015"/>
    <x v="1"/>
    <s v="EB-13840"/>
    <s v="Ellis Ballard"/>
    <x v="1"/>
    <x v="0"/>
    <x v="17"/>
    <x v="0"/>
    <s v="OFF-PA-10001622"/>
    <x v="1"/>
    <n v="13.62"/>
  </r>
  <r>
    <n v="4648"/>
    <s v="CA-2017-139556"/>
    <n v="26"/>
    <x v="3"/>
    <x v="0"/>
    <s v="01/05/2017"/>
    <x v="1"/>
    <s v="DB-13360"/>
    <s v="Dennis Bolton"/>
    <x v="2"/>
    <x v="0"/>
    <x v="15"/>
    <x v="3"/>
    <s v="FUR-CH-10004983"/>
    <x v="0"/>
    <n v="434.64600000000002"/>
  </r>
  <r>
    <n v="4649"/>
    <s v="CA-2018-129357"/>
    <n v="14"/>
    <x v="5"/>
    <x v="3"/>
    <s v="19/05/2018"/>
    <x v="1"/>
    <s v="KB-16585"/>
    <s v="Ken Black"/>
    <x v="1"/>
    <x v="0"/>
    <x v="4"/>
    <x v="1"/>
    <s v="OFF-PA-10003228"/>
    <x v="1"/>
    <n v="440.19"/>
  </r>
  <r>
    <n v="4650"/>
    <s v="CA-2018-129357"/>
    <n v="14"/>
    <x v="5"/>
    <x v="3"/>
    <s v="19/05/2018"/>
    <x v="1"/>
    <s v="KB-16585"/>
    <s v="Ken Black"/>
    <x v="1"/>
    <x v="0"/>
    <x v="4"/>
    <x v="1"/>
    <s v="OFF-SU-10004498"/>
    <x v="1"/>
    <n v="64.400000000000006"/>
  </r>
  <r>
    <n v="4651"/>
    <s v="CA-2018-150987"/>
    <n v="8"/>
    <x v="3"/>
    <x v="3"/>
    <s v="12/04/2018"/>
    <x v="1"/>
    <s v="AH-10120"/>
    <s v="Adrian Hane"/>
    <x v="2"/>
    <x v="0"/>
    <x v="1"/>
    <x v="1"/>
    <s v="OFF-PA-10001878"/>
    <x v="1"/>
    <n v="244.55"/>
  </r>
  <r>
    <n v="4652"/>
    <s v="CA-2018-150987"/>
    <n v="8"/>
    <x v="3"/>
    <x v="3"/>
    <s v="12/04/2018"/>
    <x v="1"/>
    <s v="AH-10120"/>
    <s v="Adrian Hane"/>
    <x v="2"/>
    <x v="0"/>
    <x v="1"/>
    <x v="1"/>
    <s v="OFF-PA-10002923"/>
    <x v="1"/>
    <n v="195.76"/>
  </r>
  <r>
    <n v="4653"/>
    <s v="CA-2018-132647"/>
    <n v="17"/>
    <x v="11"/>
    <x v="3"/>
    <s v="23/02/2018"/>
    <x v="1"/>
    <s v="GH-14410"/>
    <s v="Gary Hansen"/>
    <x v="2"/>
    <x v="0"/>
    <x v="30"/>
    <x v="3"/>
    <s v="OFF-PA-10001838"/>
    <x v="1"/>
    <n v="11.76"/>
  </r>
  <r>
    <n v="4654"/>
    <s v="CA-2018-132647"/>
    <n v="17"/>
    <x v="11"/>
    <x v="3"/>
    <s v="23/02/2018"/>
    <x v="1"/>
    <s v="GH-14410"/>
    <s v="Gary Hansen"/>
    <x v="2"/>
    <x v="0"/>
    <x v="30"/>
    <x v="3"/>
    <s v="OFF-ST-10003123"/>
    <x v="1"/>
    <n v="166.45"/>
  </r>
  <r>
    <n v="4655"/>
    <s v="CA-2018-159107"/>
    <n v="24"/>
    <x v="1"/>
    <x v="3"/>
    <s v="26/06/2018"/>
    <x v="0"/>
    <s v="KT-16480"/>
    <s v="Kean Thornton"/>
    <x v="0"/>
    <x v="0"/>
    <x v="1"/>
    <x v="1"/>
    <s v="OFF-FA-10001332"/>
    <x v="1"/>
    <n v="2.88"/>
  </r>
  <r>
    <n v="4656"/>
    <s v="CA-2015-160738"/>
    <n v="5"/>
    <x v="5"/>
    <x v="2"/>
    <s v="10/05/2015"/>
    <x v="1"/>
    <s v="KH-16330"/>
    <s v="Katharine Harms"/>
    <x v="1"/>
    <x v="0"/>
    <x v="10"/>
    <x v="2"/>
    <s v="OFF-ST-10003442"/>
    <x v="1"/>
    <n v="45.247999999999998"/>
  </r>
  <r>
    <n v="4657"/>
    <s v="CA-2016-112130"/>
    <n v="3"/>
    <x v="5"/>
    <x v="1"/>
    <s v="07/05/2016"/>
    <x v="1"/>
    <s v="SV-20785"/>
    <s v="Stewart Visinsky"/>
    <x v="0"/>
    <x v="0"/>
    <x v="9"/>
    <x v="3"/>
    <s v="OFF-AR-10001468"/>
    <x v="1"/>
    <n v="59.904000000000003"/>
  </r>
  <r>
    <n v="4658"/>
    <s v="CA-2016-112130"/>
    <n v="3"/>
    <x v="5"/>
    <x v="1"/>
    <s v="07/05/2016"/>
    <x v="1"/>
    <s v="SV-20785"/>
    <s v="Stewart Visinsky"/>
    <x v="0"/>
    <x v="0"/>
    <x v="9"/>
    <x v="3"/>
    <s v="OFF-AP-10003266"/>
    <x v="1"/>
    <n v="23.696000000000002"/>
  </r>
  <r>
    <n v="4659"/>
    <s v="CA-2016-112130"/>
    <n v="3"/>
    <x v="5"/>
    <x v="1"/>
    <s v="07/05/2016"/>
    <x v="1"/>
    <s v="SV-20785"/>
    <s v="Stewart Visinsky"/>
    <x v="0"/>
    <x v="0"/>
    <x v="9"/>
    <x v="3"/>
    <s v="OFF-PA-10002230"/>
    <x v="1"/>
    <n v="7.968"/>
  </r>
  <r>
    <n v="4660"/>
    <s v="CA-2016-112130"/>
    <n v="3"/>
    <x v="5"/>
    <x v="1"/>
    <s v="07/05/2016"/>
    <x v="1"/>
    <s v="SV-20785"/>
    <s v="Stewart Visinsky"/>
    <x v="0"/>
    <x v="0"/>
    <x v="9"/>
    <x v="3"/>
    <s v="OFF-AP-10003622"/>
    <x v="1"/>
    <n v="18.2"/>
  </r>
  <r>
    <n v="4661"/>
    <s v="CA-2016-112130"/>
    <n v="3"/>
    <x v="5"/>
    <x v="1"/>
    <s v="07/05/2016"/>
    <x v="1"/>
    <s v="SV-20785"/>
    <s v="Stewart Visinsky"/>
    <x v="0"/>
    <x v="0"/>
    <x v="9"/>
    <x v="3"/>
    <s v="TEC-AC-10001542"/>
    <x v="2"/>
    <n v="27.552"/>
  </r>
  <r>
    <n v="4662"/>
    <s v="CA-2016-112130"/>
    <n v="3"/>
    <x v="5"/>
    <x v="1"/>
    <s v="07/05/2016"/>
    <x v="1"/>
    <s v="SV-20785"/>
    <s v="Stewart Visinsky"/>
    <x v="0"/>
    <x v="0"/>
    <x v="9"/>
    <x v="3"/>
    <s v="FUR-CH-10002965"/>
    <x v="0"/>
    <n v="844.11599999999999"/>
  </r>
  <r>
    <n v="4663"/>
    <s v="CA-2016-112130"/>
    <n v="3"/>
    <x v="5"/>
    <x v="1"/>
    <s v="07/05/2016"/>
    <x v="1"/>
    <s v="SV-20785"/>
    <s v="Stewart Visinsky"/>
    <x v="0"/>
    <x v="0"/>
    <x v="9"/>
    <x v="3"/>
    <s v="OFF-ST-10000563"/>
    <x v="1"/>
    <n v="76.751999999999995"/>
  </r>
  <r>
    <n v="4664"/>
    <s v="CA-2017-111409"/>
    <n v="18"/>
    <x v="8"/>
    <x v="0"/>
    <s v="22/09/2017"/>
    <x v="1"/>
    <s v="PO-18850"/>
    <s v="Patrick O'Brill"/>
    <x v="0"/>
    <x v="0"/>
    <x v="2"/>
    <x v="0"/>
    <s v="OFF-LA-10002787"/>
    <x v="1"/>
    <n v="3"/>
  </r>
  <r>
    <n v="4665"/>
    <s v="CA-2017-116232"/>
    <n v="22"/>
    <x v="8"/>
    <x v="0"/>
    <s v="26/09/2017"/>
    <x v="1"/>
    <s v="AC-10450"/>
    <s v="Amy Cox"/>
    <x v="0"/>
    <x v="0"/>
    <x v="2"/>
    <x v="0"/>
    <s v="OFF-BI-10004022"/>
    <x v="1"/>
    <n v="7.5060000000000002"/>
  </r>
  <r>
    <n v="4666"/>
    <s v="CA-2017-116232"/>
    <n v="22"/>
    <x v="8"/>
    <x v="0"/>
    <s v="26/09/2017"/>
    <x v="1"/>
    <s v="AC-10450"/>
    <s v="Amy Cox"/>
    <x v="0"/>
    <x v="0"/>
    <x v="2"/>
    <x v="0"/>
    <s v="OFF-LA-10001158"/>
    <x v="1"/>
    <n v="16.559999999999999"/>
  </r>
  <r>
    <n v="4667"/>
    <s v="CA-2017-116547"/>
    <n v="10"/>
    <x v="9"/>
    <x v="0"/>
    <s v="17/01/2017"/>
    <x v="1"/>
    <s v="KB-16585"/>
    <s v="Ken Black"/>
    <x v="1"/>
    <x v="0"/>
    <x v="4"/>
    <x v="1"/>
    <s v="FUR-FU-10000076"/>
    <x v="0"/>
    <n v="79.92"/>
  </r>
  <r>
    <n v="4668"/>
    <s v="CA-2017-116547"/>
    <n v="10"/>
    <x v="9"/>
    <x v="0"/>
    <s v="17/01/2017"/>
    <x v="1"/>
    <s v="KB-16585"/>
    <s v="Ken Black"/>
    <x v="1"/>
    <x v="0"/>
    <x v="4"/>
    <x v="1"/>
    <s v="TEC-AC-10002335"/>
    <x v="2"/>
    <n v="69.98"/>
  </r>
  <r>
    <n v="4669"/>
    <s v="US-2018-133200"/>
    <n v="6"/>
    <x v="5"/>
    <x v="3"/>
    <s v="11/05/2018"/>
    <x v="1"/>
    <s v="DB-13555"/>
    <s v="Dorothy Badders"/>
    <x v="1"/>
    <x v="0"/>
    <x v="5"/>
    <x v="2"/>
    <s v="OFF-BI-10002827"/>
    <x v="1"/>
    <n v="11.06"/>
  </r>
  <r>
    <n v="4670"/>
    <s v="US-2018-133200"/>
    <n v="6"/>
    <x v="5"/>
    <x v="3"/>
    <s v="11/05/2018"/>
    <x v="1"/>
    <s v="DB-13555"/>
    <s v="Dorothy Badders"/>
    <x v="1"/>
    <x v="0"/>
    <x v="5"/>
    <x v="2"/>
    <s v="FUR-BO-10001601"/>
    <x v="0"/>
    <n v="623.46479999999997"/>
  </r>
  <r>
    <n v="4671"/>
    <s v="US-2018-133200"/>
    <n v="6"/>
    <x v="5"/>
    <x v="3"/>
    <s v="11/05/2018"/>
    <x v="1"/>
    <s v="DB-13555"/>
    <s v="Dorothy Badders"/>
    <x v="1"/>
    <x v="0"/>
    <x v="5"/>
    <x v="2"/>
    <s v="OFF-ST-10001932"/>
    <x v="1"/>
    <n v="772.68"/>
  </r>
  <r>
    <n v="4672"/>
    <s v="CA-2017-133550"/>
    <n v="31"/>
    <x v="7"/>
    <x v="0"/>
    <s v="06/08/2017"/>
    <x v="1"/>
    <s v="KL-16645"/>
    <s v="Ken Lonsdale"/>
    <x v="0"/>
    <x v="0"/>
    <x v="12"/>
    <x v="2"/>
    <s v="OFF-AP-10001005"/>
    <x v="1"/>
    <n v="283.14"/>
  </r>
  <r>
    <n v="4673"/>
    <s v="CA-2017-133550"/>
    <n v="31"/>
    <x v="7"/>
    <x v="0"/>
    <s v="06/08/2017"/>
    <x v="1"/>
    <s v="KL-16645"/>
    <s v="Ken Lonsdale"/>
    <x v="0"/>
    <x v="0"/>
    <x v="12"/>
    <x v="2"/>
    <s v="TEC-PH-10004042"/>
    <x v="2"/>
    <n v="635.96"/>
  </r>
  <r>
    <n v="4674"/>
    <s v="CA-2017-133550"/>
    <n v="31"/>
    <x v="7"/>
    <x v="0"/>
    <s v="06/08/2017"/>
    <x v="1"/>
    <s v="KL-16645"/>
    <s v="Ken Lonsdale"/>
    <x v="0"/>
    <x v="0"/>
    <x v="12"/>
    <x v="2"/>
    <s v="TEC-PH-10001079"/>
    <x v="2"/>
    <n v="118.99"/>
  </r>
  <r>
    <n v="4675"/>
    <s v="CA-2017-133550"/>
    <n v="31"/>
    <x v="7"/>
    <x v="0"/>
    <s v="06/08/2017"/>
    <x v="1"/>
    <s v="KL-16645"/>
    <s v="Ken Lonsdale"/>
    <x v="0"/>
    <x v="0"/>
    <x v="12"/>
    <x v="2"/>
    <s v="FUR-FU-10002918"/>
    <x v="0"/>
    <n v="272.94"/>
  </r>
  <r>
    <n v="4676"/>
    <s v="CA-2018-139416"/>
    <n v="27"/>
    <x v="10"/>
    <x v="3"/>
    <s v="29/03/2018"/>
    <x v="0"/>
    <s v="AG-10270"/>
    <s v="Alejandro Grove"/>
    <x v="0"/>
    <x v="0"/>
    <x v="9"/>
    <x v="3"/>
    <s v="FUR-FU-10003832"/>
    <x v="0"/>
    <n v="15.007999999999999"/>
  </r>
  <r>
    <n v="4677"/>
    <s v="CA-2015-114510"/>
    <n v="14"/>
    <x v="10"/>
    <x v="2"/>
    <s v="19/03/2015"/>
    <x v="1"/>
    <s v="JF-15295"/>
    <s v="Jason Fortune-"/>
    <x v="0"/>
    <x v="0"/>
    <x v="7"/>
    <x v="1"/>
    <s v="OFF-BI-10001617"/>
    <x v="1"/>
    <n v="33.088000000000001"/>
  </r>
  <r>
    <n v="4678"/>
    <s v="CA-2015-114510"/>
    <n v="14"/>
    <x v="10"/>
    <x v="2"/>
    <s v="19/03/2015"/>
    <x v="1"/>
    <s v="JF-15295"/>
    <s v="Jason Fortune-"/>
    <x v="0"/>
    <x v="0"/>
    <x v="7"/>
    <x v="1"/>
    <s v="OFF-ST-10000736"/>
    <x v="1"/>
    <n v="80.98"/>
  </r>
  <r>
    <n v="4679"/>
    <s v="CA-2015-114510"/>
    <n v="14"/>
    <x v="10"/>
    <x v="2"/>
    <s v="19/03/2015"/>
    <x v="1"/>
    <s v="JF-15295"/>
    <s v="Jason Fortune-"/>
    <x v="0"/>
    <x v="0"/>
    <x v="7"/>
    <x v="1"/>
    <s v="TEC-AC-10004877"/>
    <x v="2"/>
    <n v="82.8"/>
  </r>
  <r>
    <n v="4680"/>
    <s v="CA-2015-114510"/>
    <n v="14"/>
    <x v="10"/>
    <x v="2"/>
    <s v="19/03/2015"/>
    <x v="1"/>
    <s v="JF-15295"/>
    <s v="Jason Fortune-"/>
    <x v="0"/>
    <x v="0"/>
    <x v="7"/>
    <x v="1"/>
    <s v="OFF-ST-10003221"/>
    <x v="1"/>
    <n v="21.36"/>
  </r>
  <r>
    <n v="4681"/>
    <s v="CA-2015-114510"/>
    <n v="14"/>
    <x v="10"/>
    <x v="2"/>
    <s v="19/03/2015"/>
    <x v="1"/>
    <s v="JF-15295"/>
    <s v="Jason Fortune-"/>
    <x v="0"/>
    <x v="0"/>
    <x v="7"/>
    <x v="1"/>
    <s v="OFF-BI-10003007"/>
    <x v="1"/>
    <n v="62.048000000000002"/>
  </r>
  <r>
    <n v="4682"/>
    <s v="CA-2017-169215"/>
    <n v="14"/>
    <x v="7"/>
    <x v="0"/>
    <s v="18/07/2017"/>
    <x v="0"/>
    <s v="RE-19450"/>
    <s v="Richard Eichhorn"/>
    <x v="0"/>
    <x v="0"/>
    <x v="15"/>
    <x v="3"/>
    <s v="OFF-FA-10000936"/>
    <x v="1"/>
    <n v="29.61"/>
  </r>
  <r>
    <n v="4683"/>
    <s v="CA-2017-127698"/>
    <n v="1"/>
    <x v="4"/>
    <x v="0"/>
    <s v="01/12/2017"/>
    <x v="3"/>
    <s v="MV-18190"/>
    <s v="Mike Vittorini"/>
    <x v="0"/>
    <x v="0"/>
    <x v="3"/>
    <x v="0"/>
    <s v="TEC-PH-10003811"/>
    <x v="2"/>
    <n v="863.928"/>
  </r>
  <r>
    <n v="4684"/>
    <s v="CA-2017-159912"/>
    <n v="29"/>
    <x v="6"/>
    <x v="0"/>
    <s v="03/09/2017"/>
    <x v="1"/>
    <s v="GB-14530"/>
    <s v="George Bell"/>
    <x v="1"/>
    <x v="0"/>
    <x v="9"/>
    <x v="3"/>
    <s v="FUR-TA-10004152"/>
    <x v="0"/>
    <n v="241.92"/>
  </r>
  <r>
    <n v="4685"/>
    <s v="CA-2017-159912"/>
    <n v="29"/>
    <x v="6"/>
    <x v="0"/>
    <s v="03/09/2017"/>
    <x v="1"/>
    <s v="GB-14530"/>
    <s v="George Bell"/>
    <x v="1"/>
    <x v="0"/>
    <x v="9"/>
    <x v="3"/>
    <s v="FUR-BO-10002853"/>
    <x v="0"/>
    <n v="163.88"/>
  </r>
  <r>
    <n v="4686"/>
    <s v="CA-2017-159912"/>
    <n v="29"/>
    <x v="6"/>
    <x v="0"/>
    <s v="03/09/2017"/>
    <x v="1"/>
    <s v="GB-14530"/>
    <s v="George Bell"/>
    <x v="1"/>
    <x v="0"/>
    <x v="9"/>
    <x v="3"/>
    <s v="OFF-BI-10002071"/>
    <x v="1"/>
    <n v="3.4860000000000002"/>
  </r>
  <r>
    <n v="4687"/>
    <s v="CA-2017-159912"/>
    <n v="29"/>
    <x v="6"/>
    <x v="0"/>
    <s v="03/09/2017"/>
    <x v="1"/>
    <s v="GB-14530"/>
    <s v="George Bell"/>
    <x v="1"/>
    <x v="0"/>
    <x v="9"/>
    <x v="3"/>
    <s v="OFF-FA-10000053"/>
    <x v="1"/>
    <n v="10.584"/>
  </r>
  <r>
    <n v="4688"/>
    <s v="CA-2017-101987"/>
    <n v="24"/>
    <x v="1"/>
    <x v="0"/>
    <s v="30/06/2017"/>
    <x v="1"/>
    <s v="HL-15040"/>
    <s v="Hunter Lopez"/>
    <x v="0"/>
    <x v="0"/>
    <x v="14"/>
    <x v="2"/>
    <s v="TEC-PH-10001305"/>
    <x v="2"/>
    <n v="440.91"/>
  </r>
  <r>
    <n v="4689"/>
    <s v="US-2018-154851"/>
    <n v="30"/>
    <x v="10"/>
    <x v="3"/>
    <s v="03/04/2018"/>
    <x v="1"/>
    <s v="BP-11155"/>
    <s v="Becky Pak"/>
    <x v="0"/>
    <x v="0"/>
    <x v="9"/>
    <x v="3"/>
    <s v="OFF-BI-10001525"/>
    <x v="1"/>
    <n v="5.7149999999999999"/>
  </r>
  <r>
    <n v="4690"/>
    <s v="CA-2015-138681"/>
    <n v="20"/>
    <x v="4"/>
    <x v="2"/>
    <s v="22/12/2015"/>
    <x v="2"/>
    <s v="CT-11995"/>
    <s v="Carol Triggs"/>
    <x v="0"/>
    <x v="0"/>
    <x v="16"/>
    <x v="1"/>
    <s v="FUR-FU-10001876"/>
    <x v="0"/>
    <n v="51.968000000000004"/>
  </r>
  <r>
    <n v="4691"/>
    <s v="CA-2015-138681"/>
    <n v="20"/>
    <x v="4"/>
    <x v="2"/>
    <s v="22/12/2015"/>
    <x v="2"/>
    <s v="CT-11995"/>
    <s v="Carol Triggs"/>
    <x v="0"/>
    <x v="0"/>
    <x v="16"/>
    <x v="1"/>
    <s v="TEC-AC-10003628"/>
    <x v="2"/>
    <n v="71.975999999999999"/>
  </r>
  <r>
    <n v="4692"/>
    <s v="CA-2015-138681"/>
    <n v="20"/>
    <x v="4"/>
    <x v="2"/>
    <s v="22/12/2015"/>
    <x v="2"/>
    <s v="CT-11995"/>
    <s v="Carol Triggs"/>
    <x v="0"/>
    <x v="0"/>
    <x v="16"/>
    <x v="1"/>
    <s v="FUR-CH-10004860"/>
    <x v="0"/>
    <n v="242.352"/>
  </r>
  <r>
    <n v="4693"/>
    <s v="CA-2015-138681"/>
    <n v="20"/>
    <x v="4"/>
    <x v="2"/>
    <s v="22/12/2015"/>
    <x v="2"/>
    <s v="CT-11995"/>
    <s v="Carol Triggs"/>
    <x v="0"/>
    <x v="0"/>
    <x v="16"/>
    <x v="1"/>
    <s v="OFF-PA-10000357"/>
    <x v="1"/>
    <n v="221.92"/>
  </r>
  <r>
    <n v="4694"/>
    <s v="CA-2015-138681"/>
    <n v="20"/>
    <x v="4"/>
    <x v="2"/>
    <s v="22/12/2015"/>
    <x v="2"/>
    <s v="CT-11995"/>
    <s v="Carol Triggs"/>
    <x v="0"/>
    <x v="0"/>
    <x v="16"/>
    <x v="1"/>
    <s v="OFF-PA-10003270"/>
    <x v="1"/>
    <n v="8.4480000000000004"/>
  </r>
  <r>
    <n v="4695"/>
    <s v="US-2016-138121"/>
    <n v="17"/>
    <x v="4"/>
    <x v="1"/>
    <s v="17/12/2016"/>
    <x v="3"/>
    <s v="JL-15835"/>
    <s v="John Lee"/>
    <x v="0"/>
    <x v="0"/>
    <x v="12"/>
    <x v="2"/>
    <s v="OFF-BI-10000320"/>
    <x v="1"/>
    <n v="29.52"/>
  </r>
  <r>
    <n v="4696"/>
    <s v="US-2016-138121"/>
    <n v="17"/>
    <x v="4"/>
    <x v="1"/>
    <s v="17/12/2016"/>
    <x v="3"/>
    <s v="JL-15835"/>
    <s v="John Lee"/>
    <x v="0"/>
    <x v="0"/>
    <x v="12"/>
    <x v="2"/>
    <s v="FUR-CH-10003846"/>
    <x v="0"/>
    <n v="302.94"/>
  </r>
  <r>
    <n v="4697"/>
    <s v="US-2016-138121"/>
    <n v="17"/>
    <x v="4"/>
    <x v="1"/>
    <s v="17/12/2016"/>
    <x v="3"/>
    <s v="JL-15835"/>
    <s v="John Lee"/>
    <x v="0"/>
    <x v="0"/>
    <x v="12"/>
    <x v="2"/>
    <s v="FUR-CH-10004875"/>
    <x v="0"/>
    <n v="142.36000000000001"/>
  </r>
  <r>
    <n v="4698"/>
    <s v="US-2016-138121"/>
    <n v="17"/>
    <x v="4"/>
    <x v="1"/>
    <s v="17/12/2016"/>
    <x v="3"/>
    <s v="JL-15835"/>
    <s v="John Lee"/>
    <x v="0"/>
    <x v="0"/>
    <x v="12"/>
    <x v="2"/>
    <s v="FUR-CH-10003817"/>
    <x v="0"/>
    <n v="546.66"/>
  </r>
  <r>
    <n v="4699"/>
    <s v="US-2016-138121"/>
    <n v="17"/>
    <x v="4"/>
    <x v="1"/>
    <s v="17/12/2016"/>
    <x v="3"/>
    <s v="JL-15835"/>
    <s v="John Lee"/>
    <x v="0"/>
    <x v="0"/>
    <x v="12"/>
    <x v="2"/>
    <s v="FUR-FU-10002116"/>
    <x v="0"/>
    <n v="212.13"/>
  </r>
  <r>
    <n v="4700"/>
    <s v="CA-2018-140298"/>
    <n v="11"/>
    <x v="5"/>
    <x v="3"/>
    <s v="17/05/2018"/>
    <x v="1"/>
    <s v="JK-16120"/>
    <s v="Julie Kriz"/>
    <x v="2"/>
    <x v="0"/>
    <x v="5"/>
    <x v="2"/>
    <s v="OFF-AR-10003481"/>
    <x v="1"/>
    <n v="5.2480000000000002"/>
  </r>
  <r>
    <n v="4701"/>
    <s v="CA-2018-140298"/>
    <n v="11"/>
    <x v="5"/>
    <x v="3"/>
    <s v="17/05/2018"/>
    <x v="1"/>
    <s v="JK-16120"/>
    <s v="Julie Kriz"/>
    <x v="2"/>
    <x v="0"/>
    <x v="5"/>
    <x v="2"/>
    <s v="OFF-ST-10004180"/>
    <x v="1"/>
    <n v="74.415999999999997"/>
  </r>
  <r>
    <n v="4702"/>
    <s v="CA-2018-140298"/>
    <n v="11"/>
    <x v="5"/>
    <x v="3"/>
    <s v="17/05/2018"/>
    <x v="1"/>
    <s v="JK-16120"/>
    <s v="Julie Kriz"/>
    <x v="2"/>
    <x v="0"/>
    <x v="5"/>
    <x v="2"/>
    <s v="OFF-PA-10003657"/>
    <x v="1"/>
    <n v="6.8479999999999999"/>
  </r>
  <r>
    <n v="4703"/>
    <s v="CA-2018-140298"/>
    <n v="11"/>
    <x v="5"/>
    <x v="3"/>
    <s v="17/05/2018"/>
    <x v="1"/>
    <s v="JK-16120"/>
    <s v="Julie Kriz"/>
    <x v="2"/>
    <x v="0"/>
    <x v="5"/>
    <x v="2"/>
    <s v="FUR-FU-10001967"/>
    <x v="0"/>
    <n v="7.9960000000000004"/>
  </r>
  <r>
    <n v="4704"/>
    <s v="CA-2017-166240"/>
    <n v="24"/>
    <x v="1"/>
    <x v="0"/>
    <s v="28/06/2017"/>
    <x v="1"/>
    <s v="DH-13075"/>
    <s v="Dave Hallsten"/>
    <x v="1"/>
    <x v="0"/>
    <x v="5"/>
    <x v="2"/>
    <s v="OFF-AP-10002082"/>
    <x v="1"/>
    <n v="8.7119999999999997"/>
  </r>
  <r>
    <n v="4705"/>
    <s v="CA-2017-158435"/>
    <n v="17"/>
    <x v="5"/>
    <x v="0"/>
    <s v="18/05/2017"/>
    <x v="2"/>
    <s v="AG-10900"/>
    <s v="Arthur Gainer"/>
    <x v="0"/>
    <x v="0"/>
    <x v="29"/>
    <x v="3"/>
    <s v="OFF-SU-10000381"/>
    <x v="1"/>
    <n v="65.17"/>
  </r>
  <r>
    <n v="4706"/>
    <s v="CA-2017-158435"/>
    <n v="17"/>
    <x v="5"/>
    <x v="0"/>
    <s v="18/05/2017"/>
    <x v="2"/>
    <s v="AG-10900"/>
    <s v="Arthur Gainer"/>
    <x v="0"/>
    <x v="0"/>
    <x v="29"/>
    <x v="3"/>
    <s v="OFF-LA-10002475"/>
    <x v="1"/>
    <n v="14.62"/>
  </r>
  <r>
    <n v="4707"/>
    <s v="CA-2017-158435"/>
    <n v="17"/>
    <x v="5"/>
    <x v="0"/>
    <s v="18/05/2017"/>
    <x v="2"/>
    <s v="AG-10900"/>
    <s v="Arthur Gainer"/>
    <x v="0"/>
    <x v="0"/>
    <x v="29"/>
    <x v="3"/>
    <s v="FUR-FU-10003975"/>
    <x v="0"/>
    <n v="173.24"/>
  </r>
  <r>
    <n v="4708"/>
    <s v="CA-2018-138149"/>
    <n v="29"/>
    <x v="1"/>
    <x v="3"/>
    <s v="30/06/2018"/>
    <x v="2"/>
    <s v="WB-21850"/>
    <s v="William Brown"/>
    <x v="0"/>
    <x v="0"/>
    <x v="1"/>
    <x v="1"/>
    <s v="OFF-BI-10003091"/>
    <x v="1"/>
    <n v="895.92"/>
  </r>
  <r>
    <n v="4709"/>
    <s v="CA-2018-138149"/>
    <n v="29"/>
    <x v="1"/>
    <x v="3"/>
    <s v="30/06/2018"/>
    <x v="2"/>
    <s v="WB-21850"/>
    <s v="William Brown"/>
    <x v="0"/>
    <x v="0"/>
    <x v="1"/>
    <x v="1"/>
    <s v="OFF-ST-10002974"/>
    <x v="1"/>
    <n v="130.71"/>
  </r>
  <r>
    <n v="4710"/>
    <s v="CA-2018-138149"/>
    <n v="29"/>
    <x v="1"/>
    <x v="3"/>
    <s v="30/06/2018"/>
    <x v="2"/>
    <s v="WB-21850"/>
    <s v="William Brown"/>
    <x v="0"/>
    <x v="0"/>
    <x v="1"/>
    <x v="1"/>
    <s v="OFF-AR-10000255"/>
    <x v="1"/>
    <n v="11.68"/>
  </r>
  <r>
    <n v="4711"/>
    <s v="CA-2018-138149"/>
    <n v="29"/>
    <x v="1"/>
    <x v="3"/>
    <s v="30/06/2018"/>
    <x v="2"/>
    <s v="WB-21850"/>
    <s v="William Brown"/>
    <x v="0"/>
    <x v="0"/>
    <x v="1"/>
    <x v="1"/>
    <s v="TEC-AC-10001284"/>
    <x v="2"/>
    <n v="62.31"/>
  </r>
  <r>
    <n v="4712"/>
    <s v="CA-2015-112403"/>
    <n v="31"/>
    <x v="10"/>
    <x v="2"/>
    <s v="31/03/2015"/>
    <x v="3"/>
    <s v="JO-15280"/>
    <s v="Jas O'Carroll"/>
    <x v="0"/>
    <x v="0"/>
    <x v="9"/>
    <x v="3"/>
    <s v="OFF-BI-10003529"/>
    <x v="1"/>
    <n v="0.85199999999999998"/>
  </r>
  <r>
    <n v="4713"/>
    <s v="CA-2015-108273"/>
    <n v="16"/>
    <x v="4"/>
    <x v="2"/>
    <s v="21/12/2015"/>
    <x v="1"/>
    <s v="EJ-13720"/>
    <s v="Ed Jacobs"/>
    <x v="0"/>
    <x v="0"/>
    <x v="5"/>
    <x v="2"/>
    <s v="OFF-PA-10000029"/>
    <x v="1"/>
    <n v="36.287999999999997"/>
  </r>
  <r>
    <n v="4714"/>
    <s v="CA-2015-108273"/>
    <n v="16"/>
    <x v="4"/>
    <x v="2"/>
    <s v="21/12/2015"/>
    <x v="1"/>
    <s v="EJ-13720"/>
    <s v="Ed Jacobs"/>
    <x v="0"/>
    <x v="0"/>
    <x v="5"/>
    <x v="2"/>
    <s v="FUR-FU-10002116"/>
    <x v="0"/>
    <n v="56.567999999999998"/>
  </r>
  <r>
    <n v="4715"/>
    <s v="CA-2018-121643"/>
    <n v="18"/>
    <x v="5"/>
    <x v="3"/>
    <s v="20/05/2018"/>
    <x v="2"/>
    <s v="AB-10105"/>
    <s v="Adrian Barton"/>
    <x v="0"/>
    <x v="0"/>
    <x v="21"/>
    <x v="1"/>
    <s v="TEC-PH-10002200"/>
    <x v="2"/>
    <n v="344.70400000000001"/>
  </r>
  <r>
    <n v="4716"/>
    <s v="US-2016-122910"/>
    <n v="12"/>
    <x v="5"/>
    <x v="1"/>
    <s v="16/05/2016"/>
    <x v="1"/>
    <s v="LT-16765"/>
    <s v="Larry Tron"/>
    <x v="0"/>
    <x v="0"/>
    <x v="22"/>
    <x v="1"/>
    <s v="TEC-PH-10000441"/>
    <x v="2"/>
    <n v="201.584"/>
  </r>
  <r>
    <n v="4717"/>
    <s v="CA-2018-143126"/>
    <n v="3"/>
    <x v="4"/>
    <x v="3"/>
    <s v="07/12/2018"/>
    <x v="0"/>
    <s v="CM-12655"/>
    <s v="Corinna Mitchell"/>
    <x v="2"/>
    <x v="0"/>
    <x v="4"/>
    <x v="1"/>
    <s v="FUR-TA-10002958"/>
    <x v="0"/>
    <n v="521.96"/>
  </r>
  <r>
    <n v="4718"/>
    <s v="CA-2016-129042"/>
    <n v="12"/>
    <x v="4"/>
    <x v="1"/>
    <s v="17/12/2016"/>
    <x v="1"/>
    <s v="EM-13960"/>
    <s v="Eric Murdock"/>
    <x v="0"/>
    <x v="0"/>
    <x v="39"/>
    <x v="3"/>
    <s v="OFF-AR-10001662"/>
    <x v="1"/>
    <n v="8.2200000000000006"/>
  </r>
  <r>
    <n v="4719"/>
    <s v="CA-2016-109736"/>
    <n v="10"/>
    <x v="2"/>
    <x v="1"/>
    <s v="11/10/2016"/>
    <x v="2"/>
    <s v="DJ-13420"/>
    <s v="Denny Joy"/>
    <x v="1"/>
    <x v="0"/>
    <x v="1"/>
    <x v="1"/>
    <s v="OFF-PA-10004101"/>
    <x v="1"/>
    <n v="45.36"/>
  </r>
  <r>
    <n v="4720"/>
    <s v="CA-2016-142601"/>
    <n v="18"/>
    <x v="3"/>
    <x v="1"/>
    <s v="20/04/2016"/>
    <x v="0"/>
    <s v="DE-13255"/>
    <s v="Deanra Eno"/>
    <x v="2"/>
    <x v="0"/>
    <x v="1"/>
    <x v="1"/>
    <s v="OFF-ST-10002756"/>
    <x v="1"/>
    <n v="947.17"/>
  </r>
  <r>
    <n v="4721"/>
    <s v="CA-2016-142601"/>
    <n v="18"/>
    <x v="3"/>
    <x v="1"/>
    <s v="20/04/2016"/>
    <x v="0"/>
    <s v="DE-13255"/>
    <s v="Deanra Eno"/>
    <x v="2"/>
    <x v="0"/>
    <x v="1"/>
    <x v="1"/>
    <s v="OFF-PA-10000483"/>
    <x v="1"/>
    <n v="61.96"/>
  </r>
  <r>
    <n v="4722"/>
    <s v="CA-2015-106229"/>
    <n v="7"/>
    <x v="1"/>
    <x v="2"/>
    <s v="11/06/2015"/>
    <x v="0"/>
    <s v="NR-18550"/>
    <s v="Nick Radford"/>
    <x v="0"/>
    <x v="0"/>
    <x v="10"/>
    <x v="2"/>
    <s v="FUR-TA-10002041"/>
    <x v="0"/>
    <n v="268.935"/>
  </r>
  <r>
    <n v="4723"/>
    <s v="US-2018-135230"/>
    <n v="1"/>
    <x v="8"/>
    <x v="3"/>
    <s v="07/09/2018"/>
    <x v="1"/>
    <s v="CK-12325"/>
    <s v="Christine Kargatis"/>
    <x v="2"/>
    <x v="0"/>
    <x v="4"/>
    <x v="1"/>
    <s v="OFF-AR-10001166"/>
    <x v="1"/>
    <n v="7.58"/>
  </r>
  <r>
    <n v="4724"/>
    <s v="CA-2017-159653"/>
    <n v="22"/>
    <x v="5"/>
    <x v="0"/>
    <s v="22/05/2017"/>
    <x v="3"/>
    <s v="JF-15490"/>
    <s v="Jeremy Farry"/>
    <x v="0"/>
    <x v="0"/>
    <x v="32"/>
    <x v="0"/>
    <s v="OFF-LA-10004345"/>
    <x v="1"/>
    <n v="14.73"/>
  </r>
  <r>
    <n v="4725"/>
    <s v="CA-2017-131968"/>
    <n v="11"/>
    <x v="0"/>
    <x v="0"/>
    <s v="15/11/2017"/>
    <x v="1"/>
    <s v="LB-16795"/>
    <s v="Laurel Beltran"/>
    <x v="2"/>
    <x v="0"/>
    <x v="2"/>
    <x v="0"/>
    <s v="OFF-BI-10002852"/>
    <x v="1"/>
    <n v="9.8879999999999999"/>
  </r>
  <r>
    <n v="4726"/>
    <s v="CA-2017-131968"/>
    <n v="11"/>
    <x v="0"/>
    <x v="0"/>
    <s v="15/11/2017"/>
    <x v="1"/>
    <s v="LB-16795"/>
    <s v="Laurel Beltran"/>
    <x v="2"/>
    <x v="0"/>
    <x v="2"/>
    <x v="0"/>
    <s v="OFF-AP-10001058"/>
    <x v="1"/>
    <n v="671.54399999999998"/>
  </r>
  <r>
    <n v="4727"/>
    <s v="CA-2015-119151"/>
    <n v="25"/>
    <x v="0"/>
    <x v="2"/>
    <s v="29/11/2015"/>
    <x v="0"/>
    <s v="MP-18175"/>
    <s v="Mike Pelletier"/>
    <x v="2"/>
    <x v="0"/>
    <x v="15"/>
    <x v="3"/>
    <s v="OFF-ST-10003470"/>
    <x v="1"/>
    <n v="1117.92"/>
  </r>
  <r>
    <n v="4728"/>
    <s v="CA-2015-119151"/>
    <n v="25"/>
    <x v="0"/>
    <x v="2"/>
    <s v="29/11/2015"/>
    <x v="0"/>
    <s v="MP-18175"/>
    <s v="Mike Pelletier"/>
    <x v="2"/>
    <x v="0"/>
    <x v="15"/>
    <x v="3"/>
    <s v="FUR-BO-10003159"/>
    <x v="0"/>
    <n v="275.952"/>
  </r>
  <r>
    <n v="4729"/>
    <s v="CA-2015-123323"/>
    <n v="7"/>
    <x v="0"/>
    <x v="2"/>
    <s v="12/11/2015"/>
    <x v="1"/>
    <s v="LH-16900"/>
    <s v="Lena Hernandez"/>
    <x v="0"/>
    <x v="0"/>
    <x v="1"/>
    <x v="1"/>
    <s v="OFF-BI-10003684"/>
    <x v="1"/>
    <n v="123.14400000000001"/>
  </r>
  <r>
    <n v="4730"/>
    <s v="CA-2017-124681"/>
    <n v="18"/>
    <x v="7"/>
    <x v="0"/>
    <s v="23/07/2017"/>
    <x v="0"/>
    <s v="SV-20935"/>
    <s v="Susan Vittorini"/>
    <x v="0"/>
    <x v="0"/>
    <x v="5"/>
    <x v="2"/>
    <s v="TEC-AC-10000487"/>
    <x v="2"/>
    <n v="15.576000000000001"/>
  </r>
  <r>
    <n v="4731"/>
    <s v="US-2016-103996"/>
    <n v="29"/>
    <x v="10"/>
    <x v="1"/>
    <s v="31/03/2016"/>
    <x v="0"/>
    <s v="RB-19435"/>
    <s v="Richard Bierner"/>
    <x v="0"/>
    <x v="0"/>
    <x v="1"/>
    <x v="1"/>
    <s v="OFF-PA-10001736"/>
    <x v="1"/>
    <n v="212.64"/>
  </r>
  <r>
    <n v="4732"/>
    <s v="US-2016-103996"/>
    <n v="29"/>
    <x v="10"/>
    <x v="1"/>
    <s v="31/03/2016"/>
    <x v="0"/>
    <s v="RB-19435"/>
    <s v="Richard Bierner"/>
    <x v="0"/>
    <x v="0"/>
    <x v="1"/>
    <x v="1"/>
    <s v="OFF-PA-10001609"/>
    <x v="1"/>
    <n v="9.8699999999999992"/>
  </r>
  <r>
    <n v="4733"/>
    <s v="US-2016-103996"/>
    <n v="29"/>
    <x v="10"/>
    <x v="1"/>
    <s v="31/03/2016"/>
    <x v="0"/>
    <s v="RB-19435"/>
    <s v="Richard Bierner"/>
    <x v="0"/>
    <x v="0"/>
    <x v="1"/>
    <x v="1"/>
    <s v="TEC-AC-10003116"/>
    <x v="2"/>
    <n v="53.25"/>
  </r>
  <r>
    <n v="4734"/>
    <s v="US-2016-103996"/>
    <n v="29"/>
    <x v="10"/>
    <x v="1"/>
    <s v="31/03/2016"/>
    <x v="0"/>
    <s v="RB-19435"/>
    <s v="Richard Bierner"/>
    <x v="0"/>
    <x v="0"/>
    <x v="1"/>
    <x v="1"/>
    <s v="FUR-FU-10004586"/>
    <x v="0"/>
    <n v="19.920000000000002"/>
  </r>
  <r>
    <n v="4735"/>
    <s v="CA-2017-120530"/>
    <n v="7"/>
    <x v="3"/>
    <x v="0"/>
    <s v="12/04/2017"/>
    <x v="1"/>
    <s v="Dl-13600"/>
    <s v="Dorris liebe"/>
    <x v="1"/>
    <x v="0"/>
    <x v="15"/>
    <x v="3"/>
    <s v="FUR-CH-10000454"/>
    <x v="0"/>
    <n v="658.74599999999998"/>
  </r>
  <r>
    <n v="4736"/>
    <s v="CA-2016-155054"/>
    <n v="13"/>
    <x v="1"/>
    <x v="1"/>
    <s v="19/06/2016"/>
    <x v="1"/>
    <s v="PS-19045"/>
    <s v="Penelope Sewall"/>
    <x v="2"/>
    <x v="0"/>
    <x v="43"/>
    <x v="3"/>
    <s v="OFF-BI-10004970"/>
    <x v="1"/>
    <n v="8.26"/>
  </r>
  <r>
    <n v="4737"/>
    <s v="CA-2016-155054"/>
    <n v="13"/>
    <x v="1"/>
    <x v="1"/>
    <s v="19/06/2016"/>
    <x v="1"/>
    <s v="PS-19045"/>
    <s v="Penelope Sewall"/>
    <x v="2"/>
    <x v="0"/>
    <x v="43"/>
    <x v="3"/>
    <s v="OFF-BI-10002824"/>
    <x v="1"/>
    <n v="29.84"/>
  </r>
  <r>
    <n v="4738"/>
    <s v="CA-2016-155054"/>
    <n v="13"/>
    <x v="1"/>
    <x v="1"/>
    <s v="19/06/2016"/>
    <x v="1"/>
    <s v="PS-19045"/>
    <s v="Penelope Sewall"/>
    <x v="2"/>
    <x v="0"/>
    <x v="43"/>
    <x v="3"/>
    <s v="TEC-AC-10003657"/>
    <x v="2"/>
    <n v="67.98"/>
  </r>
  <r>
    <n v="4739"/>
    <s v="CA-2016-105725"/>
    <n v="18"/>
    <x v="11"/>
    <x v="1"/>
    <s v="24/02/2016"/>
    <x v="1"/>
    <s v="GT-14755"/>
    <s v="Guy Thornton"/>
    <x v="0"/>
    <x v="0"/>
    <x v="1"/>
    <x v="1"/>
    <s v="OFF-LA-10003510"/>
    <x v="1"/>
    <n v="61.06"/>
  </r>
  <r>
    <n v="4740"/>
    <s v="CA-2016-105725"/>
    <n v="18"/>
    <x v="11"/>
    <x v="1"/>
    <s v="24/02/2016"/>
    <x v="1"/>
    <s v="GT-14755"/>
    <s v="Guy Thornton"/>
    <x v="0"/>
    <x v="0"/>
    <x v="1"/>
    <x v="1"/>
    <s v="FUR-TA-10001676"/>
    <x v="0"/>
    <n v="35.543999999999997"/>
  </r>
  <r>
    <n v="4741"/>
    <s v="CA-2018-164364"/>
    <n v="12"/>
    <x v="0"/>
    <x v="3"/>
    <s v="16/11/2018"/>
    <x v="1"/>
    <s v="CS-12355"/>
    <s v="Christine Sundaresam"/>
    <x v="0"/>
    <x v="0"/>
    <x v="4"/>
    <x v="1"/>
    <s v="OFF-LA-10004853"/>
    <x v="1"/>
    <n v="9.9600000000000009"/>
  </r>
  <r>
    <n v="4742"/>
    <s v="CA-2018-164364"/>
    <n v="12"/>
    <x v="0"/>
    <x v="3"/>
    <s v="16/11/2018"/>
    <x v="1"/>
    <s v="CS-12355"/>
    <s v="Christine Sundaresam"/>
    <x v="0"/>
    <x v="0"/>
    <x v="4"/>
    <x v="1"/>
    <s v="OFF-AR-10000315"/>
    <x v="1"/>
    <n v="9.2100000000000009"/>
  </r>
  <r>
    <n v="4743"/>
    <s v="CA-2018-164364"/>
    <n v="12"/>
    <x v="0"/>
    <x v="3"/>
    <s v="16/11/2018"/>
    <x v="1"/>
    <s v="CS-12355"/>
    <s v="Christine Sundaresam"/>
    <x v="0"/>
    <x v="0"/>
    <x v="4"/>
    <x v="1"/>
    <s v="OFF-SU-10000381"/>
    <x v="1"/>
    <n v="27.93"/>
  </r>
  <r>
    <n v="4744"/>
    <s v="CA-2018-168123"/>
    <n v="5"/>
    <x v="10"/>
    <x v="3"/>
    <s v="05/03/2018"/>
    <x v="3"/>
    <s v="JD-16060"/>
    <s v="Julia Dunbar"/>
    <x v="0"/>
    <x v="0"/>
    <x v="11"/>
    <x v="2"/>
    <s v="OFF-FA-10002763"/>
    <x v="1"/>
    <n v="7.9"/>
  </r>
  <r>
    <n v="4745"/>
    <s v="CA-2018-168123"/>
    <n v="5"/>
    <x v="10"/>
    <x v="3"/>
    <s v="05/03/2018"/>
    <x v="3"/>
    <s v="JD-16060"/>
    <s v="Julia Dunbar"/>
    <x v="0"/>
    <x v="0"/>
    <x v="11"/>
    <x v="2"/>
    <s v="OFF-ST-10000877"/>
    <x v="1"/>
    <n v="221.16"/>
  </r>
  <r>
    <n v="4746"/>
    <s v="CA-2018-168123"/>
    <n v="5"/>
    <x v="10"/>
    <x v="3"/>
    <s v="05/03/2018"/>
    <x v="3"/>
    <s v="JD-16060"/>
    <s v="Julia Dunbar"/>
    <x v="0"/>
    <x v="0"/>
    <x v="11"/>
    <x v="2"/>
    <s v="OFF-BI-10001071"/>
    <x v="1"/>
    <n v="127.96"/>
  </r>
  <r>
    <n v="4747"/>
    <s v="CA-2018-168123"/>
    <n v="5"/>
    <x v="10"/>
    <x v="3"/>
    <s v="05/03/2018"/>
    <x v="3"/>
    <s v="JD-16060"/>
    <s v="Julia Dunbar"/>
    <x v="0"/>
    <x v="0"/>
    <x v="11"/>
    <x v="2"/>
    <s v="OFF-BI-10001097"/>
    <x v="1"/>
    <n v="18.690000000000001"/>
  </r>
  <r>
    <n v="4748"/>
    <s v="CA-2017-120005"/>
    <n v="3"/>
    <x v="10"/>
    <x v="0"/>
    <s v="03/03/2017"/>
    <x v="3"/>
    <s v="TS-21160"/>
    <s v="Theresa Swint"/>
    <x v="1"/>
    <x v="0"/>
    <x v="1"/>
    <x v="1"/>
    <s v="OFF-SU-10004782"/>
    <x v="1"/>
    <n v="25.35"/>
  </r>
  <r>
    <n v="4749"/>
    <s v="CA-2017-120005"/>
    <n v="3"/>
    <x v="10"/>
    <x v="0"/>
    <s v="03/03/2017"/>
    <x v="3"/>
    <s v="TS-21160"/>
    <s v="Theresa Swint"/>
    <x v="1"/>
    <x v="0"/>
    <x v="1"/>
    <x v="1"/>
    <s v="FUR-FU-10000672"/>
    <x v="0"/>
    <n v="35.28"/>
  </r>
  <r>
    <n v="4750"/>
    <s v="CA-2017-123526"/>
    <n v="24"/>
    <x v="4"/>
    <x v="0"/>
    <s v="25/12/2017"/>
    <x v="2"/>
    <s v="BV-11245"/>
    <s v="Benjamin Venier"/>
    <x v="1"/>
    <x v="0"/>
    <x v="4"/>
    <x v="1"/>
    <s v="OFF-PA-10002986"/>
    <x v="1"/>
    <n v="33.4"/>
  </r>
  <r>
    <n v="4751"/>
    <s v="CA-2017-127649"/>
    <n v="7"/>
    <x v="2"/>
    <x v="0"/>
    <s v="09/10/2017"/>
    <x v="2"/>
    <s v="DL-13495"/>
    <s v="Dionis Lloyd"/>
    <x v="1"/>
    <x v="0"/>
    <x v="4"/>
    <x v="1"/>
    <s v="TEC-MA-10001972"/>
    <x v="2"/>
    <n v="837.6"/>
  </r>
  <r>
    <n v="4752"/>
    <s v="CA-2017-159989"/>
    <n v="9"/>
    <x v="4"/>
    <x v="0"/>
    <s v="13/12/2017"/>
    <x v="1"/>
    <s v="EB-13870"/>
    <s v="Emily Burns"/>
    <x v="0"/>
    <x v="0"/>
    <x v="18"/>
    <x v="0"/>
    <s v="TEC-PH-10000169"/>
    <x v="2"/>
    <n v="40.68"/>
  </r>
  <r>
    <n v="4753"/>
    <s v="CA-2018-103499"/>
    <n v="20"/>
    <x v="0"/>
    <x v="3"/>
    <s v="24/11/2018"/>
    <x v="1"/>
    <s v="ES-14020"/>
    <s v="Erica Smith"/>
    <x v="0"/>
    <x v="0"/>
    <x v="18"/>
    <x v="0"/>
    <s v="FUR-CH-10001482"/>
    <x v="0"/>
    <n v="209.56800000000001"/>
  </r>
  <r>
    <n v="4754"/>
    <s v="US-2016-167220"/>
    <n v="12"/>
    <x v="4"/>
    <x v="1"/>
    <s v="16/12/2016"/>
    <x v="1"/>
    <s v="JB-15925"/>
    <s v="Joni Blumstein"/>
    <x v="0"/>
    <x v="0"/>
    <x v="5"/>
    <x v="2"/>
    <s v="TEC-AC-10002018"/>
    <x v="2"/>
    <n v="22.367999999999999"/>
  </r>
  <r>
    <n v="4755"/>
    <s v="CA-2018-126354"/>
    <n v="3"/>
    <x v="11"/>
    <x v="3"/>
    <s v="08/02/2018"/>
    <x v="1"/>
    <s v="SC-20380"/>
    <s v="Shahid Collister"/>
    <x v="0"/>
    <x v="0"/>
    <x v="2"/>
    <x v="0"/>
    <s v="OFF-BI-10000301"/>
    <x v="1"/>
    <n v="3.8820000000000001"/>
  </r>
  <r>
    <n v="4756"/>
    <s v="CA-2018-126354"/>
    <n v="3"/>
    <x v="11"/>
    <x v="3"/>
    <s v="08/02/2018"/>
    <x v="1"/>
    <s v="SC-20380"/>
    <s v="Shahid Collister"/>
    <x v="0"/>
    <x v="0"/>
    <x v="2"/>
    <x v="0"/>
    <s v="OFF-PA-10004381"/>
    <x v="1"/>
    <n v="115.29600000000001"/>
  </r>
  <r>
    <n v="4757"/>
    <s v="CA-2018-169817"/>
    <n v="21"/>
    <x v="8"/>
    <x v="3"/>
    <s v="25/09/2018"/>
    <x v="1"/>
    <s v="EB-13870"/>
    <s v="Emily Burns"/>
    <x v="0"/>
    <x v="0"/>
    <x v="9"/>
    <x v="3"/>
    <s v="OFF-BI-10004141"/>
    <x v="1"/>
    <n v="1.9079999999999999"/>
  </r>
  <r>
    <n v="4758"/>
    <s v="US-2018-144582"/>
    <n v="30"/>
    <x v="3"/>
    <x v="3"/>
    <s v="05/05/2018"/>
    <x v="1"/>
    <s v="TC-21475"/>
    <s v="Tony Chapman"/>
    <x v="2"/>
    <x v="0"/>
    <x v="10"/>
    <x v="2"/>
    <s v="OFF-BI-10001575"/>
    <x v="1"/>
    <n v="43.372"/>
  </r>
  <r>
    <n v="4759"/>
    <s v="CA-2015-121573"/>
    <n v="3"/>
    <x v="0"/>
    <x v="2"/>
    <s v="07/11/2015"/>
    <x v="1"/>
    <s v="SG-20605"/>
    <s v="Speros Goranitis"/>
    <x v="0"/>
    <x v="0"/>
    <x v="15"/>
    <x v="3"/>
    <s v="TEC-PH-10000984"/>
    <x v="2"/>
    <n v="783.96"/>
  </r>
  <r>
    <n v="4760"/>
    <s v="CA-2015-121573"/>
    <n v="3"/>
    <x v="0"/>
    <x v="2"/>
    <s v="07/11/2015"/>
    <x v="1"/>
    <s v="SG-20605"/>
    <s v="Speros Goranitis"/>
    <x v="0"/>
    <x v="0"/>
    <x v="15"/>
    <x v="3"/>
    <s v="OFF-BI-10000666"/>
    <x v="1"/>
    <n v="48.896000000000001"/>
  </r>
  <r>
    <n v="4761"/>
    <s v="CA-2015-121573"/>
    <n v="3"/>
    <x v="0"/>
    <x v="2"/>
    <s v="07/11/2015"/>
    <x v="1"/>
    <s v="SG-20605"/>
    <s v="Speros Goranitis"/>
    <x v="0"/>
    <x v="0"/>
    <x v="15"/>
    <x v="3"/>
    <s v="OFF-BI-10003712"/>
    <x v="1"/>
    <n v="7.8559999999999999"/>
  </r>
  <r>
    <n v="4762"/>
    <s v="CA-2017-117660"/>
    <n v="30"/>
    <x v="4"/>
    <x v="0"/>
    <s v="04/01/2018"/>
    <x v="1"/>
    <s v="BM-11785"/>
    <s v="Bryan Mills"/>
    <x v="0"/>
    <x v="0"/>
    <x v="24"/>
    <x v="3"/>
    <s v="OFF-LA-10003720"/>
    <x v="1"/>
    <n v="5.9039999999999999"/>
  </r>
  <r>
    <n v="4763"/>
    <s v="CA-2017-117660"/>
    <n v="30"/>
    <x v="4"/>
    <x v="0"/>
    <s v="04/01/2018"/>
    <x v="1"/>
    <s v="BM-11785"/>
    <s v="Bryan Mills"/>
    <x v="0"/>
    <x v="0"/>
    <x v="24"/>
    <x v="3"/>
    <s v="OFF-SU-10001664"/>
    <x v="1"/>
    <n v="13.712"/>
  </r>
  <r>
    <n v="4764"/>
    <s v="CA-2015-112851"/>
    <n v="17"/>
    <x v="8"/>
    <x v="2"/>
    <s v="21/09/2015"/>
    <x v="1"/>
    <s v="NR-18550"/>
    <s v="Nick Radford"/>
    <x v="0"/>
    <x v="0"/>
    <x v="1"/>
    <x v="1"/>
    <s v="OFF-EN-10001453"/>
    <x v="1"/>
    <n v="182.94"/>
  </r>
  <r>
    <n v="4765"/>
    <s v="CA-2018-123701"/>
    <n v="24"/>
    <x v="0"/>
    <x v="3"/>
    <s v="27/11/2018"/>
    <x v="2"/>
    <s v="PG-18820"/>
    <s v="Patrick Gardner"/>
    <x v="0"/>
    <x v="0"/>
    <x v="1"/>
    <x v="1"/>
    <s v="OFF-AR-10001860"/>
    <x v="1"/>
    <n v="27.76"/>
  </r>
  <r>
    <n v="4766"/>
    <s v="CA-2016-118227"/>
    <n v="24"/>
    <x v="3"/>
    <x v="1"/>
    <s v="28/04/2016"/>
    <x v="1"/>
    <s v="DB-13270"/>
    <s v="Deborah Brumfield"/>
    <x v="2"/>
    <x v="0"/>
    <x v="15"/>
    <x v="3"/>
    <s v="OFF-AR-10001044"/>
    <x v="1"/>
    <n v="25.99"/>
  </r>
  <r>
    <n v="4767"/>
    <s v="CA-2016-123155"/>
    <n v="9"/>
    <x v="10"/>
    <x v="1"/>
    <s v="12/03/2016"/>
    <x v="2"/>
    <s v="NS-18640"/>
    <s v="Noel Staavos"/>
    <x v="1"/>
    <x v="0"/>
    <x v="5"/>
    <x v="2"/>
    <s v="TEC-AC-10002473"/>
    <x v="2"/>
    <n v="113.52"/>
  </r>
  <r>
    <n v="4768"/>
    <s v="CA-2016-123155"/>
    <n v="9"/>
    <x v="10"/>
    <x v="1"/>
    <s v="12/03/2016"/>
    <x v="2"/>
    <s v="NS-18640"/>
    <s v="Noel Staavos"/>
    <x v="1"/>
    <x v="0"/>
    <x v="5"/>
    <x v="2"/>
    <s v="TEC-PH-10001809"/>
    <x v="2"/>
    <n v="359.88"/>
  </r>
  <r>
    <n v="4769"/>
    <s v="CA-2018-158883"/>
    <n v="2"/>
    <x v="1"/>
    <x v="3"/>
    <s v="03/06/2018"/>
    <x v="3"/>
    <s v="CS-11860"/>
    <s v="Cari Schnelling"/>
    <x v="0"/>
    <x v="0"/>
    <x v="3"/>
    <x v="0"/>
    <s v="OFF-PA-10004733"/>
    <x v="1"/>
    <n v="25.344000000000001"/>
  </r>
  <r>
    <n v="4770"/>
    <s v="US-2017-114888"/>
    <n v="19"/>
    <x v="8"/>
    <x v="0"/>
    <s v="24/09/2017"/>
    <x v="0"/>
    <s v="CC-12430"/>
    <s v="Chuck Clark"/>
    <x v="2"/>
    <x v="0"/>
    <x v="1"/>
    <x v="1"/>
    <s v="OFF-BI-10003355"/>
    <x v="1"/>
    <n v="11.952"/>
  </r>
  <r>
    <n v="4771"/>
    <s v="US-2017-114888"/>
    <n v="19"/>
    <x v="8"/>
    <x v="0"/>
    <s v="24/09/2017"/>
    <x v="0"/>
    <s v="CC-12430"/>
    <s v="Chuck Clark"/>
    <x v="2"/>
    <x v="0"/>
    <x v="1"/>
    <x v="1"/>
    <s v="OFF-SU-10001212"/>
    <x v="1"/>
    <n v="6.24"/>
  </r>
  <r>
    <n v="4772"/>
    <s v="US-2015-167262"/>
    <n v="31"/>
    <x v="2"/>
    <x v="2"/>
    <s v="03/11/2015"/>
    <x v="0"/>
    <s v="AC-10450"/>
    <s v="Amy Cox"/>
    <x v="0"/>
    <x v="0"/>
    <x v="16"/>
    <x v="1"/>
    <s v="TEC-PH-10000486"/>
    <x v="2"/>
    <n v="742.33600000000001"/>
  </r>
  <r>
    <n v="4773"/>
    <s v="CA-2018-119746"/>
    <n v="23"/>
    <x v="0"/>
    <x v="3"/>
    <s v="27/11/2018"/>
    <x v="1"/>
    <s v="CM-12385"/>
    <s v="Christopher Martinez"/>
    <x v="0"/>
    <x v="0"/>
    <x v="10"/>
    <x v="2"/>
    <s v="FUR-FU-10004909"/>
    <x v="0"/>
    <n v="6.4640000000000004"/>
  </r>
  <r>
    <n v="4774"/>
    <s v="CA-2018-119746"/>
    <n v="23"/>
    <x v="0"/>
    <x v="3"/>
    <s v="27/11/2018"/>
    <x v="1"/>
    <s v="CM-12385"/>
    <s v="Christopher Martinez"/>
    <x v="0"/>
    <x v="0"/>
    <x v="10"/>
    <x v="2"/>
    <s v="OFF-LA-10001613"/>
    <x v="1"/>
    <n v="11.52"/>
  </r>
  <r>
    <n v="4775"/>
    <s v="CA-2018-119746"/>
    <n v="23"/>
    <x v="0"/>
    <x v="3"/>
    <s v="27/11/2018"/>
    <x v="1"/>
    <s v="CM-12385"/>
    <s v="Christopher Martinez"/>
    <x v="0"/>
    <x v="0"/>
    <x v="10"/>
    <x v="2"/>
    <s v="TEC-PH-10004447"/>
    <x v="2"/>
    <n v="222.38399999999999"/>
  </r>
  <r>
    <n v="4776"/>
    <s v="CA-2018-108091"/>
    <n v="16"/>
    <x v="0"/>
    <x v="3"/>
    <s v="21/11/2018"/>
    <x v="1"/>
    <s v="EK-13795"/>
    <s v="Eileen Kiefer"/>
    <x v="2"/>
    <x v="0"/>
    <x v="1"/>
    <x v="1"/>
    <s v="OFF-AR-10000255"/>
    <x v="1"/>
    <n v="23.36"/>
  </r>
  <r>
    <n v="4777"/>
    <s v="CA-2017-101630"/>
    <n v="19"/>
    <x v="11"/>
    <x v="0"/>
    <s v="23/02/2017"/>
    <x v="0"/>
    <s v="CK-12760"/>
    <s v="Cyma Kinney"/>
    <x v="1"/>
    <x v="0"/>
    <x v="15"/>
    <x v="3"/>
    <s v="OFF-LA-10004425"/>
    <x v="1"/>
    <n v="8.67"/>
  </r>
  <r>
    <n v="4778"/>
    <s v="CA-2017-101630"/>
    <n v="19"/>
    <x v="11"/>
    <x v="0"/>
    <s v="23/02/2017"/>
    <x v="0"/>
    <s v="CK-12760"/>
    <s v="Cyma Kinney"/>
    <x v="1"/>
    <x v="0"/>
    <x v="15"/>
    <x v="3"/>
    <s v="OFF-SU-10001664"/>
    <x v="1"/>
    <n v="25.71"/>
  </r>
  <r>
    <n v="4779"/>
    <s v="CA-2018-132346"/>
    <n v="7"/>
    <x v="0"/>
    <x v="3"/>
    <s v="11/11/2018"/>
    <x v="1"/>
    <s v="PK-19075"/>
    <s v="Pete Kriz"/>
    <x v="0"/>
    <x v="0"/>
    <x v="13"/>
    <x v="3"/>
    <s v="OFF-AP-10000696"/>
    <x v="1"/>
    <n v="100.94"/>
  </r>
  <r>
    <n v="4780"/>
    <s v="CA-2015-150301"/>
    <n v="8"/>
    <x v="7"/>
    <x v="2"/>
    <s v="10/07/2015"/>
    <x v="2"/>
    <s v="MH-18025"/>
    <s v="Michelle Huthwaite"/>
    <x v="0"/>
    <x v="0"/>
    <x v="15"/>
    <x v="3"/>
    <s v="FUR-CH-10002647"/>
    <x v="0"/>
    <n v="63.881999999999998"/>
  </r>
  <r>
    <n v="4781"/>
    <s v="CA-2015-159310"/>
    <n v="7"/>
    <x v="0"/>
    <x v="2"/>
    <s v="12/11/2015"/>
    <x v="1"/>
    <s v="SC-20725"/>
    <s v="Steven Cartwright"/>
    <x v="0"/>
    <x v="0"/>
    <x v="5"/>
    <x v="2"/>
    <s v="FUR-CH-10002758"/>
    <x v="0"/>
    <n v="683.14400000000001"/>
  </r>
  <r>
    <n v="4782"/>
    <s v="CA-2015-159310"/>
    <n v="7"/>
    <x v="0"/>
    <x v="2"/>
    <s v="12/11/2015"/>
    <x v="1"/>
    <s v="SC-20725"/>
    <s v="Steven Cartwright"/>
    <x v="0"/>
    <x v="0"/>
    <x v="5"/>
    <x v="2"/>
    <s v="OFF-BI-10000201"/>
    <x v="1"/>
    <n v="1.476"/>
  </r>
  <r>
    <n v="4783"/>
    <s v="CA-2015-159310"/>
    <n v="7"/>
    <x v="0"/>
    <x v="2"/>
    <s v="12/11/2015"/>
    <x v="1"/>
    <s v="SC-20725"/>
    <s v="Steven Cartwright"/>
    <x v="0"/>
    <x v="0"/>
    <x v="5"/>
    <x v="2"/>
    <s v="OFF-SU-10004115"/>
    <x v="1"/>
    <n v="40.712000000000003"/>
  </r>
  <r>
    <n v="4784"/>
    <s v="US-2018-147984"/>
    <n v="28"/>
    <x v="9"/>
    <x v="3"/>
    <s v="01/02/2018"/>
    <x v="1"/>
    <s v="GB-14575"/>
    <s v="Giulietta Baptist"/>
    <x v="0"/>
    <x v="0"/>
    <x v="41"/>
    <x v="2"/>
    <s v="OFF-PA-10000806"/>
    <x v="1"/>
    <n v="279.89999999999998"/>
  </r>
  <r>
    <n v="4785"/>
    <s v="CA-2016-104346"/>
    <n v="11"/>
    <x v="4"/>
    <x v="1"/>
    <s v="16/12/2016"/>
    <x v="1"/>
    <s v="IM-15070"/>
    <s v="Irene Maddox"/>
    <x v="0"/>
    <x v="0"/>
    <x v="22"/>
    <x v="1"/>
    <s v="OFF-AR-10001473"/>
    <x v="1"/>
    <n v="13.12"/>
  </r>
  <r>
    <n v="4786"/>
    <s v="CA-2016-104346"/>
    <n v="11"/>
    <x v="4"/>
    <x v="1"/>
    <s v="16/12/2016"/>
    <x v="1"/>
    <s v="IM-15070"/>
    <s v="Irene Maddox"/>
    <x v="0"/>
    <x v="0"/>
    <x v="22"/>
    <x v="1"/>
    <s v="FUR-BO-10003450"/>
    <x v="0"/>
    <n v="69.575999999999993"/>
  </r>
  <r>
    <n v="4787"/>
    <s v="CA-2016-104346"/>
    <n v="11"/>
    <x v="4"/>
    <x v="1"/>
    <s v="16/12/2016"/>
    <x v="1"/>
    <s v="IM-15070"/>
    <s v="Irene Maddox"/>
    <x v="0"/>
    <x v="0"/>
    <x v="22"/>
    <x v="1"/>
    <s v="OFF-AR-10001545"/>
    <x v="1"/>
    <n v="4.2240000000000002"/>
  </r>
  <r>
    <n v="4788"/>
    <s v="CA-2016-104346"/>
    <n v="11"/>
    <x v="4"/>
    <x v="1"/>
    <s v="16/12/2016"/>
    <x v="1"/>
    <s v="IM-15070"/>
    <s v="Irene Maddox"/>
    <x v="0"/>
    <x v="0"/>
    <x v="22"/>
    <x v="1"/>
    <s v="TEC-AC-10004396"/>
    <x v="2"/>
    <n v="58.08"/>
  </r>
  <r>
    <n v="4789"/>
    <s v="CA-2016-104346"/>
    <n v="11"/>
    <x v="4"/>
    <x v="1"/>
    <s v="16/12/2016"/>
    <x v="1"/>
    <s v="IM-15070"/>
    <s v="Irene Maddox"/>
    <x v="0"/>
    <x v="0"/>
    <x v="22"/>
    <x v="1"/>
    <s v="FUR-FU-10002456"/>
    <x v="0"/>
    <n v="52.415999999999997"/>
  </r>
  <r>
    <n v="4790"/>
    <s v="CA-2016-104346"/>
    <n v="11"/>
    <x v="4"/>
    <x v="1"/>
    <s v="16/12/2016"/>
    <x v="1"/>
    <s v="IM-15070"/>
    <s v="Irene Maddox"/>
    <x v="0"/>
    <x v="0"/>
    <x v="22"/>
    <x v="1"/>
    <s v="FUR-FU-10001473"/>
    <x v="0"/>
    <n v="54.92"/>
  </r>
  <r>
    <n v="4791"/>
    <s v="CA-2016-104346"/>
    <n v="11"/>
    <x v="4"/>
    <x v="1"/>
    <s v="16/12/2016"/>
    <x v="1"/>
    <s v="IM-15070"/>
    <s v="Irene Maddox"/>
    <x v="0"/>
    <x v="0"/>
    <x v="22"/>
    <x v="1"/>
    <s v="FUR-TA-10000849"/>
    <x v="0"/>
    <n v="364.95"/>
  </r>
  <r>
    <n v="4792"/>
    <s v="CA-2016-104346"/>
    <n v="11"/>
    <x v="4"/>
    <x v="1"/>
    <s v="16/12/2016"/>
    <x v="1"/>
    <s v="IM-15070"/>
    <s v="Irene Maddox"/>
    <x v="0"/>
    <x v="0"/>
    <x v="22"/>
    <x v="1"/>
    <s v="OFF-PA-10001166"/>
    <x v="1"/>
    <n v="85.055999999999997"/>
  </r>
  <r>
    <n v="4793"/>
    <s v="CA-2016-104346"/>
    <n v="11"/>
    <x v="4"/>
    <x v="1"/>
    <s v="16/12/2016"/>
    <x v="1"/>
    <s v="IM-15070"/>
    <s v="Irene Maddox"/>
    <x v="0"/>
    <x v="0"/>
    <x v="22"/>
    <x v="1"/>
    <s v="OFF-PA-10003256"/>
    <x v="1"/>
    <n v="27.696000000000002"/>
  </r>
  <r>
    <n v="4794"/>
    <s v="US-2016-141684"/>
    <n v="29"/>
    <x v="1"/>
    <x v="1"/>
    <s v="04/07/2016"/>
    <x v="1"/>
    <s v="MM-18055"/>
    <s v="Michelle Moray"/>
    <x v="0"/>
    <x v="0"/>
    <x v="15"/>
    <x v="3"/>
    <s v="OFF-PA-10002870"/>
    <x v="1"/>
    <n v="24.96"/>
  </r>
  <r>
    <n v="4795"/>
    <s v="CA-2016-144722"/>
    <n v="16"/>
    <x v="10"/>
    <x v="1"/>
    <s v="23/03/2016"/>
    <x v="1"/>
    <s v="MF-18250"/>
    <s v="Monica Federle"/>
    <x v="1"/>
    <x v="0"/>
    <x v="1"/>
    <x v="1"/>
    <s v="FUR-FU-10001215"/>
    <x v="0"/>
    <n v="43.13"/>
  </r>
  <r>
    <n v="4796"/>
    <s v="CA-2016-120516"/>
    <n v="13"/>
    <x v="6"/>
    <x v="1"/>
    <s v="17/08/2016"/>
    <x v="1"/>
    <s v="CK-12595"/>
    <s v="Clytie Kelty"/>
    <x v="0"/>
    <x v="0"/>
    <x v="32"/>
    <x v="0"/>
    <s v="OFF-BI-10004187"/>
    <x v="1"/>
    <n v="5.64"/>
  </r>
  <r>
    <n v="4797"/>
    <s v="US-2017-148901"/>
    <n v="14"/>
    <x v="5"/>
    <x v="0"/>
    <s v="19/05/2017"/>
    <x v="1"/>
    <s v="MK-17905"/>
    <s v="Michael Kennedy"/>
    <x v="1"/>
    <x v="0"/>
    <x v="2"/>
    <x v="0"/>
    <s v="OFF-BI-10001718"/>
    <x v="1"/>
    <n v="57.582000000000001"/>
  </r>
  <r>
    <n v="4798"/>
    <s v="US-2017-148901"/>
    <n v="14"/>
    <x v="5"/>
    <x v="0"/>
    <s v="19/05/2017"/>
    <x v="1"/>
    <s v="MK-17905"/>
    <s v="Michael Kennedy"/>
    <x v="1"/>
    <x v="0"/>
    <x v="2"/>
    <x v="0"/>
    <s v="OFF-PA-10004983"/>
    <x v="1"/>
    <n v="31.103999999999999"/>
  </r>
  <r>
    <n v="4799"/>
    <s v="US-2017-148901"/>
    <n v="14"/>
    <x v="5"/>
    <x v="0"/>
    <s v="19/05/2017"/>
    <x v="1"/>
    <s v="MK-17905"/>
    <s v="Michael Kennedy"/>
    <x v="1"/>
    <x v="0"/>
    <x v="2"/>
    <x v="0"/>
    <s v="FUR-FU-10002396"/>
    <x v="0"/>
    <n v="30.192"/>
  </r>
  <r>
    <n v="4800"/>
    <s v="US-2017-148901"/>
    <n v="14"/>
    <x v="5"/>
    <x v="0"/>
    <s v="19/05/2017"/>
    <x v="1"/>
    <s v="MK-17905"/>
    <s v="Michael Kennedy"/>
    <x v="1"/>
    <x v="0"/>
    <x v="2"/>
    <x v="0"/>
    <s v="TEC-PH-10003988"/>
    <x v="2"/>
    <n v="43.6"/>
  </r>
  <r>
    <n v="4801"/>
    <s v="US-2017-148901"/>
    <n v="14"/>
    <x v="5"/>
    <x v="0"/>
    <s v="19/05/2017"/>
    <x v="1"/>
    <s v="MK-17905"/>
    <s v="Michael Kennedy"/>
    <x v="1"/>
    <x v="0"/>
    <x v="2"/>
    <x v="0"/>
    <s v="OFF-AR-10002467"/>
    <x v="1"/>
    <n v="4.7679999999999998"/>
  </r>
  <r>
    <n v="4802"/>
    <s v="US-2017-148901"/>
    <n v="14"/>
    <x v="5"/>
    <x v="0"/>
    <s v="19/05/2017"/>
    <x v="1"/>
    <s v="MK-17905"/>
    <s v="Michael Kennedy"/>
    <x v="1"/>
    <x v="0"/>
    <x v="2"/>
    <x v="0"/>
    <s v="OFF-BI-10004002"/>
    <x v="1"/>
    <n v="10.38"/>
  </r>
  <r>
    <n v="4803"/>
    <s v="US-2017-148901"/>
    <n v="14"/>
    <x v="5"/>
    <x v="0"/>
    <s v="19/05/2017"/>
    <x v="1"/>
    <s v="MK-17905"/>
    <s v="Michael Kennedy"/>
    <x v="1"/>
    <x v="0"/>
    <x v="2"/>
    <x v="0"/>
    <s v="OFF-BI-10002309"/>
    <x v="1"/>
    <n v="13.391999999999999"/>
  </r>
  <r>
    <n v="4804"/>
    <s v="CA-2018-136364"/>
    <n v="13"/>
    <x v="7"/>
    <x v="3"/>
    <s v="17/07/2018"/>
    <x v="0"/>
    <s v="MH-17455"/>
    <s v="Mark Hamilton"/>
    <x v="0"/>
    <x v="0"/>
    <x v="9"/>
    <x v="3"/>
    <s v="TEC-PH-10003885"/>
    <x v="2"/>
    <n v="39.594000000000001"/>
  </r>
  <r>
    <n v="4805"/>
    <s v="CA-2018-136364"/>
    <n v="13"/>
    <x v="7"/>
    <x v="3"/>
    <s v="17/07/2018"/>
    <x v="0"/>
    <s v="MH-17455"/>
    <s v="Mark Hamilton"/>
    <x v="0"/>
    <x v="0"/>
    <x v="9"/>
    <x v="3"/>
    <s v="FUR-FU-10002501"/>
    <x v="0"/>
    <n v="91.007999999999996"/>
  </r>
  <r>
    <n v="4806"/>
    <s v="CA-2016-137708"/>
    <n v="22"/>
    <x v="0"/>
    <x v="1"/>
    <s v="25/11/2016"/>
    <x v="0"/>
    <s v="NG-18430"/>
    <s v="Nathan Gelder"/>
    <x v="0"/>
    <x v="0"/>
    <x v="1"/>
    <x v="1"/>
    <s v="OFF-PA-10000176"/>
    <x v="1"/>
    <n v="37.94"/>
  </r>
  <r>
    <n v="4807"/>
    <s v="CA-2016-137708"/>
    <n v="22"/>
    <x v="0"/>
    <x v="1"/>
    <s v="25/11/2016"/>
    <x v="0"/>
    <s v="NG-18430"/>
    <s v="Nathan Gelder"/>
    <x v="0"/>
    <x v="0"/>
    <x v="1"/>
    <x v="1"/>
    <s v="OFF-PA-10000327"/>
    <x v="1"/>
    <n v="42.8"/>
  </r>
  <r>
    <n v="4808"/>
    <s v="CA-2016-137708"/>
    <n v="22"/>
    <x v="0"/>
    <x v="1"/>
    <s v="25/11/2016"/>
    <x v="0"/>
    <s v="NG-18430"/>
    <s v="Nathan Gelder"/>
    <x v="0"/>
    <x v="0"/>
    <x v="1"/>
    <x v="1"/>
    <s v="OFF-ST-10004634"/>
    <x v="1"/>
    <n v="33.630000000000003"/>
  </r>
  <r>
    <n v="4809"/>
    <s v="CA-2015-149055"/>
    <n v="23"/>
    <x v="0"/>
    <x v="2"/>
    <s v="28/11/2015"/>
    <x v="1"/>
    <s v="PB-19210"/>
    <s v="Phillip Breyer"/>
    <x v="1"/>
    <x v="0"/>
    <x v="9"/>
    <x v="3"/>
    <s v="OFF-EN-10003040"/>
    <x v="1"/>
    <n v="62.808"/>
  </r>
  <r>
    <n v="4810"/>
    <s v="CA-2016-151589"/>
    <n v="27"/>
    <x v="4"/>
    <x v="1"/>
    <s v="30/12/2016"/>
    <x v="2"/>
    <s v="RE-19450"/>
    <s v="Richard Eichhorn"/>
    <x v="0"/>
    <x v="0"/>
    <x v="6"/>
    <x v="2"/>
    <s v="OFF-PA-10003228"/>
    <x v="1"/>
    <n v="195.64"/>
  </r>
  <r>
    <n v="4811"/>
    <s v="CA-2016-151589"/>
    <n v="27"/>
    <x v="4"/>
    <x v="1"/>
    <s v="30/12/2016"/>
    <x v="2"/>
    <s v="RE-19450"/>
    <s v="Richard Eichhorn"/>
    <x v="0"/>
    <x v="0"/>
    <x v="6"/>
    <x v="2"/>
    <s v="TEC-PH-10004345"/>
    <x v="2"/>
    <n v="239.9"/>
  </r>
  <r>
    <n v="4812"/>
    <s v="CA-2017-121370"/>
    <n v="14"/>
    <x v="0"/>
    <x v="0"/>
    <s v="19/11/2017"/>
    <x v="0"/>
    <s v="EB-14110"/>
    <s v="Eugene Barchas"/>
    <x v="0"/>
    <x v="0"/>
    <x v="9"/>
    <x v="3"/>
    <s v="FUR-CH-10000785"/>
    <x v="0"/>
    <n v="380.05799999999999"/>
  </r>
  <r>
    <n v="4813"/>
    <s v="CA-2017-121370"/>
    <n v="14"/>
    <x v="0"/>
    <x v="0"/>
    <s v="19/11/2017"/>
    <x v="0"/>
    <s v="EB-14110"/>
    <s v="Eugene Barchas"/>
    <x v="0"/>
    <x v="0"/>
    <x v="9"/>
    <x v="3"/>
    <s v="TEC-CO-10004115"/>
    <x v="2"/>
    <n v="1199.9760000000001"/>
  </r>
  <r>
    <n v="4814"/>
    <s v="CA-2017-121370"/>
    <n v="14"/>
    <x v="0"/>
    <x v="0"/>
    <s v="19/11/2017"/>
    <x v="0"/>
    <s v="EB-14110"/>
    <s v="Eugene Barchas"/>
    <x v="0"/>
    <x v="0"/>
    <x v="9"/>
    <x v="3"/>
    <s v="FUR-FU-10002813"/>
    <x v="0"/>
    <n v="48.576000000000001"/>
  </r>
  <r>
    <n v="4815"/>
    <s v="CA-2017-111696"/>
    <n v="8"/>
    <x v="5"/>
    <x v="0"/>
    <s v="10/05/2017"/>
    <x v="2"/>
    <s v="TB-21625"/>
    <s v="Trudy Brown"/>
    <x v="0"/>
    <x v="0"/>
    <x v="1"/>
    <x v="1"/>
    <s v="OFF-PA-10002751"/>
    <x v="1"/>
    <n v="17.940000000000001"/>
  </r>
  <r>
    <n v="4816"/>
    <s v="CA-2015-139598"/>
    <n v="26"/>
    <x v="4"/>
    <x v="2"/>
    <s v="31/12/2015"/>
    <x v="1"/>
    <s v="MG-17695"/>
    <s v="Maureen Gnade"/>
    <x v="0"/>
    <x v="0"/>
    <x v="9"/>
    <x v="3"/>
    <s v="OFF-PA-10004569"/>
    <x v="1"/>
    <n v="18.263999999999999"/>
  </r>
  <r>
    <n v="4817"/>
    <s v="CA-2015-139598"/>
    <n v="26"/>
    <x v="4"/>
    <x v="2"/>
    <s v="31/12/2015"/>
    <x v="1"/>
    <s v="MG-17695"/>
    <s v="Maureen Gnade"/>
    <x v="0"/>
    <x v="0"/>
    <x v="9"/>
    <x v="3"/>
    <s v="OFF-AP-10002998"/>
    <x v="1"/>
    <n v="34.655999999999999"/>
  </r>
  <r>
    <n v="4818"/>
    <s v="CA-2015-139598"/>
    <n v="26"/>
    <x v="4"/>
    <x v="2"/>
    <s v="31/12/2015"/>
    <x v="1"/>
    <s v="MG-17695"/>
    <s v="Maureen Gnade"/>
    <x v="0"/>
    <x v="0"/>
    <x v="9"/>
    <x v="3"/>
    <s v="OFF-AP-10003287"/>
    <x v="1"/>
    <n v="81.552000000000007"/>
  </r>
  <r>
    <n v="4819"/>
    <s v="CA-2015-139598"/>
    <n v="26"/>
    <x v="4"/>
    <x v="2"/>
    <s v="31/12/2015"/>
    <x v="1"/>
    <s v="MG-17695"/>
    <s v="Maureen Gnade"/>
    <x v="0"/>
    <x v="0"/>
    <x v="9"/>
    <x v="3"/>
    <s v="OFF-ST-10001370"/>
    <x v="1"/>
    <n v="227.136"/>
  </r>
  <r>
    <n v="4820"/>
    <s v="CA-2018-117436"/>
    <n v="8"/>
    <x v="1"/>
    <x v="3"/>
    <s v="14/06/2018"/>
    <x v="1"/>
    <s v="LW-17125"/>
    <s v="Liz Willingham"/>
    <x v="0"/>
    <x v="0"/>
    <x v="29"/>
    <x v="3"/>
    <s v="OFF-BI-10004040"/>
    <x v="1"/>
    <n v="10.36"/>
  </r>
  <r>
    <n v="4821"/>
    <s v="CA-2016-140025"/>
    <n v="7"/>
    <x v="3"/>
    <x v="1"/>
    <s v="11/04/2016"/>
    <x v="1"/>
    <s v="PF-19120"/>
    <s v="Peter Fuller"/>
    <x v="0"/>
    <x v="0"/>
    <x v="5"/>
    <x v="2"/>
    <s v="OFF-AP-10002651"/>
    <x v="1"/>
    <n v="463.24799999999999"/>
  </r>
  <r>
    <n v="4822"/>
    <s v="CA-2016-140025"/>
    <n v="7"/>
    <x v="3"/>
    <x v="1"/>
    <s v="11/04/2016"/>
    <x v="1"/>
    <s v="PF-19120"/>
    <s v="Peter Fuller"/>
    <x v="0"/>
    <x v="0"/>
    <x v="5"/>
    <x v="2"/>
    <s v="TEC-AC-10002402"/>
    <x v="2"/>
    <n v="383.952"/>
  </r>
  <r>
    <n v="4823"/>
    <s v="CA-2017-134222"/>
    <n v="10"/>
    <x v="7"/>
    <x v="0"/>
    <s v="11/07/2017"/>
    <x v="3"/>
    <s v="NZ-18565"/>
    <s v="Nick Zandusky"/>
    <x v="2"/>
    <x v="0"/>
    <x v="16"/>
    <x v="1"/>
    <s v="OFF-BI-10001658"/>
    <x v="1"/>
    <n v="44.856000000000002"/>
  </r>
  <r>
    <n v="4824"/>
    <s v="CA-2017-140018"/>
    <n v="21"/>
    <x v="0"/>
    <x v="0"/>
    <s v="26/11/2017"/>
    <x v="1"/>
    <s v="CK-12205"/>
    <s v="Chloris Kastensmidt"/>
    <x v="0"/>
    <x v="0"/>
    <x v="24"/>
    <x v="3"/>
    <s v="TEC-MA-10000752"/>
    <x v="2"/>
    <n v="30.344999999999999"/>
  </r>
  <r>
    <n v="4825"/>
    <s v="CA-2017-140018"/>
    <n v="21"/>
    <x v="0"/>
    <x v="0"/>
    <s v="26/11/2017"/>
    <x v="1"/>
    <s v="CK-12205"/>
    <s v="Chloris Kastensmidt"/>
    <x v="0"/>
    <x v="0"/>
    <x v="24"/>
    <x v="3"/>
    <s v="FUR-CH-10003817"/>
    <x v="0"/>
    <n v="127.554"/>
  </r>
  <r>
    <n v="4826"/>
    <s v="CA-2017-140018"/>
    <n v="21"/>
    <x v="0"/>
    <x v="0"/>
    <s v="26/11/2017"/>
    <x v="1"/>
    <s v="CK-12205"/>
    <s v="Chloris Kastensmidt"/>
    <x v="0"/>
    <x v="0"/>
    <x v="24"/>
    <x v="3"/>
    <s v="FUR-FU-10001876"/>
    <x v="0"/>
    <n v="77.951999999999998"/>
  </r>
  <r>
    <n v="4827"/>
    <s v="US-2018-136707"/>
    <n v="12"/>
    <x v="0"/>
    <x v="3"/>
    <s v="15/11/2018"/>
    <x v="2"/>
    <s v="JE-15610"/>
    <s v="Jim Epp"/>
    <x v="1"/>
    <x v="0"/>
    <x v="1"/>
    <x v="1"/>
    <s v="OFF-BI-10003460"/>
    <x v="1"/>
    <n v="14.016"/>
  </r>
  <r>
    <n v="4828"/>
    <s v="CA-2015-152562"/>
    <n v="1"/>
    <x v="0"/>
    <x v="2"/>
    <s v="08/11/2015"/>
    <x v="1"/>
    <s v="JO-15145"/>
    <s v="Jack O'Briant"/>
    <x v="1"/>
    <x v="0"/>
    <x v="0"/>
    <x v="0"/>
    <s v="OFF-ST-10000464"/>
    <x v="1"/>
    <n v="69.52"/>
  </r>
  <r>
    <n v="4829"/>
    <s v="CA-2015-152562"/>
    <n v="1"/>
    <x v="0"/>
    <x v="2"/>
    <s v="08/11/2015"/>
    <x v="1"/>
    <s v="JO-15145"/>
    <s v="Jack O'Briant"/>
    <x v="1"/>
    <x v="0"/>
    <x v="0"/>
    <x v="0"/>
    <s v="OFF-AR-10001919"/>
    <x v="1"/>
    <n v="5.64"/>
  </r>
  <r>
    <n v="4830"/>
    <s v="CA-2017-152408"/>
    <n v="15"/>
    <x v="5"/>
    <x v="0"/>
    <s v="21/05/2017"/>
    <x v="1"/>
    <s v="TT-21220"/>
    <s v="Thomas Thornton"/>
    <x v="0"/>
    <x v="0"/>
    <x v="15"/>
    <x v="3"/>
    <s v="OFF-BI-10002393"/>
    <x v="1"/>
    <n v="13.776"/>
  </r>
  <r>
    <n v="4831"/>
    <s v="CA-2015-120278"/>
    <n v="7"/>
    <x v="0"/>
    <x v="2"/>
    <s v="12/11/2015"/>
    <x v="1"/>
    <s v="MS-17365"/>
    <s v="Maribeth Schnelling"/>
    <x v="0"/>
    <x v="0"/>
    <x v="6"/>
    <x v="2"/>
    <s v="OFF-AP-10001293"/>
    <x v="1"/>
    <n v="245.88"/>
  </r>
  <r>
    <n v="4832"/>
    <s v="CA-2015-120278"/>
    <n v="7"/>
    <x v="0"/>
    <x v="2"/>
    <s v="12/11/2015"/>
    <x v="1"/>
    <s v="MS-17365"/>
    <s v="Maribeth Schnelling"/>
    <x v="0"/>
    <x v="0"/>
    <x v="6"/>
    <x v="2"/>
    <s v="OFF-ST-10004258"/>
    <x v="1"/>
    <n v="36.630000000000003"/>
  </r>
  <r>
    <n v="4833"/>
    <s v="CA-2015-120278"/>
    <n v="7"/>
    <x v="0"/>
    <x v="2"/>
    <s v="12/11/2015"/>
    <x v="1"/>
    <s v="MS-17365"/>
    <s v="Maribeth Schnelling"/>
    <x v="0"/>
    <x v="0"/>
    <x v="6"/>
    <x v="2"/>
    <s v="OFF-ST-10002214"/>
    <x v="1"/>
    <n v="22.58"/>
  </r>
  <r>
    <n v="4834"/>
    <s v="CA-2015-120278"/>
    <n v="7"/>
    <x v="0"/>
    <x v="2"/>
    <s v="12/11/2015"/>
    <x v="1"/>
    <s v="MS-17365"/>
    <s v="Maribeth Schnelling"/>
    <x v="0"/>
    <x v="0"/>
    <x v="6"/>
    <x v="2"/>
    <s v="OFF-BI-10004970"/>
    <x v="1"/>
    <n v="12.39"/>
  </r>
  <r>
    <n v="4835"/>
    <s v="CA-2018-167661"/>
    <n v="5"/>
    <x v="2"/>
    <x v="3"/>
    <s v="10/10/2018"/>
    <x v="1"/>
    <s v="MP-18175"/>
    <s v="Mike Pelletier"/>
    <x v="2"/>
    <x v="0"/>
    <x v="1"/>
    <x v="1"/>
    <s v="OFF-BI-10002571"/>
    <x v="1"/>
    <n v="39.92"/>
  </r>
  <r>
    <n v="4836"/>
    <s v="CA-2018-167661"/>
    <n v="5"/>
    <x v="2"/>
    <x v="3"/>
    <s v="10/10/2018"/>
    <x v="1"/>
    <s v="MP-18175"/>
    <s v="Mike Pelletier"/>
    <x v="2"/>
    <x v="0"/>
    <x v="1"/>
    <x v="1"/>
    <s v="OFF-PA-10002581"/>
    <x v="1"/>
    <n v="61.96"/>
  </r>
  <r>
    <n v="4837"/>
    <s v="CA-2018-167661"/>
    <n v="5"/>
    <x v="2"/>
    <x v="3"/>
    <s v="10/10/2018"/>
    <x v="1"/>
    <s v="MP-18175"/>
    <s v="Mike Pelletier"/>
    <x v="2"/>
    <x v="0"/>
    <x v="1"/>
    <x v="1"/>
    <s v="OFF-BI-10001097"/>
    <x v="1"/>
    <n v="19.936"/>
  </r>
  <r>
    <n v="4838"/>
    <s v="CA-2018-106831"/>
    <n v="1"/>
    <x v="1"/>
    <x v="3"/>
    <s v="03/06/2018"/>
    <x v="2"/>
    <s v="FH-14350"/>
    <s v="Fred Harton"/>
    <x v="0"/>
    <x v="0"/>
    <x v="24"/>
    <x v="3"/>
    <s v="OFF-BI-10003429"/>
    <x v="1"/>
    <n v="3.798"/>
  </r>
  <r>
    <n v="4839"/>
    <s v="CA-2018-106831"/>
    <n v="1"/>
    <x v="1"/>
    <x v="3"/>
    <s v="03/06/2018"/>
    <x v="2"/>
    <s v="FH-14350"/>
    <s v="Fred Harton"/>
    <x v="0"/>
    <x v="0"/>
    <x v="24"/>
    <x v="3"/>
    <s v="OFF-PA-10000682"/>
    <x v="1"/>
    <n v="27.744"/>
  </r>
  <r>
    <n v="4840"/>
    <s v="CA-2018-106831"/>
    <n v="1"/>
    <x v="1"/>
    <x v="3"/>
    <s v="03/06/2018"/>
    <x v="2"/>
    <s v="FH-14350"/>
    <s v="Fred Harton"/>
    <x v="0"/>
    <x v="0"/>
    <x v="24"/>
    <x v="3"/>
    <s v="TEC-PH-10001700"/>
    <x v="2"/>
    <n v="158.376"/>
  </r>
  <r>
    <n v="4841"/>
    <s v="CA-2018-154123"/>
    <n v="20"/>
    <x v="0"/>
    <x v="3"/>
    <s v="25/11/2018"/>
    <x v="1"/>
    <s v="SC-20050"/>
    <s v="Sample Company A"/>
    <x v="2"/>
    <x v="0"/>
    <x v="0"/>
    <x v="0"/>
    <s v="FUR-FU-10000629"/>
    <x v="0"/>
    <n v="27.58"/>
  </r>
  <r>
    <n v="4842"/>
    <s v="CA-2017-136049"/>
    <n v="23"/>
    <x v="4"/>
    <x v="0"/>
    <s v="28/12/2017"/>
    <x v="1"/>
    <s v="NM-18520"/>
    <s v="Neoma Murray"/>
    <x v="0"/>
    <x v="0"/>
    <x v="24"/>
    <x v="3"/>
    <s v="OFF-BI-10001267"/>
    <x v="1"/>
    <n v="5.5529999999999999"/>
  </r>
  <r>
    <n v="4843"/>
    <s v="CA-2018-118402"/>
    <n v="29"/>
    <x v="8"/>
    <x v="3"/>
    <s v="04/10/2018"/>
    <x v="1"/>
    <s v="JO-15280"/>
    <s v="Jas O'Carroll"/>
    <x v="0"/>
    <x v="0"/>
    <x v="18"/>
    <x v="0"/>
    <s v="OFF-ST-10001418"/>
    <x v="1"/>
    <n v="243.92"/>
  </r>
  <r>
    <n v="4844"/>
    <s v="US-2017-139388"/>
    <n v="7"/>
    <x v="0"/>
    <x v="0"/>
    <s v="09/11/2017"/>
    <x v="2"/>
    <s v="CC-12475"/>
    <s v="Cindy Chapman"/>
    <x v="0"/>
    <x v="0"/>
    <x v="30"/>
    <x v="3"/>
    <s v="OFF-FA-10004968"/>
    <x v="1"/>
    <n v="14.96"/>
  </r>
  <r>
    <n v="4845"/>
    <s v="US-2015-128685"/>
    <n v="4"/>
    <x v="3"/>
    <x v="2"/>
    <s v="05/04/2015"/>
    <x v="2"/>
    <s v="MZ-17515"/>
    <s v="Mary Zewe"/>
    <x v="1"/>
    <x v="0"/>
    <x v="1"/>
    <x v="1"/>
    <s v="OFF-BI-10004140"/>
    <x v="1"/>
    <n v="7.1840000000000002"/>
  </r>
  <r>
    <n v="4846"/>
    <s v="CA-2016-124044"/>
    <n v="23"/>
    <x v="7"/>
    <x v="1"/>
    <s v="26/07/2016"/>
    <x v="0"/>
    <s v="MS-17830"/>
    <s v="Melanie Seite"/>
    <x v="0"/>
    <x v="0"/>
    <x v="15"/>
    <x v="3"/>
    <s v="OFF-BI-10003460"/>
    <x v="1"/>
    <n v="10.512"/>
  </r>
  <r>
    <n v="4847"/>
    <s v="CA-2015-164469"/>
    <n v="25"/>
    <x v="1"/>
    <x v="2"/>
    <s v="27/06/2015"/>
    <x v="0"/>
    <s v="GK-14620"/>
    <s v="Grace Kelly"/>
    <x v="1"/>
    <x v="0"/>
    <x v="21"/>
    <x v="1"/>
    <s v="TEC-PH-10002115"/>
    <x v="2"/>
    <n v="263.95999999999998"/>
  </r>
  <r>
    <n v="4848"/>
    <s v="CA-2015-164469"/>
    <n v="25"/>
    <x v="1"/>
    <x v="2"/>
    <s v="27/06/2015"/>
    <x v="0"/>
    <s v="GK-14620"/>
    <s v="Grace Kelly"/>
    <x v="1"/>
    <x v="0"/>
    <x v="21"/>
    <x v="1"/>
    <s v="OFF-AR-10003478"/>
    <x v="1"/>
    <n v="71.632000000000005"/>
  </r>
  <r>
    <n v="4849"/>
    <s v="CA-2015-164469"/>
    <n v="25"/>
    <x v="1"/>
    <x v="2"/>
    <s v="27/06/2015"/>
    <x v="0"/>
    <s v="GK-14620"/>
    <s v="Grace Kelly"/>
    <x v="1"/>
    <x v="0"/>
    <x v="21"/>
    <x v="1"/>
    <s v="OFF-AR-10000475"/>
    <x v="1"/>
    <n v="9.3279999999999994"/>
  </r>
  <r>
    <n v="4850"/>
    <s v="CA-2015-107818"/>
    <n v="8"/>
    <x v="8"/>
    <x v="2"/>
    <s v="14/09/2015"/>
    <x v="1"/>
    <s v="MC-17275"/>
    <s v="Marc Crier"/>
    <x v="0"/>
    <x v="0"/>
    <x v="4"/>
    <x v="1"/>
    <s v="OFF-AR-10003045"/>
    <x v="1"/>
    <n v="5.88"/>
  </r>
  <r>
    <n v="4851"/>
    <s v="CA-2015-107818"/>
    <n v="8"/>
    <x v="8"/>
    <x v="2"/>
    <s v="14/09/2015"/>
    <x v="1"/>
    <s v="MC-17275"/>
    <s v="Marc Crier"/>
    <x v="0"/>
    <x v="0"/>
    <x v="4"/>
    <x v="1"/>
    <s v="FUR-CH-10000454"/>
    <x v="0"/>
    <n v="975.92"/>
  </r>
  <r>
    <n v="4852"/>
    <s v="CA-2015-107818"/>
    <n v="8"/>
    <x v="8"/>
    <x v="2"/>
    <s v="14/09/2015"/>
    <x v="1"/>
    <s v="MC-17275"/>
    <s v="Marc Crier"/>
    <x v="0"/>
    <x v="0"/>
    <x v="4"/>
    <x v="1"/>
    <s v="OFF-AR-10000380"/>
    <x v="1"/>
    <n v="303.83999999999997"/>
  </r>
  <r>
    <n v="4853"/>
    <s v="CA-2015-107818"/>
    <n v="8"/>
    <x v="8"/>
    <x v="2"/>
    <s v="14/09/2015"/>
    <x v="1"/>
    <s v="MC-17275"/>
    <s v="Marc Crier"/>
    <x v="0"/>
    <x v="0"/>
    <x v="4"/>
    <x v="1"/>
    <s v="OFF-ST-10000736"/>
    <x v="1"/>
    <n v="485.88"/>
  </r>
  <r>
    <n v="4854"/>
    <s v="CA-2015-113320"/>
    <n v="12"/>
    <x v="4"/>
    <x v="2"/>
    <s v="15/12/2015"/>
    <x v="0"/>
    <s v="LH-17155"/>
    <s v="Logan Haushalter"/>
    <x v="0"/>
    <x v="0"/>
    <x v="1"/>
    <x v="1"/>
    <s v="FUR-FU-10004270"/>
    <x v="0"/>
    <n v="12.54"/>
  </r>
  <r>
    <n v="4855"/>
    <s v="CA-2015-113320"/>
    <n v="12"/>
    <x v="4"/>
    <x v="2"/>
    <s v="15/12/2015"/>
    <x v="0"/>
    <s v="LH-17155"/>
    <s v="Logan Haushalter"/>
    <x v="0"/>
    <x v="0"/>
    <x v="1"/>
    <x v="1"/>
    <s v="OFF-ST-10000617"/>
    <x v="1"/>
    <n v="8.94"/>
  </r>
  <r>
    <n v="4856"/>
    <s v="CA-2015-113320"/>
    <n v="12"/>
    <x v="4"/>
    <x v="2"/>
    <s v="15/12/2015"/>
    <x v="0"/>
    <s v="LH-17155"/>
    <s v="Logan Haushalter"/>
    <x v="0"/>
    <x v="0"/>
    <x v="1"/>
    <x v="1"/>
    <s v="FUR-FU-10001706"/>
    <x v="0"/>
    <n v="9.24"/>
  </r>
  <r>
    <n v="4857"/>
    <s v="CA-2016-137526"/>
    <n v="13"/>
    <x v="9"/>
    <x v="1"/>
    <s v="17/01/2016"/>
    <x v="1"/>
    <s v="PB-19150"/>
    <s v="Philip Brown"/>
    <x v="0"/>
    <x v="0"/>
    <x v="1"/>
    <x v="1"/>
    <s v="OFF-BI-10003364"/>
    <x v="1"/>
    <n v="70.007999999999996"/>
  </r>
  <r>
    <n v="4858"/>
    <s v="CA-2016-137526"/>
    <n v="13"/>
    <x v="9"/>
    <x v="1"/>
    <s v="17/01/2016"/>
    <x v="1"/>
    <s v="PB-19150"/>
    <s v="Philip Brown"/>
    <x v="0"/>
    <x v="0"/>
    <x v="1"/>
    <x v="1"/>
    <s v="FUR-FU-10001861"/>
    <x v="0"/>
    <n v="77.599999999999994"/>
  </r>
  <r>
    <n v="4859"/>
    <s v="CA-2016-137526"/>
    <n v="13"/>
    <x v="9"/>
    <x v="1"/>
    <s v="17/01/2016"/>
    <x v="1"/>
    <s v="PB-19150"/>
    <s v="Philip Brown"/>
    <x v="0"/>
    <x v="0"/>
    <x v="1"/>
    <x v="1"/>
    <s v="FUR-FU-10004845"/>
    <x v="0"/>
    <n v="464.85"/>
  </r>
  <r>
    <n v="4860"/>
    <s v="CA-2018-136063"/>
    <n v="15"/>
    <x v="4"/>
    <x v="3"/>
    <s v="19/12/2018"/>
    <x v="1"/>
    <s v="SS-20140"/>
    <s v="Saphhira Shifley"/>
    <x v="1"/>
    <x v="0"/>
    <x v="10"/>
    <x v="2"/>
    <s v="OFF-AR-10000823"/>
    <x v="1"/>
    <n v="10.192"/>
  </r>
  <r>
    <n v="4861"/>
    <s v="CA-2017-101546"/>
    <n v="18"/>
    <x v="4"/>
    <x v="0"/>
    <s v="24/12/2017"/>
    <x v="1"/>
    <s v="GK-14620"/>
    <s v="Grace Kelly"/>
    <x v="1"/>
    <x v="0"/>
    <x v="30"/>
    <x v="3"/>
    <s v="OFF-BI-10001359"/>
    <x v="1"/>
    <n v="1793.98"/>
  </r>
  <r>
    <n v="4862"/>
    <s v="CA-2015-138940"/>
    <n v="11"/>
    <x v="3"/>
    <x v="2"/>
    <s v="16/04/2015"/>
    <x v="0"/>
    <s v="GM-14455"/>
    <s v="Gary Mitchum"/>
    <x v="2"/>
    <x v="0"/>
    <x v="5"/>
    <x v="2"/>
    <s v="TEC-PH-10001835"/>
    <x v="2"/>
    <n v="758.35199999999998"/>
  </r>
  <r>
    <n v="4863"/>
    <s v="CA-2017-125164"/>
    <n v="10"/>
    <x v="0"/>
    <x v="0"/>
    <s v="14/11/2017"/>
    <x v="1"/>
    <s v="SH-19975"/>
    <s v="Sally Hughsby"/>
    <x v="1"/>
    <x v="0"/>
    <x v="15"/>
    <x v="3"/>
    <s v="OFF-BI-10001191"/>
    <x v="1"/>
    <n v="20.367999999999999"/>
  </r>
  <r>
    <n v="4864"/>
    <s v="CA-2017-125164"/>
    <n v="10"/>
    <x v="0"/>
    <x v="0"/>
    <s v="14/11/2017"/>
    <x v="1"/>
    <s v="SH-19975"/>
    <s v="Sally Hughsby"/>
    <x v="1"/>
    <x v="0"/>
    <x v="15"/>
    <x v="3"/>
    <s v="OFF-BI-10003982"/>
    <x v="1"/>
    <n v="49.847999999999999"/>
  </r>
  <r>
    <n v="4865"/>
    <s v="CA-2018-163531"/>
    <n v="26"/>
    <x v="1"/>
    <x v="3"/>
    <s v="30/06/2018"/>
    <x v="1"/>
    <s v="SC-20725"/>
    <s v="Steven Cartwright"/>
    <x v="0"/>
    <x v="0"/>
    <x v="15"/>
    <x v="3"/>
    <s v="TEC-PH-10001425"/>
    <x v="2"/>
    <n v="239.97"/>
  </r>
  <r>
    <n v="4866"/>
    <s v="CA-2018-122490"/>
    <n v="13"/>
    <x v="0"/>
    <x v="3"/>
    <s v="18/11/2018"/>
    <x v="1"/>
    <s v="TT-21070"/>
    <s v="Ted Trevino"/>
    <x v="0"/>
    <x v="0"/>
    <x v="4"/>
    <x v="1"/>
    <s v="FUR-CH-10001215"/>
    <x v="0"/>
    <n v="2404.7040000000002"/>
  </r>
  <r>
    <n v="4867"/>
    <s v="CA-2018-122490"/>
    <n v="13"/>
    <x v="0"/>
    <x v="3"/>
    <s v="18/11/2018"/>
    <x v="1"/>
    <s v="TT-21070"/>
    <s v="Ted Trevino"/>
    <x v="0"/>
    <x v="0"/>
    <x v="4"/>
    <x v="1"/>
    <s v="OFF-BI-10001718"/>
    <x v="1"/>
    <n v="563.024"/>
  </r>
  <r>
    <n v="4868"/>
    <s v="CA-2018-122490"/>
    <n v="13"/>
    <x v="0"/>
    <x v="3"/>
    <s v="18/11/2018"/>
    <x v="1"/>
    <s v="TT-21070"/>
    <s v="Ted Trevino"/>
    <x v="0"/>
    <x v="0"/>
    <x v="4"/>
    <x v="1"/>
    <s v="OFF-ST-10000991"/>
    <x v="1"/>
    <n v="344.91"/>
  </r>
  <r>
    <n v="4869"/>
    <s v="CA-2018-122490"/>
    <n v="13"/>
    <x v="0"/>
    <x v="3"/>
    <s v="18/11/2018"/>
    <x v="1"/>
    <s v="TT-21070"/>
    <s v="Ted Trevino"/>
    <x v="0"/>
    <x v="0"/>
    <x v="4"/>
    <x v="1"/>
    <s v="OFF-LA-10001613"/>
    <x v="1"/>
    <n v="8.64"/>
  </r>
  <r>
    <n v="4870"/>
    <s v="CA-2018-131366"/>
    <n v="24"/>
    <x v="0"/>
    <x v="3"/>
    <s v="29/11/2018"/>
    <x v="1"/>
    <s v="SC-20440"/>
    <s v="Shaun Chance"/>
    <x v="1"/>
    <x v="0"/>
    <x v="9"/>
    <x v="3"/>
    <s v="TEC-PH-10003437"/>
    <x v="2"/>
    <n v="89.988"/>
  </r>
  <r>
    <n v="4871"/>
    <s v="CA-2018-131366"/>
    <n v="24"/>
    <x v="0"/>
    <x v="3"/>
    <s v="29/11/2018"/>
    <x v="1"/>
    <s v="SC-20440"/>
    <s v="Shaun Chance"/>
    <x v="1"/>
    <x v="0"/>
    <x v="9"/>
    <x v="3"/>
    <s v="OFF-PA-10000675"/>
    <x v="1"/>
    <n v="229.54400000000001"/>
  </r>
  <r>
    <n v="4872"/>
    <s v="CA-2018-164042"/>
    <n v="23"/>
    <x v="5"/>
    <x v="3"/>
    <s v="27/05/2018"/>
    <x v="1"/>
    <s v="KL-16645"/>
    <s v="Ken Lonsdale"/>
    <x v="0"/>
    <x v="0"/>
    <x v="5"/>
    <x v="2"/>
    <s v="OFF-FA-10000840"/>
    <x v="1"/>
    <n v="1.8240000000000001"/>
  </r>
  <r>
    <n v="4873"/>
    <s v="CA-2018-164042"/>
    <n v="23"/>
    <x v="5"/>
    <x v="3"/>
    <s v="27/05/2018"/>
    <x v="1"/>
    <s v="KL-16645"/>
    <s v="Ken Lonsdale"/>
    <x v="0"/>
    <x v="0"/>
    <x v="5"/>
    <x v="2"/>
    <s v="OFF-AP-10001947"/>
    <x v="1"/>
    <n v="18.32"/>
  </r>
  <r>
    <n v="4874"/>
    <s v="CA-2018-164042"/>
    <n v="23"/>
    <x v="5"/>
    <x v="3"/>
    <s v="27/05/2018"/>
    <x v="1"/>
    <s v="KL-16645"/>
    <s v="Ken Lonsdale"/>
    <x v="0"/>
    <x v="0"/>
    <x v="5"/>
    <x v="2"/>
    <s v="OFF-ST-10002301"/>
    <x v="1"/>
    <n v="48.816000000000003"/>
  </r>
  <r>
    <n v="4875"/>
    <s v="CA-2018-164042"/>
    <n v="23"/>
    <x v="5"/>
    <x v="3"/>
    <s v="27/05/2018"/>
    <x v="1"/>
    <s v="KL-16645"/>
    <s v="Ken Lonsdale"/>
    <x v="0"/>
    <x v="0"/>
    <x v="5"/>
    <x v="2"/>
    <s v="OFF-BI-10001922"/>
    <x v="1"/>
    <n v="1.1879999999999999"/>
  </r>
  <r>
    <n v="4876"/>
    <s v="CA-2015-132864"/>
    <n v="2"/>
    <x v="4"/>
    <x v="2"/>
    <s v="07/12/2015"/>
    <x v="1"/>
    <s v="KN-16390"/>
    <s v="Katherine Nockton"/>
    <x v="1"/>
    <x v="0"/>
    <x v="24"/>
    <x v="3"/>
    <s v="TEC-AC-10001267"/>
    <x v="2"/>
    <n v="119.8"/>
  </r>
  <r>
    <n v="4877"/>
    <s v="US-2015-155817"/>
    <n v="3"/>
    <x v="2"/>
    <x v="2"/>
    <s v="09/10/2015"/>
    <x v="1"/>
    <s v="SL-20155"/>
    <s v="Sara Luxemburg"/>
    <x v="2"/>
    <x v="0"/>
    <x v="3"/>
    <x v="0"/>
    <s v="OFF-ST-10000532"/>
    <x v="1"/>
    <n v="61.567999999999998"/>
  </r>
  <r>
    <n v="4878"/>
    <s v="US-2015-155817"/>
    <n v="3"/>
    <x v="2"/>
    <x v="2"/>
    <s v="09/10/2015"/>
    <x v="1"/>
    <s v="SL-20155"/>
    <s v="Sara Luxemburg"/>
    <x v="2"/>
    <x v="0"/>
    <x v="3"/>
    <x v="0"/>
    <s v="OFF-AR-10002335"/>
    <x v="1"/>
    <n v="6.1920000000000002"/>
  </r>
  <r>
    <n v="4879"/>
    <s v="US-2017-131891"/>
    <n v="29"/>
    <x v="7"/>
    <x v="0"/>
    <s v="31/07/2017"/>
    <x v="2"/>
    <s v="PW-19240"/>
    <s v="Pierre Wener"/>
    <x v="0"/>
    <x v="0"/>
    <x v="2"/>
    <x v="0"/>
    <s v="OFF-BI-10000201"/>
    <x v="1"/>
    <n v="2.214"/>
  </r>
  <r>
    <n v="4880"/>
    <s v="CA-2018-143567"/>
    <n v="2"/>
    <x v="0"/>
    <x v="3"/>
    <s v="05/11/2018"/>
    <x v="0"/>
    <s v="TB-21175"/>
    <s v="Thomas Boland"/>
    <x v="1"/>
    <x v="0"/>
    <x v="0"/>
    <x v="0"/>
    <s v="OFF-EN-10004846"/>
    <x v="1"/>
    <n v="5.32"/>
  </r>
  <r>
    <n v="4881"/>
    <s v="CA-2018-143567"/>
    <n v="2"/>
    <x v="0"/>
    <x v="3"/>
    <s v="05/11/2018"/>
    <x v="0"/>
    <s v="TB-21175"/>
    <s v="Thomas Boland"/>
    <x v="1"/>
    <x v="0"/>
    <x v="0"/>
    <x v="0"/>
    <s v="FUR-CH-10000454"/>
    <x v="0"/>
    <n v="975.92"/>
  </r>
  <r>
    <n v="4882"/>
    <s v="CA-2018-143567"/>
    <n v="2"/>
    <x v="0"/>
    <x v="3"/>
    <s v="05/11/2018"/>
    <x v="0"/>
    <s v="TB-21175"/>
    <s v="Thomas Boland"/>
    <x v="1"/>
    <x v="0"/>
    <x v="0"/>
    <x v="0"/>
    <s v="TEC-AC-10004145"/>
    <x v="2"/>
    <n v="2249.91"/>
  </r>
  <r>
    <n v="4883"/>
    <s v="CA-2018-143567"/>
    <n v="2"/>
    <x v="0"/>
    <x v="3"/>
    <s v="05/11/2018"/>
    <x v="0"/>
    <s v="TB-21175"/>
    <s v="Thomas Boland"/>
    <x v="1"/>
    <x v="0"/>
    <x v="0"/>
    <x v="0"/>
    <s v="OFF-ST-10001580"/>
    <x v="1"/>
    <n v="59.92"/>
  </r>
  <r>
    <n v="4884"/>
    <s v="CA-2018-104080"/>
    <n v="8"/>
    <x v="10"/>
    <x v="3"/>
    <s v="15/03/2018"/>
    <x v="1"/>
    <s v="AH-10210"/>
    <s v="Alan Hwang"/>
    <x v="0"/>
    <x v="0"/>
    <x v="1"/>
    <x v="1"/>
    <s v="OFF-BI-10003876"/>
    <x v="1"/>
    <n v="171.2"/>
  </r>
  <r>
    <n v="4885"/>
    <s v="CA-2018-104080"/>
    <n v="8"/>
    <x v="10"/>
    <x v="3"/>
    <s v="15/03/2018"/>
    <x v="1"/>
    <s v="AH-10210"/>
    <s v="Alan Hwang"/>
    <x v="0"/>
    <x v="0"/>
    <x v="1"/>
    <x v="1"/>
    <s v="OFF-AR-10001972"/>
    <x v="1"/>
    <n v="3.36"/>
  </r>
  <r>
    <n v="4886"/>
    <s v="CA-2015-151379"/>
    <n v="16"/>
    <x v="4"/>
    <x v="2"/>
    <s v="20/12/2015"/>
    <x v="1"/>
    <s v="SC-20695"/>
    <s v="Steve Chapman"/>
    <x v="1"/>
    <x v="0"/>
    <x v="12"/>
    <x v="2"/>
    <s v="OFF-PA-10000595"/>
    <x v="1"/>
    <n v="114.2"/>
  </r>
  <r>
    <n v="4887"/>
    <s v="CA-2017-163167"/>
    <n v="28"/>
    <x v="0"/>
    <x v="0"/>
    <s v="01/12/2017"/>
    <x v="0"/>
    <s v="RF-19345"/>
    <s v="Randy Ferguson"/>
    <x v="1"/>
    <x v="0"/>
    <x v="32"/>
    <x v="0"/>
    <s v="FUR-CH-10004477"/>
    <x v="0"/>
    <n v="182.67"/>
  </r>
  <r>
    <n v="4888"/>
    <s v="CA-2017-163167"/>
    <n v="28"/>
    <x v="0"/>
    <x v="0"/>
    <s v="01/12/2017"/>
    <x v="0"/>
    <s v="RF-19345"/>
    <s v="Randy Ferguson"/>
    <x v="1"/>
    <x v="0"/>
    <x v="32"/>
    <x v="0"/>
    <s v="TEC-AC-10003441"/>
    <x v="2"/>
    <n v="101.7"/>
  </r>
  <r>
    <n v="4889"/>
    <s v="CA-2017-163167"/>
    <n v="28"/>
    <x v="0"/>
    <x v="0"/>
    <s v="01/12/2017"/>
    <x v="0"/>
    <s v="RF-19345"/>
    <s v="Randy Ferguson"/>
    <x v="1"/>
    <x v="0"/>
    <x v="32"/>
    <x v="0"/>
    <s v="OFF-ST-10004459"/>
    <x v="1"/>
    <n v="1126.02"/>
  </r>
  <r>
    <n v="4890"/>
    <s v="CA-2017-163167"/>
    <n v="28"/>
    <x v="0"/>
    <x v="0"/>
    <s v="01/12/2017"/>
    <x v="0"/>
    <s v="RF-19345"/>
    <s v="Randy Ferguson"/>
    <x v="1"/>
    <x v="0"/>
    <x v="32"/>
    <x v="0"/>
    <s v="OFF-ST-10003805"/>
    <x v="1"/>
    <n v="1263.3"/>
  </r>
  <r>
    <n v="4891"/>
    <s v="CA-2017-135776"/>
    <n v="23"/>
    <x v="4"/>
    <x v="0"/>
    <s v="30/12/2017"/>
    <x v="1"/>
    <s v="EH-13765"/>
    <s v="Edward Hooks"/>
    <x v="1"/>
    <x v="0"/>
    <x v="4"/>
    <x v="1"/>
    <s v="OFF-AR-10001246"/>
    <x v="1"/>
    <n v="8.82"/>
  </r>
  <r>
    <n v="4892"/>
    <s v="CA-2017-135776"/>
    <n v="23"/>
    <x v="4"/>
    <x v="0"/>
    <s v="30/12/2017"/>
    <x v="1"/>
    <s v="EH-13765"/>
    <s v="Edward Hooks"/>
    <x v="1"/>
    <x v="0"/>
    <x v="4"/>
    <x v="1"/>
    <s v="OFF-PA-10001295"/>
    <x v="1"/>
    <n v="37.94"/>
  </r>
  <r>
    <n v="4893"/>
    <s v="CA-2017-135776"/>
    <n v="23"/>
    <x v="4"/>
    <x v="0"/>
    <s v="30/12/2017"/>
    <x v="1"/>
    <s v="EH-13765"/>
    <s v="Edward Hooks"/>
    <x v="1"/>
    <x v="0"/>
    <x v="4"/>
    <x v="1"/>
    <s v="OFF-AR-10001231"/>
    <x v="1"/>
    <n v="4.2"/>
  </r>
  <r>
    <n v="4894"/>
    <s v="CA-2017-135776"/>
    <n v="23"/>
    <x v="4"/>
    <x v="0"/>
    <s v="30/12/2017"/>
    <x v="1"/>
    <s v="EH-13765"/>
    <s v="Edward Hooks"/>
    <x v="1"/>
    <x v="0"/>
    <x v="4"/>
    <x v="1"/>
    <s v="OFF-ST-10002743"/>
    <x v="1"/>
    <n v="227.28"/>
  </r>
  <r>
    <n v="4895"/>
    <s v="CA-2017-135776"/>
    <n v="23"/>
    <x v="4"/>
    <x v="0"/>
    <s v="30/12/2017"/>
    <x v="1"/>
    <s v="EH-13765"/>
    <s v="Edward Hooks"/>
    <x v="1"/>
    <x v="0"/>
    <x v="4"/>
    <x v="1"/>
    <s v="OFF-PA-10004327"/>
    <x v="1"/>
    <n v="47.9"/>
  </r>
  <r>
    <n v="4896"/>
    <s v="CA-2017-135776"/>
    <n v="23"/>
    <x v="4"/>
    <x v="0"/>
    <s v="30/12/2017"/>
    <x v="1"/>
    <s v="EH-13765"/>
    <s v="Edward Hooks"/>
    <x v="1"/>
    <x v="0"/>
    <x v="4"/>
    <x v="1"/>
    <s v="OFF-EN-10004773"/>
    <x v="1"/>
    <n v="61.96"/>
  </r>
  <r>
    <n v="4897"/>
    <s v="CA-2017-135776"/>
    <n v="23"/>
    <x v="4"/>
    <x v="0"/>
    <s v="30/12/2017"/>
    <x v="1"/>
    <s v="EH-13765"/>
    <s v="Edward Hooks"/>
    <x v="1"/>
    <x v="0"/>
    <x v="4"/>
    <x v="1"/>
    <s v="OFF-ST-10003470"/>
    <x v="1"/>
    <n v="1117.92"/>
  </r>
  <r>
    <n v="4898"/>
    <s v="US-2015-122021"/>
    <n v="15"/>
    <x v="2"/>
    <x v="2"/>
    <s v="17/10/2015"/>
    <x v="2"/>
    <s v="AC-10660"/>
    <s v="Anna Chung"/>
    <x v="0"/>
    <x v="0"/>
    <x v="24"/>
    <x v="3"/>
    <s v="FUR-CH-10003761"/>
    <x v="0"/>
    <n v="183.37200000000001"/>
  </r>
  <r>
    <n v="4899"/>
    <s v="US-2015-122021"/>
    <n v="15"/>
    <x v="2"/>
    <x v="2"/>
    <s v="17/10/2015"/>
    <x v="2"/>
    <s v="AC-10660"/>
    <s v="Anna Chung"/>
    <x v="0"/>
    <x v="0"/>
    <x v="24"/>
    <x v="3"/>
    <s v="OFF-PA-10002230"/>
    <x v="1"/>
    <n v="7.968"/>
  </r>
  <r>
    <n v="4900"/>
    <s v="CA-2017-130484"/>
    <n v="22"/>
    <x v="6"/>
    <x v="0"/>
    <s v="27/08/2017"/>
    <x v="1"/>
    <s v="SG-20470"/>
    <s v="Sheri Gordon"/>
    <x v="0"/>
    <x v="0"/>
    <x v="21"/>
    <x v="1"/>
    <s v="OFF-BI-10000088"/>
    <x v="1"/>
    <n v="26.352"/>
  </r>
  <r>
    <n v="4901"/>
    <s v="CA-2018-120936"/>
    <n v="17"/>
    <x v="4"/>
    <x v="3"/>
    <s v="21/12/2018"/>
    <x v="1"/>
    <s v="CA-12310"/>
    <s v="Christine Abelman"/>
    <x v="1"/>
    <x v="0"/>
    <x v="1"/>
    <x v="1"/>
    <s v="OFF-ST-10001526"/>
    <x v="1"/>
    <n v="481.32"/>
  </r>
  <r>
    <n v="4902"/>
    <s v="CA-2018-120936"/>
    <n v="17"/>
    <x v="4"/>
    <x v="3"/>
    <s v="21/12/2018"/>
    <x v="1"/>
    <s v="CA-12310"/>
    <s v="Christine Abelman"/>
    <x v="1"/>
    <x v="0"/>
    <x v="1"/>
    <x v="1"/>
    <s v="OFF-SU-10002557"/>
    <x v="1"/>
    <n v="13.98"/>
  </r>
  <r>
    <n v="4903"/>
    <s v="CA-2018-110884"/>
    <n v="7"/>
    <x v="10"/>
    <x v="3"/>
    <s v="12/03/2018"/>
    <x v="1"/>
    <s v="SH-20395"/>
    <s v="Shahid Hopkins"/>
    <x v="0"/>
    <x v="0"/>
    <x v="15"/>
    <x v="3"/>
    <s v="OFF-BI-10003669"/>
    <x v="1"/>
    <n v="25.92"/>
  </r>
  <r>
    <n v="4904"/>
    <s v="CA-2018-110884"/>
    <n v="7"/>
    <x v="10"/>
    <x v="3"/>
    <s v="12/03/2018"/>
    <x v="1"/>
    <s v="SH-20395"/>
    <s v="Shahid Hopkins"/>
    <x v="0"/>
    <x v="0"/>
    <x v="15"/>
    <x v="3"/>
    <s v="OFF-LA-10003510"/>
    <x v="1"/>
    <n v="91.59"/>
  </r>
  <r>
    <n v="4905"/>
    <s v="US-2015-161613"/>
    <n v="1"/>
    <x v="4"/>
    <x v="2"/>
    <s v="03/12/2015"/>
    <x v="0"/>
    <s v="MC-17605"/>
    <s v="Matt Connell"/>
    <x v="1"/>
    <x v="0"/>
    <x v="5"/>
    <x v="2"/>
    <s v="FUR-CH-10003746"/>
    <x v="0"/>
    <n v="674.05799999999999"/>
  </r>
  <r>
    <n v="4906"/>
    <s v="US-2015-146353"/>
    <n v="14"/>
    <x v="2"/>
    <x v="2"/>
    <s v="16/10/2015"/>
    <x v="0"/>
    <s v="JE-15610"/>
    <s v="Jim Epp"/>
    <x v="1"/>
    <x v="0"/>
    <x v="38"/>
    <x v="3"/>
    <s v="OFF-BI-10003476"/>
    <x v="1"/>
    <n v="22.92"/>
  </r>
  <r>
    <n v="4907"/>
    <s v="US-2015-146353"/>
    <n v="14"/>
    <x v="2"/>
    <x v="2"/>
    <s v="16/10/2015"/>
    <x v="0"/>
    <s v="JE-15610"/>
    <s v="Jim Epp"/>
    <x v="1"/>
    <x v="0"/>
    <x v="38"/>
    <x v="3"/>
    <s v="OFF-ST-10001469"/>
    <x v="1"/>
    <n v="269.89999999999998"/>
  </r>
  <r>
    <n v="4908"/>
    <s v="CA-2015-133809"/>
    <n v="18"/>
    <x v="0"/>
    <x v="2"/>
    <s v="23/11/2015"/>
    <x v="0"/>
    <s v="MS-17530"/>
    <s v="MaryBeth Skach"/>
    <x v="0"/>
    <x v="0"/>
    <x v="24"/>
    <x v="3"/>
    <s v="OFF-BI-10001757"/>
    <x v="1"/>
    <n v="11.808"/>
  </r>
  <r>
    <n v="4909"/>
    <s v="CA-2015-133809"/>
    <n v="18"/>
    <x v="0"/>
    <x v="2"/>
    <s v="23/11/2015"/>
    <x v="0"/>
    <s v="MS-17530"/>
    <s v="MaryBeth Skach"/>
    <x v="0"/>
    <x v="0"/>
    <x v="24"/>
    <x v="3"/>
    <s v="TEC-PH-10004875"/>
    <x v="2"/>
    <n v="9.5879999999999992"/>
  </r>
  <r>
    <n v="4910"/>
    <s v="CA-2018-127306"/>
    <n v="14"/>
    <x v="9"/>
    <x v="3"/>
    <s v="18/01/2018"/>
    <x v="1"/>
    <s v="BH-11710"/>
    <s v="Brosina Hoffman"/>
    <x v="0"/>
    <x v="0"/>
    <x v="18"/>
    <x v="0"/>
    <s v="OFF-EN-10001219"/>
    <x v="1"/>
    <n v="18.335999999999999"/>
  </r>
  <r>
    <n v="4911"/>
    <s v="CA-2018-127306"/>
    <n v="14"/>
    <x v="9"/>
    <x v="3"/>
    <s v="18/01/2018"/>
    <x v="1"/>
    <s v="BH-11710"/>
    <s v="Brosina Hoffman"/>
    <x v="0"/>
    <x v="0"/>
    <x v="18"/>
    <x v="0"/>
    <s v="OFF-PA-10000019"/>
    <x v="1"/>
    <n v="36.287999999999997"/>
  </r>
  <r>
    <n v="4912"/>
    <s v="CA-2018-127306"/>
    <n v="14"/>
    <x v="9"/>
    <x v="3"/>
    <s v="18/01/2018"/>
    <x v="1"/>
    <s v="BH-11710"/>
    <s v="Brosina Hoffman"/>
    <x v="0"/>
    <x v="0"/>
    <x v="18"/>
    <x v="0"/>
    <s v="TEC-PH-10001924"/>
    <x v="2"/>
    <n v="111.98399999999999"/>
  </r>
  <r>
    <n v="4913"/>
    <s v="CA-2018-127306"/>
    <n v="14"/>
    <x v="9"/>
    <x v="3"/>
    <s v="18/01/2018"/>
    <x v="1"/>
    <s v="BH-11710"/>
    <s v="Brosina Hoffman"/>
    <x v="0"/>
    <x v="0"/>
    <x v="18"/>
    <x v="0"/>
    <s v="OFF-BI-10002003"/>
    <x v="1"/>
    <n v="5.97"/>
  </r>
  <r>
    <n v="4914"/>
    <s v="CA-2018-127306"/>
    <n v="14"/>
    <x v="9"/>
    <x v="3"/>
    <s v="18/01/2018"/>
    <x v="1"/>
    <s v="BH-11710"/>
    <s v="Brosina Hoffman"/>
    <x v="0"/>
    <x v="0"/>
    <x v="18"/>
    <x v="0"/>
    <s v="OFF-BI-10003727"/>
    <x v="1"/>
    <n v="2.508"/>
  </r>
  <r>
    <n v="4915"/>
    <s v="CA-2016-161830"/>
    <n v="24"/>
    <x v="8"/>
    <x v="1"/>
    <s v="26/09/2016"/>
    <x v="0"/>
    <s v="ME-17725"/>
    <s v="Max Engle"/>
    <x v="0"/>
    <x v="0"/>
    <x v="4"/>
    <x v="1"/>
    <s v="OFF-AR-10004042"/>
    <x v="1"/>
    <n v="35.96"/>
  </r>
  <r>
    <n v="4916"/>
    <s v="CA-2016-161830"/>
    <n v="24"/>
    <x v="8"/>
    <x v="1"/>
    <s v="26/09/2016"/>
    <x v="0"/>
    <s v="ME-17725"/>
    <s v="Max Engle"/>
    <x v="0"/>
    <x v="0"/>
    <x v="4"/>
    <x v="1"/>
    <s v="OFF-BI-10001097"/>
    <x v="1"/>
    <n v="14.952"/>
  </r>
  <r>
    <n v="4917"/>
    <s v="CA-2018-163125"/>
    <n v="9"/>
    <x v="2"/>
    <x v="3"/>
    <s v="11/10/2018"/>
    <x v="0"/>
    <s v="MB-17305"/>
    <s v="Maria Bertelson"/>
    <x v="0"/>
    <x v="0"/>
    <x v="5"/>
    <x v="2"/>
    <s v="OFF-AR-10004344"/>
    <x v="1"/>
    <n v="67.144000000000005"/>
  </r>
  <r>
    <n v="4918"/>
    <s v="CA-2018-163125"/>
    <n v="9"/>
    <x v="2"/>
    <x v="3"/>
    <s v="11/10/2018"/>
    <x v="0"/>
    <s v="MB-17305"/>
    <s v="Maria Bertelson"/>
    <x v="0"/>
    <x v="0"/>
    <x v="5"/>
    <x v="2"/>
    <s v="FUR-CH-10001802"/>
    <x v="0"/>
    <n v="254.05799999999999"/>
  </r>
  <r>
    <n v="4919"/>
    <s v="CA-2017-160304"/>
    <n v="2"/>
    <x v="9"/>
    <x v="0"/>
    <s v="07/01/2017"/>
    <x v="1"/>
    <s v="BM-11575"/>
    <s v="Brendan Murry"/>
    <x v="1"/>
    <x v="0"/>
    <x v="39"/>
    <x v="3"/>
    <s v="FUR-BO-10004709"/>
    <x v="0"/>
    <n v="173.94"/>
  </r>
  <r>
    <n v="4920"/>
    <s v="CA-2017-160304"/>
    <n v="2"/>
    <x v="9"/>
    <x v="0"/>
    <s v="07/01/2017"/>
    <x v="1"/>
    <s v="BM-11575"/>
    <s v="Brendan Murry"/>
    <x v="1"/>
    <x v="0"/>
    <x v="39"/>
    <x v="3"/>
    <s v="TEC-PH-10000455"/>
    <x v="2"/>
    <n v="231.98"/>
  </r>
  <r>
    <n v="4921"/>
    <s v="CA-2018-101728"/>
    <n v="19"/>
    <x v="6"/>
    <x v="3"/>
    <s v="23/08/2018"/>
    <x v="1"/>
    <s v="SC-20575"/>
    <s v="Sonia Cooley"/>
    <x v="0"/>
    <x v="0"/>
    <x v="10"/>
    <x v="2"/>
    <s v="OFF-BI-10002393"/>
    <x v="1"/>
    <n v="2.2959999999999998"/>
  </r>
  <r>
    <n v="4922"/>
    <s v="CA-2018-114055"/>
    <n v="25"/>
    <x v="4"/>
    <x v="3"/>
    <s v="29/12/2018"/>
    <x v="0"/>
    <s v="MH-18115"/>
    <s v="Mick Hernandez"/>
    <x v="2"/>
    <x v="0"/>
    <x v="19"/>
    <x v="0"/>
    <s v="OFF-PA-10004381"/>
    <x v="1"/>
    <n v="96.08"/>
  </r>
  <r>
    <n v="4923"/>
    <s v="CA-2018-114055"/>
    <n v="25"/>
    <x v="4"/>
    <x v="3"/>
    <s v="29/12/2018"/>
    <x v="0"/>
    <s v="MH-18115"/>
    <s v="Mick Hernandez"/>
    <x v="2"/>
    <x v="0"/>
    <x v="19"/>
    <x v="0"/>
    <s v="OFF-FA-10003059"/>
    <x v="1"/>
    <n v="3.62"/>
  </r>
  <r>
    <n v="4924"/>
    <s v="CA-2018-114055"/>
    <n v="25"/>
    <x v="4"/>
    <x v="3"/>
    <s v="29/12/2018"/>
    <x v="0"/>
    <s v="MH-18115"/>
    <s v="Mick Hernandez"/>
    <x v="2"/>
    <x v="0"/>
    <x v="19"/>
    <x v="0"/>
    <s v="OFF-PA-10000994"/>
    <x v="1"/>
    <n v="629.1"/>
  </r>
  <r>
    <n v="4925"/>
    <s v="CA-2018-114055"/>
    <n v="25"/>
    <x v="4"/>
    <x v="3"/>
    <s v="29/12/2018"/>
    <x v="0"/>
    <s v="MH-18115"/>
    <s v="Mick Hernandez"/>
    <x v="2"/>
    <x v="0"/>
    <x v="19"/>
    <x v="0"/>
    <s v="TEC-PH-10002890"/>
    <x v="2"/>
    <n v="90.48"/>
  </r>
  <r>
    <n v="4926"/>
    <s v="CA-2018-126438"/>
    <n v="10"/>
    <x v="8"/>
    <x v="3"/>
    <s v="13/09/2018"/>
    <x v="2"/>
    <s v="AR-10345"/>
    <s v="Alex Russell"/>
    <x v="1"/>
    <x v="0"/>
    <x v="31"/>
    <x v="3"/>
    <s v="OFF-AR-10003338"/>
    <x v="1"/>
    <n v="14.88"/>
  </r>
  <r>
    <n v="4927"/>
    <s v="CA-2018-117653"/>
    <n v="19"/>
    <x v="2"/>
    <x v="3"/>
    <s v="23/10/2018"/>
    <x v="1"/>
    <s v="MO-17500"/>
    <s v="Mary O'Rourke"/>
    <x v="0"/>
    <x v="0"/>
    <x v="10"/>
    <x v="2"/>
    <s v="FUR-TA-10003008"/>
    <x v="0"/>
    <n v="91.275000000000006"/>
  </r>
  <r>
    <n v="4928"/>
    <s v="CA-2018-143245"/>
    <n v="1"/>
    <x v="4"/>
    <x v="3"/>
    <s v="06/12/2018"/>
    <x v="1"/>
    <s v="AD-10180"/>
    <s v="Alan Dominguez"/>
    <x v="2"/>
    <x v="0"/>
    <x v="29"/>
    <x v="3"/>
    <s v="OFF-PA-10001972"/>
    <x v="1"/>
    <n v="19.440000000000001"/>
  </r>
  <r>
    <n v="4929"/>
    <s v="CA-2018-143245"/>
    <n v="1"/>
    <x v="4"/>
    <x v="3"/>
    <s v="06/12/2018"/>
    <x v="1"/>
    <s v="AD-10180"/>
    <s v="Alan Dominguez"/>
    <x v="2"/>
    <x v="0"/>
    <x v="29"/>
    <x v="3"/>
    <s v="FUR-CH-10000155"/>
    <x v="0"/>
    <n v="897.15"/>
  </r>
  <r>
    <n v="4930"/>
    <s v="US-2015-138828"/>
    <n v="2"/>
    <x v="8"/>
    <x v="2"/>
    <s v="03/09/2015"/>
    <x v="2"/>
    <s v="KD-16345"/>
    <s v="Katherine Ducich"/>
    <x v="0"/>
    <x v="0"/>
    <x v="15"/>
    <x v="3"/>
    <s v="OFF-AR-10000658"/>
    <x v="1"/>
    <n v="57.75"/>
  </r>
  <r>
    <n v="4931"/>
    <s v="US-2015-138828"/>
    <n v="2"/>
    <x v="8"/>
    <x v="2"/>
    <s v="03/09/2015"/>
    <x v="2"/>
    <s v="KD-16345"/>
    <s v="Katherine Ducich"/>
    <x v="0"/>
    <x v="0"/>
    <x v="15"/>
    <x v="3"/>
    <s v="OFF-PA-10000349"/>
    <x v="1"/>
    <n v="14.94"/>
  </r>
  <r>
    <n v="4932"/>
    <s v="CA-2018-143651"/>
    <n v="25"/>
    <x v="10"/>
    <x v="3"/>
    <s v="30/03/2018"/>
    <x v="1"/>
    <s v="FM-14215"/>
    <s v="Filia McAdams"/>
    <x v="1"/>
    <x v="0"/>
    <x v="4"/>
    <x v="1"/>
    <s v="OFF-AR-10001446"/>
    <x v="1"/>
    <n v="23.1"/>
  </r>
  <r>
    <n v="4933"/>
    <s v="CA-2016-106978"/>
    <n v="28"/>
    <x v="8"/>
    <x v="1"/>
    <s v="04/10/2016"/>
    <x v="1"/>
    <s v="ZC-21910"/>
    <s v="Zuschuss Carroll"/>
    <x v="0"/>
    <x v="0"/>
    <x v="22"/>
    <x v="1"/>
    <s v="OFF-EN-10004483"/>
    <x v="1"/>
    <n v="12.536"/>
  </r>
  <r>
    <n v="4934"/>
    <s v="CA-2016-106978"/>
    <n v="28"/>
    <x v="8"/>
    <x v="1"/>
    <s v="04/10/2016"/>
    <x v="1"/>
    <s v="ZC-21910"/>
    <s v="Zuschuss Carroll"/>
    <x v="0"/>
    <x v="0"/>
    <x v="22"/>
    <x v="1"/>
    <s v="OFF-BI-10002012"/>
    <x v="1"/>
    <n v="1.08"/>
  </r>
  <r>
    <n v="4935"/>
    <s v="CA-2016-106978"/>
    <n v="28"/>
    <x v="8"/>
    <x v="1"/>
    <s v="04/10/2016"/>
    <x v="1"/>
    <s v="ZC-21910"/>
    <s v="Zuschuss Carroll"/>
    <x v="0"/>
    <x v="0"/>
    <x v="22"/>
    <x v="1"/>
    <s v="OFF-FA-10003021"/>
    <x v="1"/>
    <n v="4.5119999999999996"/>
  </r>
  <r>
    <n v="4936"/>
    <s v="CA-2016-155124"/>
    <n v="15"/>
    <x v="10"/>
    <x v="1"/>
    <s v="21/03/2016"/>
    <x v="1"/>
    <s v="KS-16300"/>
    <s v="Karen Seio"/>
    <x v="1"/>
    <x v="0"/>
    <x v="7"/>
    <x v="1"/>
    <s v="TEC-PH-10003356"/>
    <x v="2"/>
    <n v="16.776"/>
  </r>
  <r>
    <n v="4937"/>
    <s v="CA-2018-150931"/>
    <n v="6"/>
    <x v="9"/>
    <x v="3"/>
    <s v="13/01/2018"/>
    <x v="1"/>
    <s v="DP-13390"/>
    <s v="Dennis Pardue"/>
    <x v="2"/>
    <x v="0"/>
    <x v="19"/>
    <x v="0"/>
    <s v="OFF-BI-10004728"/>
    <x v="1"/>
    <n v="33.74"/>
  </r>
  <r>
    <n v="4938"/>
    <s v="CA-2015-157147"/>
    <n v="13"/>
    <x v="9"/>
    <x v="2"/>
    <s v="18/01/2015"/>
    <x v="1"/>
    <s v="BD-11605"/>
    <s v="Brian Dahlen"/>
    <x v="0"/>
    <x v="0"/>
    <x v="1"/>
    <x v="1"/>
    <s v="OFF-ST-10000078"/>
    <x v="1"/>
    <n v="1325.85"/>
  </r>
  <r>
    <n v="4939"/>
    <s v="CA-2015-157147"/>
    <n v="13"/>
    <x v="9"/>
    <x v="2"/>
    <s v="18/01/2015"/>
    <x v="1"/>
    <s v="BD-11605"/>
    <s v="Brian Dahlen"/>
    <x v="0"/>
    <x v="0"/>
    <x v="1"/>
    <x v="1"/>
    <s v="FUR-BO-10003034"/>
    <x v="0"/>
    <n v="333.99900000000002"/>
  </r>
  <r>
    <n v="4940"/>
    <s v="CA-2015-157147"/>
    <n v="13"/>
    <x v="9"/>
    <x v="2"/>
    <s v="18/01/2015"/>
    <x v="1"/>
    <s v="BD-11605"/>
    <s v="Brian Dahlen"/>
    <x v="0"/>
    <x v="0"/>
    <x v="1"/>
    <x v="1"/>
    <s v="OFF-AR-10003514"/>
    <x v="1"/>
    <n v="19.899999999999999"/>
  </r>
  <r>
    <n v="4941"/>
    <s v="CA-2016-156482"/>
    <n v="6"/>
    <x v="11"/>
    <x v="1"/>
    <s v="13/02/2016"/>
    <x v="1"/>
    <s v="IL-15100"/>
    <s v="Ivan Liston"/>
    <x v="0"/>
    <x v="0"/>
    <x v="13"/>
    <x v="3"/>
    <s v="FUR-CH-10001708"/>
    <x v="0"/>
    <n v="1268.82"/>
  </r>
  <r>
    <n v="4942"/>
    <s v="CA-2016-156482"/>
    <n v="6"/>
    <x v="11"/>
    <x v="1"/>
    <s v="13/02/2016"/>
    <x v="1"/>
    <s v="IL-15100"/>
    <s v="Ivan Liston"/>
    <x v="0"/>
    <x v="0"/>
    <x v="13"/>
    <x v="3"/>
    <s v="FUR-BO-10002598"/>
    <x v="0"/>
    <n v="283.92"/>
  </r>
  <r>
    <n v="4943"/>
    <s v="CA-2016-156482"/>
    <n v="6"/>
    <x v="11"/>
    <x v="1"/>
    <s v="13/02/2016"/>
    <x v="1"/>
    <s v="IL-15100"/>
    <s v="Ivan Liston"/>
    <x v="0"/>
    <x v="0"/>
    <x v="13"/>
    <x v="3"/>
    <s v="OFF-AR-10001022"/>
    <x v="1"/>
    <n v="5.68"/>
  </r>
  <r>
    <n v="4944"/>
    <s v="CA-2018-106782"/>
    <n v="21"/>
    <x v="4"/>
    <x v="3"/>
    <s v="27/12/2018"/>
    <x v="1"/>
    <s v="LP-17095"/>
    <s v="Liz Preis"/>
    <x v="0"/>
    <x v="0"/>
    <x v="14"/>
    <x v="2"/>
    <s v="OFF-ST-10004459"/>
    <x v="1"/>
    <n v="375.34"/>
  </r>
  <r>
    <n v="4945"/>
    <s v="CA-2017-151372"/>
    <n v="5"/>
    <x v="8"/>
    <x v="0"/>
    <s v="06/09/2017"/>
    <x v="2"/>
    <s v="JH-15985"/>
    <s v="Joseph Holt"/>
    <x v="0"/>
    <x v="0"/>
    <x v="1"/>
    <x v="1"/>
    <s v="OFF-PA-10004381"/>
    <x v="1"/>
    <n v="96.08"/>
  </r>
  <r>
    <n v="4946"/>
    <s v="CA-2017-151372"/>
    <n v="5"/>
    <x v="8"/>
    <x v="0"/>
    <s v="06/09/2017"/>
    <x v="2"/>
    <s v="JH-15985"/>
    <s v="Joseph Holt"/>
    <x v="0"/>
    <x v="0"/>
    <x v="1"/>
    <x v="1"/>
    <s v="OFF-BI-10000050"/>
    <x v="1"/>
    <n v="11.68"/>
  </r>
  <r>
    <n v="4947"/>
    <s v="CA-2017-151372"/>
    <n v="5"/>
    <x v="8"/>
    <x v="0"/>
    <s v="06/09/2017"/>
    <x v="2"/>
    <s v="JH-15985"/>
    <s v="Joseph Holt"/>
    <x v="0"/>
    <x v="0"/>
    <x v="1"/>
    <x v="1"/>
    <s v="OFF-FA-10000304"/>
    <x v="1"/>
    <n v="4.3600000000000003"/>
  </r>
  <r>
    <n v="4948"/>
    <s v="CA-2015-102085"/>
    <n v="4"/>
    <x v="2"/>
    <x v="2"/>
    <s v="09/10/2015"/>
    <x v="1"/>
    <s v="JD-16015"/>
    <s v="Joy Daniels"/>
    <x v="0"/>
    <x v="0"/>
    <x v="4"/>
    <x v="1"/>
    <s v="OFF-LA-10002475"/>
    <x v="1"/>
    <n v="29.24"/>
  </r>
  <r>
    <n v="4949"/>
    <s v="CA-2018-107125"/>
    <n v="27"/>
    <x v="0"/>
    <x v="3"/>
    <s v="02/12/2018"/>
    <x v="1"/>
    <s v="BD-11320"/>
    <s v="Bill Donatelli"/>
    <x v="0"/>
    <x v="0"/>
    <x v="1"/>
    <x v="1"/>
    <s v="OFF-BI-10001989"/>
    <x v="1"/>
    <n v="117.488"/>
  </r>
  <r>
    <n v="4950"/>
    <s v="CA-2018-107125"/>
    <n v="27"/>
    <x v="0"/>
    <x v="3"/>
    <s v="02/12/2018"/>
    <x v="1"/>
    <s v="BD-11320"/>
    <s v="Bill Donatelli"/>
    <x v="0"/>
    <x v="0"/>
    <x v="1"/>
    <x v="1"/>
    <s v="FUR-FU-10000732"/>
    <x v="0"/>
    <n v="18.84"/>
  </r>
  <r>
    <n v="4951"/>
    <s v="CA-2017-125815"/>
    <n v="28"/>
    <x v="2"/>
    <x v="0"/>
    <s v="01/11/2017"/>
    <x v="0"/>
    <s v="DL-13330"/>
    <s v="Denise Leinenbach"/>
    <x v="0"/>
    <x v="0"/>
    <x v="15"/>
    <x v="3"/>
    <s v="OFF-AR-10004441"/>
    <x v="1"/>
    <n v="12.42"/>
  </r>
  <r>
    <n v="4952"/>
    <s v="CA-2016-144190"/>
    <n v="9"/>
    <x v="1"/>
    <x v="1"/>
    <s v="13/06/2016"/>
    <x v="1"/>
    <s v="NC-18415"/>
    <s v="Nathan Cano"/>
    <x v="0"/>
    <x v="0"/>
    <x v="12"/>
    <x v="2"/>
    <s v="OFF-PA-10000304"/>
    <x v="1"/>
    <n v="12.96"/>
  </r>
  <r>
    <n v="4953"/>
    <s v="CA-2018-117926"/>
    <n v="8"/>
    <x v="4"/>
    <x v="3"/>
    <s v="12/12/2018"/>
    <x v="0"/>
    <s v="AS-10225"/>
    <s v="Alan Schoenberger"/>
    <x v="1"/>
    <x v="0"/>
    <x v="1"/>
    <x v="1"/>
    <s v="OFF-AP-10002670"/>
    <x v="1"/>
    <n v="69.48"/>
  </r>
  <r>
    <n v="4954"/>
    <s v="CA-2016-153906"/>
    <n v="16"/>
    <x v="10"/>
    <x v="1"/>
    <s v="20/03/2016"/>
    <x v="1"/>
    <s v="MS-17980"/>
    <s v="Michael Stewart"/>
    <x v="1"/>
    <x v="0"/>
    <x v="15"/>
    <x v="3"/>
    <s v="TEC-PH-10001527"/>
    <x v="2"/>
    <n v="85.9"/>
  </r>
  <r>
    <n v="4955"/>
    <s v="CA-2015-160262"/>
    <n v="9"/>
    <x v="1"/>
    <x v="2"/>
    <s v="13/06/2015"/>
    <x v="0"/>
    <s v="TS-21205"/>
    <s v="Thomas Seio"/>
    <x v="1"/>
    <x v="0"/>
    <x v="33"/>
    <x v="1"/>
    <s v="OFF-AR-10002335"/>
    <x v="1"/>
    <n v="18.059999999999999"/>
  </r>
  <r>
    <n v="4956"/>
    <s v="CA-2015-160262"/>
    <n v="9"/>
    <x v="1"/>
    <x v="2"/>
    <s v="13/06/2015"/>
    <x v="0"/>
    <s v="TS-21205"/>
    <s v="Thomas Seio"/>
    <x v="1"/>
    <x v="0"/>
    <x v="33"/>
    <x v="1"/>
    <s v="OFF-PA-10003641"/>
    <x v="1"/>
    <n v="79.14"/>
  </r>
  <r>
    <n v="4957"/>
    <s v="CA-2015-160262"/>
    <n v="9"/>
    <x v="1"/>
    <x v="2"/>
    <s v="13/06/2015"/>
    <x v="0"/>
    <s v="TS-21205"/>
    <s v="Thomas Seio"/>
    <x v="1"/>
    <x v="0"/>
    <x v="33"/>
    <x v="1"/>
    <s v="FUR-FU-10002685"/>
    <x v="0"/>
    <n v="37.4"/>
  </r>
  <r>
    <n v="4958"/>
    <s v="CA-2016-127607"/>
    <n v="20"/>
    <x v="10"/>
    <x v="1"/>
    <s v="26/03/2016"/>
    <x v="1"/>
    <s v="JK-15730"/>
    <s v="Joe Kamberova"/>
    <x v="0"/>
    <x v="0"/>
    <x v="5"/>
    <x v="2"/>
    <s v="OFF-BI-10001308"/>
    <x v="1"/>
    <n v="2.512"/>
  </r>
  <r>
    <n v="4959"/>
    <s v="CA-2016-127607"/>
    <n v="20"/>
    <x v="10"/>
    <x v="1"/>
    <s v="26/03/2016"/>
    <x v="1"/>
    <s v="JK-15730"/>
    <s v="Joe Kamberova"/>
    <x v="0"/>
    <x v="0"/>
    <x v="5"/>
    <x v="2"/>
    <s v="OFF-FA-10003485"/>
    <x v="1"/>
    <n v="18.864000000000001"/>
  </r>
  <r>
    <n v="4960"/>
    <s v="CA-2017-166226"/>
    <n v="18"/>
    <x v="0"/>
    <x v="0"/>
    <s v="22/11/2017"/>
    <x v="1"/>
    <s v="TC-21535"/>
    <s v="Tracy Collins"/>
    <x v="2"/>
    <x v="0"/>
    <x v="1"/>
    <x v="1"/>
    <s v="TEC-PH-10003357"/>
    <x v="2"/>
    <n v="61.192"/>
  </r>
  <r>
    <n v="4961"/>
    <s v="CA-2017-166226"/>
    <n v="18"/>
    <x v="0"/>
    <x v="0"/>
    <s v="22/11/2017"/>
    <x v="1"/>
    <s v="TC-21535"/>
    <s v="Tracy Collins"/>
    <x v="2"/>
    <x v="0"/>
    <x v="1"/>
    <x v="1"/>
    <s v="OFF-AP-10002867"/>
    <x v="1"/>
    <n v="67.84"/>
  </r>
  <r>
    <n v="4962"/>
    <s v="CA-2015-156587"/>
    <n v="7"/>
    <x v="10"/>
    <x v="2"/>
    <s v="08/03/2015"/>
    <x v="2"/>
    <s v="AB-10015"/>
    <s v="Aaron Bergman"/>
    <x v="0"/>
    <x v="0"/>
    <x v="4"/>
    <x v="1"/>
    <s v="FUR-CH-10004477"/>
    <x v="0"/>
    <n v="48.712000000000003"/>
  </r>
  <r>
    <n v="4963"/>
    <s v="CA-2015-156587"/>
    <n v="7"/>
    <x v="10"/>
    <x v="2"/>
    <s v="08/03/2015"/>
    <x v="2"/>
    <s v="AB-10015"/>
    <s v="Aaron Bergman"/>
    <x v="0"/>
    <x v="0"/>
    <x v="4"/>
    <x v="1"/>
    <s v="OFF-AR-10001427"/>
    <x v="1"/>
    <n v="17.940000000000001"/>
  </r>
  <r>
    <n v="4964"/>
    <s v="CA-2015-156587"/>
    <n v="7"/>
    <x v="10"/>
    <x v="2"/>
    <s v="08/03/2015"/>
    <x v="2"/>
    <s v="AB-10015"/>
    <s v="Aaron Bergman"/>
    <x v="0"/>
    <x v="0"/>
    <x v="4"/>
    <x v="1"/>
    <s v="OFF-ST-10002344"/>
    <x v="1"/>
    <n v="242.94"/>
  </r>
  <r>
    <n v="4965"/>
    <s v="CA-2017-141180"/>
    <n v="15"/>
    <x v="5"/>
    <x v="0"/>
    <s v="19/05/2017"/>
    <x v="0"/>
    <s v="DP-13000"/>
    <s v="Darren Powers"/>
    <x v="0"/>
    <x v="0"/>
    <x v="2"/>
    <x v="0"/>
    <s v="OFF-BI-10000301"/>
    <x v="1"/>
    <n v="7.7640000000000002"/>
  </r>
  <r>
    <n v="4966"/>
    <s v="CA-2016-109708"/>
    <n v="25"/>
    <x v="5"/>
    <x v="1"/>
    <s v="28/05/2016"/>
    <x v="0"/>
    <s v="CY-12745"/>
    <s v="Craig Yedwab"/>
    <x v="1"/>
    <x v="0"/>
    <x v="18"/>
    <x v="0"/>
    <s v="TEC-PH-10001944"/>
    <x v="2"/>
    <n v="467.04"/>
  </r>
  <r>
    <n v="4967"/>
    <s v="CA-2016-122406"/>
    <n v="2"/>
    <x v="6"/>
    <x v="1"/>
    <s v="05/08/2016"/>
    <x v="0"/>
    <s v="BE-11455"/>
    <s v="Brad Eason"/>
    <x v="2"/>
    <x v="0"/>
    <x v="34"/>
    <x v="3"/>
    <s v="TEC-PH-10001527"/>
    <x v="2"/>
    <n v="128.85"/>
  </r>
  <r>
    <n v="4968"/>
    <s v="CA-2016-122406"/>
    <n v="2"/>
    <x v="6"/>
    <x v="1"/>
    <s v="05/08/2016"/>
    <x v="0"/>
    <s v="BE-11455"/>
    <s v="Brad Eason"/>
    <x v="2"/>
    <x v="0"/>
    <x v="34"/>
    <x v="3"/>
    <s v="OFF-PA-10001307"/>
    <x v="1"/>
    <n v="8.4"/>
  </r>
  <r>
    <n v="4969"/>
    <s v="CA-2016-122406"/>
    <n v="2"/>
    <x v="6"/>
    <x v="1"/>
    <s v="05/08/2016"/>
    <x v="0"/>
    <s v="BE-11455"/>
    <s v="Brad Eason"/>
    <x v="2"/>
    <x v="0"/>
    <x v="34"/>
    <x v="3"/>
    <s v="TEC-AC-10004571"/>
    <x v="2"/>
    <n v="199.98"/>
  </r>
  <r>
    <n v="4970"/>
    <s v="CA-2016-122406"/>
    <n v="2"/>
    <x v="6"/>
    <x v="1"/>
    <s v="05/08/2016"/>
    <x v="0"/>
    <s v="BE-11455"/>
    <s v="Brad Eason"/>
    <x v="2"/>
    <x v="0"/>
    <x v="34"/>
    <x v="3"/>
    <s v="FUR-CH-10001973"/>
    <x v="0"/>
    <n v="110.98"/>
  </r>
  <r>
    <n v="4971"/>
    <s v="US-2017-153815"/>
    <n v="6"/>
    <x v="0"/>
    <x v="0"/>
    <s v="09/11/2017"/>
    <x v="2"/>
    <s v="KL-16555"/>
    <s v="Kelly Lampkin"/>
    <x v="1"/>
    <x v="0"/>
    <x v="2"/>
    <x v="0"/>
    <s v="FUR-CH-10000513"/>
    <x v="0"/>
    <n v="207.98400000000001"/>
  </r>
  <r>
    <n v="4972"/>
    <s v="US-2017-153815"/>
    <n v="6"/>
    <x v="0"/>
    <x v="0"/>
    <s v="09/11/2017"/>
    <x v="2"/>
    <s v="KL-16555"/>
    <s v="Kelly Lampkin"/>
    <x v="1"/>
    <x v="0"/>
    <x v="2"/>
    <x v="0"/>
    <s v="OFF-PA-10002421"/>
    <x v="1"/>
    <n v="36.112000000000002"/>
  </r>
  <r>
    <n v="4973"/>
    <s v="US-2017-153815"/>
    <n v="6"/>
    <x v="0"/>
    <x v="0"/>
    <s v="09/11/2017"/>
    <x v="2"/>
    <s v="KL-16555"/>
    <s v="Kelly Lampkin"/>
    <x v="1"/>
    <x v="0"/>
    <x v="2"/>
    <x v="0"/>
    <s v="FUR-FU-10004090"/>
    <x v="0"/>
    <n v="35.567999999999998"/>
  </r>
  <r>
    <n v="4974"/>
    <s v="US-2017-153815"/>
    <n v="6"/>
    <x v="0"/>
    <x v="0"/>
    <s v="09/11/2017"/>
    <x v="2"/>
    <s v="KL-16555"/>
    <s v="Kelly Lampkin"/>
    <x v="1"/>
    <x v="0"/>
    <x v="2"/>
    <x v="0"/>
    <s v="OFF-PA-10004071"/>
    <x v="1"/>
    <n v="88.768000000000001"/>
  </r>
  <r>
    <n v="4975"/>
    <s v="CA-2017-164896"/>
    <n v="7"/>
    <x v="0"/>
    <x v="0"/>
    <s v="12/11/2017"/>
    <x v="1"/>
    <s v="PS-19045"/>
    <s v="Penelope Sewall"/>
    <x v="2"/>
    <x v="0"/>
    <x v="1"/>
    <x v="1"/>
    <s v="OFF-PA-10002246"/>
    <x v="1"/>
    <n v="12.9"/>
  </r>
  <r>
    <n v="4976"/>
    <s v="CA-2016-142202"/>
    <n v="18"/>
    <x v="8"/>
    <x v="1"/>
    <s v="23/09/2016"/>
    <x v="0"/>
    <s v="JR-16210"/>
    <s v="Justin Ritter"/>
    <x v="1"/>
    <x v="0"/>
    <x v="2"/>
    <x v="0"/>
    <s v="TEC-AC-10003198"/>
    <x v="2"/>
    <n v="717.12"/>
  </r>
  <r>
    <n v="4977"/>
    <s v="CA-2016-165050"/>
    <n v="7"/>
    <x v="4"/>
    <x v="1"/>
    <s v="09/12/2016"/>
    <x v="2"/>
    <s v="AH-10210"/>
    <s v="Alan Hwang"/>
    <x v="0"/>
    <x v="0"/>
    <x v="15"/>
    <x v="3"/>
    <s v="OFF-BI-10001031"/>
    <x v="1"/>
    <n v="21.36"/>
  </r>
  <r>
    <n v="4978"/>
    <s v="CA-2016-165050"/>
    <n v="7"/>
    <x v="4"/>
    <x v="1"/>
    <s v="09/12/2016"/>
    <x v="2"/>
    <s v="AH-10210"/>
    <s v="Alan Hwang"/>
    <x v="0"/>
    <x v="0"/>
    <x v="15"/>
    <x v="3"/>
    <s v="OFF-BI-10003727"/>
    <x v="1"/>
    <n v="6.6879999999999997"/>
  </r>
  <r>
    <n v="4979"/>
    <s v="CA-2016-165050"/>
    <n v="7"/>
    <x v="4"/>
    <x v="1"/>
    <s v="09/12/2016"/>
    <x v="2"/>
    <s v="AH-10210"/>
    <s v="Alan Hwang"/>
    <x v="0"/>
    <x v="0"/>
    <x v="15"/>
    <x v="3"/>
    <s v="TEC-PH-10001336"/>
    <x v="2"/>
    <n v="773.94"/>
  </r>
  <r>
    <n v="4980"/>
    <s v="US-2017-131114"/>
    <n v="9"/>
    <x v="4"/>
    <x v="0"/>
    <s v="13/12/2017"/>
    <x v="0"/>
    <s v="RW-19630"/>
    <s v="Rob Williams"/>
    <x v="1"/>
    <x v="0"/>
    <x v="10"/>
    <x v="2"/>
    <s v="OFF-SU-10001664"/>
    <x v="1"/>
    <n v="20.568000000000001"/>
  </r>
  <r>
    <n v="4981"/>
    <s v="US-2017-131114"/>
    <n v="9"/>
    <x v="4"/>
    <x v="0"/>
    <s v="13/12/2017"/>
    <x v="0"/>
    <s v="RW-19630"/>
    <s v="Rob Williams"/>
    <x v="1"/>
    <x v="0"/>
    <x v="10"/>
    <x v="2"/>
    <s v="OFF-AP-10003971"/>
    <x v="1"/>
    <n v="4.3559999999999999"/>
  </r>
  <r>
    <n v="4982"/>
    <s v="US-2017-131114"/>
    <n v="9"/>
    <x v="4"/>
    <x v="0"/>
    <s v="13/12/2017"/>
    <x v="0"/>
    <s v="RW-19630"/>
    <s v="Rob Williams"/>
    <x v="1"/>
    <x v="0"/>
    <x v="10"/>
    <x v="2"/>
    <s v="TEC-AC-10000199"/>
    <x v="2"/>
    <n v="19.04"/>
  </r>
  <r>
    <n v="4983"/>
    <s v="CA-2015-160066"/>
    <n v="16"/>
    <x v="0"/>
    <x v="2"/>
    <s v="22/11/2015"/>
    <x v="1"/>
    <s v="AH-10075"/>
    <s v="Adam Hart"/>
    <x v="1"/>
    <x v="0"/>
    <x v="1"/>
    <x v="1"/>
    <s v="OFF-LA-10001045"/>
    <x v="1"/>
    <n v="5.22"/>
  </r>
  <r>
    <n v="4984"/>
    <s v="CA-2017-109925"/>
    <n v="6"/>
    <x v="0"/>
    <x v="0"/>
    <s v="10/11/2017"/>
    <x v="0"/>
    <s v="IM-15070"/>
    <s v="Irene Maddox"/>
    <x v="0"/>
    <x v="0"/>
    <x v="1"/>
    <x v="1"/>
    <s v="OFF-ST-10003442"/>
    <x v="1"/>
    <n v="84.84"/>
  </r>
  <r>
    <n v="4985"/>
    <s v="CA-2016-160696"/>
    <n v="6"/>
    <x v="8"/>
    <x v="1"/>
    <s v="10/09/2016"/>
    <x v="1"/>
    <s v="CK-12760"/>
    <s v="Cyma Kinney"/>
    <x v="1"/>
    <x v="0"/>
    <x v="18"/>
    <x v="0"/>
    <s v="OFF-FA-10003059"/>
    <x v="1"/>
    <n v="7.24"/>
  </r>
  <r>
    <n v="4986"/>
    <s v="CA-2015-125171"/>
    <n v="3"/>
    <x v="8"/>
    <x v="2"/>
    <s v="03/09/2015"/>
    <x v="3"/>
    <s v="AG-10390"/>
    <s v="Allen Goldenen"/>
    <x v="0"/>
    <x v="0"/>
    <x v="15"/>
    <x v="3"/>
    <s v="OFF-LA-10001175"/>
    <x v="1"/>
    <n v="14.4"/>
  </r>
  <r>
    <n v="4987"/>
    <s v="CA-2017-149279"/>
    <n v="24"/>
    <x v="3"/>
    <x v="0"/>
    <s v="28/04/2017"/>
    <x v="1"/>
    <s v="CL-12700"/>
    <s v="Craig Leslie"/>
    <x v="2"/>
    <x v="0"/>
    <x v="22"/>
    <x v="1"/>
    <s v="OFF-PA-10003441"/>
    <x v="1"/>
    <n v="15.552"/>
  </r>
  <r>
    <n v="4988"/>
    <s v="CA-2017-149279"/>
    <n v="24"/>
    <x v="3"/>
    <x v="0"/>
    <s v="28/04/2017"/>
    <x v="1"/>
    <s v="CL-12700"/>
    <s v="Craig Leslie"/>
    <x v="2"/>
    <x v="0"/>
    <x v="22"/>
    <x v="1"/>
    <s v="FUR-CH-10004287"/>
    <x v="0"/>
    <n v="1325.76"/>
  </r>
  <r>
    <n v="4989"/>
    <s v="CA-2017-149279"/>
    <n v="24"/>
    <x v="3"/>
    <x v="0"/>
    <s v="28/04/2017"/>
    <x v="1"/>
    <s v="CL-12700"/>
    <s v="Craig Leslie"/>
    <x v="2"/>
    <x v="0"/>
    <x v="22"/>
    <x v="1"/>
    <s v="OFF-BI-10004040"/>
    <x v="1"/>
    <n v="3.1080000000000001"/>
  </r>
  <r>
    <n v="4990"/>
    <s v="CA-2018-107321"/>
    <n v="31"/>
    <x v="6"/>
    <x v="3"/>
    <s v="04/09/2018"/>
    <x v="1"/>
    <s v="AW-10930"/>
    <s v="Arthur Wiediger"/>
    <x v="2"/>
    <x v="0"/>
    <x v="1"/>
    <x v="1"/>
    <s v="OFF-BI-10004022"/>
    <x v="1"/>
    <n v="6.6719999999999997"/>
  </r>
  <r>
    <n v="4991"/>
    <s v="CA-2018-107321"/>
    <n v="31"/>
    <x v="6"/>
    <x v="3"/>
    <s v="04/09/2018"/>
    <x v="1"/>
    <s v="AW-10930"/>
    <s v="Arthur Wiediger"/>
    <x v="2"/>
    <x v="0"/>
    <x v="1"/>
    <x v="1"/>
    <s v="TEC-PH-10002200"/>
    <x v="2"/>
    <n v="689.40800000000002"/>
  </r>
  <r>
    <n v="4992"/>
    <s v="US-2018-122714"/>
    <n v="7"/>
    <x v="4"/>
    <x v="3"/>
    <s v="13/12/2018"/>
    <x v="1"/>
    <s v="HG-14965"/>
    <s v="Henry Goldwyn"/>
    <x v="1"/>
    <x v="0"/>
    <x v="10"/>
    <x v="2"/>
    <s v="OFF-BI-10001120"/>
    <x v="1"/>
    <n v="1889.99"/>
  </r>
  <r>
    <n v="4993"/>
    <s v="CA-2016-153038"/>
    <n v="18"/>
    <x v="4"/>
    <x v="1"/>
    <s v="25/12/2016"/>
    <x v="1"/>
    <s v="RB-19645"/>
    <s v="Robert Barroso"/>
    <x v="1"/>
    <x v="0"/>
    <x v="18"/>
    <x v="0"/>
    <s v="OFF-EN-10000461"/>
    <x v="1"/>
    <n v="55.936"/>
  </r>
  <r>
    <n v="4994"/>
    <s v="CA-2016-153038"/>
    <n v="18"/>
    <x v="4"/>
    <x v="1"/>
    <s v="25/12/2016"/>
    <x v="1"/>
    <s v="RB-19645"/>
    <s v="Robert Barroso"/>
    <x v="1"/>
    <x v="0"/>
    <x v="18"/>
    <x v="0"/>
    <s v="OFF-LA-10004008"/>
    <x v="1"/>
    <n v="18.431999999999999"/>
  </r>
  <r>
    <n v="4995"/>
    <s v="CA-2016-153038"/>
    <n v="18"/>
    <x v="4"/>
    <x v="1"/>
    <s v="25/12/2016"/>
    <x v="1"/>
    <s v="RB-19645"/>
    <s v="Robert Barroso"/>
    <x v="1"/>
    <x v="0"/>
    <x v="18"/>
    <x v="0"/>
    <s v="FUR-FU-10000221"/>
    <x v="0"/>
    <n v="20.32"/>
  </r>
  <r>
    <n v="4996"/>
    <s v="CA-2015-132227"/>
    <n v="4"/>
    <x v="0"/>
    <x v="2"/>
    <s v="10/11/2015"/>
    <x v="1"/>
    <s v="SZ-20035"/>
    <s v="Sam Zeldin"/>
    <x v="2"/>
    <x v="0"/>
    <x v="15"/>
    <x v="3"/>
    <s v="OFF-BI-10000962"/>
    <x v="1"/>
    <n v="52.064"/>
  </r>
  <r>
    <n v="4997"/>
    <s v="CA-2018-155824"/>
    <n v="10"/>
    <x v="10"/>
    <x v="3"/>
    <s v="15/03/2018"/>
    <x v="1"/>
    <s v="KS-16300"/>
    <s v="Karen Seio"/>
    <x v="1"/>
    <x v="0"/>
    <x v="3"/>
    <x v="0"/>
    <s v="OFF-AP-10000390"/>
    <x v="1"/>
    <n v="48.783999999999999"/>
  </r>
  <r>
    <n v="4998"/>
    <s v="CA-2018-155824"/>
    <n v="10"/>
    <x v="10"/>
    <x v="3"/>
    <s v="15/03/2018"/>
    <x v="1"/>
    <s v="KS-16300"/>
    <s v="Karen Seio"/>
    <x v="1"/>
    <x v="0"/>
    <x v="3"/>
    <x v="0"/>
    <s v="OFF-BI-10000014"/>
    <x v="1"/>
    <n v="13.092000000000001"/>
  </r>
  <r>
    <n v="4999"/>
    <s v="CA-2017-129238"/>
    <n v="31"/>
    <x v="9"/>
    <x v="0"/>
    <s v="04/02/2017"/>
    <x v="1"/>
    <s v="SC-20050"/>
    <s v="Sample Company A"/>
    <x v="2"/>
    <x v="0"/>
    <x v="1"/>
    <x v="1"/>
    <s v="TEC-PH-10004120"/>
    <x v="2"/>
    <n v="109.592"/>
  </r>
  <r>
    <n v="5000"/>
    <s v="CA-2017-129238"/>
    <n v="31"/>
    <x v="9"/>
    <x v="0"/>
    <s v="04/02/2017"/>
    <x v="1"/>
    <s v="SC-20050"/>
    <s v="Sample Company A"/>
    <x v="2"/>
    <x v="0"/>
    <x v="1"/>
    <x v="1"/>
    <s v="OFF-PA-10002764"/>
    <x v="1"/>
    <n v="56.7"/>
  </r>
  <r>
    <n v="5001"/>
    <s v="CA-2018-159688"/>
    <n v="7"/>
    <x v="5"/>
    <x v="3"/>
    <s v="12/05/2018"/>
    <x v="1"/>
    <s v="AB-10060"/>
    <s v="Adam Bellavance"/>
    <x v="2"/>
    <x v="0"/>
    <x v="1"/>
    <x v="1"/>
    <s v="TEC-AC-10000736"/>
    <x v="2"/>
    <n v="79.989999999999995"/>
  </r>
  <r>
    <n v="5002"/>
    <s v="CA-2017-136126"/>
    <n v="24"/>
    <x v="5"/>
    <x v="0"/>
    <s v="24/05/2017"/>
    <x v="3"/>
    <s v="EH-14125"/>
    <s v="Eugene Hildebrand"/>
    <x v="2"/>
    <x v="0"/>
    <x v="17"/>
    <x v="0"/>
    <s v="OFF-SU-10000898"/>
    <x v="1"/>
    <n v="69.5"/>
  </r>
  <r>
    <n v="5003"/>
    <s v="CA-2017-136126"/>
    <n v="24"/>
    <x v="5"/>
    <x v="0"/>
    <s v="24/05/2017"/>
    <x v="3"/>
    <s v="EH-14125"/>
    <s v="Eugene Hildebrand"/>
    <x v="2"/>
    <x v="0"/>
    <x v="17"/>
    <x v="0"/>
    <s v="OFF-PA-10004327"/>
    <x v="1"/>
    <n v="191.6"/>
  </r>
  <r>
    <n v="5004"/>
    <s v="CA-2017-155033"/>
    <n v="7"/>
    <x v="2"/>
    <x v="0"/>
    <s v="12/10/2017"/>
    <x v="1"/>
    <s v="CC-12475"/>
    <s v="Cindy Chapman"/>
    <x v="0"/>
    <x v="0"/>
    <x v="1"/>
    <x v="1"/>
    <s v="OFF-PA-10000143"/>
    <x v="1"/>
    <n v="10.56"/>
  </r>
  <r>
    <n v="5005"/>
    <s v="CA-2015-156006"/>
    <n v="30"/>
    <x v="3"/>
    <x v="2"/>
    <s v="02/05/2015"/>
    <x v="0"/>
    <s v="TM-21010"/>
    <s v="Tamara Manning"/>
    <x v="0"/>
    <x v="0"/>
    <x v="35"/>
    <x v="0"/>
    <s v="TEC-AC-10002550"/>
    <x v="2"/>
    <n v="47.79"/>
  </r>
  <r>
    <n v="5006"/>
    <s v="CA-2016-158659"/>
    <n v="10"/>
    <x v="0"/>
    <x v="1"/>
    <s v="14/11/2016"/>
    <x v="0"/>
    <s v="SC-20695"/>
    <s v="Steve Chapman"/>
    <x v="1"/>
    <x v="0"/>
    <x v="14"/>
    <x v="2"/>
    <s v="OFF-ST-10003306"/>
    <x v="1"/>
    <n v="714.3"/>
  </r>
  <r>
    <n v="5007"/>
    <s v="CA-2016-169796"/>
    <n v="9"/>
    <x v="0"/>
    <x v="1"/>
    <s v="14/11/2016"/>
    <x v="1"/>
    <s v="Dp-13240"/>
    <s v="Dean percer"/>
    <x v="2"/>
    <x v="0"/>
    <x v="15"/>
    <x v="3"/>
    <s v="TEC-MA-10000045"/>
    <x v="2"/>
    <n v="2321.9"/>
  </r>
  <r>
    <n v="5008"/>
    <s v="CA-2016-169796"/>
    <n v="9"/>
    <x v="0"/>
    <x v="1"/>
    <s v="14/11/2016"/>
    <x v="1"/>
    <s v="Dp-13240"/>
    <s v="Dean percer"/>
    <x v="2"/>
    <x v="0"/>
    <x v="15"/>
    <x v="3"/>
    <s v="OFF-ST-10001505"/>
    <x v="1"/>
    <n v="17.940000000000001"/>
  </r>
  <r>
    <n v="5009"/>
    <s v="CA-2016-102876"/>
    <n v="7"/>
    <x v="8"/>
    <x v="1"/>
    <s v="14/09/2016"/>
    <x v="1"/>
    <s v="LR-17035"/>
    <s v="Lisa Ryan"/>
    <x v="1"/>
    <x v="0"/>
    <x v="9"/>
    <x v="3"/>
    <s v="OFF-BI-10004781"/>
    <x v="1"/>
    <n v="9.5220000000000002"/>
  </r>
  <r>
    <n v="5010"/>
    <s v="CA-2016-102876"/>
    <n v="7"/>
    <x v="8"/>
    <x v="1"/>
    <s v="14/09/2016"/>
    <x v="1"/>
    <s v="LR-17035"/>
    <s v="Lisa Ryan"/>
    <x v="1"/>
    <x v="0"/>
    <x v="9"/>
    <x v="3"/>
    <s v="TEC-PH-10002680"/>
    <x v="2"/>
    <n v="791.96400000000006"/>
  </r>
  <r>
    <n v="5011"/>
    <s v="CA-2016-102876"/>
    <n v="7"/>
    <x v="8"/>
    <x v="1"/>
    <s v="14/09/2016"/>
    <x v="1"/>
    <s v="LR-17035"/>
    <s v="Lisa Ryan"/>
    <x v="1"/>
    <x v="0"/>
    <x v="9"/>
    <x v="3"/>
    <s v="OFF-BI-10000848"/>
    <x v="1"/>
    <n v="4.923"/>
  </r>
  <r>
    <n v="5012"/>
    <s v="US-2018-139647"/>
    <n v="11"/>
    <x v="5"/>
    <x v="3"/>
    <s v="13/05/2018"/>
    <x v="2"/>
    <s v="TS-21370"/>
    <s v="Todd Sumrall"/>
    <x v="1"/>
    <x v="0"/>
    <x v="16"/>
    <x v="1"/>
    <s v="FUR-BO-10004467"/>
    <x v="0"/>
    <n v="209.97900000000001"/>
  </r>
  <r>
    <n v="5013"/>
    <s v="US-2018-160465"/>
    <n v="21"/>
    <x v="7"/>
    <x v="3"/>
    <s v="26/07/2018"/>
    <x v="1"/>
    <s v="SW-20350"/>
    <s v="Sean Wendt"/>
    <x v="2"/>
    <x v="0"/>
    <x v="24"/>
    <x v="3"/>
    <s v="OFF-BI-10001670"/>
    <x v="1"/>
    <n v="33.93"/>
  </r>
  <r>
    <n v="5014"/>
    <s v="US-2018-160465"/>
    <n v="21"/>
    <x v="7"/>
    <x v="3"/>
    <s v="26/07/2018"/>
    <x v="1"/>
    <s v="SW-20350"/>
    <s v="Sean Wendt"/>
    <x v="2"/>
    <x v="0"/>
    <x v="24"/>
    <x v="3"/>
    <s v="OFF-ST-10000136"/>
    <x v="1"/>
    <n v="222.32"/>
  </r>
  <r>
    <n v="5015"/>
    <s v="US-2018-160465"/>
    <n v="21"/>
    <x v="7"/>
    <x v="3"/>
    <s v="26/07/2018"/>
    <x v="1"/>
    <s v="SW-20350"/>
    <s v="Sean Wendt"/>
    <x v="2"/>
    <x v="0"/>
    <x v="24"/>
    <x v="3"/>
    <s v="TEC-PH-10004522"/>
    <x v="2"/>
    <n v="210.56399999999999"/>
  </r>
  <r>
    <n v="5016"/>
    <s v="CA-2015-153850"/>
    <n v="24"/>
    <x v="0"/>
    <x v="2"/>
    <s v="29/11/2015"/>
    <x v="1"/>
    <s v="TH-21100"/>
    <s v="Thea Hendricks"/>
    <x v="0"/>
    <x v="0"/>
    <x v="24"/>
    <x v="3"/>
    <s v="FUR-FU-10002960"/>
    <x v="0"/>
    <n v="35.167999999999999"/>
  </r>
  <r>
    <n v="5017"/>
    <s v="CA-2015-153850"/>
    <n v="24"/>
    <x v="0"/>
    <x v="2"/>
    <s v="29/11/2015"/>
    <x v="1"/>
    <s v="TH-21100"/>
    <s v="Thea Hendricks"/>
    <x v="0"/>
    <x v="0"/>
    <x v="24"/>
    <x v="3"/>
    <s v="TEC-PH-10002584"/>
    <x v="2"/>
    <n v="1502.376"/>
  </r>
  <r>
    <n v="5018"/>
    <s v="CA-2015-127558"/>
    <n v="15"/>
    <x v="0"/>
    <x v="2"/>
    <s v="18/11/2015"/>
    <x v="2"/>
    <s v="SS-20410"/>
    <s v="Shahid Shariari"/>
    <x v="0"/>
    <x v="0"/>
    <x v="1"/>
    <x v="1"/>
    <s v="FUR-FU-10002505"/>
    <x v="0"/>
    <n v="10.11"/>
  </r>
  <r>
    <n v="5019"/>
    <s v="CA-2015-127558"/>
    <n v="15"/>
    <x v="0"/>
    <x v="2"/>
    <s v="18/11/2015"/>
    <x v="2"/>
    <s v="SS-20410"/>
    <s v="Shahid Shariari"/>
    <x v="0"/>
    <x v="0"/>
    <x v="1"/>
    <x v="1"/>
    <s v="TEC-AC-10003832"/>
    <x v="2"/>
    <n v="772.47"/>
  </r>
  <r>
    <n v="5020"/>
    <s v="CA-2015-127558"/>
    <n v="15"/>
    <x v="0"/>
    <x v="2"/>
    <s v="18/11/2015"/>
    <x v="2"/>
    <s v="SS-20410"/>
    <s v="Shahid Shariari"/>
    <x v="0"/>
    <x v="0"/>
    <x v="1"/>
    <x v="1"/>
    <s v="OFF-SU-10002537"/>
    <x v="1"/>
    <n v="20.46"/>
  </r>
  <r>
    <n v="5021"/>
    <s v="CA-2018-136511"/>
    <n v="23"/>
    <x v="10"/>
    <x v="3"/>
    <s v="25/03/2018"/>
    <x v="0"/>
    <s v="MZ-17515"/>
    <s v="Mary Zewe"/>
    <x v="1"/>
    <x v="0"/>
    <x v="15"/>
    <x v="3"/>
    <s v="OFF-SU-10003505"/>
    <x v="1"/>
    <n v="347.58"/>
  </r>
  <r>
    <n v="5022"/>
    <s v="CA-2017-133795"/>
    <n v="18"/>
    <x v="4"/>
    <x v="0"/>
    <s v="24/12/2017"/>
    <x v="1"/>
    <s v="JE-15475"/>
    <s v="Jeremy Ellison"/>
    <x v="0"/>
    <x v="0"/>
    <x v="1"/>
    <x v="1"/>
    <s v="TEC-AC-10001465"/>
    <x v="2"/>
    <n v="72.64"/>
  </r>
  <r>
    <n v="5023"/>
    <s v="CA-2017-133795"/>
    <n v="18"/>
    <x v="4"/>
    <x v="0"/>
    <s v="24/12/2017"/>
    <x v="1"/>
    <s v="JE-15475"/>
    <s v="Jeremy Ellison"/>
    <x v="0"/>
    <x v="0"/>
    <x v="1"/>
    <x v="1"/>
    <s v="TEC-AC-10003832"/>
    <x v="2"/>
    <n v="772.47"/>
  </r>
  <r>
    <n v="5024"/>
    <s v="CA-2017-133795"/>
    <n v="18"/>
    <x v="4"/>
    <x v="0"/>
    <s v="24/12/2017"/>
    <x v="1"/>
    <s v="JE-15475"/>
    <s v="Jeremy Ellison"/>
    <x v="0"/>
    <x v="0"/>
    <x v="1"/>
    <x v="1"/>
    <s v="FUR-FU-10003731"/>
    <x v="0"/>
    <n v="39.92"/>
  </r>
  <r>
    <n v="5025"/>
    <s v="US-2018-130953"/>
    <n v="29"/>
    <x v="7"/>
    <x v="3"/>
    <s v="03/08/2018"/>
    <x v="1"/>
    <s v="RF-19735"/>
    <s v="Roland Fjeld"/>
    <x v="0"/>
    <x v="0"/>
    <x v="26"/>
    <x v="2"/>
    <s v="OFF-BI-10004828"/>
    <x v="1"/>
    <n v="33.479999999999997"/>
  </r>
  <r>
    <n v="5026"/>
    <s v="US-2018-130953"/>
    <n v="29"/>
    <x v="7"/>
    <x v="3"/>
    <s v="03/08/2018"/>
    <x v="1"/>
    <s v="RF-19735"/>
    <s v="Roland Fjeld"/>
    <x v="0"/>
    <x v="0"/>
    <x v="26"/>
    <x v="2"/>
    <s v="TEC-PH-10003012"/>
    <x v="2"/>
    <n v="461.97"/>
  </r>
  <r>
    <n v="5027"/>
    <s v="US-2018-130953"/>
    <n v="29"/>
    <x v="7"/>
    <x v="3"/>
    <s v="03/08/2018"/>
    <x v="1"/>
    <s v="RF-19735"/>
    <s v="Roland Fjeld"/>
    <x v="0"/>
    <x v="0"/>
    <x v="26"/>
    <x v="2"/>
    <s v="OFF-AP-10002311"/>
    <x v="1"/>
    <n v="137.62"/>
  </r>
  <r>
    <n v="5028"/>
    <s v="US-2018-130953"/>
    <n v="29"/>
    <x v="7"/>
    <x v="3"/>
    <s v="03/08/2018"/>
    <x v="1"/>
    <s v="RF-19735"/>
    <s v="Roland Fjeld"/>
    <x v="0"/>
    <x v="0"/>
    <x v="26"/>
    <x v="2"/>
    <s v="FUR-CH-10004626"/>
    <x v="0"/>
    <n v="302.67"/>
  </r>
  <r>
    <n v="5029"/>
    <s v="CA-2015-151792"/>
    <n v="2"/>
    <x v="8"/>
    <x v="2"/>
    <s v="07/09/2015"/>
    <x v="0"/>
    <s v="CV-12295"/>
    <s v="Christina VanderZanden"/>
    <x v="0"/>
    <x v="0"/>
    <x v="10"/>
    <x v="2"/>
    <s v="TEC-AC-10001606"/>
    <x v="2"/>
    <n v="239.976"/>
  </r>
  <r>
    <n v="5030"/>
    <s v="CA-2018-139304"/>
    <n v="29"/>
    <x v="9"/>
    <x v="3"/>
    <s v="02/02/2018"/>
    <x v="1"/>
    <s v="VG-21790"/>
    <s v="Vivek Gonzalez"/>
    <x v="0"/>
    <x v="0"/>
    <x v="1"/>
    <x v="1"/>
    <s v="OFF-AR-10001216"/>
    <x v="1"/>
    <n v="8.34"/>
  </r>
  <r>
    <n v="5031"/>
    <s v="CA-2018-139304"/>
    <n v="29"/>
    <x v="9"/>
    <x v="3"/>
    <s v="02/02/2018"/>
    <x v="1"/>
    <s v="VG-21790"/>
    <s v="Vivek Gonzalez"/>
    <x v="0"/>
    <x v="0"/>
    <x v="1"/>
    <x v="1"/>
    <s v="OFF-SU-10001664"/>
    <x v="1"/>
    <n v="8.57"/>
  </r>
  <r>
    <n v="5032"/>
    <s v="CA-2018-139304"/>
    <n v="29"/>
    <x v="9"/>
    <x v="3"/>
    <s v="02/02/2018"/>
    <x v="1"/>
    <s v="VG-21790"/>
    <s v="Vivek Gonzalez"/>
    <x v="0"/>
    <x v="0"/>
    <x v="1"/>
    <x v="1"/>
    <s v="OFF-BI-10002498"/>
    <x v="1"/>
    <n v="119.616"/>
  </r>
  <r>
    <n v="5033"/>
    <s v="CA-2017-155166"/>
    <n v="26"/>
    <x v="4"/>
    <x v="0"/>
    <s v="02/01/2018"/>
    <x v="1"/>
    <s v="BB-11545"/>
    <s v="Brenda Bowman"/>
    <x v="1"/>
    <x v="0"/>
    <x v="30"/>
    <x v="3"/>
    <s v="FUR-CH-10003968"/>
    <x v="0"/>
    <n v="212.94"/>
  </r>
  <r>
    <n v="5034"/>
    <s v="CA-2017-155166"/>
    <n v="26"/>
    <x v="4"/>
    <x v="0"/>
    <s v="02/01/2018"/>
    <x v="1"/>
    <s v="BB-11545"/>
    <s v="Brenda Bowman"/>
    <x v="1"/>
    <x v="0"/>
    <x v="30"/>
    <x v="3"/>
    <s v="OFF-AP-10002765"/>
    <x v="1"/>
    <n v="26.49"/>
  </r>
  <r>
    <n v="5035"/>
    <s v="CA-2016-103954"/>
    <n v="9"/>
    <x v="6"/>
    <x v="1"/>
    <s v="13/08/2016"/>
    <x v="0"/>
    <s v="HR-14770"/>
    <s v="Hallie Redmond"/>
    <x v="2"/>
    <x v="0"/>
    <x v="6"/>
    <x v="2"/>
    <s v="FUR-BO-10004690"/>
    <x v="0"/>
    <n v="687.4"/>
  </r>
  <r>
    <n v="5036"/>
    <s v="CA-2015-169803"/>
    <n v="6"/>
    <x v="3"/>
    <x v="2"/>
    <s v="12/04/2015"/>
    <x v="1"/>
    <s v="SC-20260"/>
    <s v="Scott Cohen"/>
    <x v="1"/>
    <x v="0"/>
    <x v="4"/>
    <x v="1"/>
    <s v="FUR-TA-10000688"/>
    <x v="0"/>
    <n v="653.54999999999995"/>
  </r>
  <r>
    <n v="5037"/>
    <s v="CA-2015-169803"/>
    <n v="6"/>
    <x v="3"/>
    <x v="2"/>
    <s v="12/04/2015"/>
    <x v="1"/>
    <s v="SC-20260"/>
    <s v="Scott Cohen"/>
    <x v="1"/>
    <x v="0"/>
    <x v="4"/>
    <x v="1"/>
    <s v="TEC-AC-10003441"/>
    <x v="2"/>
    <n v="33.9"/>
  </r>
  <r>
    <n v="5038"/>
    <s v="CA-2018-141719"/>
    <n v="17"/>
    <x v="0"/>
    <x v="3"/>
    <s v="21/11/2018"/>
    <x v="0"/>
    <s v="EG-13900"/>
    <s v="Emily Grady"/>
    <x v="0"/>
    <x v="0"/>
    <x v="10"/>
    <x v="2"/>
    <s v="TEC-AC-10003610"/>
    <x v="2"/>
    <n v="239.96"/>
  </r>
  <r>
    <n v="5039"/>
    <s v="CA-2016-136469"/>
    <n v="11"/>
    <x v="7"/>
    <x v="1"/>
    <s v="12/07/2016"/>
    <x v="2"/>
    <s v="TS-21370"/>
    <s v="Todd Sumrall"/>
    <x v="1"/>
    <x v="0"/>
    <x v="13"/>
    <x v="3"/>
    <s v="FUR-TA-10001520"/>
    <x v="0"/>
    <n v="199.83600000000001"/>
  </r>
  <r>
    <n v="5040"/>
    <s v="CA-2016-136469"/>
    <n v="11"/>
    <x v="7"/>
    <x v="1"/>
    <s v="12/07/2016"/>
    <x v="2"/>
    <s v="TS-21370"/>
    <s v="Todd Sumrall"/>
    <x v="1"/>
    <x v="0"/>
    <x v="13"/>
    <x v="3"/>
    <s v="TEC-PH-10001817"/>
    <x v="2"/>
    <n v="716"/>
  </r>
  <r>
    <n v="5041"/>
    <s v="CA-2016-136469"/>
    <n v="11"/>
    <x v="7"/>
    <x v="1"/>
    <s v="12/07/2016"/>
    <x v="2"/>
    <s v="TS-21370"/>
    <s v="Todd Sumrall"/>
    <x v="1"/>
    <x v="0"/>
    <x v="13"/>
    <x v="3"/>
    <s v="OFF-BI-10004492"/>
    <x v="1"/>
    <n v="221.06"/>
  </r>
  <r>
    <n v="5042"/>
    <s v="CA-2017-158694"/>
    <n v="10"/>
    <x v="0"/>
    <x v="0"/>
    <s v="13/11/2017"/>
    <x v="0"/>
    <s v="AI-10855"/>
    <s v="Arianne Irving"/>
    <x v="0"/>
    <x v="0"/>
    <x v="1"/>
    <x v="1"/>
    <s v="OFF-PA-10002421"/>
    <x v="1"/>
    <n v="67.709999999999994"/>
  </r>
  <r>
    <n v="5043"/>
    <s v="CA-2017-158694"/>
    <n v="10"/>
    <x v="0"/>
    <x v="0"/>
    <s v="13/11/2017"/>
    <x v="0"/>
    <s v="AI-10855"/>
    <s v="Arianne Irving"/>
    <x v="0"/>
    <x v="0"/>
    <x v="1"/>
    <x v="1"/>
    <s v="OFF-AP-10000055"/>
    <x v="1"/>
    <n v="129.91999999999999"/>
  </r>
  <r>
    <n v="5044"/>
    <s v="CA-2017-158694"/>
    <n v="10"/>
    <x v="0"/>
    <x v="0"/>
    <s v="13/11/2017"/>
    <x v="0"/>
    <s v="AI-10855"/>
    <s v="Arianne Irving"/>
    <x v="0"/>
    <x v="0"/>
    <x v="1"/>
    <x v="1"/>
    <s v="FUR-FU-10000965"/>
    <x v="0"/>
    <n v="467.46"/>
  </r>
  <r>
    <n v="5045"/>
    <s v="CA-2017-158694"/>
    <n v="10"/>
    <x v="0"/>
    <x v="0"/>
    <s v="13/11/2017"/>
    <x v="0"/>
    <s v="AI-10855"/>
    <s v="Arianne Irving"/>
    <x v="0"/>
    <x v="0"/>
    <x v="1"/>
    <x v="1"/>
    <s v="OFF-PA-10001363"/>
    <x v="1"/>
    <n v="61.4"/>
  </r>
  <r>
    <n v="5046"/>
    <s v="CA-2017-158694"/>
    <n v="10"/>
    <x v="0"/>
    <x v="0"/>
    <s v="13/11/2017"/>
    <x v="0"/>
    <s v="AI-10855"/>
    <s v="Arianne Irving"/>
    <x v="0"/>
    <x v="0"/>
    <x v="1"/>
    <x v="1"/>
    <s v="OFF-ST-10001496"/>
    <x v="1"/>
    <n v="720.76"/>
  </r>
  <r>
    <n v="5047"/>
    <s v="CA-2017-158694"/>
    <n v="10"/>
    <x v="0"/>
    <x v="0"/>
    <s v="13/11/2017"/>
    <x v="0"/>
    <s v="AI-10855"/>
    <s v="Arianne Irving"/>
    <x v="0"/>
    <x v="0"/>
    <x v="1"/>
    <x v="1"/>
    <s v="OFF-BI-10004656"/>
    <x v="1"/>
    <n v="5.1840000000000002"/>
  </r>
  <r>
    <n v="5048"/>
    <s v="CA-2017-158694"/>
    <n v="10"/>
    <x v="0"/>
    <x v="0"/>
    <s v="13/11/2017"/>
    <x v="0"/>
    <s v="AI-10855"/>
    <s v="Arianne Irving"/>
    <x v="0"/>
    <x v="0"/>
    <x v="1"/>
    <x v="1"/>
    <s v="OFF-AR-10001227"/>
    <x v="1"/>
    <n v="14.7"/>
  </r>
  <r>
    <n v="5049"/>
    <s v="US-2015-104759"/>
    <n v="31"/>
    <x v="10"/>
    <x v="2"/>
    <s v="04/04/2015"/>
    <x v="1"/>
    <s v="DD-13570"/>
    <s v="Dorothy Dickinson"/>
    <x v="0"/>
    <x v="0"/>
    <x v="10"/>
    <x v="2"/>
    <s v="OFF-BI-10002071"/>
    <x v="1"/>
    <n v="8.1340000000000003"/>
  </r>
  <r>
    <n v="5050"/>
    <s v="US-2015-104759"/>
    <n v="31"/>
    <x v="10"/>
    <x v="2"/>
    <s v="04/04/2015"/>
    <x v="1"/>
    <s v="DD-13570"/>
    <s v="Dorothy Dickinson"/>
    <x v="0"/>
    <x v="0"/>
    <x v="10"/>
    <x v="2"/>
    <s v="TEC-AC-10004901"/>
    <x v="2"/>
    <n v="79.983999999999995"/>
  </r>
  <r>
    <n v="5051"/>
    <s v="CA-2016-150511"/>
    <n v="18"/>
    <x v="8"/>
    <x v="1"/>
    <s v="24/09/2016"/>
    <x v="1"/>
    <s v="AB-10060"/>
    <s v="Adam Bellavance"/>
    <x v="2"/>
    <x v="0"/>
    <x v="4"/>
    <x v="1"/>
    <s v="OFF-PA-10001776"/>
    <x v="1"/>
    <n v="18.54"/>
  </r>
  <r>
    <n v="5052"/>
    <s v="CA-2016-134922"/>
    <n v="7"/>
    <x v="0"/>
    <x v="1"/>
    <s v="11/11/2016"/>
    <x v="1"/>
    <s v="KB-16240"/>
    <s v="Karen Bern"/>
    <x v="1"/>
    <x v="0"/>
    <x v="9"/>
    <x v="3"/>
    <s v="OFF-EN-10000483"/>
    <x v="1"/>
    <n v="24.4"/>
  </r>
  <r>
    <n v="5053"/>
    <s v="US-2018-120607"/>
    <n v="19"/>
    <x v="5"/>
    <x v="3"/>
    <s v="19/05/2018"/>
    <x v="3"/>
    <s v="JC-15775"/>
    <s v="John Castell"/>
    <x v="0"/>
    <x v="0"/>
    <x v="32"/>
    <x v="0"/>
    <s v="OFF-PA-10003129"/>
    <x v="1"/>
    <n v="195.64"/>
  </r>
  <r>
    <n v="5054"/>
    <s v="CA-2016-141243"/>
    <n v="3"/>
    <x v="9"/>
    <x v="1"/>
    <s v="08/01/2016"/>
    <x v="0"/>
    <s v="AH-10465"/>
    <s v="Amy Hunt"/>
    <x v="0"/>
    <x v="0"/>
    <x v="5"/>
    <x v="2"/>
    <s v="TEC-AC-10003198"/>
    <x v="2"/>
    <n v="398.4"/>
  </r>
  <r>
    <n v="5055"/>
    <s v="CA-2016-141243"/>
    <n v="3"/>
    <x v="9"/>
    <x v="1"/>
    <s v="08/01/2016"/>
    <x v="0"/>
    <s v="AH-10465"/>
    <s v="Amy Hunt"/>
    <x v="0"/>
    <x v="0"/>
    <x v="5"/>
    <x v="2"/>
    <s v="OFF-AR-10001246"/>
    <x v="1"/>
    <n v="7.056"/>
  </r>
  <r>
    <n v="5056"/>
    <s v="CA-2016-141243"/>
    <n v="3"/>
    <x v="9"/>
    <x v="1"/>
    <s v="08/01/2016"/>
    <x v="0"/>
    <s v="AH-10465"/>
    <s v="Amy Hunt"/>
    <x v="0"/>
    <x v="0"/>
    <x v="5"/>
    <x v="2"/>
    <s v="FUR-BO-10003272"/>
    <x v="0"/>
    <n v="1352.3976"/>
  </r>
  <r>
    <n v="5057"/>
    <s v="CA-2016-162166"/>
    <n v="8"/>
    <x v="8"/>
    <x v="1"/>
    <s v="11/09/2016"/>
    <x v="2"/>
    <s v="NM-18520"/>
    <s v="Neoma Murray"/>
    <x v="0"/>
    <x v="0"/>
    <x v="1"/>
    <x v="1"/>
    <s v="OFF-PA-10002606"/>
    <x v="1"/>
    <n v="26.4"/>
  </r>
  <r>
    <n v="5058"/>
    <s v="CA-2016-162166"/>
    <n v="8"/>
    <x v="8"/>
    <x v="1"/>
    <s v="11/09/2016"/>
    <x v="2"/>
    <s v="NM-18520"/>
    <s v="Neoma Murray"/>
    <x v="0"/>
    <x v="0"/>
    <x v="1"/>
    <x v="1"/>
    <s v="OFF-ST-10002486"/>
    <x v="1"/>
    <n v="41.88"/>
  </r>
  <r>
    <n v="5059"/>
    <s v="CA-2017-120796"/>
    <n v="3"/>
    <x v="3"/>
    <x v="0"/>
    <s v="07/04/2017"/>
    <x v="1"/>
    <s v="CS-11950"/>
    <s v="Carlos Soltero"/>
    <x v="0"/>
    <x v="0"/>
    <x v="9"/>
    <x v="3"/>
    <s v="OFF-BI-10004330"/>
    <x v="1"/>
    <n v="99.846000000000004"/>
  </r>
  <r>
    <n v="5060"/>
    <s v="CA-2017-109722"/>
    <n v="5"/>
    <x v="4"/>
    <x v="0"/>
    <s v="07/12/2017"/>
    <x v="0"/>
    <s v="TP-21130"/>
    <s v="Theone Pippenger"/>
    <x v="0"/>
    <x v="0"/>
    <x v="0"/>
    <x v="0"/>
    <s v="TEC-PH-10000560"/>
    <x v="2"/>
    <n v="699.98"/>
  </r>
  <r>
    <n v="5061"/>
    <s v="CA-2017-109722"/>
    <n v="5"/>
    <x v="4"/>
    <x v="0"/>
    <s v="07/12/2017"/>
    <x v="0"/>
    <s v="TP-21130"/>
    <s v="Theone Pippenger"/>
    <x v="0"/>
    <x v="0"/>
    <x v="0"/>
    <x v="0"/>
    <s v="OFF-ST-10000060"/>
    <x v="1"/>
    <n v="584.82000000000005"/>
  </r>
  <r>
    <n v="5062"/>
    <s v="CA-2016-136798"/>
    <n v="8"/>
    <x v="5"/>
    <x v="1"/>
    <s v="12/05/2016"/>
    <x v="1"/>
    <s v="DL-12925"/>
    <s v="Daniel Lacy"/>
    <x v="0"/>
    <x v="0"/>
    <x v="11"/>
    <x v="2"/>
    <s v="OFF-BI-10003684"/>
    <x v="1"/>
    <n v="43.98"/>
  </r>
  <r>
    <n v="5063"/>
    <s v="CA-2016-136798"/>
    <n v="8"/>
    <x v="5"/>
    <x v="1"/>
    <s v="12/05/2016"/>
    <x v="1"/>
    <s v="DL-12925"/>
    <s v="Daniel Lacy"/>
    <x v="0"/>
    <x v="0"/>
    <x v="11"/>
    <x v="2"/>
    <s v="TEC-PH-10000441"/>
    <x v="2"/>
    <n v="377.97"/>
  </r>
  <r>
    <n v="5064"/>
    <s v="CA-2016-136798"/>
    <n v="8"/>
    <x v="5"/>
    <x v="1"/>
    <s v="12/05/2016"/>
    <x v="1"/>
    <s v="DL-12925"/>
    <s v="Daniel Lacy"/>
    <x v="0"/>
    <x v="0"/>
    <x v="11"/>
    <x v="2"/>
    <s v="FUR-FU-10000723"/>
    <x v="0"/>
    <n v="123.96"/>
  </r>
  <r>
    <n v="5065"/>
    <s v="CA-2018-122196"/>
    <n v="22"/>
    <x v="8"/>
    <x v="3"/>
    <s v="24/09/2018"/>
    <x v="2"/>
    <s v="CA-12265"/>
    <s v="Christina Anderson"/>
    <x v="0"/>
    <x v="0"/>
    <x v="13"/>
    <x v="3"/>
    <s v="TEC-PH-10004977"/>
    <x v="2"/>
    <n v="391.98"/>
  </r>
  <r>
    <n v="5066"/>
    <s v="CA-2018-142090"/>
    <n v="30"/>
    <x v="0"/>
    <x v="3"/>
    <s v="07/12/2018"/>
    <x v="1"/>
    <s v="SC-20380"/>
    <s v="Shahid Collister"/>
    <x v="0"/>
    <x v="0"/>
    <x v="3"/>
    <x v="0"/>
    <s v="TEC-AC-10002001"/>
    <x v="2"/>
    <n v="383.976"/>
  </r>
  <r>
    <n v="5067"/>
    <s v="CA-2018-142090"/>
    <n v="30"/>
    <x v="0"/>
    <x v="3"/>
    <s v="07/12/2018"/>
    <x v="1"/>
    <s v="SC-20380"/>
    <s v="Shahid Collister"/>
    <x v="0"/>
    <x v="0"/>
    <x v="3"/>
    <x v="0"/>
    <s v="FUR-TA-10001889"/>
    <x v="0"/>
    <n v="1781.682"/>
  </r>
  <r>
    <n v="5068"/>
    <s v="CA-2018-160934"/>
    <n v="15"/>
    <x v="9"/>
    <x v="3"/>
    <s v="19/01/2018"/>
    <x v="1"/>
    <s v="TT-21460"/>
    <s v="Tonja Turnell"/>
    <x v="2"/>
    <x v="0"/>
    <x v="1"/>
    <x v="1"/>
    <s v="OFF-AR-10003504"/>
    <x v="1"/>
    <n v="21.4"/>
  </r>
  <r>
    <n v="5069"/>
    <s v="CA-2015-124478"/>
    <n v="8"/>
    <x v="6"/>
    <x v="2"/>
    <s v="12/08/2015"/>
    <x v="1"/>
    <s v="MA-17560"/>
    <s v="Matt Abelman"/>
    <x v="2"/>
    <x v="0"/>
    <x v="12"/>
    <x v="2"/>
    <s v="TEC-CO-10001571"/>
    <x v="2"/>
    <n v="549.99"/>
  </r>
  <r>
    <n v="5070"/>
    <s v="CA-2015-124478"/>
    <n v="8"/>
    <x v="6"/>
    <x v="2"/>
    <s v="12/08/2015"/>
    <x v="1"/>
    <s v="MA-17560"/>
    <s v="Matt Abelman"/>
    <x v="2"/>
    <x v="0"/>
    <x v="12"/>
    <x v="2"/>
    <s v="OFF-AP-10002495"/>
    <x v="1"/>
    <n v="167.535"/>
  </r>
  <r>
    <n v="5071"/>
    <s v="CA-2015-124478"/>
    <n v="8"/>
    <x v="6"/>
    <x v="2"/>
    <s v="12/08/2015"/>
    <x v="1"/>
    <s v="MA-17560"/>
    <s v="Matt Abelman"/>
    <x v="2"/>
    <x v="0"/>
    <x v="12"/>
    <x v="2"/>
    <s v="OFF-EN-10002500"/>
    <x v="1"/>
    <n v="38.340000000000003"/>
  </r>
  <r>
    <n v="5072"/>
    <s v="CA-2015-124478"/>
    <n v="8"/>
    <x v="6"/>
    <x v="2"/>
    <s v="12/08/2015"/>
    <x v="1"/>
    <s v="MA-17560"/>
    <s v="Matt Abelman"/>
    <x v="2"/>
    <x v="0"/>
    <x v="12"/>
    <x v="2"/>
    <s v="FUR-FU-10002088"/>
    <x v="0"/>
    <n v="53.88"/>
  </r>
  <r>
    <n v="5073"/>
    <s v="CA-2015-124478"/>
    <n v="8"/>
    <x v="6"/>
    <x v="2"/>
    <s v="12/08/2015"/>
    <x v="1"/>
    <s v="MA-17560"/>
    <s v="Matt Abelman"/>
    <x v="2"/>
    <x v="0"/>
    <x v="12"/>
    <x v="2"/>
    <s v="TEC-PH-10001128"/>
    <x v="2"/>
    <n v="299.98"/>
  </r>
  <r>
    <n v="5074"/>
    <s v="CA-2016-145485"/>
    <n v="5"/>
    <x v="0"/>
    <x v="1"/>
    <s v="05/11/2016"/>
    <x v="3"/>
    <s v="JM-16195"/>
    <s v="Justin MacKendrick"/>
    <x v="0"/>
    <x v="0"/>
    <x v="1"/>
    <x v="1"/>
    <s v="OFF-ST-10000649"/>
    <x v="1"/>
    <n v="62.8"/>
  </r>
  <r>
    <n v="5075"/>
    <s v="CA-2018-151071"/>
    <n v="25"/>
    <x v="3"/>
    <x v="3"/>
    <s v="29/04/2018"/>
    <x v="0"/>
    <s v="MB-18085"/>
    <s v="Mick Brown"/>
    <x v="0"/>
    <x v="0"/>
    <x v="1"/>
    <x v="1"/>
    <s v="OFF-BI-10002103"/>
    <x v="1"/>
    <n v="13.904"/>
  </r>
  <r>
    <n v="5076"/>
    <s v="CA-2015-134572"/>
    <n v="20"/>
    <x v="3"/>
    <x v="2"/>
    <s v="22/04/2015"/>
    <x v="0"/>
    <s v="SV-20365"/>
    <s v="Seth Vernon"/>
    <x v="0"/>
    <x v="0"/>
    <x v="5"/>
    <x v="2"/>
    <s v="FUR-TA-10001705"/>
    <x v="0"/>
    <n v="744.1"/>
  </r>
  <r>
    <n v="5077"/>
    <s v="CA-2015-134572"/>
    <n v="20"/>
    <x v="3"/>
    <x v="2"/>
    <s v="22/04/2015"/>
    <x v="0"/>
    <s v="SV-20365"/>
    <s v="Seth Vernon"/>
    <x v="0"/>
    <x v="0"/>
    <x v="5"/>
    <x v="2"/>
    <s v="OFF-ST-10004634"/>
    <x v="1"/>
    <n v="44.84"/>
  </r>
  <r>
    <n v="5078"/>
    <s v="CA-2015-134572"/>
    <n v="20"/>
    <x v="3"/>
    <x v="2"/>
    <s v="22/04/2015"/>
    <x v="0"/>
    <s v="SV-20365"/>
    <s v="Seth Vernon"/>
    <x v="0"/>
    <x v="0"/>
    <x v="5"/>
    <x v="2"/>
    <s v="FUR-TA-10004442"/>
    <x v="0"/>
    <n v="401.59"/>
  </r>
  <r>
    <n v="5079"/>
    <s v="CA-2018-143217"/>
    <n v="11"/>
    <x v="0"/>
    <x v="3"/>
    <s v="17/11/2018"/>
    <x v="1"/>
    <s v="CG-12040"/>
    <s v="Catherine Glotzbach"/>
    <x v="2"/>
    <x v="0"/>
    <x v="6"/>
    <x v="2"/>
    <s v="OFF-BI-10002949"/>
    <x v="1"/>
    <n v="18.239999999999998"/>
  </r>
  <r>
    <n v="5080"/>
    <s v="US-2018-133312"/>
    <n v="25"/>
    <x v="0"/>
    <x v="3"/>
    <s v="29/11/2018"/>
    <x v="1"/>
    <s v="BD-11500"/>
    <s v="Bradley Drucker"/>
    <x v="0"/>
    <x v="0"/>
    <x v="1"/>
    <x v="1"/>
    <s v="FUR-BO-10002213"/>
    <x v="0"/>
    <n v="359.49900000000002"/>
  </r>
  <r>
    <n v="5081"/>
    <s v="US-2018-133312"/>
    <n v="25"/>
    <x v="0"/>
    <x v="3"/>
    <s v="29/11/2018"/>
    <x v="1"/>
    <s v="BD-11500"/>
    <s v="Bradley Drucker"/>
    <x v="0"/>
    <x v="0"/>
    <x v="1"/>
    <x v="1"/>
    <s v="OFF-ST-10001325"/>
    <x v="1"/>
    <n v="10.48"/>
  </r>
  <r>
    <n v="5082"/>
    <s v="US-2016-137533"/>
    <n v="18"/>
    <x v="4"/>
    <x v="1"/>
    <s v="18/12/2016"/>
    <x v="3"/>
    <s v="JK-15640"/>
    <s v="Jim Kriz"/>
    <x v="2"/>
    <x v="0"/>
    <x v="24"/>
    <x v="3"/>
    <s v="OFF-PA-10003441"/>
    <x v="1"/>
    <n v="20.736000000000001"/>
  </r>
  <r>
    <n v="5083"/>
    <s v="CA-2017-155138"/>
    <n v="8"/>
    <x v="8"/>
    <x v="0"/>
    <s v="12/09/2017"/>
    <x v="1"/>
    <s v="JM-15580"/>
    <s v="Jill Matthias"/>
    <x v="0"/>
    <x v="0"/>
    <x v="3"/>
    <x v="0"/>
    <s v="TEC-AC-10004209"/>
    <x v="2"/>
    <n v="35.167999999999999"/>
  </r>
  <r>
    <n v="5084"/>
    <s v="CA-2017-155138"/>
    <n v="8"/>
    <x v="8"/>
    <x v="0"/>
    <s v="12/09/2017"/>
    <x v="1"/>
    <s v="JM-15580"/>
    <s v="Jill Matthias"/>
    <x v="0"/>
    <x v="0"/>
    <x v="3"/>
    <x v="0"/>
    <s v="OFF-PA-10000501"/>
    <x v="1"/>
    <n v="64.703999999999994"/>
  </r>
  <r>
    <n v="5085"/>
    <s v="CA-2017-108350"/>
    <n v="6"/>
    <x v="1"/>
    <x v="0"/>
    <s v="09/06/2017"/>
    <x v="0"/>
    <s v="SC-20230"/>
    <s v="Scot Coram"/>
    <x v="1"/>
    <x v="0"/>
    <x v="31"/>
    <x v="3"/>
    <s v="OFF-PA-10003656"/>
    <x v="1"/>
    <n v="105.52"/>
  </r>
  <r>
    <n v="5086"/>
    <s v="CA-2016-144302"/>
    <n v="19"/>
    <x v="1"/>
    <x v="1"/>
    <s v="23/06/2016"/>
    <x v="1"/>
    <s v="ME-17320"/>
    <s v="Maria Etezadi"/>
    <x v="2"/>
    <x v="0"/>
    <x v="5"/>
    <x v="2"/>
    <s v="OFF-BI-10001107"/>
    <x v="1"/>
    <n v="5.7919999999999998"/>
  </r>
  <r>
    <n v="5087"/>
    <s v="CA-2016-109001"/>
    <n v="5"/>
    <x v="10"/>
    <x v="1"/>
    <s v="09/03/2016"/>
    <x v="1"/>
    <s v="KN-16390"/>
    <s v="Katherine Nockton"/>
    <x v="1"/>
    <x v="0"/>
    <x v="9"/>
    <x v="3"/>
    <s v="TEC-PH-10000562"/>
    <x v="2"/>
    <n v="466.15800000000002"/>
  </r>
  <r>
    <n v="5088"/>
    <s v="CA-2016-109001"/>
    <n v="5"/>
    <x v="10"/>
    <x v="1"/>
    <s v="09/03/2016"/>
    <x v="1"/>
    <s v="KN-16390"/>
    <s v="Katherine Nockton"/>
    <x v="1"/>
    <x v="0"/>
    <x v="9"/>
    <x v="3"/>
    <s v="TEC-AC-10001101"/>
    <x v="2"/>
    <n v="10.311999999999999"/>
  </r>
  <r>
    <n v="5089"/>
    <s v="CA-2016-109001"/>
    <n v="5"/>
    <x v="10"/>
    <x v="1"/>
    <s v="09/03/2016"/>
    <x v="1"/>
    <s v="KN-16390"/>
    <s v="Katherine Nockton"/>
    <x v="1"/>
    <x v="0"/>
    <x v="9"/>
    <x v="3"/>
    <s v="OFF-BI-10003529"/>
    <x v="1"/>
    <n v="2.556"/>
  </r>
  <r>
    <n v="5090"/>
    <s v="CA-2018-132738"/>
    <n v="4"/>
    <x v="6"/>
    <x v="3"/>
    <s v="07/08/2018"/>
    <x v="2"/>
    <s v="HM-14860"/>
    <s v="Harry Marie"/>
    <x v="1"/>
    <x v="0"/>
    <x v="22"/>
    <x v="1"/>
    <s v="OFF-PA-10001752"/>
    <x v="1"/>
    <n v="7.968"/>
  </r>
  <r>
    <n v="5091"/>
    <s v="CA-2018-132738"/>
    <n v="4"/>
    <x v="6"/>
    <x v="3"/>
    <s v="07/08/2018"/>
    <x v="2"/>
    <s v="HM-14860"/>
    <s v="Harry Marie"/>
    <x v="1"/>
    <x v="0"/>
    <x v="22"/>
    <x v="1"/>
    <s v="OFF-EN-10001141"/>
    <x v="1"/>
    <n v="8.7840000000000007"/>
  </r>
  <r>
    <n v="5092"/>
    <s v="CA-2018-156720"/>
    <n v="30"/>
    <x v="4"/>
    <x v="3"/>
    <s v="03/01/2019"/>
    <x v="1"/>
    <s v="JM-15580"/>
    <s v="Jill Matthias"/>
    <x v="0"/>
    <x v="0"/>
    <x v="22"/>
    <x v="1"/>
    <s v="OFF-FA-10003472"/>
    <x v="1"/>
    <n v="3.024"/>
  </r>
  <r>
    <n v="5093"/>
    <s v="CA-2016-119102"/>
    <n v="23"/>
    <x v="5"/>
    <x v="1"/>
    <s v="27/05/2016"/>
    <x v="1"/>
    <s v="KH-16690"/>
    <s v="Kristen Hastings"/>
    <x v="1"/>
    <x v="0"/>
    <x v="34"/>
    <x v="3"/>
    <s v="OFF-ST-10004507"/>
    <x v="1"/>
    <n v="51.45"/>
  </r>
  <r>
    <n v="5094"/>
    <s v="US-2015-140452"/>
    <n v="6"/>
    <x v="4"/>
    <x v="2"/>
    <s v="10/12/2015"/>
    <x v="1"/>
    <s v="BK-11260"/>
    <s v="Berenike Kampe"/>
    <x v="0"/>
    <x v="0"/>
    <x v="10"/>
    <x v="2"/>
    <s v="OFF-AP-10004036"/>
    <x v="1"/>
    <n v="14.016"/>
  </r>
  <r>
    <n v="5095"/>
    <s v="US-2015-140452"/>
    <n v="6"/>
    <x v="4"/>
    <x v="2"/>
    <s v="10/12/2015"/>
    <x v="1"/>
    <s v="BK-11260"/>
    <s v="Berenike Kampe"/>
    <x v="0"/>
    <x v="0"/>
    <x v="10"/>
    <x v="2"/>
    <s v="FUR-TA-10004086"/>
    <x v="0"/>
    <n v="214.95"/>
  </r>
  <r>
    <n v="5096"/>
    <s v="US-2015-140452"/>
    <n v="6"/>
    <x v="4"/>
    <x v="2"/>
    <s v="10/12/2015"/>
    <x v="1"/>
    <s v="BK-11260"/>
    <s v="Berenike Kampe"/>
    <x v="0"/>
    <x v="0"/>
    <x v="10"/>
    <x v="2"/>
    <s v="TEC-PH-10000307"/>
    <x v="2"/>
    <n v="35.04"/>
  </r>
  <r>
    <n v="5097"/>
    <s v="US-2015-140452"/>
    <n v="6"/>
    <x v="4"/>
    <x v="2"/>
    <s v="10/12/2015"/>
    <x v="1"/>
    <s v="BK-11260"/>
    <s v="Berenike Kampe"/>
    <x v="0"/>
    <x v="0"/>
    <x v="10"/>
    <x v="2"/>
    <s v="FUR-FU-10002088"/>
    <x v="0"/>
    <n v="10.776"/>
  </r>
  <r>
    <n v="5098"/>
    <s v="US-2015-140452"/>
    <n v="6"/>
    <x v="4"/>
    <x v="2"/>
    <s v="10/12/2015"/>
    <x v="1"/>
    <s v="BK-11260"/>
    <s v="Berenike Kampe"/>
    <x v="0"/>
    <x v="0"/>
    <x v="10"/>
    <x v="2"/>
    <s v="OFF-BI-10004965"/>
    <x v="1"/>
    <n v="4.5999999999999996"/>
  </r>
  <r>
    <n v="5099"/>
    <s v="US-2015-140452"/>
    <n v="6"/>
    <x v="4"/>
    <x v="2"/>
    <s v="10/12/2015"/>
    <x v="1"/>
    <s v="BK-11260"/>
    <s v="Berenike Kampe"/>
    <x v="0"/>
    <x v="0"/>
    <x v="10"/>
    <x v="2"/>
    <s v="OFF-ST-10002485"/>
    <x v="1"/>
    <n v="35.167999999999999"/>
  </r>
  <r>
    <n v="5100"/>
    <s v="CA-2016-141936"/>
    <n v="7"/>
    <x v="6"/>
    <x v="1"/>
    <s v="12/08/2016"/>
    <x v="1"/>
    <s v="PN-18775"/>
    <s v="Parhena Norris"/>
    <x v="2"/>
    <x v="0"/>
    <x v="1"/>
    <x v="1"/>
    <s v="OFF-BI-10002194"/>
    <x v="1"/>
    <n v="19.152000000000001"/>
  </r>
  <r>
    <n v="5101"/>
    <s v="CA-2015-158442"/>
    <n v="17"/>
    <x v="10"/>
    <x v="2"/>
    <s v="17/03/2015"/>
    <x v="3"/>
    <s v="AZ-10750"/>
    <s v="Annie Zypern"/>
    <x v="0"/>
    <x v="0"/>
    <x v="5"/>
    <x v="2"/>
    <s v="OFF-AR-10003732"/>
    <x v="1"/>
    <n v="4.4480000000000004"/>
  </r>
  <r>
    <n v="5102"/>
    <s v="CA-2015-158442"/>
    <n v="17"/>
    <x v="10"/>
    <x v="2"/>
    <s v="17/03/2015"/>
    <x v="3"/>
    <s v="AZ-10750"/>
    <s v="Annie Zypern"/>
    <x v="0"/>
    <x v="0"/>
    <x v="5"/>
    <x v="2"/>
    <s v="OFF-PA-10002195"/>
    <x v="1"/>
    <n v="5.1840000000000002"/>
  </r>
  <r>
    <n v="5103"/>
    <s v="CA-2015-158442"/>
    <n v="17"/>
    <x v="10"/>
    <x v="2"/>
    <s v="17/03/2015"/>
    <x v="3"/>
    <s v="AZ-10750"/>
    <s v="Annie Zypern"/>
    <x v="0"/>
    <x v="0"/>
    <x v="5"/>
    <x v="2"/>
    <s v="OFF-PA-10002365"/>
    <x v="1"/>
    <n v="15.552"/>
  </r>
  <r>
    <n v="5104"/>
    <s v="CA-2016-167374"/>
    <n v="26"/>
    <x v="10"/>
    <x v="1"/>
    <s v="30/03/2016"/>
    <x v="0"/>
    <s v="GM-14500"/>
    <s v="Gene McClure"/>
    <x v="0"/>
    <x v="0"/>
    <x v="9"/>
    <x v="3"/>
    <s v="OFF-PA-10001950"/>
    <x v="1"/>
    <n v="40.031999999999996"/>
  </r>
  <r>
    <n v="5105"/>
    <s v="CA-2016-167374"/>
    <n v="26"/>
    <x v="10"/>
    <x v="1"/>
    <s v="30/03/2016"/>
    <x v="0"/>
    <s v="GM-14500"/>
    <s v="Gene McClure"/>
    <x v="0"/>
    <x v="0"/>
    <x v="9"/>
    <x v="3"/>
    <s v="TEC-AC-10004633"/>
    <x v="2"/>
    <n v="16.776"/>
  </r>
  <r>
    <n v="5106"/>
    <s v="CA-2015-116568"/>
    <n v="14"/>
    <x v="4"/>
    <x v="2"/>
    <s v="20/12/2015"/>
    <x v="1"/>
    <s v="BM-11785"/>
    <s v="Bryan Mills"/>
    <x v="0"/>
    <x v="0"/>
    <x v="2"/>
    <x v="0"/>
    <s v="FUR-CH-10002439"/>
    <x v="0"/>
    <n v="186.304"/>
  </r>
  <r>
    <n v="5107"/>
    <s v="CA-2016-147102"/>
    <n v="19"/>
    <x v="8"/>
    <x v="1"/>
    <s v="26/09/2016"/>
    <x v="1"/>
    <s v="NH-18610"/>
    <s v="Nicole Hansen"/>
    <x v="1"/>
    <x v="0"/>
    <x v="32"/>
    <x v="0"/>
    <s v="TEC-AC-10000682"/>
    <x v="2"/>
    <n v="66.36"/>
  </r>
  <r>
    <n v="5108"/>
    <s v="CA-2018-132213"/>
    <n v="25"/>
    <x v="3"/>
    <x v="3"/>
    <s v="26/04/2018"/>
    <x v="2"/>
    <s v="PN-18775"/>
    <s v="Parhena Norris"/>
    <x v="2"/>
    <x v="0"/>
    <x v="18"/>
    <x v="0"/>
    <s v="OFF-AR-10004078"/>
    <x v="1"/>
    <n v="42.048000000000002"/>
  </r>
  <r>
    <n v="5109"/>
    <s v="CA-2018-132213"/>
    <n v="25"/>
    <x v="3"/>
    <x v="3"/>
    <s v="26/04/2018"/>
    <x v="2"/>
    <s v="PN-18775"/>
    <s v="Parhena Norris"/>
    <x v="2"/>
    <x v="0"/>
    <x v="18"/>
    <x v="0"/>
    <s v="OFF-AR-10001958"/>
    <x v="1"/>
    <n v="67.92"/>
  </r>
  <r>
    <n v="5110"/>
    <s v="CA-2015-138450"/>
    <n v="18"/>
    <x v="2"/>
    <x v="2"/>
    <s v="22/10/2015"/>
    <x v="1"/>
    <s v="EH-13765"/>
    <s v="Edward Hooks"/>
    <x v="1"/>
    <x v="0"/>
    <x v="9"/>
    <x v="3"/>
    <s v="OFF-EN-10001335"/>
    <x v="1"/>
    <n v="52.512"/>
  </r>
  <r>
    <n v="5111"/>
    <s v="CA-2015-138450"/>
    <n v="18"/>
    <x v="2"/>
    <x v="2"/>
    <s v="22/10/2015"/>
    <x v="1"/>
    <s v="EH-13765"/>
    <s v="Edward Hooks"/>
    <x v="1"/>
    <x v="0"/>
    <x v="9"/>
    <x v="3"/>
    <s v="OFF-ST-10003479"/>
    <x v="1"/>
    <n v="186.91200000000001"/>
  </r>
  <r>
    <n v="5112"/>
    <s v="CA-2015-138450"/>
    <n v="18"/>
    <x v="2"/>
    <x v="2"/>
    <s v="22/10/2015"/>
    <x v="1"/>
    <s v="EH-13765"/>
    <s v="Edward Hooks"/>
    <x v="1"/>
    <x v="0"/>
    <x v="9"/>
    <x v="3"/>
    <s v="OFF-PA-10003016"/>
    <x v="1"/>
    <n v="10.048"/>
  </r>
  <r>
    <n v="5113"/>
    <s v="CA-2016-153073"/>
    <n v="13"/>
    <x v="0"/>
    <x v="1"/>
    <s v="13/11/2016"/>
    <x v="3"/>
    <s v="HA-14905"/>
    <s v="Helen Abelman"/>
    <x v="0"/>
    <x v="0"/>
    <x v="10"/>
    <x v="2"/>
    <s v="FUR-FU-10001025"/>
    <x v="0"/>
    <n v="17.495999999999999"/>
  </r>
  <r>
    <n v="5114"/>
    <s v="CA-2017-147970"/>
    <n v="31"/>
    <x v="9"/>
    <x v="0"/>
    <s v="02/02/2017"/>
    <x v="0"/>
    <s v="AB-10150"/>
    <s v="Aimee Bixby"/>
    <x v="0"/>
    <x v="0"/>
    <x v="5"/>
    <x v="2"/>
    <s v="OFF-PA-10003936"/>
    <x v="1"/>
    <n v="15.552"/>
  </r>
  <r>
    <n v="5115"/>
    <s v="CA-2017-150658"/>
    <n v="17"/>
    <x v="0"/>
    <x v="0"/>
    <s v="22/11/2017"/>
    <x v="1"/>
    <s v="MS-17365"/>
    <s v="Maribeth Schnelling"/>
    <x v="0"/>
    <x v="0"/>
    <x v="27"/>
    <x v="1"/>
    <s v="OFF-BI-10004140"/>
    <x v="1"/>
    <n v="10.776"/>
  </r>
  <r>
    <n v="5116"/>
    <s v="CA-2018-125640"/>
    <n v="25"/>
    <x v="7"/>
    <x v="3"/>
    <s v="29/07/2018"/>
    <x v="1"/>
    <s v="DD-13570"/>
    <s v="Dorothy Dickinson"/>
    <x v="0"/>
    <x v="0"/>
    <x v="9"/>
    <x v="3"/>
    <s v="OFF-LA-10004178"/>
    <x v="1"/>
    <n v="3.3039999999999998"/>
  </r>
  <r>
    <n v="5117"/>
    <s v="CA-2018-154137"/>
    <n v="11"/>
    <x v="0"/>
    <x v="3"/>
    <s v="17/11/2018"/>
    <x v="1"/>
    <s v="MT-17815"/>
    <s v="Meg Tillman"/>
    <x v="0"/>
    <x v="0"/>
    <x v="15"/>
    <x v="3"/>
    <s v="OFF-ST-10003324"/>
    <x v="1"/>
    <n v="35.479999999999997"/>
  </r>
  <r>
    <n v="5118"/>
    <s v="CA-2016-127173"/>
    <n v="26"/>
    <x v="8"/>
    <x v="1"/>
    <s v="03/10/2016"/>
    <x v="1"/>
    <s v="GM-14500"/>
    <s v="Gene McClure"/>
    <x v="0"/>
    <x v="0"/>
    <x v="15"/>
    <x v="3"/>
    <s v="OFF-FA-10004854"/>
    <x v="1"/>
    <n v="34.44"/>
  </r>
  <r>
    <n v="5119"/>
    <s v="CA-2016-127173"/>
    <n v="26"/>
    <x v="8"/>
    <x v="1"/>
    <s v="03/10/2016"/>
    <x v="1"/>
    <s v="GM-14500"/>
    <s v="Gene McClure"/>
    <x v="0"/>
    <x v="0"/>
    <x v="15"/>
    <x v="3"/>
    <s v="TEC-MA-10002859"/>
    <x v="2"/>
    <n v="629.92999999999995"/>
  </r>
  <r>
    <n v="5120"/>
    <s v="CA-2016-127173"/>
    <n v="26"/>
    <x v="8"/>
    <x v="1"/>
    <s v="03/10/2016"/>
    <x v="1"/>
    <s v="GM-14500"/>
    <s v="Gene McClure"/>
    <x v="0"/>
    <x v="0"/>
    <x v="15"/>
    <x v="3"/>
    <s v="OFF-BI-10000088"/>
    <x v="1"/>
    <n v="79.055999999999997"/>
  </r>
  <r>
    <n v="5121"/>
    <s v="CA-2015-149538"/>
    <n v="4"/>
    <x v="3"/>
    <x v="2"/>
    <s v="08/04/2015"/>
    <x v="1"/>
    <s v="KB-16585"/>
    <s v="Ken Black"/>
    <x v="1"/>
    <x v="0"/>
    <x v="28"/>
    <x v="0"/>
    <s v="OFF-ST-10004180"/>
    <x v="1"/>
    <n v="232.55"/>
  </r>
  <r>
    <n v="5122"/>
    <s v="CA-2015-149538"/>
    <n v="4"/>
    <x v="3"/>
    <x v="2"/>
    <s v="08/04/2015"/>
    <x v="1"/>
    <s v="KB-16585"/>
    <s v="Ken Black"/>
    <x v="1"/>
    <x v="0"/>
    <x v="28"/>
    <x v="0"/>
    <s v="TEC-AC-10002926"/>
    <x v="2"/>
    <n v="99.98"/>
  </r>
  <r>
    <n v="5123"/>
    <s v="CA-2015-149538"/>
    <n v="4"/>
    <x v="3"/>
    <x v="2"/>
    <s v="08/04/2015"/>
    <x v="1"/>
    <s v="KB-16585"/>
    <s v="Ken Black"/>
    <x v="1"/>
    <x v="0"/>
    <x v="28"/>
    <x v="0"/>
    <s v="OFF-PA-10003797"/>
    <x v="1"/>
    <n v="19.440000000000001"/>
  </r>
  <r>
    <n v="5124"/>
    <s v="CA-2015-149538"/>
    <n v="4"/>
    <x v="3"/>
    <x v="2"/>
    <s v="08/04/2015"/>
    <x v="1"/>
    <s v="KB-16585"/>
    <s v="Ken Black"/>
    <x v="1"/>
    <x v="0"/>
    <x v="28"/>
    <x v="0"/>
    <s v="OFF-PA-10002195"/>
    <x v="1"/>
    <n v="12.96"/>
  </r>
  <r>
    <n v="5125"/>
    <s v="CA-2015-160766"/>
    <n v="14"/>
    <x v="8"/>
    <x v="2"/>
    <s v="14/09/2015"/>
    <x v="3"/>
    <s v="DM-13015"/>
    <s v="Darrin Martin"/>
    <x v="0"/>
    <x v="0"/>
    <x v="15"/>
    <x v="3"/>
    <s v="FUR-TA-10001039"/>
    <x v="0"/>
    <n v="464.29199999999997"/>
  </r>
  <r>
    <n v="5126"/>
    <s v="CA-2015-160766"/>
    <n v="14"/>
    <x v="8"/>
    <x v="2"/>
    <s v="14/09/2015"/>
    <x v="3"/>
    <s v="DM-13015"/>
    <s v="Darrin Martin"/>
    <x v="0"/>
    <x v="0"/>
    <x v="15"/>
    <x v="3"/>
    <s v="OFF-EN-10001099"/>
    <x v="1"/>
    <n v="68.459999999999994"/>
  </r>
  <r>
    <n v="5127"/>
    <s v="CA-2015-160766"/>
    <n v="14"/>
    <x v="8"/>
    <x v="2"/>
    <s v="14/09/2015"/>
    <x v="3"/>
    <s v="DM-13015"/>
    <s v="Darrin Martin"/>
    <x v="0"/>
    <x v="0"/>
    <x v="15"/>
    <x v="3"/>
    <s v="TEC-MA-10003979"/>
    <x v="2"/>
    <n v="2799.96"/>
  </r>
  <r>
    <n v="5128"/>
    <s v="CA-2015-160766"/>
    <n v="14"/>
    <x v="8"/>
    <x v="2"/>
    <s v="14/09/2015"/>
    <x v="3"/>
    <s v="DM-13015"/>
    <s v="Darrin Martin"/>
    <x v="0"/>
    <x v="0"/>
    <x v="15"/>
    <x v="3"/>
    <s v="OFF-AP-10002945"/>
    <x v="1"/>
    <n v="601.29999999999995"/>
  </r>
  <r>
    <n v="5129"/>
    <s v="CA-2015-160766"/>
    <n v="14"/>
    <x v="8"/>
    <x v="2"/>
    <s v="14/09/2015"/>
    <x v="3"/>
    <s v="DM-13015"/>
    <s v="Darrin Martin"/>
    <x v="0"/>
    <x v="0"/>
    <x v="15"/>
    <x v="3"/>
    <s v="TEC-PH-10001536"/>
    <x v="2"/>
    <n v="16.989999999999998"/>
  </r>
  <r>
    <n v="5130"/>
    <s v="CA-2015-160766"/>
    <n v="14"/>
    <x v="8"/>
    <x v="2"/>
    <s v="14/09/2015"/>
    <x v="3"/>
    <s v="DM-13015"/>
    <s v="Darrin Martin"/>
    <x v="0"/>
    <x v="0"/>
    <x v="15"/>
    <x v="3"/>
    <s v="TEC-PH-10000526"/>
    <x v="2"/>
    <n v="287.97000000000003"/>
  </r>
  <r>
    <n v="5131"/>
    <s v="CA-2015-160766"/>
    <n v="14"/>
    <x v="8"/>
    <x v="2"/>
    <s v="14/09/2015"/>
    <x v="3"/>
    <s v="DM-13015"/>
    <s v="Darrin Martin"/>
    <x v="0"/>
    <x v="0"/>
    <x v="15"/>
    <x v="3"/>
    <s v="OFF-PA-10000213"/>
    <x v="1"/>
    <n v="44.82"/>
  </r>
  <r>
    <n v="5132"/>
    <s v="CA-2018-146626"/>
    <n v="29"/>
    <x v="4"/>
    <x v="3"/>
    <s v="05/01/2019"/>
    <x v="1"/>
    <s v="BP-11185"/>
    <s v="Ben Peterman"/>
    <x v="1"/>
    <x v="0"/>
    <x v="1"/>
    <x v="1"/>
    <s v="FUR-FU-10002501"/>
    <x v="0"/>
    <n v="101.12"/>
  </r>
  <r>
    <n v="5133"/>
    <s v="CA-2016-123330"/>
    <n v="21"/>
    <x v="1"/>
    <x v="1"/>
    <s v="27/06/2016"/>
    <x v="1"/>
    <s v="EP-13915"/>
    <s v="Emily Phan"/>
    <x v="0"/>
    <x v="0"/>
    <x v="2"/>
    <x v="0"/>
    <s v="TEC-PH-10001819"/>
    <x v="2"/>
    <n v="107.976"/>
  </r>
  <r>
    <n v="5134"/>
    <s v="CA-2018-155607"/>
    <n v="26"/>
    <x v="0"/>
    <x v="3"/>
    <s v="30/11/2018"/>
    <x v="1"/>
    <s v="FG-14260"/>
    <s v="Frank Gastineau"/>
    <x v="2"/>
    <x v="0"/>
    <x v="15"/>
    <x v="3"/>
    <s v="OFF-AP-10001962"/>
    <x v="1"/>
    <n v="58.73"/>
  </r>
  <r>
    <n v="5135"/>
    <s v="CA-2018-155607"/>
    <n v="26"/>
    <x v="0"/>
    <x v="3"/>
    <s v="30/11/2018"/>
    <x v="1"/>
    <s v="FG-14260"/>
    <s v="Frank Gastineau"/>
    <x v="2"/>
    <x v="0"/>
    <x v="15"/>
    <x v="3"/>
    <s v="OFF-BI-10003364"/>
    <x v="1"/>
    <n v="93.343999999999994"/>
  </r>
  <r>
    <n v="5136"/>
    <s v="CA-2017-151323"/>
    <n v="23"/>
    <x v="2"/>
    <x v="0"/>
    <s v="28/10/2017"/>
    <x v="1"/>
    <s v="AB-10255"/>
    <s v="Alejandro Ballentine"/>
    <x v="2"/>
    <x v="0"/>
    <x v="4"/>
    <x v="1"/>
    <s v="OFF-FA-10002983"/>
    <x v="1"/>
    <n v="17.05"/>
  </r>
  <r>
    <n v="5137"/>
    <s v="CA-2016-146696"/>
    <n v="14"/>
    <x v="4"/>
    <x v="1"/>
    <s v="19/12/2016"/>
    <x v="1"/>
    <s v="RD-19480"/>
    <s v="Rick Duston"/>
    <x v="0"/>
    <x v="0"/>
    <x v="1"/>
    <x v="1"/>
    <s v="OFF-BI-10002432"/>
    <x v="1"/>
    <n v="8.0960000000000001"/>
  </r>
  <r>
    <n v="5138"/>
    <s v="CA-2017-128972"/>
    <n v="13"/>
    <x v="0"/>
    <x v="0"/>
    <s v="17/11/2017"/>
    <x v="1"/>
    <s v="TS-21430"/>
    <s v="Tom Stivers"/>
    <x v="1"/>
    <x v="0"/>
    <x v="26"/>
    <x v="2"/>
    <s v="FUR-FU-10003096"/>
    <x v="0"/>
    <n v="30.36"/>
  </r>
  <r>
    <n v="5139"/>
    <s v="CA-2018-128335"/>
    <n v="29"/>
    <x v="8"/>
    <x v="3"/>
    <s v="05/10/2018"/>
    <x v="1"/>
    <s v="JA-15970"/>
    <s v="Joseph Airdo"/>
    <x v="0"/>
    <x v="0"/>
    <x v="15"/>
    <x v="3"/>
    <s v="OFF-EN-10001539"/>
    <x v="1"/>
    <n v="23.34"/>
  </r>
  <r>
    <n v="5140"/>
    <s v="CA-2018-128335"/>
    <n v="29"/>
    <x v="8"/>
    <x v="3"/>
    <s v="05/10/2018"/>
    <x v="1"/>
    <s v="JA-15970"/>
    <s v="Joseph Airdo"/>
    <x v="0"/>
    <x v="0"/>
    <x v="15"/>
    <x v="3"/>
    <s v="OFF-PA-10004996"/>
    <x v="1"/>
    <n v="51.55"/>
  </r>
  <r>
    <n v="5141"/>
    <s v="CA-2016-154886"/>
    <n v="8"/>
    <x v="0"/>
    <x v="1"/>
    <s v="12/11/2016"/>
    <x v="1"/>
    <s v="SW-20455"/>
    <s v="Shaun Weien"/>
    <x v="0"/>
    <x v="0"/>
    <x v="1"/>
    <x v="1"/>
    <s v="TEC-AC-10001956"/>
    <x v="2"/>
    <n v="119.9"/>
  </r>
  <r>
    <n v="5142"/>
    <s v="CA-2017-111213"/>
    <n v="1"/>
    <x v="3"/>
    <x v="0"/>
    <s v="05/04/2017"/>
    <x v="1"/>
    <s v="FP-14320"/>
    <s v="Frank Preis"/>
    <x v="0"/>
    <x v="0"/>
    <x v="15"/>
    <x v="3"/>
    <s v="FUR-CH-10000454"/>
    <x v="0"/>
    <n v="1317.492"/>
  </r>
  <r>
    <n v="5143"/>
    <s v="CA-2017-111213"/>
    <n v="1"/>
    <x v="3"/>
    <x v="0"/>
    <s v="05/04/2017"/>
    <x v="1"/>
    <s v="FP-14320"/>
    <s v="Frank Preis"/>
    <x v="0"/>
    <x v="0"/>
    <x v="15"/>
    <x v="3"/>
    <s v="OFF-SU-10000946"/>
    <x v="1"/>
    <n v="63.84"/>
  </r>
  <r>
    <n v="5144"/>
    <s v="CA-2017-111213"/>
    <n v="1"/>
    <x v="3"/>
    <x v="0"/>
    <s v="05/04/2017"/>
    <x v="1"/>
    <s v="FP-14320"/>
    <s v="Frank Preis"/>
    <x v="0"/>
    <x v="0"/>
    <x v="15"/>
    <x v="3"/>
    <s v="OFF-BI-10004140"/>
    <x v="1"/>
    <n v="3.5920000000000001"/>
  </r>
  <r>
    <n v="5145"/>
    <s v="CA-2018-161333"/>
    <n v="2"/>
    <x v="11"/>
    <x v="3"/>
    <s v="07/02/2018"/>
    <x v="1"/>
    <s v="JL-15835"/>
    <s v="John Lee"/>
    <x v="0"/>
    <x v="0"/>
    <x v="1"/>
    <x v="1"/>
    <s v="FUR-FU-10003039"/>
    <x v="0"/>
    <n v="86.26"/>
  </r>
  <r>
    <n v="5146"/>
    <s v="CA-2018-161333"/>
    <n v="2"/>
    <x v="11"/>
    <x v="3"/>
    <s v="07/02/2018"/>
    <x v="1"/>
    <s v="JL-15835"/>
    <s v="John Lee"/>
    <x v="0"/>
    <x v="0"/>
    <x v="1"/>
    <x v="1"/>
    <s v="OFF-ST-10000464"/>
    <x v="1"/>
    <n v="139.04"/>
  </r>
  <r>
    <n v="5147"/>
    <s v="CA-2018-161333"/>
    <n v="2"/>
    <x v="11"/>
    <x v="3"/>
    <s v="07/02/2018"/>
    <x v="1"/>
    <s v="JL-15835"/>
    <s v="John Lee"/>
    <x v="0"/>
    <x v="0"/>
    <x v="1"/>
    <x v="1"/>
    <s v="OFF-AP-10000252"/>
    <x v="1"/>
    <n v="46.8"/>
  </r>
  <r>
    <n v="5148"/>
    <s v="CA-2018-128734"/>
    <n v="24"/>
    <x v="4"/>
    <x v="3"/>
    <s v="31/12/2018"/>
    <x v="1"/>
    <s v="JL-15175"/>
    <s v="James Lanier"/>
    <x v="2"/>
    <x v="0"/>
    <x v="16"/>
    <x v="1"/>
    <s v="FUR-FU-10001731"/>
    <x v="0"/>
    <n v="8.5440000000000005"/>
  </r>
  <r>
    <n v="5149"/>
    <s v="CA-2018-128734"/>
    <n v="24"/>
    <x v="4"/>
    <x v="3"/>
    <s v="31/12/2018"/>
    <x v="1"/>
    <s v="JL-15175"/>
    <s v="James Lanier"/>
    <x v="2"/>
    <x v="0"/>
    <x v="16"/>
    <x v="1"/>
    <s v="FUR-CH-10001394"/>
    <x v="0"/>
    <n v="842.37599999999998"/>
  </r>
  <r>
    <n v="5150"/>
    <s v="CA-2015-141796"/>
    <n v="21"/>
    <x v="1"/>
    <x v="2"/>
    <s v="21/06/2015"/>
    <x v="3"/>
    <s v="JG-15160"/>
    <s v="James Galang"/>
    <x v="0"/>
    <x v="0"/>
    <x v="15"/>
    <x v="3"/>
    <s v="TEC-PH-10001578"/>
    <x v="2"/>
    <n v="1214.8499999999999"/>
  </r>
  <r>
    <n v="5151"/>
    <s v="CA-2018-125101"/>
    <n v="6"/>
    <x v="10"/>
    <x v="3"/>
    <s v="10/03/2018"/>
    <x v="0"/>
    <s v="SH-19975"/>
    <s v="Sally Hughsby"/>
    <x v="1"/>
    <x v="0"/>
    <x v="1"/>
    <x v="1"/>
    <s v="OFF-ST-10000675"/>
    <x v="1"/>
    <n v="67.78"/>
  </r>
  <r>
    <n v="5152"/>
    <s v="CA-2018-169929"/>
    <n v="25"/>
    <x v="8"/>
    <x v="3"/>
    <s v="28/09/2018"/>
    <x v="2"/>
    <s v="LS-17200"/>
    <s v="Luke Schmidt"/>
    <x v="1"/>
    <x v="0"/>
    <x v="37"/>
    <x v="1"/>
    <s v="OFF-ST-10002352"/>
    <x v="1"/>
    <n v="39.9"/>
  </r>
  <r>
    <n v="5153"/>
    <s v="US-2015-121566"/>
    <n v="30"/>
    <x v="1"/>
    <x v="2"/>
    <s v="06/07/2015"/>
    <x v="1"/>
    <s v="CS-11860"/>
    <s v="Cari Schnelling"/>
    <x v="0"/>
    <x v="0"/>
    <x v="15"/>
    <x v="3"/>
    <s v="OFF-BI-10004528"/>
    <x v="1"/>
    <n v="2.6880000000000002"/>
  </r>
  <r>
    <n v="5154"/>
    <s v="US-2015-121566"/>
    <n v="30"/>
    <x v="1"/>
    <x v="2"/>
    <s v="06/07/2015"/>
    <x v="1"/>
    <s v="CS-11860"/>
    <s v="Cari Schnelling"/>
    <x v="0"/>
    <x v="0"/>
    <x v="15"/>
    <x v="3"/>
    <s v="OFF-AR-10001026"/>
    <x v="1"/>
    <n v="6.6"/>
  </r>
  <r>
    <n v="5155"/>
    <s v="US-2016-124219"/>
    <n v="7"/>
    <x v="6"/>
    <x v="1"/>
    <s v="08/08/2016"/>
    <x v="2"/>
    <s v="KW-16570"/>
    <s v="Kelly Williams"/>
    <x v="0"/>
    <x v="0"/>
    <x v="25"/>
    <x v="2"/>
    <s v="OFF-BI-10002215"/>
    <x v="1"/>
    <n v="28.4"/>
  </r>
  <r>
    <n v="5156"/>
    <s v="US-2016-124219"/>
    <n v="7"/>
    <x v="6"/>
    <x v="1"/>
    <s v="08/08/2016"/>
    <x v="2"/>
    <s v="KW-16570"/>
    <s v="Kelly Williams"/>
    <x v="0"/>
    <x v="0"/>
    <x v="25"/>
    <x v="2"/>
    <s v="FUR-FU-10000305"/>
    <x v="0"/>
    <n v="212.94"/>
  </r>
  <r>
    <n v="5157"/>
    <s v="CA-2018-163006"/>
    <n v="30"/>
    <x v="1"/>
    <x v="3"/>
    <s v="04/07/2018"/>
    <x v="0"/>
    <s v="GH-14410"/>
    <s v="Gary Hansen"/>
    <x v="2"/>
    <x v="0"/>
    <x v="10"/>
    <x v="2"/>
    <s v="TEC-PH-10002584"/>
    <x v="2"/>
    <n v="1001.5839999999999"/>
  </r>
  <r>
    <n v="5158"/>
    <s v="CA-2018-163006"/>
    <n v="30"/>
    <x v="1"/>
    <x v="3"/>
    <s v="04/07/2018"/>
    <x v="0"/>
    <s v="GH-14410"/>
    <s v="Gary Hansen"/>
    <x v="2"/>
    <x v="0"/>
    <x v="10"/>
    <x v="2"/>
    <s v="FUR-CH-10000229"/>
    <x v="0"/>
    <n v="569.05799999999999"/>
  </r>
  <r>
    <n v="5159"/>
    <s v="CA-2018-163006"/>
    <n v="30"/>
    <x v="1"/>
    <x v="3"/>
    <s v="04/07/2018"/>
    <x v="0"/>
    <s v="GH-14410"/>
    <s v="Gary Hansen"/>
    <x v="2"/>
    <x v="0"/>
    <x v="10"/>
    <x v="2"/>
    <s v="FUR-FU-10003799"/>
    <x v="0"/>
    <n v="14.224"/>
  </r>
  <r>
    <n v="5160"/>
    <s v="CA-2016-156146"/>
    <n v="26"/>
    <x v="2"/>
    <x v="1"/>
    <s v="30/10/2016"/>
    <x v="0"/>
    <s v="AG-10495"/>
    <s v="Andrew Gjertsen"/>
    <x v="1"/>
    <x v="0"/>
    <x v="16"/>
    <x v="1"/>
    <s v="TEC-PH-10001700"/>
    <x v="2"/>
    <n v="105.584"/>
  </r>
  <r>
    <n v="5161"/>
    <s v="CA-2016-156146"/>
    <n v="26"/>
    <x v="2"/>
    <x v="1"/>
    <s v="30/10/2016"/>
    <x v="0"/>
    <s v="AG-10495"/>
    <s v="Andrew Gjertsen"/>
    <x v="1"/>
    <x v="0"/>
    <x v="16"/>
    <x v="1"/>
    <s v="TEC-PH-10001527"/>
    <x v="2"/>
    <n v="68.72"/>
  </r>
  <r>
    <n v="5162"/>
    <s v="CA-2015-111192"/>
    <n v="30"/>
    <x v="7"/>
    <x v="2"/>
    <s v="05/08/2015"/>
    <x v="1"/>
    <s v="TS-21430"/>
    <s v="Tom Stivers"/>
    <x v="1"/>
    <x v="0"/>
    <x v="4"/>
    <x v="1"/>
    <s v="FUR-BO-10002916"/>
    <x v="0"/>
    <n v="1367.84"/>
  </r>
  <r>
    <n v="5163"/>
    <s v="CA-2017-115378"/>
    <n v="18"/>
    <x v="0"/>
    <x v="0"/>
    <s v="23/11/2017"/>
    <x v="0"/>
    <s v="AJ-10945"/>
    <s v="Ashley Jarboe"/>
    <x v="0"/>
    <x v="0"/>
    <x v="12"/>
    <x v="2"/>
    <s v="FUR-CH-10000863"/>
    <x v="0"/>
    <n v="301.95999999999998"/>
  </r>
  <r>
    <n v="5164"/>
    <s v="CA-2016-161627"/>
    <n v="6"/>
    <x v="7"/>
    <x v="1"/>
    <s v="11/07/2016"/>
    <x v="1"/>
    <s v="SJ-20215"/>
    <s v="Sarah Jordon"/>
    <x v="0"/>
    <x v="0"/>
    <x v="1"/>
    <x v="1"/>
    <s v="FUR-CH-10003968"/>
    <x v="0"/>
    <n v="170.352"/>
  </r>
  <r>
    <n v="5165"/>
    <s v="CA-2015-121006"/>
    <n v="10"/>
    <x v="0"/>
    <x v="2"/>
    <s v="16/11/2015"/>
    <x v="1"/>
    <s v="SC-20020"/>
    <s v="Sam Craven"/>
    <x v="0"/>
    <x v="0"/>
    <x v="12"/>
    <x v="2"/>
    <s v="OFF-AR-10001149"/>
    <x v="1"/>
    <n v="3.9"/>
  </r>
  <r>
    <n v="5166"/>
    <s v="CA-2015-121006"/>
    <n v="10"/>
    <x v="0"/>
    <x v="2"/>
    <s v="16/11/2015"/>
    <x v="1"/>
    <s v="SC-20020"/>
    <s v="Sam Craven"/>
    <x v="0"/>
    <x v="0"/>
    <x v="12"/>
    <x v="2"/>
    <s v="OFF-PA-10000130"/>
    <x v="1"/>
    <n v="12.84"/>
  </r>
  <r>
    <n v="5167"/>
    <s v="CA-2015-121006"/>
    <n v="10"/>
    <x v="0"/>
    <x v="2"/>
    <s v="16/11/2015"/>
    <x v="1"/>
    <s v="SC-20020"/>
    <s v="Sam Craven"/>
    <x v="0"/>
    <x v="0"/>
    <x v="12"/>
    <x v="2"/>
    <s v="OFF-PA-10002479"/>
    <x v="1"/>
    <n v="15.84"/>
  </r>
  <r>
    <n v="5168"/>
    <s v="CA-2015-121006"/>
    <n v="10"/>
    <x v="0"/>
    <x v="2"/>
    <s v="16/11/2015"/>
    <x v="1"/>
    <s v="SC-20020"/>
    <s v="Sam Craven"/>
    <x v="0"/>
    <x v="0"/>
    <x v="12"/>
    <x v="2"/>
    <s v="FUR-CH-10004997"/>
    <x v="0"/>
    <n v="563.94000000000005"/>
  </r>
  <r>
    <n v="5169"/>
    <s v="CA-2015-121006"/>
    <n v="10"/>
    <x v="0"/>
    <x v="2"/>
    <s v="16/11/2015"/>
    <x v="1"/>
    <s v="SC-20020"/>
    <s v="Sam Craven"/>
    <x v="0"/>
    <x v="0"/>
    <x v="12"/>
    <x v="2"/>
    <s v="OFF-ST-10004950"/>
    <x v="1"/>
    <n v="62.94"/>
  </r>
  <r>
    <n v="5170"/>
    <s v="CA-2015-121006"/>
    <n v="10"/>
    <x v="0"/>
    <x v="2"/>
    <s v="16/11/2015"/>
    <x v="1"/>
    <s v="SC-20020"/>
    <s v="Sam Craven"/>
    <x v="0"/>
    <x v="0"/>
    <x v="12"/>
    <x v="2"/>
    <s v="OFF-ST-10001490"/>
    <x v="1"/>
    <n v="535.41"/>
  </r>
  <r>
    <n v="5171"/>
    <s v="CA-2017-122903"/>
    <n v="27"/>
    <x v="5"/>
    <x v="0"/>
    <s v="29/05/2017"/>
    <x v="0"/>
    <s v="LA-16780"/>
    <s v="Laura Armstrong"/>
    <x v="1"/>
    <x v="0"/>
    <x v="12"/>
    <x v="2"/>
    <s v="FUR-CH-10002024"/>
    <x v="0"/>
    <n v="3504.9"/>
  </r>
  <r>
    <n v="5172"/>
    <s v="CA-2017-122903"/>
    <n v="27"/>
    <x v="5"/>
    <x v="0"/>
    <s v="29/05/2017"/>
    <x v="0"/>
    <s v="LA-16780"/>
    <s v="Laura Armstrong"/>
    <x v="1"/>
    <x v="0"/>
    <x v="12"/>
    <x v="2"/>
    <s v="OFF-PA-10001790"/>
    <x v="1"/>
    <n v="144.12"/>
  </r>
  <r>
    <n v="5173"/>
    <s v="CA-2017-122903"/>
    <n v="27"/>
    <x v="5"/>
    <x v="0"/>
    <s v="29/05/2017"/>
    <x v="0"/>
    <s v="LA-16780"/>
    <s v="Laura Armstrong"/>
    <x v="1"/>
    <x v="0"/>
    <x v="12"/>
    <x v="2"/>
    <s v="OFF-PA-10000994"/>
    <x v="1"/>
    <n v="314.55"/>
  </r>
  <r>
    <n v="5174"/>
    <s v="CA-2016-107741"/>
    <n v="8"/>
    <x v="10"/>
    <x v="1"/>
    <s v="10/03/2016"/>
    <x v="2"/>
    <s v="FC-14335"/>
    <s v="Fred Chung"/>
    <x v="1"/>
    <x v="0"/>
    <x v="22"/>
    <x v="1"/>
    <s v="OFF-AR-10002399"/>
    <x v="1"/>
    <n v="3.4079999999999999"/>
  </r>
  <r>
    <n v="5175"/>
    <s v="CA-2018-106432"/>
    <n v="19"/>
    <x v="2"/>
    <x v="3"/>
    <s v="24/10/2018"/>
    <x v="1"/>
    <s v="CA-12265"/>
    <s v="Christina Anderson"/>
    <x v="0"/>
    <x v="0"/>
    <x v="5"/>
    <x v="2"/>
    <s v="OFF-BI-10002799"/>
    <x v="1"/>
    <n v="2.0720000000000001"/>
  </r>
  <r>
    <n v="5176"/>
    <s v="CA-2018-106432"/>
    <n v="19"/>
    <x v="2"/>
    <x v="3"/>
    <s v="24/10/2018"/>
    <x v="1"/>
    <s v="CA-12265"/>
    <s v="Christina Anderson"/>
    <x v="0"/>
    <x v="0"/>
    <x v="5"/>
    <x v="2"/>
    <s v="FUR-BO-10004360"/>
    <x v="0"/>
    <n v="328.39920000000001"/>
  </r>
  <r>
    <n v="5177"/>
    <s v="CA-2017-148908"/>
    <n v="5"/>
    <x v="0"/>
    <x v="0"/>
    <s v="08/11/2017"/>
    <x v="2"/>
    <s v="JH-15985"/>
    <s v="Joseph Holt"/>
    <x v="0"/>
    <x v="0"/>
    <x v="1"/>
    <x v="1"/>
    <s v="OFF-BI-10002082"/>
    <x v="1"/>
    <n v="53.247999999999998"/>
  </r>
  <r>
    <n v="5178"/>
    <s v="CA-2017-123015"/>
    <n v="26"/>
    <x v="4"/>
    <x v="0"/>
    <s v="30/12/2017"/>
    <x v="1"/>
    <s v="AJ-10795"/>
    <s v="Anthony Johnson"/>
    <x v="1"/>
    <x v="0"/>
    <x v="15"/>
    <x v="3"/>
    <s v="OFF-BI-10004967"/>
    <x v="1"/>
    <n v="4.992"/>
  </r>
  <r>
    <n v="5179"/>
    <s v="US-2016-120502"/>
    <n v="13"/>
    <x v="3"/>
    <x v="1"/>
    <s v="19/04/2016"/>
    <x v="1"/>
    <s v="BT-11395"/>
    <s v="Bill Tyler"/>
    <x v="1"/>
    <x v="0"/>
    <x v="1"/>
    <x v="1"/>
    <s v="FUR-FU-10004973"/>
    <x v="0"/>
    <n v="37.68"/>
  </r>
  <r>
    <n v="5180"/>
    <s v="US-2016-120502"/>
    <n v="13"/>
    <x v="3"/>
    <x v="1"/>
    <s v="19/04/2016"/>
    <x v="1"/>
    <s v="BT-11395"/>
    <s v="Bill Tyler"/>
    <x v="1"/>
    <x v="0"/>
    <x v="1"/>
    <x v="1"/>
    <s v="TEC-PH-10003645"/>
    <x v="2"/>
    <n v="258.57600000000002"/>
  </r>
  <r>
    <n v="5181"/>
    <s v="US-2016-120502"/>
    <n v="13"/>
    <x v="3"/>
    <x v="1"/>
    <s v="19/04/2016"/>
    <x v="1"/>
    <s v="BT-11395"/>
    <s v="Bill Tyler"/>
    <x v="1"/>
    <x v="0"/>
    <x v="1"/>
    <x v="1"/>
    <s v="OFF-AP-10004980"/>
    <x v="1"/>
    <n v="75.84"/>
  </r>
  <r>
    <n v="5182"/>
    <s v="CA-2018-108749"/>
    <n v="12"/>
    <x v="8"/>
    <x v="3"/>
    <s v="15/09/2018"/>
    <x v="2"/>
    <s v="DJ-13510"/>
    <s v="Don Jones"/>
    <x v="1"/>
    <x v="0"/>
    <x v="34"/>
    <x v="3"/>
    <s v="OFF-PA-10003797"/>
    <x v="1"/>
    <n v="45.36"/>
  </r>
  <r>
    <n v="5183"/>
    <s v="CA-2018-108749"/>
    <n v="12"/>
    <x v="8"/>
    <x v="3"/>
    <s v="15/09/2018"/>
    <x v="2"/>
    <s v="DJ-13510"/>
    <s v="Don Jones"/>
    <x v="1"/>
    <x v="0"/>
    <x v="34"/>
    <x v="3"/>
    <s v="OFF-BI-10003707"/>
    <x v="1"/>
    <n v="45.78"/>
  </r>
  <r>
    <n v="5184"/>
    <s v="CA-2018-163335"/>
    <n v="24"/>
    <x v="8"/>
    <x v="3"/>
    <s v="27/09/2018"/>
    <x v="2"/>
    <s v="AG-10675"/>
    <s v="Anna Gayman"/>
    <x v="0"/>
    <x v="0"/>
    <x v="32"/>
    <x v="0"/>
    <s v="OFF-ST-10000885"/>
    <x v="1"/>
    <n v="40.29"/>
  </r>
  <r>
    <n v="5185"/>
    <s v="CA-2018-163335"/>
    <n v="24"/>
    <x v="8"/>
    <x v="3"/>
    <s v="27/09/2018"/>
    <x v="2"/>
    <s v="AG-10675"/>
    <s v="Anna Gayman"/>
    <x v="0"/>
    <x v="0"/>
    <x v="32"/>
    <x v="0"/>
    <s v="OFF-BI-10002827"/>
    <x v="1"/>
    <n v="38.71"/>
  </r>
  <r>
    <n v="5186"/>
    <s v="CA-2016-134719"/>
    <n v="10"/>
    <x v="2"/>
    <x v="1"/>
    <s v="15/10/2016"/>
    <x v="1"/>
    <s v="JD-15790"/>
    <s v="John Dryer"/>
    <x v="0"/>
    <x v="0"/>
    <x v="2"/>
    <x v="0"/>
    <s v="OFF-ST-10004459"/>
    <x v="1"/>
    <n v="1801.6320000000001"/>
  </r>
  <r>
    <n v="5187"/>
    <s v="US-2016-154389"/>
    <n v="27"/>
    <x v="0"/>
    <x v="1"/>
    <s v="03/12/2016"/>
    <x v="1"/>
    <s v="EH-14125"/>
    <s v="Eugene Hildebrand"/>
    <x v="2"/>
    <x v="0"/>
    <x v="9"/>
    <x v="3"/>
    <s v="TEC-PH-10002789"/>
    <x v="2"/>
    <n v="748.75199999999995"/>
  </r>
  <r>
    <n v="5188"/>
    <s v="CA-2016-115567"/>
    <n v="13"/>
    <x v="8"/>
    <x v="1"/>
    <s v="18/09/2016"/>
    <x v="1"/>
    <s v="ZC-21910"/>
    <s v="Zuschuss Carroll"/>
    <x v="0"/>
    <x v="0"/>
    <x v="14"/>
    <x v="2"/>
    <s v="TEC-AC-10001314"/>
    <x v="2"/>
    <n v="199.96"/>
  </r>
  <r>
    <n v="5189"/>
    <s v="CA-2016-115567"/>
    <n v="13"/>
    <x v="8"/>
    <x v="1"/>
    <s v="18/09/2016"/>
    <x v="1"/>
    <s v="ZC-21910"/>
    <s v="Zuschuss Carroll"/>
    <x v="0"/>
    <x v="0"/>
    <x v="14"/>
    <x v="2"/>
    <s v="FUR-CH-10000015"/>
    <x v="0"/>
    <n v="1516.2"/>
  </r>
  <r>
    <n v="5190"/>
    <s v="US-2018-136679"/>
    <n v="14"/>
    <x v="0"/>
    <x v="3"/>
    <s v="18/11/2018"/>
    <x v="1"/>
    <s v="XP-21865"/>
    <s v="Xylona Preis"/>
    <x v="0"/>
    <x v="0"/>
    <x v="5"/>
    <x v="2"/>
    <s v="TEC-AC-10004855"/>
    <x v="2"/>
    <n v="167.952"/>
  </r>
  <r>
    <n v="5191"/>
    <s v="US-2018-136679"/>
    <n v="14"/>
    <x v="0"/>
    <x v="3"/>
    <s v="18/11/2018"/>
    <x v="1"/>
    <s v="XP-21865"/>
    <s v="Xylona Preis"/>
    <x v="0"/>
    <x v="0"/>
    <x v="5"/>
    <x v="2"/>
    <s v="OFF-AR-10003582"/>
    <x v="1"/>
    <n v="45.04"/>
  </r>
  <r>
    <n v="5192"/>
    <s v="US-2018-141943"/>
    <n v="5"/>
    <x v="5"/>
    <x v="3"/>
    <s v="09/05/2018"/>
    <x v="1"/>
    <s v="DK-12985"/>
    <s v="Darren Koutras"/>
    <x v="0"/>
    <x v="0"/>
    <x v="1"/>
    <x v="1"/>
    <s v="OFF-EN-10003448"/>
    <x v="1"/>
    <n v="23.16"/>
  </r>
  <r>
    <n v="5193"/>
    <s v="CA-2015-101560"/>
    <n v="28"/>
    <x v="0"/>
    <x v="2"/>
    <s v="01/12/2015"/>
    <x v="0"/>
    <s v="CS-12250"/>
    <s v="Chris Selesnick"/>
    <x v="1"/>
    <x v="0"/>
    <x v="20"/>
    <x v="0"/>
    <s v="FUR-FU-10003773"/>
    <x v="0"/>
    <n v="397.6"/>
  </r>
  <r>
    <n v="5194"/>
    <s v="CA-2015-101560"/>
    <n v="28"/>
    <x v="0"/>
    <x v="2"/>
    <s v="01/12/2015"/>
    <x v="0"/>
    <s v="CS-12250"/>
    <s v="Chris Selesnick"/>
    <x v="1"/>
    <x v="0"/>
    <x v="20"/>
    <x v="0"/>
    <s v="OFF-PA-10001363"/>
    <x v="1"/>
    <n v="85.96"/>
  </r>
  <r>
    <n v="5195"/>
    <s v="CA-2015-101560"/>
    <n v="28"/>
    <x v="0"/>
    <x v="2"/>
    <s v="01/12/2015"/>
    <x v="0"/>
    <s v="CS-12250"/>
    <s v="Chris Selesnick"/>
    <x v="1"/>
    <x v="0"/>
    <x v="20"/>
    <x v="0"/>
    <s v="OFF-AR-10004757"/>
    <x v="1"/>
    <n v="13.12"/>
  </r>
  <r>
    <n v="5196"/>
    <s v="CA-2015-101560"/>
    <n v="28"/>
    <x v="0"/>
    <x v="2"/>
    <s v="01/12/2015"/>
    <x v="0"/>
    <s v="CS-12250"/>
    <s v="Chris Selesnick"/>
    <x v="1"/>
    <x v="0"/>
    <x v="20"/>
    <x v="0"/>
    <s v="OFF-BI-10000309"/>
    <x v="1"/>
    <n v="45.66"/>
  </r>
  <r>
    <n v="5197"/>
    <s v="CA-2015-159709"/>
    <n v="10"/>
    <x v="5"/>
    <x v="2"/>
    <s v="15/05/2015"/>
    <x v="1"/>
    <s v="AI-10855"/>
    <s v="Arianne Irving"/>
    <x v="0"/>
    <x v="0"/>
    <x v="4"/>
    <x v="1"/>
    <s v="OFF-EN-10001434"/>
    <x v="1"/>
    <n v="158.13"/>
  </r>
  <r>
    <n v="5198"/>
    <s v="CA-2015-159709"/>
    <n v="10"/>
    <x v="5"/>
    <x v="2"/>
    <s v="15/05/2015"/>
    <x v="1"/>
    <s v="AI-10855"/>
    <s v="Arianne Irving"/>
    <x v="0"/>
    <x v="0"/>
    <x v="4"/>
    <x v="1"/>
    <s v="TEC-PH-10003988"/>
    <x v="2"/>
    <n v="43.6"/>
  </r>
  <r>
    <n v="5199"/>
    <s v="CA-2017-103982"/>
    <n v="3"/>
    <x v="10"/>
    <x v="0"/>
    <s v="08/03/2017"/>
    <x v="1"/>
    <s v="AA-10315"/>
    <s v="Alex Avila"/>
    <x v="0"/>
    <x v="0"/>
    <x v="5"/>
    <x v="2"/>
    <s v="OFF-SU-10000151"/>
    <x v="1"/>
    <n v="3930.0720000000001"/>
  </r>
  <r>
    <n v="5200"/>
    <s v="CA-2017-103982"/>
    <n v="3"/>
    <x v="10"/>
    <x v="0"/>
    <s v="08/03/2017"/>
    <x v="1"/>
    <s v="AA-10315"/>
    <s v="Alex Avila"/>
    <x v="0"/>
    <x v="0"/>
    <x v="5"/>
    <x v="2"/>
    <s v="OFF-FA-10001332"/>
    <x v="1"/>
    <n v="2.3039999999999998"/>
  </r>
  <r>
    <n v="5201"/>
    <s v="CA-2017-103982"/>
    <n v="3"/>
    <x v="10"/>
    <x v="0"/>
    <s v="08/03/2017"/>
    <x v="1"/>
    <s v="AA-10315"/>
    <s v="Alex Avila"/>
    <x v="0"/>
    <x v="0"/>
    <x v="5"/>
    <x v="2"/>
    <s v="TEC-PH-10000895"/>
    <x v="2"/>
    <n v="431.976"/>
  </r>
  <r>
    <n v="5202"/>
    <s v="CA-2017-103982"/>
    <n v="3"/>
    <x v="10"/>
    <x v="0"/>
    <s v="08/03/2017"/>
    <x v="1"/>
    <s v="AA-10315"/>
    <s v="Alex Avila"/>
    <x v="0"/>
    <x v="0"/>
    <x v="5"/>
    <x v="2"/>
    <s v="TEC-AC-10002857"/>
    <x v="2"/>
    <n v="41.72"/>
  </r>
  <r>
    <n v="5203"/>
    <s v="CA-2016-142454"/>
    <n v="15"/>
    <x v="6"/>
    <x v="1"/>
    <s v="19/08/2016"/>
    <x v="1"/>
    <s v="RE-19450"/>
    <s v="Richard Eichhorn"/>
    <x v="0"/>
    <x v="0"/>
    <x v="1"/>
    <x v="1"/>
    <s v="FUR-FU-10004018"/>
    <x v="0"/>
    <n v="104.23"/>
  </r>
  <r>
    <n v="5204"/>
    <s v="CA-2016-142454"/>
    <n v="15"/>
    <x v="6"/>
    <x v="1"/>
    <s v="19/08/2016"/>
    <x v="1"/>
    <s v="RE-19450"/>
    <s v="Richard Eichhorn"/>
    <x v="0"/>
    <x v="0"/>
    <x v="1"/>
    <x v="1"/>
    <s v="OFF-ST-10003638"/>
    <x v="1"/>
    <n v="70.260000000000005"/>
  </r>
  <r>
    <n v="5205"/>
    <s v="CA-2016-102016"/>
    <n v="12"/>
    <x v="8"/>
    <x v="1"/>
    <s v="18/09/2016"/>
    <x v="1"/>
    <s v="TM-21010"/>
    <s v="Tamara Manning"/>
    <x v="0"/>
    <x v="0"/>
    <x v="15"/>
    <x v="3"/>
    <s v="OFF-AR-10004685"/>
    <x v="1"/>
    <n v="9.26"/>
  </r>
  <r>
    <n v="5206"/>
    <s v="CA-2016-102016"/>
    <n v="12"/>
    <x v="8"/>
    <x v="1"/>
    <s v="18/09/2016"/>
    <x v="1"/>
    <s v="TM-21010"/>
    <s v="Tamara Manning"/>
    <x v="0"/>
    <x v="0"/>
    <x v="15"/>
    <x v="3"/>
    <s v="OFF-ST-10001713"/>
    <x v="1"/>
    <n v="105.98"/>
  </r>
  <r>
    <n v="5207"/>
    <s v="CA-2016-102016"/>
    <n v="12"/>
    <x v="8"/>
    <x v="1"/>
    <s v="18/09/2016"/>
    <x v="1"/>
    <s v="TM-21010"/>
    <s v="Tamara Manning"/>
    <x v="0"/>
    <x v="0"/>
    <x v="15"/>
    <x v="3"/>
    <s v="OFF-FA-10000490"/>
    <x v="1"/>
    <n v="1.24"/>
  </r>
  <r>
    <n v="5208"/>
    <s v="CA-2016-102016"/>
    <n v="12"/>
    <x v="8"/>
    <x v="1"/>
    <s v="18/09/2016"/>
    <x v="1"/>
    <s v="TM-21010"/>
    <s v="Tamara Manning"/>
    <x v="0"/>
    <x v="0"/>
    <x v="15"/>
    <x v="3"/>
    <s v="OFF-LA-10002043"/>
    <x v="1"/>
    <n v="20.7"/>
  </r>
  <r>
    <n v="5209"/>
    <s v="CA-2016-102016"/>
    <n v="12"/>
    <x v="8"/>
    <x v="1"/>
    <s v="18/09/2016"/>
    <x v="1"/>
    <s v="TM-21010"/>
    <s v="Tamara Manning"/>
    <x v="0"/>
    <x v="0"/>
    <x v="15"/>
    <x v="3"/>
    <s v="OFF-PA-10002464"/>
    <x v="1"/>
    <n v="28.9"/>
  </r>
  <r>
    <n v="5210"/>
    <s v="CA-2016-102016"/>
    <n v="12"/>
    <x v="8"/>
    <x v="1"/>
    <s v="18/09/2016"/>
    <x v="1"/>
    <s v="TM-21010"/>
    <s v="Tamara Manning"/>
    <x v="0"/>
    <x v="0"/>
    <x v="15"/>
    <x v="3"/>
    <s v="OFF-EN-10002504"/>
    <x v="1"/>
    <n v="27.18"/>
  </r>
  <r>
    <n v="5211"/>
    <s v="CA-2016-156755"/>
    <n v="12"/>
    <x v="9"/>
    <x v="1"/>
    <s v="18/01/2016"/>
    <x v="1"/>
    <s v="YS-21880"/>
    <s v="Yana Sorensen"/>
    <x v="1"/>
    <x v="0"/>
    <x v="13"/>
    <x v="3"/>
    <s v="OFF-ST-10002615"/>
    <x v="1"/>
    <n v="465.18"/>
  </r>
  <r>
    <n v="5212"/>
    <s v="CA-2016-130876"/>
    <n v="12"/>
    <x v="5"/>
    <x v="1"/>
    <s v="16/05/2016"/>
    <x v="0"/>
    <s v="AZ-10750"/>
    <s v="Annie Zypern"/>
    <x v="0"/>
    <x v="0"/>
    <x v="15"/>
    <x v="3"/>
    <s v="OFF-ST-10004258"/>
    <x v="1"/>
    <n v="36.630000000000003"/>
  </r>
  <r>
    <n v="5213"/>
    <s v="CA-2017-145898"/>
    <n v="26"/>
    <x v="8"/>
    <x v="0"/>
    <s v="26/09/2017"/>
    <x v="3"/>
    <s v="CM-12445"/>
    <s v="Chuck Magee"/>
    <x v="0"/>
    <x v="0"/>
    <x v="1"/>
    <x v="1"/>
    <s v="OFF-ST-10004507"/>
    <x v="1"/>
    <n v="51.45"/>
  </r>
  <r>
    <n v="5214"/>
    <s v="CA-2017-145898"/>
    <n v="26"/>
    <x v="8"/>
    <x v="0"/>
    <s v="26/09/2017"/>
    <x v="3"/>
    <s v="CM-12445"/>
    <s v="Chuck Magee"/>
    <x v="0"/>
    <x v="0"/>
    <x v="1"/>
    <x v="1"/>
    <s v="OFF-LA-10000262"/>
    <x v="1"/>
    <n v="7.83"/>
  </r>
  <r>
    <n v="5215"/>
    <s v="CA-2017-145898"/>
    <n v="26"/>
    <x v="8"/>
    <x v="0"/>
    <s v="26/09/2017"/>
    <x v="3"/>
    <s v="CM-12445"/>
    <s v="Chuck Magee"/>
    <x v="0"/>
    <x v="0"/>
    <x v="1"/>
    <x v="1"/>
    <s v="OFF-AR-10002445"/>
    <x v="1"/>
    <n v="35.4"/>
  </r>
  <r>
    <n v="5216"/>
    <s v="CA-2017-145898"/>
    <n v="26"/>
    <x v="8"/>
    <x v="0"/>
    <s v="26/09/2017"/>
    <x v="3"/>
    <s v="CM-12445"/>
    <s v="Chuck Magee"/>
    <x v="0"/>
    <x v="0"/>
    <x v="1"/>
    <x v="1"/>
    <s v="OFF-PA-10001667"/>
    <x v="1"/>
    <n v="29.9"/>
  </r>
  <r>
    <n v="5217"/>
    <s v="US-2018-159562"/>
    <n v="9"/>
    <x v="8"/>
    <x v="3"/>
    <s v="15/09/2018"/>
    <x v="1"/>
    <s v="JB-16000"/>
    <s v="Joy Bell-"/>
    <x v="0"/>
    <x v="0"/>
    <x v="12"/>
    <x v="2"/>
    <s v="OFF-EN-10000461"/>
    <x v="1"/>
    <n v="17.48"/>
  </r>
  <r>
    <n v="5218"/>
    <s v="CA-2018-134635"/>
    <n v="15"/>
    <x v="3"/>
    <x v="3"/>
    <s v="17/04/2018"/>
    <x v="0"/>
    <s v="NS-18640"/>
    <s v="Noel Staavos"/>
    <x v="1"/>
    <x v="0"/>
    <x v="1"/>
    <x v="1"/>
    <s v="OFF-PA-10002254"/>
    <x v="1"/>
    <n v="79.14"/>
  </r>
  <r>
    <n v="5219"/>
    <s v="CA-2018-167080"/>
    <n v="10"/>
    <x v="1"/>
    <x v="3"/>
    <s v="14/06/2018"/>
    <x v="1"/>
    <s v="LC-16930"/>
    <s v="Linda Cazamias"/>
    <x v="1"/>
    <x v="0"/>
    <x v="15"/>
    <x v="3"/>
    <s v="OFF-AR-10001868"/>
    <x v="1"/>
    <n v="8.4"/>
  </r>
  <r>
    <n v="5220"/>
    <s v="CA-2018-145653"/>
    <n v="1"/>
    <x v="8"/>
    <x v="3"/>
    <s v="01/09/2018"/>
    <x v="3"/>
    <s v="CA-12775"/>
    <s v="Cynthia Arntzen"/>
    <x v="0"/>
    <x v="0"/>
    <x v="12"/>
    <x v="2"/>
    <s v="FUR-CH-10004875"/>
    <x v="0"/>
    <n v="498.26"/>
  </r>
  <r>
    <n v="5221"/>
    <s v="CA-2015-140487"/>
    <n v="14"/>
    <x v="1"/>
    <x v="2"/>
    <s v="20/06/2015"/>
    <x v="1"/>
    <s v="SR-20425"/>
    <s v="Sharelle Roach"/>
    <x v="2"/>
    <x v="0"/>
    <x v="12"/>
    <x v="2"/>
    <s v="FUR-BO-10000711"/>
    <x v="0"/>
    <n v="212.94"/>
  </r>
  <r>
    <n v="5222"/>
    <s v="CA-2018-117401"/>
    <n v="18"/>
    <x v="5"/>
    <x v="3"/>
    <s v="22/05/2018"/>
    <x v="0"/>
    <s v="PP-18955"/>
    <s v="Paul Prost"/>
    <x v="2"/>
    <x v="0"/>
    <x v="25"/>
    <x v="2"/>
    <s v="OFF-AP-10000938"/>
    <x v="1"/>
    <n v="706.86"/>
  </r>
  <r>
    <n v="5223"/>
    <s v="CA-2018-117401"/>
    <n v="18"/>
    <x v="5"/>
    <x v="3"/>
    <s v="22/05/2018"/>
    <x v="0"/>
    <s v="PP-18955"/>
    <s v="Paul Prost"/>
    <x v="2"/>
    <x v="0"/>
    <x v="25"/>
    <x v="2"/>
    <s v="TEC-PH-10003555"/>
    <x v="2"/>
    <n v="114.95"/>
  </r>
  <r>
    <n v="5224"/>
    <s v="CA-2018-117401"/>
    <n v="18"/>
    <x v="5"/>
    <x v="3"/>
    <s v="22/05/2018"/>
    <x v="0"/>
    <s v="PP-18955"/>
    <s v="Paul Prost"/>
    <x v="2"/>
    <x v="0"/>
    <x v="25"/>
    <x v="2"/>
    <s v="OFF-BI-10001267"/>
    <x v="1"/>
    <n v="43.19"/>
  </r>
  <r>
    <n v="5225"/>
    <s v="US-2018-109582"/>
    <n v="12"/>
    <x v="8"/>
    <x v="3"/>
    <s v="17/09/2018"/>
    <x v="0"/>
    <s v="JM-15865"/>
    <s v="John Murray"/>
    <x v="0"/>
    <x v="0"/>
    <x v="1"/>
    <x v="1"/>
    <s v="OFF-PA-10004071"/>
    <x v="1"/>
    <n v="166.44"/>
  </r>
  <r>
    <n v="5226"/>
    <s v="CA-2017-119865"/>
    <n v="21"/>
    <x v="1"/>
    <x v="0"/>
    <s v="26/06/2017"/>
    <x v="1"/>
    <s v="AS-10090"/>
    <s v="Adam Shillingsburg"/>
    <x v="0"/>
    <x v="0"/>
    <x v="15"/>
    <x v="3"/>
    <s v="OFF-BI-10001553"/>
    <x v="1"/>
    <n v="36.56"/>
  </r>
  <r>
    <n v="5227"/>
    <s v="CA-2017-119865"/>
    <n v="21"/>
    <x v="1"/>
    <x v="0"/>
    <s v="26/06/2017"/>
    <x v="1"/>
    <s v="AS-10090"/>
    <s v="Adam Shillingsburg"/>
    <x v="0"/>
    <x v="0"/>
    <x v="15"/>
    <x v="3"/>
    <s v="OFF-BI-10003007"/>
    <x v="1"/>
    <n v="186.14400000000001"/>
  </r>
  <r>
    <n v="5228"/>
    <s v="CA-2017-119865"/>
    <n v="21"/>
    <x v="1"/>
    <x v="0"/>
    <s v="26/06/2017"/>
    <x v="1"/>
    <s v="AS-10090"/>
    <s v="Adam Shillingsburg"/>
    <x v="0"/>
    <x v="0"/>
    <x v="15"/>
    <x v="3"/>
    <s v="FUR-BO-10003272"/>
    <x v="0"/>
    <n v="353.56799999999998"/>
  </r>
  <r>
    <n v="5229"/>
    <s v="US-2015-147648"/>
    <n v="26"/>
    <x v="0"/>
    <x v="2"/>
    <s v="01/12/2015"/>
    <x v="1"/>
    <s v="LS-16975"/>
    <s v="Lindsay Shagiari"/>
    <x v="2"/>
    <x v="0"/>
    <x v="1"/>
    <x v="1"/>
    <s v="OFF-PA-10001033"/>
    <x v="1"/>
    <n v="81.98"/>
  </r>
  <r>
    <n v="5230"/>
    <s v="CA-2018-124436"/>
    <n v="19"/>
    <x v="10"/>
    <x v="3"/>
    <s v="22/03/2018"/>
    <x v="0"/>
    <s v="SA-20830"/>
    <s v="Sue Ann Reed"/>
    <x v="0"/>
    <x v="0"/>
    <x v="1"/>
    <x v="1"/>
    <s v="OFF-BI-10001553"/>
    <x v="1"/>
    <n v="14.624000000000001"/>
  </r>
  <r>
    <n v="5231"/>
    <s v="CA-2018-124436"/>
    <n v="19"/>
    <x v="10"/>
    <x v="3"/>
    <s v="22/03/2018"/>
    <x v="0"/>
    <s v="SA-20830"/>
    <s v="Sue Ann Reed"/>
    <x v="0"/>
    <x v="0"/>
    <x v="1"/>
    <x v="1"/>
    <s v="FUR-TA-10001095"/>
    <x v="0"/>
    <n v="697.16"/>
  </r>
  <r>
    <n v="5232"/>
    <s v="CA-2018-124436"/>
    <n v="19"/>
    <x v="10"/>
    <x v="3"/>
    <s v="22/03/2018"/>
    <x v="0"/>
    <s v="SA-20830"/>
    <s v="Sue Ann Reed"/>
    <x v="0"/>
    <x v="0"/>
    <x v="1"/>
    <x v="1"/>
    <s v="FUR-FU-10001185"/>
    <x v="0"/>
    <n v="30.93"/>
  </r>
  <r>
    <n v="5233"/>
    <s v="CA-2018-124436"/>
    <n v="19"/>
    <x v="10"/>
    <x v="3"/>
    <s v="22/03/2018"/>
    <x v="0"/>
    <s v="SA-20830"/>
    <s v="Sue Ann Reed"/>
    <x v="0"/>
    <x v="0"/>
    <x v="1"/>
    <x v="1"/>
    <s v="OFF-BI-10000343"/>
    <x v="1"/>
    <n v="27.495999999999999"/>
  </r>
  <r>
    <n v="5234"/>
    <s v="CA-2015-115084"/>
    <n v="18"/>
    <x v="2"/>
    <x v="2"/>
    <s v="22/10/2015"/>
    <x v="1"/>
    <s v="LS-17200"/>
    <s v="Luke Schmidt"/>
    <x v="1"/>
    <x v="0"/>
    <x v="36"/>
    <x v="0"/>
    <s v="FUR-CH-10004626"/>
    <x v="0"/>
    <n v="605.34"/>
  </r>
  <r>
    <n v="5235"/>
    <s v="CA-2018-131037"/>
    <n v="22"/>
    <x v="6"/>
    <x v="3"/>
    <s v="23/08/2018"/>
    <x v="2"/>
    <s v="TM-21490"/>
    <s v="Tony Molinari"/>
    <x v="0"/>
    <x v="0"/>
    <x v="1"/>
    <x v="1"/>
    <s v="FUR-TA-10001768"/>
    <x v="0"/>
    <n v="210.00800000000001"/>
  </r>
  <r>
    <n v="5236"/>
    <s v="CA-2017-111143"/>
    <n v="19"/>
    <x v="0"/>
    <x v="0"/>
    <s v="22/11/2017"/>
    <x v="2"/>
    <s v="TT-21265"/>
    <s v="Tim Taslimi"/>
    <x v="1"/>
    <x v="0"/>
    <x v="14"/>
    <x v="2"/>
    <s v="OFF-AP-10001947"/>
    <x v="1"/>
    <n v="54.96"/>
  </r>
  <r>
    <n v="5237"/>
    <s v="CA-2015-166744"/>
    <n v="20"/>
    <x v="8"/>
    <x v="2"/>
    <s v="24/09/2015"/>
    <x v="1"/>
    <s v="DN-13690"/>
    <s v="Duane Noonan"/>
    <x v="0"/>
    <x v="0"/>
    <x v="39"/>
    <x v="3"/>
    <s v="FUR-FU-10004952"/>
    <x v="0"/>
    <n v="164.22"/>
  </r>
  <r>
    <n v="5238"/>
    <s v="CA-2015-166744"/>
    <n v="20"/>
    <x v="8"/>
    <x v="2"/>
    <s v="24/09/2015"/>
    <x v="1"/>
    <s v="DN-13690"/>
    <s v="Duane Noonan"/>
    <x v="0"/>
    <x v="0"/>
    <x v="39"/>
    <x v="3"/>
    <s v="FUR-BO-10001337"/>
    <x v="0"/>
    <n v="362.94"/>
  </r>
  <r>
    <n v="5239"/>
    <s v="CA-2015-166744"/>
    <n v="20"/>
    <x v="8"/>
    <x v="2"/>
    <s v="24/09/2015"/>
    <x v="1"/>
    <s v="DN-13690"/>
    <s v="Duane Noonan"/>
    <x v="0"/>
    <x v="0"/>
    <x v="39"/>
    <x v="3"/>
    <s v="TEC-AC-10003628"/>
    <x v="2"/>
    <n v="59.98"/>
  </r>
  <r>
    <n v="5240"/>
    <s v="CA-2017-116561"/>
    <n v="11"/>
    <x v="8"/>
    <x v="0"/>
    <s v="17/09/2017"/>
    <x v="1"/>
    <s v="EB-14110"/>
    <s v="Eugene Barchas"/>
    <x v="0"/>
    <x v="0"/>
    <x v="1"/>
    <x v="1"/>
    <s v="OFF-ST-10004186"/>
    <x v="1"/>
    <n v="332.94"/>
  </r>
  <r>
    <n v="5241"/>
    <s v="CA-2017-116561"/>
    <n v="11"/>
    <x v="8"/>
    <x v="0"/>
    <s v="17/09/2017"/>
    <x v="1"/>
    <s v="EB-14110"/>
    <s v="Eugene Barchas"/>
    <x v="0"/>
    <x v="0"/>
    <x v="1"/>
    <x v="1"/>
    <s v="OFF-BI-10001658"/>
    <x v="1"/>
    <n v="39.872"/>
  </r>
  <r>
    <n v="5242"/>
    <s v="CA-2017-110730"/>
    <n v="23"/>
    <x v="8"/>
    <x v="0"/>
    <s v="26/09/2017"/>
    <x v="0"/>
    <s v="CM-11815"/>
    <s v="Candace McMahon"/>
    <x v="1"/>
    <x v="0"/>
    <x v="4"/>
    <x v="1"/>
    <s v="OFF-SU-10004737"/>
    <x v="1"/>
    <n v="13.68"/>
  </r>
  <r>
    <n v="5243"/>
    <s v="CA-2018-146367"/>
    <n v="4"/>
    <x v="6"/>
    <x v="3"/>
    <s v="08/08/2018"/>
    <x v="1"/>
    <s v="HM-14860"/>
    <s v="Harry Marie"/>
    <x v="1"/>
    <x v="0"/>
    <x v="5"/>
    <x v="2"/>
    <s v="OFF-BI-10002827"/>
    <x v="1"/>
    <n v="3.3180000000000001"/>
  </r>
  <r>
    <n v="5244"/>
    <s v="CA-2017-149454"/>
    <n v="25"/>
    <x v="7"/>
    <x v="0"/>
    <s v="26/07/2017"/>
    <x v="2"/>
    <s v="KM-16375"/>
    <s v="Katherine Murray"/>
    <x v="2"/>
    <x v="0"/>
    <x v="17"/>
    <x v="0"/>
    <s v="OFF-BI-10003694"/>
    <x v="1"/>
    <n v="10.44"/>
  </r>
  <r>
    <n v="5245"/>
    <s v="CA-2017-156265"/>
    <n v="2"/>
    <x v="6"/>
    <x v="0"/>
    <s v="04/08/2017"/>
    <x v="0"/>
    <s v="BF-11020"/>
    <s v="Barry Französisch"/>
    <x v="1"/>
    <x v="0"/>
    <x v="1"/>
    <x v="1"/>
    <s v="FUR-TA-10001691"/>
    <x v="0"/>
    <n v="136.464"/>
  </r>
  <r>
    <n v="5246"/>
    <s v="CA-2017-156265"/>
    <n v="2"/>
    <x v="6"/>
    <x v="0"/>
    <s v="04/08/2017"/>
    <x v="0"/>
    <s v="BF-11020"/>
    <s v="Barry Französisch"/>
    <x v="1"/>
    <x v="0"/>
    <x v="1"/>
    <x v="1"/>
    <s v="TEC-PH-10001918"/>
    <x v="2"/>
    <n v="333.57600000000002"/>
  </r>
  <r>
    <n v="5247"/>
    <s v="CA-2017-156265"/>
    <n v="2"/>
    <x v="6"/>
    <x v="0"/>
    <s v="04/08/2017"/>
    <x v="0"/>
    <s v="BF-11020"/>
    <s v="Barry Französisch"/>
    <x v="1"/>
    <x v="0"/>
    <x v="1"/>
    <x v="1"/>
    <s v="OFF-BI-10000285"/>
    <x v="1"/>
    <n v="12.544"/>
  </r>
  <r>
    <n v="5248"/>
    <s v="US-2016-168914"/>
    <n v="21"/>
    <x v="5"/>
    <x v="1"/>
    <s v="27/05/2016"/>
    <x v="1"/>
    <s v="JE-15745"/>
    <s v="Joel Eaton"/>
    <x v="0"/>
    <x v="0"/>
    <x v="10"/>
    <x v="2"/>
    <s v="OFF-AP-10000358"/>
    <x v="1"/>
    <n v="20.768000000000001"/>
  </r>
  <r>
    <n v="5249"/>
    <s v="US-2018-110989"/>
    <n v="3"/>
    <x v="0"/>
    <x v="3"/>
    <s v="05/11/2018"/>
    <x v="0"/>
    <s v="EJ-14155"/>
    <s v="Eva Jacobs"/>
    <x v="0"/>
    <x v="0"/>
    <x v="4"/>
    <x v="1"/>
    <s v="TEC-AC-10002345"/>
    <x v="2"/>
    <n v="43.5"/>
  </r>
  <r>
    <n v="5250"/>
    <s v="CA-2016-106215"/>
    <n v="16"/>
    <x v="3"/>
    <x v="1"/>
    <s v="21/04/2016"/>
    <x v="1"/>
    <s v="BN-11470"/>
    <s v="Brad Norvell"/>
    <x v="1"/>
    <x v="0"/>
    <x v="9"/>
    <x v="3"/>
    <s v="OFF-FA-10001229"/>
    <x v="1"/>
    <n v="12.576000000000001"/>
  </r>
  <r>
    <n v="5251"/>
    <s v="US-2017-169369"/>
    <n v="12"/>
    <x v="4"/>
    <x v="0"/>
    <s v="18/12/2017"/>
    <x v="1"/>
    <s v="EC-14050"/>
    <s v="Erin Creighton"/>
    <x v="0"/>
    <x v="0"/>
    <x v="32"/>
    <x v="0"/>
    <s v="TEC-AC-10001314"/>
    <x v="2"/>
    <n v="249.95"/>
  </r>
  <r>
    <n v="5252"/>
    <s v="US-2017-169369"/>
    <n v="12"/>
    <x v="4"/>
    <x v="0"/>
    <s v="18/12/2017"/>
    <x v="1"/>
    <s v="EC-14050"/>
    <s v="Erin Creighton"/>
    <x v="0"/>
    <x v="0"/>
    <x v="32"/>
    <x v="0"/>
    <s v="OFF-PA-10004438"/>
    <x v="1"/>
    <n v="49.12"/>
  </r>
  <r>
    <n v="5253"/>
    <s v="CA-2016-132318"/>
    <n v="30"/>
    <x v="2"/>
    <x v="1"/>
    <s v="02/11/2016"/>
    <x v="2"/>
    <s v="TT-21220"/>
    <s v="Thomas Thornton"/>
    <x v="0"/>
    <x v="0"/>
    <x v="17"/>
    <x v="0"/>
    <s v="OFF-AP-10000026"/>
    <x v="1"/>
    <n v="182.91"/>
  </r>
  <r>
    <n v="5254"/>
    <s v="US-2015-131982"/>
    <n v="7"/>
    <x v="10"/>
    <x v="2"/>
    <s v="11/03/2015"/>
    <x v="0"/>
    <s v="NP-18685"/>
    <s v="Nora Pelletier"/>
    <x v="2"/>
    <x v="0"/>
    <x v="4"/>
    <x v="1"/>
    <s v="OFF-BI-10004224"/>
    <x v="1"/>
    <n v="107.648"/>
  </r>
  <r>
    <n v="5255"/>
    <s v="CA-2016-125185"/>
    <n v="5"/>
    <x v="10"/>
    <x v="1"/>
    <s v="07/03/2016"/>
    <x v="0"/>
    <s v="AH-10195"/>
    <s v="Alan Haines"/>
    <x v="1"/>
    <x v="0"/>
    <x v="9"/>
    <x v="3"/>
    <s v="FUR-CH-10002647"/>
    <x v="0"/>
    <n v="99.372"/>
  </r>
  <r>
    <n v="5256"/>
    <s v="CA-2016-125185"/>
    <n v="5"/>
    <x v="10"/>
    <x v="1"/>
    <s v="07/03/2016"/>
    <x v="0"/>
    <s v="AH-10195"/>
    <s v="Alan Haines"/>
    <x v="1"/>
    <x v="0"/>
    <x v="9"/>
    <x v="3"/>
    <s v="FUR-FU-10003247"/>
    <x v="0"/>
    <n v="33.567999999999998"/>
  </r>
  <r>
    <n v="5257"/>
    <s v="CA-2017-130078"/>
    <n v="8"/>
    <x v="6"/>
    <x v="0"/>
    <s v="14/08/2017"/>
    <x v="1"/>
    <s v="CC-12145"/>
    <s v="Charles Crestani"/>
    <x v="0"/>
    <x v="0"/>
    <x v="26"/>
    <x v="2"/>
    <s v="OFF-PA-10003270"/>
    <x v="1"/>
    <n v="10.56"/>
  </r>
  <r>
    <n v="5258"/>
    <s v="US-2018-114034"/>
    <n v="3"/>
    <x v="9"/>
    <x v="3"/>
    <s v="08/01/2018"/>
    <x v="1"/>
    <s v="DL-13315"/>
    <s v="Delfina Latchford"/>
    <x v="0"/>
    <x v="0"/>
    <x v="1"/>
    <x v="1"/>
    <s v="OFF-PA-10004735"/>
    <x v="1"/>
    <n v="38.880000000000003"/>
  </r>
  <r>
    <n v="5259"/>
    <s v="US-2018-115595"/>
    <n v="9"/>
    <x v="2"/>
    <x v="3"/>
    <s v="11/10/2018"/>
    <x v="2"/>
    <s v="XP-21865"/>
    <s v="Xylona Preis"/>
    <x v="0"/>
    <x v="0"/>
    <x v="1"/>
    <x v="1"/>
    <s v="OFF-PA-10001745"/>
    <x v="1"/>
    <n v="35.200000000000003"/>
  </r>
  <r>
    <n v="5260"/>
    <s v="CA-2018-158722"/>
    <n v="20"/>
    <x v="2"/>
    <x v="3"/>
    <s v="26/10/2018"/>
    <x v="1"/>
    <s v="MA-17560"/>
    <s v="Matt Abelman"/>
    <x v="2"/>
    <x v="0"/>
    <x v="9"/>
    <x v="3"/>
    <s v="OFF-PA-10000176"/>
    <x v="1"/>
    <n v="45.527999999999999"/>
  </r>
  <r>
    <n v="5261"/>
    <s v="CA-2015-105165"/>
    <n v="7"/>
    <x v="8"/>
    <x v="2"/>
    <s v="10/09/2015"/>
    <x v="2"/>
    <s v="SZ-20035"/>
    <s v="Sam Zeldin"/>
    <x v="2"/>
    <x v="0"/>
    <x v="5"/>
    <x v="2"/>
    <s v="TEC-PH-10000675"/>
    <x v="2"/>
    <n v="196.77600000000001"/>
  </r>
  <r>
    <n v="5262"/>
    <s v="CA-2015-105165"/>
    <n v="7"/>
    <x v="8"/>
    <x v="2"/>
    <s v="10/09/2015"/>
    <x v="2"/>
    <s v="SZ-20035"/>
    <s v="Sam Zeldin"/>
    <x v="2"/>
    <x v="0"/>
    <x v="5"/>
    <x v="2"/>
    <s v="OFF-BI-10000050"/>
    <x v="1"/>
    <n v="2.92"/>
  </r>
  <r>
    <n v="5263"/>
    <s v="CA-2015-105165"/>
    <n v="7"/>
    <x v="8"/>
    <x v="2"/>
    <s v="10/09/2015"/>
    <x v="2"/>
    <s v="SZ-20035"/>
    <s v="Sam Zeldin"/>
    <x v="2"/>
    <x v="0"/>
    <x v="5"/>
    <x v="2"/>
    <s v="FUR-TA-10004154"/>
    <x v="0"/>
    <n v="200.79499999999999"/>
  </r>
  <r>
    <n v="5264"/>
    <s v="CA-2015-105165"/>
    <n v="7"/>
    <x v="8"/>
    <x v="2"/>
    <s v="10/09/2015"/>
    <x v="2"/>
    <s v="SZ-20035"/>
    <s v="Sam Zeldin"/>
    <x v="2"/>
    <x v="0"/>
    <x v="5"/>
    <x v="2"/>
    <s v="TEC-AC-10002718"/>
    <x v="2"/>
    <n v="46.688000000000002"/>
  </r>
  <r>
    <n v="5265"/>
    <s v="CA-2015-105165"/>
    <n v="7"/>
    <x v="8"/>
    <x v="2"/>
    <s v="10/09/2015"/>
    <x v="2"/>
    <s v="SZ-20035"/>
    <s v="Sam Zeldin"/>
    <x v="2"/>
    <x v="0"/>
    <x v="5"/>
    <x v="2"/>
    <s v="OFF-AR-10003179"/>
    <x v="1"/>
    <n v="21.864000000000001"/>
  </r>
  <r>
    <n v="5266"/>
    <s v="CA-2018-147452"/>
    <n v="30"/>
    <x v="8"/>
    <x v="3"/>
    <s v="03/10/2018"/>
    <x v="2"/>
    <s v="CS-11845"/>
    <s v="Cari Sayre"/>
    <x v="1"/>
    <x v="0"/>
    <x v="4"/>
    <x v="1"/>
    <s v="OFF-PA-10001838"/>
    <x v="1"/>
    <n v="11.76"/>
  </r>
  <r>
    <n v="5267"/>
    <s v="CA-2018-147452"/>
    <n v="30"/>
    <x v="8"/>
    <x v="3"/>
    <s v="03/10/2018"/>
    <x v="2"/>
    <s v="CS-11845"/>
    <s v="Cari Sayre"/>
    <x v="1"/>
    <x v="0"/>
    <x v="4"/>
    <x v="1"/>
    <s v="OFF-PA-10004039"/>
    <x v="1"/>
    <n v="167.94"/>
  </r>
  <r>
    <n v="5268"/>
    <s v="CA-2018-147452"/>
    <n v="30"/>
    <x v="8"/>
    <x v="3"/>
    <s v="03/10/2018"/>
    <x v="2"/>
    <s v="CS-11845"/>
    <s v="Cari Sayre"/>
    <x v="1"/>
    <x v="0"/>
    <x v="4"/>
    <x v="1"/>
    <s v="OFF-AP-10001626"/>
    <x v="1"/>
    <n v="3.89"/>
  </r>
  <r>
    <n v="5269"/>
    <s v="US-2018-114657"/>
    <n v="16"/>
    <x v="0"/>
    <x v="3"/>
    <s v="21/11/2018"/>
    <x v="1"/>
    <s v="MH-18115"/>
    <s v="Mick Hernandez"/>
    <x v="2"/>
    <x v="0"/>
    <x v="15"/>
    <x v="3"/>
    <s v="TEC-MA-10003173"/>
    <x v="2"/>
    <n v="52.44"/>
  </r>
  <r>
    <n v="5270"/>
    <s v="CA-2018-144484"/>
    <n v="11"/>
    <x v="8"/>
    <x v="3"/>
    <s v="11/09/2018"/>
    <x v="3"/>
    <s v="CB-12025"/>
    <s v="Cassandra Brandow"/>
    <x v="0"/>
    <x v="0"/>
    <x v="1"/>
    <x v="1"/>
    <s v="FUR-FU-10000260"/>
    <x v="0"/>
    <n v="32.36"/>
  </r>
  <r>
    <n v="5271"/>
    <s v="CA-2018-144484"/>
    <n v="11"/>
    <x v="8"/>
    <x v="3"/>
    <s v="11/09/2018"/>
    <x v="3"/>
    <s v="CB-12025"/>
    <s v="Cassandra Brandow"/>
    <x v="0"/>
    <x v="0"/>
    <x v="1"/>
    <x v="1"/>
    <s v="OFF-AP-10004487"/>
    <x v="1"/>
    <n v="406.6"/>
  </r>
  <r>
    <n v="5272"/>
    <s v="CA-2018-125913"/>
    <n v="16"/>
    <x v="9"/>
    <x v="3"/>
    <s v="16/01/2018"/>
    <x v="3"/>
    <s v="JO-15145"/>
    <s v="Jack O'Briant"/>
    <x v="1"/>
    <x v="0"/>
    <x v="1"/>
    <x v="1"/>
    <s v="FUR-FU-10001487"/>
    <x v="0"/>
    <n v="27.92"/>
  </r>
  <r>
    <n v="5273"/>
    <s v="CA-2018-125913"/>
    <n v="16"/>
    <x v="9"/>
    <x v="3"/>
    <s v="16/01/2018"/>
    <x v="3"/>
    <s v="JO-15145"/>
    <s v="Jack O'Briant"/>
    <x v="1"/>
    <x v="0"/>
    <x v="1"/>
    <x v="1"/>
    <s v="FUR-TA-10001520"/>
    <x v="0"/>
    <n v="399.67200000000003"/>
  </r>
  <r>
    <n v="5274"/>
    <s v="US-2017-158309"/>
    <n v="26"/>
    <x v="0"/>
    <x v="0"/>
    <s v="29/11/2017"/>
    <x v="2"/>
    <s v="PA-19060"/>
    <s v="Pete Armstrong"/>
    <x v="2"/>
    <x v="0"/>
    <x v="2"/>
    <x v="0"/>
    <s v="OFF-BI-10000145"/>
    <x v="1"/>
    <n v="3.7440000000000002"/>
  </r>
  <r>
    <n v="5275"/>
    <s v="CA-2016-162887"/>
    <n v="7"/>
    <x v="0"/>
    <x v="1"/>
    <s v="09/11/2016"/>
    <x v="0"/>
    <s v="SV-20785"/>
    <s v="Stewart Visinsky"/>
    <x v="0"/>
    <x v="0"/>
    <x v="42"/>
    <x v="3"/>
    <s v="FUR-CH-10000595"/>
    <x v="0"/>
    <n v="715.2"/>
  </r>
  <r>
    <n v="5276"/>
    <s v="CA-2018-147333"/>
    <n v="14"/>
    <x v="4"/>
    <x v="3"/>
    <s v="20/12/2018"/>
    <x v="1"/>
    <s v="KL-16555"/>
    <s v="Kelly Lampkin"/>
    <x v="1"/>
    <x v="0"/>
    <x v="36"/>
    <x v="0"/>
    <s v="TEC-AC-10004469"/>
    <x v="2"/>
    <n v="159.80000000000001"/>
  </r>
  <r>
    <n v="5277"/>
    <s v="CA-2018-147333"/>
    <n v="14"/>
    <x v="4"/>
    <x v="3"/>
    <s v="20/12/2018"/>
    <x v="1"/>
    <s v="KL-16555"/>
    <s v="Kelly Lampkin"/>
    <x v="1"/>
    <x v="0"/>
    <x v="36"/>
    <x v="0"/>
    <s v="TEC-AC-10003038"/>
    <x v="2"/>
    <n v="44.75"/>
  </r>
  <r>
    <n v="5278"/>
    <s v="CA-2015-113859"/>
    <n v="13"/>
    <x v="8"/>
    <x v="2"/>
    <s v="17/09/2015"/>
    <x v="1"/>
    <s v="BC-11125"/>
    <s v="Becky Castell"/>
    <x v="2"/>
    <x v="0"/>
    <x v="5"/>
    <x v="2"/>
    <s v="FUR-CH-10004698"/>
    <x v="0"/>
    <n v="340.11599999999999"/>
  </r>
  <r>
    <n v="5279"/>
    <s v="CA-2015-159681"/>
    <n v="7"/>
    <x v="4"/>
    <x v="2"/>
    <s v="13/12/2015"/>
    <x v="1"/>
    <s v="PO-18850"/>
    <s v="Patrick O'Brill"/>
    <x v="0"/>
    <x v="0"/>
    <x v="17"/>
    <x v="0"/>
    <s v="OFF-PA-10003641"/>
    <x v="1"/>
    <n v="105.52"/>
  </r>
  <r>
    <n v="5280"/>
    <s v="US-2018-104094"/>
    <n v="7"/>
    <x v="8"/>
    <x v="3"/>
    <s v="11/09/2018"/>
    <x v="1"/>
    <s v="AG-10675"/>
    <s v="Anna Gayman"/>
    <x v="0"/>
    <x v="0"/>
    <x v="6"/>
    <x v="2"/>
    <s v="TEC-AC-10002134"/>
    <x v="2"/>
    <n v="13.48"/>
  </r>
  <r>
    <n v="5281"/>
    <s v="CA-2018-152709"/>
    <n v="7"/>
    <x v="2"/>
    <x v="3"/>
    <s v="12/10/2018"/>
    <x v="1"/>
    <s v="DB-13210"/>
    <s v="Dean Braden"/>
    <x v="0"/>
    <x v="0"/>
    <x v="12"/>
    <x v="2"/>
    <s v="OFF-ST-10001837"/>
    <x v="1"/>
    <n v="85.52"/>
  </r>
  <r>
    <n v="5282"/>
    <s v="CA-2016-105158"/>
    <n v="5"/>
    <x v="8"/>
    <x v="1"/>
    <s v="10/09/2016"/>
    <x v="1"/>
    <s v="SP-20860"/>
    <s v="Sung Pak"/>
    <x v="1"/>
    <x v="0"/>
    <x v="11"/>
    <x v="2"/>
    <s v="FUR-FU-10001706"/>
    <x v="0"/>
    <n v="6.16"/>
  </r>
  <r>
    <n v="5283"/>
    <s v="CA-2016-105158"/>
    <n v="5"/>
    <x v="8"/>
    <x v="1"/>
    <s v="10/09/2016"/>
    <x v="1"/>
    <s v="SP-20860"/>
    <s v="Sung Pak"/>
    <x v="1"/>
    <x v="0"/>
    <x v="11"/>
    <x v="2"/>
    <s v="OFF-PA-10001970"/>
    <x v="1"/>
    <n v="36.840000000000003"/>
  </r>
  <r>
    <n v="5284"/>
    <s v="CA-2015-133424"/>
    <n v="30"/>
    <x v="10"/>
    <x v="2"/>
    <s v="04/04/2015"/>
    <x v="1"/>
    <s v="Dl-13600"/>
    <s v="Dorris liebe"/>
    <x v="1"/>
    <x v="0"/>
    <x v="4"/>
    <x v="1"/>
    <s v="OFF-ST-10002957"/>
    <x v="1"/>
    <n v="15.84"/>
  </r>
  <r>
    <n v="5285"/>
    <s v="CA-2015-133424"/>
    <n v="30"/>
    <x v="10"/>
    <x v="2"/>
    <s v="04/04/2015"/>
    <x v="1"/>
    <s v="Dl-13600"/>
    <s v="Dorris liebe"/>
    <x v="1"/>
    <x v="0"/>
    <x v="4"/>
    <x v="1"/>
    <s v="OFF-LA-10002312"/>
    <x v="1"/>
    <n v="44.4"/>
  </r>
  <r>
    <n v="5286"/>
    <s v="CA-2018-105991"/>
    <n v="5"/>
    <x v="5"/>
    <x v="3"/>
    <s v="06/05/2018"/>
    <x v="2"/>
    <s v="LH-17020"/>
    <s v="Lisa Hazard"/>
    <x v="0"/>
    <x v="0"/>
    <x v="22"/>
    <x v="1"/>
    <s v="OFF-EN-10002600"/>
    <x v="1"/>
    <n v="21.24"/>
  </r>
  <r>
    <n v="5287"/>
    <s v="CA-2018-105991"/>
    <n v="5"/>
    <x v="5"/>
    <x v="3"/>
    <s v="06/05/2018"/>
    <x v="2"/>
    <s v="LH-17020"/>
    <s v="Lisa Hazard"/>
    <x v="0"/>
    <x v="0"/>
    <x v="22"/>
    <x v="1"/>
    <s v="OFF-BI-10003274"/>
    <x v="1"/>
    <n v="9.5519999999999996"/>
  </r>
  <r>
    <n v="5288"/>
    <s v="CA-2018-105991"/>
    <n v="5"/>
    <x v="5"/>
    <x v="3"/>
    <s v="06/05/2018"/>
    <x v="2"/>
    <s v="LH-17020"/>
    <s v="Lisa Hazard"/>
    <x v="0"/>
    <x v="0"/>
    <x v="22"/>
    <x v="1"/>
    <s v="FUR-BO-10004467"/>
    <x v="0"/>
    <n v="89.991"/>
  </r>
  <r>
    <n v="5289"/>
    <s v="US-2018-136784"/>
    <n v="30"/>
    <x v="3"/>
    <x v="3"/>
    <s v="05/05/2018"/>
    <x v="1"/>
    <s v="AD-10180"/>
    <s v="Alan Dominguez"/>
    <x v="2"/>
    <x v="0"/>
    <x v="1"/>
    <x v="1"/>
    <s v="OFF-PA-10000675"/>
    <x v="1"/>
    <n v="163.96"/>
  </r>
  <r>
    <n v="5290"/>
    <s v="CA-2015-146283"/>
    <n v="8"/>
    <x v="8"/>
    <x v="2"/>
    <s v="15/09/2015"/>
    <x v="1"/>
    <s v="KT-16465"/>
    <s v="Kean Takahito"/>
    <x v="0"/>
    <x v="0"/>
    <x v="5"/>
    <x v="2"/>
    <s v="OFF-PA-10002259"/>
    <x v="1"/>
    <n v="17.904"/>
  </r>
  <r>
    <n v="5291"/>
    <s v="CA-2015-146283"/>
    <n v="8"/>
    <x v="8"/>
    <x v="2"/>
    <s v="15/09/2015"/>
    <x v="1"/>
    <s v="KT-16465"/>
    <s v="Kean Takahito"/>
    <x v="0"/>
    <x v="0"/>
    <x v="5"/>
    <x v="2"/>
    <s v="FUR-CH-10004287"/>
    <x v="0"/>
    <n v="966.7"/>
  </r>
  <r>
    <n v="5292"/>
    <s v="CA-2015-146283"/>
    <n v="8"/>
    <x v="8"/>
    <x v="2"/>
    <s v="15/09/2015"/>
    <x v="1"/>
    <s v="KT-16465"/>
    <s v="Kean Takahito"/>
    <x v="0"/>
    <x v="0"/>
    <x v="5"/>
    <x v="2"/>
    <s v="OFF-PA-10000482"/>
    <x v="1"/>
    <n v="182.11199999999999"/>
  </r>
  <r>
    <n v="5293"/>
    <s v="CA-2018-151218"/>
    <n v="20"/>
    <x v="1"/>
    <x v="3"/>
    <s v="23/06/2018"/>
    <x v="2"/>
    <s v="PJ-19015"/>
    <s v="Pauline Johnson"/>
    <x v="0"/>
    <x v="0"/>
    <x v="2"/>
    <x v="0"/>
    <s v="OFF-ST-10004835"/>
    <x v="1"/>
    <n v="4.4640000000000004"/>
  </r>
  <r>
    <n v="5294"/>
    <s v="CA-2016-111073"/>
    <n v="26"/>
    <x v="4"/>
    <x v="1"/>
    <s v="30/12/2016"/>
    <x v="1"/>
    <s v="MC-18100"/>
    <s v="Mick Crebagga"/>
    <x v="0"/>
    <x v="0"/>
    <x v="24"/>
    <x v="3"/>
    <s v="FUR-TA-10004086"/>
    <x v="0"/>
    <n v="51.588000000000001"/>
  </r>
  <r>
    <n v="5295"/>
    <s v="CA-2018-144883"/>
    <n v="15"/>
    <x v="6"/>
    <x v="3"/>
    <s v="19/08/2018"/>
    <x v="1"/>
    <s v="BO-11350"/>
    <s v="Bill Overfelt"/>
    <x v="1"/>
    <x v="0"/>
    <x v="11"/>
    <x v="2"/>
    <s v="OFF-LA-10000305"/>
    <x v="1"/>
    <n v="50.4"/>
  </r>
  <r>
    <n v="5296"/>
    <s v="CA-2018-142174"/>
    <n v="4"/>
    <x v="10"/>
    <x v="3"/>
    <s v="09/03/2018"/>
    <x v="1"/>
    <s v="DP-13000"/>
    <s v="Darren Powers"/>
    <x v="0"/>
    <x v="0"/>
    <x v="5"/>
    <x v="2"/>
    <s v="OFF-PA-10000806"/>
    <x v="1"/>
    <n v="89.567999999999998"/>
  </r>
  <r>
    <n v="5297"/>
    <s v="CA-2018-108791"/>
    <n v="27"/>
    <x v="7"/>
    <x v="3"/>
    <s v="31/07/2018"/>
    <x v="1"/>
    <s v="TM-21490"/>
    <s v="Tony Molinari"/>
    <x v="0"/>
    <x v="0"/>
    <x v="15"/>
    <x v="3"/>
    <s v="FUR-FU-10004018"/>
    <x v="0"/>
    <n v="14.89"/>
  </r>
  <r>
    <n v="5298"/>
    <s v="CA-2018-108791"/>
    <n v="27"/>
    <x v="7"/>
    <x v="3"/>
    <s v="31/07/2018"/>
    <x v="1"/>
    <s v="TM-21490"/>
    <s v="Tony Molinari"/>
    <x v="0"/>
    <x v="0"/>
    <x v="15"/>
    <x v="3"/>
    <s v="TEC-PH-10002660"/>
    <x v="2"/>
    <n v="543.91999999999996"/>
  </r>
  <r>
    <n v="5299"/>
    <s v="CA-2017-106656"/>
    <n v="23"/>
    <x v="8"/>
    <x v="0"/>
    <s v="26/09/2017"/>
    <x v="2"/>
    <s v="DV-13045"/>
    <s v="Darrin Van Huff"/>
    <x v="1"/>
    <x v="0"/>
    <x v="1"/>
    <x v="1"/>
    <s v="OFF-EN-10001509"/>
    <x v="1"/>
    <n v="4.08"/>
  </r>
  <r>
    <n v="5300"/>
    <s v="CA-2017-106656"/>
    <n v="23"/>
    <x v="8"/>
    <x v="0"/>
    <s v="26/09/2017"/>
    <x v="2"/>
    <s v="DV-13045"/>
    <s v="Darrin Van Huff"/>
    <x v="1"/>
    <x v="0"/>
    <x v="1"/>
    <x v="1"/>
    <s v="OFF-LA-10003148"/>
    <x v="1"/>
    <n v="18.899999999999999"/>
  </r>
  <r>
    <n v="5301"/>
    <s v="CA-2017-113831"/>
    <n v="30"/>
    <x v="5"/>
    <x v="0"/>
    <s v="03/06/2017"/>
    <x v="1"/>
    <s v="AH-10690"/>
    <s v="Anna Häberlin"/>
    <x v="1"/>
    <x v="0"/>
    <x v="17"/>
    <x v="0"/>
    <s v="FUR-TA-10002645"/>
    <x v="0"/>
    <n v="2275.5"/>
  </r>
  <r>
    <n v="5302"/>
    <s v="CA-2017-113831"/>
    <n v="30"/>
    <x v="5"/>
    <x v="0"/>
    <s v="03/06/2017"/>
    <x v="1"/>
    <s v="AH-10690"/>
    <s v="Anna Häberlin"/>
    <x v="1"/>
    <x v="0"/>
    <x v="17"/>
    <x v="0"/>
    <s v="TEC-AC-10003033"/>
    <x v="2"/>
    <n v="1979.7"/>
  </r>
  <r>
    <n v="5303"/>
    <s v="CA-2017-113831"/>
    <n v="30"/>
    <x v="5"/>
    <x v="0"/>
    <s v="03/06/2017"/>
    <x v="1"/>
    <s v="AH-10690"/>
    <s v="Anna Häberlin"/>
    <x v="1"/>
    <x v="0"/>
    <x v="17"/>
    <x v="0"/>
    <s v="OFF-LA-10001297"/>
    <x v="1"/>
    <n v="62.1"/>
  </r>
  <r>
    <n v="5304"/>
    <s v="US-2015-139500"/>
    <n v="16"/>
    <x v="0"/>
    <x v="2"/>
    <s v="20/11/2015"/>
    <x v="1"/>
    <s v="AB-10165"/>
    <s v="Alan Barnes"/>
    <x v="0"/>
    <x v="0"/>
    <x v="10"/>
    <x v="2"/>
    <s v="FUR-CH-10002017"/>
    <x v="0"/>
    <n v="37.295999999999999"/>
  </r>
  <r>
    <n v="5305"/>
    <s v="US-2015-166310"/>
    <n v="21"/>
    <x v="8"/>
    <x v="2"/>
    <s v="23/09/2015"/>
    <x v="2"/>
    <s v="JS-15940"/>
    <s v="Joni Sundaresam"/>
    <x v="2"/>
    <x v="0"/>
    <x v="5"/>
    <x v="2"/>
    <s v="FUR-FU-10001546"/>
    <x v="0"/>
    <n v="8.5440000000000005"/>
  </r>
  <r>
    <n v="5306"/>
    <s v="US-2017-168410"/>
    <n v="21"/>
    <x v="11"/>
    <x v="0"/>
    <s v="26/02/2017"/>
    <x v="1"/>
    <s v="BV-11245"/>
    <s v="Benjamin Venier"/>
    <x v="1"/>
    <x v="0"/>
    <x v="15"/>
    <x v="3"/>
    <s v="FUR-FU-10000629"/>
    <x v="0"/>
    <n v="68.95"/>
  </r>
  <r>
    <n v="5307"/>
    <s v="US-2017-168410"/>
    <n v="21"/>
    <x v="11"/>
    <x v="0"/>
    <s v="26/02/2017"/>
    <x v="1"/>
    <s v="BV-11245"/>
    <s v="Benjamin Venier"/>
    <x v="1"/>
    <x v="0"/>
    <x v="15"/>
    <x v="3"/>
    <s v="OFF-ST-10000036"/>
    <x v="1"/>
    <n v="296.37"/>
  </r>
  <r>
    <n v="5308"/>
    <s v="US-2017-168410"/>
    <n v="21"/>
    <x v="11"/>
    <x v="0"/>
    <s v="26/02/2017"/>
    <x v="1"/>
    <s v="BV-11245"/>
    <s v="Benjamin Venier"/>
    <x v="1"/>
    <x v="0"/>
    <x v="15"/>
    <x v="3"/>
    <s v="TEC-PH-10002583"/>
    <x v="2"/>
    <n v="39.979999999999997"/>
  </r>
  <r>
    <n v="5309"/>
    <s v="CA-2018-131254"/>
    <n v="19"/>
    <x v="0"/>
    <x v="3"/>
    <s v="21/11/2018"/>
    <x v="2"/>
    <s v="NC-18415"/>
    <s v="Nathan Cano"/>
    <x v="0"/>
    <x v="0"/>
    <x v="5"/>
    <x v="2"/>
    <s v="FUR-CH-10003774"/>
    <x v="0"/>
    <n v="191.05799999999999"/>
  </r>
  <r>
    <n v="5310"/>
    <s v="CA-2018-131254"/>
    <n v="19"/>
    <x v="0"/>
    <x v="3"/>
    <s v="21/11/2018"/>
    <x v="2"/>
    <s v="NC-18415"/>
    <s v="Nathan Cano"/>
    <x v="0"/>
    <x v="0"/>
    <x v="5"/>
    <x v="2"/>
    <s v="OFF-AR-10003876"/>
    <x v="1"/>
    <n v="13.04"/>
  </r>
  <r>
    <n v="5311"/>
    <s v="CA-2018-131254"/>
    <n v="19"/>
    <x v="0"/>
    <x v="3"/>
    <s v="21/11/2018"/>
    <x v="2"/>
    <s v="NC-18415"/>
    <s v="Nathan Cano"/>
    <x v="0"/>
    <x v="0"/>
    <x v="5"/>
    <x v="2"/>
    <s v="OFF-BI-10003527"/>
    <x v="1"/>
    <n v="1525.1880000000001"/>
  </r>
  <r>
    <n v="5312"/>
    <s v="CA-2017-123414"/>
    <n v="21"/>
    <x v="6"/>
    <x v="0"/>
    <s v="27/08/2017"/>
    <x v="1"/>
    <s v="SU-20665"/>
    <s v="Stephanie Ulpright"/>
    <x v="2"/>
    <x v="0"/>
    <x v="3"/>
    <x v="0"/>
    <s v="OFF-LA-10004559"/>
    <x v="1"/>
    <n v="9.2159999999999993"/>
  </r>
  <r>
    <n v="5313"/>
    <s v="CA-2017-123414"/>
    <n v="21"/>
    <x v="6"/>
    <x v="0"/>
    <s v="27/08/2017"/>
    <x v="1"/>
    <s v="SU-20665"/>
    <s v="Stephanie Ulpright"/>
    <x v="2"/>
    <x v="0"/>
    <x v="3"/>
    <x v="0"/>
    <s v="OFF-SU-10002573"/>
    <x v="1"/>
    <n v="28.047999999999998"/>
  </r>
  <r>
    <n v="5314"/>
    <s v="CA-2018-137876"/>
    <n v="30"/>
    <x v="3"/>
    <x v="3"/>
    <s v="05/05/2018"/>
    <x v="1"/>
    <s v="DJ-13510"/>
    <s v="Don Jones"/>
    <x v="1"/>
    <x v="0"/>
    <x v="1"/>
    <x v="1"/>
    <s v="FUR-FU-10000222"/>
    <x v="0"/>
    <n v="64.959999999999994"/>
  </r>
  <r>
    <n v="5315"/>
    <s v="CA-2018-137876"/>
    <n v="30"/>
    <x v="3"/>
    <x v="3"/>
    <s v="05/05/2018"/>
    <x v="1"/>
    <s v="DJ-13510"/>
    <s v="Don Jones"/>
    <x v="1"/>
    <x v="0"/>
    <x v="1"/>
    <x v="1"/>
    <s v="OFF-EN-10001219"/>
    <x v="1"/>
    <n v="30.56"/>
  </r>
  <r>
    <n v="5316"/>
    <s v="CA-2017-154060"/>
    <n v="2"/>
    <x v="5"/>
    <x v="0"/>
    <s v="08/05/2017"/>
    <x v="1"/>
    <s v="DL-12865"/>
    <s v="Dan Lawera"/>
    <x v="0"/>
    <x v="0"/>
    <x v="3"/>
    <x v="0"/>
    <s v="FUR-CH-10002304"/>
    <x v="0"/>
    <n v="187.05600000000001"/>
  </r>
  <r>
    <n v="5317"/>
    <s v="US-2018-162558"/>
    <n v="2"/>
    <x v="2"/>
    <x v="3"/>
    <s v="05/10/2018"/>
    <x v="2"/>
    <s v="Dp-13240"/>
    <s v="Dean percer"/>
    <x v="2"/>
    <x v="0"/>
    <x v="18"/>
    <x v="0"/>
    <s v="FUR-FU-10002364"/>
    <x v="0"/>
    <n v="11.808"/>
  </r>
  <r>
    <n v="5318"/>
    <s v="US-2018-162558"/>
    <n v="2"/>
    <x v="2"/>
    <x v="3"/>
    <s v="05/10/2018"/>
    <x v="2"/>
    <s v="Dp-13240"/>
    <s v="Dean percer"/>
    <x v="2"/>
    <x v="0"/>
    <x v="18"/>
    <x v="0"/>
    <s v="FUR-FU-10004864"/>
    <x v="0"/>
    <n v="9.6560000000000006"/>
  </r>
  <r>
    <n v="5319"/>
    <s v="US-2018-162558"/>
    <n v="2"/>
    <x v="2"/>
    <x v="3"/>
    <s v="05/10/2018"/>
    <x v="2"/>
    <s v="Dp-13240"/>
    <s v="Dean percer"/>
    <x v="2"/>
    <x v="0"/>
    <x v="18"/>
    <x v="0"/>
    <s v="OFF-PA-10003172"/>
    <x v="1"/>
    <n v="20.736000000000001"/>
  </r>
  <r>
    <n v="5320"/>
    <s v="US-2018-162558"/>
    <n v="2"/>
    <x v="2"/>
    <x v="3"/>
    <s v="05/10/2018"/>
    <x v="2"/>
    <s v="Dp-13240"/>
    <s v="Dean percer"/>
    <x v="2"/>
    <x v="0"/>
    <x v="18"/>
    <x v="0"/>
    <s v="OFF-BI-10000977"/>
    <x v="1"/>
    <n v="27.36"/>
  </r>
  <r>
    <n v="5321"/>
    <s v="US-2018-162558"/>
    <n v="2"/>
    <x v="2"/>
    <x v="3"/>
    <s v="05/10/2018"/>
    <x v="2"/>
    <s v="Dp-13240"/>
    <s v="Dean percer"/>
    <x v="2"/>
    <x v="0"/>
    <x v="18"/>
    <x v="0"/>
    <s v="FUR-TA-10000198"/>
    <x v="0"/>
    <n v="2314.116"/>
  </r>
  <r>
    <n v="5322"/>
    <s v="US-2018-162558"/>
    <n v="2"/>
    <x v="2"/>
    <x v="3"/>
    <s v="05/10/2018"/>
    <x v="2"/>
    <s v="Dp-13240"/>
    <s v="Dean percer"/>
    <x v="2"/>
    <x v="0"/>
    <x v="18"/>
    <x v="0"/>
    <s v="OFF-BI-10003984"/>
    <x v="1"/>
    <n v="34.235999999999997"/>
  </r>
  <r>
    <n v="5323"/>
    <s v="US-2018-162558"/>
    <n v="2"/>
    <x v="2"/>
    <x v="3"/>
    <s v="05/10/2018"/>
    <x v="2"/>
    <s v="Dp-13240"/>
    <s v="Dean percer"/>
    <x v="2"/>
    <x v="0"/>
    <x v="18"/>
    <x v="0"/>
    <s v="FUR-FU-10003691"/>
    <x v="0"/>
    <n v="19.760000000000002"/>
  </r>
  <r>
    <n v="5324"/>
    <s v="CA-2018-134439"/>
    <n v="18"/>
    <x v="8"/>
    <x v="3"/>
    <s v="23/09/2018"/>
    <x v="0"/>
    <s v="TM-21010"/>
    <s v="Tamara Manning"/>
    <x v="0"/>
    <x v="0"/>
    <x v="8"/>
    <x v="2"/>
    <s v="OFF-PA-10004082"/>
    <x v="1"/>
    <n v="15.96"/>
  </r>
  <r>
    <n v="5325"/>
    <s v="CA-2016-119508"/>
    <n v="4"/>
    <x v="4"/>
    <x v="1"/>
    <s v="09/12/2016"/>
    <x v="1"/>
    <s v="TZ-21580"/>
    <s v="Tracy Zic"/>
    <x v="0"/>
    <x v="0"/>
    <x v="1"/>
    <x v="1"/>
    <s v="OFF-AR-10003723"/>
    <x v="1"/>
    <n v="16.899999999999999"/>
  </r>
  <r>
    <n v="5326"/>
    <s v="CA-2016-119508"/>
    <n v="4"/>
    <x v="4"/>
    <x v="1"/>
    <s v="09/12/2016"/>
    <x v="1"/>
    <s v="TZ-21580"/>
    <s v="Tracy Zic"/>
    <x v="0"/>
    <x v="0"/>
    <x v="1"/>
    <x v="1"/>
    <s v="FUR-FU-10004270"/>
    <x v="0"/>
    <n v="25.08"/>
  </r>
  <r>
    <n v="5327"/>
    <s v="CA-2016-152681"/>
    <n v="17"/>
    <x v="9"/>
    <x v="1"/>
    <s v="22/01/2016"/>
    <x v="1"/>
    <s v="SC-20260"/>
    <s v="Scott Cohen"/>
    <x v="1"/>
    <x v="0"/>
    <x v="31"/>
    <x v="3"/>
    <s v="OFF-AR-10003183"/>
    <x v="1"/>
    <n v="6.68"/>
  </r>
  <r>
    <n v="5328"/>
    <s v="CA-2015-130813"/>
    <n v="6"/>
    <x v="9"/>
    <x v="2"/>
    <s v="08/01/2015"/>
    <x v="0"/>
    <s v="LS-17230"/>
    <s v="Lycoris Saunders"/>
    <x v="0"/>
    <x v="0"/>
    <x v="1"/>
    <x v="1"/>
    <s v="OFF-PA-10002005"/>
    <x v="1"/>
    <n v="19.440000000000001"/>
  </r>
  <r>
    <n v="5329"/>
    <s v="CA-2016-120320"/>
    <n v="5"/>
    <x v="10"/>
    <x v="1"/>
    <s v="09/03/2016"/>
    <x v="1"/>
    <s v="MV-18190"/>
    <s v="Mike Vittorini"/>
    <x v="0"/>
    <x v="0"/>
    <x v="5"/>
    <x v="2"/>
    <s v="TEC-PH-10000149"/>
    <x v="2"/>
    <n v="31.92"/>
  </r>
  <r>
    <n v="5330"/>
    <s v="CA-2017-111941"/>
    <n v="25"/>
    <x v="4"/>
    <x v="0"/>
    <s v="28/12/2017"/>
    <x v="0"/>
    <s v="BD-11620"/>
    <s v="Brian DeCherney"/>
    <x v="0"/>
    <x v="0"/>
    <x v="15"/>
    <x v="3"/>
    <s v="OFF-BI-10001524"/>
    <x v="1"/>
    <n v="33.567999999999998"/>
  </r>
  <r>
    <n v="5331"/>
    <s v="CA-2017-123120"/>
    <n v="4"/>
    <x v="8"/>
    <x v="0"/>
    <s v="08/09/2017"/>
    <x v="1"/>
    <s v="CV-12295"/>
    <s v="Christina VanderZanden"/>
    <x v="0"/>
    <x v="0"/>
    <x v="15"/>
    <x v="3"/>
    <s v="FUR-FU-10004748"/>
    <x v="0"/>
    <n v="63.94"/>
  </r>
  <r>
    <n v="5332"/>
    <s v="CA-2017-123120"/>
    <n v="4"/>
    <x v="8"/>
    <x v="0"/>
    <s v="08/09/2017"/>
    <x v="1"/>
    <s v="CV-12295"/>
    <s v="Christina VanderZanden"/>
    <x v="0"/>
    <x v="0"/>
    <x v="15"/>
    <x v="3"/>
    <s v="OFF-BI-10001460"/>
    <x v="1"/>
    <n v="60.6"/>
  </r>
  <r>
    <n v="5333"/>
    <s v="CA-2017-123120"/>
    <n v="4"/>
    <x v="8"/>
    <x v="0"/>
    <s v="08/09/2017"/>
    <x v="1"/>
    <s v="CV-12295"/>
    <s v="Christina VanderZanden"/>
    <x v="0"/>
    <x v="0"/>
    <x v="15"/>
    <x v="3"/>
    <s v="OFF-SU-10002503"/>
    <x v="1"/>
    <n v="22.72"/>
  </r>
  <r>
    <n v="5334"/>
    <s v="CA-2015-103331"/>
    <n v="26"/>
    <x v="6"/>
    <x v="2"/>
    <s v="01/09/2015"/>
    <x v="1"/>
    <s v="KB-16315"/>
    <s v="Karl Braun"/>
    <x v="0"/>
    <x v="0"/>
    <x v="13"/>
    <x v="3"/>
    <s v="FUR-FU-10001731"/>
    <x v="0"/>
    <n v="10.68"/>
  </r>
  <r>
    <n v="5335"/>
    <s v="CA-2015-103331"/>
    <n v="26"/>
    <x v="6"/>
    <x v="2"/>
    <s v="01/09/2015"/>
    <x v="1"/>
    <s v="KB-16315"/>
    <s v="Karl Braun"/>
    <x v="0"/>
    <x v="0"/>
    <x v="13"/>
    <x v="3"/>
    <s v="OFF-PA-10002160"/>
    <x v="1"/>
    <n v="17.34"/>
  </r>
  <r>
    <n v="5336"/>
    <s v="CA-2015-103331"/>
    <n v="26"/>
    <x v="6"/>
    <x v="2"/>
    <s v="01/09/2015"/>
    <x v="1"/>
    <s v="KB-16315"/>
    <s v="Karl Braun"/>
    <x v="0"/>
    <x v="0"/>
    <x v="13"/>
    <x v="3"/>
    <s v="OFF-PA-10002659"/>
    <x v="1"/>
    <n v="3.38"/>
  </r>
  <r>
    <n v="5337"/>
    <s v="CA-2016-169278"/>
    <n v="21"/>
    <x v="5"/>
    <x v="1"/>
    <s v="25/05/2016"/>
    <x v="1"/>
    <s v="ME-18010"/>
    <s v="Michelle Ellison"/>
    <x v="1"/>
    <x v="0"/>
    <x v="4"/>
    <x v="1"/>
    <s v="OFF-BI-10001636"/>
    <x v="1"/>
    <n v="26.975999999999999"/>
  </r>
  <r>
    <n v="5338"/>
    <s v="CA-2018-111577"/>
    <n v="16"/>
    <x v="2"/>
    <x v="3"/>
    <s v="21/10/2018"/>
    <x v="1"/>
    <s v="AJ-10780"/>
    <s v="Anthony Jacobs"/>
    <x v="1"/>
    <x v="0"/>
    <x v="16"/>
    <x v="1"/>
    <s v="OFF-PA-10000062"/>
    <x v="1"/>
    <n v="307.77600000000001"/>
  </r>
  <r>
    <n v="5339"/>
    <s v="CA-2016-146486"/>
    <n v="9"/>
    <x v="0"/>
    <x v="1"/>
    <s v="14/11/2016"/>
    <x v="0"/>
    <s v="DV-13465"/>
    <s v="Dianna Vittorini"/>
    <x v="0"/>
    <x v="0"/>
    <x v="15"/>
    <x v="3"/>
    <s v="OFF-ST-10002554"/>
    <x v="1"/>
    <n v="244.55"/>
  </r>
  <r>
    <n v="5340"/>
    <s v="CA-2016-146486"/>
    <n v="9"/>
    <x v="0"/>
    <x v="1"/>
    <s v="14/11/2016"/>
    <x v="0"/>
    <s v="DV-13465"/>
    <s v="Dianna Vittorini"/>
    <x v="0"/>
    <x v="0"/>
    <x v="15"/>
    <x v="3"/>
    <s v="OFF-EN-10001509"/>
    <x v="1"/>
    <n v="12.24"/>
  </r>
  <r>
    <n v="5341"/>
    <s v="CA-2016-146486"/>
    <n v="9"/>
    <x v="0"/>
    <x v="1"/>
    <s v="14/11/2016"/>
    <x v="0"/>
    <s v="DV-13465"/>
    <s v="Dianna Vittorini"/>
    <x v="0"/>
    <x v="0"/>
    <x v="15"/>
    <x v="3"/>
    <s v="TEC-AC-10002018"/>
    <x v="2"/>
    <n v="13.98"/>
  </r>
  <r>
    <n v="5342"/>
    <s v="CA-2016-146486"/>
    <n v="9"/>
    <x v="0"/>
    <x v="1"/>
    <s v="14/11/2016"/>
    <x v="0"/>
    <s v="DV-13465"/>
    <s v="Dianna Vittorini"/>
    <x v="0"/>
    <x v="0"/>
    <x v="15"/>
    <x v="3"/>
    <s v="TEC-AC-10002637"/>
    <x v="2"/>
    <n v="899.95"/>
  </r>
  <r>
    <n v="5343"/>
    <s v="US-2015-168501"/>
    <n v="21"/>
    <x v="0"/>
    <x v="2"/>
    <s v="27/11/2015"/>
    <x v="1"/>
    <s v="JK-15325"/>
    <s v="Jason Klamczynski"/>
    <x v="1"/>
    <x v="0"/>
    <x v="5"/>
    <x v="2"/>
    <s v="OFF-EN-10001509"/>
    <x v="1"/>
    <n v="1.6319999999999999"/>
  </r>
  <r>
    <n v="5344"/>
    <s v="US-2015-168501"/>
    <n v="21"/>
    <x v="0"/>
    <x v="2"/>
    <s v="27/11/2015"/>
    <x v="1"/>
    <s v="JK-15325"/>
    <s v="Jason Klamczynski"/>
    <x v="1"/>
    <x v="0"/>
    <x v="5"/>
    <x v="2"/>
    <s v="TEC-PH-10004922"/>
    <x v="2"/>
    <n v="267.95999999999998"/>
  </r>
  <r>
    <n v="5345"/>
    <s v="CA-2016-112053"/>
    <n v="11"/>
    <x v="2"/>
    <x v="1"/>
    <s v="13/10/2016"/>
    <x v="0"/>
    <s v="SH-20395"/>
    <s v="Shahid Hopkins"/>
    <x v="0"/>
    <x v="0"/>
    <x v="15"/>
    <x v="3"/>
    <s v="TEC-AC-10002550"/>
    <x v="2"/>
    <n v="31.95"/>
  </r>
  <r>
    <n v="5346"/>
    <s v="CA-2018-108539"/>
    <n v="21"/>
    <x v="10"/>
    <x v="3"/>
    <s v="23/03/2018"/>
    <x v="0"/>
    <s v="SC-20725"/>
    <s v="Steven Cartwright"/>
    <x v="0"/>
    <x v="0"/>
    <x v="1"/>
    <x v="1"/>
    <s v="OFF-ST-10003208"/>
    <x v="1"/>
    <n v="725.84"/>
  </r>
  <r>
    <n v="5347"/>
    <s v="CA-2018-108539"/>
    <n v="21"/>
    <x v="10"/>
    <x v="3"/>
    <s v="23/03/2018"/>
    <x v="0"/>
    <s v="SC-20725"/>
    <s v="Steven Cartwright"/>
    <x v="0"/>
    <x v="0"/>
    <x v="1"/>
    <x v="1"/>
    <s v="OFF-BI-10003981"/>
    <x v="1"/>
    <n v="10.896000000000001"/>
  </r>
  <r>
    <n v="5348"/>
    <s v="CA-2018-108539"/>
    <n v="21"/>
    <x v="10"/>
    <x v="3"/>
    <s v="23/03/2018"/>
    <x v="0"/>
    <s v="SC-20725"/>
    <s v="Steven Cartwright"/>
    <x v="0"/>
    <x v="0"/>
    <x v="1"/>
    <x v="1"/>
    <s v="OFF-BI-10001031"/>
    <x v="1"/>
    <n v="8.5440000000000005"/>
  </r>
  <r>
    <n v="5349"/>
    <s v="CA-2016-149811"/>
    <n v="4"/>
    <x v="9"/>
    <x v="1"/>
    <s v="10/01/2016"/>
    <x v="1"/>
    <s v="CS-12250"/>
    <s v="Chris Selesnick"/>
    <x v="1"/>
    <x v="0"/>
    <x v="11"/>
    <x v="2"/>
    <s v="OFF-BI-10003676"/>
    <x v="1"/>
    <n v="32.340000000000003"/>
  </r>
  <r>
    <n v="5350"/>
    <s v="CA-2016-149811"/>
    <n v="4"/>
    <x v="9"/>
    <x v="1"/>
    <s v="10/01/2016"/>
    <x v="1"/>
    <s v="CS-12250"/>
    <s v="Chris Selesnick"/>
    <x v="1"/>
    <x v="0"/>
    <x v="11"/>
    <x v="2"/>
    <s v="OFF-PA-10004082"/>
    <x v="1"/>
    <n v="39.9"/>
  </r>
  <r>
    <n v="5351"/>
    <s v="US-2018-103814"/>
    <n v="9"/>
    <x v="4"/>
    <x v="3"/>
    <s v="16/12/2018"/>
    <x v="1"/>
    <s v="LH-16900"/>
    <s v="Lena Hernandez"/>
    <x v="0"/>
    <x v="0"/>
    <x v="10"/>
    <x v="2"/>
    <s v="OFF-PA-10001019"/>
    <x v="1"/>
    <n v="143.85599999999999"/>
  </r>
  <r>
    <n v="5352"/>
    <s v="CA-2017-123932"/>
    <n v="6"/>
    <x v="8"/>
    <x v="0"/>
    <s v="12/09/2017"/>
    <x v="1"/>
    <s v="YC-21895"/>
    <s v="Yoseph Carroll"/>
    <x v="1"/>
    <x v="0"/>
    <x v="5"/>
    <x v="2"/>
    <s v="OFF-PA-10004665"/>
    <x v="1"/>
    <n v="41.92"/>
  </r>
  <r>
    <n v="5353"/>
    <s v="CA-2017-123932"/>
    <n v="6"/>
    <x v="8"/>
    <x v="0"/>
    <s v="12/09/2017"/>
    <x v="1"/>
    <s v="YC-21895"/>
    <s v="Yoseph Carroll"/>
    <x v="1"/>
    <x v="0"/>
    <x v="5"/>
    <x v="2"/>
    <s v="TEC-PH-10002447"/>
    <x v="2"/>
    <n v="329.584"/>
  </r>
  <r>
    <n v="5354"/>
    <s v="US-2017-101616"/>
    <n v="3"/>
    <x v="8"/>
    <x v="0"/>
    <s v="06/09/2017"/>
    <x v="2"/>
    <s v="CY-12745"/>
    <s v="Craig Yedwab"/>
    <x v="1"/>
    <x v="0"/>
    <x v="28"/>
    <x v="0"/>
    <s v="OFF-BI-10000014"/>
    <x v="1"/>
    <n v="87.28"/>
  </r>
  <r>
    <n v="5355"/>
    <s v="CA-2015-113768"/>
    <n v="13"/>
    <x v="5"/>
    <x v="2"/>
    <s v="19/05/2015"/>
    <x v="1"/>
    <s v="AH-10030"/>
    <s v="Aaron Hawkins"/>
    <x v="1"/>
    <x v="0"/>
    <x v="1"/>
    <x v="1"/>
    <s v="FUR-CH-10002439"/>
    <x v="0"/>
    <n v="279.45600000000002"/>
  </r>
  <r>
    <n v="5356"/>
    <s v="CA-2015-113768"/>
    <n v="13"/>
    <x v="5"/>
    <x v="2"/>
    <s v="19/05/2015"/>
    <x v="1"/>
    <s v="AH-10030"/>
    <s v="Aaron Hawkins"/>
    <x v="1"/>
    <x v="0"/>
    <x v="1"/>
    <x v="1"/>
    <s v="OFF-PA-10003063"/>
    <x v="1"/>
    <n v="8"/>
  </r>
  <r>
    <n v="5357"/>
    <s v="CA-2017-138037"/>
    <n v="29"/>
    <x v="8"/>
    <x v="0"/>
    <s v="03/10/2017"/>
    <x v="1"/>
    <s v="AR-10540"/>
    <s v="Andy Reiter"/>
    <x v="0"/>
    <x v="0"/>
    <x v="1"/>
    <x v="1"/>
    <s v="OFF-BI-10002982"/>
    <x v="1"/>
    <n v="27.24"/>
  </r>
  <r>
    <n v="5358"/>
    <s v="CA-2015-150490"/>
    <n v="5"/>
    <x v="6"/>
    <x v="2"/>
    <s v="11/08/2015"/>
    <x v="1"/>
    <s v="SS-20590"/>
    <s v="Sonia Sunley"/>
    <x v="0"/>
    <x v="0"/>
    <x v="1"/>
    <x v="1"/>
    <s v="TEC-AC-10004510"/>
    <x v="2"/>
    <n v="16.36"/>
  </r>
  <r>
    <n v="5359"/>
    <s v="CA-2015-150490"/>
    <n v="5"/>
    <x v="6"/>
    <x v="2"/>
    <s v="11/08/2015"/>
    <x v="1"/>
    <s v="SS-20590"/>
    <s v="Sonia Sunley"/>
    <x v="0"/>
    <x v="0"/>
    <x v="1"/>
    <x v="1"/>
    <s v="OFF-ST-10000321"/>
    <x v="1"/>
    <n v="15.78"/>
  </r>
  <r>
    <n v="5360"/>
    <s v="CA-2015-150490"/>
    <n v="5"/>
    <x v="6"/>
    <x v="2"/>
    <s v="11/08/2015"/>
    <x v="1"/>
    <s v="SS-20590"/>
    <s v="Sonia Sunley"/>
    <x v="0"/>
    <x v="0"/>
    <x v="1"/>
    <x v="1"/>
    <s v="OFF-AR-10004602"/>
    <x v="1"/>
    <n v="45.98"/>
  </r>
  <r>
    <n v="5361"/>
    <s v="US-2018-126060"/>
    <n v="14"/>
    <x v="3"/>
    <x v="3"/>
    <s v="18/04/2018"/>
    <x v="1"/>
    <s v="DW-13585"/>
    <s v="Dorothy Wardle"/>
    <x v="1"/>
    <x v="0"/>
    <x v="3"/>
    <x v="0"/>
    <s v="FUR-BO-10003433"/>
    <x v="0"/>
    <n v="198.27199999999999"/>
  </r>
  <r>
    <n v="5362"/>
    <s v="CA-2018-100951"/>
    <n v="9"/>
    <x v="1"/>
    <x v="3"/>
    <s v="10/06/2018"/>
    <x v="2"/>
    <s v="NC-18625"/>
    <s v="Noah Childs"/>
    <x v="1"/>
    <x v="0"/>
    <x v="5"/>
    <x v="2"/>
    <s v="OFF-ST-10001496"/>
    <x v="1"/>
    <n v="720.76"/>
  </r>
  <r>
    <n v="5363"/>
    <s v="CA-2017-122017"/>
    <n v="29"/>
    <x v="4"/>
    <x v="0"/>
    <s v="02/01/2018"/>
    <x v="1"/>
    <s v="CD-11920"/>
    <s v="Carlos Daly"/>
    <x v="0"/>
    <x v="0"/>
    <x v="41"/>
    <x v="2"/>
    <s v="FUR-FU-10000672"/>
    <x v="0"/>
    <n v="70.56"/>
  </r>
  <r>
    <n v="5364"/>
    <s v="CA-2017-122017"/>
    <n v="29"/>
    <x v="4"/>
    <x v="0"/>
    <s v="02/01/2018"/>
    <x v="1"/>
    <s v="CD-11920"/>
    <s v="Carlos Daly"/>
    <x v="0"/>
    <x v="0"/>
    <x v="41"/>
    <x v="2"/>
    <s v="OFF-AP-10001293"/>
    <x v="1"/>
    <n v="81.96"/>
  </r>
  <r>
    <n v="5365"/>
    <s v="CA-2015-123477"/>
    <n v="18"/>
    <x v="9"/>
    <x v="2"/>
    <s v="21/01/2015"/>
    <x v="0"/>
    <s v="DW-13195"/>
    <s v="David Wiener"/>
    <x v="1"/>
    <x v="0"/>
    <x v="21"/>
    <x v="1"/>
    <s v="OFF-AP-10000692"/>
    <x v="1"/>
    <n v="64.864000000000004"/>
  </r>
  <r>
    <n v="5366"/>
    <s v="CA-2017-107790"/>
    <n v="20"/>
    <x v="0"/>
    <x v="0"/>
    <s v="24/11/2017"/>
    <x v="1"/>
    <s v="EH-13990"/>
    <s v="Erica Hackney"/>
    <x v="0"/>
    <x v="0"/>
    <x v="5"/>
    <x v="2"/>
    <s v="TEC-PH-10004539"/>
    <x v="2"/>
    <n v="151.19200000000001"/>
  </r>
  <r>
    <n v="5367"/>
    <s v="CA-2018-158071"/>
    <n v="10"/>
    <x v="1"/>
    <x v="3"/>
    <s v="15/06/2018"/>
    <x v="1"/>
    <s v="BD-11320"/>
    <s v="Bill Donatelli"/>
    <x v="0"/>
    <x v="0"/>
    <x v="4"/>
    <x v="1"/>
    <s v="TEC-PH-10002923"/>
    <x v="2"/>
    <n v="88.775999999999996"/>
  </r>
  <r>
    <n v="5368"/>
    <s v="CA-2018-158071"/>
    <n v="10"/>
    <x v="1"/>
    <x v="3"/>
    <s v="15/06/2018"/>
    <x v="1"/>
    <s v="BD-11320"/>
    <s v="Bill Donatelli"/>
    <x v="0"/>
    <x v="0"/>
    <x v="4"/>
    <x v="1"/>
    <s v="OFF-LA-10004689"/>
    <x v="1"/>
    <n v="11.56"/>
  </r>
  <r>
    <n v="5369"/>
    <s v="CA-2018-158071"/>
    <n v="10"/>
    <x v="1"/>
    <x v="3"/>
    <s v="15/06/2018"/>
    <x v="1"/>
    <s v="BD-11320"/>
    <s v="Bill Donatelli"/>
    <x v="0"/>
    <x v="0"/>
    <x v="4"/>
    <x v="1"/>
    <s v="OFF-ST-10001228"/>
    <x v="1"/>
    <n v="15.58"/>
  </r>
  <r>
    <n v="5370"/>
    <s v="CA-2018-147403"/>
    <n v="10"/>
    <x v="8"/>
    <x v="3"/>
    <s v="13/09/2018"/>
    <x v="2"/>
    <s v="KH-16630"/>
    <s v="Ken Heidel"/>
    <x v="1"/>
    <x v="0"/>
    <x v="24"/>
    <x v="3"/>
    <s v="OFF-PA-10003302"/>
    <x v="1"/>
    <n v="85.055999999999997"/>
  </r>
  <r>
    <n v="5371"/>
    <s v="US-2018-136721"/>
    <n v="8"/>
    <x v="3"/>
    <x v="3"/>
    <s v="12/04/2018"/>
    <x v="1"/>
    <s v="NH-18610"/>
    <s v="Nicole Hansen"/>
    <x v="1"/>
    <x v="0"/>
    <x v="12"/>
    <x v="2"/>
    <s v="FUR-FU-10004665"/>
    <x v="0"/>
    <n v="273.95999999999998"/>
  </r>
  <r>
    <n v="5372"/>
    <s v="US-2018-136721"/>
    <n v="8"/>
    <x v="3"/>
    <x v="3"/>
    <s v="12/04/2018"/>
    <x v="1"/>
    <s v="NH-18610"/>
    <s v="Nicole Hansen"/>
    <x v="1"/>
    <x v="0"/>
    <x v="12"/>
    <x v="2"/>
    <s v="FUR-FU-10004188"/>
    <x v="0"/>
    <n v="306.89999999999998"/>
  </r>
  <r>
    <n v="5373"/>
    <s v="CA-2016-118738"/>
    <n v="24"/>
    <x v="2"/>
    <x v="1"/>
    <s v="30/10/2016"/>
    <x v="1"/>
    <s v="AG-10495"/>
    <s v="Andrew Gjertsen"/>
    <x v="1"/>
    <x v="0"/>
    <x v="5"/>
    <x v="2"/>
    <s v="OFF-PA-10003177"/>
    <x v="1"/>
    <n v="15.552"/>
  </r>
  <r>
    <n v="5374"/>
    <s v="CA-2016-118738"/>
    <n v="24"/>
    <x v="2"/>
    <x v="1"/>
    <s v="30/10/2016"/>
    <x v="1"/>
    <s v="AG-10495"/>
    <s v="Andrew Gjertsen"/>
    <x v="1"/>
    <x v="0"/>
    <x v="5"/>
    <x v="2"/>
    <s v="FUR-TA-10002607"/>
    <x v="0"/>
    <n v="347.36099999999999"/>
  </r>
  <r>
    <n v="5375"/>
    <s v="CA-2016-118738"/>
    <n v="24"/>
    <x v="2"/>
    <x v="1"/>
    <s v="30/10/2016"/>
    <x v="1"/>
    <s v="AG-10495"/>
    <s v="Andrew Gjertsen"/>
    <x v="1"/>
    <x v="0"/>
    <x v="5"/>
    <x v="2"/>
    <s v="OFF-PA-10001166"/>
    <x v="1"/>
    <n v="10.368"/>
  </r>
  <r>
    <n v="5376"/>
    <s v="CA-2018-134152"/>
    <n v="27"/>
    <x v="5"/>
    <x v="3"/>
    <s v="31/05/2018"/>
    <x v="1"/>
    <s v="RP-19855"/>
    <s v="Roy Phan"/>
    <x v="1"/>
    <x v="0"/>
    <x v="4"/>
    <x v="1"/>
    <s v="TEC-AC-10004510"/>
    <x v="2"/>
    <n v="98.16"/>
  </r>
  <r>
    <n v="5377"/>
    <s v="CA-2018-134152"/>
    <n v="27"/>
    <x v="5"/>
    <x v="3"/>
    <s v="31/05/2018"/>
    <x v="1"/>
    <s v="RP-19855"/>
    <s v="Roy Phan"/>
    <x v="1"/>
    <x v="0"/>
    <x v="4"/>
    <x v="1"/>
    <s v="OFF-AR-10004062"/>
    <x v="1"/>
    <n v="31.44"/>
  </r>
  <r>
    <n v="5378"/>
    <s v="CA-2015-125542"/>
    <n v="5"/>
    <x v="4"/>
    <x v="2"/>
    <s v="07/12/2015"/>
    <x v="2"/>
    <s v="NB-18655"/>
    <s v="Nona Balk"/>
    <x v="1"/>
    <x v="0"/>
    <x v="9"/>
    <x v="3"/>
    <s v="OFF-EN-10000056"/>
    <x v="1"/>
    <n v="348.488"/>
  </r>
  <r>
    <n v="5379"/>
    <s v="CA-2015-125542"/>
    <n v="5"/>
    <x v="4"/>
    <x v="2"/>
    <s v="07/12/2015"/>
    <x v="2"/>
    <s v="NB-18655"/>
    <s v="Nona Balk"/>
    <x v="1"/>
    <x v="0"/>
    <x v="9"/>
    <x v="3"/>
    <s v="OFF-ST-10001469"/>
    <x v="1"/>
    <n v="172.73599999999999"/>
  </r>
  <r>
    <n v="5380"/>
    <s v="CA-2017-136021"/>
    <n v="14"/>
    <x v="6"/>
    <x v="0"/>
    <s v="18/08/2017"/>
    <x v="1"/>
    <s v="JM-15580"/>
    <s v="Jill Matthias"/>
    <x v="0"/>
    <x v="0"/>
    <x v="1"/>
    <x v="1"/>
    <s v="OFF-PA-10000551"/>
    <x v="1"/>
    <n v="15.54"/>
  </r>
  <r>
    <n v="5381"/>
    <s v="CA-2017-136021"/>
    <n v="14"/>
    <x v="6"/>
    <x v="0"/>
    <s v="18/08/2017"/>
    <x v="1"/>
    <s v="JM-15580"/>
    <s v="Jill Matthias"/>
    <x v="0"/>
    <x v="0"/>
    <x v="1"/>
    <x v="1"/>
    <s v="TEC-MA-10000423"/>
    <x v="2"/>
    <n v="105.55200000000001"/>
  </r>
  <r>
    <n v="5382"/>
    <s v="CA-2017-149195"/>
    <n v="5"/>
    <x v="8"/>
    <x v="0"/>
    <s v="07/09/2017"/>
    <x v="0"/>
    <s v="DM-13525"/>
    <s v="Don Miller"/>
    <x v="1"/>
    <x v="0"/>
    <x v="5"/>
    <x v="2"/>
    <s v="OFF-PA-10001870"/>
    <x v="1"/>
    <n v="25.92"/>
  </r>
  <r>
    <n v="5383"/>
    <s v="CA-2017-149195"/>
    <n v="5"/>
    <x v="8"/>
    <x v="0"/>
    <s v="07/09/2017"/>
    <x v="0"/>
    <s v="DM-13525"/>
    <s v="Don Miller"/>
    <x v="1"/>
    <x v="0"/>
    <x v="5"/>
    <x v="2"/>
    <s v="OFF-FA-10001843"/>
    <x v="1"/>
    <n v="15.808"/>
  </r>
  <r>
    <n v="5384"/>
    <s v="CA-2017-149195"/>
    <n v="5"/>
    <x v="8"/>
    <x v="0"/>
    <s v="07/09/2017"/>
    <x v="0"/>
    <s v="DM-13525"/>
    <s v="Don Miller"/>
    <x v="1"/>
    <x v="0"/>
    <x v="5"/>
    <x v="2"/>
    <s v="OFF-PA-10002036"/>
    <x v="1"/>
    <n v="10.368"/>
  </r>
  <r>
    <n v="5385"/>
    <s v="CA-2018-161410"/>
    <n v="26"/>
    <x v="1"/>
    <x v="3"/>
    <s v="03/07/2018"/>
    <x v="1"/>
    <s v="CC-12220"/>
    <s v="Chris Cortes"/>
    <x v="0"/>
    <x v="0"/>
    <x v="9"/>
    <x v="3"/>
    <s v="TEC-PH-10001760"/>
    <x v="2"/>
    <n v="358.2"/>
  </r>
  <r>
    <n v="5386"/>
    <s v="CA-2018-161410"/>
    <n v="26"/>
    <x v="1"/>
    <x v="3"/>
    <s v="03/07/2018"/>
    <x v="1"/>
    <s v="CC-12220"/>
    <s v="Chris Cortes"/>
    <x v="0"/>
    <x v="0"/>
    <x v="9"/>
    <x v="3"/>
    <s v="TEC-PH-10000673"/>
    <x v="2"/>
    <n v="545.91600000000005"/>
  </r>
  <r>
    <n v="5387"/>
    <s v="CA-2018-152786"/>
    <n v="12"/>
    <x v="10"/>
    <x v="3"/>
    <s v="17/03/2018"/>
    <x v="1"/>
    <s v="GA-14725"/>
    <s v="Guy Armstrong"/>
    <x v="0"/>
    <x v="0"/>
    <x v="36"/>
    <x v="0"/>
    <s v="OFF-BI-10000829"/>
    <x v="1"/>
    <n v="40.409999999999997"/>
  </r>
  <r>
    <n v="5388"/>
    <s v="CA-2018-164707"/>
    <n v="18"/>
    <x v="11"/>
    <x v="3"/>
    <s v="21/02/2018"/>
    <x v="0"/>
    <s v="CV-12805"/>
    <s v="Cynthia Voltz"/>
    <x v="1"/>
    <x v="0"/>
    <x v="1"/>
    <x v="1"/>
    <s v="TEC-PH-10001924"/>
    <x v="2"/>
    <n v="167.976"/>
  </r>
  <r>
    <n v="5389"/>
    <s v="CA-2018-164707"/>
    <n v="18"/>
    <x v="11"/>
    <x v="3"/>
    <s v="21/02/2018"/>
    <x v="0"/>
    <s v="CV-12805"/>
    <s v="Cynthia Voltz"/>
    <x v="1"/>
    <x v="0"/>
    <x v="1"/>
    <x v="1"/>
    <s v="TEC-AC-10004864"/>
    <x v="2"/>
    <n v="109.53"/>
  </r>
  <r>
    <n v="5390"/>
    <s v="CA-2018-164707"/>
    <n v="18"/>
    <x v="11"/>
    <x v="3"/>
    <s v="21/02/2018"/>
    <x v="0"/>
    <s v="CV-12805"/>
    <s v="Cynthia Voltz"/>
    <x v="1"/>
    <x v="0"/>
    <x v="1"/>
    <x v="1"/>
    <s v="OFF-LA-10004345"/>
    <x v="1"/>
    <n v="9.82"/>
  </r>
  <r>
    <n v="5391"/>
    <s v="CA-2018-163874"/>
    <n v="10"/>
    <x v="0"/>
    <x v="3"/>
    <s v="12/11/2018"/>
    <x v="0"/>
    <s v="NC-18535"/>
    <s v="Nick Crebassa"/>
    <x v="1"/>
    <x v="0"/>
    <x v="4"/>
    <x v="1"/>
    <s v="OFF-BI-10000088"/>
    <x v="1"/>
    <n v="26.352"/>
  </r>
  <r>
    <n v="5392"/>
    <s v="US-2015-123183"/>
    <n v="19"/>
    <x v="0"/>
    <x v="2"/>
    <s v="25/11/2015"/>
    <x v="1"/>
    <s v="GR-14560"/>
    <s v="Georgia Rosenberg"/>
    <x v="1"/>
    <x v="0"/>
    <x v="13"/>
    <x v="3"/>
    <s v="OFF-LA-10002787"/>
    <x v="1"/>
    <n v="22.5"/>
  </r>
  <r>
    <n v="5393"/>
    <s v="US-2015-123183"/>
    <n v="19"/>
    <x v="0"/>
    <x v="2"/>
    <s v="25/11/2015"/>
    <x v="1"/>
    <s v="GR-14560"/>
    <s v="Georgia Rosenberg"/>
    <x v="1"/>
    <x v="0"/>
    <x v="13"/>
    <x v="3"/>
    <s v="OFF-LA-10001569"/>
    <x v="1"/>
    <n v="9.9600000000000009"/>
  </r>
  <r>
    <n v="5394"/>
    <s v="US-2015-123183"/>
    <n v="19"/>
    <x v="0"/>
    <x v="2"/>
    <s v="25/11/2015"/>
    <x v="1"/>
    <s v="GR-14560"/>
    <s v="Georgia Rosenberg"/>
    <x v="1"/>
    <x v="0"/>
    <x v="13"/>
    <x v="3"/>
    <s v="OFF-BI-10002429"/>
    <x v="1"/>
    <n v="213.08"/>
  </r>
  <r>
    <n v="5395"/>
    <s v="US-2015-123183"/>
    <n v="19"/>
    <x v="0"/>
    <x v="2"/>
    <s v="25/11/2015"/>
    <x v="1"/>
    <s v="GR-14560"/>
    <s v="Georgia Rosenberg"/>
    <x v="1"/>
    <x v="0"/>
    <x v="13"/>
    <x v="3"/>
    <s v="FUR-BO-10000362"/>
    <x v="0"/>
    <n v="1025.8800000000001"/>
  </r>
  <r>
    <n v="5396"/>
    <s v="CA-2015-104829"/>
    <n v="18"/>
    <x v="0"/>
    <x v="2"/>
    <s v="21/11/2015"/>
    <x v="0"/>
    <s v="JG-15805"/>
    <s v="John Grady"/>
    <x v="1"/>
    <x v="0"/>
    <x v="7"/>
    <x v="1"/>
    <s v="OFF-PA-10003016"/>
    <x v="1"/>
    <n v="21.98"/>
  </r>
  <r>
    <n v="5397"/>
    <s v="US-2017-147340"/>
    <n v="24"/>
    <x v="8"/>
    <x v="0"/>
    <s v="24/09/2017"/>
    <x v="3"/>
    <s v="EB-13750"/>
    <s v="Edward Becker"/>
    <x v="1"/>
    <x v="0"/>
    <x v="1"/>
    <x v="1"/>
    <s v="FUR-FU-10002501"/>
    <x v="0"/>
    <n v="63.2"/>
  </r>
  <r>
    <n v="5398"/>
    <s v="CA-2017-145492"/>
    <n v="20"/>
    <x v="0"/>
    <x v="0"/>
    <s v="27/11/2017"/>
    <x v="1"/>
    <s v="MC-17605"/>
    <s v="Matt Connell"/>
    <x v="1"/>
    <x v="0"/>
    <x v="1"/>
    <x v="1"/>
    <s v="OFF-AP-10003622"/>
    <x v="1"/>
    <n v="39"/>
  </r>
  <r>
    <n v="5399"/>
    <s v="CA-2017-163202"/>
    <n v="27"/>
    <x v="8"/>
    <x v="0"/>
    <s v="02/10/2017"/>
    <x v="1"/>
    <s v="BM-11650"/>
    <s v="Brian Moss"/>
    <x v="1"/>
    <x v="0"/>
    <x v="24"/>
    <x v="3"/>
    <s v="OFF-BI-10002764"/>
    <x v="1"/>
    <n v="2.907"/>
  </r>
  <r>
    <n v="5400"/>
    <s v="CA-2017-117681"/>
    <n v="9"/>
    <x v="3"/>
    <x v="0"/>
    <s v="14/04/2017"/>
    <x v="1"/>
    <s v="HF-14995"/>
    <s v="Herbert Flentye"/>
    <x v="0"/>
    <x v="0"/>
    <x v="1"/>
    <x v="1"/>
    <s v="FUR-BO-10001798"/>
    <x v="0"/>
    <n v="556.66499999999996"/>
  </r>
  <r>
    <n v="5401"/>
    <s v="CA-2018-132262"/>
    <n v="21"/>
    <x v="8"/>
    <x v="3"/>
    <s v="23/09/2018"/>
    <x v="2"/>
    <s v="ML-18265"/>
    <s v="Muhammed Lee"/>
    <x v="0"/>
    <x v="0"/>
    <x v="4"/>
    <x v="1"/>
    <s v="TEC-AC-10000158"/>
    <x v="2"/>
    <n v="71.98"/>
  </r>
  <r>
    <n v="5402"/>
    <s v="CA-2018-132262"/>
    <n v="21"/>
    <x v="8"/>
    <x v="3"/>
    <s v="23/09/2018"/>
    <x v="2"/>
    <s v="ML-18265"/>
    <s v="Muhammed Lee"/>
    <x v="0"/>
    <x v="0"/>
    <x v="4"/>
    <x v="1"/>
    <s v="TEC-AC-10000303"/>
    <x v="2"/>
    <n v="79.98"/>
  </r>
  <r>
    <n v="5403"/>
    <s v="CA-2018-123043"/>
    <n v="24"/>
    <x v="6"/>
    <x v="3"/>
    <s v="29/08/2018"/>
    <x v="1"/>
    <s v="AH-10195"/>
    <s v="Alan Haines"/>
    <x v="1"/>
    <x v="0"/>
    <x v="15"/>
    <x v="3"/>
    <s v="OFF-BI-10003910"/>
    <x v="1"/>
    <n v="24.672000000000001"/>
  </r>
  <r>
    <n v="5404"/>
    <s v="CA-2018-123043"/>
    <n v="24"/>
    <x v="6"/>
    <x v="3"/>
    <s v="29/08/2018"/>
    <x v="1"/>
    <s v="AH-10195"/>
    <s v="Alan Haines"/>
    <x v="1"/>
    <x v="0"/>
    <x v="15"/>
    <x v="3"/>
    <s v="OFF-BI-10000138"/>
    <x v="1"/>
    <n v="3.7440000000000002"/>
  </r>
  <r>
    <n v="5405"/>
    <s v="US-2017-143280"/>
    <n v="22"/>
    <x v="11"/>
    <x v="0"/>
    <s v="26/02/2017"/>
    <x v="1"/>
    <s v="TZ-21580"/>
    <s v="Tracy Zic"/>
    <x v="0"/>
    <x v="0"/>
    <x v="1"/>
    <x v="1"/>
    <s v="TEC-PH-10002398"/>
    <x v="2"/>
    <n v="445.96"/>
  </r>
  <r>
    <n v="5406"/>
    <s v="US-2017-143280"/>
    <n v="22"/>
    <x v="11"/>
    <x v="0"/>
    <s v="26/02/2017"/>
    <x v="1"/>
    <s v="TZ-21580"/>
    <s v="Tracy Zic"/>
    <x v="0"/>
    <x v="0"/>
    <x v="1"/>
    <x v="1"/>
    <s v="TEC-AC-10003399"/>
    <x v="2"/>
    <n v="36.24"/>
  </r>
  <r>
    <n v="5407"/>
    <s v="US-2017-143280"/>
    <n v="22"/>
    <x v="11"/>
    <x v="0"/>
    <s v="26/02/2017"/>
    <x v="1"/>
    <s v="TZ-21580"/>
    <s v="Tracy Zic"/>
    <x v="0"/>
    <x v="0"/>
    <x v="1"/>
    <x v="1"/>
    <s v="OFF-FA-10000992"/>
    <x v="1"/>
    <n v="10.65"/>
  </r>
  <r>
    <n v="5408"/>
    <s v="CA-2018-108854"/>
    <n v="8"/>
    <x v="4"/>
    <x v="3"/>
    <s v="14/12/2018"/>
    <x v="1"/>
    <s v="DM-13345"/>
    <s v="Denise Monton"/>
    <x v="1"/>
    <x v="0"/>
    <x v="1"/>
    <x v="1"/>
    <s v="OFF-PA-10003022"/>
    <x v="1"/>
    <n v="87.92"/>
  </r>
  <r>
    <n v="5409"/>
    <s v="CA-2018-108854"/>
    <n v="8"/>
    <x v="4"/>
    <x v="3"/>
    <s v="14/12/2018"/>
    <x v="1"/>
    <s v="DM-13345"/>
    <s v="Denise Monton"/>
    <x v="1"/>
    <x v="0"/>
    <x v="1"/>
    <x v="1"/>
    <s v="OFF-BI-10002854"/>
    <x v="1"/>
    <n v="22.423999999999999"/>
  </r>
  <r>
    <n v="5410"/>
    <s v="CA-2018-108854"/>
    <n v="8"/>
    <x v="4"/>
    <x v="3"/>
    <s v="14/12/2018"/>
    <x v="1"/>
    <s v="DM-13345"/>
    <s v="Denise Monton"/>
    <x v="1"/>
    <x v="0"/>
    <x v="1"/>
    <x v="1"/>
    <s v="OFF-BI-10001670"/>
    <x v="1"/>
    <n v="90.48"/>
  </r>
  <r>
    <n v="5411"/>
    <s v="CA-2018-108854"/>
    <n v="8"/>
    <x v="4"/>
    <x v="3"/>
    <s v="14/12/2018"/>
    <x v="1"/>
    <s v="DM-13345"/>
    <s v="Denise Monton"/>
    <x v="1"/>
    <x v="0"/>
    <x v="1"/>
    <x v="1"/>
    <s v="OFF-ST-10001837"/>
    <x v="1"/>
    <n v="42.76"/>
  </r>
  <r>
    <n v="5412"/>
    <s v="CA-2018-166856"/>
    <n v="18"/>
    <x v="8"/>
    <x v="3"/>
    <s v="22/09/2018"/>
    <x v="1"/>
    <s v="TS-21505"/>
    <s v="Tony Sayre"/>
    <x v="0"/>
    <x v="0"/>
    <x v="27"/>
    <x v="1"/>
    <s v="OFF-BI-10002012"/>
    <x v="1"/>
    <n v="10.08"/>
  </r>
  <r>
    <n v="5413"/>
    <s v="CA-2018-166856"/>
    <n v="18"/>
    <x v="8"/>
    <x v="3"/>
    <s v="22/09/2018"/>
    <x v="1"/>
    <s v="TS-21505"/>
    <s v="Tony Sayre"/>
    <x v="0"/>
    <x v="0"/>
    <x v="27"/>
    <x v="1"/>
    <s v="TEC-AC-10004992"/>
    <x v="2"/>
    <n v="101.34"/>
  </r>
  <r>
    <n v="5414"/>
    <s v="CA-2017-153157"/>
    <n v="11"/>
    <x v="8"/>
    <x v="0"/>
    <s v="14/09/2017"/>
    <x v="2"/>
    <s v="TB-21625"/>
    <s v="Trudy Brown"/>
    <x v="0"/>
    <x v="0"/>
    <x v="41"/>
    <x v="2"/>
    <s v="TEC-PH-10003171"/>
    <x v="2"/>
    <n v="224.75"/>
  </r>
  <r>
    <n v="5415"/>
    <s v="US-2018-125647"/>
    <n v="23"/>
    <x v="8"/>
    <x v="3"/>
    <s v="28/09/2018"/>
    <x v="1"/>
    <s v="LC-16870"/>
    <s v="Lena Cacioppo"/>
    <x v="0"/>
    <x v="0"/>
    <x v="10"/>
    <x v="2"/>
    <s v="OFF-AP-10000390"/>
    <x v="1"/>
    <n v="73.176000000000002"/>
  </r>
  <r>
    <n v="5416"/>
    <s v="US-2018-125647"/>
    <n v="23"/>
    <x v="8"/>
    <x v="3"/>
    <s v="28/09/2018"/>
    <x v="1"/>
    <s v="LC-16870"/>
    <s v="Lena Cacioppo"/>
    <x v="0"/>
    <x v="0"/>
    <x v="10"/>
    <x v="2"/>
    <s v="OFF-PA-10004888"/>
    <x v="1"/>
    <n v="20.736000000000001"/>
  </r>
  <r>
    <n v="5417"/>
    <s v="US-2018-125647"/>
    <n v="23"/>
    <x v="8"/>
    <x v="3"/>
    <s v="28/09/2018"/>
    <x v="1"/>
    <s v="LC-16870"/>
    <s v="Lena Cacioppo"/>
    <x v="0"/>
    <x v="0"/>
    <x v="10"/>
    <x v="2"/>
    <s v="TEC-PH-10004188"/>
    <x v="2"/>
    <n v="39.984000000000002"/>
  </r>
  <r>
    <n v="5418"/>
    <s v="CA-2015-132542"/>
    <n v="6"/>
    <x v="2"/>
    <x v="2"/>
    <s v="08/10/2015"/>
    <x v="0"/>
    <s v="AM-10360"/>
    <s v="Alice McCarthy"/>
    <x v="1"/>
    <x v="0"/>
    <x v="8"/>
    <x v="2"/>
    <s v="OFF-BI-10004099"/>
    <x v="1"/>
    <n v="15.36"/>
  </r>
  <r>
    <n v="5419"/>
    <s v="CA-2016-110877"/>
    <n v="23"/>
    <x v="2"/>
    <x v="1"/>
    <s v="26/10/2016"/>
    <x v="2"/>
    <s v="JE-15715"/>
    <s v="Joe Elijah"/>
    <x v="0"/>
    <x v="0"/>
    <x v="5"/>
    <x v="2"/>
    <s v="OFF-PA-10004621"/>
    <x v="1"/>
    <n v="36.287999999999997"/>
  </r>
  <r>
    <n v="5420"/>
    <s v="CA-2016-110877"/>
    <n v="23"/>
    <x v="2"/>
    <x v="1"/>
    <s v="26/10/2016"/>
    <x v="2"/>
    <s v="JE-15715"/>
    <s v="Joe Elijah"/>
    <x v="0"/>
    <x v="0"/>
    <x v="5"/>
    <x v="2"/>
    <s v="TEC-PH-10002103"/>
    <x v="2"/>
    <n v="150.38399999999999"/>
  </r>
  <r>
    <n v="5421"/>
    <s v="US-2017-151827"/>
    <n v="31"/>
    <x v="10"/>
    <x v="0"/>
    <s v="02/04/2017"/>
    <x v="0"/>
    <s v="CS-11950"/>
    <s v="Carlos Soltero"/>
    <x v="0"/>
    <x v="0"/>
    <x v="9"/>
    <x v="3"/>
    <s v="TEC-PH-10002789"/>
    <x v="2"/>
    <n v="280.78199999999998"/>
  </r>
  <r>
    <n v="5422"/>
    <s v="US-2017-151827"/>
    <n v="31"/>
    <x v="10"/>
    <x v="0"/>
    <s v="02/04/2017"/>
    <x v="0"/>
    <s v="CS-11950"/>
    <s v="Carlos Soltero"/>
    <x v="0"/>
    <x v="0"/>
    <x v="9"/>
    <x v="3"/>
    <s v="TEC-AC-10003289"/>
    <x v="2"/>
    <n v="31.984000000000002"/>
  </r>
  <r>
    <n v="5423"/>
    <s v="US-2017-163258"/>
    <n v="29"/>
    <x v="4"/>
    <x v="0"/>
    <s v="02/01/2018"/>
    <x v="1"/>
    <s v="PF-19225"/>
    <s v="Phillip Flathmann"/>
    <x v="0"/>
    <x v="0"/>
    <x v="1"/>
    <x v="1"/>
    <s v="OFF-BI-10000138"/>
    <x v="1"/>
    <n v="11.231999999999999"/>
  </r>
  <r>
    <n v="5424"/>
    <s v="CA-2018-103009"/>
    <n v="3"/>
    <x v="0"/>
    <x v="3"/>
    <s v="05/11/2018"/>
    <x v="0"/>
    <s v="PJ-18835"/>
    <s v="Patrick Jones"/>
    <x v="1"/>
    <x v="0"/>
    <x v="0"/>
    <x v="0"/>
    <s v="OFF-PA-10001215"/>
    <x v="1"/>
    <n v="26.4"/>
  </r>
  <r>
    <n v="5425"/>
    <s v="US-2018-120649"/>
    <n v="20"/>
    <x v="9"/>
    <x v="3"/>
    <s v="26/01/2018"/>
    <x v="1"/>
    <s v="JF-15490"/>
    <s v="Jeremy Farry"/>
    <x v="0"/>
    <x v="0"/>
    <x v="29"/>
    <x v="3"/>
    <s v="OFF-AR-10001545"/>
    <x v="1"/>
    <n v="3.52"/>
  </r>
  <r>
    <n v="5426"/>
    <s v="CA-2017-153598"/>
    <n v="3"/>
    <x v="4"/>
    <x v="0"/>
    <s v="06/12/2017"/>
    <x v="2"/>
    <s v="NM-18520"/>
    <s v="Neoma Murray"/>
    <x v="0"/>
    <x v="0"/>
    <x v="1"/>
    <x v="1"/>
    <s v="TEC-AC-10003870"/>
    <x v="2"/>
    <n v="1649.95"/>
  </r>
  <r>
    <n v="5427"/>
    <s v="CA-2017-153598"/>
    <n v="3"/>
    <x v="4"/>
    <x v="0"/>
    <s v="06/12/2017"/>
    <x v="2"/>
    <s v="NM-18520"/>
    <s v="Neoma Murray"/>
    <x v="0"/>
    <x v="0"/>
    <x v="1"/>
    <x v="1"/>
    <s v="FUR-FU-10001085"/>
    <x v="0"/>
    <n v="111.9"/>
  </r>
  <r>
    <n v="5428"/>
    <s v="US-2017-108497"/>
    <n v="14"/>
    <x v="1"/>
    <x v="0"/>
    <s v="14/06/2017"/>
    <x v="3"/>
    <s v="MH-17290"/>
    <s v="Marc Harrigan"/>
    <x v="2"/>
    <x v="0"/>
    <x v="1"/>
    <x v="1"/>
    <s v="FUR-BO-10004218"/>
    <x v="0"/>
    <n v="599.16499999999996"/>
  </r>
  <r>
    <n v="5429"/>
    <s v="CA-2017-113096"/>
    <n v="2"/>
    <x v="8"/>
    <x v="0"/>
    <s v="04/09/2017"/>
    <x v="2"/>
    <s v="SZ-20035"/>
    <s v="Sam Zeldin"/>
    <x v="2"/>
    <x v="0"/>
    <x v="1"/>
    <x v="1"/>
    <s v="OFF-ST-10003455"/>
    <x v="1"/>
    <n v="46.53"/>
  </r>
  <r>
    <n v="5430"/>
    <s v="CA-2015-136861"/>
    <n v="5"/>
    <x v="8"/>
    <x v="2"/>
    <s v="07/09/2015"/>
    <x v="2"/>
    <s v="PR-18880"/>
    <s v="Patrick Ryan"/>
    <x v="0"/>
    <x v="0"/>
    <x v="2"/>
    <x v="0"/>
    <s v="FUR-FU-10001967"/>
    <x v="0"/>
    <n v="31.984000000000002"/>
  </r>
  <r>
    <n v="5431"/>
    <s v="CA-2018-117422"/>
    <n v="21"/>
    <x v="2"/>
    <x v="3"/>
    <s v="25/10/2018"/>
    <x v="1"/>
    <s v="FC-14245"/>
    <s v="Frank Carlisle"/>
    <x v="2"/>
    <x v="0"/>
    <x v="24"/>
    <x v="3"/>
    <s v="OFF-AP-10000938"/>
    <x v="1"/>
    <n v="161.56800000000001"/>
  </r>
  <r>
    <n v="5432"/>
    <s v="CA-2018-117422"/>
    <n v="21"/>
    <x v="2"/>
    <x v="3"/>
    <s v="25/10/2018"/>
    <x v="1"/>
    <s v="FC-14245"/>
    <s v="Frank Carlisle"/>
    <x v="2"/>
    <x v="0"/>
    <x v="24"/>
    <x v="3"/>
    <s v="OFF-PA-10002195"/>
    <x v="1"/>
    <n v="4.0640000000000001"/>
  </r>
  <r>
    <n v="5433"/>
    <s v="CA-2018-117422"/>
    <n v="21"/>
    <x v="2"/>
    <x v="3"/>
    <s v="25/10/2018"/>
    <x v="1"/>
    <s v="FC-14245"/>
    <s v="Frank Carlisle"/>
    <x v="2"/>
    <x v="0"/>
    <x v="24"/>
    <x v="3"/>
    <s v="OFF-BI-10002799"/>
    <x v="1"/>
    <n v="6.2160000000000002"/>
  </r>
  <r>
    <n v="5434"/>
    <s v="CA-2018-129707"/>
    <n v="25"/>
    <x v="3"/>
    <x v="3"/>
    <s v="29/04/2018"/>
    <x v="1"/>
    <s v="LH-16750"/>
    <s v="Larry Hughes"/>
    <x v="0"/>
    <x v="0"/>
    <x v="16"/>
    <x v="1"/>
    <s v="OFF-AR-10000246"/>
    <x v="1"/>
    <n v="8.8960000000000008"/>
  </r>
  <r>
    <n v="5435"/>
    <s v="CA-2016-160171"/>
    <n v="19"/>
    <x v="2"/>
    <x v="1"/>
    <s v="24/10/2016"/>
    <x v="1"/>
    <s v="RM-19675"/>
    <s v="Robert Marley"/>
    <x v="2"/>
    <x v="0"/>
    <x v="1"/>
    <x v="1"/>
    <s v="OFF-AP-10000275"/>
    <x v="1"/>
    <n v="1640.7"/>
  </r>
  <r>
    <n v="5436"/>
    <s v="CA-2016-160171"/>
    <n v="19"/>
    <x v="2"/>
    <x v="1"/>
    <s v="24/10/2016"/>
    <x v="1"/>
    <s v="RM-19675"/>
    <s v="Robert Marley"/>
    <x v="2"/>
    <x v="0"/>
    <x v="1"/>
    <x v="1"/>
    <s v="TEC-AC-10000892"/>
    <x v="2"/>
    <n v="270"/>
  </r>
  <r>
    <n v="5437"/>
    <s v="CA-2015-103317"/>
    <n v="5"/>
    <x v="7"/>
    <x v="2"/>
    <s v="08/07/2015"/>
    <x v="2"/>
    <s v="DM-13525"/>
    <s v="Don Miller"/>
    <x v="1"/>
    <x v="0"/>
    <x v="2"/>
    <x v="0"/>
    <s v="FUR-FU-10001591"/>
    <x v="0"/>
    <n v="19.52"/>
  </r>
  <r>
    <n v="5438"/>
    <s v="CA-2015-103317"/>
    <n v="5"/>
    <x v="7"/>
    <x v="2"/>
    <s v="08/07/2015"/>
    <x v="2"/>
    <s v="DM-13525"/>
    <s v="Don Miller"/>
    <x v="1"/>
    <x v="0"/>
    <x v="2"/>
    <x v="0"/>
    <s v="OFF-BI-10001787"/>
    <x v="1"/>
    <n v="9.81"/>
  </r>
  <r>
    <n v="5439"/>
    <s v="CA-2015-103317"/>
    <n v="5"/>
    <x v="7"/>
    <x v="2"/>
    <s v="08/07/2015"/>
    <x v="2"/>
    <s v="DM-13525"/>
    <s v="Don Miller"/>
    <x v="1"/>
    <x v="0"/>
    <x v="2"/>
    <x v="0"/>
    <s v="FUR-FU-10003192"/>
    <x v="0"/>
    <n v="213.21600000000001"/>
  </r>
  <r>
    <n v="5440"/>
    <s v="CA-2017-167115"/>
    <n v="4"/>
    <x v="3"/>
    <x v="0"/>
    <s v="09/04/2017"/>
    <x v="1"/>
    <s v="EH-14185"/>
    <s v="Evan Henry"/>
    <x v="0"/>
    <x v="0"/>
    <x v="15"/>
    <x v="3"/>
    <s v="OFF-BI-10004600"/>
    <x v="1"/>
    <n v="588.78399999999999"/>
  </r>
  <r>
    <n v="5441"/>
    <s v="US-2018-153633"/>
    <n v="13"/>
    <x v="0"/>
    <x v="3"/>
    <s v="18/11/2018"/>
    <x v="0"/>
    <s v="TC-21295"/>
    <s v="Toby Carlisle"/>
    <x v="0"/>
    <x v="0"/>
    <x v="2"/>
    <x v="0"/>
    <s v="OFF-AR-10002335"/>
    <x v="1"/>
    <n v="2.0640000000000001"/>
  </r>
  <r>
    <n v="5442"/>
    <s v="CA-2018-155929"/>
    <n v="9"/>
    <x v="8"/>
    <x v="3"/>
    <s v="13/09/2018"/>
    <x v="1"/>
    <s v="AI-10855"/>
    <s v="Arianne Irving"/>
    <x v="0"/>
    <x v="0"/>
    <x v="16"/>
    <x v="1"/>
    <s v="OFF-PA-10000859"/>
    <x v="1"/>
    <n v="6.3680000000000003"/>
  </r>
  <r>
    <n v="5443"/>
    <s v="CA-2016-148712"/>
    <n v="17"/>
    <x v="3"/>
    <x v="1"/>
    <s v="23/04/2016"/>
    <x v="1"/>
    <s v="JM-15535"/>
    <s v="Jessica Myrick"/>
    <x v="0"/>
    <x v="0"/>
    <x v="15"/>
    <x v="3"/>
    <s v="TEC-AC-10003198"/>
    <x v="2"/>
    <n v="99.6"/>
  </r>
  <r>
    <n v="5444"/>
    <s v="CA-2016-148712"/>
    <n v="17"/>
    <x v="3"/>
    <x v="1"/>
    <s v="23/04/2016"/>
    <x v="1"/>
    <s v="JM-15535"/>
    <s v="Jessica Myrick"/>
    <x v="0"/>
    <x v="0"/>
    <x v="15"/>
    <x v="3"/>
    <s v="OFF-BI-10001900"/>
    <x v="1"/>
    <n v="62.295999999999999"/>
  </r>
  <r>
    <n v="5445"/>
    <s v="CA-2016-148712"/>
    <n v="17"/>
    <x v="3"/>
    <x v="1"/>
    <s v="23/04/2016"/>
    <x v="1"/>
    <s v="JM-15535"/>
    <s v="Jessica Myrick"/>
    <x v="0"/>
    <x v="0"/>
    <x v="15"/>
    <x v="3"/>
    <s v="OFF-AR-10000614"/>
    <x v="1"/>
    <n v="10.71"/>
  </r>
  <r>
    <n v="5446"/>
    <s v="CA-2017-128307"/>
    <n v="25"/>
    <x v="7"/>
    <x v="0"/>
    <s v="29/07/2017"/>
    <x v="1"/>
    <s v="BE-11335"/>
    <s v="Bill Eplett"/>
    <x v="2"/>
    <x v="0"/>
    <x v="5"/>
    <x v="2"/>
    <s v="OFF-EN-10003040"/>
    <x v="1"/>
    <n v="20.936"/>
  </r>
  <r>
    <n v="5447"/>
    <s v="US-2017-127425"/>
    <n v="26"/>
    <x v="6"/>
    <x v="0"/>
    <s v="31/08/2017"/>
    <x v="1"/>
    <s v="DR-12880"/>
    <s v="Dan Reichenbach"/>
    <x v="1"/>
    <x v="0"/>
    <x v="15"/>
    <x v="3"/>
    <s v="TEC-PH-10003442"/>
    <x v="2"/>
    <n v="33"/>
  </r>
  <r>
    <n v="5448"/>
    <s v="US-2017-127425"/>
    <n v="26"/>
    <x v="6"/>
    <x v="0"/>
    <s v="31/08/2017"/>
    <x v="1"/>
    <s v="DR-12880"/>
    <s v="Dan Reichenbach"/>
    <x v="1"/>
    <x v="0"/>
    <x v="15"/>
    <x v="3"/>
    <s v="TEC-AC-10002800"/>
    <x v="2"/>
    <n v="249.95"/>
  </r>
  <r>
    <n v="5449"/>
    <s v="US-2015-119081"/>
    <n v="12"/>
    <x v="8"/>
    <x v="2"/>
    <s v="19/09/2015"/>
    <x v="1"/>
    <s v="TA-21385"/>
    <s v="Tom Ashbrook"/>
    <x v="2"/>
    <x v="0"/>
    <x v="41"/>
    <x v="2"/>
    <s v="OFF-SU-10000157"/>
    <x v="1"/>
    <n v="357.93"/>
  </r>
  <r>
    <n v="5450"/>
    <s v="US-2015-119081"/>
    <n v="12"/>
    <x v="8"/>
    <x v="2"/>
    <s v="19/09/2015"/>
    <x v="1"/>
    <s v="TA-21385"/>
    <s v="Tom Ashbrook"/>
    <x v="2"/>
    <x v="0"/>
    <x v="41"/>
    <x v="2"/>
    <s v="TEC-AC-10001542"/>
    <x v="2"/>
    <n v="57.4"/>
  </r>
  <r>
    <n v="5451"/>
    <s v="US-2015-119081"/>
    <n v="12"/>
    <x v="8"/>
    <x v="2"/>
    <s v="19/09/2015"/>
    <x v="1"/>
    <s v="TA-21385"/>
    <s v="Tom Ashbrook"/>
    <x v="2"/>
    <x v="0"/>
    <x v="41"/>
    <x v="2"/>
    <s v="OFF-BI-10004519"/>
    <x v="1"/>
    <n v="331.96"/>
  </r>
  <r>
    <n v="5452"/>
    <s v="US-2015-119081"/>
    <n v="12"/>
    <x v="8"/>
    <x v="2"/>
    <s v="19/09/2015"/>
    <x v="1"/>
    <s v="TA-21385"/>
    <s v="Tom Ashbrook"/>
    <x v="2"/>
    <x v="0"/>
    <x v="41"/>
    <x v="2"/>
    <s v="FUR-FU-10003464"/>
    <x v="0"/>
    <n v="40.56"/>
  </r>
  <r>
    <n v="5453"/>
    <s v="CA-2017-140613"/>
    <n v="22"/>
    <x v="7"/>
    <x v="0"/>
    <s v="29/07/2017"/>
    <x v="1"/>
    <s v="KN-16705"/>
    <s v="Kristina Nunn"/>
    <x v="2"/>
    <x v="0"/>
    <x v="33"/>
    <x v="1"/>
    <s v="OFF-SU-10004261"/>
    <x v="1"/>
    <n v="86.2"/>
  </r>
  <r>
    <n v="5454"/>
    <s v="US-2018-108700"/>
    <n v="19"/>
    <x v="5"/>
    <x v="3"/>
    <s v="23/05/2018"/>
    <x v="1"/>
    <s v="PJ-18835"/>
    <s v="Patrick Jones"/>
    <x v="1"/>
    <x v="0"/>
    <x v="10"/>
    <x v="2"/>
    <s v="OFF-PA-10004733"/>
    <x v="1"/>
    <n v="38.015999999999998"/>
  </r>
  <r>
    <n v="5455"/>
    <s v="CA-2018-160962"/>
    <n v="28"/>
    <x v="3"/>
    <x v="3"/>
    <s v="02/05/2018"/>
    <x v="1"/>
    <s v="MC-17605"/>
    <s v="Matt Connell"/>
    <x v="1"/>
    <x v="0"/>
    <x v="9"/>
    <x v="3"/>
    <s v="OFF-ST-10001325"/>
    <x v="1"/>
    <n v="8.3840000000000003"/>
  </r>
  <r>
    <n v="5456"/>
    <s v="CA-2018-160962"/>
    <n v="28"/>
    <x v="3"/>
    <x v="3"/>
    <s v="02/05/2018"/>
    <x v="1"/>
    <s v="MC-17605"/>
    <s v="Matt Connell"/>
    <x v="1"/>
    <x v="0"/>
    <x v="9"/>
    <x v="3"/>
    <s v="OFF-AR-10003056"/>
    <x v="1"/>
    <n v="6.8479999999999999"/>
  </r>
  <r>
    <n v="5457"/>
    <s v="CA-2018-130631"/>
    <n v="29"/>
    <x v="4"/>
    <x v="3"/>
    <s v="02/01/2019"/>
    <x v="1"/>
    <s v="BS-11755"/>
    <s v="Bruce Stewart"/>
    <x v="0"/>
    <x v="0"/>
    <x v="4"/>
    <x v="1"/>
    <s v="OFF-FA-10000089"/>
    <x v="1"/>
    <n v="19.600000000000001"/>
  </r>
  <r>
    <n v="5458"/>
    <s v="CA-2018-130631"/>
    <n v="29"/>
    <x v="4"/>
    <x v="3"/>
    <s v="02/01/2019"/>
    <x v="1"/>
    <s v="BS-11755"/>
    <s v="Bruce Stewart"/>
    <x v="0"/>
    <x v="0"/>
    <x v="4"/>
    <x v="1"/>
    <s v="FUR-FU-10004093"/>
    <x v="0"/>
    <n v="68.459999999999994"/>
  </r>
  <r>
    <n v="5459"/>
    <s v="CA-2018-116680"/>
    <n v="4"/>
    <x v="8"/>
    <x v="3"/>
    <s v="06/09/2018"/>
    <x v="0"/>
    <s v="PK-19075"/>
    <s v="Pete Kriz"/>
    <x v="0"/>
    <x v="0"/>
    <x v="1"/>
    <x v="1"/>
    <s v="OFF-BI-10004022"/>
    <x v="1"/>
    <n v="13.343999999999999"/>
  </r>
  <r>
    <n v="5460"/>
    <s v="CA-2018-116680"/>
    <n v="4"/>
    <x v="8"/>
    <x v="3"/>
    <s v="06/09/2018"/>
    <x v="0"/>
    <s v="PK-19075"/>
    <s v="Pete Kriz"/>
    <x v="0"/>
    <x v="0"/>
    <x v="1"/>
    <x v="1"/>
    <s v="FUR-TA-10001771"/>
    <x v="0"/>
    <n v="1478.2719999999999"/>
  </r>
  <r>
    <n v="5461"/>
    <s v="US-2015-107405"/>
    <n v="21"/>
    <x v="10"/>
    <x v="2"/>
    <s v="25/03/2015"/>
    <x v="1"/>
    <s v="TS-21205"/>
    <s v="Thomas Seio"/>
    <x v="1"/>
    <x v="0"/>
    <x v="3"/>
    <x v="0"/>
    <s v="OFF-ST-10002301"/>
    <x v="1"/>
    <n v="16.271999999999998"/>
  </r>
  <r>
    <n v="5462"/>
    <s v="CA-2018-101574"/>
    <n v="28"/>
    <x v="8"/>
    <x v="3"/>
    <s v="04/10/2018"/>
    <x v="1"/>
    <s v="BD-11725"/>
    <s v="Bruce Degenhardt"/>
    <x v="0"/>
    <x v="0"/>
    <x v="1"/>
    <x v="1"/>
    <s v="FUR-FU-10001706"/>
    <x v="0"/>
    <n v="9.24"/>
  </r>
  <r>
    <n v="5463"/>
    <s v="CA-2015-146591"/>
    <n v="19"/>
    <x v="9"/>
    <x v="2"/>
    <s v="20/01/2015"/>
    <x v="2"/>
    <s v="TS-21340"/>
    <s v="Toby Swindell"/>
    <x v="0"/>
    <x v="0"/>
    <x v="16"/>
    <x v="1"/>
    <s v="OFF-BI-10003676"/>
    <x v="1"/>
    <n v="32.340000000000003"/>
  </r>
  <r>
    <n v="5464"/>
    <s v="CA-2015-146591"/>
    <n v="19"/>
    <x v="9"/>
    <x v="2"/>
    <s v="20/01/2015"/>
    <x v="2"/>
    <s v="TS-21340"/>
    <s v="Toby Swindell"/>
    <x v="0"/>
    <x v="0"/>
    <x v="16"/>
    <x v="1"/>
    <s v="OFF-PA-10000659"/>
    <x v="1"/>
    <n v="56.064"/>
  </r>
  <r>
    <n v="5465"/>
    <s v="CA-2015-146591"/>
    <n v="19"/>
    <x v="9"/>
    <x v="2"/>
    <s v="20/01/2015"/>
    <x v="2"/>
    <s v="TS-21340"/>
    <s v="Toby Swindell"/>
    <x v="0"/>
    <x v="0"/>
    <x v="16"/>
    <x v="1"/>
    <s v="OFF-EN-10002504"/>
    <x v="1"/>
    <n v="108.72"/>
  </r>
  <r>
    <n v="5466"/>
    <s v="CA-2015-146591"/>
    <n v="19"/>
    <x v="9"/>
    <x v="2"/>
    <s v="20/01/2015"/>
    <x v="2"/>
    <s v="TS-21340"/>
    <s v="Toby Swindell"/>
    <x v="0"/>
    <x v="0"/>
    <x v="16"/>
    <x v="1"/>
    <s v="FUR-BO-10001972"/>
    <x v="0"/>
    <n v="181.47"/>
  </r>
  <r>
    <n v="5467"/>
    <s v="CA-2015-107706"/>
    <n v="14"/>
    <x v="11"/>
    <x v="2"/>
    <s v="19/02/2015"/>
    <x v="0"/>
    <s v="ST-20530"/>
    <s v="Shui Tom"/>
    <x v="0"/>
    <x v="0"/>
    <x v="5"/>
    <x v="2"/>
    <s v="OFF-PA-10000466"/>
    <x v="1"/>
    <n v="16.175999999999998"/>
  </r>
  <r>
    <n v="5468"/>
    <s v="CA-2017-122448"/>
    <n v="9"/>
    <x v="1"/>
    <x v="0"/>
    <s v="14/06/2017"/>
    <x v="1"/>
    <s v="DB-13210"/>
    <s v="Dean Braden"/>
    <x v="0"/>
    <x v="0"/>
    <x v="1"/>
    <x v="1"/>
    <s v="FUR-CH-10002774"/>
    <x v="0"/>
    <n v="122.352"/>
  </r>
  <r>
    <n v="5469"/>
    <s v="CA-2015-132451"/>
    <n v="26"/>
    <x v="8"/>
    <x v="2"/>
    <s v="27/09/2015"/>
    <x v="2"/>
    <s v="KF-16285"/>
    <s v="Karen Ferguson"/>
    <x v="2"/>
    <x v="0"/>
    <x v="1"/>
    <x v="1"/>
    <s v="FUR-CH-10000454"/>
    <x v="0"/>
    <n v="585.55200000000002"/>
  </r>
  <r>
    <n v="5470"/>
    <s v="CA-2015-132451"/>
    <n v="26"/>
    <x v="8"/>
    <x v="2"/>
    <s v="27/09/2015"/>
    <x v="2"/>
    <s v="KF-16285"/>
    <s v="Karen Ferguson"/>
    <x v="2"/>
    <x v="0"/>
    <x v="1"/>
    <x v="1"/>
    <s v="OFF-PA-10004888"/>
    <x v="1"/>
    <n v="19.440000000000001"/>
  </r>
  <r>
    <n v="5471"/>
    <s v="CA-2017-158547"/>
    <n v="30"/>
    <x v="5"/>
    <x v="0"/>
    <s v="04/06/2017"/>
    <x v="1"/>
    <s v="JM-16195"/>
    <s v="Justin MacKendrick"/>
    <x v="0"/>
    <x v="0"/>
    <x v="24"/>
    <x v="3"/>
    <s v="OFF-AP-10003842"/>
    <x v="1"/>
    <n v="123.92"/>
  </r>
  <r>
    <n v="5472"/>
    <s v="CA-2018-116946"/>
    <n v="19"/>
    <x v="4"/>
    <x v="3"/>
    <s v="23/12/2018"/>
    <x v="1"/>
    <s v="TS-21505"/>
    <s v="Tony Sayre"/>
    <x v="0"/>
    <x v="0"/>
    <x v="22"/>
    <x v="1"/>
    <s v="FUR-FU-10000320"/>
    <x v="0"/>
    <n v="13.36"/>
  </r>
  <r>
    <n v="5473"/>
    <s v="CA-2018-116946"/>
    <n v="19"/>
    <x v="4"/>
    <x v="3"/>
    <s v="23/12/2018"/>
    <x v="1"/>
    <s v="TS-21505"/>
    <s v="Tony Sayre"/>
    <x v="0"/>
    <x v="0"/>
    <x v="22"/>
    <x v="1"/>
    <s v="OFF-ST-10002554"/>
    <x v="1"/>
    <n v="78.256"/>
  </r>
  <r>
    <n v="5474"/>
    <s v="CA-2018-116946"/>
    <n v="19"/>
    <x v="4"/>
    <x v="3"/>
    <s v="23/12/2018"/>
    <x v="1"/>
    <s v="TS-21505"/>
    <s v="Tony Sayre"/>
    <x v="0"/>
    <x v="0"/>
    <x v="22"/>
    <x v="1"/>
    <s v="FUR-BO-10000468"/>
    <x v="0"/>
    <n v="102.018"/>
  </r>
  <r>
    <n v="5475"/>
    <s v="CA-2018-121741"/>
    <n v="26"/>
    <x v="4"/>
    <x v="3"/>
    <s v="26/12/2018"/>
    <x v="3"/>
    <s v="YC-21895"/>
    <s v="Yoseph Carroll"/>
    <x v="1"/>
    <x v="0"/>
    <x v="8"/>
    <x v="2"/>
    <s v="OFF-ST-10004459"/>
    <x v="1"/>
    <n v="750.68"/>
  </r>
  <r>
    <n v="5476"/>
    <s v="CA-2018-169691"/>
    <n v="15"/>
    <x v="1"/>
    <x v="3"/>
    <s v="18/06/2018"/>
    <x v="2"/>
    <s v="Dp-13240"/>
    <s v="Dean percer"/>
    <x v="2"/>
    <x v="0"/>
    <x v="11"/>
    <x v="2"/>
    <s v="OFF-LA-10002312"/>
    <x v="1"/>
    <n v="44.4"/>
  </r>
  <r>
    <n v="5477"/>
    <s v="CA-2018-169691"/>
    <n v="15"/>
    <x v="1"/>
    <x v="3"/>
    <s v="18/06/2018"/>
    <x v="2"/>
    <s v="Dp-13240"/>
    <s v="Dean percer"/>
    <x v="2"/>
    <x v="0"/>
    <x v="11"/>
    <x v="2"/>
    <s v="OFF-ST-10001291"/>
    <x v="1"/>
    <n v="84.55"/>
  </r>
  <r>
    <n v="5478"/>
    <s v="CA-2018-169691"/>
    <n v="15"/>
    <x v="1"/>
    <x v="3"/>
    <s v="18/06/2018"/>
    <x v="2"/>
    <s v="Dp-13240"/>
    <s v="Dean percer"/>
    <x v="2"/>
    <x v="0"/>
    <x v="11"/>
    <x v="2"/>
    <s v="OFF-PA-10003022"/>
    <x v="1"/>
    <n v="17.940000000000001"/>
  </r>
  <r>
    <n v="5479"/>
    <s v="CA-2017-121356"/>
    <n v="20"/>
    <x v="0"/>
    <x v="0"/>
    <s v="24/11/2017"/>
    <x v="1"/>
    <s v="SJ-20500"/>
    <s v="Shirley Jackson"/>
    <x v="0"/>
    <x v="0"/>
    <x v="13"/>
    <x v="3"/>
    <s v="OFF-BI-10002133"/>
    <x v="1"/>
    <n v="128.4"/>
  </r>
  <r>
    <n v="5480"/>
    <s v="CA-2015-101770"/>
    <n v="31"/>
    <x v="10"/>
    <x v="2"/>
    <s v="04/04/2015"/>
    <x v="1"/>
    <s v="KB-16240"/>
    <s v="Karen Bern"/>
    <x v="1"/>
    <x v="0"/>
    <x v="2"/>
    <x v="0"/>
    <s v="OFF-BI-10001097"/>
    <x v="1"/>
    <n v="1.869"/>
  </r>
  <r>
    <n v="5481"/>
    <s v="CA-2018-105487"/>
    <n v="8"/>
    <x v="2"/>
    <x v="3"/>
    <s v="14/10/2018"/>
    <x v="1"/>
    <s v="CS-12250"/>
    <s v="Chris Selesnick"/>
    <x v="1"/>
    <x v="0"/>
    <x v="1"/>
    <x v="1"/>
    <s v="TEC-PH-10001336"/>
    <x v="2"/>
    <n v="103.19199999999999"/>
  </r>
  <r>
    <n v="5482"/>
    <s v="CA-2018-105487"/>
    <n v="8"/>
    <x v="2"/>
    <x v="3"/>
    <s v="14/10/2018"/>
    <x v="1"/>
    <s v="CS-12250"/>
    <s v="Chris Selesnick"/>
    <x v="1"/>
    <x v="0"/>
    <x v="1"/>
    <x v="1"/>
    <s v="TEC-AC-10002305"/>
    <x v="2"/>
    <n v="36"/>
  </r>
  <r>
    <n v="5483"/>
    <s v="CA-2018-105487"/>
    <n v="8"/>
    <x v="2"/>
    <x v="3"/>
    <s v="14/10/2018"/>
    <x v="1"/>
    <s v="CS-12250"/>
    <s v="Chris Selesnick"/>
    <x v="1"/>
    <x v="0"/>
    <x v="1"/>
    <x v="1"/>
    <s v="TEC-AC-10003610"/>
    <x v="2"/>
    <n v="239.96"/>
  </r>
  <r>
    <n v="5484"/>
    <s v="CA-2018-105487"/>
    <n v="8"/>
    <x v="2"/>
    <x v="3"/>
    <s v="14/10/2018"/>
    <x v="1"/>
    <s v="CS-12250"/>
    <s v="Chris Selesnick"/>
    <x v="1"/>
    <x v="0"/>
    <x v="1"/>
    <x v="1"/>
    <s v="OFF-ST-10002301"/>
    <x v="1"/>
    <n v="40.68"/>
  </r>
  <r>
    <n v="5485"/>
    <s v="CA-2018-148999"/>
    <n v="30"/>
    <x v="9"/>
    <x v="3"/>
    <s v="04/02/2018"/>
    <x v="1"/>
    <s v="EB-13870"/>
    <s v="Emily Burns"/>
    <x v="0"/>
    <x v="0"/>
    <x v="2"/>
    <x v="0"/>
    <s v="FUR-CH-10002044"/>
    <x v="0"/>
    <n v="419.13600000000002"/>
  </r>
  <r>
    <n v="5486"/>
    <s v="CA-2015-107573"/>
    <n v="12"/>
    <x v="4"/>
    <x v="2"/>
    <s v="17/12/2015"/>
    <x v="1"/>
    <s v="PB-19150"/>
    <s v="Philip Brown"/>
    <x v="0"/>
    <x v="0"/>
    <x v="2"/>
    <x v="0"/>
    <s v="OFF-EN-10001099"/>
    <x v="1"/>
    <n v="23.472000000000001"/>
  </r>
  <r>
    <n v="5487"/>
    <s v="CA-2016-156608"/>
    <n v="24"/>
    <x v="2"/>
    <x v="1"/>
    <s v="29/10/2016"/>
    <x v="1"/>
    <s v="MT-18070"/>
    <s v="Michelle Tran"/>
    <x v="2"/>
    <x v="0"/>
    <x v="5"/>
    <x v="2"/>
    <s v="OFF-BI-10004140"/>
    <x v="1"/>
    <n v="3.5920000000000001"/>
  </r>
  <r>
    <n v="5488"/>
    <s v="CA-2018-134495"/>
    <n v="1"/>
    <x v="3"/>
    <x v="3"/>
    <s v="04/04/2018"/>
    <x v="0"/>
    <s v="BF-11020"/>
    <s v="Barry Französisch"/>
    <x v="1"/>
    <x v="0"/>
    <x v="2"/>
    <x v="0"/>
    <s v="TEC-PH-10004897"/>
    <x v="2"/>
    <n v="23.975999999999999"/>
  </r>
  <r>
    <n v="5489"/>
    <s v="CA-2018-134495"/>
    <n v="1"/>
    <x v="3"/>
    <x v="3"/>
    <s v="04/04/2018"/>
    <x v="0"/>
    <s v="BF-11020"/>
    <s v="Barry Französisch"/>
    <x v="1"/>
    <x v="0"/>
    <x v="2"/>
    <x v="0"/>
    <s v="OFF-LA-10000262"/>
    <x v="1"/>
    <n v="6.2640000000000002"/>
  </r>
  <r>
    <n v="5490"/>
    <s v="CA-2018-134495"/>
    <n v="1"/>
    <x v="3"/>
    <x v="3"/>
    <s v="04/04/2018"/>
    <x v="0"/>
    <s v="BF-11020"/>
    <s v="Barry Französisch"/>
    <x v="1"/>
    <x v="0"/>
    <x v="2"/>
    <x v="0"/>
    <s v="OFF-AP-10002222"/>
    <x v="1"/>
    <n v="20.808"/>
  </r>
  <r>
    <n v="5491"/>
    <s v="CA-2018-134495"/>
    <n v="1"/>
    <x v="3"/>
    <x v="3"/>
    <s v="04/04/2018"/>
    <x v="0"/>
    <s v="BF-11020"/>
    <s v="Barry Französisch"/>
    <x v="1"/>
    <x v="0"/>
    <x v="2"/>
    <x v="0"/>
    <s v="FUR-CH-10003774"/>
    <x v="0"/>
    <n v="218.352"/>
  </r>
  <r>
    <n v="5492"/>
    <s v="CA-2018-164098"/>
    <n v="26"/>
    <x v="9"/>
    <x v="3"/>
    <s v="27/01/2018"/>
    <x v="2"/>
    <s v="CG-12520"/>
    <s v="Claire Gute"/>
    <x v="0"/>
    <x v="0"/>
    <x v="5"/>
    <x v="2"/>
    <s v="OFF-ST-10000615"/>
    <x v="1"/>
    <n v="18.16"/>
  </r>
  <r>
    <n v="5493"/>
    <s v="CA-2015-105249"/>
    <n v="28"/>
    <x v="0"/>
    <x v="2"/>
    <s v="28/11/2015"/>
    <x v="3"/>
    <s v="DH-13675"/>
    <s v="Duane Huffman"/>
    <x v="2"/>
    <x v="0"/>
    <x v="1"/>
    <x v="1"/>
    <s v="OFF-SU-10001225"/>
    <x v="1"/>
    <n v="7.36"/>
  </r>
  <r>
    <n v="5494"/>
    <s v="CA-2015-105249"/>
    <n v="28"/>
    <x v="0"/>
    <x v="2"/>
    <s v="28/11/2015"/>
    <x v="3"/>
    <s v="DH-13675"/>
    <s v="Duane Huffman"/>
    <x v="2"/>
    <x v="0"/>
    <x v="1"/>
    <x v="1"/>
    <s v="OFF-LA-10002043"/>
    <x v="1"/>
    <n v="41.4"/>
  </r>
  <r>
    <n v="5495"/>
    <s v="CA-2015-105249"/>
    <n v="28"/>
    <x v="0"/>
    <x v="2"/>
    <s v="28/11/2015"/>
    <x v="3"/>
    <s v="DH-13675"/>
    <s v="Duane Huffman"/>
    <x v="2"/>
    <x v="0"/>
    <x v="1"/>
    <x v="1"/>
    <s v="FUR-BO-10000330"/>
    <x v="0"/>
    <n v="411.33199999999999"/>
  </r>
  <r>
    <n v="5496"/>
    <s v="CA-2016-113523"/>
    <n v="4"/>
    <x v="8"/>
    <x v="1"/>
    <s v="08/09/2016"/>
    <x v="1"/>
    <s v="SC-20440"/>
    <s v="Shaun Chance"/>
    <x v="1"/>
    <x v="0"/>
    <x v="9"/>
    <x v="3"/>
    <s v="OFF-BI-10001249"/>
    <x v="1"/>
    <n v="7.6559999999999997"/>
  </r>
  <r>
    <n v="5497"/>
    <s v="CA-2018-117821"/>
    <n v="12"/>
    <x v="1"/>
    <x v="3"/>
    <s v="16/06/2018"/>
    <x v="1"/>
    <s v="HG-15025"/>
    <s v="Hunter Glantz"/>
    <x v="0"/>
    <x v="0"/>
    <x v="24"/>
    <x v="3"/>
    <s v="TEC-AC-10004469"/>
    <x v="2"/>
    <n v="63.92"/>
  </r>
  <r>
    <n v="5498"/>
    <s v="CA-2018-164378"/>
    <n v="15"/>
    <x v="7"/>
    <x v="3"/>
    <s v="18/07/2018"/>
    <x v="0"/>
    <s v="MM-18055"/>
    <s v="Michelle Moray"/>
    <x v="0"/>
    <x v="0"/>
    <x v="15"/>
    <x v="3"/>
    <s v="OFF-AR-10001177"/>
    <x v="1"/>
    <n v="6.56"/>
  </r>
  <r>
    <n v="5499"/>
    <s v="CA-2018-164378"/>
    <n v="15"/>
    <x v="7"/>
    <x v="3"/>
    <s v="18/07/2018"/>
    <x v="0"/>
    <s v="MM-18055"/>
    <s v="Michelle Moray"/>
    <x v="0"/>
    <x v="0"/>
    <x v="15"/>
    <x v="3"/>
    <s v="OFF-LA-10000634"/>
    <x v="1"/>
    <n v="7.83"/>
  </r>
  <r>
    <n v="5500"/>
    <s v="CA-2018-164378"/>
    <n v="15"/>
    <x v="7"/>
    <x v="3"/>
    <s v="18/07/2018"/>
    <x v="0"/>
    <s v="MM-18055"/>
    <s v="Michelle Moray"/>
    <x v="0"/>
    <x v="0"/>
    <x v="15"/>
    <x v="3"/>
    <s v="TEC-AC-10004708"/>
    <x v="2"/>
    <n v="41.9"/>
  </r>
  <r>
    <n v="5501"/>
    <s v="CA-2018-164378"/>
    <n v="15"/>
    <x v="7"/>
    <x v="3"/>
    <s v="18/07/2018"/>
    <x v="0"/>
    <s v="MM-18055"/>
    <s v="Michelle Moray"/>
    <x v="0"/>
    <x v="0"/>
    <x v="15"/>
    <x v="3"/>
    <s v="FUR-CH-10002084"/>
    <x v="0"/>
    <n v="664.14599999999996"/>
  </r>
  <r>
    <n v="5502"/>
    <s v="CA-2018-164378"/>
    <n v="15"/>
    <x v="7"/>
    <x v="3"/>
    <s v="18/07/2018"/>
    <x v="0"/>
    <s v="MM-18055"/>
    <s v="Michelle Moray"/>
    <x v="0"/>
    <x v="0"/>
    <x v="15"/>
    <x v="3"/>
    <s v="OFF-PA-10004519"/>
    <x v="1"/>
    <n v="8.9600000000000009"/>
  </r>
  <r>
    <n v="5503"/>
    <s v="CA-2018-127782"/>
    <n v="2"/>
    <x v="0"/>
    <x v="3"/>
    <s v="06/11/2018"/>
    <x v="1"/>
    <s v="TH-21115"/>
    <s v="Thea Hudgings"/>
    <x v="1"/>
    <x v="0"/>
    <x v="9"/>
    <x v="3"/>
    <s v="FUR-FU-10001847"/>
    <x v="0"/>
    <n v="3.3119999999999998"/>
  </r>
  <r>
    <n v="5504"/>
    <s v="CA-2018-127782"/>
    <n v="2"/>
    <x v="0"/>
    <x v="3"/>
    <s v="06/11/2018"/>
    <x v="1"/>
    <s v="TH-21115"/>
    <s v="Thea Hudgings"/>
    <x v="1"/>
    <x v="0"/>
    <x v="9"/>
    <x v="3"/>
    <s v="OFF-AP-10001962"/>
    <x v="1"/>
    <n v="20.135999999999999"/>
  </r>
  <r>
    <n v="5505"/>
    <s v="CA-2018-127782"/>
    <n v="2"/>
    <x v="0"/>
    <x v="3"/>
    <s v="06/11/2018"/>
    <x v="1"/>
    <s v="TH-21115"/>
    <s v="Thea Hudgings"/>
    <x v="1"/>
    <x v="0"/>
    <x v="9"/>
    <x v="3"/>
    <s v="OFF-EN-10003845"/>
    <x v="1"/>
    <n v="8.8559999999999999"/>
  </r>
  <r>
    <n v="5506"/>
    <s v="CA-2018-127782"/>
    <n v="2"/>
    <x v="0"/>
    <x v="3"/>
    <s v="06/11/2018"/>
    <x v="1"/>
    <s v="TH-21115"/>
    <s v="Thea Hudgings"/>
    <x v="1"/>
    <x v="0"/>
    <x v="9"/>
    <x v="3"/>
    <s v="TEC-PH-10001817"/>
    <x v="2"/>
    <n v="859.2"/>
  </r>
  <r>
    <n v="5507"/>
    <s v="US-2017-162026"/>
    <n v="8"/>
    <x v="2"/>
    <x v="0"/>
    <s v="08/10/2017"/>
    <x v="3"/>
    <s v="JE-15745"/>
    <s v="Joel Eaton"/>
    <x v="0"/>
    <x v="0"/>
    <x v="1"/>
    <x v="1"/>
    <s v="OFF-PA-10000167"/>
    <x v="1"/>
    <n v="61.96"/>
  </r>
  <r>
    <n v="5508"/>
    <s v="CA-2017-150000"/>
    <n v="8"/>
    <x v="3"/>
    <x v="0"/>
    <s v="14/04/2017"/>
    <x v="1"/>
    <s v="PG-18820"/>
    <s v="Patrick Gardner"/>
    <x v="0"/>
    <x v="0"/>
    <x v="32"/>
    <x v="0"/>
    <s v="OFF-EN-10002973"/>
    <x v="1"/>
    <n v="17.920000000000002"/>
  </r>
  <r>
    <n v="5509"/>
    <s v="CA-2016-168529"/>
    <n v="8"/>
    <x v="2"/>
    <x v="1"/>
    <s v="12/10/2016"/>
    <x v="1"/>
    <s v="MB-17305"/>
    <s v="Maria Bertelson"/>
    <x v="0"/>
    <x v="0"/>
    <x v="1"/>
    <x v="1"/>
    <s v="FUR-FU-10001588"/>
    <x v="0"/>
    <n v="145.9"/>
  </r>
  <r>
    <n v="5510"/>
    <s v="US-2018-152569"/>
    <n v="15"/>
    <x v="5"/>
    <x v="3"/>
    <s v="20/05/2018"/>
    <x v="1"/>
    <s v="JD-16015"/>
    <s v="Joy Daniels"/>
    <x v="0"/>
    <x v="0"/>
    <x v="10"/>
    <x v="2"/>
    <s v="OFF-PA-10001736"/>
    <x v="1"/>
    <n v="56.704000000000001"/>
  </r>
  <r>
    <n v="5511"/>
    <s v="US-2018-152569"/>
    <n v="15"/>
    <x v="5"/>
    <x v="3"/>
    <s v="20/05/2018"/>
    <x v="1"/>
    <s v="JD-16015"/>
    <s v="Joy Daniels"/>
    <x v="0"/>
    <x v="0"/>
    <x v="10"/>
    <x v="2"/>
    <s v="TEC-PH-10002185"/>
    <x v="2"/>
    <n v="11.12"/>
  </r>
  <r>
    <n v="5512"/>
    <s v="US-2015-137680"/>
    <n v="24"/>
    <x v="11"/>
    <x v="2"/>
    <s v="02/03/2015"/>
    <x v="1"/>
    <s v="JH-15430"/>
    <s v="Jennifer Halladay"/>
    <x v="0"/>
    <x v="0"/>
    <x v="21"/>
    <x v="1"/>
    <s v="OFF-PA-10000174"/>
    <x v="1"/>
    <n v="32.896000000000001"/>
  </r>
  <r>
    <n v="5513"/>
    <s v="US-2015-137680"/>
    <n v="24"/>
    <x v="11"/>
    <x v="2"/>
    <s v="02/03/2015"/>
    <x v="1"/>
    <s v="JH-15430"/>
    <s v="Jennifer Halladay"/>
    <x v="0"/>
    <x v="0"/>
    <x v="21"/>
    <x v="1"/>
    <s v="OFF-PA-10000069"/>
    <x v="1"/>
    <n v="22.776"/>
  </r>
  <r>
    <n v="5514"/>
    <s v="CA-2016-103177"/>
    <n v="30"/>
    <x v="5"/>
    <x v="1"/>
    <s v="01/06/2016"/>
    <x v="2"/>
    <s v="EN-13780"/>
    <s v="Edward Nazzal"/>
    <x v="0"/>
    <x v="0"/>
    <x v="15"/>
    <x v="3"/>
    <s v="TEC-PH-10001795"/>
    <x v="2"/>
    <n v="239.97"/>
  </r>
  <r>
    <n v="5515"/>
    <s v="CA-2016-103177"/>
    <n v="30"/>
    <x v="5"/>
    <x v="1"/>
    <s v="01/06/2016"/>
    <x v="2"/>
    <s v="EN-13780"/>
    <s v="Edward Nazzal"/>
    <x v="0"/>
    <x v="0"/>
    <x v="15"/>
    <x v="3"/>
    <s v="OFF-AP-10004540"/>
    <x v="1"/>
    <n v="160.32"/>
  </r>
  <r>
    <n v="5516"/>
    <s v="CA-2016-103177"/>
    <n v="30"/>
    <x v="5"/>
    <x v="1"/>
    <s v="01/06/2016"/>
    <x v="2"/>
    <s v="EN-13780"/>
    <s v="Edward Nazzal"/>
    <x v="0"/>
    <x v="0"/>
    <x v="15"/>
    <x v="3"/>
    <s v="TEC-PH-10001527"/>
    <x v="2"/>
    <n v="128.85"/>
  </r>
  <r>
    <n v="5517"/>
    <s v="US-2017-138408"/>
    <n v="18"/>
    <x v="0"/>
    <x v="0"/>
    <s v="21/11/2017"/>
    <x v="0"/>
    <s v="KC-16255"/>
    <s v="Karen Carlisle"/>
    <x v="1"/>
    <x v="0"/>
    <x v="19"/>
    <x v="0"/>
    <s v="TEC-AC-10003870"/>
    <x v="2"/>
    <n v="1319.96"/>
  </r>
  <r>
    <n v="5518"/>
    <s v="CA-2018-117667"/>
    <n v="4"/>
    <x v="4"/>
    <x v="3"/>
    <s v="09/12/2018"/>
    <x v="1"/>
    <s v="MS-17980"/>
    <s v="Michael Stewart"/>
    <x v="1"/>
    <x v="0"/>
    <x v="9"/>
    <x v="3"/>
    <s v="FUR-CH-10004540"/>
    <x v="0"/>
    <n v="239.96"/>
  </r>
  <r>
    <n v="5519"/>
    <s v="CA-2018-117667"/>
    <n v="4"/>
    <x v="4"/>
    <x v="3"/>
    <s v="09/12/2018"/>
    <x v="1"/>
    <s v="MS-17980"/>
    <s v="Michael Stewart"/>
    <x v="1"/>
    <x v="0"/>
    <x v="9"/>
    <x v="3"/>
    <s v="FUR-FU-10004093"/>
    <x v="0"/>
    <n v="54.768000000000001"/>
  </r>
  <r>
    <n v="5520"/>
    <s v="CA-2018-117667"/>
    <n v="4"/>
    <x v="4"/>
    <x v="3"/>
    <s v="09/12/2018"/>
    <x v="1"/>
    <s v="MS-17980"/>
    <s v="Michael Stewart"/>
    <x v="1"/>
    <x v="0"/>
    <x v="9"/>
    <x v="3"/>
    <s v="OFF-AR-10000716"/>
    <x v="1"/>
    <n v="13.391999999999999"/>
  </r>
  <r>
    <n v="5521"/>
    <s v="CA-2018-117667"/>
    <n v="4"/>
    <x v="4"/>
    <x v="3"/>
    <s v="09/12/2018"/>
    <x v="1"/>
    <s v="MS-17980"/>
    <s v="Michael Stewart"/>
    <x v="1"/>
    <x v="0"/>
    <x v="9"/>
    <x v="3"/>
    <s v="OFF-PA-10002709"/>
    <x v="1"/>
    <n v="23.92"/>
  </r>
  <r>
    <n v="5522"/>
    <s v="CA-2018-117667"/>
    <n v="4"/>
    <x v="4"/>
    <x v="3"/>
    <s v="09/12/2018"/>
    <x v="1"/>
    <s v="MS-17980"/>
    <s v="Michael Stewart"/>
    <x v="1"/>
    <x v="0"/>
    <x v="9"/>
    <x v="3"/>
    <s v="TEC-AC-10000580"/>
    <x v="2"/>
    <n v="255.96799999999999"/>
  </r>
  <r>
    <n v="5523"/>
    <s v="CA-2017-110982"/>
    <n v="5"/>
    <x v="1"/>
    <x v="0"/>
    <s v="07/06/2017"/>
    <x v="2"/>
    <s v="CK-12205"/>
    <s v="Chloris Kastensmidt"/>
    <x v="0"/>
    <x v="0"/>
    <x v="1"/>
    <x v="1"/>
    <s v="OFF-BI-10000829"/>
    <x v="1"/>
    <n v="21.552"/>
  </r>
  <r>
    <n v="5524"/>
    <s v="CA-2017-110982"/>
    <n v="5"/>
    <x v="1"/>
    <x v="0"/>
    <s v="07/06/2017"/>
    <x v="2"/>
    <s v="CK-12205"/>
    <s v="Chloris Kastensmidt"/>
    <x v="0"/>
    <x v="0"/>
    <x v="1"/>
    <x v="1"/>
    <s v="OFF-AP-10004859"/>
    <x v="1"/>
    <n v="58.24"/>
  </r>
  <r>
    <n v="5525"/>
    <s v="CA-2017-147123"/>
    <n v="10"/>
    <x v="4"/>
    <x v="0"/>
    <s v="12/12/2017"/>
    <x v="2"/>
    <s v="SJ-20125"/>
    <s v="Sanjit Jacobs"/>
    <x v="2"/>
    <x v="0"/>
    <x v="1"/>
    <x v="1"/>
    <s v="OFF-PA-10000575"/>
    <x v="1"/>
    <n v="80.28"/>
  </r>
  <r>
    <n v="5526"/>
    <s v="CA-2018-154501"/>
    <n v="30"/>
    <x v="3"/>
    <x v="3"/>
    <s v="05/05/2018"/>
    <x v="1"/>
    <s v="EA-14035"/>
    <s v="Erin Ashbrook"/>
    <x v="1"/>
    <x v="0"/>
    <x v="1"/>
    <x v="1"/>
    <s v="OFF-AR-10002804"/>
    <x v="1"/>
    <n v="9.7799999999999994"/>
  </r>
  <r>
    <n v="5527"/>
    <s v="CA-2018-166933"/>
    <n v="24"/>
    <x v="3"/>
    <x v="3"/>
    <s v="28/04/2018"/>
    <x v="1"/>
    <s v="MG-17890"/>
    <s v="Michael Granlund"/>
    <x v="2"/>
    <x v="0"/>
    <x v="1"/>
    <x v="1"/>
    <s v="OFF-FA-10002676"/>
    <x v="1"/>
    <n v="1.81"/>
  </r>
  <r>
    <n v="5528"/>
    <s v="CA-2016-142055"/>
    <n v="8"/>
    <x v="5"/>
    <x v="1"/>
    <s v="10/05/2016"/>
    <x v="2"/>
    <s v="AB-10255"/>
    <s v="Alejandro Ballentine"/>
    <x v="2"/>
    <x v="0"/>
    <x v="15"/>
    <x v="3"/>
    <s v="OFF-PA-10003465"/>
    <x v="1"/>
    <n v="37.94"/>
  </r>
  <r>
    <n v="5529"/>
    <s v="CA-2016-137106"/>
    <n v="31"/>
    <x v="10"/>
    <x v="1"/>
    <s v="04/04/2016"/>
    <x v="1"/>
    <s v="SC-20260"/>
    <s v="Scott Cohen"/>
    <x v="1"/>
    <x v="0"/>
    <x v="2"/>
    <x v="0"/>
    <s v="TEC-PH-10000011"/>
    <x v="2"/>
    <n v="79.959999999999994"/>
  </r>
  <r>
    <n v="5530"/>
    <s v="CA-2018-136609"/>
    <n v="6"/>
    <x v="6"/>
    <x v="3"/>
    <s v="11/08/2018"/>
    <x v="1"/>
    <s v="TB-21355"/>
    <s v="Todd Boyes"/>
    <x v="1"/>
    <x v="0"/>
    <x v="5"/>
    <x v="2"/>
    <s v="OFF-PA-10004381"/>
    <x v="1"/>
    <n v="115.29600000000001"/>
  </r>
  <r>
    <n v="5531"/>
    <s v="CA-2018-160885"/>
    <n v="2"/>
    <x v="4"/>
    <x v="3"/>
    <s v="06/12/2018"/>
    <x v="1"/>
    <s v="JK-16090"/>
    <s v="Juliana Krohn"/>
    <x v="0"/>
    <x v="0"/>
    <x v="8"/>
    <x v="2"/>
    <s v="TEC-PH-10001795"/>
    <x v="2"/>
    <n v="2479.96"/>
  </r>
  <r>
    <n v="5532"/>
    <s v="US-2017-167472"/>
    <n v="6"/>
    <x v="1"/>
    <x v="0"/>
    <s v="07/06/2017"/>
    <x v="2"/>
    <s v="CK-12595"/>
    <s v="Clytie Kelty"/>
    <x v="0"/>
    <x v="0"/>
    <x v="36"/>
    <x v="0"/>
    <s v="TEC-AC-10001109"/>
    <x v="2"/>
    <n v="179.94"/>
  </r>
  <r>
    <n v="5533"/>
    <s v="US-2017-167472"/>
    <n v="6"/>
    <x v="1"/>
    <x v="0"/>
    <s v="07/06/2017"/>
    <x v="2"/>
    <s v="CK-12595"/>
    <s v="Clytie Kelty"/>
    <x v="0"/>
    <x v="0"/>
    <x v="36"/>
    <x v="0"/>
    <s v="TEC-AC-10003038"/>
    <x v="2"/>
    <n v="26.85"/>
  </r>
  <r>
    <n v="5534"/>
    <s v="US-2017-167472"/>
    <n v="6"/>
    <x v="1"/>
    <x v="0"/>
    <s v="07/06/2017"/>
    <x v="2"/>
    <s v="CK-12595"/>
    <s v="Clytie Kelty"/>
    <x v="0"/>
    <x v="0"/>
    <x v="36"/>
    <x v="0"/>
    <s v="TEC-AC-10003174"/>
    <x v="2"/>
    <n v="323.37"/>
  </r>
  <r>
    <n v="5535"/>
    <s v="US-2017-167472"/>
    <n v="6"/>
    <x v="1"/>
    <x v="0"/>
    <s v="07/06/2017"/>
    <x v="2"/>
    <s v="CK-12595"/>
    <s v="Clytie Kelty"/>
    <x v="0"/>
    <x v="0"/>
    <x v="36"/>
    <x v="0"/>
    <s v="OFF-PA-10000157"/>
    <x v="1"/>
    <n v="59.94"/>
  </r>
  <r>
    <n v="5536"/>
    <s v="US-2017-167472"/>
    <n v="6"/>
    <x v="1"/>
    <x v="0"/>
    <s v="07/06/2017"/>
    <x v="2"/>
    <s v="CK-12595"/>
    <s v="Clytie Kelty"/>
    <x v="0"/>
    <x v="0"/>
    <x v="36"/>
    <x v="0"/>
    <s v="OFF-BI-10001721"/>
    <x v="1"/>
    <n v="64.14"/>
  </r>
  <r>
    <n v="5537"/>
    <s v="US-2017-167472"/>
    <n v="6"/>
    <x v="1"/>
    <x v="0"/>
    <s v="07/06/2017"/>
    <x v="2"/>
    <s v="CK-12595"/>
    <s v="Clytie Kelty"/>
    <x v="0"/>
    <x v="0"/>
    <x v="36"/>
    <x v="0"/>
    <s v="OFF-BI-10000591"/>
    <x v="1"/>
    <n v="11.67"/>
  </r>
  <r>
    <n v="5538"/>
    <s v="US-2017-167472"/>
    <n v="6"/>
    <x v="1"/>
    <x v="0"/>
    <s v="07/06/2017"/>
    <x v="2"/>
    <s v="CK-12595"/>
    <s v="Clytie Kelty"/>
    <x v="0"/>
    <x v="0"/>
    <x v="36"/>
    <x v="0"/>
    <s v="OFF-PA-10001534"/>
    <x v="1"/>
    <n v="12.96"/>
  </r>
  <r>
    <n v="5539"/>
    <s v="CA-2016-120551"/>
    <n v="13"/>
    <x v="3"/>
    <x v="1"/>
    <s v="20/04/2016"/>
    <x v="1"/>
    <s v="SS-20590"/>
    <s v="Sonia Sunley"/>
    <x v="0"/>
    <x v="0"/>
    <x v="8"/>
    <x v="2"/>
    <s v="OFF-BI-10002071"/>
    <x v="1"/>
    <n v="17.43"/>
  </r>
  <r>
    <n v="5540"/>
    <s v="US-2018-150595"/>
    <n v="22"/>
    <x v="5"/>
    <x v="3"/>
    <s v="26/05/2018"/>
    <x v="1"/>
    <s v="LE-16810"/>
    <s v="Laurel Elliston"/>
    <x v="0"/>
    <x v="0"/>
    <x v="10"/>
    <x v="2"/>
    <s v="FUR-CH-10000513"/>
    <x v="0"/>
    <n v="181.98599999999999"/>
  </r>
  <r>
    <n v="5541"/>
    <s v="US-2018-150595"/>
    <n v="22"/>
    <x v="5"/>
    <x v="3"/>
    <s v="26/05/2018"/>
    <x v="1"/>
    <s v="LE-16810"/>
    <s v="Laurel Elliston"/>
    <x v="0"/>
    <x v="0"/>
    <x v="10"/>
    <x v="2"/>
    <s v="OFF-BI-10003274"/>
    <x v="1"/>
    <n v="1.5920000000000001"/>
  </r>
  <r>
    <n v="5542"/>
    <s v="US-2018-150595"/>
    <n v="22"/>
    <x v="5"/>
    <x v="3"/>
    <s v="26/05/2018"/>
    <x v="1"/>
    <s v="LE-16810"/>
    <s v="Laurel Elliston"/>
    <x v="0"/>
    <x v="0"/>
    <x v="10"/>
    <x v="2"/>
    <s v="OFF-SU-10000381"/>
    <x v="1"/>
    <n v="22.344000000000001"/>
  </r>
  <r>
    <n v="5543"/>
    <s v="CA-2017-134936"/>
    <n v="19"/>
    <x v="4"/>
    <x v="0"/>
    <s v="25/12/2017"/>
    <x v="1"/>
    <s v="ES-14080"/>
    <s v="Erin Smith"/>
    <x v="1"/>
    <x v="0"/>
    <x v="16"/>
    <x v="1"/>
    <s v="FUR-TA-10001086"/>
    <x v="0"/>
    <n v="455.97"/>
  </r>
  <r>
    <n v="5544"/>
    <s v="CA-2017-134936"/>
    <n v="19"/>
    <x v="4"/>
    <x v="0"/>
    <s v="25/12/2017"/>
    <x v="1"/>
    <s v="ES-14080"/>
    <s v="Erin Smith"/>
    <x v="1"/>
    <x v="0"/>
    <x v="16"/>
    <x v="1"/>
    <s v="OFF-BI-10000174"/>
    <x v="1"/>
    <n v="10.44"/>
  </r>
  <r>
    <n v="5545"/>
    <s v="CA-2017-134936"/>
    <n v="19"/>
    <x v="4"/>
    <x v="0"/>
    <s v="25/12/2017"/>
    <x v="1"/>
    <s v="ES-14080"/>
    <s v="Erin Smith"/>
    <x v="1"/>
    <x v="0"/>
    <x v="16"/>
    <x v="1"/>
    <s v="OFF-BI-10002103"/>
    <x v="1"/>
    <n v="5.2140000000000004"/>
  </r>
  <r>
    <n v="5546"/>
    <s v="CA-2018-102967"/>
    <n v="22"/>
    <x v="8"/>
    <x v="3"/>
    <s v="26/09/2018"/>
    <x v="1"/>
    <s v="MG-17890"/>
    <s v="Michael Granlund"/>
    <x v="2"/>
    <x v="0"/>
    <x v="38"/>
    <x v="3"/>
    <s v="OFF-ST-10001590"/>
    <x v="1"/>
    <n v="67.400000000000006"/>
  </r>
  <r>
    <n v="5547"/>
    <s v="CA-2018-151008"/>
    <n v="7"/>
    <x v="8"/>
    <x v="3"/>
    <s v="08/09/2018"/>
    <x v="2"/>
    <s v="JM-16195"/>
    <s v="Justin MacKendrick"/>
    <x v="0"/>
    <x v="0"/>
    <x v="7"/>
    <x v="1"/>
    <s v="FUR-FU-10002396"/>
    <x v="0"/>
    <n v="25.16"/>
  </r>
  <r>
    <n v="5548"/>
    <s v="CA-2018-151008"/>
    <n v="7"/>
    <x v="8"/>
    <x v="3"/>
    <s v="08/09/2018"/>
    <x v="2"/>
    <s v="JM-16195"/>
    <s v="Justin MacKendrick"/>
    <x v="0"/>
    <x v="0"/>
    <x v="7"/>
    <x v="1"/>
    <s v="TEC-PH-10002807"/>
    <x v="2"/>
    <n v="126.56"/>
  </r>
  <r>
    <n v="5549"/>
    <s v="CA-2015-159800"/>
    <n v="28"/>
    <x v="0"/>
    <x v="2"/>
    <s v="01/12/2015"/>
    <x v="2"/>
    <s v="SG-20470"/>
    <s v="Sheri Gordon"/>
    <x v="0"/>
    <x v="0"/>
    <x v="1"/>
    <x v="1"/>
    <s v="OFF-AP-10004859"/>
    <x v="1"/>
    <n v="43.68"/>
  </r>
  <r>
    <n v="5550"/>
    <s v="CA-2015-159800"/>
    <n v="28"/>
    <x v="0"/>
    <x v="2"/>
    <s v="01/12/2015"/>
    <x v="2"/>
    <s v="SG-20470"/>
    <s v="Sheri Gordon"/>
    <x v="0"/>
    <x v="0"/>
    <x v="1"/>
    <x v="1"/>
    <s v="TEC-AC-10003447"/>
    <x v="2"/>
    <n v="139.93"/>
  </r>
  <r>
    <n v="5551"/>
    <s v="US-2015-159618"/>
    <n v="12"/>
    <x v="0"/>
    <x v="2"/>
    <s v="16/11/2015"/>
    <x v="1"/>
    <s v="DB-12970"/>
    <s v="Darren Budd"/>
    <x v="1"/>
    <x v="0"/>
    <x v="5"/>
    <x v="2"/>
    <s v="OFF-AR-10003183"/>
    <x v="1"/>
    <n v="2.6720000000000002"/>
  </r>
  <r>
    <n v="5552"/>
    <s v="US-2015-159618"/>
    <n v="12"/>
    <x v="0"/>
    <x v="2"/>
    <s v="16/11/2015"/>
    <x v="1"/>
    <s v="DB-12970"/>
    <s v="Darren Budd"/>
    <x v="1"/>
    <x v="0"/>
    <x v="5"/>
    <x v="2"/>
    <s v="OFF-SU-10000432"/>
    <x v="1"/>
    <n v="16.655999999999999"/>
  </r>
  <r>
    <n v="5553"/>
    <s v="US-2015-159618"/>
    <n v="12"/>
    <x v="0"/>
    <x v="2"/>
    <s v="16/11/2015"/>
    <x v="1"/>
    <s v="DB-12970"/>
    <s v="Darren Budd"/>
    <x v="1"/>
    <x v="0"/>
    <x v="5"/>
    <x v="2"/>
    <s v="TEC-AC-10003832"/>
    <x v="2"/>
    <n v="79.512"/>
  </r>
  <r>
    <n v="5554"/>
    <s v="US-2015-159618"/>
    <n v="12"/>
    <x v="0"/>
    <x v="2"/>
    <s v="16/11/2015"/>
    <x v="1"/>
    <s v="DB-12970"/>
    <s v="Darren Budd"/>
    <x v="1"/>
    <x v="0"/>
    <x v="5"/>
    <x v="2"/>
    <s v="OFF-PA-10004100"/>
    <x v="1"/>
    <n v="36.287999999999997"/>
  </r>
  <r>
    <n v="5555"/>
    <s v="US-2015-159618"/>
    <n v="12"/>
    <x v="0"/>
    <x v="2"/>
    <s v="16/11/2015"/>
    <x v="1"/>
    <s v="DB-12970"/>
    <s v="Darren Budd"/>
    <x v="1"/>
    <x v="0"/>
    <x v="5"/>
    <x v="2"/>
    <s v="FUR-BO-10004467"/>
    <x v="0"/>
    <n v="67.993200000000002"/>
  </r>
  <r>
    <n v="5556"/>
    <s v="CA-2018-116113"/>
    <n v="2"/>
    <x v="2"/>
    <x v="3"/>
    <s v="06/10/2018"/>
    <x v="0"/>
    <s v="JW-15220"/>
    <s v="Jane Waco"/>
    <x v="1"/>
    <x v="0"/>
    <x v="19"/>
    <x v="0"/>
    <s v="FUR-FU-10002963"/>
    <x v="0"/>
    <n v="10.16"/>
  </r>
  <r>
    <n v="5557"/>
    <s v="CA-2016-125066"/>
    <n v="14"/>
    <x v="4"/>
    <x v="1"/>
    <s v="18/12/2016"/>
    <x v="1"/>
    <s v="KD-16495"/>
    <s v="Keith Dawkins"/>
    <x v="1"/>
    <x v="0"/>
    <x v="35"/>
    <x v="0"/>
    <s v="FUR-FU-10003829"/>
    <x v="0"/>
    <n v="6.16"/>
  </r>
  <r>
    <n v="5558"/>
    <s v="CA-2016-125066"/>
    <n v="14"/>
    <x v="4"/>
    <x v="1"/>
    <s v="18/12/2016"/>
    <x v="1"/>
    <s v="KD-16495"/>
    <s v="Keith Dawkins"/>
    <x v="1"/>
    <x v="0"/>
    <x v="35"/>
    <x v="0"/>
    <s v="OFF-AR-10003582"/>
    <x v="1"/>
    <n v="56.3"/>
  </r>
  <r>
    <n v="5559"/>
    <s v="US-2016-114741"/>
    <n v="6"/>
    <x v="4"/>
    <x v="1"/>
    <s v="10/12/2016"/>
    <x v="1"/>
    <s v="IL-15100"/>
    <s v="Ivan Liston"/>
    <x v="0"/>
    <x v="0"/>
    <x v="33"/>
    <x v="1"/>
    <s v="OFF-PA-10000048"/>
    <x v="1"/>
    <n v="6.48"/>
  </r>
  <r>
    <n v="5560"/>
    <s v="US-2016-114741"/>
    <n v="6"/>
    <x v="4"/>
    <x v="1"/>
    <s v="10/12/2016"/>
    <x v="1"/>
    <s v="IL-15100"/>
    <s v="Ivan Liston"/>
    <x v="0"/>
    <x v="0"/>
    <x v="33"/>
    <x v="1"/>
    <s v="OFF-ST-10000078"/>
    <x v="1"/>
    <n v="1325.85"/>
  </r>
  <r>
    <n v="5561"/>
    <s v="US-2016-114741"/>
    <n v="6"/>
    <x v="4"/>
    <x v="1"/>
    <s v="10/12/2016"/>
    <x v="1"/>
    <s v="IL-15100"/>
    <s v="Ivan Liston"/>
    <x v="0"/>
    <x v="0"/>
    <x v="33"/>
    <x v="1"/>
    <s v="OFF-LA-10004853"/>
    <x v="1"/>
    <n v="14.94"/>
  </r>
  <r>
    <n v="5562"/>
    <s v="CA-2018-133263"/>
    <n v="31"/>
    <x v="10"/>
    <x v="3"/>
    <s v="02/04/2018"/>
    <x v="0"/>
    <s v="JE-15610"/>
    <s v="Jim Epp"/>
    <x v="1"/>
    <x v="0"/>
    <x v="32"/>
    <x v="0"/>
    <s v="OFF-BI-10001153"/>
    <x v="1"/>
    <n v="34.54"/>
  </r>
  <r>
    <n v="5563"/>
    <s v="CA-2018-133263"/>
    <n v="31"/>
    <x v="10"/>
    <x v="3"/>
    <s v="02/04/2018"/>
    <x v="0"/>
    <s v="JE-15610"/>
    <s v="Jim Epp"/>
    <x v="1"/>
    <x v="0"/>
    <x v="32"/>
    <x v="0"/>
    <s v="TEC-CO-10001449"/>
    <x v="2"/>
    <n v="2999.95"/>
  </r>
  <r>
    <n v="5564"/>
    <s v="CA-2018-133263"/>
    <n v="31"/>
    <x v="10"/>
    <x v="3"/>
    <s v="02/04/2018"/>
    <x v="0"/>
    <s v="JE-15610"/>
    <s v="Jim Epp"/>
    <x v="1"/>
    <x v="0"/>
    <x v="32"/>
    <x v="0"/>
    <s v="OFF-BI-10000474"/>
    <x v="1"/>
    <n v="64.12"/>
  </r>
  <r>
    <n v="5565"/>
    <s v="CA-2018-157966"/>
    <n v="13"/>
    <x v="10"/>
    <x v="3"/>
    <s v="13/03/2018"/>
    <x v="3"/>
    <s v="SU-20665"/>
    <s v="Stephanie Ulpright"/>
    <x v="2"/>
    <x v="0"/>
    <x v="10"/>
    <x v="2"/>
    <s v="OFF-AR-10000799"/>
    <x v="1"/>
    <n v="19.456"/>
  </r>
  <r>
    <n v="5566"/>
    <s v="CA-2018-157966"/>
    <n v="13"/>
    <x v="10"/>
    <x v="3"/>
    <s v="13/03/2018"/>
    <x v="3"/>
    <s v="SU-20665"/>
    <s v="Stephanie Ulpright"/>
    <x v="2"/>
    <x v="0"/>
    <x v="10"/>
    <x v="2"/>
    <s v="TEC-MA-10002109"/>
    <x v="2"/>
    <n v="209.98599999999999"/>
  </r>
  <r>
    <n v="5567"/>
    <s v="CA-2018-157966"/>
    <n v="13"/>
    <x v="10"/>
    <x v="3"/>
    <s v="13/03/2018"/>
    <x v="3"/>
    <s v="SU-20665"/>
    <s v="Stephanie Ulpright"/>
    <x v="2"/>
    <x v="0"/>
    <x v="10"/>
    <x v="2"/>
    <s v="OFF-AR-10003338"/>
    <x v="1"/>
    <n v="29.76"/>
  </r>
  <r>
    <n v="5568"/>
    <s v="CA-2018-157966"/>
    <n v="13"/>
    <x v="10"/>
    <x v="3"/>
    <s v="13/03/2018"/>
    <x v="3"/>
    <s v="SU-20665"/>
    <s v="Stephanie Ulpright"/>
    <x v="2"/>
    <x v="0"/>
    <x v="10"/>
    <x v="2"/>
    <s v="FUR-CH-10003606"/>
    <x v="0"/>
    <n v="89.768000000000001"/>
  </r>
  <r>
    <n v="5569"/>
    <s v="CA-2018-157966"/>
    <n v="13"/>
    <x v="10"/>
    <x v="3"/>
    <s v="13/03/2018"/>
    <x v="3"/>
    <s v="SU-20665"/>
    <s v="Stephanie Ulpright"/>
    <x v="2"/>
    <x v="0"/>
    <x v="10"/>
    <x v="2"/>
    <s v="TEC-CO-10001449"/>
    <x v="2"/>
    <n v="959.98400000000004"/>
  </r>
  <r>
    <n v="5570"/>
    <s v="CA-2018-157966"/>
    <n v="13"/>
    <x v="10"/>
    <x v="3"/>
    <s v="13/03/2018"/>
    <x v="3"/>
    <s v="SU-20665"/>
    <s v="Stephanie Ulpright"/>
    <x v="2"/>
    <x v="0"/>
    <x v="10"/>
    <x v="2"/>
    <s v="OFF-PA-10001934"/>
    <x v="1"/>
    <n v="15.552"/>
  </r>
  <r>
    <n v="5571"/>
    <s v="CA-2018-157966"/>
    <n v="13"/>
    <x v="10"/>
    <x v="3"/>
    <s v="13/03/2018"/>
    <x v="3"/>
    <s v="SU-20665"/>
    <s v="Stephanie Ulpright"/>
    <x v="2"/>
    <x v="0"/>
    <x v="10"/>
    <x v="2"/>
    <s v="TEC-PH-10001527"/>
    <x v="2"/>
    <n v="34.36"/>
  </r>
  <r>
    <n v="5572"/>
    <s v="CA-2015-151162"/>
    <n v="5"/>
    <x v="4"/>
    <x v="2"/>
    <s v="09/12/2015"/>
    <x v="1"/>
    <s v="EA-14035"/>
    <s v="Erin Ashbrook"/>
    <x v="1"/>
    <x v="0"/>
    <x v="24"/>
    <x v="3"/>
    <s v="OFF-PA-10001033"/>
    <x v="1"/>
    <n v="98.376000000000005"/>
  </r>
  <r>
    <n v="5573"/>
    <s v="CA-2015-151162"/>
    <n v="5"/>
    <x v="4"/>
    <x v="2"/>
    <s v="09/12/2015"/>
    <x v="1"/>
    <s v="EA-14035"/>
    <s v="Erin Ashbrook"/>
    <x v="1"/>
    <x v="0"/>
    <x v="24"/>
    <x v="3"/>
    <s v="OFF-BI-10003719"/>
    <x v="1"/>
    <n v="29.94"/>
  </r>
  <r>
    <n v="5574"/>
    <s v="CA-2015-151162"/>
    <n v="5"/>
    <x v="4"/>
    <x v="2"/>
    <s v="09/12/2015"/>
    <x v="1"/>
    <s v="EA-14035"/>
    <s v="Erin Ashbrook"/>
    <x v="1"/>
    <x v="0"/>
    <x v="24"/>
    <x v="3"/>
    <s v="OFF-PA-10003036"/>
    <x v="1"/>
    <n v="17.472000000000001"/>
  </r>
  <r>
    <n v="5575"/>
    <s v="CA-2015-151162"/>
    <n v="5"/>
    <x v="4"/>
    <x v="2"/>
    <s v="09/12/2015"/>
    <x v="1"/>
    <s v="EA-14035"/>
    <s v="Erin Ashbrook"/>
    <x v="1"/>
    <x v="0"/>
    <x v="24"/>
    <x v="3"/>
    <s v="TEC-PH-10001870"/>
    <x v="2"/>
    <n v="36.738"/>
  </r>
  <r>
    <n v="5576"/>
    <s v="CA-2015-151162"/>
    <n v="5"/>
    <x v="4"/>
    <x v="2"/>
    <s v="09/12/2015"/>
    <x v="1"/>
    <s v="EA-14035"/>
    <s v="Erin Ashbrook"/>
    <x v="1"/>
    <x v="0"/>
    <x v="24"/>
    <x v="3"/>
    <s v="TEC-PH-10001809"/>
    <x v="2"/>
    <n v="179.94"/>
  </r>
  <r>
    <n v="5577"/>
    <s v="CA-2017-136686"/>
    <n v="12"/>
    <x v="4"/>
    <x v="0"/>
    <s v="16/12/2017"/>
    <x v="1"/>
    <s v="RF-19840"/>
    <s v="Roy Französisch"/>
    <x v="0"/>
    <x v="0"/>
    <x v="1"/>
    <x v="1"/>
    <s v="FUR-FU-10004864"/>
    <x v="0"/>
    <n v="383.64"/>
  </r>
  <r>
    <n v="5578"/>
    <s v="CA-2017-136686"/>
    <n v="12"/>
    <x v="4"/>
    <x v="0"/>
    <s v="16/12/2017"/>
    <x v="1"/>
    <s v="RF-19840"/>
    <s v="Roy Französisch"/>
    <x v="0"/>
    <x v="0"/>
    <x v="1"/>
    <x v="1"/>
    <s v="OFF-AP-10002350"/>
    <x v="1"/>
    <n v="56.52"/>
  </r>
  <r>
    <n v="5579"/>
    <s v="CA-2018-137498"/>
    <n v="9"/>
    <x v="8"/>
    <x v="3"/>
    <s v="14/09/2018"/>
    <x v="0"/>
    <s v="LC-17050"/>
    <s v="Liz Carlisle"/>
    <x v="0"/>
    <x v="0"/>
    <x v="1"/>
    <x v="1"/>
    <s v="OFF-AR-10003829"/>
    <x v="1"/>
    <n v="6.56"/>
  </r>
  <r>
    <n v="5580"/>
    <s v="CA-2018-137498"/>
    <n v="9"/>
    <x v="8"/>
    <x v="3"/>
    <s v="14/09/2018"/>
    <x v="0"/>
    <s v="LC-17050"/>
    <s v="Liz Carlisle"/>
    <x v="0"/>
    <x v="0"/>
    <x v="1"/>
    <x v="1"/>
    <s v="FUR-CH-10003833"/>
    <x v="0"/>
    <n v="243.92"/>
  </r>
  <r>
    <n v="5581"/>
    <s v="CA-2018-137498"/>
    <n v="9"/>
    <x v="8"/>
    <x v="3"/>
    <s v="14/09/2018"/>
    <x v="0"/>
    <s v="LC-17050"/>
    <s v="Liz Carlisle"/>
    <x v="0"/>
    <x v="0"/>
    <x v="1"/>
    <x v="1"/>
    <s v="OFF-PA-10000143"/>
    <x v="1"/>
    <n v="47.52"/>
  </r>
  <r>
    <n v="5582"/>
    <s v="CA-2018-163818"/>
    <n v="4"/>
    <x v="2"/>
    <x v="3"/>
    <s v="08/10/2018"/>
    <x v="1"/>
    <s v="PS-18970"/>
    <s v="Paul Stevenson"/>
    <x v="2"/>
    <x v="0"/>
    <x v="39"/>
    <x v="3"/>
    <s v="FUR-FU-10000076"/>
    <x v="0"/>
    <n v="19.98"/>
  </r>
  <r>
    <n v="5583"/>
    <s v="CA-2017-161158"/>
    <n v="9"/>
    <x v="5"/>
    <x v="0"/>
    <s v="13/05/2017"/>
    <x v="1"/>
    <s v="PS-18970"/>
    <s v="Paul Stevenson"/>
    <x v="2"/>
    <x v="0"/>
    <x v="15"/>
    <x v="3"/>
    <s v="OFF-AR-10000462"/>
    <x v="1"/>
    <n v="8"/>
  </r>
  <r>
    <n v="5584"/>
    <s v="CA-2015-116673"/>
    <n v="15"/>
    <x v="4"/>
    <x v="2"/>
    <s v="19/12/2015"/>
    <x v="0"/>
    <s v="JO-15280"/>
    <s v="Jas O'Carroll"/>
    <x v="0"/>
    <x v="0"/>
    <x v="1"/>
    <x v="1"/>
    <s v="FUR-FU-10003829"/>
    <x v="0"/>
    <n v="6.16"/>
  </r>
  <r>
    <n v="5585"/>
    <s v="CA-2018-105333"/>
    <n v="30"/>
    <x v="0"/>
    <x v="3"/>
    <s v="04/12/2018"/>
    <x v="1"/>
    <s v="VP-21730"/>
    <s v="Victor Preis"/>
    <x v="2"/>
    <x v="0"/>
    <x v="15"/>
    <x v="3"/>
    <s v="OFF-ST-10002182"/>
    <x v="1"/>
    <n v="83.56"/>
  </r>
  <r>
    <n v="5586"/>
    <s v="CA-2018-105333"/>
    <n v="30"/>
    <x v="0"/>
    <x v="3"/>
    <s v="04/12/2018"/>
    <x v="1"/>
    <s v="VP-21730"/>
    <s v="Victor Preis"/>
    <x v="2"/>
    <x v="0"/>
    <x v="15"/>
    <x v="3"/>
    <s v="TEC-PH-10001468"/>
    <x v="2"/>
    <n v="546.05999999999995"/>
  </r>
  <r>
    <n v="5587"/>
    <s v="CA-2018-105333"/>
    <n v="30"/>
    <x v="0"/>
    <x v="3"/>
    <s v="04/12/2018"/>
    <x v="1"/>
    <s v="VP-21730"/>
    <s v="Victor Preis"/>
    <x v="2"/>
    <x v="0"/>
    <x v="15"/>
    <x v="3"/>
    <s v="OFF-ST-10001809"/>
    <x v="1"/>
    <n v="269.49"/>
  </r>
  <r>
    <n v="5588"/>
    <s v="CA-2016-149993"/>
    <n v="19"/>
    <x v="10"/>
    <x v="1"/>
    <s v="20/03/2016"/>
    <x v="2"/>
    <s v="GA-14725"/>
    <s v="Guy Armstrong"/>
    <x v="0"/>
    <x v="0"/>
    <x v="1"/>
    <x v="1"/>
    <s v="OFF-FA-10001561"/>
    <x v="1"/>
    <n v="10.9"/>
  </r>
  <r>
    <n v="5589"/>
    <s v="CA-2015-168158"/>
    <n v="19"/>
    <x v="7"/>
    <x v="2"/>
    <s v="24/07/2015"/>
    <x v="1"/>
    <s v="EM-14140"/>
    <s v="Eugene Moren"/>
    <x v="2"/>
    <x v="0"/>
    <x v="37"/>
    <x v="1"/>
    <s v="OFF-BI-10001759"/>
    <x v="1"/>
    <n v="6.0960000000000001"/>
  </r>
  <r>
    <n v="5590"/>
    <s v="CA-2017-115224"/>
    <n v="8"/>
    <x v="4"/>
    <x v="0"/>
    <s v="11/12/2017"/>
    <x v="0"/>
    <s v="DB-13615"/>
    <s v="Doug Bickford"/>
    <x v="0"/>
    <x v="0"/>
    <x v="1"/>
    <x v="1"/>
    <s v="OFF-ST-10000615"/>
    <x v="1"/>
    <n v="34.049999999999997"/>
  </r>
  <r>
    <n v="5591"/>
    <s v="CA-2017-115224"/>
    <n v="8"/>
    <x v="4"/>
    <x v="0"/>
    <s v="11/12/2017"/>
    <x v="0"/>
    <s v="DB-13615"/>
    <s v="Doug Bickford"/>
    <x v="0"/>
    <x v="0"/>
    <x v="1"/>
    <x v="1"/>
    <s v="OFF-ST-10003816"/>
    <x v="1"/>
    <n v="352.38"/>
  </r>
  <r>
    <n v="5592"/>
    <s v="CA-2015-164742"/>
    <n v="13"/>
    <x v="2"/>
    <x v="2"/>
    <s v="18/10/2015"/>
    <x v="0"/>
    <s v="ML-17395"/>
    <s v="Marina Lichtenstein"/>
    <x v="1"/>
    <x v="0"/>
    <x v="30"/>
    <x v="3"/>
    <s v="FUR-CH-10002880"/>
    <x v="0"/>
    <n v="245.98"/>
  </r>
  <r>
    <n v="5593"/>
    <s v="CA-2015-164742"/>
    <n v="13"/>
    <x v="2"/>
    <x v="2"/>
    <s v="18/10/2015"/>
    <x v="0"/>
    <s v="ML-17395"/>
    <s v="Marina Lichtenstein"/>
    <x v="1"/>
    <x v="0"/>
    <x v="30"/>
    <x v="3"/>
    <s v="OFF-BI-10004738"/>
    <x v="1"/>
    <n v="18.940000000000001"/>
  </r>
  <r>
    <n v="5594"/>
    <s v="US-2018-108014"/>
    <n v="19"/>
    <x v="0"/>
    <x v="3"/>
    <s v="25/11/2018"/>
    <x v="1"/>
    <s v="JH-15430"/>
    <s v="Jennifer Halladay"/>
    <x v="0"/>
    <x v="0"/>
    <x v="24"/>
    <x v="3"/>
    <s v="OFF-BI-10003984"/>
    <x v="1"/>
    <n v="59.912999999999997"/>
  </r>
  <r>
    <n v="5595"/>
    <s v="CA-2018-160325"/>
    <n v="24"/>
    <x v="8"/>
    <x v="3"/>
    <s v="24/09/2018"/>
    <x v="3"/>
    <s v="BP-11095"/>
    <s v="Bart Pistole"/>
    <x v="1"/>
    <x v="0"/>
    <x v="31"/>
    <x v="3"/>
    <s v="TEC-PH-10000984"/>
    <x v="2"/>
    <n v="391.98"/>
  </r>
  <r>
    <n v="5596"/>
    <s v="CA-2018-160325"/>
    <n v="24"/>
    <x v="8"/>
    <x v="3"/>
    <s v="24/09/2018"/>
    <x v="3"/>
    <s v="BP-11095"/>
    <s v="Bart Pistole"/>
    <x v="1"/>
    <x v="0"/>
    <x v="31"/>
    <x v="3"/>
    <s v="TEC-PH-10001944"/>
    <x v="2"/>
    <n v="437.85"/>
  </r>
  <r>
    <n v="5597"/>
    <s v="CA-2016-159779"/>
    <n v="25"/>
    <x v="8"/>
    <x v="1"/>
    <s v="29/09/2016"/>
    <x v="1"/>
    <s v="SB-20185"/>
    <s v="Sarah Brown"/>
    <x v="0"/>
    <x v="0"/>
    <x v="38"/>
    <x v="3"/>
    <s v="OFF-BI-10002735"/>
    <x v="1"/>
    <n v="68.62"/>
  </r>
  <r>
    <n v="5598"/>
    <s v="CA-2018-151176"/>
    <n v="13"/>
    <x v="11"/>
    <x v="3"/>
    <s v="20/02/2018"/>
    <x v="1"/>
    <s v="SV-20785"/>
    <s v="Stewart Visinsky"/>
    <x v="0"/>
    <x v="0"/>
    <x v="39"/>
    <x v="3"/>
    <s v="OFF-SU-10001165"/>
    <x v="1"/>
    <n v="25.02"/>
  </r>
  <r>
    <n v="5599"/>
    <s v="CA-2018-151176"/>
    <n v="13"/>
    <x v="11"/>
    <x v="3"/>
    <s v="20/02/2018"/>
    <x v="1"/>
    <s v="SV-20785"/>
    <s v="Stewart Visinsky"/>
    <x v="0"/>
    <x v="0"/>
    <x v="39"/>
    <x v="3"/>
    <s v="OFF-AR-10000614"/>
    <x v="1"/>
    <n v="10.71"/>
  </r>
  <r>
    <n v="5600"/>
    <s v="CA-2015-108903"/>
    <n v="3"/>
    <x v="2"/>
    <x v="2"/>
    <s v="03/10/2015"/>
    <x v="3"/>
    <s v="DO-13435"/>
    <s v="Denny Ordway"/>
    <x v="0"/>
    <x v="0"/>
    <x v="24"/>
    <x v="3"/>
    <s v="OFF-AR-10004010"/>
    <x v="1"/>
    <n v="55.984000000000002"/>
  </r>
  <r>
    <n v="5601"/>
    <s v="CA-2015-108903"/>
    <n v="3"/>
    <x v="2"/>
    <x v="2"/>
    <s v="03/10/2015"/>
    <x v="3"/>
    <s v="DO-13435"/>
    <s v="Denny Ordway"/>
    <x v="0"/>
    <x v="0"/>
    <x v="24"/>
    <x v="3"/>
    <s v="OFF-EN-10004030"/>
    <x v="1"/>
    <n v="14.48"/>
  </r>
  <r>
    <n v="5602"/>
    <s v="CA-2015-108903"/>
    <n v="3"/>
    <x v="2"/>
    <x v="2"/>
    <s v="03/10/2015"/>
    <x v="3"/>
    <s v="DO-13435"/>
    <s v="Denny Ordway"/>
    <x v="0"/>
    <x v="0"/>
    <x v="24"/>
    <x v="3"/>
    <s v="TEC-AC-10003023"/>
    <x v="2"/>
    <n v="142.488"/>
  </r>
  <r>
    <n v="5603"/>
    <s v="CA-2017-117919"/>
    <n v="27"/>
    <x v="6"/>
    <x v="0"/>
    <s v="29/08/2017"/>
    <x v="0"/>
    <s v="TB-21355"/>
    <s v="Todd Boyes"/>
    <x v="1"/>
    <x v="0"/>
    <x v="5"/>
    <x v="2"/>
    <s v="OFF-ST-10003572"/>
    <x v="1"/>
    <n v="14.16"/>
  </r>
  <r>
    <n v="5604"/>
    <s v="CA-2017-117919"/>
    <n v="27"/>
    <x v="6"/>
    <x v="0"/>
    <s v="29/08/2017"/>
    <x v="0"/>
    <s v="TB-21355"/>
    <s v="Todd Boyes"/>
    <x v="1"/>
    <x v="0"/>
    <x v="5"/>
    <x v="2"/>
    <s v="OFF-PA-10004353"/>
    <x v="1"/>
    <n v="79.92"/>
  </r>
  <r>
    <n v="5605"/>
    <s v="CA-2016-142475"/>
    <n v="3"/>
    <x v="4"/>
    <x v="1"/>
    <s v="07/12/2016"/>
    <x v="1"/>
    <s v="BS-11380"/>
    <s v="Bill Stewart"/>
    <x v="1"/>
    <x v="0"/>
    <x v="15"/>
    <x v="3"/>
    <s v="OFF-BI-10003718"/>
    <x v="1"/>
    <n v="590.35199999999998"/>
  </r>
  <r>
    <n v="5606"/>
    <s v="CA-2017-134516"/>
    <n v="20"/>
    <x v="8"/>
    <x v="0"/>
    <s v="25/09/2017"/>
    <x v="1"/>
    <s v="FM-14215"/>
    <s v="Filia McAdams"/>
    <x v="1"/>
    <x v="0"/>
    <x v="3"/>
    <x v="0"/>
    <s v="FUR-FU-10001546"/>
    <x v="0"/>
    <n v="17.088000000000001"/>
  </r>
  <r>
    <n v="5607"/>
    <s v="CA-2017-134516"/>
    <n v="20"/>
    <x v="8"/>
    <x v="0"/>
    <s v="25/09/2017"/>
    <x v="1"/>
    <s v="FM-14215"/>
    <s v="Filia McAdams"/>
    <x v="1"/>
    <x v="0"/>
    <x v="3"/>
    <x v="0"/>
    <s v="FUR-CH-10002880"/>
    <x v="0"/>
    <n v="98.391999999999996"/>
  </r>
  <r>
    <n v="5608"/>
    <s v="CA-2018-105193"/>
    <n v="25"/>
    <x v="10"/>
    <x v="3"/>
    <s v="31/03/2018"/>
    <x v="1"/>
    <s v="JL-15835"/>
    <s v="John Lee"/>
    <x v="0"/>
    <x v="0"/>
    <x v="15"/>
    <x v="3"/>
    <s v="OFF-AR-10001547"/>
    <x v="1"/>
    <n v="11.05"/>
  </r>
  <r>
    <n v="5609"/>
    <s v="CA-2016-168634"/>
    <n v="6"/>
    <x v="4"/>
    <x v="1"/>
    <s v="11/12/2016"/>
    <x v="1"/>
    <s v="AF-10870"/>
    <s v="Art Ferguson"/>
    <x v="0"/>
    <x v="0"/>
    <x v="1"/>
    <x v="1"/>
    <s v="OFF-AP-10001626"/>
    <x v="1"/>
    <n v="7.78"/>
  </r>
  <r>
    <n v="5610"/>
    <s v="CA-2018-117198"/>
    <n v="31"/>
    <x v="6"/>
    <x v="3"/>
    <s v="05/09/2018"/>
    <x v="1"/>
    <s v="BG-11035"/>
    <s v="Barry Gonzalez"/>
    <x v="0"/>
    <x v="0"/>
    <x v="28"/>
    <x v="0"/>
    <s v="TEC-AC-10003033"/>
    <x v="2"/>
    <n v="659.9"/>
  </r>
  <r>
    <n v="5611"/>
    <s v="CA-2016-145828"/>
    <n v="5"/>
    <x v="2"/>
    <x v="1"/>
    <s v="07/10/2016"/>
    <x v="2"/>
    <s v="MB-17305"/>
    <s v="Maria Bertelson"/>
    <x v="0"/>
    <x v="0"/>
    <x v="24"/>
    <x v="3"/>
    <s v="TEC-AC-10002323"/>
    <x v="2"/>
    <n v="53.04"/>
  </r>
  <r>
    <n v="5612"/>
    <s v="CA-2018-121027"/>
    <n v="18"/>
    <x v="6"/>
    <x v="3"/>
    <s v="22/08/2018"/>
    <x v="1"/>
    <s v="HW-14935"/>
    <s v="Helen Wasserman"/>
    <x v="1"/>
    <x v="0"/>
    <x v="4"/>
    <x v="1"/>
    <s v="TEC-AC-10002049"/>
    <x v="2"/>
    <n v="843.9"/>
  </r>
  <r>
    <n v="5613"/>
    <s v="CA-2018-121027"/>
    <n v="18"/>
    <x v="6"/>
    <x v="3"/>
    <s v="22/08/2018"/>
    <x v="1"/>
    <s v="HW-14935"/>
    <s v="Helen Wasserman"/>
    <x v="1"/>
    <x v="0"/>
    <x v="4"/>
    <x v="1"/>
    <s v="TEC-AC-10002253"/>
    <x v="2"/>
    <n v="1496.16"/>
  </r>
  <r>
    <n v="5614"/>
    <s v="CA-2017-147431"/>
    <n v="2"/>
    <x v="11"/>
    <x v="0"/>
    <s v="07/02/2017"/>
    <x v="1"/>
    <s v="AB-10105"/>
    <s v="Adrian Barton"/>
    <x v="0"/>
    <x v="0"/>
    <x v="15"/>
    <x v="3"/>
    <s v="OFF-ST-10003994"/>
    <x v="1"/>
    <n v="117.96"/>
  </r>
  <r>
    <n v="5615"/>
    <s v="CA-2017-158001"/>
    <n v="23"/>
    <x v="6"/>
    <x v="0"/>
    <s v="27/08/2017"/>
    <x v="1"/>
    <s v="JP-15460"/>
    <s v="Jennifer Patt"/>
    <x v="1"/>
    <x v="0"/>
    <x v="15"/>
    <x v="3"/>
    <s v="OFF-AR-10002399"/>
    <x v="1"/>
    <n v="21.3"/>
  </r>
  <r>
    <n v="5616"/>
    <s v="CA-2017-158001"/>
    <n v="23"/>
    <x v="6"/>
    <x v="0"/>
    <s v="27/08/2017"/>
    <x v="1"/>
    <s v="JP-15460"/>
    <s v="Jennifer Patt"/>
    <x v="1"/>
    <x v="0"/>
    <x v="15"/>
    <x v="3"/>
    <s v="OFF-AP-10002118"/>
    <x v="1"/>
    <n v="1040.8"/>
  </r>
  <r>
    <n v="5617"/>
    <s v="CA-2017-158001"/>
    <n v="23"/>
    <x v="6"/>
    <x v="0"/>
    <s v="27/08/2017"/>
    <x v="1"/>
    <s v="JP-15460"/>
    <s v="Jennifer Patt"/>
    <x v="1"/>
    <x v="0"/>
    <x v="15"/>
    <x v="3"/>
    <s v="OFF-AR-10001954"/>
    <x v="1"/>
    <n v="29.34"/>
  </r>
  <r>
    <n v="5618"/>
    <s v="CA-2018-125745"/>
    <n v="30"/>
    <x v="1"/>
    <x v="3"/>
    <s v="04/07/2018"/>
    <x v="1"/>
    <s v="DV-13045"/>
    <s v="Darrin Van Huff"/>
    <x v="1"/>
    <x v="0"/>
    <x v="18"/>
    <x v="0"/>
    <s v="FUR-FU-10001591"/>
    <x v="0"/>
    <n v="19.52"/>
  </r>
  <r>
    <n v="5619"/>
    <s v="CA-2016-101154"/>
    <n v="18"/>
    <x v="8"/>
    <x v="1"/>
    <s v="21/09/2016"/>
    <x v="2"/>
    <s v="CM-12190"/>
    <s v="Charlotte Melton"/>
    <x v="0"/>
    <x v="0"/>
    <x v="1"/>
    <x v="1"/>
    <s v="OFF-ST-10004186"/>
    <x v="1"/>
    <n v="443.92"/>
  </r>
  <r>
    <n v="5620"/>
    <s v="US-2017-124163"/>
    <n v="25"/>
    <x v="8"/>
    <x v="0"/>
    <s v="30/09/2017"/>
    <x v="1"/>
    <s v="SC-20695"/>
    <s v="Steve Chapman"/>
    <x v="1"/>
    <x v="0"/>
    <x v="6"/>
    <x v="2"/>
    <s v="TEC-AC-10001908"/>
    <x v="2"/>
    <n v="499.95"/>
  </r>
  <r>
    <n v="5621"/>
    <s v="US-2017-124163"/>
    <n v="25"/>
    <x v="8"/>
    <x v="0"/>
    <s v="30/09/2017"/>
    <x v="1"/>
    <s v="SC-20695"/>
    <s v="Steve Chapman"/>
    <x v="1"/>
    <x v="0"/>
    <x v="6"/>
    <x v="2"/>
    <s v="OFF-AR-10000817"/>
    <x v="1"/>
    <n v="3.04"/>
  </r>
  <r>
    <n v="5622"/>
    <s v="US-2017-124163"/>
    <n v="25"/>
    <x v="8"/>
    <x v="0"/>
    <s v="30/09/2017"/>
    <x v="1"/>
    <s v="SC-20695"/>
    <s v="Steve Chapman"/>
    <x v="1"/>
    <x v="0"/>
    <x v="6"/>
    <x v="2"/>
    <s v="FUR-CH-10004218"/>
    <x v="0"/>
    <n v="201.96"/>
  </r>
  <r>
    <n v="5623"/>
    <s v="US-2017-124163"/>
    <n v="25"/>
    <x v="8"/>
    <x v="0"/>
    <s v="30/09/2017"/>
    <x v="1"/>
    <s v="SC-20695"/>
    <s v="Steve Chapman"/>
    <x v="1"/>
    <x v="0"/>
    <x v="6"/>
    <x v="2"/>
    <s v="FUR-FU-10000755"/>
    <x v="0"/>
    <n v="68.64"/>
  </r>
  <r>
    <n v="5624"/>
    <s v="CA-2017-121748"/>
    <n v="24"/>
    <x v="2"/>
    <x v="0"/>
    <s v="28/10/2017"/>
    <x v="0"/>
    <s v="VW-21775"/>
    <s v="Victoria Wilson"/>
    <x v="1"/>
    <x v="0"/>
    <x v="1"/>
    <x v="1"/>
    <s v="TEC-AC-10003063"/>
    <x v="2"/>
    <n v="100"/>
  </r>
  <r>
    <n v="5625"/>
    <s v="CA-2017-121748"/>
    <n v="24"/>
    <x v="2"/>
    <x v="0"/>
    <s v="28/10/2017"/>
    <x v="0"/>
    <s v="VW-21775"/>
    <s v="Victoria Wilson"/>
    <x v="1"/>
    <x v="0"/>
    <x v="1"/>
    <x v="1"/>
    <s v="TEC-AC-10002637"/>
    <x v="2"/>
    <n v="359.98"/>
  </r>
  <r>
    <n v="5626"/>
    <s v="CA-2015-126683"/>
    <n v="29"/>
    <x v="8"/>
    <x v="2"/>
    <s v="01/10/2015"/>
    <x v="0"/>
    <s v="PP-18955"/>
    <s v="Paul Prost"/>
    <x v="2"/>
    <x v="0"/>
    <x v="4"/>
    <x v="1"/>
    <s v="FUR-FU-10001706"/>
    <x v="0"/>
    <n v="6.16"/>
  </r>
  <r>
    <n v="5627"/>
    <s v="CA-2015-126683"/>
    <n v="29"/>
    <x v="8"/>
    <x v="2"/>
    <s v="01/10/2015"/>
    <x v="0"/>
    <s v="PP-18955"/>
    <s v="Paul Prost"/>
    <x v="2"/>
    <x v="0"/>
    <x v="4"/>
    <x v="1"/>
    <s v="FUR-TA-10002958"/>
    <x v="0"/>
    <n v="2348.8200000000002"/>
  </r>
  <r>
    <n v="5628"/>
    <s v="CA-2018-148810"/>
    <n v="26"/>
    <x v="1"/>
    <x v="3"/>
    <s v="01/07/2018"/>
    <x v="1"/>
    <s v="DR-12880"/>
    <s v="Dan Reichenbach"/>
    <x v="1"/>
    <x v="0"/>
    <x v="2"/>
    <x v="0"/>
    <s v="OFF-LA-10004689"/>
    <x v="1"/>
    <n v="13.872"/>
  </r>
  <r>
    <n v="5629"/>
    <s v="CA-2018-148810"/>
    <n v="26"/>
    <x v="1"/>
    <x v="3"/>
    <s v="01/07/2018"/>
    <x v="1"/>
    <s v="DR-12880"/>
    <s v="Dan Reichenbach"/>
    <x v="1"/>
    <x v="0"/>
    <x v="2"/>
    <x v="0"/>
    <s v="FUR-CH-10001545"/>
    <x v="0"/>
    <n v="273.55200000000002"/>
  </r>
  <r>
    <n v="5630"/>
    <s v="US-2017-146066"/>
    <n v="21"/>
    <x v="6"/>
    <x v="0"/>
    <s v="23/08/2017"/>
    <x v="0"/>
    <s v="RB-19465"/>
    <s v="Rick Bensley"/>
    <x v="2"/>
    <x v="0"/>
    <x v="9"/>
    <x v="3"/>
    <s v="FUR-TA-10002530"/>
    <x v="0"/>
    <n v="815.29200000000003"/>
  </r>
  <r>
    <n v="5631"/>
    <s v="CA-2015-127614"/>
    <n v="11"/>
    <x v="11"/>
    <x v="2"/>
    <s v="15/02/2015"/>
    <x v="1"/>
    <s v="NF-18385"/>
    <s v="Natalie Fritzler"/>
    <x v="0"/>
    <x v="0"/>
    <x v="17"/>
    <x v="0"/>
    <s v="TEC-AC-10001432"/>
    <x v="2"/>
    <n v="234.45"/>
  </r>
  <r>
    <n v="5632"/>
    <s v="CA-2015-127614"/>
    <n v="11"/>
    <x v="11"/>
    <x v="2"/>
    <s v="15/02/2015"/>
    <x v="1"/>
    <s v="NF-18385"/>
    <s v="Natalie Fritzler"/>
    <x v="0"/>
    <x v="0"/>
    <x v="17"/>
    <x v="0"/>
    <s v="FUR-TA-10003715"/>
    <x v="0"/>
    <n v="1256.22"/>
  </r>
  <r>
    <n v="5633"/>
    <s v="CA-2015-127614"/>
    <n v="11"/>
    <x v="11"/>
    <x v="2"/>
    <s v="15/02/2015"/>
    <x v="1"/>
    <s v="NF-18385"/>
    <s v="Natalie Fritzler"/>
    <x v="0"/>
    <x v="0"/>
    <x v="17"/>
    <x v="0"/>
    <s v="OFF-BI-10003291"/>
    <x v="1"/>
    <n v="17.46"/>
  </r>
  <r>
    <n v="5634"/>
    <s v="CA-2017-101742"/>
    <n v="23"/>
    <x v="8"/>
    <x v="0"/>
    <s v="28/09/2017"/>
    <x v="0"/>
    <s v="CR-12580"/>
    <s v="Clay Rozendal"/>
    <x v="2"/>
    <x v="0"/>
    <x v="15"/>
    <x v="3"/>
    <s v="OFF-BI-10004187"/>
    <x v="1"/>
    <n v="10.528"/>
  </r>
  <r>
    <n v="5635"/>
    <s v="CA-2016-134943"/>
    <n v="5"/>
    <x v="4"/>
    <x v="1"/>
    <s v="06/12/2016"/>
    <x v="2"/>
    <s v="SU-20665"/>
    <s v="Stephanie Ulpright"/>
    <x v="2"/>
    <x v="0"/>
    <x v="12"/>
    <x v="2"/>
    <s v="OFF-BI-10000666"/>
    <x v="1"/>
    <n v="152.80000000000001"/>
  </r>
  <r>
    <n v="5636"/>
    <s v="CA-2018-123022"/>
    <n v="3"/>
    <x v="8"/>
    <x v="3"/>
    <s v="08/09/2018"/>
    <x v="1"/>
    <s v="SC-20050"/>
    <s v="Sample Company A"/>
    <x v="2"/>
    <x v="0"/>
    <x v="1"/>
    <x v="1"/>
    <s v="OFF-BI-10002225"/>
    <x v="1"/>
    <n v="82.56"/>
  </r>
  <r>
    <n v="5637"/>
    <s v="CA-2018-123022"/>
    <n v="3"/>
    <x v="8"/>
    <x v="3"/>
    <s v="08/09/2018"/>
    <x v="1"/>
    <s v="SC-20050"/>
    <s v="Sample Company A"/>
    <x v="2"/>
    <x v="0"/>
    <x v="1"/>
    <x v="1"/>
    <s v="TEC-AC-10000474"/>
    <x v="2"/>
    <n v="284.97000000000003"/>
  </r>
  <r>
    <n v="5638"/>
    <s v="CA-2018-113208"/>
    <n v="26"/>
    <x v="10"/>
    <x v="3"/>
    <s v="02/04/2018"/>
    <x v="1"/>
    <s v="ML-18040"/>
    <s v="Michelle Lonsdale"/>
    <x v="1"/>
    <x v="0"/>
    <x v="12"/>
    <x v="2"/>
    <s v="FUR-FU-10004245"/>
    <x v="0"/>
    <n v="60.84"/>
  </r>
  <r>
    <n v="5639"/>
    <s v="CA-2015-154893"/>
    <n v="21"/>
    <x v="4"/>
    <x v="2"/>
    <s v="27/12/2015"/>
    <x v="1"/>
    <s v="GM-14440"/>
    <s v="Gary McGarr"/>
    <x v="0"/>
    <x v="0"/>
    <x v="1"/>
    <x v="1"/>
    <s v="FUR-CH-10004287"/>
    <x v="0"/>
    <n v="1325.76"/>
  </r>
  <r>
    <n v="5640"/>
    <s v="CA-2015-154893"/>
    <n v="21"/>
    <x v="4"/>
    <x v="2"/>
    <s v="27/12/2015"/>
    <x v="1"/>
    <s v="GM-14440"/>
    <s v="Gary McGarr"/>
    <x v="0"/>
    <x v="0"/>
    <x v="1"/>
    <x v="1"/>
    <s v="FUR-CH-10000595"/>
    <x v="0"/>
    <n v="572.16"/>
  </r>
  <r>
    <n v="5641"/>
    <s v="CA-2015-147900"/>
    <n v="23"/>
    <x v="8"/>
    <x v="2"/>
    <s v="28/09/2015"/>
    <x v="1"/>
    <s v="JK-15640"/>
    <s v="Jim Kriz"/>
    <x v="2"/>
    <x v="0"/>
    <x v="24"/>
    <x v="3"/>
    <s v="OFF-PA-10003063"/>
    <x v="1"/>
    <n v="28.8"/>
  </r>
  <r>
    <n v="5642"/>
    <s v="CA-2018-106355"/>
    <n v="2"/>
    <x v="3"/>
    <x v="3"/>
    <s v="05/04/2018"/>
    <x v="2"/>
    <s v="AT-10435"/>
    <s v="Alyssa Tate"/>
    <x v="2"/>
    <x v="0"/>
    <x v="29"/>
    <x v="3"/>
    <s v="OFF-AR-10000246"/>
    <x v="1"/>
    <n v="11.12"/>
  </r>
  <r>
    <n v="5643"/>
    <s v="CA-2017-127985"/>
    <n v="1"/>
    <x v="3"/>
    <x v="0"/>
    <s v="05/04/2017"/>
    <x v="0"/>
    <s v="DB-12910"/>
    <s v="Daniel Byrd"/>
    <x v="2"/>
    <x v="0"/>
    <x v="32"/>
    <x v="0"/>
    <s v="FUR-FU-10003274"/>
    <x v="0"/>
    <n v="7.04"/>
  </r>
  <r>
    <n v="5644"/>
    <s v="CA-2016-166604"/>
    <n v="15"/>
    <x v="5"/>
    <x v="1"/>
    <s v="20/05/2016"/>
    <x v="0"/>
    <s v="AH-10690"/>
    <s v="Anna Häberlin"/>
    <x v="1"/>
    <x v="0"/>
    <x v="32"/>
    <x v="0"/>
    <s v="OFF-EN-10004147"/>
    <x v="1"/>
    <n v="17.940000000000001"/>
  </r>
  <r>
    <n v="5645"/>
    <s v="CA-2018-120719"/>
    <n v="23"/>
    <x v="10"/>
    <x v="3"/>
    <s v="26/03/2018"/>
    <x v="2"/>
    <s v="SJ-20125"/>
    <s v="Sanjit Jacobs"/>
    <x v="2"/>
    <x v="0"/>
    <x v="4"/>
    <x v="1"/>
    <s v="OFF-BI-10002103"/>
    <x v="1"/>
    <n v="34.76"/>
  </r>
  <r>
    <n v="5646"/>
    <s v="CA-2018-127117"/>
    <n v="14"/>
    <x v="3"/>
    <x v="3"/>
    <s v="19/04/2018"/>
    <x v="1"/>
    <s v="HM-14860"/>
    <s v="Harry Marie"/>
    <x v="1"/>
    <x v="0"/>
    <x v="30"/>
    <x v="3"/>
    <s v="FUR-FU-10004018"/>
    <x v="0"/>
    <n v="74.45"/>
  </r>
  <r>
    <n v="5647"/>
    <s v="CA-2016-104241"/>
    <n v="4"/>
    <x v="9"/>
    <x v="1"/>
    <s v="09/01/2016"/>
    <x v="1"/>
    <s v="AG-10495"/>
    <s v="Andrew Gjertsen"/>
    <x v="1"/>
    <x v="0"/>
    <x v="17"/>
    <x v="0"/>
    <s v="FUR-FU-10001473"/>
    <x v="0"/>
    <n v="192.22"/>
  </r>
  <r>
    <n v="5648"/>
    <s v="CA-2018-168179"/>
    <n v="2"/>
    <x v="0"/>
    <x v="3"/>
    <s v="07/11/2018"/>
    <x v="1"/>
    <s v="JB-16000"/>
    <s v="Joy Bell-"/>
    <x v="0"/>
    <x v="0"/>
    <x v="7"/>
    <x v="1"/>
    <s v="OFF-PA-10001800"/>
    <x v="1"/>
    <n v="19.440000000000001"/>
  </r>
  <r>
    <n v="5649"/>
    <s v="CA-2018-142342"/>
    <n v="17"/>
    <x v="7"/>
    <x v="3"/>
    <s v="19/07/2018"/>
    <x v="0"/>
    <s v="AJ-10795"/>
    <s v="Anthony Johnson"/>
    <x v="1"/>
    <x v="0"/>
    <x v="1"/>
    <x v="1"/>
    <s v="OFF-PA-10004609"/>
    <x v="1"/>
    <n v="32.4"/>
  </r>
  <r>
    <n v="5650"/>
    <s v="CA-2018-142342"/>
    <n v="17"/>
    <x v="7"/>
    <x v="3"/>
    <s v="19/07/2018"/>
    <x v="0"/>
    <s v="AJ-10795"/>
    <s v="Anthony Johnson"/>
    <x v="1"/>
    <x v="0"/>
    <x v="1"/>
    <x v="1"/>
    <s v="OFF-EN-10002592"/>
    <x v="1"/>
    <n v="57.9"/>
  </r>
  <r>
    <n v="5651"/>
    <s v="CA-2018-142342"/>
    <n v="17"/>
    <x v="7"/>
    <x v="3"/>
    <s v="19/07/2018"/>
    <x v="0"/>
    <s v="AJ-10795"/>
    <s v="Anthony Johnson"/>
    <x v="1"/>
    <x v="0"/>
    <x v="1"/>
    <x v="1"/>
    <s v="OFF-ST-10002957"/>
    <x v="1"/>
    <n v="10.56"/>
  </r>
  <r>
    <n v="5652"/>
    <s v="CA-2018-142342"/>
    <n v="17"/>
    <x v="7"/>
    <x v="3"/>
    <s v="19/07/2018"/>
    <x v="0"/>
    <s v="AJ-10795"/>
    <s v="Anthony Johnson"/>
    <x v="1"/>
    <x v="0"/>
    <x v="1"/>
    <x v="1"/>
    <s v="FUR-BO-10002613"/>
    <x v="0"/>
    <n v="1194.165"/>
  </r>
  <r>
    <n v="5653"/>
    <s v="CA-2018-109099"/>
    <n v="6"/>
    <x v="2"/>
    <x v="3"/>
    <s v="11/10/2018"/>
    <x v="1"/>
    <s v="MM-18280"/>
    <s v="Muhammed MacIntyre"/>
    <x v="1"/>
    <x v="0"/>
    <x v="15"/>
    <x v="3"/>
    <s v="OFF-PA-10001033"/>
    <x v="1"/>
    <n v="40.99"/>
  </r>
  <r>
    <n v="5654"/>
    <s v="US-2015-134187"/>
    <n v="4"/>
    <x v="0"/>
    <x v="2"/>
    <s v="11/11/2015"/>
    <x v="1"/>
    <s v="TH-21235"/>
    <s v="Tiffany House"/>
    <x v="1"/>
    <x v="0"/>
    <x v="1"/>
    <x v="1"/>
    <s v="OFF-AR-10000940"/>
    <x v="1"/>
    <n v="2.94"/>
  </r>
  <r>
    <n v="5655"/>
    <s v="CA-2017-145261"/>
    <n v="18"/>
    <x v="4"/>
    <x v="0"/>
    <s v="21/12/2017"/>
    <x v="2"/>
    <s v="AH-10120"/>
    <s v="Adrian Hane"/>
    <x v="2"/>
    <x v="0"/>
    <x v="21"/>
    <x v="1"/>
    <s v="OFF-BI-10001670"/>
    <x v="1"/>
    <n v="45.24"/>
  </r>
  <r>
    <n v="5656"/>
    <s v="CA-2017-145261"/>
    <n v="18"/>
    <x v="4"/>
    <x v="0"/>
    <s v="21/12/2017"/>
    <x v="2"/>
    <s v="AH-10120"/>
    <s v="Adrian Hane"/>
    <x v="2"/>
    <x v="0"/>
    <x v="21"/>
    <x v="1"/>
    <s v="OFF-AR-10004078"/>
    <x v="1"/>
    <n v="18.687999999999999"/>
  </r>
  <r>
    <n v="5657"/>
    <s v="CA-2017-145261"/>
    <n v="18"/>
    <x v="4"/>
    <x v="0"/>
    <s v="21/12/2017"/>
    <x v="2"/>
    <s v="AH-10120"/>
    <s v="Adrian Hane"/>
    <x v="2"/>
    <x v="0"/>
    <x v="21"/>
    <x v="1"/>
    <s v="OFF-PA-10003036"/>
    <x v="1"/>
    <n v="11.648"/>
  </r>
  <r>
    <n v="5658"/>
    <s v="CA-2017-145261"/>
    <n v="18"/>
    <x v="4"/>
    <x v="0"/>
    <s v="21/12/2017"/>
    <x v="2"/>
    <s v="AH-10120"/>
    <s v="Adrian Hane"/>
    <x v="2"/>
    <x v="0"/>
    <x v="21"/>
    <x v="1"/>
    <s v="TEC-AC-10000991"/>
    <x v="2"/>
    <n v="112.776"/>
  </r>
  <r>
    <n v="5659"/>
    <s v="CA-2017-145261"/>
    <n v="18"/>
    <x v="4"/>
    <x v="0"/>
    <s v="21/12/2017"/>
    <x v="2"/>
    <s v="AH-10120"/>
    <s v="Adrian Hane"/>
    <x v="2"/>
    <x v="0"/>
    <x v="21"/>
    <x v="1"/>
    <s v="FUR-TA-10002530"/>
    <x v="0"/>
    <n v="377.45"/>
  </r>
  <r>
    <n v="5660"/>
    <s v="CA-2017-145261"/>
    <n v="18"/>
    <x v="4"/>
    <x v="0"/>
    <s v="21/12/2017"/>
    <x v="2"/>
    <s v="AH-10120"/>
    <s v="Adrian Hane"/>
    <x v="2"/>
    <x v="0"/>
    <x v="21"/>
    <x v="1"/>
    <s v="OFF-LA-10000407"/>
    <x v="1"/>
    <n v="15.936"/>
  </r>
  <r>
    <n v="5661"/>
    <s v="CA-2017-145261"/>
    <n v="18"/>
    <x v="4"/>
    <x v="0"/>
    <s v="21/12/2017"/>
    <x v="2"/>
    <s v="AH-10120"/>
    <s v="Adrian Hane"/>
    <x v="2"/>
    <x v="0"/>
    <x v="21"/>
    <x v="1"/>
    <s v="TEC-PH-10004833"/>
    <x v="2"/>
    <n v="28.68"/>
  </r>
  <r>
    <n v="5662"/>
    <s v="CA-2017-108875"/>
    <n v="24"/>
    <x v="8"/>
    <x v="0"/>
    <s v="01/10/2017"/>
    <x v="1"/>
    <s v="CL-12700"/>
    <s v="Craig Leslie"/>
    <x v="2"/>
    <x v="0"/>
    <x v="22"/>
    <x v="1"/>
    <s v="FUR-FU-10002671"/>
    <x v="0"/>
    <n v="21.44"/>
  </r>
  <r>
    <n v="5663"/>
    <s v="CA-2017-108875"/>
    <n v="24"/>
    <x v="8"/>
    <x v="0"/>
    <s v="01/10/2017"/>
    <x v="1"/>
    <s v="CL-12700"/>
    <s v="Craig Leslie"/>
    <x v="2"/>
    <x v="0"/>
    <x v="22"/>
    <x v="1"/>
    <s v="OFF-ST-10001370"/>
    <x v="1"/>
    <n v="511.05599999999998"/>
  </r>
  <r>
    <n v="5664"/>
    <s v="CA-2017-141957"/>
    <n v="21"/>
    <x v="7"/>
    <x v="0"/>
    <s v="21/07/2017"/>
    <x v="3"/>
    <s v="JG-15310"/>
    <s v="Jason Gross"/>
    <x v="1"/>
    <x v="0"/>
    <x v="24"/>
    <x v="3"/>
    <s v="OFF-AR-10000914"/>
    <x v="1"/>
    <n v="18.655999999999999"/>
  </r>
  <r>
    <n v="5665"/>
    <s v="CA-2017-141957"/>
    <n v="21"/>
    <x v="7"/>
    <x v="0"/>
    <s v="21/07/2017"/>
    <x v="3"/>
    <s v="JG-15310"/>
    <s v="Jason Gross"/>
    <x v="1"/>
    <x v="0"/>
    <x v="24"/>
    <x v="3"/>
    <s v="OFF-BI-10001116"/>
    <x v="1"/>
    <n v="11.087999999999999"/>
  </r>
  <r>
    <n v="5666"/>
    <s v="CA-2017-141957"/>
    <n v="21"/>
    <x v="7"/>
    <x v="0"/>
    <s v="21/07/2017"/>
    <x v="3"/>
    <s v="JG-15310"/>
    <s v="Jason Gross"/>
    <x v="1"/>
    <x v="0"/>
    <x v="24"/>
    <x v="3"/>
    <s v="OFF-ST-10002276"/>
    <x v="1"/>
    <n v="66.688000000000002"/>
  </r>
  <r>
    <n v="5667"/>
    <s v="CA-2017-141957"/>
    <n v="21"/>
    <x v="7"/>
    <x v="0"/>
    <s v="21/07/2017"/>
    <x v="3"/>
    <s v="JG-15310"/>
    <s v="Jason Gross"/>
    <x v="1"/>
    <x v="0"/>
    <x v="24"/>
    <x v="3"/>
    <s v="OFF-ST-10004340"/>
    <x v="1"/>
    <n v="99.488"/>
  </r>
  <r>
    <n v="5668"/>
    <s v="CA-2017-142405"/>
    <n v="11"/>
    <x v="1"/>
    <x v="0"/>
    <s v="15/06/2017"/>
    <x v="1"/>
    <s v="SE-20110"/>
    <s v="Sanjit Engle"/>
    <x v="0"/>
    <x v="0"/>
    <x v="4"/>
    <x v="1"/>
    <s v="OFF-LA-10004093"/>
    <x v="1"/>
    <n v="14.62"/>
  </r>
  <r>
    <n v="5669"/>
    <s v="CA-2017-142405"/>
    <n v="11"/>
    <x v="1"/>
    <x v="0"/>
    <s v="15/06/2017"/>
    <x v="1"/>
    <s v="SE-20110"/>
    <s v="Sanjit Engle"/>
    <x v="0"/>
    <x v="0"/>
    <x v="4"/>
    <x v="1"/>
    <s v="OFF-BI-10004728"/>
    <x v="1"/>
    <n v="53.984000000000002"/>
  </r>
  <r>
    <n v="5670"/>
    <s v="CA-2017-142405"/>
    <n v="11"/>
    <x v="1"/>
    <x v="0"/>
    <s v="15/06/2017"/>
    <x v="1"/>
    <s v="SE-20110"/>
    <s v="Sanjit Engle"/>
    <x v="0"/>
    <x v="0"/>
    <x v="4"/>
    <x v="1"/>
    <s v="TEC-AC-10003095"/>
    <x v="2"/>
    <n v="389.97"/>
  </r>
  <r>
    <n v="5671"/>
    <s v="CA-2016-141012"/>
    <n v="9"/>
    <x v="1"/>
    <x v="1"/>
    <s v="11/06/2016"/>
    <x v="0"/>
    <s v="TG-21640"/>
    <s v="Trudy Glocke"/>
    <x v="0"/>
    <x v="0"/>
    <x v="45"/>
    <x v="1"/>
    <s v="FUR-FU-10003192"/>
    <x v="0"/>
    <n v="355.36"/>
  </r>
  <r>
    <n v="5672"/>
    <s v="CA-2016-141012"/>
    <n v="9"/>
    <x v="1"/>
    <x v="1"/>
    <s v="11/06/2016"/>
    <x v="0"/>
    <s v="TG-21640"/>
    <s v="Trudy Glocke"/>
    <x v="0"/>
    <x v="0"/>
    <x v="45"/>
    <x v="1"/>
    <s v="TEC-PH-10004522"/>
    <x v="2"/>
    <n v="140.376"/>
  </r>
  <r>
    <n v="5673"/>
    <s v="CA-2018-127922"/>
    <n v="27"/>
    <x v="2"/>
    <x v="3"/>
    <s v="03/11/2018"/>
    <x v="1"/>
    <s v="SH-19975"/>
    <s v="Sally Hughsby"/>
    <x v="1"/>
    <x v="0"/>
    <x v="5"/>
    <x v="2"/>
    <s v="OFF-EN-10003068"/>
    <x v="1"/>
    <n v="15.84"/>
  </r>
  <r>
    <n v="5674"/>
    <s v="CA-2018-127922"/>
    <n v="27"/>
    <x v="2"/>
    <x v="3"/>
    <s v="03/11/2018"/>
    <x v="1"/>
    <s v="SH-19975"/>
    <s v="Sally Hughsby"/>
    <x v="1"/>
    <x v="0"/>
    <x v="5"/>
    <x v="2"/>
    <s v="OFF-PA-10001204"/>
    <x v="1"/>
    <n v="8.4480000000000004"/>
  </r>
  <r>
    <n v="5675"/>
    <s v="CA-2017-146318"/>
    <n v="22"/>
    <x v="9"/>
    <x v="0"/>
    <s v="27/01/2017"/>
    <x v="1"/>
    <s v="MC-17275"/>
    <s v="Marc Crier"/>
    <x v="0"/>
    <x v="0"/>
    <x v="4"/>
    <x v="1"/>
    <s v="OFF-PA-10003953"/>
    <x v="1"/>
    <n v="12.96"/>
  </r>
  <r>
    <n v="5676"/>
    <s v="CA-2015-135993"/>
    <n v="28"/>
    <x v="5"/>
    <x v="2"/>
    <s v="02/06/2015"/>
    <x v="1"/>
    <s v="PJ-18835"/>
    <s v="Patrick Jones"/>
    <x v="1"/>
    <x v="0"/>
    <x v="4"/>
    <x v="1"/>
    <s v="TEC-PH-10001552"/>
    <x v="2"/>
    <n v="57.408000000000001"/>
  </r>
  <r>
    <n v="5677"/>
    <s v="CA-2015-135993"/>
    <n v="28"/>
    <x v="5"/>
    <x v="2"/>
    <s v="02/06/2015"/>
    <x v="1"/>
    <s v="PJ-18835"/>
    <s v="Patrick Jones"/>
    <x v="1"/>
    <x v="0"/>
    <x v="4"/>
    <x v="1"/>
    <s v="TEC-AC-10004877"/>
    <x v="2"/>
    <n v="27.6"/>
  </r>
  <r>
    <n v="5678"/>
    <s v="CA-2015-126802"/>
    <n v="29"/>
    <x v="4"/>
    <x v="2"/>
    <s v="05/01/2016"/>
    <x v="1"/>
    <s v="ZC-21910"/>
    <s v="Zuschuss Carroll"/>
    <x v="0"/>
    <x v="0"/>
    <x v="10"/>
    <x v="2"/>
    <s v="FUR-FU-10000193"/>
    <x v="0"/>
    <n v="38.975999999999999"/>
  </r>
  <r>
    <n v="5679"/>
    <s v="CA-2017-143924"/>
    <n v="28"/>
    <x v="7"/>
    <x v="0"/>
    <s v="03/08/2017"/>
    <x v="1"/>
    <s v="SC-20680"/>
    <s v="Steve Carroll"/>
    <x v="2"/>
    <x v="0"/>
    <x v="12"/>
    <x v="2"/>
    <s v="OFF-FA-10000735"/>
    <x v="1"/>
    <n v="20.440000000000001"/>
  </r>
  <r>
    <n v="5680"/>
    <s v="CA-2017-143924"/>
    <n v="28"/>
    <x v="7"/>
    <x v="0"/>
    <s v="03/08/2017"/>
    <x v="1"/>
    <s v="SC-20680"/>
    <s v="Steve Carroll"/>
    <x v="2"/>
    <x v="0"/>
    <x v="12"/>
    <x v="2"/>
    <s v="OFF-PA-10002120"/>
    <x v="1"/>
    <n v="109.92"/>
  </r>
  <r>
    <n v="5681"/>
    <s v="CA-2017-141551"/>
    <n v="24"/>
    <x v="8"/>
    <x v="0"/>
    <s v="30/09/2017"/>
    <x v="1"/>
    <s v="BP-11230"/>
    <s v="Benjamin Patterson"/>
    <x v="0"/>
    <x v="0"/>
    <x v="26"/>
    <x v="2"/>
    <s v="OFF-BI-10001249"/>
    <x v="1"/>
    <n v="6.38"/>
  </r>
  <r>
    <n v="5682"/>
    <s v="CA-2017-141551"/>
    <n v="24"/>
    <x v="8"/>
    <x v="0"/>
    <s v="30/09/2017"/>
    <x v="1"/>
    <s v="BP-11230"/>
    <s v="Benjamin Patterson"/>
    <x v="0"/>
    <x v="0"/>
    <x v="26"/>
    <x v="2"/>
    <s v="OFF-PA-10001569"/>
    <x v="1"/>
    <n v="6.48"/>
  </r>
  <r>
    <n v="5683"/>
    <s v="CA-2015-164315"/>
    <n v="2"/>
    <x v="3"/>
    <x v="2"/>
    <s v="08/04/2015"/>
    <x v="1"/>
    <s v="RD-19585"/>
    <s v="Rob Dowd"/>
    <x v="0"/>
    <x v="0"/>
    <x v="32"/>
    <x v="0"/>
    <s v="OFF-PA-10004248"/>
    <x v="1"/>
    <n v="15.84"/>
  </r>
  <r>
    <n v="5684"/>
    <s v="CA-2015-164315"/>
    <n v="2"/>
    <x v="3"/>
    <x v="2"/>
    <s v="08/04/2015"/>
    <x v="1"/>
    <s v="RD-19585"/>
    <s v="Rob Dowd"/>
    <x v="0"/>
    <x v="0"/>
    <x v="32"/>
    <x v="0"/>
    <s v="TEC-PH-10001128"/>
    <x v="2"/>
    <n v="1049.93"/>
  </r>
  <r>
    <n v="5685"/>
    <s v="CA-2015-164315"/>
    <n v="2"/>
    <x v="3"/>
    <x v="2"/>
    <s v="08/04/2015"/>
    <x v="1"/>
    <s v="RD-19585"/>
    <s v="Rob Dowd"/>
    <x v="0"/>
    <x v="0"/>
    <x v="32"/>
    <x v="0"/>
    <s v="OFF-AP-10003842"/>
    <x v="1"/>
    <n v="154.9"/>
  </r>
  <r>
    <n v="5686"/>
    <s v="CA-2016-131072"/>
    <n v="5"/>
    <x v="0"/>
    <x v="1"/>
    <s v="05/11/2016"/>
    <x v="3"/>
    <s v="KL-16645"/>
    <s v="Ken Lonsdale"/>
    <x v="0"/>
    <x v="0"/>
    <x v="4"/>
    <x v="1"/>
    <s v="OFF-BI-10002794"/>
    <x v="1"/>
    <n v="98.352000000000004"/>
  </r>
  <r>
    <n v="5687"/>
    <s v="CA-2015-131541"/>
    <n v="28"/>
    <x v="7"/>
    <x v="2"/>
    <s v="28/07/2015"/>
    <x v="3"/>
    <s v="CK-12205"/>
    <s v="Chloris Kastensmidt"/>
    <x v="0"/>
    <x v="0"/>
    <x v="2"/>
    <x v="0"/>
    <s v="OFF-FA-10000621"/>
    <x v="1"/>
    <n v="14.32"/>
  </r>
  <r>
    <n v="5688"/>
    <s v="CA-2015-131541"/>
    <n v="28"/>
    <x v="7"/>
    <x v="2"/>
    <s v="28/07/2015"/>
    <x v="3"/>
    <s v="CK-12205"/>
    <s v="Chloris Kastensmidt"/>
    <x v="0"/>
    <x v="0"/>
    <x v="2"/>
    <x v="0"/>
    <s v="FUR-FU-10003623"/>
    <x v="0"/>
    <n v="129.88800000000001"/>
  </r>
  <r>
    <n v="5689"/>
    <s v="CA-2015-131541"/>
    <n v="28"/>
    <x v="7"/>
    <x v="2"/>
    <s v="28/07/2015"/>
    <x v="3"/>
    <s v="CK-12205"/>
    <s v="Chloris Kastensmidt"/>
    <x v="0"/>
    <x v="0"/>
    <x v="2"/>
    <x v="0"/>
    <s v="OFF-EN-10000781"/>
    <x v="1"/>
    <n v="48.944000000000003"/>
  </r>
  <r>
    <n v="5690"/>
    <s v="CA-2016-119550"/>
    <n v="26"/>
    <x v="4"/>
    <x v="1"/>
    <s v="31/12/2016"/>
    <x v="1"/>
    <s v="RB-19705"/>
    <s v="Roger Barcio"/>
    <x v="2"/>
    <x v="0"/>
    <x v="5"/>
    <x v="2"/>
    <s v="FUR-CH-10002044"/>
    <x v="0"/>
    <n v="275.05799999999999"/>
  </r>
  <r>
    <n v="5691"/>
    <s v="US-2016-138093"/>
    <n v="10"/>
    <x v="4"/>
    <x v="1"/>
    <s v="16/12/2016"/>
    <x v="1"/>
    <s v="KM-16225"/>
    <s v="Kalyca Meade"/>
    <x v="1"/>
    <x v="0"/>
    <x v="39"/>
    <x v="3"/>
    <s v="OFF-AR-10000817"/>
    <x v="1"/>
    <n v="27.36"/>
  </r>
  <r>
    <n v="5692"/>
    <s v="US-2016-138093"/>
    <n v="10"/>
    <x v="4"/>
    <x v="1"/>
    <s v="16/12/2016"/>
    <x v="1"/>
    <s v="KM-16225"/>
    <s v="Kalyca Meade"/>
    <x v="1"/>
    <x v="0"/>
    <x v="39"/>
    <x v="3"/>
    <s v="OFF-PA-10001509"/>
    <x v="1"/>
    <n v="44.75"/>
  </r>
  <r>
    <n v="5693"/>
    <s v="US-2016-138093"/>
    <n v="10"/>
    <x v="4"/>
    <x v="1"/>
    <s v="16/12/2016"/>
    <x v="1"/>
    <s v="KM-16225"/>
    <s v="Kalyca Meade"/>
    <x v="1"/>
    <x v="0"/>
    <x v="39"/>
    <x v="3"/>
    <s v="TEC-PH-10004667"/>
    <x v="2"/>
    <n v="134.99"/>
  </r>
  <r>
    <n v="5694"/>
    <s v="US-2016-138093"/>
    <n v="10"/>
    <x v="4"/>
    <x v="1"/>
    <s v="16/12/2016"/>
    <x v="1"/>
    <s v="KM-16225"/>
    <s v="Kalyca Meade"/>
    <x v="1"/>
    <x v="0"/>
    <x v="39"/>
    <x v="3"/>
    <s v="OFF-PA-10000143"/>
    <x v="1"/>
    <n v="26.4"/>
  </r>
  <r>
    <n v="5695"/>
    <s v="US-2016-138093"/>
    <n v="10"/>
    <x v="4"/>
    <x v="1"/>
    <s v="16/12/2016"/>
    <x v="1"/>
    <s v="KM-16225"/>
    <s v="Kalyca Meade"/>
    <x v="1"/>
    <x v="0"/>
    <x v="39"/>
    <x v="3"/>
    <s v="FUR-CH-10000785"/>
    <x v="0"/>
    <n v="542.94000000000005"/>
  </r>
  <r>
    <n v="5696"/>
    <s v="CA-2017-126165"/>
    <n v="5"/>
    <x v="5"/>
    <x v="0"/>
    <s v="07/05/2017"/>
    <x v="0"/>
    <s v="AH-10465"/>
    <s v="Amy Hunt"/>
    <x v="0"/>
    <x v="0"/>
    <x v="1"/>
    <x v="1"/>
    <s v="FUR-TA-10001676"/>
    <x v="0"/>
    <n v="71.087999999999994"/>
  </r>
  <r>
    <n v="5697"/>
    <s v="CA-2018-126123"/>
    <n v="14"/>
    <x v="2"/>
    <x v="3"/>
    <s v="18/10/2018"/>
    <x v="1"/>
    <s v="AG-10765"/>
    <s v="Anthony Garverick"/>
    <x v="2"/>
    <x v="0"/>
    <x v="10"/>
    <x v="2"/>
    <s v="OFF-BI-10000309"/>
    <x v="1"/>
    <n v="27.396000000000001"/>
  </r>
  <r>
    <n v="5698"/>
    <s v="CA-2018-126123"/>
    <n v="14"/>
    <x v="2"/>
    <x v="3"/>
    <s v="18/10/2018"/>
    <x v="1"/>
    <s v="AG-10765"/>
    <s v="Anthony Garverick"/>
    <x v="2"/>
    <x v="0"/>
    <x v="10"/>
    <x v="2"/>
    <s v="OFF-BI-10004224"/>
    <x v="1"/>
    <n v="13.456"/>
  </r>
  <r>
    <n v="5699"/>
    <s v="CA-2017-143441"/>
    <n v="5"/>
    <x v="0"/>
    <x v="0"/>
    <s v="05/11/2017"/>
    <x v="3"/>
    <s v="EB-14170"/>
    <s v="Evan Bailliet"/>
    <x v="0"/>
    <x v="0"/>
    <x v="5"/>
    <x v="2"/>
    <s v="OFF-LA-10002312"/>
    <x v="1"/>
    <n v="11.84"/>
  </r>
  <r>
    <n v="5700"/>
    <s v="CA-2018-148320"/>
    <n v="3"/>
    <x v="0"/>
    <x v="3"/>
    <s v="08/11/2018"/>
    <x v="1"/>
    <s v="PG-18895"/>
    <s v="Paul Gonzalez"/>
    <x v="0"/>
    <x v="0"/>
    <x v="1"/>
    <x v="1"/>
    <s v="OFF-PA-10003022"/>
    <x v="1"/>
    <n v="35.880000000000003"/>
  </r>
  <r>
    <n v="5701"/>
    <s v="CA-2017-125661"/>
    <n v="24"/>
    <x v="0"/>
    <x v="0"/>
    <s v="26/11/2017"/>
    <x v="2"/>
    <s v="CA-12055"/>
    <s v="Cathy Armstrong"/>
    <x v="2"/>
    <x v="0"/>
    <x v="24"/>
    <x v="3"/>
    <s v="OFF-EN-10001532"/>
    <x v="1"/>
    <n v="40.752000000000002"/>
  </r>
  <r>
    <n v="5702"/>
    <s v="CA-2017-125661"/>
    <n v="24"/>
    <x v="0"/>
    <x v="0"/>
    <s v="26/11/2017"/>
    <x v="2"/>
    <s v="CA-12055"/>
    <s v="Cathy Armstrong"/>
    <x v="2"/>
    <x v="0"/>
    <x v="24"/>
    <x v="3"/>
    <s v="TEC-AC-10004855"/>
    <x v="2"/>
    <n v="139.96"/>
  </r>
  <r>
    <n v="5703"/>
    <s v="US-2015-123519"/>
    <n v="14"/>
    <x v="4"/>
    <x v="2"/>
    <s v="21/12/2015"/>
    <x v="1"/>
    <s v="SS-20875"/>
    <s v="Sung Shariari"/>
    <x v="0"/>
    <x v="0"/>
    <x v="24"/>
    <x v="3"/>
    <s v="OFF-AR-10003829"/>
    <x v="1"/>
    <n v="2.6240000000000001"/>
  </r>
  <r>
    <n v="5704"/>
    <s v="US-2015-123519"/>
    <n v="14"/>
    <x v="4"/>
    <x v="2"/>
    <s v="21/12/2015"/>
    <x v="1"/>
    <s v="SS-20875"/>
    <s v="Sung Shariari"/>
    <x v="0"/>
    <x v="0"/>
    <x v="24"/>
    <x v="3"/>
    <s v="FUR-TA-10002645"/>
    <x v="0"/>
    <n v="136.53"/>
  </r>
  <r>
    <n v="5705"/>
    <s v="US-2015-123519"/>
    <n v="14"/>
    <x v="4"/>
    <x v="2"/>
    <s v="21/12/2015"/>
    <x v="1"/>
    <s v="SS-20875"/>
    <s v="Sung Shariari"/>
    <x v="0"/>
    <x v="0"/>
    <x v="24"/>
    <x v="3"/>
    <s v="TEC-AC-10003033"/>
    <x v="2"/>
    <n v="263.95999999999998"/>
  </r>
  <r>
    <n v="5706"/>
    <s v="CA-2015-155593"/>
    <n v="3"/>
    <x v="0"/>
    <x v="2"/>
    <s v="08/11/2015"/>
    <x v="1"/>
    <s v="RP-19390"/>
    <s v="Resi Pölking"/>
    <x v="0"/>
    <x v="0"/>
    <x v="29"/>
    <x v="3"/>
    <s v="OFF-SU-10002522"/>
    <x v="1"/>
    <n v="11.64"/>
  </r>
  <r>
    <n v="5707"/>
    <s v="CA-2018-136000"/>
    <n v="22"/>
    <x v="8"/>
    <x v="3"/>
    <s v="25/09/2018"/>
    <x v="0"/>
    <s v="SC-20440"/>
    <s v="Shaun Chance"/>
    <x v="1"/>
    <x v="0"/>
    <x v="15"/>
    <x v="3"/>
    <s v="OFF-BI-10004828"/>
    <x v="1"/>
    <n v="40.176000000000002"/>
  </r>
  <r>
    <n v="5708"/>
    <s v="US-2016-160857"/>
    <n v="8"/>
    <x v="5"/>
    <x v="1"/>
    <s v="15/05/2016"/>
    <x v="1"/>
    <s v="NW-18400"/>
    <s v="Natalie Webber"/>
    <x v="0"/>
    <x v="0"/>
    <x v="15"/>
    <x v="3"/>
    <s v="FUR-FU-10001095"/>
    <x v="0"/>
    <n v="79.44"/>
  </r>
  <r>
    <n v="5709"/>
    <s v="US-2016-160857"/>
    <n v="8"/>
    <x v="5"/>
    <x v="1"/>
    <s v="15/05/2016"/>
    <x v="1"/>
    <s v="NW-18400"/>
    <s v="Natalie Webber"/>
    <x v="0"/>
    <x v="0"/>
    <x v="15"/>
    <x v="3"/>
    <s v="OFF-SU-10000157"/>
    <x v="1"/>
    <n v="357.93"/>
  </r>
  <r>
    <n v="5710"/>
    <s v="US-2016-160857"/>
    <n v="8"/>
    <x v="5"/>
    <x v="1"/>
    <s v="15/05/2016"/>
    <x v="1"/>
    <s v="NW-18400"/>
    <s v="Natalie Webber"/>
    <x v="0"/>
    <x v="0"/>
    <x v="15"/>
    <x v="3"/>
    <s v="FUR-CH-10002647"/>
    <x v="0"/>
    <n v="127.764"/>
  </r>
  <r>
    <n v="5711"/>
    <s v="US-2016-160857"/>
    <n v="8"/>
    <x v="5"/>
    <x v="1"/>
    <s v="15/05/2016"/>
    <x v="1"/>
    <s v="NW-18400"/>
    <s v="Natalie Webber"/>
    <x v="0"/>
    <x v="0"/>
    <x v="15"/>
    <x v="3"/>
    <s v="TEC-CO-10004115"/>
    <x v="2"/>
    <n v="2799.944"/>
  </r>
  <r>
    <n v="5712"/>
    <s v="US-2016-160857"/>
    <n v="8"/>
    <x v="5"/>
    <x v="1"/>
    <s v="15/05/2016"/>
    <x v="1"/>
    <s v="NW-18400"/>
    <s v="Natalie Webber"/>
    <x v="0"/>
    <x v="0"/>
    <x v="15"/>
    <x v="3"/>
    <s v="OFF-PA-10003363"/>
    <x v="1"/>
    <n v="19.440000000000001"/>
  </r>
  <r>
    <n v="5713"/>
    <s v="CA-2018-115805"/>
    <n v="31"/>
    <x v="7"/>
    <x v="3"/>
    <s v="31/07/2018"/>
    <x v="3"/>
    <s v="KW-16435"/>
    <s v="Katrina Willman"/>
    <x v="0"/>
    <x v="0"/>
    <x v="10"/>
    <x v="2"/>
    <s v="TEC-PH-10003092"/>
    <x v="2"/>
    <n v="36.792000000000002"/>
  </r>
  <r>
    <n v="5714"/>
    <s v="US-2015-143707"/>
    <n v="1"/>
    <x v="10"/>
    <x v="2"/>
    <s v="05/03/2015"/>
    <x v="1"/>
    <s v="HR-14770"/>
    <s v="Hallie Redmond"/>
    <x v="2"/>
    <x v="0"/>
    <x v="15"/>
    <x v="3"/>
    <s v="TEC-PH-10003655"/>
    <x v="2"/>
    <n v="5.94"/>
  </r>
  <r>
    <n v="5715"/>
    <s v="CA-2018-116939"/>
    <n v="25"/>
    <x v="8"/>
    <x v="3"/>
    <s v="29/09/2018"/>
    <x v="1"/>
    <s v="AG-10900"/>
    <s v="Arthur Gainer"/>
    <x v="0"/>
    <x v="0"/>
    <x v="17"/>
    <x v="0"/>
    <s v="OFF-ST-10001476"/>
    <x v="1"/>
    <n v="177.55"/>
  </r>
  <r>
    <n v="5716"/>
    <s v="CA-2016-124107"/>
    <n v="9"/>
    <x v="2"/>
    <x v="1"/>
    <s v="12/10/2016"/>
    <x v="0"/>
    <s v="BM-11650"/>
    <s v="Brian Moss"/>
    <x v="1"/>
    <x v="0"/>
    <x v="12"/>
    <x v="2"/>
    <s v="TEC-AC-10002049"/>
    <x v="2"/>
    <n v="619.95000000000005"/>
  </r>
  <r>
    <n v="5717"/>
    <s v="CA-2016-124107"/>
    <n v="9"/>
    <x v="2"/>
    <x v="1"/>
    <s v="12/10/2016"/>
    <x v="0"/>
    <s v="BM-11650"/>
    <s v="Brian Moss"/>
    <x v="1"/>
    <x v="0"/>
    <x v="12"/>
    <x v="2"/>
    <s v="TEC-PH-10003875"/>
    <x v="2"/>
    <n v="29.16"/>
  </r>
  <r>
    <n v="5718"/>
    <s v="CA-2016-124107"/>
    <n v="9"/>
    <x v="2"/>
    <x v="1"/>
    <s v="12/10/2016"/>
    <x v="0"/>
    <s v="BM-11650"/>
    <s v="Brian Moss"/>
    <x v="1"/>
    <x v="0"/>
    <x v="12"/>
    <x v="2"/>
    <s v="OFF-EN-10003286"/>
    <x v="1"/>
    <n v="57.96"/>
  </r>
  <r>
    <n v="5719"/>
    <s v="CA-2016-124107"/>
    <n v="9"/>
    <x v="2"/>
    <x v="1"/>
    <s v="12/10/2016"/>
    <x v="0"/>
    <s v="BM-11650"/>
    <s v="Brian Moss"/>
    <x v="1"/>
    <x v="0"/>
    <x v="12"/>
    <x v="2"/>
    <s v="OFF-AP-10003971"/>
    <x v="1"/>
    <n v="29.402999999999999"/>
  </r>
  <r>
    <n v="5720"/>
    <s v="CA-2018-126550"/>
    <n v="29"/>
    <x v="10"/>
    <x v="3"/>
    <s v="02/04/2018"/>
    <x v="0"/>
    <s v="RD-19720"/>
    <s v="Roger Demir"/>
    <x v="0"/>
    <x v="0"/>
    <x v="14"/>
    <x v="2"/>
    <s v="OFF-ST-10001031"/>
    <x v="1"/>
    <n v="81.400000000000006"/>
  </r>
  <r>
    <n v="5721"/>
    <s v="CA-2016-138674"/>
    <n v="14"/>
    <x v="0"/>
    <x v="1"/>
    <s v="17/11/2016"/>
    <x v="2"/>
    <s v="KB-16585"/>
    <s v="Ken Black"/>
    <x v="1"/>
    <x v="0"/>
    <x v="21"/>
    <x v="1"/>
    <s v="OFF-FA-10000304"/>
    <x v="1"/>
    <n v="8.7200000000000006"/>
  </r>
  <r>
    <n v="5722"/>
    <s v="CA-2016-138674"/>
    <n v="14"/>
    <x v="0"/>
    <x v="1"/>
    <s v="17/11/2016"/>
    <x v="2"/>
    <s v="KB-16585"/>
    <s v="Ken Black"/>
    <x v="1"/>
    <x v="0"/>
    <x v="21"/>
    <x v="1"/>
    <s v="TEC-AC-10000358"/>
    <x v="2"/>
    <n v="91.176000000000002"/>
  </r>
  <r>
    <n v="5723"/>
    <s v="CA-2016-138674"/>
    <n v="14"/>
    <x v="0"/>
    <x v="1"/>
    <s v="17/11/2016"/>
    <x v="2"/>
    <s v="KB-16585"/>
    <s v="Ken Black"/>
    <x v="1"/>
    <x v="0"/>
    <x v="21"/>
    <x v="1"/>
    <s v="TEC-AC-10002800"/>
    <x v="2"/>
    <n v="159.96799999999999"/>
  </r>
  <r>
    <n v="5724"/>
    <s v="CA-2017-165820"/>
    <n v="26"/>
    <x v="8"/>
    <x v="0"/>
    <s v="30/09/2017"/>
    <x v="1"/>
    <s v="DW-13585"/>
    <s v="Dorothy Wardle"/>
    <x v="1"/>
    <x v="0"/>
    <x v="1"/>
    <x v="1"/>
    <s v="OFF-PA-10004735"/>
    <x v="1"/>
    <n v="12.96"/>
  </r>
  <r>
    <n v="5725"/>
    <s v="CA-2015-103191"/>
    <n v="22"/>
    <x v="8"/>
    <x v="2"/>
    <s v="27/09/2015"/>
    <x v="1"/>
    <s v="VG-21805"/>
    <s v="Vivek Grady"/>
    <x v="1"/>
    <x v="0"/>
    <x v="10"/>
    <x v="2"/>
    <s v="OFF-ST-10002574"/>
    <x v="1"/>
    <n v="331.536"/>
  </r>
  <r>
    <n v="5726"/>
    <s v="CA-2016-103933"/>
    <n v="25"/>
    <x v="8"/>
    <x v="1"/>
    <s v="27/09/2016"/>
    <x v="2"/>
    <s v="DR-12880"/>
    <s v="Dan Reichenbach"/>
    <x v="1"/>
    <x v="0"/>
    <x v="15"/>
    <x v="3"/>
    <s v="TEC-AC-10004171"/>
    <x v="2"/>
    <n v="899.91"/>
  </r>
  <r>
    <n v="5727"/>
    <s v="CA-2016-110548"/>
    <n v="4"/>
    <x v="5"/>
    <x v="1"/>
    <s v="08/05/2016"/>
    <x v="1"/>
    <s v="AH-10690"/>
    <s v="Anna Häberlin"/>
    <x v="1"/>
    <x v="0"/>
    <x v="5"/>
    <x v="2"/>
    <s v="TEC-PH-10002922"/>
    <x v="2"/>
    <n v="946.34400000000005"/>
  </r>
  <r>
    <n v="5728"/>
    <s v="CA-2018-117324"/>
    <n v="8"/>
    <x v="4"/>
    <x v="3"/>
    <s v="13/12/2018"/>
    <x v="1"/>
    <s v="JP-15520"/>
    <s v="Jeremy Pistek"/>
    <x v="0"/>
    <x v="0"/>
    <x v="6"/>
    <x v="2"/>
    <s v="TEC-AC-10003023"/>
    <x v="2"/>
    <n v="178.11"/>
  </r>
  <r>
    <n v="5729"/>
    <s v="CA-2018-117324"/>
    <n v="8"/>
    <x v="4"/>
    <x v="3"/>
    <s v="13/12/2018"/>
    <x v="1"/>
    <s v="JP-15520"/>
    <s v="Jeremy Pistek"/>
    <x v="0"/>
    <x v="0"/>
    <x v="6"/>
    <x v="2"/>
    <s v="OFF-AP-10003590"/>
    <x v="1"/>
    <n v="1089.75"/>
  </r>
  <r>
    <n v="5730"/>
    <s v="CA-2018-117324"/>
    <n v="8"/>
    <x v="4"/>
    <x v="3"/>
    <s v="13/12/2018"/>
    <x v="1"/>
    <s v="JP-15520"/>
    <s v="Jeremy Pistek"/>
    <x v="0"/>
    <x v="0"/>
    <x v="6"/>
    <x v="2"/>
    <s v="OFF-LA-10003510"/>
    <x v="1"/>
    <n v="61.06"/>
  </r>
  <r>
    <n v="5731"/>
    <s v="CA-2018-117324"/>
    <n v="8"/>
    <x v="4"/>
    <x v="3"/>
    <s v="13/12/2018"/>
    <x v="1"/>
    <s v="JP-15520"/>
    <s v="Jeremy Pistek"/>
    <x v="0"/>
    <x v="0"/>
    <x v="6"/>
    <x v="2"/>
    <s v="FUR-BO-10003159"/>
    <x v="0"/>
    <n v="459.92"/>
  </r>
  <r>
    <n v="5732"/>
    <s v="CA-2018-117324"/>
    <n v="8"/>
    <x v="4"/>
    <x v="3"/>
    <s v="13/12/2018"/>
    <x v="1"/>
    <s v="JP-15520"/>
    <s v="Jeremy Pistek"/>
    <x v="0"/>
    <x v="0"/>
    <x v="6"/>
    <x v="2"/>
    <s v="OFF-PA-10002713"/>
    <x v="1"/>
    <n v="27.52"/>
  </r>
  <r>
    <n v="5733"/>
    <s v="CA-2018-143574"/>
    <n v="29"/>
    <x v="1"/>
    <x v="3"/>
    <s v="02/07/2018"/>
    <x v="2"/>
    <s v="DR-12880"/>
    <s v="Dan Reichenbach"/>
    <x v="1"/>
    <x v="0"/>
    <x v="29"/>
    <x v="3"/>
    <s v="FUR-BO-10002598"/>
    <x v="0"/>
    <n v="638.82000000000005"/>
  </r>
  <r>
    <n v="5734"/>
    <s v="CA-2018-143574"/>
    <n v="29"/>
    <x v="1"/>
    <x v="3"/>
    <s v="02/07/2018"/>
    <x v="2"/>
    <s v="DR-12880"/>
    <s v="Dan Reichenbach"/>
    <x v="1"/>
    <x v="0"/>
    <x v="29"/>
    <x v="3"/>
    <s v="OFF-SU-10002537"/>
    <x v="1"/>
    <n v="30.69"/>
  </r>
  <r>
    <n v="5735"/>
    <s v="CA-2018-143574"/>
    <n v="29"/>
    <x v="1"/>
    <x v="3"/>
    <s v="02/07/2018"/>
    <x v="2"/>
    <s v="DR-12880"/>
    <s v="Dan Reichenbach"/>
    <x v="1"/>
    <x v="0"/>
    <x v="29"/>
    <x v="3"/>
    <s v="FUR-FU-10003976"/>
    <x v="0"/>
    <n v="25.16"/>
  </r>
  <r>
    <n v="5736"/>
    <s v="CA-2015-111773"/>
    <n v="29"/>
    <x v="1"/>
    <x v="2"/>
    <s v="03/07/2015"/>
    <x v="1"/>
    <s v="JK-15625"/>
    <s v="Jim Karlsson"/>
    <x v="0"/>
    <x v="0"/>
    <x v="15"/>
    <x v="3"/>
    <s v="OFF-BI-10000174"/>
    <x v="1"/>
    <n v="13.92"/>
  </r>
  <r>
    <n v="5737"/>
    <s v="CA-2015-148614"/>
    <n v="20"/>
    <x v="9"/>
    <x v="2"/>
    <s v="25/01/2015"/>
    <x v="1"/>
    <s v="MV-17485"/>
    <s v="Mark Van Huff"/>
    <x v="0"/>
    <x v="0"/>
    <x v="1"/>
    <x v="1"/>
    <s v="OFF-PA-10002893"/>
    <x v="1"/>
    <n v="19.36"/>
  </r>
  <r>
    <n v="5738"/>
    <s v="CA-2015-148614"/>
    <n v="20"/>
    <x v="9"/>
    <x v="2"/>
    <s v="25/01/2015"/>
    <x v="1"/>
    <s v="MV-17485"/>
    <s v="Mark Van Huff"/>
    <x v="0"/>
    <x v="0"/>
    <x v="1"/>
    <x v="1"/>
    <s v="FUR-FU-10003194"/>
    <x v="0"/>
    <n v="19.3"/>
  </r>
  <r>
    <n v="5739"/>
    <s v="CA-2017-156139"/>
    <n v="31"/>
    <x v="4"/>
    <x v="0"/>
    <s v="06/01/2018"/>
    <x v="1"/>
    <s v="BP-11155"/>
    <s v="Becky Pak"/>
    <x v="0"/>
    <x v="0"/>
    <x v="1"/>
    <x v="1"/>
    <s v="OFF-BI-10004233"/>
    <x v="1"/>
    <n v="38.375999999999998"/>
  </r>
  <r>
    <n v="5740"/>
    <s v="US-2018-147886"/>
    <n v="28"/>
    <x v="10"/>
    <x v="3"/>
    <s v="31/03/2018"/>
    <x v="2"/>
    <s v="DH-13075"/>
    <s v="Dave Hallsten"/>
    <x v="1"/>
    <x v="0"/>
    <x v="1"/>
    <x v="1"/>
    <s v="OFF-PA-10000232"/>
    <x v="1"/>
    <n v="12.96"/>
  </r>
  <r>
    <n v="5741"/>
    <s v="US-2018-147886"/>
    <n v="28"/>
    <x v="10"/>
    <x v="3"/>
    <s v="31/03/2018"/>
    <x v="2"/>
    <s v="DH-13075"/>
    <s v="Dave Hallsten"/>
    <x v="1"/>
    <x v="0"/>
    <x v="1"/>
    <x v="1"/>
    <s v="FUR-FU-10001095"/>
    <x v="0"/>
    <n v="26.48"/>
  </r>
  <r>
    <n v="5742"/>
    <s v="US-2018-147886"/>
    <n v="28"/>
    <x v="10"/>
    <x v="3"/>
    <s v="31/03/2018"/>
    <x v="2"/>
    <s v="DH-13075"/>
    <s v="Dave Hallsten"/>
    <x v="1"/>
    <x v="0"/>
    <x v="1"/>
    <x v="1"/>
    <s v="TEC-MA-10004679"/>
    <x v="2"/>
    <n v="532.72"/>
  </r>
  <r>
    <n v="5743"/>
    <s v="US-2018-147886"/>
    <n v="28"/>
    <x v="10"/>
    <x v="3"/>
    <s v="31/03/2018"/>
    <x v="2"/>
    <s v="DH-13075"/>
    <s v="Dave Hallsten"/>
    <x v="1"/>
    <x v="0"/>
    <x v="1"/>
    <x v="1"/>
    <s v="OFF-PA-10003651"/>
    <x v="1"/>
    <n v="26.72"/>
  </r>
  <r>
    <n v="5744"/>
    <s v="US-2018-147886"/>
    <n v="28"/>
    <x v="10"/>
    <x v="3"/>
    <s v="31/03/2018"/>
    <x v="2"/>
    <s v="DH-13075"/>
    <s v="Dave Hallsten"/>
    <x v="1"/>
    <x v="0"/>
    <x v="1"/>
    <x v="1"/>
    <s v="OFF-PA-10000743"/>
    <x v="1"/>
    <n v="20.04"/>
  </r>
  <r>
    <n v="5745"/>
    <s v="US-2018-147886"/>
    <n v="28"/>
    <x v="10"/>
    <x v="3"/>
    <s v="31/03/2018"/>
    <x v="2"/>
    <s v="DH-13075"/>
    <s v="Dave Hallsten"/>
    <x v="1"/>
    <x v="0"/>
    <x v="1"/>
    <x v="1"/>
    <s v="OFF-ST-10002743"/>
    <x v="1"/>
    <n v="795.48"/>
  </r>
  <r>
    <n v="5746"/>
    <s v="US-2018-147886"/>
    <n v="28"/>
    <x v="10"/>
    <x v="3"/>
    <s v="31/03/2018"/>
    <x v="2"/>
    <s v="DH-13075"/>
    <s v="Dave Hallsten"/>
    <x v="1"/>
    <x v="0"/>
    <x v="1"/>
    <x v="1"/>
    <s v="FUR-FU-10003829"/>
    <x v="0"/>
    <n v="21.56"/>
  </r>
  <r>
    <n v="5747"/>
    <s v="CA-2017-113733"/>
    <n v="8"/>
    <x v="4"/>
    <x v="0"/>
    <s v="12/12/2017"/>
    <x v="1"/>
    <s v="LH-16900"/>
    <s v="Lena Hernandez"/>
    <x v="0"/>
    <x v="0"/>
    <x v="3"/>
    <x v="0"/>
    <s v="TEC-PH-10002496"/>
    <x v="2"/>
    <n v="249.584"/>
  </r>
  <r>
    <n v="5748"/>
    <s v="CA-2017-113733"/>
    <n v="8"/>
    <x v="4"/>
    <x v="0"/>
    <s v="12/12/2017"/>
    <x v="1"/>
    <s v="LH-16900"/>
    <s v="Lena Hernandez"/>
    <x v="0"/>
    <x v="0"/>
    <x v="3"/>
    <x v="0"/>
    <s v="TEC-AC-10002473"/>
    <x v="2"/>
    <n v="68.111999999999995"/>
  </r>
  <r>
    <n v="5749"/>
    <s v="CA-2017-113733"/>
    <n v="8"/>
    <x v="4"/>
    <x v="0"/>
    <s v="12/12/2017"/>
    <x v="1"/>
    <s v="LH-16900"/>
    <s v="Lena Hernandez"/>
    <x v="0"/>
    <x v="0"/>
    <x v="3"/>
    <x v="0"/>
    <s v="TEC-AC-10004877"/>
    <x v="2"/>
    <n v="16.559999999999999"/>
  </r>
  <r>
    <n v="5750"/>
    <s v="CA-2018-104913"/>
    <n v="18"/>
    <x v="0"/>
    <x v="3"/>
    <s v="22/11/2018"/>
    <x v="1"/>
    <s v="DK-13090"/>
    <s v="Dave Kipp"/>
    <x v="0"/>
    <x v="0"/>
    <x v="15"/>
    <x v="3"/>
    <s v="TEC-PH-10000923"/>
    <x v="2"/>
    <n v="74.95"/>
  </r>
  <r>
    <n v="5751"/>
    <s v="CA-2015-145800"/>
    <n v="30"/>
    <x v="5"/>
    <x v="2"/>
    <s v="05/06/2015"/>
    <x v="1"/>
    <s v="SS-20410"/>
    <s v="Shahid Shariari"/>
    <x v="0"/>
    <x v="0"/>
    <x v="10"/>
    <x v="2"/>
    <s v="FUR-TA-10001539"/>
    <x v="0"/>
    <n v="355.45499999999998"/>
  </r>
  <r>
    <n v="5752"/>
    <s v="CA-2017-125850"/>
    <n v="22"/>
    <x v="9"/>
    <x v="0"/>
    <s v="28/01/2017"/>
    <x v="1"/>
    <s v="FP-14320"/>
    <s v="Frank Preis"/>
    <x v="0"/>
    <x v="0"/>
    <x v="1"/>
    <x v="1"/>
    <s v="OFF-LA-10003498"/>
    <x v="1"/>
    <n v="44.4"/>
  </r>
  <r>
    <n v="5753"/>
    <s v="CA-2017-125850"/>
    <n v="22"/>
    <x v="9"/>
    <x v="0"/>
    <s v="28/01/2017"/>
    <x v="1"/>
    <s v="FP-14320"/>
    <s v="Frank Preis"/>
    <x v="0"/>
    <x v="0"/>
    <x v="1"/>
    <x v="1"/>
    <s v="OFF-LA-10004484"/>
    <x v="1"/>
    <n v="20.65"/>
  </r>
  <r>
    <n v="5754"/>
    <s v="CA-2017-118514"/>
    <n v="3"/>
    <x v="11"/>
    <x v="0"/>
    <s v="10/02/2017"/>
    <x v="1"/>
    <s v="LC-17050"/>
    <s v="Liz Carlisle"/>
    <x v="0"/>
    <x v="0"/>
    <x v="0"/>
    <x v="0"/>
    <s v="FUR-CH-10000015"/>
    <x v="0"/>
    <n v="866.4"/>
  </r>
  <r>
    <n v="5755"/>
    <s v="CA-2016-150749"/>
    <n v="29"/>
    <x v="10"/>
    <x v="1"/>
    <s v="03/04/2016"/>
    <x v="0"/>
    <s v="AS-10240"/>
    <s v="Alan Shonely"/>
    <x v="0"/>
    <x v="0"/>
    <x v="17"/>
    <x v="0"/>
    <s v="OFF-AR-10003732"/>
    <x v="1"/>
    <n v="5.56"/>
  </r>
  <r>
    <n v="5756"/>
    <s v="CA-2015-163748"/>
    <n v="14"/>
    <x v="2"/>
    <x v="2"/>
    <s v="18/10/2015"/>
    <x v="1"/>
    <s v="HG-15025"/>
    <s v="Hunter Glantz"/>
    <x v="0"/>
    <x v="0"/>
    <x v="5"/>
    <x v="2"/>
    <s v="OFF-AP-10004052"/>
    <x v="1"/>
    <n v="3.16"/>
  </r>
  <r>
    <n v="5757"/>
    <s v="CA-2015-163748"/>
    <n v="14"/>
    <x v="2"/>
    <x v="2"/>
    <s v="18/10/2015"/>
    <x v="1"/>
    <s v="HG-15025"/>
    <s v="Hunter Glantz"/>
    <x v="0"/>
    <x v="0"/>
    <x v="5"/>
    <x v="2"/>
    <s v="TEC-CO-10002095"/>
    <x v="2"/>
    <n v="1999.96"/>
  </r>
  <r>
    <n v="5758"/>
    <s v="CA-2016-119634"/>
    <n v="11"/>
    <x v="6"/>
    <x v="1"/>
    <s v="16/08/2016"/>
    <x v="1"/>
    <s v="BW-11065"/>
    <s v="Barry Weirich"/>
    <x v="0"/>
    <x v="0"/>
    <x v="3"/>
    <x v="0"/>
    <s v="FUR-FU-10004270"/>
    <x v="0"/>
    <n v="46.152000000000001"/>
  </r>
  <r>
    <n v="5759"/>
    <s v="CA-2016-149300"/>
    <n v="22"/>
    <x v="0"/>
    <x v="1"/>
    <s v="23/11/2016"/>
    <x v="2"/>
    <s v="BH-11710"/>
    <s v="Brosina Hoffman"/>
    <x v="0"/>
    <x v="0"/>
    <x v="2"/>
    <x v="0"/>
    <s v="TEC-MA-10000423"/>
    <x v="2"/>
    <n v="32.984999999999999"/>
  </r>
  <r>
    <n v="5760"/>
    <s v="US-2017-111528"/>
    <n v="30"/>
    <x v="4"/>
    <x v="0"/>
    <s v="30/12/2017"/>
    <x v="3"/>
    <s v="JP-16135"/>
    <s v="Julie Prescott"/>
    <x v="2"/>
    <x v="0"/>
    <x v="1"/>
    <x v="1"/>
    <s v="OFF-ST-10001526"/>
    <x v="1"/>
    <n v="481.32"/>
  </r>
  <r>
    <n v="5761"/>
    <s v="US-2017-111528"/>
    <n v="30"/>
    <x v="4"/>
    <x v="0"/>
    <s v="30/12/2017"/>
    <x v="3"/>
    <s v="JP-16135"/>
    <s v="Julie Prescott"/>
    <x v="2"/>
    <x v="0"/>
    <x v="1"/>
    <x v="1"/>
    <s v="OFF-BI-10002194"/>
    <x v="1"/>
    <n v="6.3840000000000003"/>
  </r>
  <r>
    <n v="5762"/>
    <s v="CA-2018-158169"/>
    <n v="12"/>
    <x v="6"/>
    <x v="3"/>
    <s v="15/08/2018"/>
    <x v="2"/>
    <s v="JM-16195"/>
    <s v="Justin MacKendrick"/>
    <x v="0"/>
    <x v="0"/>
    <x v="1"/>
    <x v="1"/>
    <s v="OFF-AP-10000828"/>
    <x v="1"/>
    <n v="542.94000000000005"/>
  </r>
  <r>
    <n v="5763"/>
    <s v="CA-2018-158169"/>
    <n v="12"/>
    <x v="6"/>
    <x v="3"/>
    <s v="15/08/2018"/>
    <x v="2"/>
    <s v="JM-16195"/>
    <s v="Justin MacKendrick"/>
    <x v="0"/>
    <x v="0"/>
    <x v="1"/>
    <x v="1"/>
    <s v="FUR-FU-10001473"/>
    <x v="0"/>
    <n v="54.92"/>
  </r>
  <r>
    <n v="5764"/>
    <s v="CA-2016-162047"/>
    <n v="3"/>
    <x v="0"/>
    <x v="1"/>
    <s v="05/11/2016"/>
    <x v="2"/>
    <s v="FH-14365"/>
    <s v="Fred Hopkins"/>
    <x v="1"/>
    <x v="0"/>
    <x v="15"/>
    <x v="3"/>
    <s v="FUR-CH-10004983"/>
    <x v="0"/>
    <n v="1448.82"/>
  </r>
  <r>
    <n v="5765"/>
    <s v="CA-2016-117772"/>
    <n v="10"/>
    <x v="8"/>
    <x v="1"/>
    <s v="12/09/2016"/>
    <x v="0"/>
    <s v="MC-17575"/>
    <s v="Matt Collins"/>
    <x v="0"/>
    <x v="0"/>
    <x v="4"/>
    <x v="1"/>
    <s v="OFF-ST-10003994"/>
    <x v="1"/>
    <n v="353.88"/>
  </r>
  <r>
    <n v="5766"/>
    <s v="US-2015-126340"/>
    <n v="8"/>
    <x v="0"/>
    <x v="2"/>
    <s v="14/11/2015"/>
    <x v="1"/>
    <s v="EB-13870"/>
    <s v="Emily Burns"/>
    <x v="0"/>
    <x v="0"/>
    <x v="1"/>
    <x v="1"/>
    <s v="TEC-PH-10004447"/>
    <x v="2"/>
    <n v="333.57600000000002"/>
  </r>
  <r>
    <n v="5767"/>
    <s v="CA-2017-149685"/>
    <n v="8"/>
    <x v="2"/>
    <x v="0"/>
    <s v="15/10/2017"/>
    <x v="1"/>
    <s v="PM-19135"/>
    <s v="Peter McVee"/>
    <x v="2"/>
    <x v="0"/>
    <x v="5"/>
    <x v="2"/>
    <s v="OFF-LA-10004545"/>
    <x v="1"/>
    <n v="60.143999999999998"/>
  </r>
  <r>
    <n v="5768"/>
    <s v="CA-2018-126396"/>
    <n v="8"/>
    <x v="8"/>
    <x v="3"/>
    <s v="12/09/2018"/>
    <x v="0"/>
    <s v="AR-10345"/>
    <s v="Alex Russell"/>
    <x v="1"/>
    <x v="0"/>
    <x v="5"/>
    <x v="2"/>
    <s v="TEC-AC-10003116"/>
    <x v="2"/>
    <n v="85.2"/>
  </r>
  <r>
    <n v="5769"/>
    <s v="CA-2016-154900"/>
    <n v="25"/>
    <x v="11"/>
    <x v="1"/>
    <s v="01/03/2016"/>
    <x v="1"/>
    <s v="SS-20875"/>
    <s v="Sung Shariari"/>
    <x v="0"/>
    <x v="0"/>
    <x v="31"/>
    <x v="3"/>
    <s v="OFF-LA-10001641"/>
    <x v="1"/>
    <n v="3.15"/>
  </r>
  <r>
    <n v="5770"/>
    <s v="CA-2016-154900"/>
    <n v="25"/>
    <x v="11"/>
    <x v="1"/>
    <s v="01/03/2016"/>
    <x v="1"/>
    <s v="SS-20875"/>
    <s v="Sung Shariari"/>
    <x v="0"/>
    <x v="0"/>
    <x v="31"/>
    <x v="3"/>
    <s v="OFF-PA-10002377"/>
    <x v="1"/>
    <n v="22.72"/>
  </r>
  <r>
    <n v="5771"/>
    <s v="CA-2016-103835"/>
    <n v="24"/>
    <x v="8"/>
    <x v="1"/>
    <s v="28/09/2016"/>
    <x v="1"/>
    <s v="SC-20440"/>
    <s v="Shaun Chance"/>
    <x v="1"/>
    <x v="0"/>
    <x v="1"/>
    <x v="1"/>
    <s v="FUR-FU-10000010"/>
    <x v="0"/>
    <n v="14.91"/>
  </r>
  <r>
    <n v="5772"/>
    <s v="CA-2016-103835"/>
    <n v="24"/>
    <x v="8"/>
    <x v="1"/>
    <s v="28/09/2016"/>
    <x v="1"/>
    <s v="SC-20440"/>
    <s v="Shaun Chance"/>
    <x v="1"/>
    <x v="0"/>
    <x v="1"/>
    <x v="1"/>
    <s v="OFF-AP-10002651"/>
    <x v="1"/>
    <n v="1158.1199999999999"/>
  </r>
  <r>
    <n v="5773"/>
    <s v="CA-2016-158939"/>
    <n v="26"/>
    <x v="0"/>
    <x v="1"/>
    <s v="01/12/2016"/>
    <x v="1"/>
    <s v="EA-14035"/>
    <s v="Erin Ashbrook"/>
    <x v="1"/>
    <x v="0"/>
    <x v="25"/>
    <x v="2"/>
    <s v="TEC-CO-10002313"/>
    <x v="2"/>
    <n v="599.99"/>
  </r>
  <r>
    <n v="5774"/>
    <s v="CA-2017-117408"/>
    <n v="31"/>
    <x v="6"/>
    <x v="0"/>
    <s v="06/09/2017"/>
    <x v="1"/>
    <s v="TP-21130"/>
    <s v="Theone Pippenger"/>
    <x v="0"/>
    <x v="0"/>
    <x v="5"/>
    <x v="2"/>
    <s v="OFF-ST-10001580"/>
    <x v="1"/>
    <n v="23.968"/>
  </r>
  <r>
    <n v="5775"/>
    <s v="CA-2017-142398"/>
    <n v="12"/>
    <x v="3"/>
    <x v="0"/>
    <s v="16/04/2017"/>
    <x v="1"/>
    <s v="BP-11290"/>
    <s v="Beth Paige"/>
    <x v="0"/>
    <x v="0"/>
    <x v="1"/>
    <x v="1"/>
    <s v="FUR-CH-10001545"/>
    <x v="0"/>
    <n v="638.28800000000001"/>
  </r>
  <r>
    <n v="5776"/>
    <s v="CA-2017-142398"/>
    <n v="12"/>
    <x v="3"/>
    <x v="0"/>
    <s v="16/04/2017"/>
    <x v="1"/>
    <s v="BP-11290"/>
    <s v="Beth Paige"/>
    <x v="0"/>
    <x v="0"/>
    <x v="1"/>
    <x v="1"/>
    <s v="OFF-BI-10004826"/>
    <x v="1"/>
    <n v="13.208"/>
  </r>
  <r>
    <n v="5777"/>
    <s v="CA-2017-105277"/>
    <n v="4"/>
    <x v="4"/>
    <x v="0"/>
    <s v="08/12/2017"/>
    <x v="1"/>
    <s v="LM-17065"/>
    <s v="Liz MacKendrick"/>
    <x v="0"/>
    <x v="0"/>
    <x v="15"/>
    <x v="3"/>
    <s v="OFF-BI-10000301"/>
    <x v="1"/>
    <n v="15.528"/>
  </r>
  <r>
    <n v="5778"/>
    <s v="CA-2017-112060"/>
    <n v="4"/>
    <x v="4"/>
    <x v="0"/>
    <s v="09/12/2017"/>
    <x v="1"/>
    <s v="KT-16465"/>
    <s v="Kean Takahito"/>
    <x v="0"/>
    <x v="0"/>
    <x v="1"/>
    <x v="1"/>
    <s v="OFF-PA-10000994"/>
    <x v="1"/>
    <n v="104.85"/>
  </r>
  <r>
    <n v="5779"/>
    <s v="CA-2015-105270"/>
    <n v="11"/>
    <x v="0"/>
    <x v="2"/>
    <s v="18/11/2015"/>
    <x v="1"/>
    <s v="AP-10915"/>
    <s v="Arthur Prichep"/>
    <x v="0"/>
    <x v="0"/>
    <x v="1"/>
    <x v="1"/>
    <s v="OFF-AR-10003156"/>
    <x v="1"/>
    <n v="30.48"/>
  </r>
  <r>
    <n v="5780"/>
    <s v="CA-2015-105270"/>
    <n v="11"/>
    <x v="0"/>
    <x v="2"/>
    <s v="18/11/2015"/>
    <x v="1"/>
    <s v="AP-10915"/>
    <s v="Arthur Prichep"/>
    <x v="0"/>
    <x v="0"/>
    <x v="1"/>
    <x v="1"/>
    <s v="FUR-CH-10000988"/>
    <x v="0"/>
    <n v="112.648"/>
  </r>
  <r>
    <n v="5781"/>
    <s v="US-2016-159513"/>
    <n v="2"/>
    <x v="3"/>
    <x v="1"/>
    <s v="09/04/2016"/>
    <x v="1"/>
    <s v="JD-15790"/>
    <s v="John Dryer"/>
    <x v="0"/>
    <x v="0"/>
    <x v="1"/>
    <x v="1"/>
    <s v="TEC-MA-10003329"/>
    <x v="2"/>
    <n v="71.975999999999999"/>
  </r>
  <r>
    <n v="5782"/>
    <s v="CA-2016-155586"/>
    <n v="12"/>
    <x v="4"/>
    <x v="1"/>
    <s v="16/12/2016"/>
    <x v="0"/>
    <s v="XP-21865"/>
    <s v="Xylona Preis"/>
    <x v="0"/>
    <x v="0"/>
    <x v="1"/>
    <x v="1"/>
    <s v="OFF-AR-10001547"/>
    <x v="1"/>
    <n v="2.21"/>
  </r>
  <r>
    <n v="5783"/>
    <s v="CA-2016-155586"/>
    <n v="12"/>
    <x v="4"/>
    <x v="1"/>
    <s v="16/12/2016"/>
    <x v="0"/>
    <s v="XP-21865"/>
    <s v="Xylona Preis"/>
    <x v="0"/>
    <x v="0"/>
    <x v="1"/>
    <x v="1"/>
    <s v="OFF-EN-10003072"/>
    <x v="1"/>
    <n v="15.52"/>
  </r>
  <r>
    <n v="5784"/>
    <s v="CA-2016-155586"/>
    <n v="12"/>
    <x v="4"/>
    <x v="1"/>
    <s v="16/12/2016"/>
    <x v="0"/>
    <s v="XP-21865"/>
    <s v="Xylona Preis"/>
    <x v="0"/>
    <x v="0"/>
    <x v="1"/>
    <x v="1"/>
    <s v="OFF-PA-10000726"/>
    <x v="1"/>
    <n v="36.44"/>
  </r>
  <r>
    <n v="5785"/>
    <s v="CA-2018-141117"/>
    <n v="2"/>
    <x v="2"/>
    <x v="3"/>
    <s v="08/10/2018"/>
    <x v="1"/>
    <s v="JK-16090"/>
    <s v="Juliana Krohn"/>
    <x v="0"/>
    <x v="0"/>
    <x v="21"/>
    <x v="1"/>
    <s v="FUR-BO-10001972"/>
    <x v="0"/>
    <n v="217.76400000000001"/>
  </r>
  <r>
    <n v="5786"/>
    <s v="CA-2018-141117"/>
    <n v="2"/>
    <x v="2"/>
    <x v="3"/>
    <s v="08/10/2018"/>
    <x v="1"/>
    <s v="JK-16090"/>
    <s v="Juliana Krohn"/>
    <x v="0"/>
    <x v="0"/>
    <x v="21"/>
    <x v="1"/>
    <s v="OFF-SU-10004664"/>
    <x v="1"/>
    <n v="39.072000000000003"/>
  </r>
  <r>
    <n v="5787"/>
    <s v="CA-2018-141117"/>
    <n v="2"/>
    <x v="2"/>
    <x v="3"/>
    <s v="08/10/2018"/>
    <x v="1"/>
    <s v="JK-16090"/>
    <s v="Juliana Krohn"/>
    <x v="0"/>
    <x v="0"/>
    <x v="21"/>
    <x v="1"/>
    <s v="OFF-BI-10003676"/>
    <x v="1"/>
    <n v="22.638000000000002"/>
  </r>
  <r>
    <n v="5788"/>
    <s v="CA-2018-141117"/>
    <n v="2"/>
    <x v="2"/>
    <x v="3"/>
    <s v="08/10/2018"/>
    <x v="1"/>
    <s v="JK-16090"/>
    <s v="Juliana Krohn"/>
    <x v="0"/>
    <x v="0"/>
    <x v="21"/>
    <x v="1"/>
    <s v="OFF-AR-10003727"/>
    <x v="1"/>
    <n v="95.144000000000005"/>
  </r>
  <r>
    <n v="5789"/>
    <s v="CA-2018-115070"/>
    <n v="10"/>
    <x v="3"/>
    <x v="3"/>
    <s v="14/04/2018"/>
    <x v="0"/>
    <s v="MG-18205"/>
    <s v="Mitch Gastineau"/>
    <x v="1"/>
    <x v="0"/>
    <x v="2"/>
    <x v="0"/>
    <s v="FUR-FU-10003829"/>
    <x v="0"/>
    <n v="12.32"/>
  </r>
  <r>
    <n v="5790"/>
    <s v="CA-2018-115070"/>
    <n v="10"/>
    <x v="3"/>
    <x v="3"/>
    <s v="14/04/2018"/>
    <x v="0"/>
    <s v="MG-18205"/>
    <s v="Mitch Gastineau"/>
    <x v="1"/>
    <x v="0"/>
    <x v="2"/>
    <x v="0"/>
    <s v="OFF-BI-10003712"/>
    <x v="1"/>
    <n v="4.4189999999999996"/>
  </r>
  <r>
    <n v="5791"/>
    <s v="CA-2018-140186"/>
    <n v="29"/>
    <x v="8"/>
    <x v="3"/>
    <s v="02/10/2018"/>
    <x v="2"/>
    <s v="PG-18820"/>
    <s v="Patrick Gardner"/>
    <x v="0"/>
    <x v="0"/>
    <x v="1"/>
    <x v="1"/>
    <s v="OFF-FA-10002280"/>
    <x v="1"/>
    <n v="35"/>
  </r>
  <r>
    <n v="5792"/>
    <s v="CA-2018-140186"/>
    <n v="29"/>
    <x v="8"/>
    <x v="3"/>
    <s v="02/10/2018"/>
    <x v="2"/>
    <s v="PG-18820"/>
    <s v="Patrick Gardner"/>
    <x v="0"/>
    <x v="0"/>
    <x v="1"/>
    <x v="1"/>
    <s v="FUR-CH-10002961"/>
    <x v="0"/>
    <n v="72.784000000000006"/>
  </r>
  <r>
    <n v="5793"/>
    <s v="CA-2018-140186"/>
    <n v="29"/>
    <x v="8"/>
    <x v="3"/>
    <s v="02/10/2018"/>
    <x v="2"/>
    <s v="PG-18820"/>
    <s v="Patrick Gardner"/>
    <x v="0"/>
    <x v="0"/>
    <x v="1"/>
    <x v="1"/>
    <s v="OFF-AP-10002578"/>
    <x v="1"/>
    <n v="97.84"/>
  </r>
  <r>
    <n v="5794"/>
    <s v="CA-2018-140186"/>
    <n v="29"/>
    <x v="8"/>
    <x v="3"/>
    <s v="02/10/2018"/>
    <x v="2"/>
    <s v="PG-18820"/>
    <s v="Patrick Gardner"/>
    <x v="0"/>
    <x v="0"/>
    <x v="1"/>
    <x v="1"/>
    <s v="FUR-FU-10004848"/>
    <x v="0"/>
    <n v="51.75"/>
  </r>
  <r>
    <n v="5795"/>
    <s v="CA-2018-140186"/>
    <n v="29"/>
    <x v="8"/>
    <x v="3"/>
    <s v="02/10/2018"/>
    <x v="2"/>
    <s v="PG-18820"/>
    <s v="Patrick Gardner"/>
    <x v="0"/>
    <x v="0"/>
    <x v="1"/>
    <x v="1"/>
    <s v="OFF-BI-10003364"/>
    <x v="1"/>
    <n v="46.671999999999997"/>
  </r>
  <r>
    <n v="5796"/>
    <s v="CA-2015-124856"/>
    <n v="29"/>
    <x v="8"/>
    <x v="2"/>
    <s v="03/10/2015"/>
    <x v="0"/>
    <s v="LD-17005"/>
    <s v="Lisa DeCherney"/>
    <x v="0"/>
    <x v="0"/>
    <x v="15"/>
    <x v="3"/>
    <s v="OFF-ST-10002615"/>
    <x v="1"/>
    <n v="1395.54"/>
  </r>
  <r>
    <n v="5797"/>
    <s v="CA-2015-124856"/>
    <n v="29"/>
    <x v="8"/>
    <x v="2"/>
    <s v="03/10/2015"/>
    <x v="0"/>
    <s v="LD-17005"/>
    <s v="Lisa DeCherney"/>
    <x v="0"/>
    <x v="0"/>
    <x v="15"/>
    <x v="3"/>
    <s v="FUR-FU-10000521"/>
    <x v="0"/>
    <n v="117.36"/>
  </r>
  <r>
    <n v="5798"/>
    <s v="CA-2015-124856"/>
    <n v="29"/>
    <x v="8"/>
    <x v="2"/>
    <s v="03/10/2015"/>
    <x v="0"/>
    <s v="LD-17005"/>
    <s v="Lisa DeCherney"/>
    <x v="0"/>
    <x v="0"/>
    <x v="15"/>
    <x v="3"/>
    <s v="OFF-LA-10000121"/>
    <x v="1"/>
    <n v="18.899999999999999"/>
  </r>
  <r>
    <n v="5799"/>
    <s v="CA-2015-124856"/>
    <n v="29"/>
    <x v="8"/>
    <x v="2"/>
    <s v="03/10/2015"/>
    <x v="0"/>
    <s v="LD-17005"/>
    <s v="Lisa DeCherney"/>
    <x v="0"/>
    <x v="0"/>
    <x v="15"/>
    <x v="3"/>
    <s v="OFF-PA-10001289"/>
    <x v="1"/>
    <n v="77.52"/>
  </r>
  <r>
    <n v="5800"/>
    <s v="CA-2015-166716"/>
    <n v="20"/>
    <x v="6"/>
    <x v="2"/>
    <s v="25/08/2015"/>
    <x v="0"/>
    <s v="CR-12730"/>
    <s v="Craig Reiter"/>
    <x v="0"/>
    <x v="0"/>
    <x v="10"/>
    <x v="2"/>
    <s v="FUR-CH-10004495"/>
    <x v="0"/>
    <n v="421.37200000000001"/>
  </r>
  <r>
    <n v="5801"/>
    <s v="CA-2015-123225"/>
    <n v="11"/>
    <x v="7"/>
    <x v="2"/>
    <s v="14/07/2015"/>
    <x v="2"/>
    <s v="MN-17935"/>
    <s v="Michael Nguyen"/>
    <x v="0"/>
    <x v="0"/>
    <x v="5"/>
    <x v="2"/>
    <s v="TEC-PH-10000895"/>
    <x v="2"/>
    <n v="575.96799999999996"/>
  </r>
  <r>
    <n v="5802"/>
    <s v="CA-2015-123225"/>
    <n v="11"/>
    <x v="7"/>
    <x v="2"/>
    <s v="14/07/2015"/>
    <x v="2"/>
    <s v="MN-17935"/>
    <s v="Michael Nguyen"/>
    <x v="0"/>
    <x v="0"/>
    <x v="5"/>
    <x v="2"/>
    <s v="OFF-PA-10000552"/>
    <x v="1"/>
    <n v="10.368"/>
  </r>
  <r>
    <n v="5803"/>
    <s v="CA-2016-163440"/>
    <n v="22"/>
    <x v="10"/>
    <x v="1"/>
    <s v="24/03/2016"/>
    <x v="2"/>
    <s v="RD-19900"/>
    <s v="Ruben Dartt"/>
    <x v="0"/>
    <x v="0"/>
    <x v="1"/>
    <x v="1"/>
    <s v="TEC-PH-10000376"/>
    <x v="2"/>
    <n v="15.984"/>
  </r>
  <r>
    <n v="5804"/>
    <s v="US-2018-106796"/>
    <n v="12"/>
    <x v="5"/>
    <x v="3"/>
    <s v="19/05/2018"/>
    <x v="1"/>
    <s v="JP-16135"/>
    <s v="Julie Prescott"/>
    <x v="2"/>
    <x v="0"/>
    <x v="24"/>
    <x v="3"/>
    <s v="OFF-AR-10003504"/>
    <x v="1"/>
    <n v="10.272"/>
  </r>
  <r>
    <n v="5805"/>
    <s v="CA-2018-113873"/>
    <n v="13"/>
    <x v="0"/>
    <x v="3"/>
    <s v="19/11/2018"/>
    <x v="1"/>
    <s v="KE-16420"/>
    <s v="Katrina Edelman"/>
    <x v="1"/>
    <x v="0"/>
    <x v="5"/>
    <x v="2"/>
    <s v="OFF-ST-10000943"/>
    <x v="1"/>
    <n v="61.792000000000002"/>
  </r>
  <r>
    <n v="5806"/>
    <s v="CA-2018-113873"/>
    <n v="13"/>
    <x v="0"/>
    <x v="3"/>
    <s v="19/11/2018"/>
    <x v="1"/>
    <s v="KE-16420"/>
    <s v="Katrina Edelman"/>
    <x v="1"/>
    <x v="0"/>
    <x v="5"/>
    <x v="2"/>
    <s v="FUR-BO-10003441"/>
    <x v="0"/>
    <n v="205.9992"/>
  </r>
  <r>
    <n v="5807"/>
    <s v="CA-2017-149783"/>
    <n v="4"/>
    <x v="8"/>
    <x v="0"/>
    <s v="07/09/2017"/>
    <x v="0"/>
    <s v="DL-13315"/>
    <s v="Delfina Latchford"/>
    <x v="0"/>
    <x v="0"/>
    <x v="18"/>
    <x v="0"/>
    <s v="OFF-PA-10002195"/>
    <x v="1"/>
    <n v="12.192"/>
  </r>
  <r>
    <n v="5808"/>
    <s v="CA-2017-149783"/>
    <n v="4"/>
    <x v="8"/>
    <x v="0"/>
    <s v="07/09/2017"/>
    <x v="0"/>
    <s v="DL-13315"/>
    <s v="Delfina Latchford"/>
    <x v="0"/>
    <x v="0"/>
    <x v="18"/>
    <x v="0"/>
    <s v="OFF-AP-10001205"/>
    <x v="1"/>
    <n v="87.168000000000006"/>
  </r>
  <r>
    <n v="5809"/>
    <s v="CA-2017-149783"/>
    <n v="4"/>
    <x v="8"/>
    <x v="0"/>
    <s v="07/09/2017"/>
    <x v="0"/>
    <s v="DL-13315"/>
    <s v="Delfina Latchford"/>
    <x v="0"/>
    <x v="0"/>
    <x v="18"/>
    <x v="0"/>
    <s v="OFF-AR-10002987"/>
    <x v="1"/>
    <n v="31.744"/>
  </r>
  <r>
    <n v="5810"/>
    <s v="CA-2017-125017"/>
    <n v="6"/>
    <x v="11"/>
    <x v="0"/>
    <s v="11/02/2017"/>
    <x v="1"/>
    <s v="KB-16240"/>
    <s v="Karen Bern"/>
    <x v="1"/>
    <x v="0"/>
    <x v="18"/>
    <x v="0"/>
    <s v="FUR-FU-10000723"/>
    <x v="0"/>
    <n v="132.22399999999999"/>
  </r>
  <r>
    <n v="5811"/>
    <s v="US-2016-163279"/>
    <n v="22"/>
    <x v="10"/>
    <x v="1"/>
    <s v="26/03/2016"/>
    <x v="1"/>
    <s v="JD-16150"/>
    <s v="Justin Deggeller"/>
    <x v="1"/>
    <x v="0"/>
    <x v="1"/>
    <x v="1"/>
    <s v="OFF-PA-10003127"/>
    <x v="1"/>
    <n v="105.52"/>
  </r>
  <r>
    <n v="5812"/>
    <s v="US-2016-163279"/>
    <n v="22"/>
    <x v="10"/>
    <x v="1"/>
    <s v="26/03/2016"/>
    <x v="1"/>
    <s v="JD-16150"/>
    <s v="Justin Deggeller"/>
    <x v="1"/>
    <x v="0"/>
    <x v="1"/>
    <x v="1"/>
    <s v="FUR-FU-10000747"/>
    <x v="0"/>
    <n v="91.96"/>
  </r>
  <r>
    <n v="5813"/>
    <s v="US-2016-163279"/>
    <n v="22"/>
    <x v="10"/>
    <x v="1"/>
    <s v="26/03/2016"/>
    <x v="1"/>
    <s v="JD-16150"/>
    <s v="Justin Deggeller"/>
    <x v="1"/>
    <x v="0"/>
    <x v="1"/>
    <x v="1"/>
    <s v="TEC-PH-10001795"/>
    <x v="2"/>
    <n v="1487.9760000000001"/>
  </r>
  <r>
    <n v="5814"/>
    <s v="CA-2016-150196"/>
    <n v="2"/>
    <x v="7"/>
    <x v="1"/>
    <s v="03/07/2016"/>
    <x v="2"/>
    <s v="SR-20740"/>
    <s v="Steven Roelle"/>
    <x v="2"/>
    <x v="0"/>
    <x v="15"/>
    <x v="3"/>
    <s v="OFF-PA-10003797"/>
    <x v="1"/>
    <n v="19.440000000000001"/>
  </r>
  <r>
    <n v="5815"/>
    <s v="US-2016-106495"/>
    <n v="15"/>
    <x v="1"/>
    <x v="1"/>
    <s v="17/06/2016"/>
    <x v="2"/>
    <s v="AC-10450"/>
    <s v="Amy Cox"/>
    <x v="0"/>
    <x v="0"/>
    <x v="2"/>
    <x v="0"/>
    <s v="TEC-AC-10002718"/>
    <x v="2"/>
    <n v="11.672000000000001"/>
  </r>
  <r>
    <n v="5816"/>
    <s v="CA-2015-124730"/>
    <n v="26"/>
    <x v="0"/>
    <x v="2"/>
    <s v="26/11/2015"/>
    <x v="3"/>
    <s v="LS-17245"/>
    <s v="Lynn Smith"/>
    <x v="0"/>
    <x v="0"/>
    <x v="15"/>
    <x v="3"/>
    <s v="TEC-PH-10002170"/>
    <x v="2"/>
    <n v="279.95999999999998"/>
  </r>
  <r>
    <n v="5817"/>
    <s v="CA-2015-124730"/>
    <n v="26"/>
    <x v="0"/>
    <x v="2"/>
    <s v="26/11/2015"/>
    <x v="3"/>
    <s v="LS-17245"/>
    <s v="Lynn Smith"/>
    <x v="0"/>
    <x v="0"/>
    <x v="15"/>
    <x v="3"/>
    <s v="OFF-BI-10001078"/>
    <x v="1"/>
    <n v="12.912000000000001"/>
  </r>
  <r>
    <n v="5818"/>
    <s v="CA-2015-124730"/>
    <n v="26"/>
    <x v="0"/>
    <x v="2"/>
    <s v="26/11/2015"/>
    <x v="3"/>
    <s v="LS-17245"/>
    <s v="Lynn Smith"/>
    <x v="0"/>
    <x v="0"/>
    <x v="15"/>
    <x v="3"/>
    <s v="OFF-BI-10001031"/>
    <x v="1"/>
    <n v="17.088000000000001"/>
  </r>
  <r>
    <n v="5819"/>
    <s v="CA-2015-124730"/>
    <n v="26"/>
    <x v="0"/>
    <x v="2"/>
    <s v="26/11/2015"/>
    <x v="3"/>
    <s v="LS-17245"/>
    <s v="Lynn Smith"/>
    <x v="0"/>
    <x v="0"/>
    <x v="15"/>
    <x v="3"/>
    <s v="OFF-LA-10001158"/>
    <x v="1"/>
    <n v="93.15"/>
  </r>
  <r>
    <n v="5820"/>
    <s v="CA-2015-124730"/>
    <n v="26"/>
    <x v="0"/>
    <x v="2"/>
    <s v="26/11/2015"/>
    <x v="3"/>
    <s v="LS-17245"/>
    <s v="Lynn Smith"/>
    <x v="0"/>
    <x v="0"/>
    <x v="15"/>
    <x v="3"/>
    <s v="OFF-LA-10001613"/>
    <x v="1"/>
    <n v="11.52"/>
  </r>
  <r>
    <n v="5821"/>
    <s v="CA-2018-117632"/>
    <n v="12"/>
    <x v="5"/>
    <x v="3"/>
    <s v="18/05/2018"/>
    <x v="1"/>
    <s v="CS-12175"/>
    <s v="Charles Sheldon"/>
    <x v="1"/>
    <x v="0"/>
    <x v="1"/>
    <x v="1"/>
    <s v="OFF-SU-10000157"/>
    <x v="1"/>
    <n v="238.62"/>
  </r>
  <r>
    <n v="5822"/>
    <s v="CA-2018-117632"/>
    <n v="12"/>
    <x v="5"/>
    <x v="3"/>
    <s v="18/05/2018"/>
    <x v="1"/>
    <s v="CS-12175"/>
    <s v="Charles Sheldon"/>
    <x v="1"/>
    <x v="0"/>
    <x v="1"/>
    <x v="1"/>
    <s v="OFF-AP-10004868"/>
    <x v="1"/>
    <n v="7.77"/>
  </r>
  <r>
    <n v="5823"/>
    <s v="CA-2018-117632"/>
    <n v="12"/>
    <x v="5"/>
    <x v="3"/>
    <s v="18/05/2018"/>
    <x v="1"/>
    <s v="CS-12175"/>
    <s v="Charles Sheldon"/>
    <x v="1"/>
    <x v="0"/>
    <x v="1"/>
    <x v="1"/>
    <s v="FUR-TA-10001520"/>
    <x v="0"/>
    <n v="285.48"/>
  </r>
  <r>
    <n v="5824"/>
    <s v="CA-2018-117632"/>
    <n v="12"/>
    <x v="5"/>
    <x v="3"/>
    <s v="18/05/2018"/>
    <x v="1"/>
    <s v="CS-12175"/>
    <s v="Charles Sheldon"/>
    <x v="1"/>
    <x v="0"/>
    <x v="1"/>
    <x v="1"/>
    <s v="OFF-BI-10001900"/>
    <x v="1"/>
    <n v="19.167999999999999"/>
  </r>
  <r>
    <n v="5825"/>
    <s v="CA-2015-115056"/>
    <n v="2"/>
    <x v="5"/>
    <x v="2"/>
    <s v="02/05/2015"/>
    <x v="3"/>
    <s v="AR-10510"/>
    <s v="Andrew Roberts"/>
    <x v="0"/>
    <x v="0"/>
    <x v="24"/>
    <x v="3"/>
    <s v="OFF-AP-10003971"/>
    <x v="1"/>
    <n v="26.135999999999999"/>
  </r>
  <r>
    <n v="5826"/>
    <s v="CA-2018-161067"/>
    <n v="3"/>
    <x v="8"/>
    <x v="3"/>
    <s v="06/09/2018"/>
    <x v="0"/>
    <s v="KB-16405"/>
    <s v="Katrina Bavinger"/>
    <x v="2"/>
    <x v="0"/>
    <x v="15"/>
    <x v="3"/>
    <s v="OFF-PA-10000418"/>
    <x v="1"/>
    <n v="419.4"/>
  </r>
  <r>
    <n v="5827"/>
    <s v="CA-2018-161067"/>
    <n v="3"/>
    <x v="8"/>
    <x v="3"/>
    <s v="06/09/2018"/>
    <x v="0"/>
    <s v="KB-16405"/>
    <s v="Katrina Bavinger"/>
    <x v="2"/>
    <x v="0"/>
    <x v="15"/>
    <x v="3"/>
    <s v="FUR-CH-10004626"/>
    <x v="0"/>
    <n v="90.801000000000002"/>
  </r>
  <r>
    <n v="5828"/>
    <s v="CA-2018-161067"/>
    <n v="3"/>
    <x v="8"/>
    <x v="3"/>
    <s v="06/09/2018"/>
    <x v="0"/>
    <s v="KB-16405"/>
    <s v="Katrina Bavinger"/>
    <x v="2"/>
    <x v="0"/>
    <x v="15"/>
    <x v="3"/>
    <s v="FUR-CH-10004860"/>
    <x v="0"/>
    <n v="181.76400000000001"/>
  </r>
  <r>
    <n v="5829"/>
    <s v="CA-2018-161067"/>
    <n v="3"/>
    <x v="8"/>
    <x v="3"/>
    <s v="06/09/2018"/>
    <x v="0"/>
    <s v="KB-16405"/>
    <s v="Katrina Bavinger"/>
    <x v="2"/>
    <x v="0"/>
    <x v="15"/>
    <x v="3"/>
    <s v="OFF-AR-10003251"/>
    <x v="1"/>
    <n v="5.56"/>
  </r>
  <r>
    <n v="5830"/>
    <s v="CA-2017-122063"/>
    <n v="3"/>
    <x v="4"/>
    <x v="0"/>
    <s v="07/12/2017"/>
    <x v="1"/>
    <s v="MM-17920"/>
    <s v="Michael Moore"/>
    <x v="0"/>
    <x v="0"/>
    <x v="14"/>
    <x v="2"/>
    <s v="FUR-TA-10004575"/>
    <x v="0"/>
    <n v="581.96"/>
  </r>
  <r>
    <n v="5831"/>
    <s v="CA-2017-122063"/>
    <n v="3"/>
    <x v="4"/>
    <x v="0"/>
    <s v="07/12/2017"/>
    <x v="1"/>
    <s v="MM-17920"/>
    <s v="Michael Moore"/>
    <x v="0"/>
    <x v="0"/>
    <x v="14"/>
    <x v="2"/>
    <s v="FUR-CH-10004754"/>
    <x v="0"/>
    <n v="29.98"/>
  </r>
  <r>
    <n v="5832"/>
    <s v="CA-2016-111206"/>
    <n v="18"/>
    <x v="7"/>
    <x v="1"/>
    <s v="22/07/2016"/>
    <x v="1"/>
    <s v="RF-19735"/>
    <s v="Roland Fjeld"/>
    <x v="0"/>
    <x v="0"/>
    <x v="1"/>
    <x v="1"/>
    <s v="TEC-AC-10003095"/>
    <x v="2"/>
    <n v="519.96"/>
  </r>
  <r>
    <n v="5833"/>
    <s v="CA-2017-142895"/>
    <n v="21"/>
    <x v="7"/>
    <x v="0"/>
    <s v="26/07/2017"/>
    <x v="1"/>
    <s v="BP-11290"/>
    <s v="Beth Paige"/>
    <x v="0"/>
    <x v="0"/>
    <x v="3"/>
    <x v="0"/>
    <s v="OFF-LA-10000262"/>
    <x v="1"/>
    <n v="6.2640000000000002"/>
  </r>
  <r>
    <n v="5834"/>
    <s v="CA-2017-142895"/>
    <n v="21"/>
    <x v="7"/>
    <x v="0"/>
    <s v="26/07/2017"/>
    <x v="1"/>
    <s v="BP-11290"/>
    <s v="Beth Paige"/>
    <x v="0"/>
    <x v="0"/>
    <x v="3"/>
    <x v="0"/>
    <s v="FUR-CH-10002961"/>
    <x v="0"/>
    <n v="363.92"/>
  </r>
  <r>
    <n v="5835"/>
    <s v="CA-2016-101868"/>
    <n v="9"/>
    <x v="1"/>
    <x v="1"/>
    <s v="16/06/2016"/>
    <x v="1"/>
    <s v="MJ-17740"/>
    <s v="Max Jones"/>
    <x v="0"/>
    <x v="0"/>
    <x v="2"/>
    <x v="0"/>
    <s v="OFF-BI-10003876"/>
    <x v="1"/>
    <n v="64.2"/>
  </r>
  <r>
    <n v="5836"/>
    <s v="CA-2016-101868"/>
    <n v="9"/>
    <x v="1"/>
    <x v="1"/>
    <s v="16/06/2016"/>
    <x v="1"/>
    <s v="MJ-17740"/>
    <s v="Max Jones"/>
    <x v="0"/>
    <x v="0"/>
    <x v="2"/>
    <x v="0"/>
    <s v="OFF-BI-10002133"/>
    <x v="1"/>
    <n v="38.520000000000003"/>
  </r>
  <r>
    <n v="5837"/>
    <s v="CA-2016-101868"/>
    <n v="9"/>
    <x v="1"/>
    <x v="1"/>
    <s v="16/06/2016"/>
    <x v="1"/>
    <s v="MJ-17740"/>
    <s v="Max Jones"/>
    <x v="0"/>
    <x v="0"/>
    <x v="2"/>
    <x v="0"/>
    <s v="TEC-AC-10004396"/>
    <x v="2"/>
    <n v="72.599999999999994"/>
  </r>
  <r>
    <n v="5838"/>
    <s v="CA-2018-133207"/>
    <n v="27"/>
    <x v="0"/>
    <x v="3"/>
    <s v="03/12/2018"/>
    <x v="1"/>
    <s v="DO-13645"/>
    <s v="Doug O'Connell"/>
    <x v="0"/>
    <x v="0"/>
    <x v="1"/>
    <x v="1"/>
    <s v="TEC-PH-10004100"/>
    <x v="2"/>
    <n v="57.567999999999998"/>
  </r>
  <r>
    <n v="5839"/>
    <s v="CA-2016-132948"/>
    <n v="27"/>
    <x v="10"/>
    <x v="1"/>
    <s v="03/04/2016"/>
    <x v="1"/>
    <s v="MV-17485"/>
    <s v="Mark Van Huff"/>
    <x v="0"/>
    <x v="0"/>
    <x v="4"/>
    <x v="1"/>
    <s v="OFF-ST-10000636"/>
    <x v="1"/>
    <n v="83.7"/>
  </r>
  <r>
    <n v="5840"/>
    <s v="CA-2016-134992"/>
    <n v="22"/>
    <x v="8"/>
    <x v="1"/>
    <s v="26/09/2016"/>
    <x v="0"/>
    <s v="MG-17875"/>
    <s v="Michael Grace"/>
    <x v="2"/>
    <x v="0"/>
    <x v="17"/>
    <x v="0"/>
    <s v="OFF-PA-10001972"/>
    <x v="1"/>
    <n v="32.4"/>
  </r>
  <r>
    <n v="5841"/>
    <s v="CA-2016-134992"/>
    <n v="22"/>
    <x v="8"/>
    <x v="1"/>
    <s v="26/09/2016"/>
    <x v="0"/>
    <s v="MG-17875"/>
    <s v="Michael Grace"/>
    <x v="2"/>
    <x v="0"/>
    <x v="17"/>
    <x v="0"/>
    <s v="FUR-FU-10002554"/>
    <x v="0"/>
    <n v="47.98"/>
  </r>
  <r>
    <n v="5842"/>
    <s v="CA-2016-126725"/>
    <n v="17"/>
    <x v="0"/>
    <x v="1"/>
    <s v="21/11/2016"/>
    <x v="1"/>
    <s v="BS-11665"/>
    <s v="Brian Stugart"/>
    <x v="0"/>
    <x v="0"/>
    <x v="1"/>
    <x v="1"/>
    <s v="TEC-PH-10003174"/>
    <x v="2"/>
    <n v="415.96800000000002"/>
  </r>
  <r>
    <n v="5843"/>
    <s v="CA-2016-126725"/>
    <n v="17"/>
    <x v="0"/>
    <x v="1"/>
    <s v="21/11/2016"/>
    <x v="1"/>
    <s v="BS-11665"/>
    <s v="Brian Stugart"/>
    <x v="0"/>
    <x v="0"/>
    <x v="1"/>
    <x v="1"/>
    <s v="OFF-ST-10001418"/>
    <x v="1"/>
    <n v="304.89999999999998"/>
  </r>
  <r>
    <n v="5844"/>
    <s v="CA-2016-126725"/>
    <n v="17"/>
    <x v="0"/>
    <x v="1"/>
    <s v="21/11/2016"/>
    <x v="1"/>
    <s v="BS-11665"/>
    <s v="Brian Stugart"/>
    <x v="0"/>
    <x v="0"/>
    <x v="1"/>
    <x v="1"/>
    <s v="FUR-FU-10002813"/>
    <x v="0"/>
    <n v="80.959999999999994"/>
  </r>
  <r>
    <n v="5845"/>
    <s v="CA-2016-126725"/>
    <n v="17"/>
    <x v="0"/>
    <x v="1"/>
    <s v="21/11/2016"/>
    <x v="1"/>
    <s v="BS-11665"/>
    <s v="Brian Stugart"/>
    <x v="0"/>
    <x v="0"/>
    <x v="1"/>
    <x v="1"/>
    <s v="OFF-ST-10000129"/>
    <x v="1"/>
    <n v="777.21"/>
  </r>
  <r>
    <n v="5846"/>
    <s v="CA-2016-126725"/>
    <n v="17"/>
    <x v="0"/>
    <x v="1"/>
    <s v="21/11/2016"/>
    <x v="1"/>
    <s v="BS-11665"/>
    <s v="Brian Stugart"/>
    <x v="0"/>
    <x v="0"/>
    <x v="1"/>
    <x v="1"/>
    <s v="OFF-PA-10001639"/>
    <x v="1"/>
    <n v="32.4"/>
  </r>
  <r>
    <n v="5847"/>
    <s v="CA-2016-126725"/>
    <n v="17"/>
    <x v="0"/>
    <x v="1"/>
    <s v="21/11/2016"/>
    <x v="1"/>
    <s v="BS-11665"/>
    <s v="Brian Stugart"/>
    <x v="0"/>
    <x v="0"/>
    <x v="1"/>
    <x v="1"/>
    <s v="FUR-CH-10001708"/>
    <x v="0"/>
    <n v="225.56800000000001"/>
  </r>
  <r>
    <n v="5848"/>
    <s v="CA-2016-126725"/>
    <n v="17"/>
    <x v="0"/>
    <x v="1"/>
    <s v="21/11/2016"/>
    <x v="1"/>
    <s v="BS-11665"/>
    <s v="Brian Stugart"/>
    <x v="0"/>
    <x v="0"/>
    <x v="1"/>
    <x v="1"/>
    <s v="FUR-FU-10001591"/>
    <x v="0"/>
    <n v="36.6"/>
  </r>
  <r>
    <n v="5849"/>
    <s v="CA-2016-121783"/>
    <n v="10"/>
    <x v="0"/>
    <x v="1"/>
    <s v="14/11/2016"/>
    <x v="1"/>
    <s v="PO-19180"/>
    <s v="Philisse Overcash"/>
    <x v="2"/>
    <x v="0"/>
    <x v="11"/>
    <x v="2"/>
    <s v="OFF-AP-10003849"/>
    <x v="1"/>
    <n v="715.64"/>
  </r>
  <r>
    <n v="5850"/>
    <s v="CA-2016-121783"/>
    <n v="10"/>
    <x v="0"/>
    <x v="1"/>
    <s v="14/11/2016"/>
    <x v="1"/>
    <s v="PO-19180"/>
    <s v="Philisse Overcash"/>
    <x v="2"/>
    <x v="0"/>
    <x v="11"/>
    <x v="2"/>
    <s v="OFF-ST-10000078"/>
    <x v="1"/>
    <n v="795.51"/>
  </r>
  <r>
    <n v="5851"/>
    <s v="CA-2016-121783"/>
    <n v="10"/>
    <x v="0"/>
    <x v="1"/>
    <s v="14/11/2016"/>
    <x v="1"/>
    <s v="PO-19180"/>
    <s v="Philisse Overcash"/>
    <x v="2"/>
    <x v="0"/>
    <x v="11"/>
    <x v="2"/>
    <s v="TEC-CO-10001571"/>
    <x v="2"/>
    <n v="549.99"/>
  </r>
  <r>
    <n v="5852"/>
    <s v="CA-2016-121783"/>
    <n v="10"/>
    <x v="0"/>
    <x v="1"/>
    <s v="14/11/2016"/>
    <x v="1"/>
    <s v="PO-19180"/>
    <s v="Philisse Overcash"/>
    <x v="2"/>
    <x v="0"/>
    <x v="11"/>
    <x v="2"/>
    <s v="OFF-BI-10001658"/>
    <x v="1"/>
    <n v="74.760000000000005"/>
  </r>
  <r>
    <n v="5853"/>
    <s v="CA-2016-121783"/>
    <n v="10"/>
    <x v="0"/>
    <x v="1"/>
    <s v="14/11/2016"/>
    <x v="1"/>
    <s v="PO-19180"/>
    <s v="Philisse Overcash"/>
    <x v="2"/>
    <x v="0"/>
    <x v="11"/>
    <x v="2"/>
    <s v="FUR-FU-10004351"/>
    <x v="0"/>
    <n v="29.22"/>
  </r>
  <r>
    <n v="5854"/>
    <s v="US-2015-138835"/>
    <n v="10"/>
    <x v="8"/>
    <x v="2"/>
    <s v="14/09/2015"/>
    <x v="1"/>
    <s v="DA-13450"/>
    <s v="Dianna Arnett"/>
    <x v="2"/>
    <x v="0"/>
    <x v="17"/>
    <x v="0"/>
    <s v="OFF-BI-10003314"/>
    <x v="1"/>
    <n v="9.64"/>
  </r>
  <r>
    <n v="5855"/>
    <s v="CA-2016-112214"/>
    <n v="5"/>
    <x v="6"/>
    <x v="1"/>
    <s v="11/08/2016"/>
    <x v="1"/>
    <s v="AH-10690"/>
    <s v="Anna Häberlin"/>
    <x v="1"/>
    <x v="0"/>
    <x v="5"/>
    <x v="2"/>
    <s v="OFF-ST-10001505"/>
    <x v="1"/>
    <n v="33.488"/>
  </r>
  <r>
    <n v="5856"/>
    <s v="CA-2016-112214"/>
    <n v="5"/>
    <x v="6"/>
    <x v="1"/>
    <s v="11/08/2016"/>
    <x v="1"/>
    <s v="AH-10690"/>
    <s v="Anna Häberlin"/>
    <x v="1"/>
    <x v="0"/>
    <x v="5"/>
    <x v="2"/>
    <s v="OFF-SU-10003567"/>
    <x v="1"/>
    <n v="23.04"/>
  </r>
  <r>
    <n v="5857"/>
    <s v="CA-2016-112214"/>
    <n v="5"/>
    <x v="6"/>
    <x v="1"/>
    <s v="11/08/2016"/>
    <x v="1"/>
    <s v="AH-10690"/>
    <s v="Anna Häberlin"/>
    <x v="1"/>
    <x v="0"/>
    <x v="5"/>
    <x v="2"/>
    <s v="OFF-BI-10002982"/>
    <x v="1"/>
    <n v="1.3620000000000001"/>
  </r>
  <r>
    <n v="5858"/>
    <s v="CA-2016-112214"/>
    <n v="5"/>
    <x v="6"/>
    <x v="1"/>
    <s v="11/08/2016"/>
    <x v="1"/>
    <s v="AH-10690"/>
    <s v="Anna Häberlin"/>
    <x v="1"/>
    <x v="0"/>
    <x v="5"/>
    <x v="2"/>
    <s v="FUR-FU-10002364"/>
    <x v="0"/>
    <n v="14.76"/>
  </r>
  <r>
    <n v="5859"/>
    <s v="US-2018-153255"/>
    <n v="3"/>
    <x v="8"/>
    <x v="3"/>
    <s v="07/09/2018"/>
    <x v="0"/>
    <s v="JK-15730"/>
    <s v="Joe Kamberova"/>
    <x v="0"/>
    <x v="0"/>
    <x v="1"/>
    <x v="1"/>
    <s v="FUR-BO-10004218"/>
    <x v="0"/>
    <n v="239.666"/>
  </r>
  <r>
    <n v="5860"/>
    <s v="CA-2016-108119"/>
    <n v="1"/>
    <x v="0"/>
    <x v="1"/>
    <s v="08/11/2016"/>
    <x v="1"/>
    <s v="MS-17530"/>
    <s v="MaryBeth Skach"/>
    <x v="0"/>
    <x v="0"/>
    <x v="36"/>
    <x v="0"/>
    <s v="FUR-TA-10002530"/>
    <x v="0"/>
    <n v="301.95999999999998"/>
  </r>
  <r>
    <n v="5861"/>
    <s v="CA-2016-157434"/>
    <n v="29"/>
    <x v="3"/>
    <x v="1"/>
    <s v="04/05/2016"/>
    <x v="0"/>
    <s v="JK-15640"/>
    <s v="Jim Kriz"/>
    <x v="2"/>
    <x v="0"/>
    <x v="9"/>
    <x v="3"/>
    <s v="OFF-PA-10001526"/>
    <x v="1"/>
    <n v="7.968"/>
  </r>
  <r>
    <n v="5862"/>
    <s v="CA-2017-101525"/>
    <n v="1"/>
    <x v="5"/>
    <x v="0"/>
    <s v="04/05/2017"/>
    <x v="0"/>
    <s v="CM-12235"/>
    <s v="Chris McAfee"/>
    <x v="0"/>
    <x v="0"/>
    <x v="36"/>
    <x v="0"/>
    <s v="OFF-PA-10001497"/>
    <x v="1"/>
    <n v="109.92"/>
  </r>
  <r>
    <n v="5863"/>
    <s v="CA-2017-101525"/>
    <n v="1"/>
    <x v="5"/>
    <x v="0"/>
    <s v="04/05/2017"/>
    <x v="0"/>
    <s v="CM-12235"/>
    <s v="Chris McAfee"/>
    <x v="0"/>
    <x v="0"/>
    <x v="36"/>
    <x v="0"/>
    <s v="OFF-PA-10003936"/>
    <x v="1"/>
    <n v="19.440000000000001"/>
  </r>
  <r>
    <n v="5864"/>
    <s v="CA-2017-101525"/>
    <n v="1"/>
    <x v="5"/>
    <x v="0"/>
    <s v="04/05/2017"/>
    <x v="0"/>
    <s v="CM-12235"/>
    <s v="Chris McAfee"/>
    <x v="0"/>
    <x v="0"/>
    <x v="36"/>
    <x v="0"/>
    <s v="OFF-AR-10000716"/>
    <x v="1"/>
    <n v="11.16"/>
  </r>
  <r>
    <n v="5865"/>
    <s v="US-2015-117968"/>
    <n v="5"/>
    <x v="6"/>
    <x v="2"/>
    <s v="07/08/2015"/>
    <x v="0"/>
    <s v="RS-19420"/>
    <s v="Ricardo Sperren"/>
    <x v="1"/>
    <x v="0"/>
    <x v="29"/>
    <x v="3"/>
    <s v="OFF-AP-10002765"/>
    <x v="1"/>
    <n v="79.47"/>
  </r>
  <r>
    <n v="5866"/>
    <s v="US-2015-117968"/>
    <n v="5"/>
    <x v="6"/>
    <x v="2"/>
    <s v="07/08/2015"/>
    <x v="0"/>
    <s v="RS-19420"/>
    <s v="Ricardo Sperren"/>
    <x v="1"/>
    <x v="0"/>
    <x v="29"/>
    <x v="3"/>
    <s v="OFF-AR-10004165"/>
    <x v="1"/>
    <n v="4.5599999999999996"/>
  </r>
  <r>
    <n v="5867"/>
    <s v="US-2015-117968"/>
    <n v="5"/>
    <x v="6"/>
    <x v="2"/>
    <s v="07/08/2015"/>
    <x v="0"/>
    <s v="RS-19420"/>
    <s v="Ricardo Sperren"/>
    <x v="1"/>
    <x v="0"/>
    <x v="29"/>
    <x v="3"/>
    <s v="FUR-CH-10002335"/>
    <x v="0"/>
    <n v="1133.3499999999999"/>
  </r>
  <r>
    <n v="5868"/>
    <s v="CA-2017-158211"/>
    <n v="4"/>
    <x v="9"/>
    <x v="0"/>
    <s v="08/01/2017"/>
    <x v="1"/>
    <s v="BP-11185"/>
    <s v="Ben Peterman"/>
    <x v="1"/>
    <x v="0"/>
    <x v="9"/>
    <x v="3"/>
    <s v="OFF-AR-10004078"/>
    <x v="1"/>
    <n v="4.6719999999999997"/>
  </r>
  <r>
    <n v="5869"/>
    <s v="CA-2017-158211"/>
    <n v="4"/>
    <x v="9"/>
    <x v="0"/>
    <s v="08/01/2017"/>
    <x v="1"/>
    <s v="BP-11185"/>
    <s v="Ben Peterman"/>
    <x v="1"/>
    <x v="0"/>
    <x v="9"/>
    <x v="3"/>
    <s v="OFF-BI-10002026"/>
    <x v="1"/>
    <n v="104.58"/>
  </r>
  <r>
    <n v="5870"/>
    <s v="CA-2017-152247"/>
    <n v="7"/>
    <x v="0"/>
    <x v="0"/>
    <s v="12/11/2017"/>
    <x v="1"/>
    <s v="MA-17995"/>
    <s v="Michelle Arnett"/>
    <x v="2"/>
    <x v="0"/>
    <x v="47"/>
    <x v="1"/>
    <s v="FUR-CH-10001215"/>
    <x v="0"/>
    <n v="1603.136"/>
  </r>
  <r>
    <n v="5871"/>
    <s v="CA-2017-128223"/>
    <n v="14"/>
    <x v="1"/>
    <x v="0"/>
    <s v="14/06/2017"/>
    <x v="3"/>
    <s v="EB-13705"/>
    <s v="Ed Braxton"/>
    <x v="1"/>
    <x v="0"/>
    <x v="1"/>
    <x v="1"/>
    <s v="FUR-TA-10001771"/>
    <x v="0"/>
    <n v="1293.4880000000001"/>
  </r>
  <r>
    <n v="5872"/>
    <s v="CA-2017-154235"/>
    <n v="24"/>
    <x v="8"/>
    <x v="0"/>
    <s v="28/09/2017"/>
    <x v="1"/>
    <s v="RD-19900"/>
    <s v="Ruben Dartt"/>
    <x v="0"/>
    <x v="0"/>
    <x v="14"/>
    <x v="2"/>
    <s v="FUR-FU-10004006"/>
    <x v="0"/>
    <n v="127.95"/>
  </r>
  <r>
    <n v="5873"/>
    <s v="CA-2018-129910"/>
    <n v="30"/>
    <x v="10"/>
    <x v="3"/>
    <s v="03/04/2018"/>
    <x v="1"/>
    <s v="ME-17320"/>
    <s v="Maria Etezadi"/>
    <x v="2"/>
    <x v="0"/>
    <x v="32"/>
    <x v="0"/>
    <s v="OFF-ST-10003282"/>
    <x v="1"/>
    <n v="59.76"/>
  </r>
  <r>
    <n v="5874"/>
    <s v="CA-2018-133095"/>
    <n v="4"/>
    <x v="1"/>
    <x v="3"/>
    <s v="04/06/2018"/>
    <x v="3"/>
    <s v="EH-14005"/>
    <s v="Erica Hernandez"/>
    <x v="2"/>
    <x v="0"/>
    <x v="36"/>
    <x v="0"/>
    <s v="OFF-BI-10002353"/>
    <x v="1"/>
    <n v="108.08"/>
  </r>
  <r>
    <n v="5875"/>
    <s v="CA-2018-133095"/>
    <n v="4"/>
    <x v="1"/>
    <x v="3"/>
    <s v="04/06/2018"/>
    <x v="3"/>
    <s v="EH-14005"/>
    <s v="Erica Hernandez"/>
    <x v="2"/>
    <x v="0"/>
    <x v="36"/>
    <x v="0"/>
    <s v="OFF-BI-10004141"/>
    <x v="1"/>
    <n v="9.5399999999999991"/>
  </r>
  <r>
    <n v="5876"/>
    <s v="CA-2016-130554"/>
    <n v="7"/>
    <x v="3"/>
    <x v="1"/>
    <s v="09/04/2016"/>
    <x v="2"/>
    <s v="FM-14290"/>
    <s v="Frank Merwin"/>
    <x v="2"/>
    <x v="0"/>
    <x v="9"/>
    <x v="3"/>
    <s v="OFF-AR-10001954"/>
    <x v="1"/>
    <n v="11.736000000000001"/>
  </r>
  <r>
    <n v="5877"/>
    <s v="CA-2015-152443"/>
    <n v="21"/>
    <x v="5"/>
    <x v="2"/>
    <s v="26/05/2015"/>
    <x v="1"/>
    <s v="FG-14260"/>
    <s v="Frank Gastineau"/>
    <x v="2"/>
    <x v="0"/>
    <x v="31"/>
    <x v="3"/>
    <s v="OFF-BI-10001071"/>
    <x v="1"/>
    <n v="447.86"/>
  </r>
  <r>
    <n v="5878"/>
    <s v="CA-2015-152443"/>
    <n v="21"/>
    <x v="5"/>
    <x v="2"/>
    <s v="26/05/2015"/>
    <x v="1"/>
    <s v="FG-14260"/>
    <s v="Frank Gastineau"/>
    <x v="2"/>
    <x v="0"/>
    <x v="31"/>
    <x v="3"/>
    <s v="OFF-PA-10003022"/>
    <x v="1"/>
    <n v="17.940000000000001"/>
  </r>
  <r>
    <n v="5879"/>
    <s v="CA-2015-152443"/>
    <n v="21"/>
    <x v="5"/>
    <x v="2"/>
    <s v="26/05/2015"/>
    <x v="1"/>
    <s v="FG-14260"/>
    <s v="Frank Gastineau"/>
    <x v="2"/>
    <x v="0"/>
    <x v="31"/>
    <x v="3"/>
    <s v="OFF-AP-10001293"/>
    <x v="1"/>
    <n v="245.88"/>
  </r>
  <r>
    <n v="5880"/>
    <s v="CA-2017-133319"/>
    <n v="5"/>
    <x v="8"/>
    <x v="0"/>
    <s v="11/09/2017"/>
    <x v="1"/>
    <s v="MV-17485"/>
    <s v="Mark Van Huff"/>
    <x v="0"/>
    <x v="0"/>
    <x v="15"/>
    <x v="3"/>
    <s v="OFF-PA-10001815"/>
    <x v="1"/>
    <n v="192.16"/>
  </r>
  <r>
    <n v="5881"/>
    <s v="CA-2017-133935"/>
    <n v="18"/>
    <x v="8"/>
    <x v="0"/>
    <s v="22/09/2017"/>
    <x v="1"/>
    <s v="JW-15220"/>
    <s v="Jane Waco"/>
    <x v="1"/>
    <x v="0"/>
    <x v="1"/>
    <x v="1"/>
    <s v="FUR-CH-10001215"/>
    <x v="0"/>
    <n v="801.56799999999998"/>
  </r>
  <r>
    <n v="5882"/>
    <s v="CA-2017-133935"/>
    <n v="18"/>
    <x v="8"/>
    <x v="0"/>
    <s v="22/09/2017"/>
    <x v="1"/>
    <s v="JW-15220"/>
    <s v="Jane Waco"/>
    <x v="1"/>
    <x v="0"/>
    <x v="1"/>
    <x v="1"/>
    <s v="OFF-PA-10000100"/>
    <x v="1"/>
    <n v="368.91"/>
  </r>
  <r>
    <n v="5883"/>
    <s v="CA-2017-133935"/>
    <n v="18"/>
    <x v="8"/>
    <x v="0"/>
    <s v="22/09/2017"/>
    <x v="1"/>
    <s v="JW-15220"/>
    <s v="Jane Waco"/>
    <x v="1"/>
    <x v="0"/>
    <x v="1"/>
    <x v="1"/>
    <s v="FUR-CH-10002880"/>
    <x v="0"/>
    <n v="885.52800000000002"/>
  </r>
  <r>
    <n v="5884"/>
    <s v="CA-2017-136301"/>
    <n v="13"/>
    <x v="10"/>
    <x v="0"/>
    <s v="15/03/2017"/>
    <x v="0"/>
    <s v="EH-13765"/>
    <s v="Edward Hooks"/>
    <x v="1"/>
    <x v="0"/>
    <x v="1"/>
    <x v="1"/>
    <s v="FUR-FU-10004712"/>
    <x v="0"/>
    <n v="28.28"/>
  </r>
  <r>
    <n v="5885"/>
    <s v="CA-2017-136301"/>
    <n v="13"/>
    <x v="10"/>
    <x v="0"/>
    <s v="15/03/2017"/>
    <x v="0"/>
    <s v="EH-13765"/>
    <s v="Edward Hooks"/>
    <x v="1"/>
    <x v="0"/>
    <x v="1"/>
    <x v="1"/>
    <s v="OFF-SU-10000151"/>
    <x v="1"/>
    <n v="4912.59"/>
  </r>
  <r>
    <n v="5886"/>
    <s v="US-2015-109456"/>
    <n v="16"/>
    <x v="2"/>
    <x v="2"/>
    <s v="17/10/2015"/>
    <x v="3"/>
    <s v="LS-17245"/>
    <s v="Lynn Smith"/>
    <x v="0"/>
    <x v="0"/>
    <x v="1"/>
    <x v="1"/>
    <s v="OFF-BI-10000136"/>
    <x v="1"/>
    <n v="14.352"/>
  </r>
  <r>
    <n v="5887"/>
    <s v="US-2015-109456"/>
    <n v="16"/>
    <x v="2"/>
    <x v="2"/>
    <s v="17/10/2015"/>
    <x v="3"/>
    <s v="LS-17245"/>
    <s v="Lynn Smith"/>
    <x v="0"/>
    <x v="0"/>
    <x v="1"/>
    <x v="1"/>
    <s v="TEC-AC-10003610"/>
    <x v="2"/>
    <n v="179.97"/>
  </r>
  <r>
    <n v="5888"/>
    <s v="CA-2018-151596"/>
    <n v="8"/>
    <x v="2"/>
    <x v="3"/>
    <s v="11/10/2018"/>
    <x v="2"/>
    <s v="BP-11050"/>
    <s v="Barry Pond"/>
    <x v="1"/>
    <x v="0"/>
    <x v="34"/>
    <x v="3"/>
    <s v="OFF-ST-10001837"/>
    <x v="1"/>
    <n v="42.76"/>
  </r>
  <r>
    <n v="5889"/>
    <s v="CA-2016-147879"/>
    <n v="7"/>
    <x v="5"/>
    <x v="1"/>
    <s v="12/05/2016"/>
    <x v="1"/>
    <s v="CC-12220"/>
    <s v="Chris Cortes"/>
    <x v="0"/>
    <x v="0"/>
    <x v="0"/>
    <x v="0"/>
    <s v="OFF-PA-10001952"/>
    <x v="1"/>
    <n v="45.68"/>
  </r>
  <r>
    <n v="5890"/>
    <s v="CA-2017-166625"/>
    <n v="14"/>
    <x v="3"/>
    <x v="0"/>
    <s v="17/04/2017"/>
    <x v="2"/>
    <s v="JM-15580"/>
    <s v="Jill Matthias"/>
    <x v="0"/>
    <x v="0"/>
    <x v="39"/>
    <x v="3"/>
    <s v="OFF-BI-10002414"/>
    <x v="1"/>
    <n v="25.06"/>
  </r>
  <r>
    <n v="5891"/>
    <s v="CA-2017-146157"/>
    <n v="21"/>
    <x v="0"/>
    <x v="0"/>
    <s v="26/11/2017"/>
    <x v="1"/>
    <s v="RD-19720"/>
    <s v="Roger Demir"/>
    <x v="0"/>
    <x v="0"/>
    <x v="10"/>
    <x v="2"/>
    <s v="OFF-PA-10001790"/>
    <x v="1"/>
    <n v="38.432000000000002"/>
  </r>
  <r>
    <n v="5892"/>
    <s v="CA-2017-146157"/>
    <n v="21"/>
    <x v="0"/>
    <x v="0"/>
    <s v="26/11/2017"/>
    <x v="1"/>
    <s v="RD-19720"/>
    <s v="Roger Demir"/>
    <x v="0"/>
    <x v="0"/>
    <x v="10"/>
    <x v="2"/>
    <s v="OFF-ST-10001590"/>
    <x v="1"/>
    <n v="21.568000000000001"/>
  </r>
  <r>
    <n v="5893"/>
    <s v="CA-2017-146157"/>
    <n v="21"/>
    <x v="0"/>
    <x v="0"/>
    <s v="26/11/2017"/>
    <x v="1"/>
    <s v="RD-19720"/>
    <s v="Roger Demir"/>
    <x v="0"/>
    <x v="0"/>
    <x v="10"/>
    <x v="2"/>
    <s v="TEC-AC-10003657"/>
    <x v="2"/>
    <n v="81.575999999999993"/>
  </r>
  <r>
    <n v="5894"/>
    <s v="CA-2018-159954"/>
    <n v="10"/>
    <x v="8"/>
    <x v="3"/>
    <s v="14/09/2018"/>
    <x v="1"/>
    <s v="SS-20410"/>
    <s v="Shahid Shariari"/>
    <x v="0"/>
    <x v="0"/>
    <x v="32"/>
    <x v="0"/>
    <s v="OFF-BI-10004876"/>
    <x v="1"/>
    <n v="2.78"/>
  </r>
  <r>
    <n v="5895"/>
    <s v="CA-2018-100825"/>
    <n v="9"/>
    <x v="8"/>
    <x v="3"/>
    <s v="14/09/2018"/>
    <x v="1"/>
    <s v="KD-16495"/>
    <s v="Keith Dawkins"/>
    <x v="1"/>
    <x v="0"/>
    <x v="1"/>
    <x v="1"/>
    <s v="OFF-ST-10003123"/>
    <x v="1"/>
    <n v="99.87"/>
  </r>
  <r>
    <n v="5896"/>
    <s v="CA-2015-168305"/>
    <n v="1"/>
    <x v="0"/>
    <x v="2"/>
    <s v="08/11/2015"/>
    <x v="1"/>
    <s v="PL-18925"/>
    <s v="Paul Lucas"/>
    <x v="2"/>
    <x v="0"/>
    <x v="1"/>
    <x v="1"/>
    <s v="OFF-LA-10003498"/>
    <x v="1"/>
    <n v="44.4"/>
  </r>
  <r>
    <n v="5897"/>
    <s v="CA-2015-168305"/>
    <n v="1"/>
    <x v="0"/>
    <x v="2"/>
    <s v="08/11/2015"/>
    <x v="1"/>
    <s v="PL-18925"/>
    <s v="Paul Lucas"/>
    <x v="2"/>
    <x v="0"/>
    <x v="1"/>
    <x v="1"/>
    <s v="OFF-PA-10004947"/>
    <x v="1"/>
    <n v="21.4"/>
  </r>
  <r>
    <n v="5898"/>
    <s v="CA-2017-167682"/>
    <n v="3"/>
    <x v="3"/>
    <x v="0"/>
    <s v="09/04/2017"/>
    <x v="1"/>
    <s v="ZD-21925"/>
    <s v="Zuschuss Donatelli"/>
    <x v="0"/>
    <x v="0"/>
    <x v="14"/>
    <x v="2"/>
    <s v="FUR-FU-10003799"/>
    <x v="0"/>
    <n v="71.12"/>
  </r>
  <r>
    <n v="5899"/>
    <s v="CA-2017-167682"/>
    <n v="3"/>
    <x v="3"/>
    <x v="0"/>
    <s v="09/04/2017"/>
    <x v="1"/>
    <s v="ZD-21925"/>
    <s v="Zuschuss Donatelli"/>
    <x v="0"/>
    <x v="0"/>
    <x v="14"/>
    <x v="2"/>
    <s v="TEC-PH-10000673"/>
    <x v="2"/>
    <n v="259.95999999999998"/>
  </r>
  <r>
    <n v="5900"/>
    <s v="CA-2018-108000"/>
    <n v="12"/>
    <x v="9"/>
    <x v="3"/>
    <s v="16/01/2018"/>
    <x v="1"/>
    <s v="LS-16945"/>
    <s v="Linda Southworth"/>
    <x v="1"/>
    <x v="0"/>
    <x v="1"/>
    <x v="1"/>
    <s v="OFF-EN-10002621"/>
    <x v="1"/>
    <n v="9.7799999999999994"/>
  </r>
  <r>
    <n v="5901"/>
    <s v="CA-2016-146465"/>
    <n v="20"/>
    <x v="0"/>
    <x v="1"/>
    <s v="24/11/2016"/>
    <x v="1"/>
    <s v="PB-18805"/>
    <s v="Patrick Bzostek"/>
    <x v="2"/>
    <x v="0"/>
    <x v="1"/>
    <x v="1"/>
    <s v="OFF-BI-10004528"/>
    <x v="1"/>
    <n v="24.192"/>
  </r>
  <r>
    <n v="5902"/>
    <s v="CA-2017-159639"/>
    <n v="27"/>
    <x v="0"/>
    <x v="0"/>
    <s v="02/12/2017"/>
    <x v="1"/>
    <s v="PC-18745"/>
    <s v="Pamela Coakley"/>
    <x v="1"/>
    <x v="0"/>
    <x v="30"/>
    <x v="3"/>
    <s v="FUR-FU-10001889"/>
    <x v="0"/>
    <n v="31.56"/>
  </r>
  <r>
    <n v="5903"/>
    <s v="US-2018-153948"/>
    <n v="6"/>
    <x v="0"/>
    <x v="3"/>
    <s v="06/11/2018"/>
    <x v="3"/>
    <s v="FM-14290"/>
    <s v="Frank Merwin"/>
    <x v="2"/>
    <x v="0"/>
    <x v="1"/>
    <x v="1"/>
    <s v="OFF-PA-10000157"/>
    <x v="1"/>
    <n v="59.94"/>
  </r>
  <r>
    <n v="5904"/>
    <s v="US-2018-153948"/>
    <n v="6"/>
    <x v="0"/>
    <x v="3"/>
    <s v="06/11/2018"/>
    <x v="3"/>
    <s v="FM-14290"/>
    <s v="Frank Merwin"/>
    <x v="2"/>
    <x v="0"/>
    <x v="1"/>
    <x v="1"/>
    <s v="OFF-PA-10002764"/>
    <x v="1"/>
    <n v="45.36"/>
  </r>
  <r>
    <n v="5905"/>
    <s v="US-2018-153948"/>
    <n v="6"/>
    <x v="0"/>
    <x v="3"/>
    <s v="06/11/2018"/>
    <x v="3"/>
    <s v="FM-14290"/>
    <s v="Frank Merwin"/>
    <x v="2"/>
    <x v="0"/>
    <x v="1"/>
    <x v="1"/>
    <s v="OFF-PA-10000143"/>
    <x v="1"/>
    <n v="26.4"/>
  </r>
  <r>
    <n v="5906"/>
    <s v="US-2018-153948"/>
    <n v="6"/>
    <x v="0"/>
    <x v="3"/>
    <s v="06/11/2018"/>
    <x v="3"/>
    <s v="FM-14290"/>
    <s v="Frank Merwin"/>
    <x v="2"/>
    <x v="0"/>
    <x v="1"/>
    <x v="1"/>
    <s v="OFF-LA-10000414"/>
    <x v="1"/>
    <n v="41.4"/>
  </r>
  <r>
    <n v="5907"/>
    <s v="US-2018-153948"/>
    <n v="6"/>
    <x v="0"/>
    <x v="3"/>
    <s v="06/11/2018"/>
    <x v="3"/>
    <s v="FM-14290"/>
    <s v="Frank Merwin"/>
    <x v="2"/>
    <x v="0"/>
    <x v="1"/>
    <x v="1"/>
    <s v="TEC-AC-10003441"/>
    <x v="2"/>
    <n v="16.95"/>
  </r>
  <r>
    <n v="5908"/>
    <s v="US-2017-113985"/>
    <n v="2"/>
    <x v="4"/>
    <x v="0"/>
    <s v="07/12/2017"/>
    <x v="1"/>
    <s v="KD-16495"/>
    <s v="Keith Dawkins"/>
    <x v="1"/>
    <x v="0"/>
    <x v="1"/>
    <x v="1"/>
    <s v="OFF-BI-10002353"/>
    <x v="1"/>
    <n v="24.704000000000001"/>
  </r>
  <r>
    <n v="5909"/>
    <s v="US-2017-113985"/>
    <n v="2"/>
    <x v="4"/>
    <x v="0"/>
    <s v="07/12/2017"/>
    <x v="1"/>
    <s v="KD-16495"/>
    <s v="Keith Dawkins"/>
    <x v="1"/>
    <x v="0"/>
    <x v="1"/>
    <x v="1"/>
    <s v="OFF-AP-10001303"/>
    <x v="1"/>
    <n v="59.7"/>
  </r>
  <r>
    <n v="5910"/>
    <s v="US-2017-113985"/>
    <n v="2"/>
    <x v="4"/>
    <x v="0"/>
    <s v="07/12/2017"/>
    <x v="1"/>
    <s v="KD-16495"/>
    <s v="Keith Dawkins"/>
    <x v="1"/>
    <x v="0"/>
    <x v="1"/>
    <x v="1"/>
    <s v="FUR-FU-10003026"/>
    <x v="0"/>
    <n v="14.52"/>
  </r>
  <r>
    <n v="5911"/>
    <s v="US-2017-113985"/>
    <n v="2"/>
    <x v="4"/>
    <x v="0"/>
    <s v="07/12/2017"/>
    <x v="1"/>
    <s v="KD-16495"/>
    <s v="Keith Dawkins"/>
    <x v="1"/>
    <x v="0"/>
    <x v="1"/>
    <x v="1"/>
    <s v="OFF-BI-10000632"/>
    <x v="1"/>
    <n v="104.184"/>
  </r>
  <r>
    <n v="5912"/>
    <s v="CA-2017-155383"/>
    <n v="17"/>
    <x v="4"/>
    <x v="0"/>
    <s v="22/12/2017"/>
    <x v="1"/>
    <s v="SC-20680"/>
    <s v="Steve Carroll"/>
    <x v="2"/>
    <x v="0"/>
    <x v="4"/>
    <x v="1"/>
    <s v="OFF-ST-10001328"/>
    <x v="1"/>
    <n v="46.53"/>
  </r>
  <r>
    <n v="5913"/>
    <s v="CA-2015-120432"/>
    <n v="24"/>
    <x v="6"/>
    <x v="2"/>
    <s v="26/08/2015"/>
    <x v="0"/>
    <s v="DW-13585"/>
    <s v="Dorothy Wardle"/>
    <x v="1"/>
    <x v="0"/>
    <x v="0"/>
    <x v="0"/>
    <s v="OFF-SU-10004661"/>
    <x v="1"/>
    <n v="25.5"/>
  </r>
  <r>
    <n v="5914"/>
    <s v="US-2016-126977"/>
    <n v="17"/>
    <x v="8"/>
    <x v="1"/>
    <s v="23/09/2016"/>
    <x v="1"/>
    <s v="PF-19120"/>
    <s v="Peter Fuller"/>
    <x v="0"/>
    <x v="0"/>
    <x v="15"/>
    <x v="3"/>
    <s v="OFF-ST-10000617"/>
    <x v="1"/>
    <n v="14.9"/>
  </r>
  <r>
    <n v="5915"/>
    <s v="US-2016-126977"/>
    <n v="17"/>
    <x v="8"/>
    <x v="1"/>
    <s v="23/09/2016"/>
    <x v="1"/>
    <s v="PF-19120"/>
    <s v="Peter Fuller"/>
    <x v="0"/>
    <x v="0"/>
    <x v="15"/>
    <x v="3"/>
    <s v="OFF-LA-10002762"/>
    <x v="1"/>
    <n v="87.71"/>
  </r>
  <r>
    <n v="5916"/>
    <s v="US-2016-126977"/>
    <n v="17"/>
    <x v="8"/>
    <x v="1"/>
    <s v="23/09/2016"/>
    <x v="1"/>
    <s v="PF-19120"/>
    <s v="Peter Fuller"/>
    <x v="0"/>
    <x v="0"/>
    <x v="15"/>
    <x v="3"/>
    <s v="FUR-CH-10001973"/>
    <x v="0"/>
    <n v="199.76400000000001"/>
  </r>
  <r>
    <n v="5917"/>
    <s v="US-2016-126977"/>
    <n v="17"/>
    <x v="8"/>
    <x v="1"/>
    <s v="23/09/2016"/>
    <x v="1"/>
    <s v="PF-19120"/>
    <s v="Peter Fuller"/>
    <x v="0"/>
    <x v="0"/>
    <x v="15"/>
    <x v="3"/>
    <s v="OFF-ST-10003058"/>
    <x v="1"/>
    <n v="94.6"/>
  </r>
  <r>
    <n v="5918"/>
    <s v="US-2016-126977"/>
    <n v="17"/>
    <x v="8"/>
    <x v="1"/>
    <s v="23/09/2016"/>
    <x v="1"/>
    <s v="PF-19120"/>
    <s v="Peter Fuller"/>
    <x v="0"/>
    <x v="0"/>
    <x v="15"/>
    <x v="3"/>
    <s v="FUR-BO-10004834"/>
    <x v="0"/>
    <n v="4228.7039999999997"/>
  </r>
  <r>
    <n v="5919"/>
    <s v="US-2016-126977"/>
    <n v="17"/>
    <x v="8"/>
    <x v="1"/>
    <s v="23/09/2016"/>
    <x v="1"/>
    <s v="PF-19120"/>
    <s v="Peter Fuller"/>
    <x v="0"/>
    <x v="0"/>
    <x v="15"/>
    <x v="3"/>
    <s v="FUR-BO-10002213"/>
    <x v="0"/>
    <n v="2003.92"/>
  </r>
  <r>
    <n v="5920"/>
    <s v="US-2016-126977"/>
    <n v="17"/>
    <x v="8"/>
    <x v="1"/>
    <s v="23/09/2016"/>
    <x v="1"/>
    <s v="PF-19120"/>
    <s v="Peter Fuller"/>
    <x v="0"/>
    <x v="0"/>
    <x v="15"/>
    <x v="3"/>
    <s v="TEC-PH-10002170"/>
    <x v="2"/>
    <n v="209.97"/>
  </r>
  <r>
    <n v="5921"/>
    <s v="US-2016-126977"/>
    <n v="17"/>
    <x v="8"/>
    <x v="1"/>
    <s v="23/09/2016"/>
    <x v="1"/>
    <s v="PF-19120"/>
    <s v="Peter Fuller"/>
    <x v="0"/>
    <x v="0"/>
    <x v="15"/>
    <x v="3"/>
    <s v="TEC-AC-10003033"/>
    <x v="2"/>
    <n v="659.9"/>
  </r>
  <r>
    <n v="5922"/>
    <s v="US-2016-126977"/>
    <n v="17"/>
    <x v="8"/>
    <x v="1"/>
    <s v="23/09/2016"/>
    <x v="1"/>
    <s v="PF-19120"/>
    <s v="Peter Fuller"/>
    <x v="0"/>
    <x v="0"/>
    <x v="15"/>
    <x v="3"/>
    <s v="OFF-PA-10004071"/>
    <x v="1"/>
    <n v="110.96"/>
  </r>
  <r>
    <n v="5923"/>
    <s v="US-2016-126977"/>
    <n v="17"/>
    <x v="8"/>
    <x v="1"/>
    <s v="23/09/2016"/>
    <x v="1"/>
    <s v="PF-19120"/>
    <s v="Peter Fuller"/>
    <x v="0"/>
    <x v="0"/>
    <x v="15"/>
    <x v="3"/>
    <s v="TEC-PH-10000169"/>
    <x v="2"/>
    <n v="67.8"/>
  </r>
  <r>
    <n v="5924"/>
    <s v="CA-2017-130288"/>
    <n v="26"/>
    <x v="0"/>
    <x v="0"/>
    <s v="30/11/2017"/>
    <x v="0"/>
    <s v="DK-13225"/>
    <s v="Dean Katz"/>
    <x v="1"/>
    <x v="0"/>
    <x v="15"/>
    <x v="3"/>
    <s v="FUR-TA-10002958"/>
    <x v="0"/>
    <n v="313.17599999999999"/>
  </r>
  <r>
    <n v="5925"/>
    <s v="CA-2018-146458"/>
    <n v="19"/>
    <x v="0"/>
    <x v="3"/>
    <s v="22/11/2018"/>
    <x v="0"/>
    <s v="RB-19435"/>
    <s v="Richard Bierner"/>
    <x v="0"/>
    <x v="0"/>
    <x v="17"/>
    <x v="0"/>
    <s v="OFF-AR-10001177"/>
    <x v="1"/>
    <n v="22.96"/>
  </r>
  <r>
    <n v="5926"/>
    <s v="CA-2018-150420"/>
    <n v="3"/>
    <x v="1"/>
    <x v="3"/>
    <s v="08/06/2018"/>
    <x v="1"/>
    <s v="GD-14590"/>
    <s v="Giulietta Dortch"/>
    <x v="1"/>
    <x v="0"/>
    <x v="4"/>
    <x v="1"/>
    <s v="TEC-AC-10004975"/>
    <x v="2"/>
    <n v="1099.5"/>
  </r>
  <r>
    <n v="5927"/>
    <s v="US-2015-118997"/>
    <n v="8"/>
    <x v="3"/>
    <x v="2"/>
    <s v="12/04/2015"/>
    <x v="1"/>
    <s v="RA-19885"/>
    <s v="Ruben Ausman"/>
    <x v="1"/>
    <x v="0"/>
    <x v="19"/>
    <x v="0"/>
    <s v="FUR-TA-10001086"/>
    <x v="0"/>
    <n v="1215.92"/>
  </r>
  <r>
    <n v="5928"/>
    <s v="CA-2015-114314"/>
    <n v="11"/>
    <x v="2"/>
    <x v="2"/>
    <s v="15/10/2015"/>
    <x v="1"/>
    <s v="DB-13555"/>
    <s v="Dorothy Badders"/>
    <x v="1"/>
    <x v="0"/>
    <x v="36"/>
    <x v="0"/>
    <s v="OFF-LA-10000240"/>
    <x v="1"/>
    <n v="7.31"/>
  </r>
  <r>
    <n v="5929"/>
    <s v="CA-2015-114314"/>
    <n v="11"/>
    <x v="2"/>
    <x v="2"/>
    <s v="15/10/2015"/>
    <x v="1"/>
    <s v="DB-13555"/>
    <s v="Dorothy Badders"/>
    <x v="1"/>
    <x v="0"/>
    <x v="36"/>
    <x v="0"/>
    <s v="FUR-FU-10002107"/>
    <x v="0"/>
    <n v="8.92"/>
  </r>
  <r>
    <n v="5930"/>
    <s v="US-2018-169551"/>
    <n v="7"/>
    <x v="7"/>
    <x v="3"/>
    <s v="09/07/2018"/>
    <x v="2"/>
    <s v="RL-19615"/>
    <s v="Rob Lucas"/>
    <x v="0"/>
    <x v="0"/>
    <x v="9"/>
    <x v="3"/>
    <s v="FUR-BO-10001519"/>
    <x v="0"/>
    <n v="87.21"/>
  </r>
  <r>
    <n v="5931"/>
    <s v="US-2018-169551"/>
    <n v="7"/>
    <x v="7"/>
    <x v="3"/>
    <s v="09/07/2018"/>
    <x v="2"/>
    <s v="RL-19615"/>
    <s v="Rob Lucas"/>
    <x v="0"/>
    <x v="0"/>
    <x v="9"/>
    <x v="3"/>
    <s v="OFF-PA-10004100"/>
    <x v="1"/>
    <n v="15.552"/>
  </r>
  <r>
    <n v="5932"/>
    <s v="US-2018-169551"/>
    <n v="7"/>
    <x v="7"/>
    <x v="3"/>
    <s v="09/07/2018"/>
    <x v="2"/>
    <s v="RL-19615"/>
    <s v="Rob Lucas"/>
    <x v="0"/>
    <x v="0"/>
    <x v="9"/>
    <x v="3"/>
    <s v="TEC-PH-10001363"/>
    <x v="2"/>
    <n v="683.98800000000006"/>
  </r>
  <r>
    <n v="5933"/>
    <s v="US-2018-169551"/>
    <n v="7"/>
    <x v="7"/>
    <x v="3"/>
    <s v="09/07/2018"/>
    <x v="2"/>
    <s v="RL-19615"/>
    <s v="Rob Lucas"/>
    <x v="0"/>
    <x v="0"/>
    <x v="9"/>
    <x v="3"/>
    <s v="OFF-ST-10004835"/>
    <x v="1"/>
    <n v="13.391999999999999"/>
  </r>
  <r>
    <n v="5934"/>
    <s v="US-2018-169551"/>
    <n v="7"/>
    <x v="7"/>
    <x v="3"/>
    <s v="09/07/2018"/>
    <x v="2"/>
    <s v="RL-19615"/>
    <s v="Rob Lucas"/>
    <x v="0"/>
    <x v="0"/>
    <x v="9"/>
    <x v="3"/>
    <s v="TEC-AC-10002018"/>
    <x v="2"/>
    <n v="16.776"/>
  </r>
  <r>
    <n v="5935"/>
    <s v="US-2018-169551"/>
    <n v="7"/>
    <x v="7"/>
    <x v="3"/>
    <s v="09/07/2018"/>
    <x v="2"/>
    <s v="RL-19615"/>
    <s v="Rob Lucas"/>
    <x v="0"/>
    <x v="0"/>
    <x v="9"/>
    <x v="3"/>
    <s v="TEC-AC-10003033"/>
    <x v="2"/>
    <n v="527.91999999999996"/>
  </r>
  <r>
    <n v="5936"/>
    <s v="CA-2017-103107"/>
    <n v="4"/>
    <x v="7"/>
    <x v="0"/>
    <s v="04/07/2017"/>
    <x v="3"/>
    <s v="RB-19465"/>
    <s v="Rick Bensley"/>
    <x v="2"/>
    <x v="0"/>
    <x v="4"/>
    <x v="1"/>
    <s v="FUR-FU-10000221"/>
    <x v="0"/>
    <n v="25.4"/>
  </r>
  <r>
    <n v="5937"/>
    <s v="CA-2017-103107"/>
    <n v="4"/>
    <x v="7"/>
    <x v="0"/>
    <s v="04/07/2017"/>
    <x v="3"/>
    <s v="RB-19465"/>
    <s v="Rick Bensley"/>
    <x v="2"/>
    <x v="0"/>
    <x v="4"/>
    <x v="1"/>
    <s v="TEC-PH-10001198"/>
    <x v="2"/>
    <n v="177.48"/>
  </r>
  <r>
    <n v="5938"/>
    <s v="CA-2017-103107"/>
    <n v="4"/>
    <x v="7"/>
    <x v="0"/>
    <s v="04/07/2017"/>
    <x v="3"/>
    <s v="RB-19465"/>
    <s v="Rick Bensley"/>
    <x v="2"/>
    <x v="0"/>
    <x v="4"/>
    <x v="1"/>
    <s v="TEC-PH-10002564"/>
    <x v="2"/>
    <n v="71.975999999999999"/>
  </r>
  <r>
    <n v="5939"/>
    <s v="CA-2018-122077"/>
    <n v="19"/>
    <x v="5"/>
    <x v="3"/>
    <s v="25/05/2018"/>
    <x v="1"/>
    <s v="JF-15295"/>
    <s v="Jason Fortune-"/>
    <x v="0"/>
    <x v="0"/>
    <x v="5"/>
    <x v="2"/>
    <s v="TEC-PH-10003811"/>
    <x v="2"/>
    <n v="95.992000000000004"/>
  </r>
  <r>
    <n v="5940"/>
    <s v="CA-2018-122077"/>
    <n v="19"/>
    <x v="5"/>
    <x v="3"/>
    <s v="25/05/2018"/>
    <x v="1"/>
    <s v="JF-15295"/>
    <s v="Jason Fortune-"/>
    <x v="0"/>
    <x v="0"/>
    <x v="5"/>
    <x v="2"/>
    <s v="OFF-LA-10004178"/>
    <x v="1"/>
    <n v="13.215999999999999"/>
  </r>
  <r>
    <n v="5941"/>
    <s v="CA-2018-112431"/>
    <n v="12"/>
    <x v="2"/>
    <x v="3"/>
    <s v="14/10/2018"/>
    <x v="0"/>
    <s v="RW-19690"/>
    <s v="Robert Waldorf"/>
    <x v="0"/>
    <x v="0"/>
    <x v="1"/>
    <x v="1"/>
    <s v="TEC-AC-10001465"/>
    <x v="2"/>
    <n v="435.84"/>
  </r>
  <r>
    <n v="5942"/>
    <s v="CA-2018-112431"/>
    <n v="12"/>
    <x v="2"/>
    <x v="3"/>
    <s v="14/10/2018"/>
    <x v="0"/>
    <s v="RW-19690"/>
    <s v="Robert Waldorf"/>
    <x v="0"/>
    <x v="0"/>
    <x v="1"/>
    <x v="1"/>
    <s v="OFF-AR-10000940"/>
    <x v="1"/>
    <n v="5.88"/>
  </r>
  <r>
    <n v="5943"/>
    <s v="CA-2017-151092"/>
    <n v="6"/>
    <x v="6"/>
    <x v="0"/>
    <s v="13/08/2017"/>
    <x v="1"/>
    <s v="VG-21790"/>
    <s v="Vivek Gonzalez"/>
    <x v="0"/>
    <x v="0"/>
    <x v="1"/>
    <x v="1"/>
    <s v="TEC-PH-10001700"/>
    <x v="2"/>
    <n v="211.16800000000001"/>
  </r>
  <r>
    <n v="5944"/>
    <s v="CA-2015-104178"/>
    <n v="25"/>
    <x v="6"/>
    <x v="2"/>
    <s v="29/08/2015"/>
    <x v="1"/>
    <s v="JM-15265"/>
    <s v="Janet Molinari"/>
    <x v="1"/>
    <x v="0"/>
    <x v="1"/>
    <x v="1"/>
    <s v="FUR-FU-10000771"/>
    <x v="0"/>
    <n v="6.28"/>
  </r>
  <r>
    <n v="5945"/>
    <s v="CA-2015-104178"/>
    <n v="25"/>
    <x v="6"/>
    <x v="2"/>
    <s v="29/08/2015"/>
    <x v="1"/>
    <s v="JM-15265"/>
    <s v="Janet Molinari"/>
    <x v="1"/>
    <x v="0"/>
    <x v="1"/>
    <x v="1"/>
    <s v="TEC-AC-10002399"/>
    <x v="2"/>
    <n v="95.1"/>
  </r>
  <r>
    <n v="5946"/>
    <s v="CA-2015-104178"/>
    <n v="25"/>
    <x v="6"/>
    <x v="2"/>
    <s v="29/08/2015"/>
    <x v="1"/>
    <s v="JM-15265"/>
    <s v="Janet Molinari"/>
    <x v="1"/>
    <x v="0"/>
    <x v="1"/>
    <x v="1"/>
    <s v="OFF-PA-10004983"/>
    <x v="1"/>
    <n v="25.92"/>
  </r>
  <r>
    <n v="5947"/>
    <s v="CA-2015-104178"/>
    <n v="25"/>
    <x v="6"/>
    <x v="2"/>
    <s v="29/08/2015"/>
    <x v="1"/>
    <s v="JM-15265"/>
    <s v="Janet Molinari"/>
    <x v="1"/>
    <x v="0"/>
    <x v="1"/>
    <x v="1"/>
    <s v="OFF-ST-10004258"/>
    <x v="1"/>
    <n v="48.84"/>
  </r>
  <r>
    <n v="5948"/>
    <s v="CA-2016-115924"/>
    <n v="14"/>
    <x v="8"/>
    <x v="1"/>
    <s v="18/09/2016"/>
    <x v="0"/>
    <s v="BE-11455"/>
    <s v="Brad Eason"/>
    <x v="2"/>
    <x v="0"/>
    <x v="23"/>
    <x v="2"/>
    <s v="OFF-BI-10004040"/>
    <x v="1"/>
    <n v="25.9"/>
  </r>
  <r>
    <n v="5949"/>
    <s v="CA-2018-161046"/>
    <n v="5"/>
    <x v="10"/>
    <x v="3"/>
    <s v="05/03/2018"/>
    <x v="3"/>
    <s v="CB-12535"/>
    <s v="Claudia Bergmann"/>
    <x v="1"/>
    <x v="0"/>
    <x v="35"/>
    <x v="0"/>
    <s v="OFF-EN-10003862"/>
    <x v="1"/>
    <n v="42.68"/>
  </r>
  <r>
    <n v="5950"/>
    <s v="CA-2018-161046"/>
    <n v="5"/>
    <x v="10"/>
    <x v="3"/>
    <s v="05/03/2018"/>
    <x v="3"/>
    <s v="CB-12535"/>
    <s v="Claudia Bergmann"/>
    <x v="1"/>
    <x v="0"/>
    <x v="35"/>
    <x v="0"/>
    <s v="TEC-AC-10004571"/>
    <x v="2"/>
    <n v="299.97000000000003"/>
  </r>
  <r>
    <n v="5951"/>
    <s v="CA-2018-161046"/>
    <n v="5"/>
    <x v="10"/>
    <x v="3"/>
    <s v="05/03/2018"/>
    <x v="3"/>
    <s v="CB-12535"/>
    <s v="Claudia Bergmann"/>
    <x v="1"/>
    <x v="0"/>
    <x v="35"/>
    <x v="0"/>
    <s v="OFF-AP-10000891"/>
    <x v="1"/>
    <n v="262.24"/>
  </r>
  <r>
    <n v="5952"/>
    <s v="CA-2018-161046"/>
    <n v="5"/>
    <x v="10"/>
    <x v="3"/>
    <s v="05/03/2018"/>
    <x v="3"/>
    <s v="CB-12535"/>
    <s v="Claudia Bergmann"/>
    <x v="1"/>
    <x v="0"/>
    <x v="35"/>
    <x v="0"/>
    <s v="OFF-BI-10002026"/>
    <x v="1"/>
    <n v="234.36"/>
  </r>
  <r>
    <n v="5953"/>
    <s v="US-2018-141698"/>
    <n v="15"/>
    <x v="3"/>
    <x v="3"/>
    <s v="21/04/2018"/>
    <x v="1"/>
    <s v="SD-20485"/>
    <s v="Shirley Daniels"/>
    <x v="2"/>
    <x v="0"/>
    <x v="5"/>
    <x v="2"/>
    <s v="OFF-PA-10001826"/>
    <x v="1"/>
    <n v="20.736000000000001"/>
  </r>
  <r>
    <n v="5954"/>
    <s v="US-2015-105151"/>
    <n v="30"/>
    <x v="10"/>
    <x v="2"/>
    <s v="31/03/2015"/>
    <x v="2"/>
    <s v="SG-20890"/>
    <s v="Susan Gilcrest"/>
    <x v="1"/>
    <x v="0"/>
    <x v="15"/>
    <x v="3"/>
    <s v="OFF-AR-10001231"/>
    <x v="1"/>
    <n v="10.5"/>
  </r>
  <r>
    <n v="5955"/>
    <s v="CA-2015-155796"/>
    <n v="11"/>
    <x v="0"/>
    <x v="2"/>
    <s v="15/11/2015"/>
    <x v="0"/>
    <s v="TS-21430"/>
    <s v="Tom Stivers"/>
    <x v="1"/>
    <x v="0"/>
    <x v="9"/>
    <x v="3"/>
    <s v="FUR-FU-10000409"/>
    <x v="0"/>
    <n v="23.968"/>
  </r>
  <r>
    <n v="5956"/>
    <s v="CA-2015-155796"/>
    <n v="11"/>
    <x v="0"/>
    <x v="2"/>
    <s v="15/11/2015"/>
    <x v="0"/>
    <s v="TS-21430"/>
    <s v="Tom Stivers"/>
    <x v="1"/>
    <x v="0"/>
    <x v="9"/>
    <x v="3"/>
    <s v="FUR-BO-10002545"/>
    <x v="0"/>
    <n v="521.96"/>
  </r>
  <r>
    <n v="5957"/>
    <s v="CA-2017-127138"/>
    <n v="12"/>
    <x v="10"/>
    <x v="0"/>
    <s v="15/03/2017"/>
    <x v="0"/>
    <s v="DK-13225"/>
    <s v="Dean Katz"/>
    <x v="1"/>
    <x v="0"/>
    <x v="1"/>
    <x v="1"/>
    <s v="OFF-ST-10002756"/>
    <x v="1"/>
    <n v="676.55"/>
  </r>
  <r>
    <n v="5958"/>
    <s v="CA-2017-127138"/>
    <n v="12"/>
    <x v="10"/>
    <x v="0"/>
    <s v="15/03/2017"/>
    <x v="0"/>
    <s v="DK-13225"/>
    <s v="Dean Katz"/>
    <x v="1"/>
    <x v="0"/>
    <x v="1"/>
    <x v="1"/>
    <s v="OFF-AP-10003842"/>
    <x v="1"/>
    <n v="154.9"/>
  </r>
  <r>
    <n v="5959"/>
    <s v="CA-2017-127138"/>
    <n v="12"/>
    <x v="10"/>
    <x v="0"/>
    <s v="15/03/2017"/>
    <x v="0"/>
    <s v="DK-13225"/>
    <s v="Dean Katz"/>
    <x v="1"/>
    <x v="0"/>
    <x v="1"/>
    <x v="1"/>
    <s v="OFF-EN-10004459"/>
    <x v="1"/>
    <n v="30.56"/>
  </r>
  <r>
    <n v="5960"/>
    <s v="CA-2017-127138"/>
    <n v="12"/>
    <x v="10"/>
    <x v="0"/>
    <s v="15/03/2017"/>
    <x v="0"/>
    <s v="DK-13225"/>
    <s v="Dean Katz"/>
    <x v="1"/>
    <x v="0"/>
    <x v="1"/>
    <x v="1"/>
    <s v="FUR-CH-10003746"/>
    <x v="0"/>
    <n v="770.35199999999998"/>
  </r>
  <r>
    <n v="5961"/>
    <s v="CA-2018-150602"/>
    <n v="9"/>
    <x v="11"/>
    <x v="3"/>
    <s v="14/02/2018"/>
    <x v="0"/>
    <s v="ML-17395"/>
    <s v="Marina Lichtenstein"/>
    <x v="1"/>
    <x v="0"/>
    <x v="1"/>
    <x v="1"/>
    <s v="FUR-FU-10003142"/>
    <x v="0"/>
    <n v="21.12"/>
  </r>
  <r>
    <n v="5962"/>
    <s v="CA-2015-140732"/>
    <n v="11"/>
    <x v="0"/>
    <x v="2"/>
    <s v="13/11/2015"/>
    <x v="0"/>
    <s v="MA-17560"/>
    <s v="Matt Abelman"/>
    <x v="2"/>
    <x v="0"/>
    <x v="1"/>
    <x v="1"/>
    <s v="TEC-PH-10001425"/>
    <x v="2"/>
    <n v="575.928"/>
  </r>
  <r>
    <n v="5963"/>
    <s v="CA-2015-140732"/>
    <n v="11"/>
    <x v="0"/>
    <x v="2"/>
    <s v="13/11/2015"/>
    <x v="0"/>
    <s v="MA-17560"/>
    <s v="Matt Abelman"/>
    <x v="2"/>
    <x v="0"/>
    <x v="1"/>
    <x v="1"/>
    <s v="OFF-AP-10001626"/>
    <x v="1"/>
    <n v="7.78"/>
  </r>
  <r>
    <n v="5964"/>
    <s v="CA-2015-140732"/>
    <n v="11"/>
    <x v="0"/>
    <x v="2"/>
    <s v="13/11/2015"/>
    <x v="0"/>
    <s v="MA-17560"/>
    <s v="Matt Abelman"/>
    <x v="2"/>
    <x v="0"/>
    <x v="1"/>
    <x v="1"/>
    <s v="OFF-PA-10003625"/>
    <x v="1"/>
    <n v="123.92"/>
  </r>
  <r>
    <n v="5965"/>
    <s v="CA-2018-119011"/>
    <n v="20"/>
    <x v="6"/>
    <x v="3"/>
    <s v="25/08/2018"/>
    <x v="1"/>
    <s v="LR-17035"/>
    <s v="Lisa Ryan"/>
    <x v="1"/>
    <x v="0"/>
    <x v="1"/>
    <x v="1"/>
    <s v="OFF-SU-10004768"/>
    <x v="1"/>
    <n v="17.22"/>
  </r>
  <r>
    <n v="5966"/>
    <s v="CA-2018-119011"/>
    <n v="20"/>
    <x v="6"/>
    <x v="3"/>
    <s v="25/08/2018"/>
    <x v="1"/>
    <s v="LR-17035"/>
    <s v="Lisa Ryan"/>
    <x v="1"/>
    <x v="0"/>
    <x v="1"/>
    <x v="1"/>
    <s v="OFF-ST-10000777"/>
    <x v="1"/>
    <n v="226.56"/>
  </r>
  <r>
    <n v="5967"/>
    <s v="CA-2018-119011"/>
    <n v="20"/>
    <x v="6"/>
    <x v="3"/>
    <s v="25/08/2018"/>
    <x v="1"/>
    <s v="LR-17035"/>
    <s v="Lisa Ryan"/>
    <x v="1"/>
    <x v="0"/>
    <x v="1"/>
    <x v="1"/>
    <s v="TEC-PH-10003171"/>
    <x v="2"/>
    <n v="107.88"/>
  </r>
  <r>
    <n v="5968"/>
    <s v="CA-2017-166912"/>
    <n v="15"/>
    <x v="9"/>
    <x v="0"/>
    <s v="17/01/2017"/>
    <x v="2"/>
    <s v="BE-11335"/>
    <s v="Bill Eplett"/>
    <x v="2"/>
    <x v="0"/>
    <x v="15"/>
    <x v="3"/>
    <s v="OFF-PA-10001033"/>
    <x v="1"/>
    <n v="81.98"/>
  </r>
  <r>
    <n v="5969"/>
    <s v="CA-2015-141726"/>
    <n v="20"/>
    <x v="7"/>
    <x v="2"/>
    <s v="22/07/2015"/>
    <x v="2"/>
    <s v="CC-12145"/>
    <s v="Charles Crestani"/>
    <x v="0"/>
    <x v="0"/>
    <x v="1"/>
    <x v="1"/>
    <s v="OFF-PA-10000418"/>
    <x v="1"/>
    <n v="104.85"/>
  </r>
  <r>
    <n v="5970"/>
    <s v="CA-2015-141726"/>
    <n v="20"/>
    <x v="7"/>
    <x v="2"/>
    <s v="22/07/2015"/>
    <x v="2"/>
    <s v="CC-12145"/>
    <s v="Charles Crestani"/>
    <x v="0"/>
    <x v="0"/>
    <x v="1"/>
    <x v="1"/>
    <s v="OFF-BI-10001982"/>
    <x v="1"/>
    <n v="8.7040000000000006"/>
  </r>
  <r>
    <n v="5971"/>
    <s v="CA-2015-141726"/>
    <n v="20"/>
    <x v="7"/>
    <x v="2"/>
    <s v="22/07/2015"/>
    <x v="2"/>
    <s v="CC-12145"/>
    <s v="Charles Crestani"/>
    <x v="0"/>
    <x v="0"/>
    <x v="1"/>
    <x v="1"/>
    <s v="OFF-PA-10002230"/>
    <x v="1"/>
    <n v="19.920000000000002"/>
  </r>
  <r>
    <n v="5972"/>
    <s v="CA-2015-141726"/>
    <n v="20"/>
    <x v="7"/>
    <x v="2"/>
    <s v="22/07/2015"/>
    <x v="2"/>
    <s v="CC-12145"/>
    <s v="Charles Crestani"/>
    <x v="0"/>
    <x v="0"/>
    <x v="1"/>
    <x v="1"/>
    <s v="FUR-FU-10003577"/>
    <x v="0"/>
    <n v="43.02"/>
  </r>
  <r>
    <n v="5973"/>
    <s v="CA-2018-115105"/>
    <n v="6"/>
    <x v="11"/>
    <x v="3"/>
    <s v="11/02/2018"/>
    <x v="1"/>
    <s v="BD-11770"/>
    <s v="Bryan Davis"/>
    <x v="0"/>
    <x v="0"/>
    <x v="15"/>
    <x v="3"/>
    <s v="FUR-BO-10001811"/>
    <x v="0"/>
    <n v="240.78399999999999"/>
  </r>
  <r>
    <n v="5974"/>
    <s v="CA-2016-143980"/>
    <n v="25"/>
    <x v="4"/>
    <x v="1"/>
    <s v="29/12/2016"/>
    <x v="1"/>
    <s v="JK-15640"/>
    <s v="Jim Kriz"/>
    <x v="2"/>
    <x v="0"/>
    <x v="15"/>
    <x v="3"/>
    <s v="OFF-AP-10003779"/>
    <x v="1"/>
    <n v="414.96"/>
  </r>
  <r>
    <n v="5975"/>
    <s v="CA-2017-135636"/>
    <n v="8"/>
    <x v="2"/>
    <x v="0"/>
    <s v="13/10/2017"/>
    <x v="1"/>
    <s v="DB-13615"/>
    <s v="Doug Bickford"/>
    <x v="0"/>
    <x v="0"/>
    <x v="3"/>
    <x v="0"/>
    <s v="OFF-ST-10000676"/>
    <x v="1"/>
    <n v="387.72"/>
  </r>
  <r>
    <n v="5976"/>
    <s v="CA-2018-102155"/>
    <n v="13"/>
    <x v="7"/>
    <x v="3"/>
    <s v="17/07/2018"/>
    <x v="1"/>
    <s v="RR-19525"/>
    <s v="Rick Reed"/>
    <x v="1"/>
    <x v="0"/>
    <x v="41"/>
    <x v="2"/>
    <s v="OFF-ST-10001496"/>
    <x v="1"/>
    <n v="360.38"/>
  </r>
  <r>
    <n v="5977"/>
    <s v="CA-2018-102155"/>
    <n v="13"/>
    <x v="7"/>
    <x v="3"/>
    <s v="17/07/2018"/>
    <x v="1"/>
    <s v="RR-19525"/>
    <s v="Rick Reed"/>
    <x v="1"/>
    <x v="0"/>
    <x v="41"/>
    <x v="2"/>
    <s v="OFF-PA-10003673"/>
    <x v="1"/>
    <n v="13.56"/>
  </r>
  <r>
    <n v="5978"/>
    <s v="CA-2018-116953"/>
    <n v="24"/>
    <x v="3"/>
    <x v="3"/>
    <s v="25/04/2018"/>
    <x v="2"/>
    <s v="SV-20935"/>
    <s v="Susan Vittorini"/>
    <x v="0"/>
    <x v="0"/>
    <x v="16"/>
    <x v="1"/>
    <s v="TEC-PH-10004614"/>
    <x v="2"/>
    <n v="552"/>
  </r>
  <r>
    <n v="5979"/>
    <s v="CA-2015-117765"/>
    <n v="7"/>
    <x v="8"/>
    <x v="2"/>
    <s v="13/09/2015"/>
    <x v="1"/>
    <s v="RB-19465"/>
    <s v="Rick Bensley"/>
    <x v="2"/>
    <x v="0"/>
    <x v="26"/>
    <x v="2"/>
    <s v="FUR-TA-10001039"/>
    <x v="0"/>
    <n v="429.9"/>
  </r>
  <r>
    <n v="5980"/>
    <s v="CA-2015-117765"/>
    <n v="7"/>
    <x v="8"/>
    <x v="2"/>
    <s v="13/09/2015"/>
    <x v="1"/>
    <s v="RB-19465"/>
    <s v="Rick Bensley"/>
    <x v="2"/>
    <x v="0"/>
    <x v="26"/>
    <x v="2"/>
    <s v="OFF-BI-10000474"/>
    <x v="1"/>
    <n v="32.06"/>
  </r>
  <r>
    <n v="5981"/>
    <s v="CA-2015-117765"/>
    <n v="7"/>
    <x v="8"/>
    <x v="2"/>
    <s v="13/09/2015"/>
    <x v="1"/>
    <s v="RB-19465"/>
    <s v="Rick Bensley"/>
    <x v="2"/>
    <x v="0"/>
    <x v="26"/>
    <x v="2"/>
    <s v="FUR-CH-10004698"/>
    <x v="0"/>
    <n v="161.96"/>
  </r>
  <r>
    <n v="5982"/>
    <s v="CA-2015-117765"/>
    <n v="7"/>
    <x v="8"/>
    <x v="2"/>
    <s v="13/09/2015"/>
    <x v="1"/>
    <s v="RB-19465"/>
    <s v="Rick Bensley"/>
    <x v="2"/>
    <x v="0"/>
    <x v="26"/>
    <x v="2"/>
    <s v="OFF-ST-10003327"/>
    <x v="1"/>
    <n v="19.86"/>
  </r>
  <r>
    <n v="5983"/>
    <s v="CA-2017-114895"/>
    <n v="21"/>
    <x v="0"/>
    <x v="0"/>
    <s v="28/11/2017"/>
    <x v="1"/>
    <s v="MV-18190"/>
    <s v="Mike Vittorini"/>
    <x v="0"/>
    <x v="0"/>
    <x v="15"/>
    <x v="3"/>
    <s v="OFF-PA-10000232"/>
    <x v="1"/>
    <n v="12.96"/>
  </r>
  <r>
    <n v="5984"/>
    <s v="CA-2018-112984"/>
    <n v="16"/>
    <x v="8"/>
    <x v="3"/>
    <s v="18/09/2018"/>
    <x v="0"/>
    <s v="EH-14185"/>
    <s v="Evan Henry"/>
    <x v="0"/>
    <x v="0"/>
    <x v="9"/>
    <x v="3"/>
    <s v="OFF-PA-10003657"/>
    <x v="1"/>
    <n v="20.544"/>
  </r>
  <r>
    <n v="5985"/>
    <s v="CA-2017-163776"/>
    <n v="19"/>
    <x v="7"/>
    <x v="0"/>
    <s v="25/07/2017"/>
    <x v="1"/>
    <s v="JS-16030"/>
    <s v="Joy Smith"/>
    <x v="0"/>
    <x v="0"/>
    <x v="35"/>
    <x v="0"/>
    <s v="FUR-FU-10001185"/>
    <x v="0"/>
    <n v="185.58"/>
  </r>
  <r>
    <n v="5986"/>
    <s v="CA-2017-163776"/>
    <n v="19"/>
    <x v="7"/>
    <x v="0"/>
    <s v="25/07/2017"/>
    <x v="1"/>
    <s v="JS-16030"/>
    <s v="Joy Smith"/>
    <x v="0"/>
    <x v="0"/>
    <x v="35"/>
    <x v="0"/>
    <s v="OFF-BI-10003007"/>
    <x v="1"/>
    <n v="77.56"/>
  </r>
  <r>
    <n v="5987"/>
    <s v="CA-2017-163776"/>
    <n v="19"/>
    <x v="7"/>
    <x v="0"/>
    <s v="25/07/2017"/>
    <x v="1"/>
    <s v="JS-16030"/>
    <s v="Joy Smith"/>
    <x v="0"/>
    <x v="0"/>
    <x v="35"/>
    <x v="0"/>
    <s v="OFF-ST-10002485"/>
    <x v="1"/>
    <n v="87.92"/>
  </r>
  <r>
    <n v="5988"/>
    <s v="CA-2017-163776"/>
    <n v="19"/>
    <x v="7"/>
    <x v="0"/>
    <s v="25/07/2017"/>
    <x v="1"/>
    <s v="JS-16030"/>
    <s v="Joy Smith"/>
    <x v="0"/>
    <x v="0"/>
    <x v="35"/>
    <x v="0"/>
    <s v="OFF-PA-10001033"/>
    <x v="1"/>
    <n v="245.94"/>
  </r>
  <r>
    <n v="5989"/>
    <s v="CA-2017-163776"/>
    <n v="19"/>
    <x v="7"/>
    <x v="0"/>
    <s v="25/07/2017"/>
    <x v="1"/>
    <s v="JS-16030"/>
    <s v="Joy Smith"/>
    <x v="0"/>
    <x v="0"/>
    <x v="35"/>
    <x v="0"/>
    <s v="OFF-BI-10000404"/>
    <x v="1"/>
    <n v="8.6"/>
  </r>
  <r>
    <n v="5990"/>
    <s v="CA-2017-163776"/>
    <n v="19"/>
    <x v="7"/>
    <x v="0"/>
    <s v="25/07/2017"/>
    <x v="1"/>
    <s v="JS-16030"/>
    <s v="Joy Smith"/>
    <x v="0"/>
    <x v="0"/>
    <x v="35"/>
    <x v="0"/>
    <s v="FUR-BO-10003546"/>
    <x v="0"/>
    <n v="504.9"/>
  </r>
  <r>
    <n v="5991"/>
    <s v="US-2018-163300"/>
    <n v="15"/>
    <x v="8"/>
    <x v="3"/>
    <s v="21/09/2018"/>
    <x v="1"/>
    <s v="ES-14020"/>
    <s v="Erica Smith"/>
    <x v="0"/>
    <x v="0"/>
    <x v="1"/>
    <x v="1"/>
    <s v="OFF-BI-10004390"/>
    <x v="1"/>
    <n v="2357.4879999999998"/>
  </r>
  <r>
    <n v="5992"/>
    <s v="US-2018-163300"/>
    <n v="15"/>
    <x v="8"/>
    <x v="3"/>
    <s v="21/09/2018"/>
    <x v="1"/>
    <s v="ES-14020"/>
    <s v="Erica Smith"/>
    <x v="0"/>
    <x v="0"/>
    <x v="1"/>
    <x v="1"/>
    <s v="TEC-PH-10001700"/>
    <x v="2"/>
    <n v="369.54399999999998"/>
  </r>
  <r>
    <n v="5993"/>
    <s v="US-2018-163300"/>
    <n v="15"/>
    <x v="8"/>
    <x v="3"/>
    <s v="21/09/2018"/>
    <x v="1"/>
    <s v="ES-14020"/>
    <s v="Erica Smith"/>
    <x v="0"/>
    <x v="0"/>
    <x v="1"/>
    <x v="1"/>
    <s v="FUR-CH-10003396"/>
    <x v="0"/>
    <n v="184.75200000000001"/>
  </r>
  <r>
    <n v="5994"/>
    <s v="CA-2017-162187"/>
    <n v="11"/>
    <x v="4"/>
    <x v="0"/>
    <s v="11/12/2017"/>
    <x v="3"/>
    <s v="NS-18640"/>
    <s v="Noel Staavos"/>
    <x v="1"/>
    <x v="0"/>
    <x v="24"/>
    <x v="3"/>
    <s v="OFF-ST-10001558"/>
    <x v="1"/>
    <n v="64.959999999999994"/>
  </r>
  <r>
    <n v="5995"/>
    <s v="CA-2017-162187"/>
    <n v="11"/>
    <x v="4"/>
    <x v="0"/>
    <s v="11/12/2017"/>
    <x v="3"/>
    <s v="NS-18640"/>
    <s v="Noel Staavos"/>
    <x v="1"/>
    <x v="0"/>
    <x v="24"/>
    <x v="3"/>
    <s v="OFF-SU-10004782"/>
    <x v="1"/>
    <n v="13.52"/>
  </r>
  <r>
    <n v="5996"/>
    <s v="CA-2017-162187"/>
    <n v="11"/>
    <x v="4"/>
    <x v="0"/>
    <s v="11/12/2017"/>
    <x v="3"/>
    <s v="NS-18640"/>
    <s v="Noel Staavos"/>
    <x v="1"/>
    <x v="0"/>
    <x v="24"/>
    <x v="3"/>
    <s v="FUR-CH-10003298"/>
    <x v="0"/>
    <n v="458.43"/>
  </r>
  <r>
    <n v="5997"/>
    <s v="CA-2017-162187"/>
    <n v="11"/>
    <x v="4"/>
    <x v="0"/>
    <s v="11/12/2017"/>
    <x v="3"/>
    <s v="NS-18640"/>
    <s v="Noel Staavos"/>
    <x v="1"/>
    <x v="0"/>
    <x v="24"/>
    <x v="3"/>
    <s v="OFF-AP-10000576"/>
    <x v="1"/>
    <n v="387.13600000000002"/>
  </r>
  <r>
    <n v="5998"/>
    <s v="CA-2017-162187"/>
    <n v="11"/>
    <x v="4"/>
    <x v="0"/>
    <s v="11/12/2017"/>
    <x v="3"/>
    <s v="NS-18640"/>
    <s v="Noel Staavos"/>
    <x v="1"/>
    <x v="0"/>
    <x v="24"/>
    <x v="3"/>
    <s v="FUR-TA-10003008"/>
    <x v="0"/>
    <n v="328.59"/>
  </r>
  <r>
    <n v="5999"/>
    <s v="US-2015-112991"/>
    <n v="10"/>
    <x v="4"/>
    <x v="2"/>
    <s v="14/12/2015"/>
    <x v="1"/>
    <s v="SH-19975"/>
    <s v="Sally Hughsby"/>
    <x v="1"/>
    <x v="0"/>
    <x v="45"/>
    <x v="1"/>
    <s v="FUR-CH-10001708"/>
    <x v="0"/>
    <n v="338.35199999999998"/>
  </r>
  <r>
    <n v="6000"/>
    <s v="US-2015-112991"/>
    <n v="10"/>
    <x v="4"/>
    <x v="2"/>
    <s v="14/12/2015"/>
    <x v="1"/>
    <s v="SH-19975"/>
    <s v="Sally Hughsby"/>
    <x v="1"/>
    <x v="0"/>
    <x v="45"/>
    <x v="1"/>
    <s v="OFF-PA-10000019"/>
    <x v="1"/>
    <n v="25.92"/>
  </r>
  <r>
    <n v="6001"/>
    <s v="US-2015-112991"/>
    <n v="10"/>
    <x v="4"/>
    <x v="2"/>
    <s v="14/12/2015"/>
    <x v="1"/>
    <s v="SH-19975"/>
    <s v="Sally Hughsby"/>
    <x v="1"/>
    <x v="0"/>
    <x v="45"/>
    <x v="1"/>
    <s v="OFF-PA-10002222"/>
    <x v="1"/>
    <n v="91.36"/>
  </r>
  <r>
    <n v="6002"/>
    <s v="CA-2015-124079"/>
    <n v="13"/>
    <x v="4"/>
    <x v="2"/>
    <s v="17/12/2015"/>
    <x v="1"/>
    <s v="RF-19345"/>
    <s v="Randy Ferguson"/>
    <x v="1"/>
    <x v="0"/>
    <x v="16"/>
    <x v="1"/>
    <s v="FUR-FU-10002553"/>
    <x v="0"/>
    <n v="87.96"/>
  </r>
  <r>
    <n v="6003"/>
    <s v="CA-2015-124079"/>
    <n v="13"/>
    <x v="4"/>
    <x v="2"/>
    <s v="17/12/2015"/>
    <x v="1"/>
    <s v="RF-19345"/>
    <s v="Randy Ferguson"/>
    <x v="1"/>
    <x v="0"/>
    <x v="16"/>
    <x v="1"/>
    <s v="OFF-BI-10002103"/>
    <x v="1"/>
    <n v="5.2140000000000004"/>
  </r>
  <r>
    <n v="6004"/>
    <s v="US-2018-146878"/>
    <n v="21"/>
    <x v="8"/>
    <x v="3"/>
    <s v="27/09/2018"/>
    <x v="1"/>
    <s v="DL-12865"/>
    <s v="Dan Lawera"/>
    <x v="0"/>
    <x v="0"/>
    <x v="2"/>
    <x v="0"/>
    <s v="OFF-BI-10002794"/>
    <x v="1"/>
    <n v="12.294"/>
  </r>
  <r>
    <n v="6005"/>
    <s v="CA-2018-107244"/>
    <n v="7"/>
    <x v="8"/>
    <x v="3"/>
    <s v="11/09/2018"/>
    <x v="1"/>
    <s v="AG-10390"/>
    <s v="Allen Goldenen"/>
    <x v="0"/>
    <x v="0"/>
    <x v="1"/>
    <x v="1"/>
    <s v="FUR-FU-10002597"/>
    <x v="0"/>
    <n v="19.760000000000002"/>
  </r>
  <r>
    <n v="6006"/>
    <s v="CA-2016-100657"/>
    <n v="2"/>
    <x v="0"/>
    <x v="1"/>
    <s v="07/11/2016"/>
    <x v="1"/>
    <s v="SW-20245"/>
    <s v="Scot Wooten"/>
    <x v="0"/>
    <x v="0"/>
    <x v="15"/>
    <x v="3"/>
    <s v="FUR-CH-10003535"/>
    <x v="0"/>
    <n v="109.764"/>
  </r>
  <r>
    <n v="6007"/>
    <s v="CA-2018-129581"/>
    <n v="11"/>
    <x v="4"/>
    <x v="3"/>
    <s v="18/12/2018"/>
    <x v="1"/>
    <s v="KN-16390"/>
    <s v="Katherine Nockton"/>
    <x v="1"/>
    <x v="0"/>
    <x v="31"/>
    <x v="3"/>
    <s v="TEC-PH-10001527"/>
    <x v="2"/>
    <n v="128.85"/>
  </r>
  <r>
    <n v="6008"/>
    <s v="CA-2018-129028"/>
    <n v="1"/>
    <x v="3"/>
    <x v="3"/>
    <s v="03/04/2018"/>
    <x v="2"/>
    <s v="GB-14530"/>
    <s v="George Bell"/>
    <x v="1"/>
    <x v="0"/>
    <x v="20"/>
    <x v="0"/>
    <s v="FUR-FU-10004006"/>
    <x v="0"/>
    <n v="127.95"/>
  </r>
  <r>
    <n v="6009"/>
    <s v="CA-2016-135580"/>
    <n v="30"/>
    <x v="4"/>
    <x v="1"/>
    <s v="03/01/2017"/>
    <x v="1"/>
    <s v="CL-12565"/>
    <s v="Clay Ludtke"/>
    <x v="0"/>
    <x v="0"/>
    <x v="1"/>
    <x v="1"/>
    <s v="OFF-PA-10000595"/>
    <x v="1"/>
    <n v="68.52"/>
  </r>
  <r>
    <n v="6010"/>
    <s v="CA-2016-135580"/>
    <n v="30"/>
    <x v="4"/>
    <x v="1"/>
    <s v="03/01/2017"/>
    <x v="1"/>
    <s v="CL-12565"/>
    <s v="Clay Ludtke"/>
    <x v="0"/>
    <x v="0"/>
    <x v="1"/>
    <x v="1"/>
    <s v="OFF-ST-10000798"/>
    <x v="1"/>
    <n v="74.94"/>
  </r>
  <r>
    <n v="6011"/>
    <s v="CA-2016-135580"/>
    <n v="30"/>
    <x v="4"/>
    <x v="1"/>
    <s v="03/01/2017"/>
    <x v="1"/>
    <s v="CL-12565"/>
    <s v="Clay Ludtke"/>
    <x v="0"/>
    <x v="0"/>
    <x v="1"/>
    <x v="1"/>
    <s v="TEC-MA-10004002"/>
    <x v="2"/>
    <n v="2548.56"/>
  </r>
  <r>
    <n v="6012"/>
    <s v="CA-2016-135580"/>
    <n v="30"/>
    <x v="4"/>
    <x v="1"/>
    <s v="03/01/2017"/>
    <x v="1"/>
    <s v="CL-12565"/>
    <s v="Clay Ludtke"/>
    <x v="0"/>
    <x v="0"/>
    <x v="1"/>
    <x v="1"/>
    <s v="OFF-EN-10003296"/>
    <x v="1"/>
    <n v="271.44"/>
  </r>
  <r>
    <n v="6013"/>
    <s v="CA-2016-135580"/>
    <n v="30"/>
    <x v="4"/>
    <x v="1"/>
    <s v="03/01/2017"/>
    <x v="1"/>
    <s v="CL-12565"/>
    <s v="Clay Ludtke"/>
    <x v="0"/>
    <x v="0"/>
    <x v="1"/>
    <x v="1"/>
    <s v="TEC-PH-10004345"/>
    <x v="2"/>
    <n v="287.88"/>
  </r>
  <r>
    <n v="6014"/>
    <s v="CA-2017-159016"/>
    <n v="10"/>
    <x v="10"/>
    <x v="0"/>
    <s v="11/03/2017"/>
    <x v="2"/>
    <s v="KF-16285"/>
    <s v="Karen Ferguson"/>
    <x v="2"/>
    <x v="0"/>
    <x v="1"/>
    <x v="1"/>
    <s v="OFF-PA-10004405"/>
    <x v="1"/>
    <n v="14.9"/>
  </r>
  <r>
    <n v="6015"/>
    <s v="CA-2017-159016"/>
    <n v="10"/>
    <x v="10"/>
    <x v="0"/>
    <s v="11/03/2017"/>
    <x v="2"/>
    <s v="KF-16285"/>
    <s v="Karen Ferguson"/>
    <x v="2"/>
    <x v="0"/>
    <x v="1"/>
    <x v="1"/>
    <s v="TEC-PH-10002885"/>
    <x v="2"/>
    <n v="4158.9120000000003"/>
  </r>
  <r>
    <n v="6016"/>
    <s v="CA-2015-102652"/>
    <n v="6"/>
    <x v="3"/>
    <x v="2"/>
    <s v="12/04/2015"/>
    <x v="1"/>
    <s v="AY-10555"/>
    <s v="Andy Yotov"/>
    <x v="1"/>
    <x v="0"/>
    <x v="1"/>
    <x v="1"/>
    <s v="FUR-FU-10000747"/>
    <x v="0"/>
    <n v="91.96"/>
  </r>
  <r>
    <n v="6017"/>
    <s v="CA-2015-102652"/>
    <n v="6"/>
    <x v="3"/>
    <x v="2"/>
    <s v="12/04/2015"/>
    <x v="1"/>
    <s v="AY-10555"/>
    <s v="Andy Yotov"/>
    <x v="1"/>
    <x v="0"/>
    <x v="1"/>
    <x v="1"/>
    <s v="FUR-FU-10001918"/>
    <x v="0"/>
    <n v="33.11"/>
  </r>
  <r>
    <n v="6018"/>
    <s v="CA-2015-102652"/>
    <n v="6"/>
    <x v="3"/>
    <x v="2"/>
    <s v="12/04/2015"/>
    <x v="1"/>
    <s v="AY-10555"/>
    <s v="Andy Yotov"/>
    <x v="1"/>
    <x v="0"/>
    <x v="1"/>
    <x v="1"/>
    <s v="OFF-PA-10003309"/>
    <x v="1"/>
    <n v="19.440000000000001"/>
  </r>
  <r>
    <n v="6019"/>
    <s v="CA-2015-102652"/>
    <n v="6"/>
    <x v="3"/>
    <x v="2"/>
    <s v="12/04/2015"/>
    <x v="1"/>
    <s v="AY-10555"/>
    <s v="Andy Yotov"/>
    <x v="1"/>
    <x v="0"/>
    <x v="1"/>
    <x v="1"/>
    <s v="OFF-PA-10001977"/>
    <x v="1"/>
    <n v="55.48"/>
  </r>
  <r>
    <n v="6020"/>
    <s v="CA-2015-152422"/>
    <n v="5"/>
    <x v="2"/>
    <x v="2"/>
    <s v="10/10/2015"/>
    <x v="0"/>
    <s v="BD-11635"/>
    <s v="Brian Derr"/>
    <x v="0"/>
    <x v="0"/>
    <x v="24"/>
    <x v="3"/>
    <s v="OFF-AP-10002892"/>
    <x v="1"/>
    <n v="91.92"/>
  </r>
  <r>
    <n v="6021"/>
    <s v="US-2017-156692"/>
    <n v="13"/>
    <x v="6"/>
    <x v="0"/>
    <s v="13/08/2017"/>
    <x v="3"/>
    <s v="HG-15025"/>
    <s v="Hunter Glantz"/>
    <x v="0"/>
    <x v="0"/>
    <x v="28"/>
    <x v="0"/>
    <s v="OFF-AP-10002222"/>
    <x v="1"/>
    <n v="17.34"/>
  </r>
  <r>
    <n v="6022"/>
    <s v="US-2017-156692"/>
    <n v="13"/>
    <x v="6"/>
    <x v="0"/>
    <s v="13/08/2017"/>
    <x v="3"/>
    <s v="HG-15025"/>
    <s v="Hunter Glantz"/>
    <x v="0"/>
    <x v="0"/>
    <x v="28"/>
    <x v="0"/>
    <s v="TEC-AC-10000158"/>
    <x v="2"/>
    <n v="71.98"/>
  </r>
  <r>
    <n v="6023"/>
    <s v="CA-2015-130869"/>
    <n v="17"/>
    <x v="0"/>
    <x v="2"/>
    <s v="21/11/2015"/>
    <x v="1"/>
    <s v="CB-12025"/>
    <s v="Cassandra Brandow"/>
    <x v="0"/>
    <x v="0"/>
    <x v="5"/>
    <x v="2"/>
    <s v="OFF-EN-10002600"/>
    <x v="1"/>
    <n v="7.08"/>
  </r>
  <r>
    <n v="6024"/>
    <s v="US-2018-128832"/>
    <n v="24"/>
    <x v="3"/>
    <x v="3"/>
    <s v="27/04/2018"/>
    <x v="2"/>
    <s v="LS-16945"/>
    <s v="Linda Southworth"/>
    <x v="1"/>
    <x v="0"/>
    <x v="34"/>
    <x v="3"/>
    <s v="TEC-AC-10004855"/>
    <x v="2"/>
    <n v="69.98"/>
  </r>
  <r>
    <n v="6025"/>
    <s v="CA-2018-139717"/>
    <n v="24"/>
    <x v="6"/>
    <x v="3"/>
    <s v="26/08/2018"/>
    <x v="0"/>
    <s v="DM-13015"/>
    <s v="Darrin Martin"/>
    <x v="0"/>
    <x v="0"/>
    <x v="24"/>
    <x v="3"/>
    <s v="OFF-AP-10000938"/>
    <x v="1"/>
    <n v="646.27200000000005"/>
  </r>
  <r>
    <n v="6026"/>
    <s v="CA-2018-139717"/>
    <n v="24"/>
    <x v="6"/>
    <x v="3"/>
    <s v="26/08/2018"/>
    <x v="0"/>
    <s v="DM-13015"/>
    <s v="Darrin Martin"/>
    <x v="0"/>
    <x v="0"/>
    <x v="24"/>
    <x v="3"/>
    <s v="OFF-PA-10002195"/>
    <x v="1"/>
    <n v="10.368"/>
  </r>
  <r>
    <n v="6027"/>
    <s v="CA-2018-136007"/>
    <n v="23"/>
    <x v="11"/>
    <x v="3"/>
    <s v="02/03/2018"/>
    <x v="1"/>
    <s v="AC-10615"/>
    <s v="Ann Chong"/>
    <x v="1"/>
    <x v="0"/>
    <x v="4"/>
    <x v="1"/>
    <s v="OFF-FA-10002701"/>
    <x v="1"/>
    <n v="8.4"/>
  </r>
  <r>
    <n v="6028"/>
    <s v="CA-2018-136007"/>
    <n v="23"/>
    <x v="11"/>
    <x v="3"/>
    <s v="02/03/2018"/>
    <x v="1"/>
    <s v="AC-10615"/>
    <s v="Ann Chong"/>
    <x v="1"/>
    <x v="0"/>
    <x v="4"/>
    <x v="1"/>
    <s v="TEC-PH-10003589"/>
    <x v="2"/>
    <n v="71.959999999999994"/>
  </r>
  <r>
    <n v="6029"/>
    <s v="CA-2017-157364"/>
    <n v="19"/>
    <x v="0"/>
    <x v="0"/>
    <s v="21/11/2017"/>
    <x v="2"/>
    <s v="LT-17110"/>
    <s v="Liz Thompson"/>
    <x v="0"/>
    <x v="0"/>
    <x v="3"/>
    <x v="0"/>
    <s v="OFF-AR-10003752"/>
    <x v="1"/>
    <n v="18.48"/>
  </r>
  <r>
    <n v="6030"/>
    <s v="US-2017-112970"/>
    <n v="14"/>
    <x v="0"/>
    <x v="0"/>
    <s v="15/11/2017"/>
    <x v="2"/>
    <s v="TB-21250"/>
    <s v="Tim Brockman"/>
    <x v="0"/>
    <x v="0"/>
    <x v="1"/>
    <x v="1"/>
    <s v="OFF-AR-10003829"/>
    <x v="1"/>
    <n v="9.84"/>
  </r>
  <r>
    <n v="6031"/>
    <s v="US-2018-152492"/>
    <n v="6"/>
    <x v="7"/>
    <x v="3"/>
    <s v="06/07/2018"/>
    <x v="3"/>
    <s v="AH-10585"/>
    <s v="Angele Hood"/>
    <x v="0"/>
    <x v="0"/>
    <x v="2"/>
    <x v="0"/>
    <s v="FUR-CH-10000155"/>
    <x v="0"/>
    <n v="239.24"/>
  </r>
  <r>
    <n v="6032"/>
    <s v="CA-2017-101168"/>
    <n v="25"/>
    <x v="4"/>
    <x v="0"/>
    <s v="01/01/2018"/>
    <x v="1"/>
    <s v="SS-20140"/>
    <s v="Saphhira Shifley"/>
    <x v="1"/>
    <x v="0"/>
    <x v="38"/>
    <x v="3"/>
    <s v="FUR-FU-10003142"/>
    <x v="0"/>
    <n v="21.12"/>
  </r>
  <r>
    <n v="6033"/>
    <s v="CA-2018-104010"/>
    <n v="23"/>
    <x v="3"/>
    <x v="3"/>
    <s v="25/04/2018"/>
    <x v="2"/>
    <s v="TD-20995"/>
    <s v="Tamara Dahlen"/>
    <x v="0"/>
    <x v="0"/>
    <x v="15"/>
    <x v="3"/>
    <s v="OFF-SU-10001218"/>
    <x v="1"/>
    <n v="54.9"/>
  </r>
  <r>
    <n v="6034"/>
    <s v="CA-2016-130253"/>
    <n v="14"/>
    <x v="4"/>
    <x v="1"/>
    <s v="18/12/2016"/>
    <x v="1"/>
    <s v="PP-18955"/>
    <s v="Paul Prost"/>
    <x v="2"/>
    <x v="0"/>
    <x v="1"/>
    <x v="1"/>
    <s v="FUR-FU-10002963"/>
    <x v="0"/>
    <n v="15.24"/>
  </r>
  <r>
    <n v="6035"/>
    <s v="US-2016-155369"/>
    <n v="19"/>
    <x v="3"/>
    <x v="1"/>
    <s v="25/04/2016"/>
    <x v="1"/>
    <s v="PG-18820"/>
    <s v="Patrick Gardner"/>
    <x v="0"/>
    <x v="0"/>
    <x v="5"/>
    <x v="2"/>
    <s v="OFF-AP-10002578"/>
    <x v="1"/>
    <n v="19.568000000000001"/>
  </r>
  <r>
    <n v="6036"/>
    <s v="US-2016-155369"/>
    <n v="19"/>
    <x v="3"/>
    <x v="1"/>
    <s v="25/04/2016"/>
    <x v="1"/>
    <s v="PG-18820"/>
    <s v="Patrick Gardner"/>
    <x v="0"/>
    <x v="0"/>
    <x v="5"/>
    <x v="2"/>
    <s v="OFF-BI-10003925"/>
    <x v="1"/>
    <n v="310.392"/>
  </r>
  <r>
    <n v="6037"/>
    <s v="CA-2017-131205"/>
    <n v="4"/>
    <x v="8"/>
    <x v="0"/>
    <s v="08/09/2017"/>
    <x v="1"/>
    <s v="AA-10645"/>
    <s v="Anna Andreadi"/>
    <x v="0"/>
    <x v="0"/>
    <x v="0"/>
    <x v="0"/>
    <s v="FUR-FU-10003347"/>
    <x v="0"/>
    <n v="42.6"/>
  </r>
  <r>
    <n v="6038"/>
    <s v="CA-2017-131205"/>
    <n v="4"/>
    <x v="8"/>
    <x v="0"/>
    <s v="08/09/2017"/>
    <x v="1"/>
    <s v="AA-10645"/>
    <s v="Anna Andreadi"/>
    <x v="0"/>
    <x v="0"/>
    <x v="0"/>
    <x v="0"/>
    <s v="OFF-BI-10000315"/>
    <x v="1"/>
    <n v="113.94"/>
  </r>
  <r>
    <n v="6039"/>
    <s v="CA-2017-131205"/>
    <n v="4"/>
    <x v="8"/>
    <x v="0"/>
    <s v="08/09/2017"/>
    <x v="1"/>
    <s v="AA-10645"/>
    <s v="Anna Andreadi"/>
    <x v="0"/>
    <x v="0"/>
    <x v="0"/>
    <x v="0"/>
    <s v="OFF-ST-10002583"/>
    <x v="1"/>
    <n v="129.91999999999999"/>
  </r>
  <r>
    <n v="6040"/>
    <s v="CA-2017-131205"/>
    <n v="4"/>
    <x v="8"/>
    <x v="0"/>
    <s v="08/09/2017"/>
    <x v="1"/>
    <s v="AA-10645"/>
    <s v="Anna Andreadi"/>
    <x v="0"/>
    <x v="0"/>
    <x v="0"/>
    <x v="0"/>
    <s v="OFF-AR-10003469"/>
    <x v="1"/>
    <n v="5.28"/>
  </r>
  <r>
    <n v="6041"/>
    <s v="CA-2018-122364"/>
    <n v="24"/>
    <x v="8"/>
    <x v="3"/>
    <s v="29/09/2018"/>
    <x v="1"/>
    <s v="FA-14230"/>
    <s v="Frank Atkinson"/>
    <x v="1"/>
    <x v="0"/>
    <x v="1"/>
    <x v="1"/>
    <s v="TEC-PH-10001817"/>
    <x v="2"/>
    <n v="859.2"/>
  </r>
  <r>
    <n v="6042"/>
    <s v="CA-2018-122364"/>
    <n v="24"/>
    <x v="8"/>
    <x v="3"/>
    <s v="29/09/2018"/>
    <x v="1"/>
    <s v="FA-14230"/>
    <s v="Frank Atkinson"/>
    <x v="1"/>
    <x v="0"/>
    <x v="1"/>
    <x v="1"/>
    <s v="TEC-MA-10001031"/>
    <x v="2"/>
    <n v="506.28"/>
  </r>
  <r>
    <n v="6043"/>
    <s v="CA-2017-117912"/>
    <n v="4"/>
    <x v="11"/>
    <x v="0"/>
    <s v="08/02/2017"/>
    <x v="1"/>
    <s v="TB-21520"/>
    <s v="Tracy Blumstein"/>
    <x v="0"/>
    <x v="0"/>
    <x v="16"/>
    <x v="1"/>
    <s v="FUR-FU-10002088"/>
    <x v="0"/>
    <n v="14.368"/>
  </r>
  <r>
    <n v="6044"/>
    <s v="CA-2018-145702"/>
    <n v="19"/>
    <x v="5"/>
    <x v="3"/>
    <s v="24/05/2018"/>
    <x v="0"/>
    <s v="AH-10075"/>
    <s v="Adam Hart"/>
    <x v="1"/>
    <x v="0"/>
    <x v="18"/>
    <x v="0"/>
    <s v="FUR-CH-10001482"/>
    <x v="0"/>
    <n v="314.35199999999998"/>
  </r>
  <r>
    <n v="6045"/>
    <s v="CA-2018-145702"/>
    <n v="19"/>
    <x v="5"/>
    <x v="3"/>
    <s v="24/05/2018"/>
    <x v="0"/>
    <s v="AH-10075"/>
    <s v="Adam Hart"/>
    <x v="1"/>
    <x v="0"/>
    <x v="18"/>
    <x v="0"/>
    <s v="OFF-PA-10001526"/>
    <x v="1"/>
    <n v="27.888000000000002"/>
  </r>
  <r>
    <n v="6046"/>
    <s v="CA-2016-113215"/>
    <n v="3"/>
    <x v="8"/>
    <x v="1"/>
    <s v="08/09/2016"/>
    <x v="1"/>
    <s v="CP-12085"/>
    <s v="Cathy Prescott"/>
    <x v="1"/>
    <x v="0"/>
    <x v="16"/>
    <x v="1"/>
    <s v="FUR-FU-10002937"/>
    <x v="0"/>
    <n v="238.15199999999999"/>
  </r>
  <r>
    <n v="6047"/>
    <s v="CA-2017-154662"/>
    <n v="9"/>
    <x v="1"/>
    <x v="0"/>
    <s v="16/06/2017"/>
    <x v="1"/>
    <s v="BF-11215"/>
    <s v="Benjamin Farhat"/>
    <x v="2"/>
    <x v="0"/>
    <x v="11"/>
    <x v="2"/>
    <s v="FUR-TA-10001771"/>
    <x v="0"/>
    <n v="692.94"/>
  </r>
  <r>
    <n v="6048"/>
    <s v="CA-2016-105571"/>
    <n v="7"/>
    <x v="0"/>
    <x v="1"/>
    <s v="11/11/2016"/>
    <x v="1"/>
    <s v="CP-12340"/>
    <s v="Christine Phan"/>
    <x v="1"/>
    <x v="0"/>
    <x v="2"/>
    <x v="0"/>
    <s v="OFF-BI-10003305"/>
    <x v="1"/>
    <n v="16.146000000000001"/>
  </r>
  <r>
    <n v="6049"/>
    <s v="CA-2016-105571"/>
    <n v="7"/>
    <x v="0"/>
    <x v="1"/>
    <s v="11/11/2016"/>
    <x v="1"/>
    <s v="CP-12340"/>
    <s v="Christine Phan"/>
    <x v="1"/>
    <x v="0"/>
    <x v="2"/>
    <x v="0"/>
    <s v="OFF-BI-10001359"/>
    <x v="1"/>
    <n v="1345.4849999999999"/>
  </r>
  <r>
    <n v="6050"/>
    <s v="CA-2017-152765"/>
    <n v="15"/>
    <x v="1"/>
    <x v="0"/>
    <s v="18/06/2017"/>
    <x v="2"/>
    <s v="LS-17245"/>
    <s v="Lynn Smith"/>
    <x v="0"/>
    <x v="0"/>
    <x v="5"/>
    <x v="2"/>
    <s v="OFF-PA-10000483"/>
    <x v="1"/>
    <n v="173.488"/>
  </r>
  <r>
    <n v="6051"/>
    <s v="CA-2016-153878"/>
    <n v="25"/>
    <x v="3"/>
    <x v="1"/>
    <s v="30/04/2016"/>
    <x v="1"/>
    <s v="TS-21655"/>
    <s v="Trudy Schmidt"/>
    <x v="0"/>
    <x v="0"/>
    <x v="6"/>
    <x v="2"/>
    <s v="OFF-AR-10000658"/>
    <x v="1"/>
    <n v="57.75"/>
  </r>
  <r>
    <n v="6052"/>
    <s v="CA-2016-153878"/>
    <n v="25"/>
    <x v="3"/>
    <x v="1"/>
    <s v="30/04/2016"/>
    <x v="1"/>
    <s v="TS-21655"/>
    <s v="Trudy Schmidt"/>
    <x v="0"/>
    <x v="0"/>
    <x v="6"/>
    <x v="2"/>
    <s v="OFF-AP-10001205"/>
    <x v="1"/>
    <n v="272.39999999999998"/>
  </r>
  <r>
    <n v="6053"/>
    <s v="CA-2017-124016"/>
    <n v="23"/>
    <x v="8"/>
    <x v="0"/>
    <s v="26/09/2017"/>
    <x v="0"/>
    <s v="JS-15940"/>
    <s v="Joni Sundaresam"/>
    <x v="2"/>
    <x v="0"/>
    <x v="24"/>
    <x v="3"/>
    <s v="OFF-PA-10002586"/>
    <x v="1"/>
    <n v="11.952"/>
  </r>
  <r>
    <n v="6054"/>
    <s v="CA-2017-124016"/>
    <n v="23"/>
    <x v="8"/>
    <x v="0"/>
    <s v="26/09/2017"/>
    <x v="0"/>
    <s v="JS-15940"/>
    <s v="Joni Sundaresam"/>
    <x v="2"/>
    <x v="0"/>
    <x v="24"/>
    <x v="3"/>
    <s v="FUR-FU-10004963"/>
    <x v="0"/>
    <n v="28"/>
  </r>
  <r>
    <n v="6055"/>
    <s v="CA-2017-124016"/>
    <n v="23"/>
    <x v="8"/>
    <x v="0"/>
    <s v="26/09/2017"/>
    <x v="0"/>
    <s v="JS-15940"/>
    <s v="Joni Sundaresam"/>
    <x v="2"/>
    <x v="0"/>
    <x v="24"/>
    <x v="3"/>
    <s v="OFF-BI-10002071"/>
    <x v="1"/>
    <n v="12.201000000000001"/>
  </r>
  <r>
    <n v="6056"/>
    <s v="CA-2017-113551"/>
    <n v="18"/>
    <x v="6"/>
    <x v="0"/>
    <s v="20/08/2017"/>
    <x v="2"/>
    <s v="NF-18385"/>
    <s v="Natalie Fritzler"/>
    <x v="0"/>
    <x v="0"/>
    <x v="5"/>
    <x v="2"/>
    <s v="OFF-BI-10001617"/>
    <x v="1"/>
    <n v="2.0680000000000001"/>
  </r>
  <r>
    <n v="6057"/>
    <s v="CA-2017-113551"/>
    <n v="18"/>
    <x v="6"/>
    <x v="0"/>
    <s v="20/08/2017"/>
    <x v="2"/>
    <s v="NF-18385"/>
    <s v="Natalie Fritzler"/>
    <x v="0"/>
    <x v="0"/>
    <x v="5"/>
    <x v="2"/>
    <s v="OFF-PA-10004665"/>
    <x v="1"/>
    <n v="83.84"/>
  </r>
  <r>
    <n v="6058"/>
    <s v="CA-2015-107524"/>
    <n v="2"/>
    <x v="10"/>
    <x v="2"/>
    <s v="08/03/2015"/>
    <x v="1"/>
    <s v="KN-16705"/>
    <s v="Kristina Nunn"/>
    <x v="2"/>
    <x v="0"/>
    <x v="15"/>
    <x v="3"/>
    <s v="OFF-EN-10001990"/>
    <x v="1"/>
    <n v="11.36"/>
  </r>
  <r>
    <n v="6059"/>
    <s v="CA-2015-107524"/>
    <n v="2"/>
    <x v="10"/>
    <x v="2"/>
    <s v="08/03/2015"/>
    <x v="1"/>
    <s v="KN-16705"/>
    <s v="Kristina Nunn"/>
    <x v="2"/>
    <x v="0"/>
    <x v="15"/>
    <x v="3"/>
    <s v="OFF-PA-10000587"/>
    <x v="1"/>
    <n v="36.4"/>
  </r>
  <r>
    <n v="6060"/>
    <s v="CA-2015-138072"/>
    <n v="30"/>
    <x v="4"/>
    <x v="2"/>
    <s v="03/01/2016"/>
    <x v="1"/>
    <s v="GA-14725"/>
    <s v="Guy Armstrong"/>
    <x v="0"/>
    <x v="0"/>
    <x v="9"/>
    <x v="3"/>
    <s v="TEC-AC-10004859"/>
    <x v="2"/>
    <n v="27.968"/>
  </r>
  <r>
    <n v="6061"/>
    <s v="CA-2016-134201"/>
    <n v="10"/>
    <x v="3"/>
    <x v="1"/>
    <s v="16/04/2016"/>
    <x v="1"/>
    <s v="EH-14125"/>
    <s v="Eugene Hildebrand"/>
    <x v="2"/>
    <x v="0"/>
    <x v="15"/>
    <x v="3"/>
    <s v="OFF-ST-10001476"/>
    <x v="1"/>
    <n v="142.04"/>
  </r>
  <r>
    <n v="6062"/>
    <s v="CA-2016-134201"/>
    <n v="10"/>
    <x v="3"/>
    <x v="1"/>
    <s v="16/04/2016"/>
    <x v="1"/>
    <s v="EH-14125"/>
    <s v="Eugene Hildebrand"/>
    <x v="2"/>
    <x v="0"/>
    <x v="15"/>
    <x v="3"/>
    <s v="OFF-AR-10002804"/>
    <x v="1"/>
    <n v="14.67"/>
  </r>
  <r>
    <n v="6063"/>
    <s v="CA-2016-111780"/>
    <n v="25"/>
    <x v="4"/>
    <x v="1"/>
    <s v="30/12/2016"/>
    <x v="0"/>
    <s v="RA-19285"/>
    <s v="Ralph Arnett"/>
    <x v="0"/>
    <x v="0"/>
    <x v="1"/>
    <x v="1"/>
    <s v="TEC-CO-10004202"/>
    <x v="2"/>
    <n v="1199.96"/>
  </r>
  <r>
    <n v="6064"/>
    <s v="CA-2016-111780"/>
    <n v="25"/>
    <x v="4"/>
    <x v="1"/>
    <s v="30/12/2016"/>
    <x v="0"/>
    <s v="RA-19285"/>
    <s v="Ralph Arnett"/>
    <x v="0"/>
    <x v="0"/>
    <x v="1"/>
    <x v="1"/>
    <s v="OFF-PA-10001307"/>
    <x v="1"/>
    <n v="12.6"/>
  </r>
  <r>
    <n v="6065"/>
    <s v="CA-2016-111780"/>
    <n v="25"/>
    <x v="4"/>
    <x v="1"/>
    <s v="30/12/2016"/>
    <x v="0"/>
    <s v="RA-19285"/>
    <s v="Ralph Arnett"/>
    <x v="0"/>
    <x v="0"/>
    <x v="1"/>
    <x v="1"/>
    <s v="OFF-PA-10001667"/>
    <x v="1"/>
    <n v="17.940000000000001"/>
  </r>
  <r>
    <n v="6066"/>
    <s v="CA-2016-119942"/>
    <n v="5"/>
    <x v="3"/>
    <x v="1"/>
    <s v="07/04/2016"/>
    <x v="2"/>
    <s v="TT-21070"/>
    <s v="Ted Trevino"/>
    <x v="0"/>
    <x v="0"/>
    <x v="9"/>
    <x v="3"/>
    <s v="OFF-LA-10001569"/>
    <x v="1"/>
    <n v="23.904"/>
  </r>
  <r>
    <n v="6067"/>
    <s v="CA-2016-151547"/>
    <n v="17"/>
    <x v="9"/>
    <x v="1"/>
    <s v="23/01/2016"/>
    <x v="1"/>
    <s v="AH-10465"/>
    <s v="Amy Hunt"/>
    <x v="0"/>
    <x v="0"/>
    <x v="18"/>
    <x v="0"/>
    <s v="OFF-SU-10000898"/>
    <x v="1"/>
    <n v="88.96"/>
  </r>
  <r>
    <n v="6068"/>
    <s v="CA-2018-166695"/>
    <n v="20"/>
    <x v="5"/>
    <x v="3"/>
    <s v="24/05/2018"/>
    <x v="1"/>
    <s v="CC-12430"/>
    <s v="Chuck Clark"/>
    <x v="2"/>
    <x v="0"/>
    <x v="1"/>
    <x v="1"/>
    <s v="FUR-CH-10000225"/>
    <x v="0"/>
    <n v="518.27200000000005"/>
  </r>
  <r>
    <n v="6069"/>
    <s v="CA-2018-166695"/>
    <n v="20"/>
    <x v="5"/>
    <x v="3"/>
    <s v="24/05/2018"/>
    <x v="1"/>
    <s v="CC-12430"/>
    <s v="Chuck Clark"/>
    <x v="2"/>
    <x v="0"/>
    <x v="1"/>
    <x v="1"/>
    <s v="FUR-FU-10002191"/>
    <x v="0"/>
    <n v="6.98"/>
  </r>
  <r>
    <n v="6070"/>
    <s v="CA-2018-166695"/>
    <n v="20"/>
    <x v="5"/>
    <x v="3"/>
    <s v="24/05/2018"/>
    <x v="1"/>
    <s v="CC-12430"/>
    <s v="Chuck Clark"/>
    <x v="2"/>
    <x v="0"/>
    <x v="1"/>
    <x v="1"/>
    <s v="TEC-MA-10003176"/>
    <x v="2"/>
    <n v="343.2"/>
  </r>
  <r>
    <n v="6071"/>
    <s v="CA-2018-167542"/>
    <n v="13"/>
    <x v="6"/>
    <x v="3"/>
    <s v="20/08/2018"/>
    <x v="1"/>
    <s v="KD-16495"/>
    <s v="Keith Dawkins"/>
    <x v="1"/>
    <x v="0"/>
    <x v="9"/>
    <x v="3"/>
    <s v="OFF-LA-10004093"/>
    <x v="1"/>
    <n v="17.544"/>
  </r>
  <r>
    <n v="6072"/>
    <s v="CA-2016-120901"/>
    <n v="31"/>
    <x v="4"/>
    <x v="1"/>
    <s v="04/01/2017"/>
    <x v="1"/>
    <s v="BG-11035"/>
    <s v="Barry Gonzalez"/>
    <x v="0"/>
    <x v="0"/>
    <x v="5"/>
    <x v="2"/>
    <s v="OFF-ST-10000025"/>
    <x v="1"/>
    <n v="152.68799999999999"/>
  </r>
  <r>
    <n v="6073"/>
    <s v="CA-2016-120901"/>
    <n v="31"/>
    <x v="4"/>
    <x v="1"/>
    <s v="04/01/2017"/>
    <x v="1"/>
    <s v="BG-11035"/>
    <s v="Barry Gonzalez"/>
    <x v="0"/>
    <x v="0"/>
    <x v="5"/>
    <x v="2"/>
    <s v="OFF-FA-10001561"/>
    <x v="1"/>
    <n v="3.488"/>
  </r>
  <r>
    <n v="6074"/>
    <s v="CA-2016-120901"/>
    <n v="31"/>
    <x v="4"/>
    <x v="1"/>
    <s v="04/01/2017"/>
    <x v="1"/>
    <s v="BG-11035"/>
    <s v="Barry Gonzalez"/>
    <x v="0"/>
    <x v="0"/>
    <x v="5"/>
    <x v="2"/>
    <s v="OFF-SU-10001225"/>
    <x v="1"/>
    <n v="5.8879999999999999"/>
  </r>
  <r>
    <n v="6075"/>
    <s v="CA-2018-121398"/>
    <n v="25"/>
    <x v="4"/>
    <x v="3"/>
    <s v="29/12/2018"/>
    <x v="1"/>
    <s v="FH-14365"/>
    <s v="Fred Hopkins"/>
    <x v="1"/>
    <x v="0"/>
    <x v="1"/>
    <x v="1"/>
    <s v="OFF-BI-10001718"/>
    <x v="1"/>
    <n v="153.55199999999999"/>
  </r>
  <r>
    <n v="6076"/>
    <s v="CA-2018-121398"/>
    <n v="25"/>
    <x v="4"/>
    <x v="3"/>
    <s v="29/12/2018"/>
    <x v="1"/>
    <s v="FH-14365"/>
    <s v="Fred Hopkins"/>
    <x v="1"/>
    <x v="0"/>
    <x v="1"/>
    <x v="1"/>
    <s v="OFF-ST-10002756"/>
    <x v="1"/>
    <n v="270.62"/>
  </r>
  <r>
    <n v="6077"/>
    <s v="CA-2017-151561"/>
    <n v="1"/>
    <x v="8"/>
    <x v="0"/>
    <s v="07/09/2017"/>
    <x v="1"/>
    <s v="PG-18820"/>
    <s v="Patrick Gardner"/>
    <x v="0"/>
    <x v="0"/>
    <x v="15"/>
    <x v="3"/>
    <s v="TEC-AC-10001432"/>
    <x v="2"/>
    <n v="468.9"/>
  </r>
  <r>
    <n v="6078"/>
    <s v="CA-2017-151561"/>
    <n v="1"/>
    <x v="8"/>
    <x v="0"/>
    <s v="07/09/2017"/>
    <x v="1"/>
    <s v="PG-18820"/>
    <s v="Patrick Gardner"/>
    <x v="0"/>
    <x v="0"/>
    <x v="15"/>
    <x v="3"/>
    <s v="TEC-AC-10003399"/>
    <x v="2"/>
    <n v="72.48"/>
  </r>
  <r>
    <n v="6079"/>
    <s v="CA-2017-151561"/>
    <n v="1"/>
    <x v="8"/>
    <x v="0"/>
    <s v="07/09/2017"/>
    <x v="1"/>
    <s v="PG-18820"/>
    <s v="Patrick Gardner"/>
    <x v="0"/>
    <x v="0"/>
    <x v="15"/>
    <x v="3"/>
    <s v="OFF-SU-10001574"/>
    <x v="1"/>
    <n v="10.95"/>
  </r>
  <r>
    <n v="6080"/>
    <s v="CA-2017-151561"/>
    <n v="1"/>
    <x v="8"/>
    <x v="0"/>
    <s v="07/09/2017"/>
    <x v="1"/>
    <s v="PG-18820"/>
    <s v="Patrick Gardner"/>
    <x v="0"/>
    <x v="0"/>
    <x v="15"/>
    <x v="3"/>
    <s v="FUR-FU-10004864"/>
    <x v="0"/>
    <n v="191.82"/>
  </r>
  <r>
    <n v="6081"/>
    <s v="CA-2018-154676"/>
    <n v="5"/>
    <x v="6"/>
    <x v="3"/>
    <s v="08/08/2018"/>
    <x v="2"/>
    <s v="NZ-18565"/>
    <s v="Nick Zandusky"/>
    <x v="2"/>
    <x v="0"/>
    <x v="5"/>
    <x v="2"/>
    <s v="OFF-ST-10001172"/>
    <x v="1"/>
    <n v="151.05600000000001"/>
  </r>
  <r>
    <n v="6082"/>
    <s v="US-2015-165589"/>
    <n v="18"/>
    <x v="11"/>
    <x v="2"/>
    <s v="18/02/2015"/>
    <x v="3"/>
    <s v="TB-21595"/>
    <s v="Troy Blackwell"/>
    <x v="0"/>
    <x v="0"/>
    <x v="5"/>
    <x v="2"/>
    <s v="FUR-FU-10002396"/>
    <x v="0"/>
    <n v="25.16"/>
  </r>
  <r>
    <n v="6083"/>
    <s v="US-2017-132577"/>
    <n v="22"/>
    <x v="0"/>
    <x v="0"/>
    <s v="27/11/2017"/>
    <x v="1"/>
    <s v="JE-15475"/>
    <s v="Jeremy Ellison"/>
    <x v="0"/>
    <x v="0"/>
    <x v="5"/>
    <x v="2"/>
    <s v="OFF-BI-10004040"/>
    <x v="1"/>
    <n v="6.2160000000000002"/>
  </r>
  <r>
    <n v="6084"/>
    <s v="US-2017-132577"/>
    <n v="22"/>
    <x v="0"/>
    <x v="0"/>
    <s v="27/11/2017"/>
    <x v="1"/>
    <s v="JE-15475"/>
    <s v="Jeremy Ellison"/>
    <x v="0"/>
    <x v="0"/>
    <x v="5"/>
    <x v="2"/>
    <s v="OFF-AR-10003481"/>
    <x v="1"/>
    <n v="23.616"/>
  </r>
  <r>
    <n v="6085"/>
    <s v="US-2017-132577"/>
    <n v="22"/>
    <x v="0"/>
    <x v="0"/>
    <s v="27/11/2017"/>
    <x v="1"/>
    <s v="JE-15475"/>
    <s v="Jeremy Ellison"/>
    <x v="0"/>
    <x v="0"/>
    <x v="5"/>
    <x v="2"/>
    <s v="TEC-AC-10000387"/>
    <x v="2"/>
    <n v="24.032"/>
  </r>
  <r>
    <n v="6086"/>
    <s v="US-2017-132577"/>
    <n v="22"/>
    <x v="0"/>
    <x v="0"/>
    <s v="27/11/2017"/>
    <x v="1"/>
    <s v="JE-15475"/>
    <s v="Jeremy Ellison"/>
    <x v="0"/>
    <x v="0"/>
    <x v="5"/>
    <x v="2"/>
    <s v="OFF-LA-10000262"/>
    <x v="1"/>
    <n v="2.0880000000000001"/>
  </r>
  <r>
    <n v="6087"/>
    <s v="US-2017-132577"/>
    <n v="22"/>
    <x v="0"/>
    <x v="0"/>
    <s v="27/11/2017"/>
    <x v="1"/>
    <s v="JE-15475"/>
    <s v="Jeremy Ellison"/>
    <x v="0"/>
    <x v="0"/>
    <x v="5"/>
    <x v="2"/>
    <s v="OFF-BI-10003196"/>
    <x v="1"/>
    <n v="4.4880000000000004"/>
  </r>
  <r>
    <n v="6088"/>
    <s v="CA-2016-114048"/>
    <n v="14"/>
    <x v="4"/>
    <x v="1"/>
    <s v="18/12/2016"/>
    <x v="1"/>
    <s v="EH-13945"/>
    <s v="Eric Hoffmann"/>
    <x v="0"/>
    <x v="0"/>
    <x v="1"/>
    <x v="1"/>
    <s v="FUR-FU-10004351"/>
    <x v="0"/>
    <n v="29.22"/>
  </r>
  <r>
    <n v="6089"/>
    <s v="CA-2016-137281"/>
    <n v="13"/>
    <x v="1"/>
    <x v="1"/>
    <s v="17/06/2016"/>
    <x v="1"/>
    <s v="BF-10975"/>
    <s v="Barbara Fisher"/>
    <x v="1"/>
    <x v="0"/>
    <x v="32"/>
    <x v="0"/>
    <s v="OFF-PA-10001870"/>
    <x v="1"/>
    <n v="6.48"/>
  </r>
  <r>
    <n v="6090"/>
    <s v="US-2018-162068"/>
    <n v="28"/>
    <x v="4"/>
    <x v="3"/>
    <s v="31/12/2018"/>
    <x v="0"/>
    <s v="PC-18745"/>
    <s v="Pamela Coakley"/>
    <x v="1"/>
    <x v="0"/>
    <x v="22"/>
    <x v="1"/>
    <s v="OFF-BI-10002813"/>
    <x v="1"/>
    <n v="1.1879999999999999"/>
  </r>
  <r>
    <n v="6091"/>
    <s v="CA-2018-100111"/>
    <n v="20"/>
    <x v="8"/>
    <x v="3"/>
    <s v="26/09/2018"/>
    <x v="1"/>
    <s v="SV-20365"/>
    <s v="Seth Vernon"/>
    <x v="0"/>
    <x v="0"/>
    <x v="15"/>
    <x v="3"/>
    <s v="FUR-CH-10003846"/>
    <x v="0"/>
    <n v="272.64600000000002"/>
  </r>
  <r>
    <n v="6092"/>
    <s v="CA-2018-100111"/>
    <n v="20"/>
    <x v="8"/>
    <x v="3"/>
    <s v="26/09/2018"/>
    <x v="1"/>
    <s v="SV-20365"/>
    <s v="Seth Vernon"/>
    <x v="0"/>
    <x v="0"/>
    <x v="15"/>
    <x v="3"/>
    <s v="TEC-AC-10002647"/>
    <x v="2"/>
    <n v="212.8"/>
  </r>
  <r>
    <n v="6093"/>
    <s v="CA-2018-100111"/>
    <n v="20"/>
    <x v="8"/>
    <x v="3"/>
    <s v="26/09/2018"/>
    <x v="1"/>
    <s v="SV-20365"/>
    <s v="Seth Vernon"/>
    <x v="0"/>
    <x v="0"/>
    <x v="15"/>
    <x v="3"/>
    <s v="OFF-PA-10000807"/>
    <x v="1"/>
    <n v="38.520000000000003"/>
  </r>
  <r>
    <n v="6094"/>
    <s v="CA-2018-100111"/>
    <n v="20"/>
    <x v="8"/>
    <x v="3"/>
    <s v="26/09/2018"/>
    <x v="1"/>
    <s v="SV-20365"/>
    <s v="Seth Vernon"/>
    <x v="0"/>
    <x v="0"/>
    <x v="15"/>
    <x v="3"/>
    <s v="TEC-AC-10001465"/>
    <x v="2"/>
    <n v="72.64"/>
  </r>
  <r>
    <n v="6095"/>
    <s v="CA-2018-100111"/>
    <n v="20"/>
    <x v="8"/>
    <x v="3"/>
    <s v="26/09/2018"/>
    <x v="1"/>
    <s v="SV-20365"/>
    <s v="Seth Vernon"/>
    <x v="0"/>
    <x v="0"/>
    <x v="15"/>
    <x v="3"/>
    <s v="OFF-ST-10000615"/>
    <x v="1"/>
    <n v="45.4"/>
  </r>
  <r>
    <n v="6096"/>
    <s v="CA-2018-100111"/>
    <n v="20"/>
    <x v="8"/>
    <x v="3"/>
    <s v="26/09/2018"/>
    <x v="1"/>
    <s v="SV-20365"/>
    <s v="Seth Vernon"/>
    <x v="0"/>
    <x v="0"/>
    <x v="15"/>
    <x v="3"/>
    <s v="OFF-PA-10002713"/>
    <x v="1"/>
    <n v="13.76"/>
  </r>
  <r>
    <n v="6097"/>
    <s v="CA-2018-100111"/>
    <n v="20"/>
    <x v="8"/>
    <x v="3"/>
    <s v="26/09/2018"/>
    <x v="1"/>
    <s v="SV-20365"/>
    <s v="Seth Vernon"/>
    <x v="0"/>
    <x v="0"/>
    <x v="15"/>
    <x v="3"/>
    <s v="FUR-CH-10003061"/>
    <x v="0"/>
    <n v="80.991"/>
  </r>
  <r>
    <n v="6098"/>
    <s v="CA-2018-100111"/>
    <n v="20"/>
    <x v="8"/>
    <x v="3"/>
    <s v="26/09/2018"/>
    <x v="1"/>
    <s v="SV-20365"/>
    <s v="Seth Vernon"/>
    <x v="0"/>
    <x v="0"/>
    <x v="15"/>
    <x v="3"/>
    <s v="OFF-BI-10000343"/>
    <x v="1"/>
    <n v="11.784000000000001"/>
  </r>
  <r>
    <n v="6099"/>
    <s v="CA-2018-100111"/>
    <n v="20"/>
    <x v="8"/>
    <x v="3"/>
    <s v="26/09/2018"/>
    <x v="1"/>
    <s v="SV-20365"/>
    <s v="Seth Vernon"/>
    <x v="0"/>
    <x v="0"/>
    <x v="15"/>
    <x v="3"/>
    <s v="OFF-FA-10000304"/>
    <x v="1"/>
    <n v="4.3600000000000003"/>
  </r>
  <r>
    <n v="6100"/>
    <s v="CA-2018-100111"/>
    <n v="20"/>
    <x v="8"/>
    <x v="3"/>
    <s v="26/09/2018"/>
    <x v="1"/>
    <s v="SV-20365"/>
    <s v="Seth Vernon"/>
    <x v="0"/>
    <x v="0"/>
    <x v="15"/>
    <x v="3"/>
    <s v="FUR-CH-10004086"/>
    <x v="0"/>
    <n v="2888.127"/>
  </r>
  <r>
    <n v="6101"/>
    <s v="CA-2018-100111"/>
    <n v="20"/>
    <x v="8"/>
    <x v="3"/>
    <s v="26/09/2018"/>
    <x v="1"/>
    <s v="SV-20365"/>
    <s v="Seth Vernon"/>
    <x v="0"/>
    <x v="0"/>
    <x v="15"/>
    <x v="3"/>
    <s v="TEC-PH-10002885"/>
    <x v="2"/>
    <n v="1299.6600000000001"/>
  </r>
  <r>
    <n v="6102"/>
    <s v="CA-2018-100111"/>
    <n v="20"/>
    <x v="8"/>
    <x v="3"/>
    <s v="26/09/2018"/>
    <x v="1"/>
    <s v="SV-20365"/>
    <s v="Seth Vernon"/>
    <x v="0"/>
    <x v="0"/>
    <x v="15"/>
    <x v="3"/>
    <s v="FUR-CH-10001215"/>
    <x v="0"/>
    <n v="2254.41"/>
  </r>
  <r>
    <n v="6103"/>
    <s v="CA-2018-100111"/>
    <n v="20"/>
    <x v="8"/>
    <x v="3"/>
    <s v="26/09/2018"/>
    <x v="1"/>
    <s v="SV-20365"/>
    <s v="Seth Vernon"/>
    <x v="0"/>
    <x v="0"/>
    <x v="15"/>
    <x v="3"/>
    <s v="TEC-PH-10000215"/>
    <x v="2"/>
    <n v="104.85"/>
  </r>
  <r>
    <n v="6104"/>
    <s v="CA-2018-100111"/>
    <n v="20"/>
    <x v="8"/>
    <x v="3"/>
    <s v="26/09/2018"/>
    <x v="1"/>
    <s v="SV-20365"/>
    <s v="Seth Vernon"/>
    <x v="0"/>
    <x v="0"/>
    <x v="15"/>
    <x v="3"/>
    <s v="TEC-AC-10001998"/>
    <x v="2"/>
    <n v="59.97"/>
  </r>
  <r>
    <n v="6105"/>
    <s v="US-2018-132381"/>
    <n v="22"/>
    <x v="6"/>
    <x v="3"/>
    <s v="24/08/2018"/>
    <x v="2"/>
    <s v="Dp-13240"/>
    <s v="Dean percer"/>
    <x v="2"/>
    <x v="0"/>
    <x v="9"/>
    <x v="3"/>
    <s v="FUR-TA-10002356"/>
    <x v="0"/>
    <n v="314.53199999999998"/>
  </r>
  <r>
    <n v="6106"/>
    <s v="CA-2016-147011"/>
    <n v="18"/>
    <x v="1"/>
    <x v="1"/>
    <s v="22/06/2016"/>
    <x v="1"/>
    <s v="HR-14830"/>
    <s v="Harold Ryan"/>
    <x v="1"/>
    <x v="0"/>
    <x v="2"/>
    <x v="0"/>
    <s v="OFF-AR-10002399"/>
    <x v="1"/>
    <n v="13.632"/>
  </r>
  <r>
    <n v="6107"/>
    <s v="CA-2015-120852"/>
    <n v="20"/>
    <x v="4"/>
    <x v="2"/>
    <s v="25/12/2015"/>
    <x v="1"/>
    <s v="WB-21850"/>
    <s v="William Brown"/>
    <x v="0"/>
    <x v="0"/>
    <x v="5"/>
    <x v="2"/>
    <s v="OFF-AP-10001563"/>
    <x v="1"/>
    <n v="19.431999999999999"/>
  </r>
  <r>
    <n v="6108"/>
    <s v="CA-2015-120852"/>
    <n v="20"/>
    <x v="4"/>
    <x v="2"/>
    <s v="25/12/2015"/>
    <x v="1"/>
    <s v="WB-21850"/>
    <s v="William Brown"/>
    <x v="0"/>
    <x v="0"/>
    <x v="5"/>
    <x v="2"/>
    <s v="TEC-AC-10004510"/>
    <x v="2"/>
    <n v="65.44"/>
  </r>
  <r>
    <n v="6109"/>
    <s v="CA-2017-150007"/>
    <n v="11"/>
    <x v="8"/>
    <x v="0"/>
    <s v="16/09/2017"/>
    <x v="1"/>
    <s v="AS-10090"/>
    <s v="Adam Shillingsburg"/>
    <x v="0"/>
    <x v="0"/>
    <x v="10"/>
    <x v="2"/>
    <s v="OFF-LA-10001982"/>
    <x v="1"/>
    <n v="6"/>
  </r>
  <r>
    <n v="6110"/>
    <s v="CA-2017-150007"/>
    <n v="11"/>
    <x v="8"/>
    <x v="0"/>
    <s v="16/09/2017"/>
    <x v="1"/>
    <s v="AS-10090"/>
    <s v="Adam Shillingsburg"/>
    <x v="0"/>
    <x v="0"/>
    <x v="10"/>
    <x v="2"/>
    <s v="OFF-BI-10004141"/>
    <x v="1"/>
    <n v="1.9079999999999999"/>
  </r>
  <r>
    <n v="6111"/>
    <s v="CA-2017-124590"/>
    <n v="12"/>
    <x v="0"/>
    <x v="0"/>
    <s v="16/11/2017"/>
    <x v="1"/>
    <s v="SP-20920"/>
    <s v="Susan Pistek"/>
    <x v="0"/>
    <x v="0"/>
    <x v="24"/>
    <x v="3"/>
    <s v="FUR-CH-10004495"/>
    <x v="0"/>
    <n v="1474.8019999999999"/>
  </r>
  <r>
    <n v="6112"/>
    <s v="CA-2017-124590"/>
    <n v="12"/>
    <x v="0"/>
    <x v="0"/>
    <s v="16/11/2017"/>
    <x v="1"/>
    <s v="SP-20920"/>
    <s v="Susan Pistek"/>
    <x v="0"/>
    <x v="0"/>
    <x v="24"/>
    <x v="3"/>
    <s v="OFF-AP-10002311"/>
    <x v="1"/>
    <n v="110.096"/>
  </r>
  <r>
    <n v="6113"/>
    <s v="CA-2017-124590"/>
    <n v="12"/>
    <x v="0"/>
    <x v="0"/>
    <s v="16/11/2017"/>
    <x v="1"/>
    <s v="SP-20920"/>
    <s v="Susan Pistek"/>
    <x v="0"/>
    <x v="0"/>
    <x v="24"/>
    <x v="3"/>
    <s v="OFF-FA-10000585"/>
    <x v="1"/>
    <n v="16.751999999999999"/>
  </r>
  <r>
    <n v="6114"/>
    <s v="CA-2017-124590"/>
    <n v="12"/>
    <x v="0"/>
    <x v="0"/>
    <s v="16/11/2017"/>
    <x v="1"/>
    <s v="SP-20920"/>
    <s v="Susan Pistek"/>
    <x v="0"/>
    <x v="0"/>
    <x v="24"/>
    <x v="3"/>
    <s v="FUR-CH-10000454"/>
    <x v="0"/>
    <n v="1537.0740000000001"/>
  </r>
  <r>
    <n v="6115"/>
    <s v="CA-2017-124590"/>
    <n v="12"/>
    <x v="0"/>
    <x v="0"/>
    <s v="16/11/2017"/>
    <x v="1"/>
    <s v="SP-20920"/>
    <s v="Susan Pistek"/>
    <x v="0"/>
    <x v="0"/>
    <x v="24"/>
    <x v="3"/>
    <s v="FUR-CH-10003746"/>
    <x v="0"/>
    <n v="449.37200000000001"/>
  </r>
  <r>
    <n v="6116"/>
    <s v="CA-2017-133802"/>
    <n v="14"/>
    <x v="10"/>
    <x v="0"/>
    <s v="20/03/2017"/>
    <x v="1"/>
    <s v="SP-20650"/>
    <s v="Stephanie Phelps"/>
    <x v="1"/>
    <x v="0"/>
    <x v="1"/>
    <x v="1"/>
    <s v="OFF-BI-10003291"/>
    <x v="1"/>
    <n v="41.904000000000003"/>
  </r>
  <r>
    <n v="6117"/>
    <s v="US-2017-113677"/>
    <n v="13"/>
    <x v="0"/>
    <x v="0"/>
    <s v="19/11/2017"/>
    <x v="1"/>
    <s v="CM-12655"/>
    <s v="Corinna Mitchell"/>
    <x v="2"/>
    <x v="0"/>
    <x v="15"/>
    <x v="3"/>
    <s v="TEC-PH-10002114"/>
    <x v="2"/>
    <n v="2279.96"/>
  </r>
  <r>
    <n v="6118"/>
    <s v="US-2017-113677"/>
    <n v="13"/>
    <x v="0"/>
    <x v="0"/>
    <s v="19/11/2017"/>
    <x v="1"/>
    <s v="CM-12655"/>
    <s v="Corinna Mitchell"/>
    <x v="2"/>
    <x v="0"/>
    <x v="15"/>
    <x v="3"/>
    <s v="OFF-LA-10001569"/>
    <x v="1"/>
    <n v="14.94"/>
  </r>
  <r>
    <n v="6119"/>
    <s v="CA-2018-143378"/>
    <n v="19"/>
    <x v="8"/>
    <x v="3"/>
    <s v="25/09/2018"/>
    <x v="1"/>
    <s v="JR-16210"/>
    <s v="Justin Ritter"/>
    <x v="1"/>
    <x v="0"/>
    <x v="21"/>
    <x v="1"/>
    <s v="TEC-PH-10001425"/>
    <x v="2"/>
    <n v="191.976"/>
  </r>
  <r>
    <n v="6120"/>
    <s v="CA-2018-143378"/>
    <n v="19"/>
    <x v="8"/>
    <x v="3"/>
    <s v="25/09/2018"/>
    <x v="1"/>
    <s v="JR-16210"/>
    <s v="Justin Ritter"/>
    <x v="1"/>
    <x v="0"/>
    <x v="21"/>
    <x v="1"/>
    <s v="OFF-AR-10001915"/>
    <x v="1"/>
    <n v="23.832000000000001"/>
  </r>
  <r>
    <n v="6121"/>
    <s v="CA-2018-143378"/>
    <n v="19"/>
    <x v="8"/>
    <x v="3"/>
    <s v="25/09/2018"/>
    <x v="1"/>
    <s v="JR-16210"/>
    <s v="Justin Ritter"/>
    <x v="1"/>
    <x v="0"/>
    <x v="21"/>
    <x v="1"/>
    <s v="FUR-FU-10004864"/>
    <x v="0"/>
    <n v="409.21600000000001"/>
  </r>
  <r>
    <n v="6122"/>
    <s v="CA-2018-143378"/>
    <n v="19"/>
    <x v="8"/>
    <x v="3"/>
    <s v="25/09/2018"/>
    <x v="1"/>
    <s v="JR-16210"/>
    <s v="Justin Ritter"/>
    <x v="1"/>
    <x v="0"/>
    <x v="21"/>
    <x v="1"/>
    <s v="FUR-BO-10001972"/>
    <x v="0"/>
    <n v="72.587999999999994"/>
  </r>
  <r>
    <n v="6123"/>
    <s v="CA-2018-152660"/>
    <n v="4"/>
    <x v="4"/>
    <x v="3"/>
    <s v="09/12/2018"/>
    <x v="1"/>
    <s v="CB-12415"/>
    <s v="Christy Brittain"/>
    <x v="0"/>
    <x v="0"/>
    <x v="10"/>
    <x v="2"/>
    <s v="OFF-ST-10000532"/>
    <x v="1"/>
    <n v="61.567999999999998"/>
  </r>
  <r>
    <n v="6124"/>
    <s v="CA-2016-142139"/>
    <n v="31"/>
    <x v="6"/>
    <x v="1"/>
    <s v="05/09/2016"/>
    <x v="1"/>
    <s v="SD-20485"/>
    <s v="Shirley Daniels"/>
    <x v="2"/>
    <x v="0"/>
    <x v="5"/>
    <x v="2"/>
    <s v="OFF-PA-10003883"/>
    <x v="1"/>
    <n v="20.96"/>
  </r>
  <r>
    <n v="6125"/>
    <s v="CA-2018-145772"/>
    <n v="3"/>
    <x v="1"/>
    <x v="3"/>
    <s v="07/06/2018"/>
    <x v="1"/>
    <s v="SS-20140"/>
    <s v="Saphhira Shifley"/>
    <x v="1"/>
    <x v="0"/>
    <x v="1"/>
    <x v="1"/>
    <s v="TEC-AC-10003038"/>
    <x v="2"/>
    <n v="44.75"/>
  </r>
  <r>
    <n v="6126"/>
    <s v="CA-2018-145772"/>
    <n v="3"/>
    <x v="1"/>
    <x v="3"/>
    <s v="07/06/2018"/>
    <x v="1"/>
    <s v="SS-20140"/>
    <s v="Saphhira Shifley"/>
    <x v="1"/>
    <x v="0"/>
    <x v="1"/>
    <x v="1"/>
    <s v="OFF-PA-10001593"/>
    <x v="1"/>
    <n v="11.96"/>
  </r>
  <r>
    <n v="6127"/>
    <s v="CA-2018-145772"/>
    <n v="3"/>
    <x v="1"/>
    <x v="3"/>
    <s v="07/06/2018"/>
    <x v="1"/>
    <s v="SS-20140"/>
    <s v="Saphhira Shifley"/>
    <x v="1"/>
    <x v="0"/>
    <x v="1"/>
    <x v="1"/>
    <s v="OFF-BI-10002049"/>
    <x v="1"/>
    <n v="3.9119999999999999"/>
  </r>
  <r>
    <n v="6128"/>
    <s v="CA-2017-124100"/>
    <n v="31"/>
    <x v="10"/>
    <x v="0"/>
    <s v="06/04/2017"/>
    <x v="1"/>
    <s v="EH-13990"/>
    <s v="Erica Hackney"/>
    <x v="0"/>
    <x v="0"/>
    <x v="15"/>
    <x v="3"/>
    <s v="FUR-CH-10003817"/>
    <x v="0"/>
    <n v="327.99599999999998"/>
  </r>
  <r>
    <n v="6129"/>
    <s v="US-2015-158400"/>
    <n v="25"/>
    <x v="2"/>
    <x v="2"/>
    <s v="28/10/2015"/>
    <x v="2"/>
    <s v="AH-10030"/>
    <s v="Aaron Hawkins"/>
    <x v="1"/>
    <x v="0"/>
    <x v="1"/>
    <x v="1"/>
    <s v="OFF-BI-10002353"/>
    <x v="1"/>
    <n v="49.408000000000001"/>
  </r>
  <r>
    <n v="6130"/>
    <s v="CA-2018-162033"/>
    <n v="26"/>
    <x v="10"/>
    <x v="3"/>
    <s v="02/04/2018"/>
    <x v="1"/>
    <s v="EM-14200"/>
    <s v="Evan Minnotte"/>
    <x v="2"/>
    <x v="0"/>
    <x v="17"/>
    <x v="0"/>
    <s v="TEC-AC-10003116"/>
    <x v="2"/>
    <n v="53.25"/>
  </r>
  <r>
    <n v="6131"/>
    <s v="CA-2018-162033"/>
    <n v="26"/>
    <x v="10"/>
    <x v="3"/>
    <s v="02/04/2018"/>
    <x v="1"/>
    <s v="EM-14200"/>
    <s v="Evan Minnotte"/>
    <x v="2"/>
    <x v="0"/>
    <x v="17"/>
    <x v="0"/>
    <s v="OFF-FA-10003021"/>
    <x v="1"/>
    <n v="3.76"/>
  </r>
  <r>
    <n v="6132"/>
    <s v="CA-2015-163447"/>
    <n v="27"/>
    <x v="4"/>
    <x v="2"/>
    <s v="31/12/2015"/>
    <x v="1"/>
    <s v="TB-21190"/>
    <s v="Thomas Brumley"/>
    <x v="2"/>
    <x v="0"/>
    <x v="15"/>
    <x v="3"/>
    <s v="FUR-CH-10004477"/>
    <x v="0"/>
    <n v="767.21400000000006"/>
  </r>
  <r>
    <n v="6133"/>
    <s v="CA-2018-145737"/>
    <n v="15"/>
    <x v="8"/>
    <x v="3"/>
    <s v="20/09/2018"/>
    <x v="1"/>
    <s v="AB-10165"/>
    <s v="Alan Barnes"/>
    <x v="0"/>
    <x v="0"/>
    <x v="18"/>
    <x v="0"/>
    <s v="OFF-PA-10001033"/>
    <x v="1"/>
    <n v="163.96"/>
  </r>
  <r>
    <n v="6134"/>
    <s v="CA-2017-148096"/>
    <n v="16"/>
    <x v="6"/>
    <x v="0"/>
    <s v="19/08/2017"/>
    <x v="2"/>
    <s v="AO-10810"/>
    <s v="Anthony O'Donnell"/>
    <x v="1"/>
    <x v="0"/>
    <x v="1"/>
    <x v="1"/>
    <s v="FUR-TA-10004152"/>
    <x v="0"/>
    <n v="161.28"/>
  </r>
  <r>
    <n v="6135"/>
    <s v="CA-2017-146766"/>
    <n v="4"/>
    <x v="0"/>
    <x v="0"/>
    <s v="04/11/2017"/>
    <x v="3"/>
    <s v="TT-21220"/>
    <s v="Thomas Thornton"/>
    <x v="0"/>
    <x v="0"/>
    <x v="1"/>
    <x v="1"/>
    <s v="OFF-AR-10002135"/>
    <x v="1"/>
    <n v="192.8"/>
  </r>
  <r>
    <n v="6136"/>
    <s v="CA-2016-105613"/>
    <n v="18"/>
    <x v="2"/>
    <x v="1"/>
    <s v="22/10/2016"/>
    <x v="1"/>
    <s v="KN-16705"/>
    <s v="Kristina Nunn"/>
    <x v="2"/>
    <x v="0"/>
    <x v="5"/>
    <x v="2"/>
    <s v="TEC-AC-10000521"/>
    <x v="2"/>
    <n v="27.696000000000002"/>
  </r>
  <r>
    <n v="6137"/>
    <s v="CA-2016-105613"/>
    <n v="18"/>
    <x v="2"/>
    <x v="1"/>
    <s v="22/10/2016"/>
    <x v="1"/>
    <s v="KN-16705"/>
    <s v="Kristina Nunn"/>
    <x v="2"/>
    <x v="0"/>
    <x v="5"/>
    <x v="2"/>
    <s v="OFF-AP-10000026"/>
    <x v="1"/>
    <n v="73.164000000000001"/>
  </r>
  <r>
    <n v="6138"/>
    <s v="US-2017-142251"/>
    <n v="31"/>
    <x v="2"/>
    <x v="0"/>
    <s v="04/11/2017"/>
    <x v="0"/>
    <s v="FO-14305"/>
    <s v="Frank Olsen"/>
    <x v="0"/>
    <x v="0"/>
    <x v="2"/>
    <x v="0"/>
    <s v="OFF-PA-10002986"/>
    <x v="1"/>
    <n v="32.064"/>
  </r>
  <r>
    <n v="6139"/>
    <s v="CA-2015-131247"/>
    <n v="30"/>
    <x v="10"/>
    <x v="2"/>
    <s v="04/04/2015"/>
    <x v="1"/>
    <s v="GA-14725"/>
    <s v="Guy Armstrong"/>
    <x v="0"/>
    <x v="0"/>
    <x v="1"/>
    <x v="1"/>
    <s v="FUR-BO-10001337"/>
    <x v="0"/>
    <n v="205.666"/>
  </r>
  <r>
    <n v="6140"/>
    <s v="US-2016-113593"/>
    <n v="18"/>
    <x v="3"/>
    <x v="1"/>
    <s v="20/04/2016"/>
    <x v="2"/>
    <s v="NC-18415"/>
    <s v="Nathan Cano"/>
    <x v="0"/>
    <x v="0"/>
    <x v="1"/>
    <x v="1"/>
    <s v="OFF-ST-10000532"/>
    <x v="1"/>
    <n v="115.44"/>
  </r>
  <r>
    <n v="6141"/>
    <s v="CA-2018-121083"/>
    <n v="9"/>
    <x v="7"/>
    <x v="3"/>
    <s v="15/07/2018"/>
    <x v="1"/>
    <s v="JF-15190"/>
    <s v="Jamie Frazer"/>
    <x v="0"/>
    <x v="0"/>
    <x v="29"/>
    <x v="3"/>
    <s v="OFF-PA-10001497"/>
    <x v="1"/>
    <n v="274.8"/>
  </r>
  <r>
    <n v="6142"/>
    <s v="CA-2018-121083"/>
    <n v="9"/>
    <x v="7"/>
    <x v="3"/>
    <s v="15/07/2018"/>
    <x v="1"/>
    <s v="JF-15190"/>
    <s v="Jamie Frazer"/>
    <x v="0"/>
    <x v="0"/>
    <x v="29"/>
    <x v="3"/>
    <s v="OFF-ST-10002554"/>
    <x v="1"/>
    <n v="195.64"/>
  </r>
  <r>
    <n v="6143"/>
    <s v="CA-2018-121083"/>
    <n v="9"/>
    <x v="7"/>
    <x v="3"/>
    <s v="15/07/2018"/>
    <x v="1"/>
    <s v="JF-15190"/>
    <s v="Jamie Frazer"/>
    <x v="0"/>
    <x v="0"/>
    <x v="29"/>
    <x v="3"/>
    <s v="TEC-PH-10001336"/>
    <x v="2"/>
    <n v="257.98"/>
  </r>
  <r>
    <n v="6144"/>
    <s v="CA-2018-121083"/>
    <n v="9"/>
    <x v="7"/>
    <x v="3"/>
    <s v="15/07/2018"/>
    <x v="1"/>
    <s v="JF-15190"/>
    <s v="Jamie Frazer"/>
    <x v="0"/>
    <x v="0"/>
    <x v="29"/>
    <x v="3"/>
    <s v="OFF-AR-10002987"/>
    <x v="1"/>
    <n v="119.04"/>
  </r>
  <r>
    <n v="6145"/>
    <s v="CA-2018-151190"/>
    <n v="27"/>
    <x v="1"/>
    <x v="3"/>
    <s v="01/07/2018"/>
    <x v="1"/>
    <s v="GT-14710"/>
    <s v="Greg Tran"/>
    <x v="0"/>
    <x v="0"/>
    <x v="8"/>
    <x v="2"/>
    <s v="OFF-PA-10000575"/>
    <x v="1"/>
    <n v="20.07"/>
  </r>
  <r>
    <n v="6146"/>
    <s v="CA-2015-133543"/>
    <n v="22"/>
    <x v="4"/>
    <x v="2"/>
    <s v="26/12/2015"/>
    <x v="1"/>
    <s v="KM-16660"/>
    <s v="Khloe Miller"/>
    <x v="0"/>
    <x v="0"/>
    <x v="1"/>
    <x v="1"/>
    <s v="OFF-AR-10003394"/>
    <x v="1"/>
    <n v="11.76"/>
  </r>
  <r>
    <n v="6147"/>
    <s v="CA-2018-105130"/>
    <n v="21"/>
    <x v="0"/>
    <x v="3"/>
    <s v="25/11/2018"/>
    <x v="1"/>
    <s v="PJ-18835"/>
    <s v="Patrick Jones"/>
    <x v="1"/>
    <x v="0"/>
    <x v="1"/>
    <x v="1"/>
    <s v="OFF-AR-10003394"/>
    <x v="1"/>
    <n v="11.76"/>
  </r>
  <r>
    <n v="6148"/>
    <s v="CA-2018-105130"/>
    <n v="21"/>
    <x v="0"/>
    <x v="3"/>
    <s v="25/11/2018"/>
    <x v="1"/>
    <s v="PJ-18835"/>
    <s v="Patrick Jones"/>
    <x v="1"/>
    <x v="0"/>
    <x v="1"/>
    <x v="1"/>
    <s v="OFF-BI-10001191"/>
    <x v="1"/>
    <n v="40.735999999999997"/>
  </r>
  <r>
    <n v="6149"/>
    <s v="CA-2017-161928"/>
    <n v="27"/>
    <x v="1"/>
    <x v="0"/>
    <s v="29/06/2017"/>
    <x v="0"/>
    <s v="AC-10660"/>
    <s v="Anna Chung"/>
    <x v="0"/>
    <x v="0"/>
    <x v="1"/>
    <x v="1"/>
    <s v="TEC-PH-10003484"/>
    <x v="2"/>
    <n v="201.584"/>
  </r>
  <r>
    <n v="6150"/>
    <s v="CA-2018-101322"/>
    <n v="28"/>
    <x v="4"/>
    <x v="3"/>
    <s v="31/12/2018"/>
    <x v="2"/>
    <s v="JG-15310"/>
    <s v="Jason Gross"/>
    <x v="1"/>
    <x v="0"/>
    <x v="1"/>
    <x v="1"/>
    <s v="FUR-CH-10003968"/>
    <x v="0"/>
    <n v="340.70400000000001"/>
  </r>
  <r>
    <n v="6151"/>
    <s v="US-2017-106600"/>
    <n v="8"/>
    <x v="3"/>
    <x v="0"/>
    <s v="11/04/2017"/>
    <x v="2"/>
    <s v="RM-19375"/>
    <s v="Raymond Messe"/>
    <x v="0"/>
    <x v="0"/>
    <x v="32"/>
    <x v="0"/>
    <s v="FUR-BO-10001608"/>
    <x v="0"/>
    <n v="354.9"/>
  </r>
  <r>
    <n v="6152"/>
    <s v="CA-2015-111871"/>
    <n v="18"/>
    <x v="10"/>
    <x v="2"/>
    <s v="21/03/2015"/>
    <x v="0"/>
    <s v="EK-13795"/>
    <s v="Eileen Kiefer"/>
    <x v="2"/>
    <x v="0"/>
    <x v="1"/>
    <x v="1"/>
    <s v="FUR-BO-10004218"/>
    <x v="0"/>
    <n v="1198.33"/>
  </r>
  <r>
    <n v="6153"/>
    <s v="CA-2018-139437"/>
    <n v="3"/>
    <x v="7"/>
    <x v="3"/>
    <s v="08/07/2018"/>
    <x v="1"/>
    <s v="RD-19585"/>
    <s v="Rob Dowd"/>
    <x v="0"/>
    <x v="0"/>
    <x v="1"/>
    <x v="1"/>
    <s v="OFF-ST-10002485"/>
    <x v="1"/>
    <n v="87.92"/>
  </r>
  <r>
    <n v="6154"/>
    <s v="CA-2018-151484"/>
    <n v="20"/>
    <x v="3"/>
    <x v="3"/>
    <s v="23/04/2018"/>
    <x v="2"/>
    <s v="CV-12805"/>
    <s v="Cynthia Voltz"/>
    <x v="1"/>
    <x v="0"/>
    <x v="9"/>
    <x v="3"/>
    <s v="FUR-FU-10001876"/>
    <x v="0"/>
    <n v="51.968000000000004"/>
  </r>
  <r>
    <n v="6155"/>
    <s v="CA-2018-151484"/>
    <n v="20"/>
    <x v="3"/>
    <x v="3"/>
    <s v="23/04/2018"/>
    <x v="2"/>
    <s v="CV-12805"/>
    <s v="Cynthia Voltz"/>
    <x v="1"/>
    <x v="0"/>
    <x v="9"/>
    <x v="3"/>
    <s v="OFF-ST-10002370"/>
    <x v="1"/>
    <n v="51.335999999999999"/>
  </r>
  <r>
    <n v="6156"/>
    <s v="CA-2018-151484"/>
    <n v="20"/>
    <x v="3"/>
    <x v="3"/>
    <s v="23/04/2018"/>
    <x v="2"/>
    <s v="CV-12805"/>
    <s v="Cynthia Voltz"/>
    <x v="1"/>
    <x v="0"/>
    <x v="9"/>
    <x v="3"/>
    <s v="OFF-ST-10000142"/>
    <x v="1"/>
    <n v="332.70400000000001"/>
  </r>
  <r>
    <n v="6157"/>
    <s v="CA-2018-151484"/>
    <n v="20"/>
    <x v="3"/>
    <x v="3"/>
    <s v="23/04/2018"/>
    <x v="2"/>
    <s v="CV-12805"/>
    <s v="Cynthia Voltz"/>
    <x v="1"/>
    <x v="0"/>
    <x v="9"/>
    <x v="3"/>
    <s v="FUR-FU-10004671"/>
    <x v="0"/>
    <n v="42.408000000000001"/>
  </r>
  <r>
    <n v="6158"/>
    <s v="CA-2017-104150"/>
    <n v="3"/>
    <x v="6"/>
    <x v="0"/>
    <s v="05/08/2017"/>
    <x v="0"/>
    <s v="AG-10330"/>
    <s v="Alex Grayson"/>
    <x v="0"/>
    <x v="0"/>
    <x v="26"/>
    <x v="2"/>
    <s v="OFF-EN-10002504"/>
    <x v="1"/>
    <n v="81.540000000000006"/>
  </r>
  <r>
    <n v="6159"/>
    <s v="CA-2017-104150"/>
    <n v="3"/>
    <x v="6"/>
    <x v="0"/>
    <s v="05/08/2017"/>
    <x v="0"/>
    <s v="AG-10330"/>
    <s v="Alex Grayson"/>
    <x v="0"/>
    <x v="0"/>
    <x v="26"/>
    <x v="2"/>
    <s v="TEC-AC-10004803"/>
    <x v="2"/>
    <n v="167.28"/>
  </r>
  <r>
    <n v="6160"/>
    <s v="CA-2017-161025"/>
    <n v="3"/>
    <x v="4"/>
    <x v="0"/>
    <s v="09/12/2017"/>
    <x v="1"/>
    <s v="GM-14440"/>
    <s v="Gary McGarr"/>
    <x v="0"/>
    <x v="0"/>
    <x v="1"/>
    <x v="1"/>
    <s v="OFF-ST-10001932"/>
    <x v="1"/>
    <n v="772.68"/>
  </r>
  <r>
    <n v="6161"/>
    <s v="CA-2015-103989"/>
    <n v="19"/>
    <x v="10"/>
    <x v="2"/>
    <s v="21/03/2015"/>
    <x v="2"/>
    <s v="MC-17605"/>
    <s v="Matt Connell"/>
    <x v="1"/>
    <x v="0"/>
    <x v="2"/>
    <x v="0"/>
    <s v="TEC-PH-10004667"/>
    <x v="2"/>
    <n v="323.976"/>
  </r>
  <r>
    <n v="6162"/>
    <s v="CA-2015-103989"/>
    <n v="19"/>
    <x v="10"/>
    <x v="2"/>
    <s v="21/03/2015"/>
    <x v="2"/>
    <s v="MC-17605"/>
    <s v="Matt Connell"/>
    <x v="1"/>
    <x v="0"/>
    <x v="2"/>
    <x v="0"/>
    <s v="OFF-LA-10000443"/>
    <x v="1"/>
    <n v="11.808"/>
  </r>
  <r>
    <n v="6163"/>
    <s v="CA-2015-103989"/>
    <n v="19"/>
    <x v="10"/>
    <x v="2"/>
    <s v="21/03/2015"/>
    <x v="2"/>
    <s v="MC-17605"/>
    <s v="Matt Connell"/>
    <x v="1"/>
    <x v="0"/>
    <x v="2"/>
    <x v="0"/>
    <s v="OFF-ST-10000918"/>
    <x v="1"/>
    <n v="26.16"/>
  </r>
  <r>
    <n v="6164"/>
    <s v="CA-2015-103989"/>
    <n v="19"/>
    <x v="10"/>
    <x v="2"/>
    <s v="21/03/2015"/>
    <x v="2"/>
    <s v="MC-17605"/>
    <s v="Matt Connell"/>
    <x v="1"/>
    <x v="0"/>
    <x v="2"/>
    <x v="0"/>
    <s v="OFF-BI-10001196"/>
    <x v="1"/>
    <n v="33.57"/>
  </r>
  <r>
    <n v="6165"/>
    <s v="CA-2015-103989"/>
    <n v="19"/>
    <x v="10"/>
    <x v="2"/>
    <s v="21/03/2015"/>
    <x v="2"/>
    <s v="MC-17605"/>
    <s v="Matt Connell"/>
    <x v="1"/>
    <x v="0"/>
    <x v="2"/>
    <x v="0"/>
    <s v="FUR-FU-10003981"/>
    <x v="0"/>
    <n v="4.992"/>
  </r>
  <r>
    <n v="6166"/>
    <s v="CA-2015-103989"/>
    <n v="19"/>
    <x v="10"/>
    <x v="2"/>
    <s v="21/03/2015"/>
    <x v="2"/>
    <s v="MC-17605"/>
    <s v="Matt Connell"/>
    <x v="1"/>
    <x v="0"/>
    <x v="2"/>
    <x v="0"/>
    <s v="FUR-FU-10002508"/>
    <x v="0"/>
    <n v="20.015999999999998"/>
  </r>
  <r>
    <n v="6167"/>
    <s v="CA-2015-103989"/>
    <n v="19"/>
    <x v="10"/>
    <x v="2"/>
    <s v="21/03/2015"/>
    <x v="2"/>
    <s v="MC-17605"/>
    <s v="Matt Connell"/>
    <x v="1"/>
    <x v="0"/>
    <x v="2"/>
    <x v="0"/>
    <s v="TEC-AC-10002647"/>
    <x v="2"/>
    <n v="170.24"/>
  </r>
  <r>
    <n v="6168"/>
    <s v="CA-2016-142433"/>
    <n v="20"/>
    <x v="3"/>
    <x v="1"/>
    <s v="25/04/2016"/>
    <x v="1"/>
    <s v="ES-14020"/>
    <s v="Erica Smith"/>
    <x v="0"/>
    <x v="0"/>
    <x v="5"/>
    <x v="2"/>
    <s v="OFF-PA-10002377"/>
    <x v="1"/>
    <n v="117.456"/>
  </r>
  <r>
    <n v="6169"/>
    <s v="CA-2016-132815"/>
    <n v="19"/>
    <x v="8"/>
    <x v="1"/>
    <s v="22/09/2016"/>
    <x v="0"/>
    <s v="RW-19540"/>
    <s v="Rick Wilson"/>
    <x v="1"/>
    <x v="0"/>
    <x v="1"/>
    <x v="1"/>
    <s v="OFF-PA-10004530"/>
    <x v="1"/>
    <n v="22.96"/>
  </r>
  <r>
    <n v="6170"/>
    <s v="CA-2015-101266"/>
    <n v="27"/>
    <x v="6"/>
    <x v="2"/>
    <s v="30/08/2015"/>
    <x v="0"/>
    <s v="MM-17920"/>
    <s v="Michael Moore"/>
    <x v="0"/>
    <x v="0"/>
    <x v="17"/>
    <x v="0"/>
    <s v="OFF-PA-10002986"/>
    <x v="1"/>
    <n v="13.36"/>
  </r>
  <r>
    <n v="6171"/>
    <s v="CA-2017-141523"/>
    <n v="19"/>
    <x v="4"/>
    <x v="0"/>
    <s v="24/12/2017"/>
    <x v="0"/>
    <s v="MH-17440"/>
    <s v="Mark Haberlin"/>
    <x v="1"/>
    <x v="0"/>
    <x v="15"/>
    <x v="3"/>
    <s v="OFF-BI-10000948"/>
    <x v="1"/>
    <n v="34.247999999999998"/>
  </r>
  <r>
    <n v="6172"/>
    <s v="CA-2017-141523"/>
    <n v="19"/>
    <x v="4"/>
    <x v="0"/>
    <s v="24/12/2017"/>
    <x v="0"/>
    <s v="MH-17440"/>
    <s v="Mark Haberlin"/>
    <x v="1"/>
    <x v="0"/>
    <x v="15"/>
    <x v="3"/>
    <s v="OFF-AR-10001545"/>
    <x v="1"/>
    <n v="3.52"/>
  </r>
  <r>
    <n v="6173"/>
    <s v="US-2015-106299"/>
    <n v="2"/>
    <x v="6"/>
    <x v="2"/>
    <s v="08/08/2015"/>
    <x v="1"/>
    <s v="NZ-18565"/>
    <s v="Nick Zandusky"/>
    <x v="2"/>
    <x v="0"/>
    <x v="25"/>
    <x v="2"/>
    <s v="OFF-BI-10001758"/>
    <x v="1"/>
    <n v="26.7"/>
  </r>
  <r>
    <n v="6174"/>
    <s v="US-2015-106299"/>
    <n v="2"/>
    <x v="6"/>
    <x v="2"/>
    <s v="08/08/2015"/>
    <x v="1"/>
    <s v="NZ-18565"/>
    <s v="Nick Zandusky"/>
    <x v="2"/>
    <x v="0"/>
    <x v="25"/>
    <x v="2"/>
    <s v="TEC-AC-10003237"/>
    <x v="2"/>
    <n v="21.2"/>
  </r>
  <r>
    <n v="6175"/>
    <s v="US-2015-106299"/>
    <n v="2"/>
    <x v="6"/>
    <x v="2"/>
    <s v="08/08/2015"/>
    <x v="1"/>
    <s v="NZ-18565"/>
    <s v="Nick Zandusky"/>
    <x v="2"/>
    <x v="0"/>
    <x v="25"/>
    <x v="2"/>
    <s v="OFF-ST-10002011"/>
    <x v="1"/>
    <n v="838.38"/>
  </r>
  <r>
    <n v="6176"/>
    <s v="CA-2016-158421"/>
    <n v="21"/>
    <x v="8"/>
    <x v="1"/>
    <s v="26/09/2016"/>
    <x v="1"/>
    <s v="GB-14575"/>
    <s v="Giulietta Baptist"/>
    <x v="0"/>
    <x v="0"/>
    <x v="20"/>
    <x v="0"/>
    <s v="FUR-CH-10000309"/>
    <x v="0"/>
    <n v="1690.04"/>
  </r>
  <r>
    <n v="6177"/>
    <s v="CA-2016-158421"/>
    <n v="21"/>
    <x v="8"/>
    <x v="1"/>
    <s v="26/09/2016"/>
    <x v="1"/>
    <s v="GB-14575"/>
    <s v="Giulietta Baptist"/>
    <x v="0"/>
    <x v="0"/>
    <x v="20"/>
    <x v="0"/>
    <s v="OFF-ST-10002444"/>
    <x v="1"/>
    <n v="85.96"/>
  </r>
  <r>
    <n v="6178"/>
    <s v="CA-2016-158421"/>
    <n v="21"/>
    <x v="8"/>
    <x v="1"/>
    <s v="26/09/2016"/>
    <x v="1"/>
    <s v="GB-14575"/>
    <s v="Giulietta Baptist"/>
    <x v="0"/>
    <x v="0"/>
    <x v="20"/>
    <x v="0"/>
    <s v="OFF-EN-10001453"/>
    <x v="1"/>
    <n v="121.96"/>
  </r>
  <r>
    <n v="6179"/>
    <s v="CA-2016-158421"/>
    <n v="21"/>
    <x v="8"/>
    <x v="1"/>
    <s v="26/09/2016"/>
    <x v="1"/>
    <s v="GB-14575"/>
    <s v="Giulietta Baptist"/>
    <x v="0"/>
    <x v="0"/>
    <x v="20"/>
    <x v="0"/>
    <s v="OFF-PA-10001801"/>
    <x v="1"/>
    <n v="23.92"/>
  </r>
  <r>
    <n v="6180"/>
    <s v="CA-2016-158421"/>
    <n v="21"/>
    <x v="8"/>
    <x v="1"/>
    <s v="26/09/2016"/>
    <x v="1"/>
    <s v="GB-14575"/>
    <s v="Giulietta Baptist"/>
    <x v="0"/>
    <x v="0"/>
    <x v="20"/>
    <x v="0"/>
    <s v="OFF-ST-10000563"/>
    <x v="1"/>
    <n v="63.96"/>
  </r>
  <r>
    <n v="6181"/>
    <s v="CA-2016-158421"/>
    <n v="21"/>
    <x v="8"/>
    <x v="1"/>
    <s v="26/09/2016"/>
    <x v="1"/>
    <s v="GB-14575"/>
    <s v="Giulietta Baptist"/>
    <x v="0"/>
    <x v="0"/>
    <x v="20"/>
    <x v="0"/>
    <s v="TEC-PH-10000369"/>
    <x v="2"/>
    <n v="629.95000000000005"/>
  </r>
  <r>
    <n v="6182"/>
    <s v="CA-2016-158421"/>
    <n v="21"/>
    <x v="8"/>
    <x v="1"/>
    <s v="26/09/2016"/>
    <x v="1"/>
    <s v="GB-14575"/>
    <s v="Giulietta Baptist"/>
    <x v="0"/>
    <x v="0"/>
    <x v="20"/>
    <x v="0"/>
    <s v="TEC-PH-10002538"/>
    <x v="2"/>
    <n v="113.73"/>
  </r>
  <r>
    <n v="6183"/>
    <s v="CA-2016-158421"/>
    <n v="21"/>
    <x v="8"/>
    <x v="1"/>
    <s v="26/09/2016"/>
    <x v="1"/>
    <s v="GB-14575"/>
    <s v="Giulietta Baptist"/>
    <x v="0"/>
    <x v="0"/>
    <x v="20"/>
    <x v="0"/>
    <s v="OFF-BI-10000050"/>
    <x v="1"/>
    <n v="14.6"/>
  </r>
  <r>
    <n v="6184"/>
    <s v="CA-2016-158421"/>
    <n v="21"/>
    <x v="8"/>
    <x v="1"/>
    <s v="26/09/2016"/>
    <x v="1"/>
    <s v="GB-14575"/>
    <s v="Giulietta Baptist"/>
    <x v="0"/>
    <x v="0"/>
    <x v="20"/>
    <x v="0"/>
    <s v="OFF-ST-10004186"/>
    <x v="1"/>
    <n v="887.84"/>
  </r>
  <r>
    <n v="6185"/>
    <s v="CA-2017-143609"/>
    <n v="11"/>
    <x v="4"/>
    <x v="0"/>
    <s v="13/12/2017"/>
    <x v="2"/>
    <s v="DB-13270"/>
    <s v="Deborah Brumfield"/>
    <x v="2"/>
    <x v="0"/>
    <x v="21"/>
    <x v="1"/>
    <s v="FUR-CH-10004218"/>
    <x v="0"/>
    <n v="403.92"/>
  </r>
  <r>
    <n v="6186"/>
    <s v="CA-2016-138331"/>
    <n v="7"/>
    <x v="6"/>
    <x v="1"/>
    <s v="12/08/2016"/>
    <x v="1"/>
    <s v="JK-15625"/>
    <s v="Jim Karlsson"/>
    <x v="0"/>
    <x v="0"/>
    <x v="9"/>
    <x v="3"/>
    <s v="OFF-AR-10002952"/>
    <x v="1"/>
    <n v="106.8"/>
  </r>
  <r>
    <n v="6187"/>
    <s v="CA-2016-138954"/>
    <n v="15"/>
    <x v="0"/>
    <x v="1"/>
    <s v="17/11/2016"/>
    <x v="2"/>
    <s v="MH-17785"/>
    <s v="Maya Herman"/>
    <x v="1"/>
    <x v="0"/>
    <x v="15"/>
    <x v="3"/>
    <s v="OFF-ST-10003058"/>
    <x v="1"/>
    <n v="70.95"/>
  </r>
  <r>
    <n v="6188"/>
    <s v="CA-2016-138954"/>
    <n v="15"/>
    <x v="0"/>
    <x v="1"/>
    <s v="17/11/2016"/>
    <x v="2"/>
    <s v="MH-17785"/>
    <s v="Maya Herman"/>
    <x v="1"/>
    <x v="0"/>
    <x v="15"/>
    <x v="3"/>
    <s v="OFF-BI-10003963"/>
    <x v="1"/>
    <n v="34.944000000000003"/>
  </r>
  <r>
    <n v="6189"/>
    <s v="CA-2016-138954"/>
    <n v="15"/>
    <x v="0"/>
    <x v="1"/>
    <s v="17/11/2016"/>
    <x v="2"/>
    <s v="MH-17785"/>
    <s v="Maya Herman"/>
    <x v="1"/>
    <x v="0"/>
    <x v="15"/>
    <x v="3"/>
    <s v="OFF-AR-10001955"/>
    <x v="1"/>
    <n v="119.04"/>
  </r>
  <r>
    <n v="6190"/>
    <s v="CA-2018-157903"/>
    <n v="4"/>
    <x v="3"/>
    <x v="3"/>
    <s v="08/04/2018"/>
    <x v="1"/>
    <s v="AM-10705"/>
    <s v="Anne McFarland"/>
    <x v="0"/>
    <x v="0"/>
    <x v="10"/>
    <x v="2"/>
    <s v="TEC-PH-10004345"/>
    <x v="2"/>
    <n v="383.84"/>
  </r>
  <r>
    <n v="6191"/>
    <s v="CA-2017-157259"/>
    <n v="24"/>
    <x v="4"/>
    <x v="0"/>
    <s v="28/12/2017"/>
    <x v="1"/>
    <s v="JM-15535"/>
    <s v="Jessica Myrick"/>
    <x v="0"/>
    <x v="0"/>
    <x v="15"/>
    <x v="3"/>
    <s v="FUR-FU-10003192"/>
    <x v="0"/>
    <n v="799.56"/>
  </r>
  <r>
    <n v="6192"/>
    <s v="CA-2018-107986"/>
    <n v="13"/>
    <x v="4"/>
    <x v="3"/>
    <s v="13/12/2018"/>
    <x v="3"/>
    <s v="MW-18220"/>
    <s v="Mitch Webber"/>
    <x v="0"/>
    <x v="0"/>
    <x v="4"/>
    <x v="1"/>
    <s v="OFF-ST-10001325"/>
    <x v="1"/>
    <n v="31.44"/>
  </r>
  <r>
    <n v="6193"/>
    <s v="CA-2018-104927"/>
    <n v="22"/>
    <x v="4"/>
    <x v="3"/>
    <s v="26/12/2018"/>
    <x v="1"/>
    <s v="AG-10330"/>
    <s v="Alex Grayson"/>
    <x v="0"/>
    <x v="0"/>
    <x v="5"/>
    <x v="2"/>
    <s v="OFF-PA-10000019"/>
    <x v="1"/>
    <n v="25.92"/>
  </r>
  <r>
    <n v="6194"/>
    <s v="CA-2018-104927"/>
    <n v="22"/>
    <x v="4"/>
    <x v="3"/>
    <s v="26/12/2018"/>
    <x v="1"/>
    <s v="AG-10330"/>
    <s v="Alex Grayson"/>
    <x v="0"/>
    <x v="0"/>
    <x v="5"/>
    <x v="2"/>
    <s v="OFF-BI-10003429"/>
    <x v="1"/>
    <n v="6.33"/>
  </r>
  <r>
    <n v="6195"/>
    <s v="CA-2018-104927"/>
    <n v="22"/>
    <x v="4"/>
    <x v="3"/>
    <s v="26/12/2018"/>
    <x v="1"/>
    <s v="AG-10330"/>
    <s v="Alex Grayson"/>
    <x v="0"/>
    <x v="0"/>
    <x v="5"/>
    <x v="2"/>
    <s v="OFF-PA-10000176"/>
    <x v="1"/>
    <n v="75.88"/>
  </r>
  <r>
    <n v="6196"/>
    <s v="CA-2018-113453"/>
    <n v="21"/>
    <x v="2"/>
    <x v="3"/>
    <s v="28/10/2018"/>
    <x v="1"/>
    <s v="CM-12160"/>
    <s v="Charles McCrossin"/>
    <x v="0"/>
    <x v="0"/>
    <x v="9"/>
    <x v="3"/>
    <s v="TEC-PH-10004165"/>
    <x v="2"/>
    <n v="329.988"/>
  </r>
  <r>
    <n v="6197"/>
    <s v="CA-2018-113453"/>
    <n v="21"/>
    <x v="2"/>
    <x v="3"/>
    <s v="28/10/2018"/>
    <x v="1"/>
    <s v="CM-12160"/>
    <s v="Charles McCrossin"/>
    <x v="0"/>
    <x v="0"/>
    <x v="9"/>
    <x v="3"/>
    <s v="OFF-ST-10000352"/>
    <x v="1"/>
    <n v="71.376000000000005"/>
  </r>
  <r>
    <n v="6198"/>
    <s v="CA-2016-149909"/>
    <n v="13"/>
    <x v="0"/>
    <x v="1"/>
    <s v="17/11/2016"/>
    <x v="1"/>
    <s v="RA-19915"/>
    <s v="Russell Applegate"/>
    <x v="0"/>
    <x v="0"/>
    <x v="14"/>
    <x v="2"/>
    <s v="OFF-PA-10000726"/>
    <x v="1"/>
    <n v="63.77"/>
  </r>
  <r>
    <n v="6199"/>
    <s v="CA-2016-149909"/>
    <n v="13"/>
    <x v="0"/>
    <x v="1"/>
    <s v="17/11/2016"/>
    <x v="1"/>
    <s v="RA-19915"/>
    <s v="Russell Applegate"/>
    <x v="0"/>
    <x v="0"/>
    <x v="14"/>
    <x v="2"/>
    <s v="TEC-PH-10001536"/>
    <x v="2"/>
    <n v="50.97"/>
  </r>
  <r>
    <n v="6200"/>
    <s v="CA-2016-149909"/>
    <n v="13"/>
    <x v="0"/>
    <x v="1"/>
    <s v="17/11/2016"/>
    <x v="1"/>
    <s v="RA-19915"/>
    <s v="Russell Applegate"/>
    <x v="0"/>
    <x v="0"/>
    <x v="14"/>
    <x v="2"/>
    <s v="OFF-PA-10001790"/>
    <x v="1"/>
    <n v="96.08"/>
  </r>
  <r>
    <n v="6201"/>
    <s v="CA-2016-146675"/>
    <n v="16"/>
    <x v="3"/>
    <x v="1"/>
    <s v="20/04/2016"/>
    <x v="1"/>
    <s v="SB-20185"/>
    <s v="Sarah Brown"/>
    <x v="0"/>
    <x v="0"/>
    <x v="10"/>
    <x v="2"/>
    <s v="TEC-CO-10001766"/>
    <x v="2"/>
    <n v="1439.9680000000001"/>
  </r>
  <r>
    <n v="6202"/>
    <s v="CA-2016-146675"/>
    <n v="16"/>
    <x v="3"/>
    <x v="1"/>
    <s v="20/04/2016"/>
    <x v="1"/>
    <s v="SB-20185"/>
    <s v="Sarah Brown"/>
    <x v="0"/>
    <x v="0"/>
    <x v="10"/>
    <x v="2"/>
    <s v="TEC-AC-10004396"/>
    <x v="2"/>
    <n v="43.56"/>
  </r>
  <r>
    <n v="6203"/>
    <s v="CA-2017-118332"/>
    <n v="16"/>
    <x v="4"/>
    <x v="0"/>
    <s v="23/12/2017"/>
    <x v="1"/>
    <s v="PK-19075"/>
    <s v="Pete Kriz"/>
    <x v="0"/>
    <x v="0"/>
    <x v="1"/>
    <x v="1"/>
    <s v="FUR-CH-10001708"/>
    <x v="0"/>
    <n v="563.91999999999996"/>
  </r>
  <r>
    <n v="6204"/>
    <s v="CA-2017-133669"/>
    <n v="21"/>
    <x v="2"/>
    <x v="0"/>
    <s v="27/10/2017"/>
    <x v="1"/>
    <s v="SV-20935"/>
    <s v="Susan Vittorini"/>
    <x v="0"/>
    <x v="0"/>
    <x v="24"/>
    <x v="3"/>
    <s v="TEC-PH-10001305"/>
    <x v="2"/>
    <n v="235.15199999999999"/>
  </r>
  <r>
    <n v="6205"/>
    <s v="CA-2018-145660"/>
    <n v="1"/>
    <x v="4"/>
    <x v="3"/>
    <s v="03/12/2018"/>
    <x v="2"/>
    <s v="MG-17650"/>
    <s v="Matthew Grinstein"/>
    <x v="2"/>
    <x v="0"/>
    <x v="24"/>
    <x v="3"/>
    <s v="FUR-FU-10002885"/>
    <x v="0"/>
    <n v="7.7119999999999997"/>
  </r>
  <r>
    <n v="6206"/>
    <s v="CA-2017-133697"/>
    <n v="20"/>
    <x v="2"/>
    <x v="0"/>
    <s v="24/10/2017"/>
    <x v="0"/>
    <s v="CM-12445"/>
    <s v="Chuck Magee"/>
    <x v="0"/>
    <x v="0"/>
    <x v="5"/>
    <x v="2"/>
    <s v="OFF-PA-10000726"/>
    <x v="1"/>
    <n v="51.015999999999998"/>
  </r>
  <r>
    <n v="6207"/>
    <s v="CA-2017-133697"/>
    <n v="20"/>
    <x v="2"/>
    <x v="0"/>
    <s v="24/10/2017"/>
    <x v="0"/>
    <s v="CM-12445"/>
    <s v="Chuck Magee"/>
    <x v="0"/>
    <x v="0"/>
    <x v="5"/>
    <x v="2"/>
    <s v="OFF-FA-10003112"/>
    <x v="1"/>
    <n v="25.248000000000001"/>
  </r>
  <r>
    <n v="6208"/>
    <s v="CA-2017-133697"/>
    <n v="20"/>
    <x v="2"/>
    <x v="0"/>
    <s v="24/10/2017"/>
    <x v="0"/>
    <s v="CM-12445"/>
    <s v="Chuck Magee"/>
    <x v="0"/>
    <x v="0"/>
    <x v="5"/>
    <x v="2"/>
    <s v="FUR-CH-10002372"/>
    <x v="0"/>
    <n v="56.686"/>
  </r>
  <r>
    <n v="6209"/>
    <s v="CA-2018-148138"/>
    <n v="29"/>
    <x v="8"/>
    <x v="3"/>
    <s v="03/10/2018"/>
    <x v="1"/>
    <s v="ME-18010"/>
    <s v="Michelle Ellison"/>
    <x v="1"/>
    <x v="0"/>
    <x v="24"/>
    <x v="3"/>
    <s v="OFF-ST-10000563"/>
    <x v="1"/>
    <n v="51.167999999999999"/>
  </r>
  <r>
    <n v="6210"/>
    <s v="CA-2018-119809"/>
    <n v="18"/>
    <x v="6"/>
    <x v="3"/>
    <s v="25/08/2018"/>
    <x v="1"/>
    <s v="YS-21880"/>
    <s v="Yana Sorensen"/>
    <x v="1"/>
    <x v="0"/>
    <x v="4"/>
    <x v="1"/>
    <s v="OFF-BI-10003925"/>
    <x v="1"/>
    <n v="2793.5279999999998"/>
  </r>
  <r>
    <n v="6211"/>
    <s v="CA-2018-119809"/>
    <n v="18"/>
    <x v="6"/>
    <x v="3"/>
    <s v="25/08/2018"/>
    <x v="1"/>
    <s v="YS-21880"/>
    <s v="Yana Sorensen"/>
    <x v="1"/>
    <x v="0"/>
    <x v="4"/>
    <x v="1"/>
    <s v="OFF-ST-10003306"/>
    <x v="1"/>
    <n v="1000.02"/>
  </r>
  <r>
    <n v="6212"/>
    <s v="CA-2018-119809"/>
    <n v="18"/>
    <x v="6"/>
    <x v="3"/>
    <s v="25/08/2018"/>
    <x v="1"/>
    <s v="YS-21880"/>
    <s v="Yana Sorensen"/>
    <x v="1"/>
    <x v="0"/>
    <x v="4"/>
    <x v="1"/>
    <s v="FUR-FU-10001475"/>
    <x v="0"/>
    <n v="65.94"/>
  </r>
  <r>
    <n v="6213"/>
    <s v="CA-2018-149944"/>
    <n v="12"/>
    <x v="0"/>
    <x v="3"/>
    <s v="16/11/2018"/>
    <x v="0"/>
    <s v="MB-17305"/>
    <s v="Maria Bertelson"/>
    <x v="0"/>
    <x v="0"/>
    <x v="4"/>
    <x v="1"/>
    <s v="OFF-FA-10003495"/>
    <x v="1"/>
    <n v="18.239999999999998"/>
  </r>
  <r>
    <n v="6214"/>
    <s v="CA-2018-149944"/>
    <n v="12"/>
    <x v="0"/>
    <x v="3"/>
    <s v="16/11/2018"/>
    <x v="0"/>
    <s v="MB-17305"/>
    <s v="Maria Bertelson"/>
    <x v="0"/>
    <x v="0"/>
    <x v="4"/>
    <x v="1"/>
    <s v="OFF-AP-10004708"/>
    <x v="1"/>
    <n v="76.12"/>
  </r>
  <r>
    <n v="6215"/>
    <s v="CA-2015-128538"/>
    <n v="11"/>
    <x v="2"/>
    <x v="2"/>
    <s v="15/10/2015"/>
    <x v="1"/>
    <s v="AS-10240"/>
    <s v="Alan Shonely"/>
    <x v="0"/>
    <x v="0"/>
    <x v="1"/>
    <x v="1"/>
    <s v="OFF-EN-10001219"/>
    <x v="1"/>
    <n v="7.64"/>
  </r>
  <r>
    <n v="6216"/>
    <s v="CA-2016-161711"/>
    <n v="28"/>
    <x v="0"/>
    <x v="1"/>
    <s v="03/12/2016"/>
    <x v="1"/>
    <s v="MC-17425"/>
    <s v="Mark Cousins"/>
    <x v="1"/>
    <x v="0"/>
    <x v="15"/>
    <x v="3"/>
    <s v="FUR-FU-10000087"/>
    <x v="0"/>
    <n v="68.16"/>
  </r>
  <r>
    <n v="6217"/>
    <s v="CA-2016-161711"/>
    <n v="28"/>
    <x v="0"/>
    <x v="1"/>
    <s v="03/12/2016"/>
    <x v="1"/>
    <s v="MC-17425"/>
    <s v="Mark Cousins"/>
    <x v="1"/>
    <x v="0"/>
    <x v="15"/>
    <x v="3"/>
    <s v="OFF-EN-10001539"/>
    <x v="1"/>
    <n v="62.24"/>
  </r>
  <r>
    <n v="6218"/>
    <s v="US-2016-129553"/>
    <n v="27"/>
    <x v="7"/>
    <x v="1"/>
    <s v="02/08/2016"/>
    <x v="1"/>
    <s v="PG-18820"/>
    <s v="Patrick Gardner"/>
    <x v="0"/>
    <x v="0"/>
    <x v="0"/>
    <x v="0"/>
    <s v="TEC-PH-10004897"/>
    <x v="2"/>
    <n v="29.97"/>
  </r>
  <r>
    <n v="6219"/>
    <s v="CA-2017-160220"/>
    <n v="20"/>
    <x v="2"/>
    <x v="0"/>
    <s v="26/10/2017"/>
    <x v="1"/>
    <s v="JS-16030"/>
    <s v="Joy Smith"/>
    <x v="0"/>
    <x v="0"/>
    <x v="12"/>
    <x v="2"/>
    <s v="TEC-PH-10001300"/>
    <x v="2"/>
    <n v="125.7"/>
  </r>
  <r>
    <n v="6220"/>
    <s v="CA-2017-160220"/>
    <n v="20"/>
    <x v="2"/>
    <x v="0"/>
    <s v="26/10/2017"/>
    <x v="1"/>
    <s v="JS-16030"/>
    <s v="Joy Smith"/>
    <x v="0"/>
    <x v="0"/>
    <x v="12"/>
    <x v="2"/>
    <s v="TEC-PH-10001557"/>
    <x v="2"/>
    <n v="191.98"/>
  </r>
  <r>
    <n v="6221"/>
    <s v="CA-2017-160220"/>
    <n v="20"/>
    <x v="2"/>
    <x v="0"/>
    <s v="26/10/2017"/>
    <x v="1"/>
    <s v="JS-16030"/>
    <s v="Joy Smith"/>
    <x v="0"/>
    <x v="0"/>
    <x v="12"/>
    <x v="2"/>
    <s v="OFF-ST-10000617"/>
    <x v="1"/>
    <n v="20.86"/>
  </r>
  <r>
    <n v="6222"/>
    <s v="US-2018-157224"/>
    <n v="14"/>
    <x v="8"/>
    <x v="3"/>
    <s v="18/09/2018"/>
    <x v="0"/>
    <s v="JB-16000"/>
    <s v="Joy Bell-"/>
    <x v="0"/>
    <x v="0"/>
    <x v="1"/>
    <x v="1"/>
    <s v="OFF-LA-10000121"/>
    <x v="1"/>
    <n v="56.7"/>
  </r>
  <r>
    <n v="6223"/>
    <s v="CA-2018-140627"/>
    <n v="23"/>
    <x v="4"/>
    <x v="3"/>
    <s v="27/12/2018"/>
    <x v="1"/>
    <s v="DK-12985"/>
    <s v="Darren Koutras"/>
    <x v="0"/>
    <x v="0"/>
    <x v="18"/>
    <x v="0"/>
    <s v="FUR-FU-10000087"/>
    <x v="0"/>
    <n v="72.703999999999994"/>
  </r>
  <r>
    <n v="6224"/>
    <s v="CA-2018-140627"/>
    <n v="23"/>
    <x v="4"/>
    <x v="3"/>
    <s v="27/12/2018"/>
    <x v="1"/>
    <s v="DK-12985"/>
    <s v="Darren Koutras"/>
    <x v="0"/>
    <x v="0"/>
    <x v="18"/>
    <x v="0"/>
    <s v="OFF-AR-10000422"/>
    <x v="1"/>
    <n v="12.263999999999999"/>
  </r>
  <r>
    <n v="6225"/>
    <s v="CA-2018-140627"/>
    <n v="23"/>
    <x v="4"/>
    <x v="3"/>
    <s v="27/12/2018"/>
    <x v="1"/>
    <s v="DK-12985"/>
    <s v="Darren Koutras"/>
    <x v="0"/>
    <x v="0"/>
    <x v="18"/>
    <x v="0"/>
    <s v="OFF-ST-10004123"/>
    <x v="1"/>
    <n v="218.352"/>
  </r>
  <r>
    <n v="6226"/>
    <s v="CA-2016-133445"/>
    <n v="5"/>
    <x v="2"/>
    <x v="1"/>
    <s v="09/10/2016"/>
    <x v="1"/>
    <s v="JF-15490"/>
    <s v="Jeremy Farry"/>
    <x v="0"/>
    <x v="0"/>
    <x v="21"/>
    <x v="1"/>
    <s v="FUR-BO-10003660"/>
    <x v="0"/>
    <n v="66.293999999999997"/>
  </r>
  <r>
    <n v="6227"/>
    <s v="CA-2016-133445"/>
    <n v="5"/>
    <x v="2"/>
    <x v="1"/>
    <s v="09/10/2016"/>
    <x v="1"/>
    <s v="JF-15490"/>
    <s v="Jeremy Farry"/>
    <x v="0"/>
    <x v="0"/>
    <x v="21"/>
    <x v="1"/>
    <s v="FUR-CH-10000422"/>
    <x v="0"/>
    <n v="291.16800000000001"/>
  </r>
  <r>
    <n v="6228"/>
    <s v="CA-2015-148782"/>
    <n v="2"/>
    <x v="0"/>
    <x v="2"/>
    <s v="07/11/2015"/>
    <x v="1"/>
    <s v="PO-18850"/>
    <s v="Patrick O'Brill"/>
    <x v="0"/>
    <x v="0"/>
    <x v="5"/>
    <x v="2"/>
    <s v="TEC-PH-10002923"/>
    <x v="2"/>
    <n v="88.775999999999996"/>
  </r>
  <r>
    <n v="6229"/>
    <s v="CA-2017-148208"/>
    <n v="22"/>
    <x v="9"/>
    <x v="0"/>
    <s v="27/01/2017"/>
    <x v="1"/>
    <s v="BT-11530"/>
    <s v="Bradley Talbott"/>
    <x v="2"/>
    <x v="0"/>
    <x v="24"/>
    <x v="3"/>
    <s v="TEC-PH-10004093"/>
    <x v="2"/>
    <n v="110.376"/>
  </r>
  <r>
    <n v="6230"/>
    <s v="CA-2017-148208"/>
    <n v="22"/>
    <x v="9"/>
    <x v="0"/>
    <s v="27/01/2017"/>
    <x v="1"/>
    <s v="BT-11530"/>
    <s v="Bradley Talbott"/>
    <x v="2"/>
    <x v="0"/>
    <x v="24"/>
    <x v="3"/>
    <s v="TEC-AC-10000171"/>
    <x v="2"/>
    <n v="55.176000000000002"/>
  </r>
  <r>
    <n v="6231"/>
    <s v="CA-2018-127656"/>
    <n v="11"/>
    <x v="7"/>
    <x v="3"/>
    <s v="17/07/2018"/>
    <x v="1"/>
    <s v="NW-18400"/>
    <s v="Natalie Webber"/>
    <x v="0"/>
    <x v="0"/>
    <x v="23"/>
    <x v="2"/>
    <s v="OFF-AR-10001166"/>
    <x v="1"/>
    <n v="30.32"/>
  </r>
  <r>
    <n v="6232"/>
    <s v="US-2018-142188"/>
    <n v="11"/>
    <x v="8"/>
    <x v="3"/>
    <s v="11/09/2018"/>
    <x v="3"/>
    <s v="JF-15415"/>
    <s v="Jennifer Ferguson"/>
    <x v="0"/>
    <x v="0"/>
    <x v="4"/>
    <x v="1"/>
    <s v="FUR-CH-10003199"/>
    <x v="0"/>
    <n v="177.56800000000001"/>
  </r>
  <r>
    <n v="6233"/>
    <s v="US-2018-142188"/>
    <n v="11"/>
    <x v="8"/>
    <x v="3"/>
    <s v="11/09/2018"/>
    <x v="3"/>
    <s v="JF-15415"/>
    <s v="Jennifer Ferguson"/>
    <x v="0"/>
    <x v="0"/>
    <x v="4"/>
    <x v="1"/>
    <s v="OFF-PA-10002005"/>
    <x v="1"/>
    <n v="19.440000000000001"/>
  </r>
  <r>
    <n v="6234"/>
    <s v="US-2018-142188"/>
    <n v="11"/>
    <x v="8"/>
    <x v="3"/>
    <s v="11/09/2018"/>
    <x v="3"/>
    <s v="JF-15415"/>
    <s v="Jennifer Ferguson"/>
    <x v="0"/>
    <x v="0"/>
    <x v="4"/>
    <x v="1"/>
    <s v="OFF-PA-10004101"/>
    <x v="1"/>
    <n v="71.28"/>
  </r>
  <r>
    <n v="6235"/>
    <s v="US-2018-142188"/>
    <n v="11"/>
    <x v="8"/>
    <x v="3"/>
    <s v="11/09/2018"/>
    <x v="3"/>
    <s v="JF-15415"/>
    <s v="Jennifer Ferguson"/>
    <x v="0"/>
    <x v="0"/>
    <x v="4"/>
    <x v="1"/>
    <s v="OFF-BI-10004600"/>
    <x v="1"/>
    <n v="1471.96"/>
  </r>
  <r>
    <n v="6236"/>
    <s v="US-2018-142188"/>
    <n v="11"/>
    <x v="8"/>
    <x v="3"/>
    <s v="11/09/2018"/>
    <x v="3"/>
    <s v="JF-15415"/>
    <s v="Jennifer Ferguson"/>
    <x v="0"/>
    <x v="0"/>
    <x v="4"/>
    <x v="1"/>
    <s v="TEC-PH-10000127"/>
    <x v="2"/>
    <n v="79.959999999999994"/>
  </r>
  <r>
    <n v="6237"/>
    <s v="CA-2017-144400"/>
    <n v="23"/>
    <x v="11"/>
    <x v="0"/>
    <s v="27/02/2017"/>
    <x v="1"/>
    <s v="AC-10420"/>
    <s v="Alyssa Crouse"/>
    <x v="1"/>
    <x v="0"/>
    <x v="9"/>
    <x v="3"/>
    <s v="OFF-EN-10004386"/>
    <x v="1"/>
    <n v="57.576000000000001"/>
  </r>
  <r>
    <n v="6238"/>
    <s v="US-2017-155180"/>
    <n v="22"/>
    <x v="9"/>
    <x v="0"/>
    <s v="29/01/2017"/>
    <x v="1"/>
    <s v="TB-21280"/>
    <s v="Toby Braunhardt"/>
    <x v="0"/>
    <x v="0"/>
    <x v="15"/>
    <x v="3"/>
    <s v="OFF-BI-10004506"/>
    <x v="1"/>
    <n v="26.335999999999999"/>
  </r>
  <r>
    <n v="6239"/>
    <s v="CA-2016-134075"/>
    <n v="12"/>
    <x v="4"/>
    <x v="1"/>
    <s v="16/12/2016"/>
    <x v="1"/>
    <s v="HA-14905"/>
    <s v="Helen Abelman"/>
    <x v="0"/>
    <x v="0"/>
    <x v="1"/>
    <x v="1"/>
    <s v="FUR-FU-10004597"/>
    <x v="0"/>
    <n v="166.5"/>
  </r>
  <r>
    <n v="6240"/>
    <s v="CA-2016-134075"/>
    <n v="12"/>
    <x v="4"/>
    <x v="1"/>
    <s v="16/12/2016"/>
    <x v="1"/>
    <s v="HA-14905"/>
    <s v="Helen Abelman"/>
    <x v="0"/>
    <x v="0"/>
    <x v="1"/>
    <x v="1"/>
    <s v="OFF-ST-10001496"/>
    <x v="1"/>
    <n v="360.38"/>
  </r>
  <r>
    <n v="6241"/>
    <s v="US-2017-131912"/>
    <n v="29"/>
    <x v="2"/>
    <x v="0"/>
    <s v="01/11/2017"/>
    <x v="0"/>
    <s v="LH-17155"/>
    <s v="Logan Haushalter"/>
    <x v="0"/>
    <x v="0"/>
    <x v="1"/>
    <x v="1"/>
    <s v="OFF-BI-10004236"/>
    <x v="1"/>
    <n v="11.744"/>
  </r>
  <r>
    <n v="6242"/>
    <s v="CA-2018-141572"/>
    <n v="28"/>
    <x v="5"/>
    <x v="3"/>
    <s v="31/05/2018"/>
    <x v="0"/>
    <s v="LO-17170"/>
    <s v="Lori Olson"/>
    <x v="1"/>
    <x v="0"/>
    <x v="38"/>
    <x v="3"/>
    <s v="FUR-FU-10001185"/>
    <x v="0"/>
    <n v="247.44"/>
  </r>
  <r>
    <n v="6243"/>
    <s v="CA-2015-134621"/>
    <n v="21"/>
    <x v="4"/>
    <x v="2"/>
    <s v="28/12/2015"/>
    <x v="1"/>
    <s v="DP-13390"/>
    <s v="Dennis Pardue"/>
    <x v="2"/>
    <x v="0"/>
    <x v="18"/>
    <x v="0"/>
    <s v="OFF-BI-10000977"/>
    <x v="1"/>
    <n v="18.239999999999998"/>
  </r>
  <r>
    <n v="6244"/>
    <s v="CA-2017-165561"/>
    <n v="24"/>
    <x v="0"/>
    <x v="0"/>
    <s v="28/11/2017"/>
    <x v="1"/>
    <s v="CR-12580"/>
    <s v="Clay Rozendal"/>
    <x v="2"/>
    <x v="0"/>
    <x v="4"/>
    <x v="1"/>
    <s v="OFF-SU-10004782"/>
    <x v="1"/>
    <n v="25.35"/>
  </r>
  <r>
    <n v="6245"/>
    <s v="CA-2016-112305"/>
    <n v="20"/>
    <x v="0"/>
    <x v="1"/>
    <s v="25/11/2016"/>
    <x v="1"/>
    <s v="KB-16405"/>
    <s v="Katrina Bavinger"/>
    <x v="2"/>
    <x v="0"/>
    <x v="4"/>
    <x v="1"/>
    <s v="OFF-AR-10002067"/>
    <x v="1"/>
    <n v="119.04"/>
  </r>
  <r>
    <n v="6246"/>
    <s v="CA-2016-112305"/>
    <n v="20"/>
    <x v="0"/>
    <x v="1"/>
    <s v="25/11/2016"/>
    <x v="1"/>
    <s v="KB-16405"/>
    <s v="Katrina Bavinger"/>
    <x v="2"/>
    <x v="0"/>
    <x v="4"/>
    <x v="1"/>
    <s v="FUR-FU-10002364"/>
    <x v="0"/>
    <n v="22.14"/>
  </r>
  <r>
    <n v="6247"/>
    <s v="CA-2016-112305"/>
    <n v="20"/>
    <x v="0"/>
    <x v="1"/>
    <s v="25/11/2016"/>
    <x v="1"/>
    <s v="KB-16405"/>
    <s v="Katrina Bavinger"/>
    <x v="2"/>
    <x v="0"/>
    <x v="4"/>
    <x v="1"/>
    <s v="TEC-AC-10002018"/>
    <x v="2"/>
    <n v="13.98"/>
  </r>
  <r>
    <n v="6248"/>
    <s v="CA-2018-121580"/>
    <n v="29"/>
    <x v="5"/>
    <x v="3"/>
    <s v="04/06/2018"/>
    <x v="1"/>
    <s v="ML-17410"/>
    <s v="Maris LaWare"/>
    <x v="0"/>
    <x v="0"/>
    <x v="14"/>
    <x v="2"/>
    <s v="OFF-BI-10000632"/>
    <x v="1"/>
    <n v="43.41"/>
  </r>
  <r>
    <n v="6249"/>
    <s v="CA-2018-121580"/>
    <n v="29"/>
    <x v="5"/>
    <x v="3"/>
    <s v="04/06/2018"/>
    <x v="1"/>
    <s v="ML-17410"/>
    <s v="Maris LaWare"/>
    <x v="0"/>
    <x v="0"/>
    <x v="14"/>
    <x v="2"/>
    <s v="FUR-FU-10003981"/>
    <x v="0"/>
    <n v="6.24"/>
  </r>
  <r>
    <n v="6250"/>
    <s v="CA-2018-121580"/>
    <n v="29"/>
    <x v="5"/>
    <x v="3"/>
    <s v="04/06/2018"/>
    <x v="1"/>
    <s v="ML-17410"/>
    <s v="Maris LaWare"/>
    <x v="0"/>
    <x v="0"/>
    <x v="14"/>
    <x v="2"/>
    <s v="OFF-AP-10001564"/>
    <x v="1"/>
    <n v="465.16"/>
  </r>
  <r>
    <n v="6251"/>
    <s v="CA-2018-121580"/>
    <n v="29"/>
    <x v="5"/>
    <x v="3"/>
    <s v="04/06/2018"/>
    <x v="1"/>
    <s v="ML-17410"/>
    <s v="Maris LaWare"/>
    <x v="0"/>
    <x v="0"/>
    <x v="14"/>
    <x v="2"/>
    <s v="OFF-PA-10004082"/>
    <x v="1"/>
    <n v="7.98"/>
  </r>
  <r>
    <n v="6252"/>
    <s v="CA-2015-101147"/>
    <n v="2"/>
    <x v="4"/>
    <x v="2"/>
    <s v="04/12/2015"/>
    <x v="2"/>
    <s v="MC-17575"/>
    <s v="Matt Collins"/>
    <x v="0"/>
    <x v="0"/>
    <x v="10"/>
    <x v="2"/>
    <s v="OFF-AP-10004249"/>
    <x v="1"/>
    <n v="2.3940000000000001"/>
  </r>
  <r>
    <n v="6253"/>
    <s v="CA-2015-165806"/>
    <n v="7"/>
    <x v="3"/>
    <x v="2"/>
    <s v="07/04/2015"/>
    <x v="3"/>
    <s v="VM-21685"/>
    <s v="Valerie Mitchum"/>
    <x v="2"/>
    <x v="0"/>
    <x v="32"/>
    <x v="0"/>
    <s v="OFF-PA-10003441"/>
    <x v="1"/>
    <n v="58.32"/>
  </r>
  <r>
    <n v="6254"/>
    <s v="CA-2015-165806"/>
    <n v="7"/>
    <x v="3"/>
    <x v="2"/>
    <s v="07/04/2015"/>
    <x v="3"/>
    <s v="VM-21685"/>
    <s v="Valerie Mitchum"/>
    <x v="2"/>
    <x v="0"/>
    <x v="32"/>
    <x v="0"/>
    <s v="TEC-PH-10004922"/>
    <x v="2"/>
    <n v="200.97"/>
  </r>
  <r>
    <n v="6255"/>
    <s v="CA-2016-151624"/>
    <n v="8"/>
    <x v="8"/>
    <x v="1"/>
    <s v="14/09/2016"/>
    <x v="1"/>
    <s v="VW-21775"/>
    <s v="Victoria Wilson"/>
    <x v="1"/>
    <x v="0"/>
    <x v="19"/>
    <x v="0"/>
    <s v="FUR-FU-10001731"/>
    <x v="0"/>
    <n v="21.36"/>
  </r>
  <r>
    <n v="6256"/>
    <s v="CA-2018-139444"/>
    <n v="9"/>
    <x v="8"/>
    <x v="3"/>
    <s v="15/09/2018"/>
    <x v="1"/>
    <s v="GK-14620"/>
    <s v="Grace Kelly"/>
    <x v="1"/>
    <x v="0"/>
    <x v="5"/>
    <x v="2"/>
    <s v="OFF-LA-10000134"/>
    <x v="1"/>
    <n v="9.8559999999999999"/>
  </r>
  <r>
    <n v="6257"/>
    <s v="CA-2016-133977"/>
    <n v="6"/>
    <x v="8"/>
    <x v="1"/>
    <s v="08/09/2016"/>
    <x v="0"/>
    <s v="AT-10435"/>
    <s v="Alyssa Tate"/>
    <x v="2"/>
    <x v="0"/>
    <x v="2"/>
    <x v="0"/>
    <s v="OFF-BI-10003166"/>
    <x v="1"/>
    <n v="3.444"/>
  </r>
  <r>
    <n v="6258"/>
    <s v="CA-2018-141425"/>
    <n v="2"/>
    <x v="0"/>
    <x v="3"/>
    <s v="06/11/2018"/>
    <x v="0"/>
    <s v="AR-10825"/>
    <s v="Anthony Rawles"/>
    <x v="1"/>
    <x v="0"/>
    <x v="24"/>
    <x v="3"/>
    <s v="OFF-SU-10000646"/>
    <x v="1"/>
    <n v="384.59199999999998"/>
  </r>
  <r>
    <n v="6259"/>
    <s v="CA-2016-133536"/>
    <n v="28"/>
    <x v="10"/>
    <x v="1"/>
    <s v="30/03/2016"/>
    <x v="0"/>
    <s v="JH-15820"/>
    <s v="John Huston"/>
    <x v="0"/>
    <x v="0"/>
    <x v="15"/>
    <x v="3"/>
    <s v="OFF-EN-10004459"/>
    <x v="1"/>
    <n v="22.92"/>
  </r>
  <r>
    <n v="6260"/>
    <s v="CA-2016-150441"/>
    <n v="13"/>
    <x v="6"/>
    <x v="1"/>
    <s v="17/08/2016"/>
    <x v="0"/>
    <s v="RA-19285"/>
    <s v="Ralph Arnett"/>
    <x v="0"/>
    <x v="0"/>
    <x v="14"/>
    <x v="2"/>
    <s v="OFF-BI-10003529"/>
    <x v="1"/>
    <n v="11.36"/>
  </r>
  <r>
    <n v="6261"/>
    <s v="CA-2016-162607"/>
    <n v="12"/>
    <x v="5"/>
    <x v="1"/>
    <s v="18/05/2016"/>
    <x v="1"/>
    <s v="RO-19780"/>
    <s v="Rose O'Brian"/>
    <x v="0"/>
    <x v="0"/>
    <x v="4"/>
    <x v="1"/>
    <s v="OFF-BI-10002949"/>
    <x v="1"/>
    <n v="14.592000000000001"/>
  </r>
  <r>
    <n v="6262"/>
    <s v="CA-2018-103506"/>
    <n v="23"/>
    <x v="7"/>
    <x v="3"/>
    <s v="27/07/2018"/>
    <x v="1"/>
    <s v="LR-17035"/>
    <s v="Lisa Ryan"/>
    <x v="1"/>
    <x v="0"/>
    <x v="15"/>
    <x v="3"/>
    <s v="OFF-LA-10001158"/>
    <x v="1"/>
    <n v="41.4"/>
  </r>
  <r>
    <n v="6263"/>
    <s v="CA-2017-132479"/>
    <n v="24"/>
    <x v="8"/>
    <x v="0"/>
    <s v="26/09/2017"/>
    <x v="2"/>
    <s v="MK-17905"/>
    <s v="Michael Kennedy"/>
    <x v="1"/>
    <x v="0"/>
    <x v="10"/>
    <x v="2"/>
    <s v="OFF-BI-10004584"/>
    <x v="1"/>
    <n v="442.37200000000001"/>
  </r>
  <r>
    <n v="6264"/>
    <s v="CA-2018-160724"/>
    <n v="5"/>
    <x v="5"/>
    <x v="3"/>
    <s v="10/05/2018"/>
    <x v="1"/>
    <s v="YS-21880"/>
    <s v="Yana Sorensen"/>
    <x v="1"/>
    <x v="0"/>
    <x v="32"/>
    <x v="0"/>
    <s v="OFF-BI-10004965"/>
    <x v="1"/>
    <n v="34.5"/>
  </r>
  <r>
    <n v="6265"/>
    <s v="US-2017-115952"/>
    <n v="6"/>
    <x v="2"/>
    <x v="0"/>
    <s v="06/10/2017"/>
    <x v="3"/>
    <s v="JH-15910"/>
    <s v="Jonathan Howell"/>
    <x v="0"/>
    <x v="0"/>
    <x v="26"/>
    <x v="2"/>
    <s v="OFF-BI-10004654"/>
    <x v="1"/>
    <n v="28.85"/>
  </r>
  <r>
    <n v="6266"/>
    <s v="CA-2015-146731"/>
    <n v="3"/>
    <x v="0"/>
    <x v="2"/>
    <s v="08/11/2015"/>
    <x v="1"/>
    <s v="AT-10735"/>
    <s v="Annie Thurman"/>
    <x v="0"/>
    <x v="0"/>
    <x v="18"/>
    <x v="0"/>
    <s v="OFF-PA-10000141"/>
    <x v="1"/>
    <n v="3.488"/>
  </r>
  <r>
    <n v="6267"/>
    <s v="CA-2015-146731"/>
    <n v="3"/>
    <x v="0"/>
    <x v="2"/>
    <s v="08/11/2015"/>
    <x v="1"/>
    <s v="AT-10735"/>
    <s v="Annie Thurman"/>
    <x v="0"/>
    <x v="0"/>
    <x v="18"/>
    <x v="0"/>
    <s v="OFF-PA-10001019"/>
    <x v="1"/>
    <n v="143.85599999999999"/>
  </r>
  <r>
    <n v="6268"/>
    <s v="CA-2016-115392"/>
    <n v="1"/>
    <x v="2"/>
    <x v="1"/>
    <s v="04/10/2016"/>
    <x v="0"/>
    <s v="RM-19675"/>
    <s v="Robert Marley"/>
    <x v="2"/>
    <x v="0"/>
    <x v="31"/>
    <x v="3"/>
    <s v="TEC-PH-10002496"/>
    <x v="2"/>
    <n v="311.98"/>
  </r>
  <r>
    <n v="6269"/>
    <s v="CA-2016-115392"/>
    <n v="1"/>
    <x v="2"/>
    <x v="1"/>
    <s v="04/10/2016"/>
    <x v="0"/>
    <s v="RM-19675"/>
    <s v="Robert Marley"/>
    <x v="2"/>
    <x v="0"/>
    <x v="31"/>
    <x v="3"/>
    <s v="OFF-BI-10000829"/>
    <x v="1"/>
    <n v="22.45"/>
  </r>
  <r>
    <n v="6270"/>
    <s v="CA-2018-102379"/>
    <n v="2"/>
    <x v="4"/>
    <x v="3"/>
    <s v="06/12/2018"/>
    <x v="1"/>
    <s v="BB-11545"/>
    <s v="Brenda Bowman"/>
    <x v="1"/>
    <x v="0"/>
    <x v="1"/>
    <x v="1"/>
    <s v="TEC-PH-10001448"/>
    <x v="2"/>
    <n v="39.991999999999997"/>
  </r>
  <r>
    <n v="6271"/>
    <s v="CA-2018-102379"/>
    <n v="2"/>
    <x v="4"/>
    <x v="3"/>
    <s v="06/12/2018"/>
    <x v="1"/>
    <s v="BB-11545"/>
    <s v="Brenda Bowman"/>
    <x v="1"/>
    <x v="0"/>
    <x v="1"/>
    <x v="1"/>
    <s v="FUR-CH-10004983"/>
    <x v="0"/>
    <n v="1159.056"/>
  </r>
  <r>
    <n v="6272"/>
    <s v="CA-2018-102379"/>
    <n v="2"/>
    <x v="4"/>
    <x v="3"/>
    <s v="06/12/2018"/>
    <x v="1"/>
    <s v="BB-11545"/>
    <s v="Brenda Bowman"/>
    <x v="1"/>
    <x v="0"/>
    <x v="1"/>
    <x v="1"/>
    <s v="OFF-AR-10004022"/>
    <x v="1"/>
    <n v="179.9"/>
  </r>
  <r>
    <n v="6273"/>
    <s v="CA-2018-149706"/>
    <n v="11"/>
    <x v="4"/>
    <x v="3"/>
    <s v="12/12/2018"/>
    <x v="2"/>
    <s v="AS-10285"/>
    <s v="Alejandro Savely"/>
    <x v="1"/>
    <x v="0"/>
    <x v="10"/>
    <x v="2"/>
    <s v="TEC-AC-10001284"/>
    <x v="2"/>
    <n v="116.312"/>
  </r>
  <r>
    <n v="6274"/>
    <s v="US-2017-139087"/>
    <n v="17"/>
    <x v="7"/>
    <x v="0"/>
    <s v="22/07/2017"/>
    <x v="0"/>
    <s v="DK-13375"/>
    <s v="Dennis Kane"/>
    <x v="0"/>
    <x v="0"/>
    <x v="4"/>
    <x v="1"/>
    <s v="FUR-FU-10001847"/>
    <x v="0"/>
    <n v="12.42"/>
  </r>
  <r>
    <n v="6275"/>
    <s v="US-2017-139087"/>
    <n v="17"/>
    <x v="7"/>
    <x v="0"/>
    <s v="22/07/2017"/>
    <x v="0"/>
    <s v="DK-13375"/>
    <s v="Dennis Kane"/>
    <x v="0"/>
    <x v="0"/>
    <x v="4"/>
    <x v="1"/>
    <s v="TEC-AC-10004595"/>
    <x v="2"/>
    <n v="428.4"/>
  </r>
  <r>
    <n v="6276"/>
    <s v="US-2017-139087"/>
    <n v="17"/>
    <x v="7"/>
    <x v="0"/>
    <s v="22/07/2017"/>
    <x v="0"/>
    <s v="DK-13375"/>
    <s v="Dennis Kane"/>
    <x v="0"/>
    <x v="0"/>
    <x v="4"/>
    <x v="1"/>
    <s v="FUR-FU-10004164"/>
    <x v="0"/>
    <n v="24.75"/>
  </r>
  <r>
    <n v="6277"/>
    <s v="US-2017-139087"/>
    <n v="17"/>
    <x v="7"/>
    <x v="0"/>
    <s v="22/07/2017"/>
    <x v="0"/>
    <s v="DK-13375"/>
    <s v="Dennis Kane"/>
    <x v="0"/>
    <x v="0"/>
    <x v="4"/>
    <x v="1"/>
    <s v="OFF-LA-10001074"/>
    <x v="1"/>
    <n v="87.71"/>
  </r>
  <r>
    <n v="6278"/>
    <s v="US-2017-139087"/>
    <n v="17"/>
    <x v="7"/>
    <x v="0"/>
    <s v="22/07/2017"/>
    <x v="0"/>
    <s v="DK-13375"/>
    <s v="Dennis Kane"/>
    <x v="0"/>
    <x v="0"/>
    <x v="4"/>
    <x v="1"/>
    <s v="OFF-ST-10000604"/>
    <x v="1"/>
    <n v="69.52"/>
  </r>
  <r>
    <n v="6279"/>
    <s v="US-2017-139087"/>
    <n v="17"/>
    <x v="7"/>
    <x v="0"/>
    <s v="22/07/2017"/>
    <x v="0"/>
    <s v="DK-13375"/>
    <s v="Dennis Kane"/>
    <x v="0"/>
    <x v="0"/>
    <x v="4"/>
    <x v="1"/>
    <s v="TEC-PH-10000148"/>
    <x v="2"/>
    <n v="20.783999999999999"/>
  </r>
  <r>
    <n v="6280"/>
    <s v="US-2017-139087"/>
    <n v="17"/>
    <x v="7"/>
    <x v="0"/>
    <s v="22/07/2017"/>
    <x v="0"/>
    <s v="DK-13375"/>
    <s v="Dennis Kane"/>
    <x v="0"/>
    <x v="0"/>
    <x v="4"/>
    <x v="1"/>
    <s v="OFF-BI-10000042"/>
    <x v="1"/>
    <n v="12.816000000000001"/>
  </r>
  <r>
    <n v="6281"/>
    <s v="CA-2018-152226"/>
    <n v="12"/>
    <x v="5"/>
    <x v="3"/>
    <s v="16/05/2018"/>
    <x v="1"/>
    <s v="JH-15910"/>
    <s v="Jonathan Howell"/>
    <x v="0"/>
    <x v="0"/>
    <x v="24"/>
    <x v="3"/>
    <s v="OFF-LA-10000443"/>
    <x v="1"/>
    <n v="5.9039999999999999"/>
  </r>
  <r>
    <n v="6282"/>
    <s v="CA-2016-116484"/>
    <n v="20"/>
    <x v="0"/>
    <x v="1"/>
    <s v="26/11/2016"/>
    <x v="1"/>
    <s v="JK-15205"/>
    <s v="Jamie Kunitz"/>
    <x v="0"/>
    <x v="0"/>
    <x v="24"/>
    <x v="3"/>
    <s v="FUR-FU-10002874"/>
    <x v="0"/>
    <n v="63.823999999999998"/>
  </r>
  <r>
    <n v="6283"/>
    <s v="CA-2016-116484"/>
    <n v="20"/>
    <x v="0"/>
    <x v="1"/>
    <s v="26/11/2016"/>
    <x v="1"/>
    <s v="JK-15205"/>
    <s v="Jamie Kunitz"/>
    <x v="0"/>
    <x v="0"/>
    <x v="24"/>
    <x v="3"/>
    <s v="OFF-ST-10003994"/>
    <x v="1"/>
    <n v="141.55199999999999"/>
  </r>
  <r>
    <n v="6284"/>
    <s v="CA-2017-100944"/>
    <n v="24"/>
    <x v="8"/>
    <x v="0"/>
    <s v="28/09/2017"/>
    <x v="1"/>
    <s v="EH-13765"/>
    <s v="Edward Hooks"/>
    <x v="1"/>
    <x v="0"/>
    <x v="1"/>
    <x v="1"/>
    <s v="OFF-EN-10001453"/>
    <x v="1"/>
    <n v="304.89999999999998"/>
  </r>
  <r>
    <n v="6285"/>
    <s v="CA-2017-100944"/>
    <n v="24"/>
    <x v="8"/>
    <x v="0"/>
    <s v="28/09/2017"/>
    <x v="1"/>
    <s v="EH-13765"/>
    <s v="Edward Hooks"/>
    <x v="1"/>
    <x v="0"/>
    <x v="1"/>
    <x v="1"/>
    <s v="FUR-CH-10000988"/>
    <x v="0"/>
    <n v="563.24"/>
  </r>
  <r>
    <n v="6286"/>
    <s v="CA-2017-125080"/>
    <n v="21"/>
    <x v="2"/>
    <x v="0"/>
    <s v="26/10/2017"/>
    <x v="1"/>
    <s v="VW-21775"/>
    <s v="Victoria Wilson"/>
    <x v="1"/>
    <x v="0"/>
    <x v="24"/>
    <x v="3"/>
    <s v="FUR-TA-10003238"/>
    <x v="0"/>
    <n v="661.17600000000004"/>
  </r>
  <r>
    <n v="6287"/>
    <s v="CA-2017-121020"/>
    <n v="24"/>
    <x v="2"/>
    <x v="0"/>
    <s v="31/10/2017"/>
    <x v="1"/>
    <s v="CG-12040"/>
    <s v="Catherine Glotzbach"/>
    <x v="2"/>
    <x v="0"/>
    <x v="18"/>
    <x v="0"/>
    <s v="TEC-PH-10001061"/>
    <x v="2"/>
    <n v="239.976"/>
  </r>
  <r>
    <n v="6288"/>
    <s v="CA-2015-100090"/>
    <n v="8"/>
    <x v="7"/>
    <x v="2"/>
    <s v="12/07/2015"/>
    <x v="1"/>
    <s v="EB-13705"/>
    <s v="Ed Braxton"/>
    <x v="1"/>
    <x v="0"/>
    <x v="1"/>
    <x v="1"/>
    <s v="FUR-TA-10003715"/>
    <x v="0"/>
    <n v="502.488"/>
  </r>
  <r>
    <n v="6289"/>
    <s v="CA-2015-100090"/>
    <n v="8"/>
    <x v="7"/>
    <x v="2"/>
    <s v="12/07/2015"/>
    <x v="1"/>
    <s v="EB-13705"/>
    <s v="Ed Braxton"/>
    <x v="1"/>
    <x v="0"/>
    <x v="1"/>
    <x v="1"/>
    <s v="OFF-BI-10001597"/>
    <x v="1"/>
    <n v="196.70400000000001"/>
  </r>
  <r>
    <n v="6290"/>
    <s v="US-2016-139675"/>
    <n v="13"/>
    <x v="10"/>
    <x v="1"/>
    <s v="18/03/2016"/>
    <x v="0"/>
    <s v="NF-18595"/>
    <s v="Nicole Fjeld"/>
    <x v="2"/>
    <x v="0"/>
    <x v="1"/>
    <x v="1"/>
    <s v="FUR-CH-10004063"/>
    <x v="0"/>
    <n v="915.13599999999997"/>
  </r>
  <r>
    <n v="6291"/>
    <s v="US-2016-139675"/>
    <n v="13"/>
    <x v="10"/>
    <x v="1"/>
    <s v="18/03/2016"/>
    <x v="0"/>
    <s v="NF-18595"/>
    <s v="Nicole Fjeld"/>
    <x v="2"/>
    <x v="0"/>
    <x v="1"/>
    <x v="1"/>
    <s v="FUR-FU-10001979"/>
    <x v="0"/>
    <n v="327.76"/>
  </r>
  <r>
    <n v="6292"/>
    <s v="CA-2018-143756"/>
    <n v="2"/>
    <x v="4"/>
    <x v="3"/>
    <s v="05/12/2018"/>
    <x v="2"/>
    <s v="ME-17725"/>
    <s v="Max Engle"/>
    <x v="0"/>
    <x v="0"/>
    <x v="17"/>
    <x v="0"/>
    <s v="FUR-CH-10001854"/>
    <x v="0"/>
    <n v="701.96"/>
  </r>
  <r>
    <n v="6293"/>
    <s v="CA-2016-151253"/>
    <n v="22"/>
    <x v="3"/>
    <x v="1"/>
    <s v="26/04/2016"/>
    <x v="1"/>
    <s v="AZ-10750"/>
    <s v="Annie Zypern"/>
    <x v="0"/>
    <x v="0"/>
    <x v="1"/>
    <x v="1"/>
    <s v="TEC-PH-10002923"/>
    <x v="2"/>
    <n v="88.775999999999996"/>
  </r>
  <r>
    <n v="6294"/>
    <s v="CA-2016-151253"/>
    <n v="22"/>
    <x v="3"/>
    <x v="1"/>
    <s v="26/04/2016"/>
    <x v="1"/>
    <s v="AZ-10750"/>
    <s v="Annie Zypern"/>
    <x v="0"/>
    <x v="0"/>
    <x v="1"/>
    <x v="1"/>
    <s v="OFF-AR-10004691"/>
    <x v="1"/>
    <n v="64.14"/>
  </r>
  <r>
    <n v="6295"/>
    <s v="CA-2015-141152"/>
    <n v="16"/>
    <x v="8"/>
    <x v="2"/>
    <s v="19/09/2015"/>
    <x v="2"/>
    <s v="RF-19345"/>
    <s v="Randy Ferguson"/>
    <x v="1"/>
    <x v="0"/>
    <x v="15"/>
    <x v="3"/>
    <s v="OFF-BI-10002931"/>
    <x v="1"/>
    <n v="33.552"/>
  </r>
  <r>
    <n v="6296"/>
    <s v="CA-2015-141313"/>
    <n v="28"/>
    <x v="4"/>
    <x v="2"/>
    <s v="01/01/2016"/>
    <x v="1"/>
    <s v="AJ-10780"/>
    <s v="Anthony Jacobs"/>
    <x v="1"/>
    <x v="0"/>
    <x v="31"/>
    <x v="3"/>
    <s v="OFF-AP-10002651"/>
    <x v="1"/>
    <n v="1737.18"/>
  </r>
  <r>
    <n v="6297"/>
    <s v="CA-2015-141313"/>
    <n v="28"/>
    <x v="4"/>
    <x v="2"/>
    <s v="01/01/2016"/>
    <x v="1"/>
    <s v="AJ-10780"/>
    <s v="Anthony Jacobs"/>
    <x v="1"/>
    <x v="0"/>
    <x v="31"/>
    <x v="3"/>
    <s v="OFF-ST-10000689"/>
    <x v="1"/>
    <n v="704.25"/>
  </r>
  <r>
    <n v="6298"/>
    <s v="CA-2015-141313"/>
    <n v="28"/>
    <x v="4"/>
    <x v="2"/>
    <s v="01/01/2016"/>
    <x v="1"/>
    <s v="AJ-10780"/>
    <s v="Anthony Jacobs"/>
    <x v="1"/>
    <x v="0"/>
    <x v="31"/>
    <x v="3"/>
    <s v="OFF-PA-10003302"/>
    <x v="1"/>
    <n v="141.76"/>
  </r>
  <r>
    <n v="6299"/>
    <s v="CA-2015-169852"/>
    <n v="21"/>
    <x v="2"/>
    <x v="2"/>
    <s v="26/10/2015"/>
    <x v="1"/>
    <s v="SF-20965"/>
    <s v="Sylvia Foulston"/>
    <x v="1"/>
    <x v="0"/>
    <x v="1"/>
    <x v="1"/>
    <s v="OFF-BI-10001460"/>
    <x v="1"/>
    <n v="36.36"/>
  </r>
  <r>
    <n v="6300"/>
    <s v="CA-2018-107314"/>
    <n v="30"/>
    <x v="0"/>
    <x v="3"/>
    <s v="03/12/2018"/>
    <x v="2"/>
    <s v="MZ-17335"/>
    <s v="Maria Zettner"/>
    <x v="2"/>
    <x v="0"/>
    <x v="1"/>
    <x v="1"/>
    <s v="FUR-FU-10003489"/>
    <x v="0"/>
    <n v="25.83"/>
  </r>
  <r>
    <n v="6301"/>
    <s v="US-2015-161305"/>
    <n v="6"/>
    <x v="1"/>
    <x v="2"/>
    <s v="12/06/2015"/>
    <x v="1"/>
    <s v="SB-20170"/>
    <s v="Sarah Bern"/>
    <x v="0"/>
    <x v="0"/>
    <x v="10"/>
    <x v="2"/>
    <s v="OFF-BI-10002794"/>
    <x v="1"/>
    <n v="24.588000000000001"/>
  </r>
  <r>
    <n v="6302"/>
    <s v="US-2015-161305"/>
    <n v="6"/>
    <x v="1"/>
    <x v="2"/>
    <s v="12/06/2015"/>
    <x v="1"/>
    <s v="SB-20170"/>
    <s v="Sarah Bern"/>
    <x v="0"/>
    <x v="0"/>
    <x v="10"/>
    <x v="2"/>
    <s v="OFF-EN-10000461"/>
    <x v="1"/>
    <n v="13.984"/>
  </r>
  <r>
    <n v="6303"/>
    <s v="CA-2018-166919"/>
    <n v="23"/>
    <x v="0"/>
    <x v="3"/>
    <s v="27/11/2018"/>
    <x v="1"/>
    <s v="AH-10210"/>
    <s v="Alan Hwang"/>
    <x v="0"/>
    <x v="0"/>
    <x v="5"/>
    <x v="2"/>
    <s v="TEC-PH-10001305"/>
    <x v="2"/>
    <n v="195.96"/>
  </r>
  <r>
    <n v="6304"/>
    <s v="CA-2018-162712"/>
    <n v="18"/>
    <x v="1"/>
    <x v="3"/>
    <s v="20/06/2018"/>
    <x v="0"/>
    <s v="NK-18490"/>
    <s v="Neil Knudson"/>
    <x v="2"/>
    <x v="0"/>
    <x v="5"/>
    <x v="2"/>
    <s v="OFF-PA-10000167"/>
    <x v="1"/>
    <n v="74.352000000000004"/>
  </r>
  <r>
    <n v="6305"/>
    <s v="CA-2018-107552"/>
    <n v="5"/>
    <x v="5"/>
    <x v="3"/>
    <s v="05/05/2018"/>
    <x v="3"/>
    <s v="AI-10855"/>
    <s v="Arianne Irving"/>
    <x v="0"/>
    <x v="0"/>
    <x v="15"/>
    <x v="3"/>
    <s v="OFF-PA-10002947"/>
    <x v="1"/>
    <n v="6.68"/>
  </r>
  <r>
    <n v="6306"/>
    <s v="CA-2017-163328"/>
    <n v="4"/>
    <x v="0"/>
    <x v="0"/>
    <s v="06/11/2017"/>
    <x v="0"/>
    <s v="TP-21565"/>
    <s v="Tracy Poddar"/>
    <x v="1"/>
    <x v="0"/>
    <x v="21"/>
    <x v="1"/>
    <s v="OFF-SU-10002301"/>
    <x v="1"/>
    <n v="17.584"/>
  </r>
  <r>
    <n v="6307"/>
    <s v="CA-2017-163328"/>
    <n v="4"/>
    <x v="0"/>
    <x v="0"/>
    <s v="06/11/2017"/>
    <x v="0"/>
    <s v="TP-21565"/>
    <s v="Tracy Poddar"/>
    <x v="1"/>
    <x v="0"/>
    <x v="21"/>
    <x v="1"/>
    <s v="FUR-CH-10003298"/>
    <x v="0"/>
    <n v="104.78400000000001"/>
  </r>
  <r>
    <n v="6308"/>
    <s v="CA-2017-163328"/>
    <n v="4"/>
    <x v="0"/>
    <x v="0"/>
    <s v="06/11/2017"/>
    <x v="0"/>
    <s v="TP-21565"/>
    <s v="Tracy Poddar"/>
    <x v="1"/>
    <x v="0"/>
    <x v="21"/>
    <x v="1"/>
    <s v="OFF-PA-10004353"/>
    <x v="1"/>
    <n v="47.951999999999998"/>
  </r>
  <r>
    <n v="6309"/>
    <s v="CA-2017-163328"/>
    <n v="4"/>
    <x v="0"/>
    <x v="0"/>
    <s v="06/11/2017"/>
    <x v="0"/>
    <s v="TP-21565"/>
    <s v="Tracy Poddar"/>
    <x v="1"/>
    <x v="0"/>
    <x v="21"/>
    <x v="1"/>
    <s v="FUR-CH-10000229"/>
    <x v="0"/>
    <n v="650.35199999999998"/>
  </r>
  <r>
    <n v="6310"/>
    <s v="CA-2017-163328"/>
    <n v="4"/>
    <x v="0"/>
    <x v="0"/>
    <s v="06/11/2017"/>
    <x v="0"/>
    <s v="TP-21565"/>
    <s v="Tracy Poddar"/>
    <x v="1"/>
    <x v="0"/>
    <x v="21"/>
    <x v="1"/>
    <s v="OFF-LA-10003930"/>
    <x v="1"/>
    <n v="629.18399999999997"/>
  </r>
  <r>
    <n v="6311"/>
    <s v="CA-2017-163328"/>
    <n v="4"/>
    <x v="0"/>
    <x v="0"/>
    <s v="06/11/2017"/>
    <x v="0"/>
    <s v="TP-21565"/>
    <s v="Tracy Poddar"/>
    <x v="1"/>
    <x v="0"/>
    <x v="21"/>
    <x v="1"/>
    <s v="OFF-PA-10000176"/>
    <x v="1"/>
    <n v="15.176"/>
  </r>
  <r>
    <n v="6312"/>
    <s v="CA-2015-112837"/>
    <n v="11"/>
    <x v="8"/>
    <x v="2"/>
    <s v="16/09/2015"/>
    <x v="1"/>
    <s v="LW-17125"/>
    <s v="Liz Willingham"/>
    <x v="0"/>
    <x v="0"/>
    <x v="1"/>
    <x v="1"/>
    <s v="FUR-FU-10004006"/>
    <x v="0"/>
    <n v="127.95"/>
  </r>
  <r>
    <n v="6313"/>
    <s v="CA-2018-120019"/>
    <n v="16"/>
    <x v="11"/>
    <x v="3"/>
    <s v="21/02/2018"/>
    <x v="1"/>
    <s v="NG-18355"/>
    <s v="Nat Gilpin"/>
    <x v="1"/>
    <x v="0"/>
    <x v="29"/>
    <x v="3"/>
    <s v="OFF-ST-10001932"/>
    <x v="1"/>
    <n v="579.51"/>
  </r>
  <r>
    <n v="6314"/>
    <s v="CA-2018-120019"/>
    <n v="16"/>
    <x v="11"/>
    <x v="3"/>
    <s v="21/02/2018"/>
    <x v="1"/>
    <s v="NG-18355"/>
    <s v="Nat Gilpin"/>
    <x v="1"/>
    <x v="0"/>
    <x v="29"/>
    <x v="3"/>
    <s v="TEC-PH-10000923"/>
    <x v="2"/>
    <n v="14.99"/>
  </r>
  <r>
    <n v="6315"/>
    <s v="CA-2015-100762"/>
    <n v="24"/>
    <x v="0"/>
    <x v="2"/>
    <s v="29/11/2015"/>
    <x v="1"/>
    <s v="NG-18355"/>
    <s v="Nat Gilpin"/>
    <x v="1"/>
    <x v="0"/>
    <x v="12"/>
    <x v="2"/>
    <s v="OFF-AR-10000380"/>
    <x v="1"/>
    <n v="151.91999999999999"/>
  </r>
  <r>
    <n v="6316"/>
    <s v="CA-2015-100762"/>
    <n v="24"/>
    <x v="0"/>
    <x v="2"/>
    <s v="29/11/2015"/>
    <x v="1"/>
    <s v="NG-18355"/>
    <s v="Nat Gilpin"/>
    <x v="1"/>
    <x v="0"/>
    <x v="12"/>
    <x v="2"/>
    <s v="OFF-LA-10003930"/>
    <x v="1"/>
    <n v="196.62"/>
  </r>
  <r>
    <n v="6317"/>
    <s v="CA-2015-100762"/>
    <n v="24"/>
    <x v="0"/>
    <x v="2"/>
    <s v="29/11/2015"/>
    <x v="1"/>
    <s v="NG-18355"/>
    <s v="Nat Gilpin"/>
    <x v="1"/>
    <x v="0"/>
    <x v="12"/>
    <x v="2"/>
    <s v="OFF-PA-10001815"/>
    <x v="1"/>
    <n v="144.12"/>
  </r>
  <r>
    <n v="6318"/>
    <s v="CA-2015-100762"/>
    <n v="24"/>
    <x v="0"/>
    <x v="2"/>
    <s v="29/11/2015"/>
    <x v="1"/>
    <s v="NG-18355"/>
    <s v="Nat Gilpin"/>
    <x v="1"/>
    <x v="0"/>
    <x v="12"/>
    <x v="2"/>
    <s v="OFF-PA-10004082"/>
    <x v="1"/>
    <n v="15.96"/>
  </r>
  <r>
    <n v="6319"/>
    <s v="CA-2018-161459"/>
    <n v="25"/>
    <x v="0"/>
    <x v="3"/>
    <s v="29/11/2018"/>
    <x v="0"/>
    <s v="EB-13750"/>
    <s v="Edward Becker"/>
    <x v="1"/>
    <x v="0"/>
    <x v="1"/>
    <x v="1"/>
    <s v="TEC-PH-10004071"/>
    <x v="2"/>
    <n v="39.96"/>
  </r>
  <r>
    <n v="6320"/>
    <s v="CA-2018-161459"/>
    <n v="25"/>
    <x v="0"/>
    <x v="3"/>
    <s v="29/11/2018"/>
    <x v="0"/>
    <s v="EB-13750"/>
    <s v="Edward Becker"/>
    <x v="1"/>
    <x v="0"/>
    <x v="1"/>
    <x v="1"/>
    <s v="OFF-PA-10002377"/>
    <x v="1"/>
    <n v="34.08"/>
  </r>
  <r>
    <n v="6321"/>
    <s v="CA-2018-160017"/>
    <n v="28"/>
    <x v="8"/>
    <x v="3"/>
    <s v="02/10/2018"/>
    <x v="1"/>
    <s v="SP-20860"/>
    <s v="Sung Pak"/>
    <x v="1"/>
    <x v="0"/>
    <x v="2"/>
    <x v="0"/>
    <s v="OFF-PA-10001800"/>
    <x v="1"/>
    <n v="10.368"/>
  </r>
  <r>
    <n v="6322"/>
    <s v="CA-2015-123316"/>
    <n v="13"/>
    <x v="2"/>
    <x v="2"/>
    <s v="17/10/2015"/>
    <x v="1"/>
    <s v="SP-20545"/>
    <s v="Sibella Parks"/>
    <x v="1"/>
    <x v="0"/>
    <x v="15"/>
    <x v="3"/>
    <s v="OFF-BI-10002764"/>
    <x v="1"/>
    <n v="7.7519999999999998"/>
  </r>
  <r>
    <n v="6323"/>
    <s v="CA-2015-141299"/>
    <n v="3"/>
    <x v="1"/>
    <x v="2"/>
    <s v="07/06/2015"/>
    <x v="0"/>
    <s v="RB-19795"/>
    <s v="Ross Baird"/>
    <x v="2"/>
    <x v="0"/>
    <x v="12"/>
    <x v="2"/>
    <s v="OFF-EN-10004459"/>
    <x v="1"/>
    <n v="15.28"/>
  </r>
  <r>
    <n v="6324"/>
    <s v="CA-2015-104402"/>
    <n v="17"/>
    <x v="1"/>
    <x v="2"/>
    <s v="23/06/2015"/>
    <x v="1"/>
    <s v="DB-13660"/>
    <s v="Duane Benoit"/>
    <x v="0"/>
    <x v="0"/>
    <x v="13"/>
    <x v="3"/>
    <s v="TEC-MA-10000423"/>
    <x v="2"/>
    <n v="65.97"/>
  </r>
  <r>
    <n v="6325"/>
    <s v="CA-2016-110289"/>
    <n v="29"/>
    <x v="2"/>
    <x v="1"/>
    <s v="02/11/2016"/>
    <x v="1"/>
    <s v="NB-18655"/>
    <s v="Nona Balk"/>
    <x v="1"/>
    <x v="0"/>
    <x v="1"/>
    <x v="1"/>
    <s v="OFF-PA-10002986"/>
    <x v="1"/>
    <n v="33.4"/>
  </r>
  <r>
    <n v="6326"/>
    <s v="CA-2016-110289"/>
    <n v="29"/>
    <x v="2"/>
    <x v="1"/>
    <s v="02/11/2016"/>
    <x v="1"/>
    <s v="NB-18655"/>
    <s v="Nona Balk"/>
    <x v="1"/>
    <x v="0"/>
    <x v="1"/>
    <x v="1"/>
    <s v="OFF-EN-10001434"/>
    <x v="1"/>
    <n v="210.84"/>
  </r>
  <r>
    <n v="6327"/>
    <s v="CA-2015-167927"/>
    <n v="20"/>
    <x v="9"/>
    <x v="2"/>
    <s v="26/01/2015"/>
    <x v="1"/>
    <s v="XP-21865"/>
    <s v="Xylona Preis"/>
    <x v="0"/>
    <x v="0"/>
    <x v="12"/>
    <x v="2"/>
    <s v="OFF-ST-10000760"/>
    <x v="1"/>
    <n v="13.98"/>
  </r>
  <r>
    <n v="6328"/>
    <s v="CA-2015-167927"/>
    <n v="20"/>
    <x v="9"/>
    <x v="2"/>
    <s v="26/01/2015"/>
    <x v="1"/>
    <s v="XP-21865"/>
    <s v="Xylona Preis"/>
    <x v="0"/>
    <x v="0"/>
    <x v="12"/>
    <x v="2"/>
    <s v="FUR-FU-10002918"/>
    <x v="0"/>
    <n v="272.94"/>
  </r>
  <r>
    <n v="6329"/>
    <s v="CA-2015-167927"/>
    <n v="20"/>
    <x v="9"/>
    <x v="2"/>
    <s v="26/01/2015"/>
    <x v="1"/>
    <s v="XP-21865"/>
    <s v="Xylona Preis"/>
    <x v="0"/>
    <x v="0"/>
    <x v="12"/>
    <x v="2"/>
    <s v="OFF-BI-10000605"/>
    <x v="1"/>
    <n v="19.05"/>
  </r>
  <r>
    <n v="6330"/>
    <s v="CA-2015-167927"/>
    <n v="20"/>
    <x v="9"/>
    <x v="2"/>
    <s v="26/01/2015"/>
    <x v="1"/>
    <s v="XP-21865"/>
    <s v="Xylona Preis"/>
    <x v="0"/>
    <x v="0"/>
    <x v="12"/>
    <x v="2"/>
    <s v="OFF-AP-10002311"/>
    <x v="1"/>
    <n v="247.71600000000001"/>
  </r>
  <r>
    <n v="6331"/>
    <s v="CA-2015-167927"/>
    <n v="20"/>
    <x v="9"/>
    <x v="2"/>
    <s v="26/01/2015"/>
    <x v="1"/>
    <s v="XP-21865"/>
    <s v="Xylona Preis"/>
    <x v="0"/>
    <x v="0"/>
    <x v="12"/>
    <x v="2"/>
    <s v="OFF-ST-10003123"/>
    <x v="1"/>
    <n v="66.58"/>
  </r>
  <r>
    <n v="6332"/>
    <s v="CA-2015-167927"/>
    <n v="20"/>
    <x v="9"/>
    <x v="2"/>
    <s v="26/01/2015"/>
    <x v="1"/>
    <s v="XP-21865"/>
    <s v="Xylona Preis"/>
    <x v="0"/>
    <x v="0"/>
    <x v="12"/>
    <x v="2"/>
    <s v="OFF-AR-10004456"/>
    <x v="1"/>
    <n v="43.92"/>
  </r>
  <r>
    <n v="6333"/>
    <s v="CA-2015-167927"/>
    <n v="20"/>
    <x v="9"/>
    <x v="2"/>
    <s v="26/01/2015"/>
    <x v="1"/>
    <s v="XP-21865"/>
    <s v="Xylona Preis"/>
    <x v="0"/>
    <x v="0"/>
    <x v="12"/>
    <x v="2"/>
    <s v="FUR-FU-10002268"/>
    <x v="0"/>
    <n v="14.73"/>
  </r>
  <r>
    <n v="6334"/>
    <s v="CA-2015-167927"/>
    <n v="20"/>
    <x v="9"/>
    <x v="2"/>
    <s v="26/01/2015"/>
    <x v="1"/>
    <s v="XP-21865"/>
    <s v="Xylona Preis"/>
    <x v="0"/>
    <x v="0"/>
    <x v="12"/>
    <x v="2"/>
    <s v="OFF-BI-10004364"/>
    <x v="1"/>
    <n v="29.7"/>
  </r>
  <r>
    <n v="6335"/>
    <s v="CA-2015-133305"/>
    <n v="11"/>
    <x v="7"/>
    <x v="2"/>
    <s v="15/07/2015"/>
    <x v="1"/>
    <s v="MH-17455"/>
    <s v="Mark Hamilton"/>
    <x v="0"/>
    <x v="0"/>
    <x v="15"/>
    <x v="3"/>
    <s v="OFF-PA-10001970"/>
    <x v="1"/>
    <n v="49.12"/>
  </r>
  <r>
    <n v="6336"/>
    <s v="CA-2015-133305"/>
    <n v="11"/>
    <x v="7"/>
    <x v="2"/>
    <s v="15/07/2015"/>
    <x v="1"/>
    <s v="MH-17455"/>
    <s v="Mark Hamilton"/>
    <x v="0"/>
    <x v="0"/>
    <x v="15"/>
    <x v="3"/>
    <s v="OFF-BI-10002954"/>
    <x v="1"/>
    <n v="18.28"/>
  </r>
  <r>
    <n v="6337"/>
    <s v="CA-2017-165995"/>
    <n v="30"/>
    <x v="6"/>
    <x v="0"/>
    <s v="06/09/2017"/>
    <x v="1"/>
    <s v="BG-11740"/>
    <s v="Bruce Geld"/>
    <x v="0"/>
    <x v="0"/>
    <x v="1"/>
    <x v="1"/>
    <s v="FUR-FU-10000672"/>
    <x v="0"/>
    <n v="47.04"/>
  </r>
  <r>
    <n v="6338"/>
    <s v="CA-2017-165995"/>
    <n v="30"/>
    <x v="6"/>
    <x v="0"/>
    <s v="06/09/2017"/>
    <x v="1"/>
    <s v="BG-11740"/>
    <s v="Bruce Geld"/>
    <x v="0"/>
    <x v="0"/>
    <x v="1"/>
    <x v="1"/>
    <s v="TEC-PH-10004908"/>
    <x v="2"/>
    <n v="339.96"/>
  </r>
  <r>
    <n v="6339"/>
    <s v="CA-2018-143112"/>
    <n v="5"/>
    <x v="2"/>
    <x v="3"/>
    <s v="09/10/2018"/>
    <x v="1"/>
    <s v="TS-21370"/>
    <s v="Todd Sumrall"/>
    <x v="1"/>
    <x v="0"/>
    <x v="15"/>
    <x v="3"/>
    <s v="TEC-PH-10003095"/>
    <x v="2"/>
    <n v="87.8"/>
  </r>
  <r>
    <n v="6340"/>
    <s v="CA-2018-143112"/>
    <n v="5"/>
    <x v="2"/>
    <x v="3"/>
    <s v="09/10/2018"/>
    <x v="1"/>
    <s v="TS-21370"/>
    <s v="Todd Sumrall"/>
    <x v="1"/>
    <x v="0"/>
    <x v="15"/>
    <x v="3"/>
    <s v="FUR-CH-10002880"/>
    <x v="0"/>
    <n v="221.38200000000001"/>
  </r>
  <r>
    <n v="6341"/>
    <s v="CA-2018-143112"/>
    <n v="5"/>
    <x v="2"/>
    <x v="3"/>
    <s v="09/10/2018"/>
    <x v="1"/>
    <s v="TS-21370"/>
    <s v="Todd Sumrall"/>
    <x v="1"/>
    <x v="0"/>
    <x v="15"/>
    <x v="3"/>
    <s v="TEC-MA-10001047"/>
    <x v="2"/>
    <n v="5199.96"/>
  </r>
  <r>
    <n v="6342"/>
    <s v="US-2017-105830"/>
    <n v="31"/>
    <x v="4"/>
    <x v="0"/>
    <s v="02/01/2018"/>
    <x v="2"/>
    <s v="DB-13660"/>
    <s v="Duane Benoit"/>
    <x v="0"/>
    <x v="0"/>
    <x v="24"/>
    <x v="3"/>
    <s v="OFF-ST-10002554"/>
    <x v="1"/>
    <n v="156.512"/>
  </r>
  <r>
    <n v="6343"/>
    <s v="CA-2016-146255"/>
    <n v="7"/>
    <x v="10"/>
    <x v="1"/>
    <s v="10/03/2016"/>
    <x v="2"/>
    <s v="EM-14140"/>
    <s v="Eugene Moren"/>
    <x v="2"/>
    <x v="0"/>
    <x v="13"/>
    <x v="3"/>
    <s v="TEC-AC-10004469"/>
    <x v="2"/>
    <n v="119.85"/>
  </r>
  <r>
    <n v="6344"/>
    <s v="CA-2016-146255"/>
    <n v="7"/>
    <x v="10"/>
    <x v="1"/>
    <s v="10/03/2016"/>
    <x v="2"/>
    <s v="EM-14140"/>
    <s v="Eugene Moren"/>
    <x v="2"/>
    <x v="0"/>
    <x v="13"/>
    <x v="3"/>
    <s v="OFF-BI-10000309"/>
    <x v="1"/>
    <n v="30.44"/>
  </r>
  <r>
    <n v="6345"/>
    <s v="CA-2016-146255"/>
    <n v="7"/>
    <x v="10"/>
    <x v="1"/>
    <s v="10/03/2016"/>
    <x v="2"/>
    <s v="EM-14140"/>
    <s v="Eugene Moren"/>
    <x v="2"/>
    <x v="0"/>
    <x v="13"/>
    <x v="3"/>
    <s v="OFF-BI-10001765"/>
    <x v="1"/>
    <n v="69.28"/>
  </r>
  <r>
    <n v="6346"/>
    <s v="CA-2016-146255"/>
    <n v="7"/>
    <x v="10"/>
    <x v="1"/>
    <s v="10/03/2016"/>
    <x v="2"/>
    <s v="EM-14140"/>
    <s v="Eugene Moren"/>
    <x v="2"/>
    <x v="0"/>
    <x v="13"/>
    <x v="3"/>
    <s v="TEC-PH-10001619"/>
    <x v="2"/>
    <n v="587.97"/>
  </r>
  <r>
    <n v="6347"/>
    <s v="CA-2018-104822"/>
    <n v="20"/>
    <x v="2"/>
    <x v="3"/>
    <s v="20/10/2018"/>
    <x v="3"/>
    <s v="RB-19465"/>
    <s v="Rick Bensley"/>
    <x v="2"/>
    <x v="0"/>
    <x v="15"/>
    <x v="3"/>
    <s v="OFF-LA-10002034"/>
    <x v="1"/>
    <n v="24.55"/>
  </r>
  <r>
    <n v="6348"/>
    <s v="CA-2016-104486"/>
    <n v="1"/>
    <x v="5"/>
    <x v="1"/>
    <s v="06/05/2016"/>
    <x v="1"/>
    <s v="PO-18850"/>
    <s v="Patrick O'Brill"/>
    <x v="0"/>
    <x v="0"/>
    <x v="1"/>
    <x v="1"/>
    <s v="OFF-BI-10000309"/>
    <x v="1"/>
    <n v="12.176"/>
  </r>
  <r>
    <n v="6349"/>
    <s v="CA-2016-104486"/>
    <n v="1"/>
    <x v="5"/>
    <x v="1"/>
    <s v="06/05/2016"/>
    <x v="1"/>
    <s v="PO-18850"/>
    <s v="Patrick O'Brill"/>
    <x v="0"/>
    <x v="0"/>
    <x v="1"/>
    <x v="1"/>
    <s v="OFF-ST-10000876"/>
    <x v="1"/>
    <n v="37.32"/>
  </r>
  <r>
    <n v="6350"/>
    <s v="CA-2016-104486"/>
    <n v="1"/>
    <x v="5"/>
    <x v="1"/>
    <s v="06/05/2016"/>
    <x v="1"/>
    <s v="PO-18850"/>
    <s v="Patrick O'Brill"/>
    <x v="0"/>
    <x v="0"/>
    <x v="1"/>
    <x v="1"/>
    <s v="OFF-SU-10002573"/>
    <x v="1"/>
    <n v="35.06"/>
  </r>
  <r>
    <n v="6351"/>
    <s v="CA-2018-161557"/>
    <n v="3"/>
    <x v="8"/>
    <x v="3"/>
    <s v="08/09/2018"/>
    <x v="1"/>
    <s v="AG-10900"/>
    <s v="Arthur Gainer"/>
    <x v="0"/>
    <x v="0"/>
    <x v="5"/>
    <x v="2"/>
    <s v="FUR-FU-10004622"/>
    <x v="0"/>
    <n v="108.4"/>
  </r>
  <r>
    <n v="6352"/>
    <s v="CA-2018-161130"/>
    <n v="3"/>
    <x v="0"/>
    <x v="3"/>
    <s v="08/11/2018"/>
    <x v="1"/>
    <s v="BF-11275"/>
    <s v="Beth Fritzler"/>
    <x v="1"/>
    <x v="0"/>
    <x v="2"/>
    <x v="0"/>
    <s v="TEC-PH-10002549"/>
    <x v="2"/>
    <n v="361.37599999999998"/>
  </r>
  <r>
    <n v="6353"/>
    <s v="US-2016-161347"/>
    <n v="13"/>
    <x v="8"/>
    <x v="1"/>
    <s v="19/09/2016"/>
    <x v="1"/>
    <s v="HG-14845"/>
    <s v="Harry Greene"/>
    <x v="0"/>
    <x v="0"/>
    <x v="9"/>
    <x v="3"/>
    <s v="OFF-BI-10004209"/>
    <x v="1"/>
    <n v="2.4119999999999999"/>
  </r>
  <r>
    <n v="6354"/>
    <s v="US-2016-109015"/>
    <n v="6"/>
    <x v="8"/>
    <x v="1"/>
    <s v="12/09/2016"/>
    <x v="1"/>
    <s v="BS-11590"/>
    <s v="Brendan Sweed"/>
    <x v="1"/>
    <x v="0"/>
    <x v="15"/>
    <x v="3"/>
    <s v="OFF-AP-10001962"/>
    <x v="1"/>
    <n v="8.39"/>
  </r>
  <r>
    <n v="6355"/>
    <s v="US-2016-109015"/>
    <n v="6"/>
    <x v="8"/>
    <x v="1"/>
    <s v="12/09/2016"/>
    <x v="1"/>
    <s v="BS-11590"/>
    <s v="Brendan Sweed"/>
    <x v="1"/>
    <x v="0"/>
    <x v="15"/>
    <x v="3"/>
    <s v="TEC-PH-10002922"/>
    <x v="2"/>
    <n v="337.98"/>
  </r>
  <r>
    <n v="6356"/>
    <s v="CA-2015-110611"/>
    <n v="6"/>
    <x v="2"/>
    <x v="2"/>
    <s v="13/10/2015"/>
    <x v="1"/>
    <s v="JD-16015"/>
    <s v="Joy Daniels"/>
    <x v="0"/>
    <x v="0"/>
    <x v="9"/>
    <x v="3"/>
    <s v="OFF-ST-10000642"/>
    <x v="1"/>
    <n v="83.92"/>
  </r>
  <r>
    <n v="6357"/>
    <s v="CA-2018-139080"/>
    <n v="23"/>
    <x v="9"/>
    <x v="3"/>
    <s v="28/01/2018"/>
    <x v="1"/>
    <s v="CS-12250"/>
    <s v="Chris Selesnick"/>
    <x v="1"/>
    <x v="0"/>
    <x v="4"/>
    <x v="1"/>
    <s v="OFF-BI-10001757"/>
    <x v="1"/>
    <n v="19.68"/>
  </r>
  <r>
    <n v="6358"/>
    <s v="CA-2018-139080"/>
    <n v="23"/>
    <x v="9"/>
    <x v="3"/>
    <s v="28/01/2018"/>
    <x v="1"/>
    <s v="CS-12250"/>
    <s v="Chris Selesnick"/>
    <x v="1"/>
    <x v="0"/>
    <x v="4"/>
    <x v="1"/>
    <s v="OFF-PA-10004621"/>
    <x v="1"/>
    <n v="25.92"/>
  </r>
  <r>
    <n v="6359"/>
    <s v="CA-2018-139080"/>
    <n v="23"/>
    <x v="9"/>
    <x v="3"/>
    <s v="28/01/2018"/>
    <x v="1"/>
    <s v="CS-12250"/>
    <s v="Chris Selesnick"/>
    <x v="1"/>
    <x v="0"/>
    <x v="4"/>
    <x v="1"/>
    <s v="OFF-PA-10002262"/>
    <x v="1"/>
    <n v="6.48"/>
  </r>
  <r>
    <n v="6360"/>
    <s v="CA-2018-139080"/>
    <n v="23"/>
    <x v="9"/>
    <x v="3"/>
    <s v="28/01/2018"/>
    <x v="1"/>
    <s v="CS-12250"/>
    <s v="Chris Selesnick"/>
    <x v="1"/>
    <x v="0"/>
    <x v="4"/>
    <x v="1"/>
    <s v="TEC-PH-10004100"/>
    <x v="2"/>
    <n v="86.352000000000004"/>
  </r>
  <r>
    <n v="6361"/>
    <s v="CA-2016-115693"/>
    <n v="10"/>
    <x v="4"/>
    <x v="1"/>
    <s v="15/12/2016"/>
    <x v="1"/>
    <s v="FC-14245"/>
    <s v="Frank Carlisle"/>
    <x v="2"/>
    <x v="0"/>
    <x v="1"/>
    <x v="1"/>
    <s v="OFF-AR-10003582"/>
    <x v="1"/>
    <n v="56.3"/>
  </r>
  <r>
    <n v="6362"/>
    <s v="US-2015-107993"/>
    <n v="25"/>
    <x v="0"/>
    <x v="2"/>
    <s v="30/11/2015"/>
    <x v="1"/>
    <s v="SE-20110"/>
    <s v="Sanjit Engle"/>
    <x v="0"/>
    <x v="0"/>
    <x v="21"/>
    <x v="1"/>
    <s v="OFF-AR-10003179"/>
    <x v="1"/>
    <n v="51.015999999999998"/>
  </r>
  <r>
    <n v="6363"/>
    <s v="CA-2018-110443"/>
    <n v="21"/>
    <x v="0"/>
    <x v="3"/>
    <s v="25/11/2018"/>
    <x v="1"/>
    <s v="CK-12205"/>
    <s v="Chloris Kastensmidt"/>
    <x v="0"/>
    <x v="0"/>
    <x v="4"/>
    <x v="1"/>
    <s v="OFF-BI-10001670"/>
    <x v="1"/>
    <n v="150.80000000000001"/>
  </r>
  <r>
    <n v="6364"/>
    <s v="CA-2018-110443"/>
    <n v="21"/>
    <x v="0"/>
    <x v="3"/>
    <s v="25/11/2018"/>
    <x v="1"/>
    <s v="CK-12205"/>
    <s v="Chloris Kastensmidt"/>
    <x v="0"/>
    <x v="0"/>
    <x v="4"/>
    <x v="1"/>
    <s v="TEC-MA-10002073"/>
    <x v="2"/>
    <n v="1039.992"/>
  </r>
  <r>
    <n v="6365"/>
    <s v="CA-2018-110443"/>
    <n v="21"/>
    <x v="0"/>
    <x v="3"/>
    <s v="25/11/2018"/>
    <x v="1"/>
    <s v="CK-12205"/>
    <s v="Chloris Kastensmidt"/>
    <x v="0"/>
    <x v="0"/>
    <x v="4"/>
    <x v="1"/>
    <s v="OFF-PA-10003797"/>
    <x v="1"/>
    <n v="51.84"/>
  </r>
  <r>
    <n v="6366"/>
    <s v="CA-2018-144848"/>
    <n v="4"/>
    <x v="3"/>
    <x v="3"/>
    <s v="05/04/2018"/>
    <x v="2"/>
    <s v="DS-13030"/>
    <s v="Darrin Sayre"/>
    <x v="2"/>
    <x v="0"/>
    <x v="15"/>
    <x v="3"/>
    <s v="TEC-PH-10004006"/>
    <x v="2"/>
    <n v="41.22"/>
  </r>
  <r>
    <n v="6367"/>
    <s v="CA-2018-144848"/>
    <n v="4"/>
    <x v="3"/>
    <x v="3"/>
    <s v="05/04/2018"/>
    <x v="2"/>
    <s v="DS-13030"/>
    <s v="Darrin Sayre"/>
    <x v="2"/>
    <x v="0"/>
    <x v="15"/>
    <x v="3"/>
    <s v="OFF-SU-10000646"/>
    <x v="1"/>
    <n v="240.37"/>
  </r>
  <r>
    <n v="6368"/>
    <s v="CA-2018-144848"/>
    <n v="4"/>
    <x v="3"/>
    <x v="3"/>
    <s v="05/04/2018"/>
    <x v="2"/>
    <s v="DS-13030"/>
    <s v="Darrin Sayre"/>
    <x v="2"/>
    <x v="0"/>
    <x v="15"/>
    <x v="3"/>
    <s v="TEC-PH-10002262"/>
    <x v="2"/>
    <n v="119.02"/>
  </r>
  <r>
    <n v="6369"/>
    <s v="US-2018-147998"/>
    <n v="19"/>
    <x v="5"/>
    <x v="3"/>
    <s v="24/05/2018"/>
    <x v="1"/>
    <s v="SA-20830"/>
    <s v="Sue Ann Reed"/>
    <x v="0"/>
    <x v="0"/>
    <x v="1"/>
    <x v="1"/>
    <s v="OFF-BI-10002082"/>
    <x v="1"/>
    <n v="133.12"/>
  </r>
  <r>
    <n v="6370"/>
    <s v="CA-2017-103919"/>
    <n v="3"/>
    <x v="2"/>
    <x v="0"/>
    <s v="07/10/2017"/>
    <x v="1"/>
    <s v="TP-21565"/>
    <s v="Tracy Poddar"/>
    <x v="1"/>
    <x v="0"/>
    <x v="5"/>
    <x v="2"/>
    <s v="FUR-FU-10001756"/>
    <x v="0"/>
    <n v="38.08"/>
  </r>
  <r>
    <n v="6371"/>
    <s v="CA-2017-113425"/>
    <n v="21"/>
    <x v="0"/>
    <x v="0"/>
    <s v="21/11/2017"/>
    <x v="3"/>
    <s v="JK-16120"/>
    <s v="Julie Kriz"/>
    <x v="2"/>
    <x v="0"/>
    <x v="15"/>
    <x v="3"/>
    <s v="FUR-BO-10002598"/>
    <x v="0"/>
    <n v="113.568"/>
  </r>
  <r>
    <n v="6372"/>
    <s v="CA-2018-143035"/>
    <n v="3"/>
    <x v="2"/>
    <x v="3"/>
    <s v="05/10/2018"/>
    <x v="0"/>
    <s v="CC-12430"/>
    <s v="Chuck Clark"/>
    <x v="2"/>
    <x v="0"/>
    <x v="15"/>
    <x v="3"/>
    <s v="FUR-FU-10001934"/>
    <x v="0"/>
    <n v="83.92"/>
  </r>
  <r>
    <n v="6373"/>
    <s v="CA-2018-143035"/>
    <n v="3"/>
    <x v="2"/>
    <x v="3"/>
    <s v="05/10/2018"/>
    <x v="0"/>
    <s v="CC-12430"/>
    <s v="Chuck Clark"/>
    <x v="2"/>
    <x v="0"/>
    <x v="15"/>
    <x v="3"/>
    <s v="OFF-AR-10001130"/>
    <x v="1"/>
    <n v="6.63"/>
  </r>
  <r>
    <n v="6374"/>
    <s v="CA-2018-143035"/>
    <n v="3"/>
    <x v="2"/>
    <x v="3"/>
    <s v="05/10/2018"/>
    <x v="0"/>
    <s v="CC-12430"/>
    <s v="Chuck Clark"/>
    <x v="2"/>
    <x v="0"/>
    <x v="15"/>
    <x v="3"/>
    <s v="TEC-AC-10002049"/>
    <x v="2"/>
    <n v="371.97"/>
  </r>
  <r>
    <n v="6375"/>
    <s v="CA-2015-107811"/>
    <n v="29"/>
    <x v="3"/>
    <x v="2"/>
    <s v="03/05/2015"/>
    <x v="1"/>
    <s v="LA-16780"/>
    <s v="Laura Armstrong"/>
    <x v="1"/>
    <x v="0"/>
    <x v="18"/>
    <x v="0"/>
    <s v="FUR-CH-10001394"/>
    <x v="0"/>
    <n v="561.58399999999995"/>
  </r>
  <r>
    <n v="6376"/>
    <s v="CA-2015-107811"/>
    <n v="29"/>
    <x v="3"/>
    <x v="2"/>
    <s v="03/05/2015"/>
    <x v="1"/>
    <s v="LA-16780"/>
    <s v="Laura Armstrong"/>
    <x v="1"/>
    <x v="0"/>
    <x v="18"/>
    <x v="0"/>
    <s v="OFF-ST-10000798"/>
    <x v="1"/>
    <n v="99.92"/>
  </r>
  <r>
    <n v="6377"/>
    <s v="CA-2017-163216"/>
    <n v="7"/>
    <x v="2"/>
    <x v="0"/>
    <s v="10/10/2017"/>
    <x v="2"/>
    <s v="AW-10930"/>
    <s v="Arthur Wiediger"/>
    <x v="2"/>
    <x v="0"/>
    <x v="9"/>
    <x v="3"/>
    <s v="OFF-LA-10000134"/>
    <x v="1"/>
    <n v="4.9279999999999999"/>
  </r>
  <r>
    <n v="6378"/>
    <s v="US-2017-116442"/>
    <n v="15"/>
    <x v="4"/>
    <x v="0"/>
    <s v="22/12/2017"/>
    <x v="1"/>
    <s v="BP-11230"/>
    <s v="Benjamin Patterson"/>
    <x v="0"/>
    <x v="0"/>
    <x v="1"/>
    <x v="1"/>
    <s v="FUR-FU-10002364"/>
    <x v="0"/>
    <n v="14.76"/>
  </r>
  <r>
    <n v="6379"/>
    <s v="CA-2018-150623"/>
    <n v="10"/>
    <x v="3"/>
    <x v="3"/>
    <s v="14/04/2018"/>
    <x v="1"/>
    <s v="DB-13360"/>
    <s v="Dennis Bolton"/>
    <x v="2"/>
    <x v="0"/>
    <x v="29"/>
    <x v="3"/>
    <s v="TEC-AC-10004571"/>
    <x v="2"/>
    <n v="99.99"/>
  </r>
  <r>
    <n v="6380"/>
    <s v="CA-2018-150623"/>
    <n v="10"/>
    <x v="3"/>
    <x v="3"/>
    <s v="14/04/2018"/>
    <x v="1"/>
    <s v="DB-13360"/>
    <s v="Dennis Bolton"/>
    <x v="2"/>
    <x v="0"/>
    <x v="29"/>
    <x v="3"/>
    <s v="OFF-ST-10003692"/>
    <x v="1"/>
    <n v="286.14999999999998"/>
  </r>
  <r>
    <n v="6381"/>
    <s v="US-2015-163797"/>
    <n v="8"/>
    <x v="3"/>
    <x v="2"/>
    <s v="13/04/2015"/>
    <x v="1"/>
    <s v="PC-19000"/>
    <s v="Pauline Chand"/>
    <x v="2"/>
    <x v="0"/>
    <x v="16"/>
    <x v="1"/>
    <s v="OFF-FA-10001883"/>
    <x v="1"/>
    <n v="49.792000000000002"/>
  </r>
  <r>
    <n v="6382"/>
    <s v="CA-2017-127236"/>
    <n v="29"/>
    <x v="10"/>
    <x v="0"/>
    <s v="02/04/2017"/>
    <x v="1"/>
    <s v="TB-21595"/>
    <s v="Troy Blackwell"/>
    <x v="0"/>
    <x v="0"/>
    <x v="24"/>
    <x v="3"/>
    <s v="FUR-BO-10004015"/>
    <x v="0"/>
    <n v="299.97500000000002"/>
  </r>
  <r>
    <n v="6383"/>
    <s v="CA-2017-127236"/>
    <n v="29"/>
    <x v="10"/>
    <x v="0"/>
    <s v="02/04/2017"/>
    <x v="1"/>
    <s v="TB-21595"/>
    <s v="Troy Blackwell"/>
    <x v="0"/>
    <x v="0"/>
    <x v="24"/>
    <x v="3"/>
    <s v="TEC-PH-10000141"/>
    <x v="2"/>
    <n v="158.376"/>
  </r>
  <r>
    <n v="6384"/>
    <s v="US-2018-104661"/>
    <n v="15"/>
    <x v="9"/>
    <x v="3"/>
    <s v="18/01/2018"/>
    <x v="2"/>
    <s v="TB-21250"/>
    <s v="Tim Brockman"/>
    <x v="0"/>
    <x v="0"/>
    <x v="5"/>
    <x v="2"/>
    <s v="OFF-BI-10001597"/>
    <x v="1"/>
    <n v="32.783999999999999"/>
  </r>
  <r>
    <n v="6385"/>
    <s v="US-2018-104661"/>
    <n v="15"/>
    <x v="9"/>
    <x v="3"/>
    <s v="18/01/2018"/>
    <x v="2"/>
    <s v="TB-21250"/>
    <s v="Tim Brockman"/>
    <x v="0"/>
    <x v="0"/>
    <x v="5"/>
    <x v="2"/>
    <s v="TEC-AC-10003628"/>
    <x v="2"/>
    <n v="47.984000000000002"/>
  </r>
  <r>
    <n v="6386"/>
    <s v="US-2018-104661"/>
    <n v="15"/>
    <x v="9"/>
    <x v="3"/>
    <s v="18/01/2018"/>
    <x v="2"/>
    <s v="TB-21250"/>
    <s v="Tim Brockman"/>
    <x v="0"/>
    <x v="0"/>
    <x v="5"/>
    <x v="2"/>
    <s v="TEC-AC-10002331"/>
    <x v="2"/>
    <n v="62.591999999999999"/>
  </r>
  <r>
    <n v="6387"/>
    <s v="US-2018-104661"/>
    <n v="15"/>
    <x v="9"/>
    <x v="3"/>
    <s v="18/01/2018"/>
    <x v="2"/>
    <s v="TB-21250"/>
    <s v="Tim Brockman"/>
    <x v="0"/>
    <x v="0"/>
    <x v="5"/>
    <x v="2"/>
    <s v="OFF-BI-10001098"/>
    <x v="1"/>
    <n v="4.2759999999999998"/>
  </r>
  <r>
    <n v="6388"/>
    <s v="CA-2015-134103"/>
    <n v="30"/>
    <x v="9"/>
    <x v="2"/>
    <s v="04/02/2015"/>
    <x v="1"/>
    <s v="MV-18190"/>
    <s v="Mike Vittorini"/>
    <x v="0"/>
    <x v="0"/>
    <x v="12"/>
    <x v="2"/>
    <s v="OFF-PA-10001204"/>
    <x v="1"/>
    <n v="10.56"/>
  </r>
  <r>
    <n v="6389"/>
    <s v="CA-2015-134103"/>
    <n v="30"/>
    <x v="9"/>
    <x v="2"/>
    <s v="04/02/2015"/>
    <x v="1"/>
    <s v="MV-18190"/>
    <s v="Mike Vittorini"/>
    <x v="0"/>
    <x v="0"/>
    <x v="12"/>
    <x v="2"/>
    <s v="OFF-ST-10000991"/>
    <x v="1"/>
    <n v="229.94"/>
  </r>
  <r>
    <n v="6390"/>
    <s v="CA-2016-147529"/>
    <n v="7"/>
    <x v="11"/>
    <x v="1"/>
    <s v="11/02/2016"/>
    <x v="1"/>
    <s v="DK-12835"/>
    <s v="Damala Kotsonis"/>
    <x v="1"/>
    <x v="0"/>
    <x v="17"/>
    <x v="0"/>
    <s v="OFF-EN-10000056"/>
    <x v="1"/>
    <n v="311.14999999999998"/>
  </r>
  <r>
    <n v="6391"/>
    <s v="CA-2016-147529"/>
    <n v="7"/>
    <x v="11"/>
    <x v="1"/>
    <s v="11/02/2016"/>
    <x v="1"/>
    <s v="DK-12835"/>
    <s v="Damala Kotsonis"/>
    <x v="1"/>
    <x v="0"/>
    <x v="17"/>
    <x v="0"/>
    <s v="OFF-PA-10003349"/>
    <x v="1"/>
    <n v="12.96"/>
  </r>
  <r>
    <n v="6392"/>
    <s v="CA-2017-129126"/>
    <n v="14"/>
    <x v="4"/>
    <x v="0"/>
    <s v="19/12/2017"/>
    <x v="1"/>
    <s v="PK-19075"/>
    <s v="Pete Kriz"/>
    <x v="0"/>
    <x v="0"/>
    <x v="15"/>
    <x v="3"/>
    <s v="OFF-PA-10001471"/>
    <x v="1"/>
    <n v="14.62"/>
  </r>
  <r>
    <n v="6393"/>
    <s v="CA-2017-129126"/>
    <n v="14"/>
    <x v="4"/>
    <x v="0"/>
    <s v="19/12/2017"/>
    <x v="1"/>
    <s v="PK-19075"/>
    <s v="Pete Kriz"/>
    <x v="0"/>
    <x v="0"/>
    <x v="15"/>
    <x v="3"/>
    <s v="OFF-LA-10003190"/>
    <x v="1"/>
    <n v="5.76"/>
  </r>
  <r>
    <n v="6394"/>
    <s v="CA-2017-129126"/>
    <n v="14"/>
    <x v="4"/>
    <x v="0"/>
    <s v="19/12/2017"/>
    <x v="1"/>
    <s v="PK-19075"/>
    <s v="Pete Kriz"/>
    <x v="0"/>
    <x v="0"/>
    <x v="15"/>
    <x v="3"/>
    <s v="OFF-FA-10000621"/>
    <x v="1"/>
    <n v="21.48"/>
  </r>
  <r>
    <n v="6395"/>
    <s v="CA-2017-129126"/>
    <n v="14"/>
    <x v="4"/>
    <x v="0"/>
    <s v="19/12/2017"/>
    <x v="1"/>
    <s v="PK-19075"/>
    <s v="Pete Kriz"/>
    <x v="0"/>
    <x v="0"/>
    <x v="15"/>
    <x v="3"/>
    <s v="FUR-FU-10002937"/>
    <x v="0"/>
    <n v="396.92"/>
  </r>
  <r>
    <n v="6396"/>
    <s v="CA-2017-129126"/>
    <n v="14"/>
    <x v="4"/>
    <x v="0"/>
    <s v="19/12/2017"/>
    <x v="1"/>
    <s v="PK-19075"/>
    <s v="Pete Kriz"/>
    <x v="0"/>
    <x v="0"/>
    <x v="15"/>
    <x v="3"/>
    <s v="OFF-ST-10004507"/>
    <x v="1"/>
    <n v="17.149999999999999"/>
  </r>
  <r>
    <n v="6397"/>
    <s v="CA-2017-129126"/>
    <n v="14"/>
    <x v="4"/>
    <x v="0"/>
    <s v="19/12/2017"/>
    <x v="1"/>
    <s v="PK-19075"/>
    <s v="Pete Kriz"/>
    <x v="0"/>
    <x v="0"/>
    <x v="15"/>
    <x v="3"/>
    <s v="OFF-BI-10000279"/>
    <x v="1"/>
    <n v="23.12"/>
  </r>
  <r>
    <n v="6398"/>
    <s v="CA-2018-131632"/>
    <n v="31"/>
    <x v="2"/>
    <x v="3"/>
    <s v="04/11/2018"/>
    <x v="1"/>
    <s v="AH-10120"/>
    <s v="Adrian Hane"/>
    <x v="2"/>
    <x v="0"/>
    <x v="5"/>
    <x v="2"/>
    <s v="OFF-AR-10003651"/>
    <x v="1"/>
    <n v="5.2480000000000002"/>
  </r>
  <r>
    <n v="6399"/>
    <s v="CA-2018-151981"/>
    <n v="6"/>
    <x v="6"/>
    <x v="3"/>
    <s v="12/08/2018"/>
    <x v="1"/>
    <s v="GM-14455"/>
    <s v="Gary Mitchum"/>
    <x v="2"/>
    <x v="0"/>
    <x v="38"/>
    <x v="3"/>
    <s v="TEC-PH-10003601"/>
    <x v="2"/>
    <n v="824.95"/>
  </r>
  <r>
    <n v="6400"/>
    <s v="CA-2018-151981"/>
    <n v="6"/>
    <x v="6"/>
    <x v="3"/>
    <s v="12/08/2018"/>
    <x v="1"/>
    <s v="GM-14455"/>
    <s v="Gary Mitchum"/>
    <x v="2"/>
    <x v="0"/>
    <x v="38"/>
    <x v="3"/>
    <s v="OFF-LA-10002195"/>
    <x v="1"/>
    <n v="24.64"/>
  </r>
  <r>
    <n v="6401"/>
    <s v="CA-2018-151981"/>
    <n v="6"/>
    <x v="6"/>
    <x v="3"/>
    <s v="12/08/2018"/>
    <x v="1"/>
    <s v="GM-14455"/>
    <s v="Gary Mitchum"/>
    <x v="2"/>
    <x v="0"/>
    <x v="38"/>
    <x v="3"/>
    <s v="OFF-AR-10000380"/>
    <x v="1"/>
    <n v="227.88"/>
  </r>
  <r>
    <n v="6402"/>
    <s v="CA-2018-125472"/>
    <n v="30"/>
    <x v="5"/>
    <x v="3"/>
    <s v="31/05/2018"/>
    <x v="2"/>
    <s v="BD-11725"/>
    <s v="Bruce Degenhardt"/>
    <x v="0"/>
    <x v="0"/>
    <x v="28"/>
    <x v="0"/>
    <s v="FUR-BO-10000330"/>
    <x v="0"/>
    <n v="241.96"/>
  </r>
  <r>
    <n v="6403"/>
    <s v="CA-2018-125472"/>
    <n v="30"/>
    <x v="5"/>
    <x v="3"/>
    <s v="31/05/2018"/>
    <x v="2"/>
    <s v="BD-11725"/>
    <s v="Bruce Degenhardt"/>
    <x v="0"/>
    <x v="0"/>
    <x v="28"/>
    <x v="0"/>
    <s v="OFF-BI-10000591"/>
    <x v="1"/>
    <n v="3.89"/>
  </r>
  <r>
    <n v="6404"/>
    <s v="CA-2018-125472"/>
    <n v="30"/>
    <x v="5"/>
    <x v="3"/>
    <s v="31/05/2018"/>
    <x v="2"/>
    <s v="BD-11725"/>
    <s v="Bruce Degenhardt"/>
    <x v="0"/>
    <x v="0"/>
    <x v="28"/>
    <x v="0"/>
    <s v="FUR-FU-10001731"/>
    <x v="0"/>
    <n v="8.01"/>
  </r>
  <r>
    <n v="6405"/>
    <s v="CA-2016-156328"/>
    <n v="30"/>
    <x v="0"/>
    <x v="1"/>
    <s v="05/12/2016"/>
    <x v="1"/>
    <s v="RM-19375"/>
    <s v="Raymond Messe"/>
    <x v="0"/>
    <x v="0"/>
    <x v="3"/>
    <x v="0"/>
    <s v="TEC-PH-10001198"/>
    <x v="2"/>
    <n v="177.48"/>
  </r>
  <r>
    <n v="6406"/>
    <s v="CA-2018-154074"/>
    <n v="31"/>
    <x v="6"/>
    <x v="3"/>
    <s v="02/09/2018"/>
    <x v="0"/>
    <s v="BW-11110"/>
    <s v="Bart Watters"/>
    <x v="1"/>
    <x v="0"/>
    <x v="4"/>
    <x v="1"/>
    <s v="FUR-CH-10002331"/>
    <x v="0"/>
    <n v="569.56799999999998"/>
  </r>
  <r>
    <n v="6407"/>
    <s v="CA-2018-154074"/>
    <n v="31"/>
    <x v="6"/>
    <x v="3"/>
    <s v="02/09/2018"/>
    <x v="0"/>
    <s v="BW-11110"/>
    <s v="Bart Watters"/>
    <x v="1"/>
    <x v="0"/>
    <x v="4"/>
    <x v="1"/>
    <s v="OFF-ST-10002370"/>
    <x v="1"/>
    <n v="149.72999999999999"/>
  </r>
  <r>
    <n v="6408"/>
    <s v="CA-2018-161774"/>
    <n v="14"/>
    <x v="5"/>
    <x v="3"/>
    <s v="15/05/2018"/>
    <x v="2"/>
    <s v="GT-14710"/>
    <s v="Greg Tran"/>
    <x v="0"/>
    <x v="0"/>
    <x v="5"/>
    <x v="2"/>
    <s v="FUR-CH-10003981"/>
    <x v="0"/>
    <n v="899.43"/>
  </r>
  <r>
    <n v="6409"/>
    <s v="CA-2018-161774"/>
    <n v="14"/>
    <x v="5"/>
    <x v="3"/>
    <s v="15/05/2018"/>
    <x v="2"/>
    <s v="GT-14710"/>
    <s v="Greg Tran"/>
    <x v="0"/>
    <x v="0"/>
    <x v="5"/>
    <x v="2"/>
    <s v="OFF-AR-10001446"/>
    <x v="1"/>
    <n v="46.2"/>
  </r>
  <r>
    <n v="6410"/>
    <s v="CA-2018-161774"/>
    <n v="14"/>
    <x v="5"/>
    <x v="3"/>
    <s v="15/05/2018"/>
    <x v="2"/>
    <s v="GT-14710"/>
    <s v="Greg Tran"/>
    <x v="0"/>
    <x v="0"/>
    <x v="5"/>
    <x v="2"/>
    <s v="OFF-PA-10000300"/>
    <x v="1"/>
    <n v="47.951999999999998"/>
  </r>
  <r>
    <n v="6411"/>
    <s v="CA-2018-161774"/>
    <n v="14"/>
    <x v="5"/>
    <x v="3"/>
    <s v="15/05/2018"/>
    <x v="2"/>
    <s v="GT-14710"/>
    <s v="Greg Tran"/>
    <x v="0"/>
    <x v="0"/>
    <x v="5"/>
    <x v="2"/>
    <s v="TEC-PH-10004071"/>
    <x v="2"/>
    <n v="7.992"/>
  </r>
  <r>
    <n v="6412"/>
    <s v="CA-2018-161774"/>
    <n v="14"/>
    <x v="5"/>
    <x v="3"/>
    <s v="15/05/2018"/>
    <x v="2"/>
    <s v="GT-14710"/>
    <s v="Greg Tran"/>
    <x v="0"/>
    <x v="0"/>
    <x v="5"/>
    <x v="2"/>
    <s v="OFF-PA-10003134"/>
    <x v="1"/>
    <n v="76.864000000000004"/>
  </r>
  <r>
    <n v="6413"/>
    <s v="CA-2018-151211"/>
    <n v="17"/>
    <x v="6"/>
    <x v="3"/>
    <s v="23/08/2018"/>
    <x v="1"/>
    <s v="AH-10120"/>
    <s v="Adrian Hane"/>
    <x v="2"/>
    <x v="0"/>
    <x v="0"/>
    <x v="0"/>
    <s v="OFF-BI-10002735"/>
    <x v="1"/>
    <n v="102.93"/>
  </r>
  <r>
    <n v="6414"/>
    <s v="CA-2018-151211"/>
    <n v="17"/>
    <x v="6"/>
    <x v="3"/>
    <s v="23/08/2018"/>
    <x v="1"/>
    <s v="AH-10120"/>
    <s v="Adrian Hane"/>
    <x v="2"/>
    <x v="0"/>
    <x v="0"/>
    <x v="0"/>
    <s v="TEC-AC-10004510"/>
    <x v="2"/>
    <n v="98.16"/>
  </r>
  <r>
    <n v="6415"/>
    <s v="CA-2018-142671"/>
    <n v="10"/>
    <x v="0"/>
    <x v="3"/>
    <s v="14/11/2018"/>
    <x v="0"/>
    <s v="DR-12940"/>
    <s v="Daniel Raglin"/>
    <x v="2"/>
    <x v="0"/>
    <x v="2"/>
    <x v="0"/>
    <s v="OFF-BI-10004099"/>
    <x v="1"/>
    <n v="11.52"/>
  </r>
  <r>
    <n v="6416"/>
    <s v="CA-2018-144750"/>
    <n v="21"/>
    <x v="6"/>
    <x v="3"/>
    <s v="21/08/2018"/>
    <x v="3"/>
    <s v="DL-13495"/>
    <s v="Dionis Lloyd"/>
    <x v="1"/>
    <x v="0"/>
    <x v="16"/>
    <x v="1"/>
    <s v="OFF-PA-10003395"/>
    <x v="1"/>
    <n v="83.88"/>
  </r>
  <r>
    <n v="6417"/>
    <s v="CA-2017-111976"/>
    <n v="8"/>
    <x v="10"/>
    <x v="0"/>
    <s v="12/03/2017"/>
    <x v="1"/>
    <s v="BD-11620"/>
    <s v="Brian DeCherney"/>
    <x v="0"/>
    <x v="0"/>
    <x v="9"/>
    <x v="3"/>
    <s v="TEC-PH-10002890"/>
    <x v="2"/>
    <n v="108.57599999999999"/>
  </r>
  <r>
    <n v="6418"/>
    <s v="CA-2017-111976"/>
    <n v="8"/>
    <x v="10"/>
    <x v="0"/>
    <s v="12/03/2017"/>
    <x v="1"/>
    <s v="BD-11620"/>
    <s v="Brian DeCherney"/>
    <x v="0"/>
    <x v="0"/>
    <x v="9"/>
    <x v="3"/>
    <s v="OFF-FA-10004968"/>
    <x v="1"/>
    <n v="5.984"/>
  </r>
  <r>
    <n v="6419"/>
    <s v="CA-2017-140130"/>
    <n v="31"/>
    <x v="2"/>
    <x v="0"/>
    <s v="05/11/2017"/>
    <x v="1"/>
    <s v="HW-14935"/>
    <s v="Helen Wasserman"/>
    <x v="1"/>
    <x v="0"/>
    <x v="26"/>
    <x v="2"/>
    <s v="OFF-SU-10001218"/>
    <x v="1"/>
    <n v="21.96"/>
  </r>
  <r>
    <n v="6420"/>
    <s v="CA-2017-140130"/>
    <n v="31"/>
    <x v="2"/>
    <x v="0"/>
    <s v="05/11/2017"/>
    <x v="1"/>
    <s v="HW-14935"/>
    <s v="Helen Wasserman"/>
    <x v="1"/>
    <x v="0"/>
    <x v="26"/>
    <x v="2"/>
    <s v="FUR-CH-10002084"/>
    <x v="0"/>
    <n v="368.97"/>
  </r>
  <r>
    <n v="6421"/>
    <s v="CA-2017-140130"/>
    <n v="31"/>
    <x v="2"/>
    <x v="0"/>
    <s v="05/11/2017"/>
    <x v="1"/>
    <s v="HW-14935"/>
    <s v="Helen Wasserman"/>
    <x v="1"/>
    <x v="0"/>
    <x v="26"/>
    <x v="2"/>
    <s v="OFF-AR-10004269"/>
    <x v="1"/>
    <n v="12.39"/>
  </r>
  <r>
    <n v="6422"/>
    <s v="CA-2017-140130"/>
    <n v="31"/>
    <x v="2"/>
    <x v="0"/>
    <s v="05/11/2017"/>
    <x v="1"/>
    <s v="HW-14935"/>
    <s v="Helen Wasserman"/>
    <x v="1"/>
    <x v="0"/>
    <x v="26"/>
    <x v="2"/>
    <s v="OFF-ST-10001128"/>
    <x v="1"/>
    <n v="332.94"/>
  </r>
  <r>
    <n v="6423"/>
    <s v="CA-2015-159121"/>
    <n v="26"/>
    <x v="7"/>
    <x v="2"/>
    <s v="01/08/2015"/>
    <x v="1"/>
    <s v="JO-15145"/>
    <s v="Jack O'Briant"/>
    <x v="1"/>
    <x v="0"/>
    <x v="7"/>
    <x v="1"/>
    <s v="TEC-AC-10002006"/>
    <x v="2"/>
    <n v="111.93"/>
  </r>
  <r>
    <n v="6424"/>
    <s v="CA-2016-149650"/>
    <n v="24"/>
    <x v="2"/>
    <x v="1"/>
    <s v="27/10/2016"/>
    <x v="2"/>
    <s v="RD-19660"/>
    <s v="Robert Dilbeck"/>
    <x v="2"/>
    <x v="0"/>
    <x v="1"/>
    <x v="1"/>
    <s v="FUR-CH-10003956"/>
    <x v="0"/>
    <n v="454.27199999999999"/>
  </r>
  <r>
    <n v="6425"/>
    <s v="CA-2018-115777"/>
    <n v="19"/>
    <x v="6"/>
    <x v="3"/>
    <s v="24/08/2018"/>
    <x v="1"/>
    <s v="DO-13645"/>
    <s v="Doug O'Connell"/>
    <x v="0"/>
    <x v="0"/>
    <x v="31"/>
    <x v="3"/>
    <s v="OFF-PA-10000552"/>
    <x v="1"/>
    <n v="19.440000000000001"/>
  </r>
  <r>
    <n v="6426"/>
    <s v="CA-2017-143714"/>
    <n v="23"/>
    <x v="5"/>
    <x v="0"/>
    <s v="27/05/2017"/>
    <x v="1"/>
    <s v="CC-12370"/>
    <s v="Christopher Conant"/>
    <x v="0"/>
    <x v="0"/>
    <x v="9"/>
    <x v="3"/>
    <s v="TEC-CO-10004722"/>
    <x v="2"/>
    <n v="8399.9760000000006"/>
  </r>
  <r>
    <n v="6427"/>
    <s v="CA-2017-143714"/>
    <n v="23"/>
    <x v="5"/>
    <x v="0"/>
    <s v="27/05/2017"/>
    <x v="1"/>
    <s v="CC-12370"/>
    <s v="Christopher Conant"/>
    <x v="0"/>
    <x v="0"/>
    <x v="9"/>
    <x v="3"/>
    <s v="OFF-BI-10004308"/>
    <x v="1"/>
    <n v="6.2939999999999996"/>
  </r>
  <r>
    <n v="6428"/>
    <s v="CA-2017-143714"/>
    <n v="23"/>
    <x v="5"/>
    <x v="0"/>
    <s v="27/05/2017"/>
    <x v="1"/>
    <s v="CC-12370"/>
    <s v="Christopher Conant"/>
    <x v="0"/>
    <x v="0"/>
    <x v="9"/>
    <x v="3"/>
    <s v="OFF-PA-10000029"/>
    <x v="1"/>
    <n v="10.368"/>
  </r>
  <r>
    <n v="6429"/>
    <s v="CA-2017-143714"/>
    <n v="23"/>
    <x v="5"/>
    <x v="0"/>
    <s v="27/05/2017"/>
    <x v="1"/>
    <s v="CC-12370"/>
    <s v="Christopher Conant"/>
    <x v="0"/>
    <x v="0"/>
    <x v="9"/>
    <x v="3"/>
    <s v="TEC-PH-10004080"/>
    <x v="2"/>
    <n v="122.38200000000001"/>
  </r>
  <r>
    <n v="6430"/>
    <s v="CA-2015-165764"/>
    <n v="3"/>
    <x v="0"/>
    <x v="2"/>
    <s v="07/11/2015"/>
    <x v="1"/>
    <s v="SH-20395"/>
    <s v="Shahid Hopkins"/>
    <x v="0"/>
    <x v="0"/>
    <x v="3"/>
    <x v="0"/>
    <s v="OFF-ST-10001558"/>
    <x v="1"/>
    <n v="25.984000000000002"/>
  </r>
  <r>
    <n v="6431"/>
    <s v="CA-2015-165764"/>
    <n v="3"/>
    <x v="0"/>
    <x v="2"/>
    <s v="07/11/2015"/>
    <x v="1"/>
    <s v="SH-20395"/>
    <s v="Shahid Hopkins"/>
    <x v="0"/>
    <x v="0"/>
    <x v="3"/>
    <x v="0"/>
    <s v="FUR-TA-10001768"/>
    <x v="0"/>
    <n v="945.03599999999994"/>
  </r>
  <r>
    <n v="6432"/>
    <s v="CA-2015-165764"/>
    <n v="3"/>
    <x v="0"/>
    <x v="2"/>
    <s v="07/11/2015"/>
    <x v="1"/>
    <s v="SH-20395"/>
    <s v="Shahid Hopkins"/>
    <x v="0"/>
    <x v="0"/>
    <x v="3"/>
    <x v="0"/>
    <s v="OFF-BI-10002982"/>
    <x v="1"/>
    <n v="14.301"/>
  </r>
  <r>
    <n v="6433"/>
    <s v="CA-2015-165764"/>
    <n v="3"/>
    <x v="0"/>
    <x v="2"/>
    <s v="07/11/2015"/>
    <x v="1"/>
    <s v="SH-20395"/>
    <s v="Shahid Hopkins"/>
    <x v="0"/>
    <x v="0"/>
    <x v="3"/>
    <x v="0"/>
    <s v="FUR-FU-10001468"/>
    <x v="0"/>
    <n v="410.35199999999998"/>
  </r>
  <r>
    <n v="6434"/>
    <s v="CA-2016-121405"/>
    <n v="30"/>
    <x v="10"/>
    <x v="1"/>
    <s v="04/04/2016"/>
    <x v="1"/>
    <s v="FC-14335"/>
    <s v="Fred Chung"/>
    <x v="1"/>
    <x v="0"/>
    <x v="10"/>
    <x v="2"/>
    <s v="OFF-PA-10001838"/>
    <x v="1"/>
    <n v="23.52"/>
  </r>
  <r>
    <n v="6435"/>
    <s v="CA-2016-121405"/>
    <n v="30"/>
    <x v="10"/>
    <x v="1"/>
    <s v="04/04/2016"/>
    <x v="1"/>
    <s v="FC-14335"/>
    <s v="Fred Chung"/>
    <x v="1"/>
    <x v="0"/>
    <x v="10"/>
    <x v="2"/>
    <s v="TEC-PH-10002890"/>
    <x v="2"/>
    <n v="180.96"/>
  </r>
  <r>
    <n v="6436"/>
    <s v="US-2018-116897"/>
    <n v="27"/>
    <x v="5"/>
    <x v="3"/>
    <s v="29/05/2018"/>
    <x v="2"/>
    <s v="JG-15160"/>
    <s v="James Galang"/>
    <x v="0"/>
    <x v="0"/>
    <x v="45"/>
    <x v="1"/>
    <s v="FUR-FU-10004963"/>
    <x v="0"/>
    <n v="35"/>
  </r>
  <r>
    <n v="6437"/>
    <s v="US-2018-116897"/>
    <n v="27"/>
    <x v="5"/>
    <x v="3"/>
    <s v="29/05/2018"/>
    <x v="2"/>
    <s v="JG-15160"/>
    <s v="James Galang"/>
    <x v="0"/>
    <x v="0"/>
    <x v="45"/>
    <x v="1"/>
    <s v="OFF-ST-10000025"/>
    <x v="1"/>
    <n v="477.15"/>
  </r>
  <r>
    <n v="6438"/>
    <s v="US-2018-116897"/>
    <n v="27"/>
    <x v="5"/>
    <x v="3"/>
    <s v="29/05/2018"/>
    <x v="2"/>
    <s v="JG-15160"/>
    <s v="James Galang"/>
    <x v="0"/>
    <x v="0"/>
    <x v="45"/>
    <x v="1"/>
    <s v="TEC-PH-10004389"/>
    <x v="2"/>
    <n v="302.37599999999998"/>
  </r>
  <r>
    <n v="6439"/>
    <s v="US-2018-113992"/>
    <n v="14"/>
    <x v="4"/>
    <x v="3"/>
    <s v="19/12/2018"/>
    <x v="1"/>
    <s v="LC-16885"/>
    <s v="Lena Creighton"/>
    <x v="0"/>
    <x v="0"/>
    <x v="5"/>
    <x v="2"/>
    <s v="FUR-TA-10000577"/>
    <x v="0"/>
    <n v="974.98800000000006"/>
  </r>
  <r>
    <n v="6440"/>
    <s v="CA-2015-166891"/>
    <n v="4"/>
    <x v="2"/>
    <x v="2"/>
    <s v="06/10/2015"/>
    <x v="2"/>
    <s v="CC-12220"/>
    <s v="Chris Cortes"/>
    <x v="0"/>
    <x v="0"/>
    <x v="15"/>
    <x v="3"/>
    <s v="FUR-CH-10003298"/>
    <x v="0"/>
    <n v="589.41"/>
  </r>
  <r>
    <n v="6441"/>
    <s v="CA-2017-101161"/>
    <n v="13"/>
    <x v="2"/>
    <x v="0"/>
    <s v="20/10/2017"/>
    <x v="1"/>
    <s v="BW-11110"/>
    <s v="Bart Watters"/>
    <x v="1"/>
    <x v="0"/>
    <x v="15"/>
    <x v="3"/>
    <s v="OFF-AR-10001860"/>
    <x v="1"/>
    <n v="34.700000000000003"/>
  </r>
  <r>
    <n v="6442"/>
    <s v="CA-2017-101161"/>
    <n v="13"/>
    <x v="2"/>
    <x v="0"/>
    <s v="20/10/2017"/>
    <x v="1"/>
    <s v="BW-11110"/>
    <s v="Bart Watters"/>
    <x v="1"/>
    <x v="0"/>
    <x v="15"/>
    <x v="3"/>
    <s v="OFF-ST-10003123"/>
    <x v="1"/>
    <n v="99.87"/>
  </r>
  <r>
    <n v="6443"/>
    <s v="CA-2017-101161"/>
    <n v="13"/>
    <x v="2"/>
    <x v="0"/>
    <s v="20/10/2017"/>
    <x v="1"/>
    <s v="BW-11110"/>
    <s v="Bart Watters"/>
    <x v="1"/>
    <x v="0"/>
    <x v="15"/>
    <x v="3"/>
    <s v="OFF-PA-10001295"/>
    <x v="1"/>
    <n v="37.94"/>
  </r>
  <r>
    <n v="6444"/>
    <s v="CA-2017-101161"/>
    <n v="13"/>
    <x v="2"/>
    <x v="0"/>
    <s v="20/10/2017"/>
    <x v="1"/>
    <s v="BW-11110"/>
    <s v="Bart Watters"/>
    <x v="1"/>
    <x v="0"/>
    <x v="15"/>
    <x v="3"/>
    <s v="OFF-LA-10000407"/>
    <x v="1"/>
    <n v="24.9"/>
  </r>
  <r>
    <n v="6445"/>
    <s v="CA-2017-101161"/>
    <n v="13"/>
    <x v="2"/>
    <x v="0"/>
    <s v="20/10/2017"/>
    <x v="1"/>
    <s v="BW-11110"/>
    <s v="Bart Watters"/>
    <x v="1"/>
    <x v="0"/>
    <x v="15"/>
    <x v="3"/>
    <s v="FUR-FU-10003535"/>
    <x v="0"/>
    <n v="82.26"/>
  </r>
  <r>
    <n v="6446"/>
    <s v="CA-2016-151785"/>
    <n v="5"/>
    <x v="10"/>
    <x v="1"/>
    <s v="10/03/2016"/>
    <x v="1"/>
    <s v="JJ-15445"/>
    <s v="Jennifer Jackson"/>
    <x v="0"/>
    <x v="0"/>
    <x v="10"/>
    <x v="2"/>
    <s v="OFF-FA-10000611"/>
    <x v="1"/>
    <n v="7.1040000000000001"/>
  </r>
  <r>
    <n v="6447"/>
    <s v="US-2018-119816"/>
    <n v="4"/>
    <x v="10"/>
    <x v="3"/>
    <s v="06/03/2018"/>
    <x v="0"/>
    <s v="TT-21460"/>
    <s v="Tonja Turnell"/>
    <x v="2"/>
    <x v="0"/>
    <x v="5"/>
    <x v="2"/>
    <s v="FUR-FU-10004848"/>
    <x v="0"/>
    <n v="103.5"/>
  </r>
  <r>
    <n v="6448"/>
    <s v="US-2018-119816"/>
    <n v="4"/>
    <x v="10"/>
    <x v="3"/>
    <s v="06/03/2018"/>
    <x v="0"/>
    <s v="TT-21460"/>
    <s v="Tonja Turnell"/>
    <x v="2"/>
    <x v="0"/>
    <x v="5"/>
    <x v="2"/>
    <s v="OFF-LA-10002381"/>
    <x v="1"/>
    <n v="2.464"/>
  </r>
  <r>
    <n v="6449"/>
    <s v="US-2018-119816"/>
    <n v="4"/>
    <x v="10"/>
    <x v="3"/>
    <s v="06/03/2018"/>
    <x v="0"/>
    <s v="TT-21460"/>
    <s v="Tonja Turnell"/>
    <x v="2"/>
    <x v="0"/>
    <x v="5"/>
    <x v="2"/>
    <s v="OFF-ST-10000918"/>
    <x v="1"/>
    <n v="8.7200000000000006"/>
  </r>
  <r>
    <n v="6450"/>
    <s v="CA-2016-156510"/>
    <n v="25"/>
    <x v="8"/>
    <x v="1"/>
    <s v="29/09/2016"/>
    <x v="1"/>
    <s v="EH-13990"/>
    <s v="Erica Hackney"/>
    <x v="0"/>
    <x v="0"/>
    <x v="29"/>
    <x v="3"/>
    <s v="OFF-BI-10000822"/>
    <x v="1"/>
    <n v="10.76"/>
  </r>
  <r>
    <n v="6451"/>
    <s v="CA-2016-156510"/>
    <n v="25"/>
    <x v="8"/>
    <x v="1"/>
    <s v="29/09/2016"/>
    <x v="1"/>
    <s v="EH-13990"/>
    <s v="Erica Hackney"/>
    <x v="0"/>
    <x v="0"/>
    <x v="29"/>
    <x v="3"/>
    <s v="OFF-PA-10002222"/>
    <x v="1"/>
    <n v="45.68"/>
  </r>
  <r>
    <n v="6452"/>
    <s v="CA-2016-156510"/>
    <n v="25"/>
    <x v="8"/>
    <x v="1"/>
    <s v="29/09/2016"/>
    <x v="1"/>
    <s v="EH-13990"/>
    <s v="Erica Hackney"/>
    <x v="0"/>
    <x v="0"/>
    <x v="29"/>
    <x v="3"/>
    <s v="OFF-AR-10004930"/>
    <x v="1"/>
    <n v="6.7"/>
  </r>
  <r>
    <n v="6453"/>
    <s v="US-2016-110261"/>
    <n v="19"/>
    <x v="4"/>
    <x v="1"/>
    <s v="23/12/2016"/>
    <x v="0"/>
    <s v="PR-18880"/>
    <s v="Patrick Ryan"/>
    <x v="0"/>
    <x v="0"/>
    <x v="10"/>
    <x v="2"/>
    <s v="TEC-PH-10001750"/>
    <x v="2"/>
    <n v="158.376"/>
  </r>
  <r>
    <n v="6454"/>
    <s v="CA-2016-125710"/>
    <n v="8"/>
    <x v="2"/>
    <x v="1"/>
    <s v="13/10/2016"/>
    <x v="1"/>
    <s v="BT-11680"/>
    <s v="Brian Thompson"/>
    <x v="0"/>
    <x v="0"/>
    <x v="5"/>
    <x v="2"/>
    <s v="OFF-AR-10000657"/>
    <x v="1"/>
    <n v="3.44"/>
  </r>
  <r>
    <n v="6455"/>
    <s v="CA-2018-161102"/>
    <n v="31"/>
    <x v="7"/>
    <x v="3"/>
    <s v="03/08/2018"/>
    <x v="2"/>
    <s v="EC-14050"/>
    <s v="Erin Creighton"/>
    <x v="0"/>
    <x v="0"/>
    <x v="1"/>
    <x v="1"/>
    <s v="OFF-ST-10003442"/>
    <x v="1"/>
    <n v="56.56"/>
  </r>
  <r>
    <n v="6456"/>
    <s v="CA-2018-161102"/>
    <n v="31"/>
    <x v="7"/>
    <x v="3"/>
    <s v="03/08/2018"/>
    <x v="2"/>
    <s v="EC-14050"/>
    <s v="Erin Creighton"/>
    <x v="0"/>
    <x v="0"/>
    <x v="1"/>
    <x v="1"/>
    <s v="FUR-FU-10003142"/>
    <x v="0"/>
    <n v="36.96"/>
  </r>
  <r>
    <n v="6457"/>
    <s v="CA-2015-110065"/>
    <n v="5"/>
    <x v="6"/>
    <x v="2"/>
    <s v="11/08/2015"/>
    <x v="1"/>
    <s v="SP-20650"/>
    <s v="Stephanie Phelps"/>
    <x v="1"/>
    <x v="0"/>
    <x v="15"/>
    <x v="3"/>
    <s v="TEC-PH-10002468"/>
    <x v="2"/>
    <n v="135.99"/>
  </r>
  <r>
    <n v="6458"/>
    <s v="CA-2015-110065"/>
    <n v="5"/>
    <x v="6"/>
    <x v="2"/>
    <s v="11/08/2015"/>
    <x v="1"/>
    <s v="SP-20650"/>
    <s v="Stephanie Phelps"/>
    <x v="1"/>
    <x v="0"/>
    <x v="15"/>
    <x v="3"/>
    <s v="OFF-AR-10004165"/>
    <x v="1"/>
    <n v="15.96"/>
  </r>
  <r>
    <n v="6459"/>
    <s v="US-2018-133361"/>
    <n v="14"/>
    <x v="5"/>
    <x v="3"/>
    <s v="17/05/2018"/>
    <x v="2"/>
    <s v="AJ-10780"/>
    <s v="Anthony Jacobs"/>
    <x v="1"/>
    <x v="0"/>
    <x v="39"/>
    <x v="3"/>
    <s v="OFF-AR-10001919"/>
    <x v="1"/>
    <n v="3.76"/>
  </r>
  <r>
    <n v="6460"/>
    <s v="US-2018-133361"/>
    <n v="14"/>
    <x v="5"/>
    <x v="3"/>
    <s v="17/05/2018"/>
    <x v="2"/>
    <s v="AJ-10780"/>
    <s v="Anthony Jacobs"/>
    <x v="1"/>
    <x v="0"/>
    <x v="39"/>
    <x v="3"/>
    <s v="OFF-AR-10003045"/>
    <x v="1"/>
    <n v="14.7"/>
  </r>
  <r>
    <n v="6461"/>
    <s v="US-2018-133361"/>
    <n v="14"/>
    <x v="5"/>
    <x v="3"/>
    <s v="17/05/2018"/>
    <x v="2"/>
    <s v="AJ-10780"/>
    <s v="Anthony Jacobs"/>
    <x v="1"/>
    <x v="0"/>
    <x v="39"/>
    <x v="3"/>
    <s v="OFF-AR-10003338"/>
    <x v="1"/>
    <n v="37.200000000000003"/>
  </r>
  <r>
    <n v="6462"/>
    <s v="US-2018-133361"/>
    <n v="14"/>
    <x v="5"/>
    <x v="3"/>
    <s v="17/05/2018"/>
    <x v="2"/>
    <s v="AJ-10780"/>
    <s v="Anthony Jacobs"/>
    <x v="1"/>
    <x v="0"/>
    <x v="39"/>
    <x v="3"/>
    <s v="TEC-AC-10003280"/>
    <x v="2"/>
    <n v="89.97"/>
  </r>
  <r>
    <n v="6463"/>
    <s v="US-2018-133361"/>
    <n v="14"/>
    <x v="5"/>
    <x v="3"/>
    <s v="17/05/2018"/>
    <x v="2"/>
    <s v="AJ-10780"/>
    <s v="Anthony Jacobs"/>
    <x v="1"/>
    <x v="0"/>
    <x v="39"/>
    <x v="3"/>
    <s v="FUR-CH-10003298"/>
    <x v="0"/>
    <n v="261.95999999999998"/>
  </r>
  <r>
    <n v="6464"/>
    <s v="US-2018-133361"/>
    <n v="14"/>
    <x v="5"/>
    <x v="3"/>
    <s v="17/05/2018"/>
    <x v="2"/>
    <s v="AJ-10780"/>
    <s v="Anthony Jacobs"/>
    <x v="1"/>
    <x v="0"/>
    <x v="39"/>
    <x v="3"/>
    <s v="OFF-LA-10004544"/>
    <x v="1"/>
    <n v="74"/>
  </r>
  <r>
    <n v="6465"/>
    <s v="US-2017-155404"/>
    <n v="22"/>
    <x v="8"/>
    <x v="0"/>
    <s v="28/09/2017"/>
    <x v="1"/>
    <s v="AS-10630"/>
    <s v="Ann Steele"/>
    <x v="2"/>
    <x v="0"/>
    <x v="0"/>
    <x v="0"/>
    <s v="FUR-FU-10004586"/>
    <x v="0"/>
    <n v="13.28"/>
  </r>
  <r>
    <n v="6466"/>
    <s v="CA-2016-114503"/>
    <n v="13"/>
    <x v="0"/>
    <x v="1"/>
    <s v="17/11/2016"/>
    <x v="1"/>
    <s v="AA-10375"/>
    <s v="Allen Armold"/>
    <x v="0"/>
    <x v="0"/>
    <x v="18"/>
    <x v="0"/>
    <s v="OFF-ST-10003572"/>
    <x v="1"/>
    <n v="84.96"/>
  </r>
  <r>
    <n v="6467"/>
    <s v="CA-2018-153080"/>
    <n v="22"/>
    <x v="5"/>
    <x v="3"/>
    <s v="25/05/2018"/>
    <x v="0"/>
    <s v="EH-13945"/>
    <s v="Eric Hoffmann"/>
    <x v="0"/>
    <x v="0"/>
    <x v="1"/>
    <x v="1"/>
    <s v="TEC-AC-10002331"/>
    <x v="2"/>
    <n v="68.459999999999994"/>
  </r>
  <r>
    <n v="6468"/>
    <s v="CA-2017-163804"/>
    <n v="2"/>
    <x v="4"/>
    <x v="0"/>
    <s v="08/12/2017"/>
    <x v="1"/>
    <s v="DB-13270"/>
    <s v="Deborah Brumfield"/>
    <x v="2"/>
    <x v="0"/>
    <x v="34"/>
    <x v="3"/>
    <s v="OFF-ST-10000142"/>
    <x v="1"/>
    <n v="2079.4"/>
  </r>
  <r>
    <n v="6469"/>
    <s v="CA-2017-163804"/>
    <n v="2"/>
    <x v="4"/>
    <x v="0"/>
    <s v="08/12/2017"/>
    <x v="1"/>
    <s v="DB-13270"/>
    <s v="Deborah Brumfield"/>
    <x v="2"/>
    <x v="0"/>
    <x v="34"/>
    <x v="3"/>
    <s v="TEC-PH-10000441"/>
    <x v="2"/>
    <n v="629.95000000000005"/>
  </r>
  <r>
    <n v="6470"/>
    <s v="CA-2017-163804"/>
    <n v="2"/>
    <x v="4"/>
    <x v="0"/>
    <s v="08/12/2017"/>
    <x v="1"/>
    <s v="DB-13270"/>
    <s v="Deborah Brumfield"/>
    <x v="2"/>
    <x v="0"/>
    <x v="34"/>
    <x v="3"/>
    <s v="FUR-FU-10004864"/>
    <x v="0"/>
    <n v="72.42"/>
  </r>
  <r>
    <n v="6471"/>
    <s v="CA-2016-108532"/>
    <n v="29"/>
    <x v="6"/>
    <x v="1"/>
    <s v="02/09/2016"/>
    <x v="1"/>
    <s v="CC-12100"/>
    <s v="Chad Cunningham"/>
    <x v="2"/>
    <x v="0"/>
    <x v="12"/>
    <x v="2"/>
    <s v="TEC-PH-10001750"/>
    <x v="2"/>
    <n v="131.97999999999999"/>
  </r>
  <r>
    <n v="6472"/>
    <s v="CA-2016-108532"/>
    <n v="29"/>
    <x v="6"/>
    <x v="1"/>
    <s v="02/09/2016"/>
    <x v="1"/>
    <s v="CC-12100"/>
    <s v="Chad Cunningham"/>
    <x v="2"/>
    <x v="0"/>
    <x v="12"/>
    <x v="2"/>
    <s v="TEC-AC-10004510"/>
    <x v="2"/>
    <n v="114.52"/>
  </r>
  <r>
    <n v="6473"/>
    <s v="CA-2015-151897"/>
    <n v="6"/>
    <x v="1"/>
    <x v="2"/>
    <s v="10/06/2015"/>
    <x v="1"/>
    <s v="VT-21700"/>
    <s v="Valerie Takahito"/>
    <x v="2"/>
    <x v="0"/>
    <x v="5"/>
    <x v="2"/>
    <s v="OFF-LA-10001074"/>
    <x v="1"/>
    <n v="100.24"/>
  </r>
  <r>
    <n v="6474"/>
    <s v="CA-2017-113292"/>
    <n v="18"/>
    <x v="10"/>
    <x v="0"/>
    <s v="20/03/2017"/>
    <x v="0"/>
    <s v="DB-13060"/>
    <s v="Dave Brooks"/>
    <x v="0"/>
    <x v="0"/>
    <x v="18"/>
    <x v="0"/>
    <s v="OFF-AP-10003590"/>
    <x v="1"/>
    <n v="871.8"/>
  </r>
  <r>
    <n v="6475"/>
    <s v="CA-2015-149524"/>
    <n v="14"/>
    <x v="9"/>
    <x v="2"/>
    <s v="15/01/2015"/>
    <x v="2"/>
    <s v="BS-11590"/>
    <s v="Brendan Sweed"/>
    <x v="1"/>
    <x v="0"/>
    <x v="9"/>
    <x v="3"/>
    <s v="FUR-BO-10003433"/>
    <x v="0"/>
    <n v="61.96"/>
  </r>
  <r>
    <n v="6476"/>
    <s v="CA-2018-140872"/>
    <n v="3"/>
    <x v="1"/>
    <x v="3"/>
    <s v="10/06/2018"/>
    <x v="1"/>
    <s v="NR-18550"/>
    <s v="Nick Radford"/>
    <x v="0"/>
    <x v="0"/>
    <x v="2"/>
    <x v="0"/>
    <s v="OFF-BI-10002432"/>
    <x v="1"/>
    <n v="4.5540000000000003"/>
  </r>
  <r>
    <n v="6477"/>
    <s v="CA-2018-140872"/>
    <n v="3"/>
    <x v="1"/>
    <x v="3"/>
    <s v="10/06/2018"/>
    <x v="1"/>
    <s v="NR-18550"/>
    <s v="Nick Radford"/>
    <x v="0"/>
    <x v="0"/>
    <x v="2"/>
    <x v="0"/>
    <s v="OFF-AP-10003622"/>
    <x v="1"/>
    <n v="5.2"/>
  </r>
  <r>
    <n v="6478"/>
    <s v="CA-2018-140872"/>
    <n v="3"/>
    <x v="1"/>
    <x v="3"/>
    <s v="10/06/2018"/>
    <x v="1"/>
    <s v="NR-18550"/>
    <s v="Nick Radford"/>
    <x v="0"/>
    <x v="0"/>
    <x v="2"/>
    <x v="0"/>
    <s v="TEC-AC-10003832"/>
    <x v="2"/>
    <n v="205.99199999999999"/>
  </r>
  <r>
    <n v="6479"/>
    <s v="CA-2018-140872"/>
    <n v="3"/>
    <x v="1"/>
    <x v="3"/>
    <s v="10/06/2018"/>
    <x v="1"/>
    <s v="NR-18550"/>
    <s v="Nick Radford"/>
    <x v="0"/>
    <x v="0"/>
    <x v="2"/>
    <x v="0"/>
    <s v="OFF-PA-10000809"/>
    <x v="1"/>
    <n v="15.552"/>
  </r>
  <r>
    <n v="6480"/>
    <s v="CA-2018-140872"/>
    <n v="3"/>
    <x v="1"/>
    <x v="3"/>
    <s v="10/06/2018"/>
    <x v="1"/>
    <s v="NR-18550"/>
    <s v="Nick Radford"/>
    <x v="0"/>
    <x v="0"/>
    <x v="2"/>
    <x v="0"/>
    <s v="TEC-PH-10000441"/>
    <x v="2"/>
    <n v="503.96"/>
  </r>
  <r>
    <n v="6481"/>
    <s v="CA-2018-140872"/>
    <n v="3"/>
    <x v="1"/>
    <x v="3"/>
    <s v="10/06/2018"/>
    <x v="1"/>
    <s v="NR-18550"/>
    <s v="Nick Radford"/>
    <x v="0"/>
    <x v="0"/>
    <x v="2"/>
    <x v="0"/>
    <s v="OFF-AP-10002287"/>
    <x v="1"/>
    <n v="24.472000000000001"/>
  </r>
  <r>
    <n v="6482"/>
    <s v="CA-2018-140872"/>
    <n v="3"/>
    <x v="1"/>
    <x v="3"/>
    <s v="10/06/2018"/>
    <x v="1"/>
    <s v="NR-18550"/>
    <s v="Nick Radford"/>
    <x v="0"/>
    <x v="0"/>
    <x v="2"/>
    <x v="0"/>
    <s v="FUR-BO-10002824"/>
    <x v="0"/>
    <n v="241.56800000000001"/>
  </r>
  <r>
    <n v="6483"/>
    <s v="CA-2018-140872"/>
    <n v="3"/>
    <x v="1"/>
    <x v="3"/>
    <s v="10/06/2018"/>
    <x v="1"/>
    <s v="NR-18550"/>
    <s v="Nick Radford"/>
    <x v="0"/>
    <x v="0"/>
    <x v="2"/>
    <x v="0"/>
    <s v="TEC-AC-10002942"/>
    <x v="2"/>
    <n v="110.4"/>
  </r>
  <r>
    <n v="6484"/>
    <s v="CA-2018-113908"/>
    <n v="3"/>
    <x v="1"/>
    <x v="3"/>
    <s v="09/06/2018"/>
    <x v="1"/>
    <s v="KN-16390"/>
    <s v="Katherine Nockton"/>
    <x v="1"/>
    <x v="0"/>
    <x v="15"/>
    <x v="3"/>
    <s v="FUR-TA-10001932"/>
    <x v="0"/>
    <n v="384.76799999999997"/>
  </r>
  <r>
    <n v="6485"/>
    <s v="CA-2018-113908"/>
    <n v="3"/>
    <x v="1"/>
    <x v="3"/>
    <s v="09/06/2018"/>
    <x v="1"/>
    <s v="KN-16390"/>
    <s v="Katherine Nockton"/>
    <x v="1"/>
    <x v="0"/>
    <x v="15"/>
    <x v="3"/>
    <s v="TEC-MA-10003173"/>
    <x v="2"/>
    <n v="78.66"/>
  </r>
  <r>
    <n v="6486"/>
    <s v="CA-2018-113908"/>
    <n v="3"/>
    <x v="1"/>
    <x v="3"/>
    <s v="09/06/2018"/>
    <x v="1"/>
    <s v="KN-16390"/>
    <s v="Katherine Nockton"/>
    <x v="1"/>
    <x v="0"/>
    <x v="15"/>
    <x v="3"/>
    <s v="OFF-PA-10004156"/>
    <x v="1"/>
    <n v="45.36"/>
  </r>
  <r>
    <n v="6487"/>
    <s v="CA-2016-120621"/>
    <n v="21"/>
    <x v="10"/>
    <x v="1"/>
    <s v="26/03/2016"/>
    <x v="1"/>
    <s v="JW-16075"/>
    <s v="Julia West"/>
    <x v="0"/>
    <x v="0"/>
    <x v="3"/>
    <x v="0"/>
    <s v="OFF-AP-10002945"/>
    <x v="1"/>
    <n v="962.08"/>
  </r>
  <r>
    <n v="6488"/>
    <s v="CA-2016-120621"/>
    <n v="21"/>
    <x v="10"/>
    <x v="1"/>
    <s v="26/03/2016"/>
    <x v="1"/>
    <s v="JW-16075"/>
    <s v="Julia West"/>
    <x v="0"/>
    <x v="0"/>
    <x v="3"/>
    <x v="0"/>
    <s v="OFF-BI-10000948"/>
    <x v="1"/>
    <n v="12.843"/>
  </r>
  <r>
    <n v="6489"/>
    <s v="CA-2016-120621"/>
    <n v="21"/>
    <x v="10"/>
    <x v="1"/>
    <s v="26/03/2016"/>
    <x v="1"/>
    <s v="JW-16075"/>
    <s v="Julia West"/>
    <x v="0"/>
    <x v="0"/>
    <x v="3"/>
    <x v="0"/>
    <s v="OFF-PA-10002254"/>
    <x v="1"/>
    <n v="295.45600000000002"/>
  </r>
  <r>
    <n v="6490"/>
    <s v="US-2018-148866"/>
    <n v="19"/>
    <x v="8"/>
    <x v="3"/>
    <s v="24/09/2018"/>
    <x v="1"/>
    <s v="JM-15535"/>
    <s v="Jessica Myrick"/>
    <x v="0"/>
    <x v="0"/>
    <x v="15"/>
    <x v="3"/>
    <s v="OFF-PA-10004782"/>
    <x v="1"/>
    <n v="32.4"/>
  </r>
  <r>
    <n v="6491"/>
    <s v="CA-2015-149594"/>
    <n v="15"/>
    <x v="8"/>
    <x v="2"/>
    <s v="19/09/2015"/>
    <x v="1"/>
    <s v="MF-18250"/>
    <s v="Monica Federle"/>
    <x v="1"/>
    <x v="0"/>
    <x v="9"/>
    <x v="3"/>
    <s v="FUR-FU-10000222"/>
    <x v="0"/>
    <n v="103.93600000000001"/>
  </r>
  <r>
    <n v="6492"/>
    <s v="CA-2017-113845"/>
    <n v="20"/>
    <x v="0"/>
    <x v="0"/>
    <s v="25/11/2017"/>
    <x v="1"/>
    <s v="FA-14230"/>
    <s v="Frank Atkinson"/>
    <x v="1"/>
    <x v="0"/>
    <x v="2"/>
    <x v="0"/>
    <s v="FUR-BO-10004695"/>
    <x v="0"/>
    <n v="289.56799999999998"/>
  </r>
  <r>
    <n v="6493"/>
    <s v="CA-2017-113845"/>
    <n v="20"/>
    <x v="0"/>
    <x v="0"/>
    <s v="25/11/2017"/>
    <x v="1"/>
    <s v="FA-14230"/>
    <s v="Frank Atkinson"/>
    <x v="1"/>
    <x v="0"/>
    <x v="2"/>
    <x v="0"/>
    <s v="OFF-ST-10003327"/>
    <x v="1"/>
    <n v="39.72"/>
  </r>
  <r>
    <n v="6494"/>
    <s v="CA-2017-113845"/>
    <n v="20"/>
    <x v="0"/>
    <x v="0"/>
    <s v="25/11/2017"/>
    <x v="1"/>
    <s v="FA-14230"/>
    <s v="Frank Atkinson"/>
    <x v="1"/>
    <x v="0"/>
    <x v="2"/>
    <x v="0"/>
    <s v="TEC-PH-10003357"/>
    <x v="2"/>
    <n v="244.768"/>
  </r>
  <r>
    <n v="6495"/>
    <s v="CA-2018-111262"/>
    <n v="28"/>
    <x v="2"/>
    <x v="3"/>
    <s v="01/11/2018"/>
    <x v="0"/>
    <s v="KH-16510"/>
    <s v="Keith Herrera"/>
    <x v="0"/>
    <x v="0"/>
    <x v="5"/>
    <x v="2"/>
    <s v="TEC-AC-10002167"/>
    <x v="2"/>
    <n v="24"/>
  </r>
  <r>
    <n v="6496"/>
    <s v="CA-2018-111262"/>
    <n v="28"/>
    <x v="2"/>
    <x v="3"/>
    <s v="01/11/2018"/>
    <x v="0"/>
    <s v="KH-16510"/>
    <s v="Keith Herrera"/>
    <x v="0"/>
    <x v="0"/>
    <x v="5"/>
    <x v="2"/>
    <s v="OFF-PA-10001937"/>
    <x v="1"/>
    <n v="15.552"/>
  </r>
  <r>
    <n v="6497"/>
    <s v="CA-2018-111262"/>
    <n v="28"/>
    <x v="2"/>
    <x v="3"/>
    <s v="01/11/2018"/>
    <x v="0"/>
    <s v="KH-16510"/>
    <s v="Keith Herrera"/>
    <x v="0"/>
    <x v="0"/>
    <x v="5"/>
    <x v="2"/>
    <s v="TEC-AC-10004510"/>
    <x v="2"/>
    <n v="26.175999999999998"/>
  </r>
  <r>
    <n v="6498"/>
    <s v="CA-2016-103135"/>
    <n v="24"/>
    <x v="7"/>
    <x v="1"/>
    <s v="28/07/2016"/>
    <x v="1"/>
    <s v="SS-20515"/>
    <s v="Shirley Schmidt"/>
    <x v="2"/>
    <x v="0"/>
    <x v="0"/>
    <x v="0"/>
    <s v="FUR-FU-10001487"/>
    <x v="0"/>
    <n v="20.94"/>
  </r>
  <r>
    <n v="6499"/>
    <s v="CA-2016-103135"/>
    <n v="24"/>
    <x v="7"/>
    <x v="1"/>
    <s v="28/07/2016"/>
    <x v="1"/>
    <s v="SS-20515"/>
    <s v="Shirley Schmidt"/>
    <x v="2"/>
    <x v="0"/>
    <x v="0"/>
    <x v="0"/>
    <s v="OFF-BI-10000069"/>
    <x v="1"/>
    <n v="135.09"/>
  </r>
  <r>
    <n v="6500"/>
    <s v="CA-2016-103135"/>
    <n v="24"/>
    <x v="7"/>
    <x v="1"/>
    <s v="28/07/2016"/>
    <x v="1"/>
    <s v="SS-20515"/>
    <s v="Shirley Schmidt"/>
    <x v="2"/>
    <x v="0"/>
    <x v="0"/>
    <x v="0"/>
    <s v="TEC-AC-10003289"/>
    <x v="2"/>
    <n v="279.86"/>
  </r>
  <r>
    <n v="6501"/>
    <s v="CA-2016-103135"/>
    <n v="24"/>
    <x v="7"/>
    <x v="1"/>
    <s v="28/07/2016"/>
    <x v="1"/>
    <s v="SS-20515"/>
    <s v="Shirley Schmidt"/>
    <x v="2"/>
    <x v="0"/>
    <x v="0"/>
    <x v="0"/>
    <s v="OFF-BI-10000069"/>
    <x v="1"/>
    <n v="90.06"/>
  </r>
  <r>
    <n v="6502"/>
    <s v="CA-2015-129147"/>
    <n v="2"/>
    <x v="0"/>
    <x v="2"/>
    <s v="06/11/2015"/>
    <x v="1"/>
    <s v="LC-17050"/>
    <s v="Liz Carlisle"/>
    <x v="0"/>
    <x v="0"/>
    <x v="24"/>
    <x v="3"/>
    <s v="TEC-PH-10001299"/>
    <x v="2"/>
    <n v="539.96400000000006"/>
  </r>
  <r>
    <n v="6503"/>
    <s v="CA-2015-129147"/>
    <n v="2"/>
    <x v="0"/>
    <x v="2"/>
    <s v="06/11/2015"/>
    <x v="1"/>
    <s v="LC-17050"/>
    <s v="Liz Carlisle"/>
    <x v="0"/>
    <x v="0"/>
    <x v="24"/>
    <x v="3"/>
    <s v="TEC-PH-10001552"/>
    <x v="2"/>
    <n v="50.231999999999999"/>
  </r>
  <r>
    <n v="6504"/>
    <s v="CA-2015-129147"/>
    <n v="2"/>
    <x v="0"/>
    <x v="2"/>
    <s v="06/11/2015"/>
    <x v="1"/>
    <s v="LC-17050"/>
    <s v="Liz Carlisle"/>
    <x v="0"/>
    <x v="0"/>
    <x v="24"/>
    <x v="3"/>
    <s v="OFF-BI-10001098"/>
    <x v="1"/>
    <n v="19.242000000000001"/>
  </r>
  <r>
    <n v="6505"/>
    <s v="CA-2018-128265"/>
    <n v="17"/>
    <x v="0"/>
    <x v="3"/>
    <s v="22/11/2018"/>
    <x v="0"/>
    <s v="VW-21775"/>
    <s v="Victoria Wilson"/>
    <x v="1"/>
    <x v="0"/>
    <x v="15"/>
    <x v="3"/>
    <s v="OFF-ST-10000142"/>
    <x v="1"/>
    <n v="1247.6400000000001"/>
  </r>
  <r>
    <n v="6506"/>
    <s v="CA-2017-152331"/>
    <n v="26"/>
    <x v="1"/>
    <x v="0"/>
    <s v="30/06/2017"/>
    <x v="1"/>
    <s v="LD-16855"/>
    <s v="Lela Donovan"/>
    <x v="1"/>
    <x v="0"/>
    <x v="10"/>
    <x v="2"/>
    <s v="OFF-AR-10001547"/>
    <x v="1"/>
    <n v="5.3040000000000003"/>
  </r>
  <r>
    <n v="6507"/>
    <s v="US-2017-128909"/>
    <n v="9"/>
    <x v="2"/>
    <x v="0"/>
    <s v="11/10/2017"/>
    <x v="0"/>
    <s v="SP-20545"/>
    <s v="Sibella Parks"/>
    <x v="1"/>
    <x v="0"/>
    <x v="9"/>
    <x v="3"/>
    <s v="OFF-PA-10001593"/>
    <x v="1"/>
    <n v="19.135999999999999"/>
  </r>
  <r>
    <n v="6508"/>
    <s v="US-2017-128909"/>
    <n v="9"/>
    <x v="2"/>
    <x v="0"/>
    <s v="11/10/2017"/>
    <x v="0"/>
    <s v="SP-20545"/>
    <s v="Sibella Parks"/>
    <x v="1"/>
    <x v="0"/>
    <x v="9"/>
    <x v="3"/>
    <s v="FUR-FU-10004071"/>
    <x v="0"/>
    <n v="332.83199999999999"/>
  </r>
  <r>
    <n v="6509"/>
    <s v="CA-2018-102197"/>
    <n v="20"/>
    <x v="4"/>
    <x v="3"/>
    <s v="26/12/2018"/>
    <x v="1"/>
    <s v="DK-13150"/>
    <s v="David Kendrick"/>
    <x v="1"/>
    <x v="0"/>
    <x v="15"/>
    <x v="3"/>
    <s v="OFF-PA-10001970"/>
    <x v="1"/>
    <n v="279.89999999999998"/>
  </r>
  <r>
    <n v="6510"/>
    <s v="CA-2018-102197"/>
    <n v="20"/>
    <x v="4"/>
    <x v="3"/>
    <s v="26/12/2018"/>
    <x v="1"/>
    <s v="DK-13150"/>
    <s v="David Kendrick"/>
    <x v="1"/>
    <x v="0"/>
    <x v="15"/>
    <x v="3"/>
    <s v="OFF-BI-10001524"/>
    <x v="1"/>
    <n v="50.351999999999997"/>
  </r>
  <r>
    <n v="6511"/>
    <s v="CA-2018-102197"/>
    <n v="20"/>
    <x v="4"/>
    <x v="3"/>
    <s v="26/12/2018"/>
    <x v="1"/>
    <s v="DK-13150"/>
    <s v="David Kendrick"/>
    <x v="1"/>
    <x v="0"/>
    <x v="15"/>
    <x v="3"/>
    <s v="OFF-PA-10004156"/>
    <x v="1"/>
    <n v="34.020000000000003"/>
  </r>
  <r>
    <n v="6512"/>
    <s v="CA-2018-167640"/>
    <n v="6"/>
    <x v="10"/>
    <x v="3"/>
    <s v="10/03/2018"/>
    <x v="1"/>
    <s v="FC-14245"/>
    <s v="Frank Carlisle"/>
    <x v="2"/>
    <x v="0"/>
    <x v="1"/>
    <x v="1"/>
    <s v="OFF-AR-10003158"/>
    <x v="1"/>
    <n v="23.88"/>
  </r>
  <r>
    <n v="6513"/>
    <s v="CA-2018-167640"/>
    <n v="6"/>
    <x v="10"/>
    <x v="3"/>
    <s v="10/03/2018"/>
    <x v="1"/>
    <s v="FC-14245"/>
    <s v="Frank Carlisle"/>
    <x v="2"/>
    <x v="0"/>
    <x v="1"/>
    <x v="1"/>
    <s v="OFF-LA-10004559"/>
    <x v="1"/>
    <n v="11.52"/>
  </r>
  <r>
    <n v="6514"/>
    <s v="CA-2018-167640"/>
    <n v="6"/>
    <x v="10"/>
    <x v="3"/>
    <s v="10/03/2018"/>
    <x v="1"/>
    <s v="FC-14245"/>
    <s v="Frank Carlisle"/>
    <x v="2"/>
    <x v="0"/>
    <x v="1"/>
    <x v="1"/>
    <s v="OFF-PA-10001033"/>
    <x v="1"/>
    <n v="286.93"/>
  </r>
  <r>
    <n v="6515"/>
    <s v="CA-2018-167640"/>
    <n v="6"/>
    <x v="10"/>
    <x v="3"/>
    <s v="10/03/2018"/>
    <x v="1"/>
    <s v="FC-14245"/>
    <s v="Frank Carlisle"/>
    <x v="2"/>
    <x v="0"/>
    <x v="1"/>
    <x v="1"/>
    <s v="TEC-PH-10001336"/>
    <x v="2"/>
    <n v="206.38399999999999"/>
  </r>
  <r>
    <n v="6516"/>
    <s v="US-2018-116652"/>
    <n v="15"/>
    <x v="8"/>
    <x v="3"/>
    <s v="19/09/2018"/>
    <x v="1"/>
    <s v="RD-19480"/>
    <s v="Rick Duston"/>
    <x v="0"/>
    <x v="0"/>
    <x v="1"/>
    <x v="1"/>
    <s v="FUR-CH-10002961"/>
    <x v="0"/>
    <n v="218.352"/>
  </r>
  <r>
    <n v="6517"/>
    <s v="US-2018-116652"/>
    <n v="15"/>
    <x v="8"/>
    <x v="3"/>
    <s v="19/09/2018"/>
    <x v="1"/>
    <s v="RD-19480"/>
    <s v="Rick Duston"/>
    <x v="0"/>
    <x v="0"/>
    <x v="1"/>
    <x v="1"/>
    <s v="FUR-FU-10001488"/>
    <x v="0"/>
    <n v="529.9"/>
  </r>
  <r>
    <n v="6518"/>
    <s v="US-2018-116652"/>
    <n v="15"/>
    <x v="8"/>
    <x v="3"/>
    <s v="19/09/2018"/>
    <x v="1"/>
    <s v="RD-19480"/>
    <s v="Rick Duston"/>
    <x v="0"/>
    <x v="0"/>
    <x v="1"/>
    <x v="1"/>
    <s v="OFF-AR-10001915"/>
    <x v="1"/>
    <n v="99.3"/>
  </r>
  <r>
    <n v="6519"/>
    <s v="US-2018-116652"/>
    <n v="15"/>
    <x v="8"/>
    <x v="3"/>
    <s v="19/09/2018"/>
    <x v="1"/>
    <s v="RD-19480"/>
    <s v="Rick Duston"/>
    <x v="0"/>
    <x v="0"/>
    <x v="1"/>
    <x v="1"/>
    <s v="OFF-AP-10001205"/>
    <x v="1"/>
    <n v="108.96"/>
  </r>
  <r>
    <n v="6520"/>
    <s v="US-2018-116652"/>
    <n v="15"/>
    <x v="8"/>
    <x v="3"/>
    <s v="19/09/2018"/>
    <x v="1"/>
    <s v="RD-19480"/>
    <s v="Rick Duston"/>
    <x v="0"/>
    <x v="0"/>
    <x v="1"/>
    <x v="1"/>
    <s v="OFF-BI-10004528"/>
    <x v="1"/>
    <n v="2.6880000000000002"/>
  </r>
  <r>
    <n v="6521"/>
    <s v="CA-2018-138289"/>
    <n v="16"/>
    <x v="9"/>
    <x v="3"/>
    <s v="18/01/2018"/>
    <x v="0"/>
    <s v="AR-10540"/>
    <s v="Andy Reiter"/>
    <x v="0"/>
    <x v="0"/>
    <x v="12"/>
    <x v="2"/>
    <s v="OFF-BI-10004995"/>
    <x v="1"/>
    <n v="5443.96"/>
  </r>
  <r>
    <n v="6522"/>
    <s v="CA-2018-138289"/>
    <n v="16"/>
    <x v="9"/>
    <x v="3"/>
    <s v="18/01/2018"/>
    <x v="0"/>
    <s v="AR-10540"/>
    <s v="Andy Reiter"/>
    <x v="0"/>
    <x v="0"/>
    <x v="12"/>
    <x v="2"/>
    <s v="FUR-CH-10004626"/>
    <x v="0"/>
    <n v="302.67"/>
  </r>
  <r>
    <n v="6523"/>
    <s v="CA-2018-138289"/>
    <n v="16"/>
    <x v="9"/>
    <x v="3"/>
    <s v="18/01/2018"/>
    <x v="0"/>
    <s v="AR-10540"/>
    <s v="Andy Reiter"/>
    <x v="0"/>
    <x v="0"/>
    <x v="12"/>
    <x v="2"/>
    <s v="OFF-PA-10001260"/>
    <x v="1"/>
    <n v="56.07"/>
  </r>
  <r>
    <n v="6524"/>
    <s v="CA-2017-129308"/>
    <n v="7"/>
    <x v="7"/>
    <x v="0"/>
    <s v="13/07/2017"/>
    <x v="1"/>
    <s v="CC-12100"/>
    <s v="Chad Cunningham"/>
    <x v="2"/>
    <x v="0"/>
    <x v="9"/>
    <x v="3"/>
    <s v="OFF-LA-10002945"/>
    <x v="1"/>
    <n v="10.08"/>
  </r>
  <r>
    <n v="6525"/>
    <s v="CA-2017-129308"/>
    <n v="7"/>
    <x v="7"/>
    <x v="0"/>
    <s v="13/07/2017"/>
    <x v="1"/>
    <s v="CC-12100"/>
    <s v="Chad Cunningham"/>
    <x v="2"/>
    <x v="0"/>
    <x v="9"/>
    <x v="3"/>
    <s v="TEC-PH-10002310"/>
    <x v="2"/>
    <n v="59.994"/>
  </r>
  <r>
    <n v="6526"/>
    <s v="CA-2017-129308"/>
    <n v="7"/>
    <x v="7"/>
    <x v="0"/>
    <s v="13/07/2017"/>
    <x v="1"/>
    <s v="CC-12100"/>
    <s v="Chad Cunningham"/>
    <x v="2"/>
    <x v="0"/>
    <x v="9"/>
    <x v="3"/>
    <s v="OFF-BI-10001525"/>
    <x v="1"/>
    <n v="5.7149999999999999"/>
  </r>
  <r>
    <n v="6527"/>
    <s v="CA-2017-129308"/>
    <n v="7"/>
    <x v="7"/>
    <x v="0"/>
    <s v="13/07/2017"/>
    <x v="1"/>
    <s v="CC-12100"/>
    <s v="Chad Cunningham"/>
    <x v="2"/>
    <x v="0"/>
    <x v="9"/>
    <x v="3"/>
    <s v="OFF-BI-10001308"/>
    <x v="1"/>
    <n v="9.42"/>
  </r>
  <r>
    <n v="6528"/>
    <s v="CA-2017-157791"/>
    <n v="23"/>
    <x v="4"/>
    <x v="0"/>
    <s v="28/12/2017"/>
    <x v="0"/>
    <s v="CA-11965"/>
    <s v="Carol Adams"/>
    <x v="1"/>
    <x v="0"/>
    <x v="34"/>
    <x v="3"/>
    <s v="TEC-CO-10002095"/>
    <x v="2"/>
    <n v="1999.96"/>
  </r>
  <r>
    <n v="6529"/>
    <s v="CA-2015-146864"/>
    <n v="22"/>
    <x v="4"/>
    <x v="2"/>
    <s v="26/12/2015"/>
    <x v="1"/>
    <s v="BT-11530"/>
    <s v="Bradley Talbott"/>
    <x v="2"/>
    <x v="0"/>
    <x v="15"/>
    <x v="3"/>
    <s v="OFF-ST-10004946"/>
    <x v="1"/>
    <n v="216.4"/>
  </r>
  <r>
    <n v="6530"/>
    <s v="CA-2015-103744"/>
    <n v="23"/>
    <x v="11"/>
    <x v="2"/>
    <s v="27/02/2015"/>
    <x v="1"/>
    <s v="MG-17875"/>
    <s v="Michael Grace"/>
    <x v="2"/>
    <x v="0"/>
    <x v="5"/>
    <x v="2"/>
    <s v="OFF-LA-10004425"/>
    <x v="1"/>
    <n v="6.9359999999999999"/>
  </r>
  <r>
    <n v="6531"/>
    <s v="CA-2015-103744"/>
    <n v="23"/>
    <x v="11"/>
    <x v="2"/>
    <s v="27/02/2015"/>
    <x v="1"/>
    <s v="MG-17875"/>
    <s v="Michael Grace"/>
    <x v="2"/>
    <x v="0"/>
    <x v="5"/>
    <x v="2"/>
    <s v="OFF-BI-10000320"/>
    <x v="1"/>
    <n v="4.4279999999999999"/>
  </r>
  <r>
    <n v="6532"/>
    <s v="US-2018-107384"/>
    <n v="4"/>
    <x v="4"/>
    <x v="3"/>
    <s v="08/12/2018"/>
    <x v="1"/>
    <s v="TP-21130"/>
    <s v="Theone Pippenger"/>
    <x v="0"/>
    <x v="0"/>
    <x v="11"/>
    <x v="2"/>
    <s v="OFF-AR-10001315"/>
    <x v="1"/>
    <n v="8.8000000000000007"/>
  </r>
  <r>
    <n v="6533"/>
    <s v="US-2018-107384"/>
    <n v="4"/>
    <x v="4"/>
    <x v="3"/>
    <s v="08/12/2018"/>
    <x v="1"/>
    <s v="TP-21130"/>
    <s v="Theone Pippenger"/>
    <x v="0"/>
    <x v="0"/>
    <x v="11"/>
    <x v="2"/>
    <s v="TEC-AC-10004595"/>
    <x v="2"/>
    <n v="142.80000000000001"/>
  </r>
  <r>
    <n v="6534"/>
    <s v="US-2018-107384"/>
    <n v="4"/>
    <x v="4"/>
    <x v="3"/>
    <s v="08/12/2018"/>
    <x v="1"/>
    <s v="TP-21130"/>
    <s v="Theone Pippenger"/>
    <x v="0"/>
    <x v="0"/>
    <x v="11"/>
    <x v="2"/>
    <s v="TEC-AC-10001539"/>
    <x v="2"/>
    <n v="399.95"/>
  </r>
  <r>
    <n v="6535"/>
    <s v="CA-2015-128209"/>
    <n v="17"/>
    <x v="0"/>
    <x v="2"/>
    <s v="22/11/2015"/>
    <x v="1"/>
    <s v="GT-14710"/>
    <s v="Greg Tran"/>
    <x v="0"/>
    <x v="0"/>
    <x v="15"/>
    <x v="3"/>
    <s v="OFF-BI-10001359"/>
    <x v="1"/>
    <n v="2152.7759999999998"/>
  </r>
  <r>
    <n v="6536"/>
    <s v="CA-2015-128209"/>
    <n v="17"/>
    <x v="0"/>
    <x v="2"/>
    <s v="22/11/2015"/>
    <x v="1"/>
    <s v="GT-14710"/>
    <s v="Greg Tran"/>
    <x v="0"/>
    <x v="0"/>
    <x v="15"/>
    <x v="3"/>
    <s v="FUR-BO-10002213"/>
    <x v="0"/>
    <n v="4007.84"/>
  </r>
  <r>
    <n v="6537"/>
    <s v="CA-2015-169684"/>
    <n v="20"/>
    <x v="2"/>
    <x v="2"/>
    <s v="23/10/2015"/>
    <x v="2"/>
    <s v="FH-14365"/>
    <s v="Fred Hopkins"/>
    <x v="1"/>
    <x v="0"/>
    <x v="18"/>
    <x v="0"/>
    <s v="FUR-TA-10003008"/>
    <x v="0"/>
    <n v="328.59"/>
  </r>
  <r>
    <n v="6538"/>
    <s v="CA-2015-169684"/>
    <n v="20"/>
    <x v="2"/>
    <x v="2"/>
    <s v="23/10/2015"/>
    <x v="2"/>
    <s v="FH-14365"/>
    <s v="Fred Hopkins"/>
    <x v="1"/>
    <x v="0"/>
    <x v="18"/>
    <x v="0"/>
    <s v="OFF-ST-10000934"/>
    <x v="1"/>
    <n v="98.352000000000004"/>
  </r>
  <r>
    <n v="6539"/>
    <s v="CA-2016-109862"/>
    <n v="25"/>
    <x v="2"/>
    <x v="1"/>
    <s v="30/10/2016"/>
    <x v="1"/>
    <s v="HK-14890"/>
    <s v="Heather Kirkland"/>
    <x v="1"/>
    <x v="0"/>
    <x v="13"/>
    <x v="3"/>
    <s v="TEC-PH-10004042"/>
    <x v="2"/>
    <n v="158.99"/>
  </r>
  <r>
    <n v="6540"/>
    <s v="CA-2016-109862"/>
    <n v="25"/>
    <x v="2"/>
    <x v="1"/>
    <s v="30/10/2016"/>
    <x v="1"/>
    <s v="HK-14890"/>
    <s v="Heather Kirkland"/>
    <x v="1"/>
    <x v="0"/>
    <x v="13"/>
    <x v="3"/>
    <s v="FUR-CH-10002439"/>
    <x v="0"/>
    <n v="291.10000000000002"/>
  </r>
  <r>
    <n v="6541"/>
    <s v="US-2018-107888"/>
    <n v="16"/>
    <x v="0"/>
    <x v="3"/>
    <s v="19/11/2018"/>
    <x v="2"/>
    <s v="CC-12220"/>
    <s v="Chris Cortes"/>
    <x v="0"/>
    <x v="0"/>
    <x v="4"/>
    <x v="1"/>
    <s v="OFF-PA-10001363"/>
    <x v="1"/>
    <n v="73.680000000000007"/>
  </r>
  <r>
    <n v="6542"/>
    <s v="US-2018-107888"/>
    <n v="16"/>
    <x v="0"/>
    <x v="3"/>
    <s v="19/11/2018"/>
    <x v="2"/>
    <s v="CC-12220"/>
    <s v="Chris Cortes"/>
    <x v="0"/>
    <x v="0"/>
    <x v="4"/>
    <x v="1"/>
    <s v="FUR-FU-10003394"/>
    <x v="0"/>
    <n v="139.91999999999999"/>
  </r>
  <r>
    <n v="6543"/>
    <s v="US-2018-107888"/>
    <n v="16"/>
    <x v="0"/>
    <x v="3"/>
    <s v="19/11/2018"/>
    <x v="2"/>
    <s v="CC-12220"/>
    <s v="Chris Cortes"/>
    <x v="0"/>
    <x v="0"/>
    <x v="4"/>
    <x v="1"/>
    <s v="TEC-PH-10003171"/>
    <x v="2"/>
    <n v="107.88"/>
  </r>
  <r>
    <n v="6544"/>
    <s v="US-2018-107888"/>
    <n v="16"/>
    <x v="0"/>
    <x v="3"/>
    <s v="19/11/2018"/>
    <x v="2"/>
    <s v="CC-12220"/>
    <s v="Chris Cortes"/>
    <x v="0"/>
    <x v="0"/>
    <x v="4"/>
    <x v="1"/>
    <s v="OFF-ST-10003123"/>
    <x v="1"/>
    <n v="33.29"/>
  </r>
  <r>
    <n v="6545"/>
    <s v="US-2018-154872"/>
    <n v="14"/>
    <x v="5"/>
    <x v="3"/>
    <s v="18/05/2018"/>
    <x v="1"/>
    <s v="DP-13000"/>
    <s v="Darren Powers"/>
    <x v="0"/>
    <x v="0"/>
    <x v="24"/>
    <x v="3"/>
    <s v="OFF-BI-10003007"/>
    <x v="1"/>
    <n v="58.17"/>
  </r>
  <r>
    <n v="6546"/>
    <s v="US-2018-154872"/>
    <n v="14"/>
    <x v="5"/>
    <x v="3"/>
    <s v="18/05/2018"/>
    <x v="1"/>
    <s v="DP-13000"/>
    <s v="Darren Powers"/>
    <x v="0"/>
    <x v="0"/>
    <x v="24"/>
    <x v="3"/>
    <s v="OFF-LA-10000973"/>
    <x v="1"/>
    <n v="5.04"/>
  </r>
  <r>
    <n v="6547"/>
    <s v="US-2018-154872"/>
    <n v="14"/>
    <x v="5"/>
    <x v="3"/>
    <s v="18/05/2018"/>
    <x v="1"/>
    <s v="DP-13000"/>
    <s v="Darren Powers"/>
    <x v="0"/>
    <x v="0"/>
    <x v="24"/>
    <x v="3"/>
    <s v="OFF-PA-10000483"/>
    <x v="1"/>
    <n v="24.783999999999999"/>
  </r>
  <r>
    <n v="6548"/>
    <s v="CA-2015-113880"/>
    <n v="1"/>
    <x v="10"/>
    <x v="2"/>
    <s v="05/03/2015"/>
    <x v="1"/>
    <s v="VF-21715"/>
    <s v="Vicky Freymann"/>
    <x v="2"/>
    <x v="0"/>
    <x v="10"/>
    <x v="2"/>
    <s v="FUR-CH-10000863"/>
    <x v="0"/>
    <n v="634.11599999999999"/>
  </r>
  <r>
    <n v="6549"/>
    <s v="CA-2015-113880"/>
    <n v="1"/>
    <x v="10"/>
    <x v="2"/>
    <s v="05/03/2015"/>
    <x v="1"/>
    <s v="VF-21715"/>
    <s v="Vicky Freymann"/>
    <x v="2"/>
    <x v="0"/>
    <x v="10"/>
    <x v="2"/>
    <s v="OFF-PA-10003036"/>
    <x v="1"/>
    <n v="17.472000000000001"/>
  </r>
  <r>
    <n v="6550"/>
    <s v="US-2016-164966"/>
    <n v="30"/>
    <x v="7"/>
    <x v="1"/>
    <s v="01/08/2016"/>
    <x v="2"/>
    <s v="GH-14410"/>
    <s v="Gary Hansen"/>
    <x v="2"/>
    <x v="0"/>
    <x v="11"/>
    <x v="2"/>
    <s v="FUR-CH-10002304"/>
    <x v="0"/>
    <n v="155.88"/>
  </r>
  <r>
    <n v="6551"/>
    <s v="CA-2016-126739"/>
    <n v="1"/>
    <x v="0"/>
    <x v="1"/>
    <s v="03/11/2016"/>
    <x v="0"/>
    <s v="JH-16180"/>
    <s v="Justin Hirsh"/>
    <x v="0"/>
    <x v="0"/>
    <x v="15"/>
    <x v="3"/>
    <s v="FUR-CH-10000422"/>
    <x v="0"/>
    <n v="327.56400000000002"/>
  </r>
  <r>
    <n v="6552"/>
    <s v="CA-2018-161578"/>
    <n v="16"/>
    <x v="4"/>
    <x v="3"/>
    <s v="21/12/2018"/>
    <x v="0"/>
    <s v="RB-19465"/>
    <s v="Rick Bensley"/>
    <x v="2"/>
    <x v="0"/>
    <x v="1"/>
    <x v="1"/>
    <s v="OFF-PA-10002986"/>
    <x v="1"/>
    <n v="13.36"/>
  </r>
  <r>
    <n v="6553"/>
    <s v="CA-2018-161578"/>
    <n v="16"/>
    <x v="4"/>
    <x v="3"/>
    <s v="21/12/2018"/>
    <x v="0"/>
    <s v="RB-19465"/>
    <s v="Rick Bensley"/>
    <x v="2"/>
    <x v="0"/>
    <x v="1"/>
    <x v="1"/>
    <s v="OFF-ST-10002289"/>
    <x v="1"/>
    <n v="158.9"/>
  </r>
  <r>
    <n v="6554"/>
    <s v="CA-2015-137092"/>
    <n v="20"/>
    <x v="2"/>
    <x v="2"/>
    <s v="22/10/2015"/>
    <x v="0"/>
    <s v="LS-16975"/>
    <s v="Lindsay Shagiari"/>
    <x v="2"/>
    <x v="0"/>
    <x v="10"/>
    <x v="2"/>
    <s v="TEC-AC-10001606"/>
    <x v="2"/>
    <n v="319.96800000000002"/>
  </r>
  <r>
    <n v="6555"/>
    <s v="CA-2015-137092"/>
    <n v="20"/>
    <x v="2"/>
    <x v="2"/>
    <s v="22/10/2015"/>
    <x v="0"/>
    <s v="LS-16975"/>
    <s v="Lindsay Shagiari"/>
    <x v="2"/>
    <x v="0"/>
    <x v="10"/>
    <x v="2"/>
    <s v="OFF-ST-10003805"/>
    <x v="1"/>
    <n v="505.32"/>
  </r>
  <r>
    <n v="6556"/>
    <s v="CA-2015-137092"/>
    <n v="20"/>
    <x v="2"/>
    <x v="2"/>
    <s v="22/10/2015"/>
    <x v="0"/>
    <s v="LS-16975"/>
    <s v="Lindsay Shagiari"/>
    <x v="2"/>
    <x v="0"/>
    <x v="10"/>
    <x v="2"/>
    <s v="OFF-PA-10002109"/>
    <x v="1"/>
    <n v="3.8079999999999998"/>
  </r>
  <r>
    <n v="6557"/>
    <s v="CA-2015-137092"/>
    <n v="20"/>
    <x v="2"/>
    <x v="2"/>
    <s v="22/10/2015"/>
    <x v="0"/>
    <s v="LS-16975"/>
    <s v="Lindsay Shagiari"/>
    <x v="2"/>
    <x v="0"/>
    <x v="10"/>
    <x v="2"/>
    <s v="OFF-BI-10000632"/>
    <x v="1"/>
    <n v="8.6820000000000004"/>
  </r>
  <r>
    <n v="6558"/>
    <s v="CA-2015-137092"/>
    <n v="20"/>
    <x v="2"/>
    <x v="2"/>
    <s v="22/10/2015"/>
    <x v="0"/>
    <s v="LS-16975"/>
    <s v="Lindsay Shagiari"/>
    <x v="2"/>
    <x v="0"/>
    <x v="10"/>
    <x v="2"/>
    <s v="OFF-LA-10003510"/>
    <x v="1"/>
    <n v="24.423999999999999"/>
  </r>
  <r>
    <n v="6559"/>
    <s v="CA-2016-166947"/>
    <n v="5"/>
    <x v="1"/>
    <x v="1"/>
    <s v="10/06/2016"/>
    <x v="1"/>
    <s v="EB-13750"/>
    <s v="Edward Becker"/>
    <x v="1"/>
    <x v="0"/>
    <x v="15"/>
    <x v="3"/>
    <s v="FUR-CH-10004997"/>
    <x v="0"/>
    <n v="1522.6379999999999"/>
  </r>
  <r>
    <n v="6560"/>
    <s v="CA-2017-160941"/>
    <n v="21"/>
    <x v="7"/>
    <x v="0"/>
    <s v="26/07/2017"/>
    <x v="1"/>
    <s v="DK-12835"/>
    <s v="Damala Kotsonis"/>
    <x v="1"/>
    <x v="0"/>
    <x v="1"/>
    <x v="1"/>
    <s v="OFF-EN-10003001"/>
    <x v="1"/>
    <n v="419.9"/>
  </r>
  <r>
    <n v="6561"/>
    <s v="CA-2017-160941"/>
    <n v="21"/>
    <x v="7"/>
    <x v="0"/>
    <s v="26/07/2017"/>
    <x v="1"/>
    <s v="DK-12835"/>
    <s v="Damala Kotsonis"/>
    <x v="1"/>
    <x v="0"/>
    <x v="1"/>
    <x v="1"/>
    <s v="OFF-LA-10003766"/>
    <x v="1"/>
    <n v="3.15"/>
  </r>
  <r>
    <n v="6562"/>
    <s v="CA-2018-144680"/>
    <n v="31"/>
    <x v="10"/>
    <x v="3"/>
    <s v="02/04/2018"/>
    <x v="2"/>
    <s v="SC-20260"/>
    <s v="Scott Cohen"/>
    <x v="1"/>
    <x v="0"/>
    <x v="5"/>
    <x v="2"/>
    <s v="OFF-AP-10003040"/>
    <x v="1"/>
    <n v="33.619999999999997"/>
  </r>
  <r>
    <n v="6563"/>
    <s v="CA-2015-166086"/>
    <n v="7"/>
    <x v="5"/>
    <x v="2"/>
    <s v="12/05/2015"/>
    <x v="1"/>
    <s v="CT-11995"/>
    <s v="Carol Triggs"/>
    <x v="0"/>
    <x v="0"/>
    <x v="31"/>
    <x v="3"/>
    <s v="OFF-BI-10001078"/>
    <x v="1"/>
    <n v="16.14"/>
  </r>
  <r>
    <n v="6564"/>
    <s v="CA-2015-166086"/>
    <n v="7"/>
    <x v="5"/>
    <x v="2"/>
    <s v="12/05/2015"/>
    <x v="1"/>
    <s v="CT-11995"/>
    <s v="Carol Triggs"/>
    <x v="0"/>
    <x v="0"/>
    <x v="31"/>
    <x v="3"/>
    <s v="FUR-TA-10003469"/>
    <x v="0"/>
    <n v="194.25"/>
  </r>
  <r>
    <n v="6565"/>
    <s v="CA-2015-166086"/>
    <n v="7"/>
    <x v="5"/>
    <x v="2"/>
    <s v="12/05/2015"/>
    <x v="1"/>
    <s v="CT-11995"/>
    <s v="Carol Triggs"/>
    <x v="0"/>
    <x v="0"/>
    <x v="31"/>
    <x v="3"/>
    <s v="OFF-AR-10002578"/>
    <x v="1"/>
    <n v="8.64"/>
  </r>
  <r>
    <n v="6566"/>
    <s v="CA-2015-166086"/>
    <n v="7"/>
    <x v="5"/>
    <x v="2"/>
    <s v="12/05/2015"/>
    <x v="1"/>
    <s v="CT-11995"/>
    <s v="Carol Triggs"/>
    <x v="0"/>
    <x v="0"/>
    <x v="31"/>
    <x v="3"/>
    <s v="FUR-CH-10004675"/>
    <x v="0"/>
    <n v="872.32"/>
  </r>
  <r>
    <n v="6567"/>
    <s v="CA-2018-131282"/>
    <n v="5"/>
    <x v="11"/>
    <x v="3"/>
    <s v="08/02/2018"/>
    <x v="0"/>
    <s v="CB-12025"/>
    <s v="Cassandra Brandow"/>
    <x v="0"/>
    <x v="0"/>
    <x v="5"/>
    <x v="2"/>
    <s v="OFF-BI-10004632"/>
    <x v="1"/>
    <n v="243.99199999999999"/>
  </r>
  <r>
    <n v="6568"/>
    <s v="CA-2018-131282"/>
    <n v="5"/>
    <x v="11"/>
    <x v="3"/>
    <s v="08/02/2018"/>
    <x v="0"/>
    <s v="CB-12025"/>
    <s v="Cassandra Brandow"/>
    <x v="0"/>
    <x v="0"/>
    <x v="5"/>
    <x v="2"/>
    <s v="OFF-AR-10003087"/>
    <x v="1"/>
    <n v="7.12"/>
  </r>
  <r>
    <n v="6569"/>
    <s v="CA-2015-100678"/>
    <n v="18"/>
    <x v="3"/>
    <x v="2"/>
    <s v="22/04/2015"/>
    <x v="1"/>
    <s v="KM-16720"/>
    <s v="Kunst Miller"/>
    <x v="0"/>
    <x v="0"/>
    <x v="5"/>
    <x v="2"/>
    <s v="OFF-AR-10001868"/>
    <x v="1"/>
    <n v="2.6880000000000002"/>
  </r>
  <r>
    <n v="6570"/>
    <s v="CA-2015-100678"/>
    <n v="18"/>
    <x v="3"/>
    <x v="2"/>
    <s v="22/04/2015"/>
    <x v="1"/>
    <s v="KM-16720"/>
    <s v="Kunst Miller"/>
    <x v="0"/>
    <x v="0"/>
    <x v="5"/>
    <x v="2"/>
    <s v="FUR-CH-10002602"/>
    <x v="0"/>
    <n v="317.05799999999999"/>
  </r>
  <r>
    <n v="6571"/>
    <s v="CA-2015-100678"/>
    <n v="18"/>
    <x v="3"/>
    <x v="2"/>
    <s v="22/04/2015"/>
    <x v="1"/>
    <s v="KM-16720"/>
    <s v="Kunst Miller"/>
    <x v="0"/>
    <x v="0"/>
    <x v="5"/>
    <x v="2"/>
    <s v="OFF-EN-10000056"/>
    <x v="1"/>
    <n v="149.352"/>
  </r>
  <r>
    <n v="6572"/>
    <s v="CA-2015-100678"/>
    <n v="18"/>
    <x v="3"/>
    <x v="2"/>
    <s v="22/04/2015"/>
    <x v="1"/>
    <s v="KM-16720"/>
    <s v="Kunst Miller"/>
    <x v="0"/>
    <x v="0"/>
    <x v="5"/>
    <x v="2"/>
    <s v="TEC-AC-10000474"/>
    <x v="2"/>
    <n v="227.976"/>
  </r>
  <r>
    <n v="6573"/>
    <s v="CA-2017-161543"/>
    <n v="10"/>
    <x v="5"/>
    <x v="0"/>
    <s v="16/05/2017"/>
    <x v="1"/>
    <s v="RD-19720"/>
    <s v="Roger Demir"/>
    <x v="0"/>
    <x v="0"/>
    <x v="4"/>
    <x v="1"/>
    <s v="OFF-PA-10003971"/>
    <x v="1"/>
    <n v="11.96"/>
  </r>
  <r>
    <n v="6574"/>
    <s v="CA-2017-160535"/>
    <n v="25"/>
    <x v="0"/>
    <x v="0"/>
    <s v="30/11/2017"/>
    <x v="1"/>
    <s v="BP-11050"/>
    <s v="Barry Pond"/>
    <x v="1"/>
    <x v="0"/>
    <x v="30"/>
    <x v="3"/>
    <s v="OFF-ST-10000689"/>
    <x v="1"/>
    <n v="563.4"/>
  </r>
  <r>
    <n v="6575"/>
    <s v="CA-2017-160535"/>
    <n v="25"/>
    <x v="0"/>
    <x v="0"/>
    <s v="30/11/2017"/>
    <x v="1"/>
    <s v="BP-11050"/>
    <s v="Barry Pond"/>
    <x v="1"/>
    <x v="0"/>
    <x v="30"/>
    <x v="3"/>
    <s v="TEC-MA-10004255"/>
    <x v="2"/>
    <n v="319.92"/>
  </r>
  <r>
    <n v="6576"/>
    <s v="CA-2018-123085"/>
    <n v="3"/>
    <x v="10"/>
    <x v="3"/>
    <s v="08/03/2018"/>
    <x v="1"/>
    <s v="EJ-13720"/>
    <s v="Ed Jacobs"/>
    <x v="0"/>
    <x v="0"/>
    <x v="1"/>
    <x v="1"/>
    <s v="TEC-AC-10000990"/>
    <x v="2"/>
    <n v="1049.44"/>
  </r>
  <r>
    <n v="6577"/>
    <s v="CA-2018-123085"/>
    <n v="3"/>
    <x v="10"/>
    <x v="3"/>
    <s v="08/03/2018"/>
    <x v="1"/>
    <s v="EJ-13720"/>
    <s v="Ed Jacobs"/>
    <x v="0"/>
    <x v="0"/>
    <x v="1"/>
    <x v="1"/>
    <s v="FUR-CH-10003968"/>
    <x v="0"/>
    <n v="170.352"/>
  </r>
  <r>
    <n v="6578"/>
    <s v="CA-2016-153752"/>
    <n v="6"/>
    <x v="4"/>
    <x v="1"/>
    <s v="11/12/2016"/>
    <x v="0"/>
    <s v="RO-19780"/>
    <s v="Rose O'Brian"/>
    <x v="0"/>
    <x v="0"/>
    <x v="17"/>
    <x v="0"/>
    <s v="TEC-PH-10001615"/>
    <x v="2"/>
    <n v="173.94"/>
  </r>
  <r>
    <n v="6579"/>
    <s v="CA-2015-103660"/>
    <n v="25"/>
    <x v="6"/>
    <x v="2"/>
    <s v="30/08/2015"/>
    <x v="1"/>
    <s v="MW-18220"/>
    <s v="Mitch Webber"/>
    <x v="0"/>
    <x v="0"/>
    <x v="4"/>
    <x v="1"/>
    <s v="TEC-PH-10000895"/>
    <x v="2"/>
    <n v="1007.944"/>
  </r>
  <r>
    <n v="6580"/>
    <s v="CA-2017-169887"/>
    <n v="22"/>
    <x v="2"/>
    <x v="0"/>
    <s v="22/10/2017"/>
    <x v="3"/>
    <s v="MS-17530"/>
    <s v="MaryBeth Skach"/>
    <x v="0"/>
    <x v="0"/>
    <x v="4"/>
    <x v="1"/>
    <s v="OFF-PA-10003001"/>
    <x v="1"/>
    <n v="6.68"/>
  </r>
  <r>
    <n v="6581"/>
    <s v="CA-2017-169887"/>
    <n v="22"/>
    <x v="2"/>
    <x v="0"/>
    <s v="22/10/2017"/>
    <x v="3"/>
    <s v="MS-17530"/>
    <s v="MaryBeth Skach"/>
    <x v="0"/>
    <x v="0"/>
    <x v="4"/>
    <x v="1"/>
    <s v="OFF-AR-10002766"/>
    <x v="1"/>
    <n v="8.34"/>
  </r>
  <r>
    <n v="6582"/>
    <s v="CA-2017-169887"/>
    <n v="22"/>
    <x v="2"/>
    <x v="0"/>
    <s v="22/10/2017"/>
    <x v="3"/>
    <s v="MS-17530"/>
    <s v="MaryBeth Skach"/>
    <x v="0"/>
    <x v="0"/>
    <x v="4"/>
    <x v="1"/>
    <s v="FUR-FU-10003095"/>
    <x v="0"/>
    <n v="101.94"/>
  </r>
  <r>
    <n v="6583"/>
    <s v="CA-2017-148516"/>
    <n v="7"/>
    <x v="6"/>
    <x v="0"/>
    <s v="11/08/2017"/>
    <x v="1"/>
    <s v="DW-13585"/>
    <s v="Dorothy Wardle"/>
    <x v="1"/>
    <x v="0"/>
    <x v="4"/>
    <x v="1"/>
    <s v="TEC-AC-10003610"/>
    <x v="2"/>
    <n v="179.97"/>
  </r>
  <r>
    <n v="6584"/>
    <s v="CA-2018-104731"/>
    <n v="21"/>
    <x v="7"/>
    <x v="3"/>
    <s v="27/07/2018"/>
    <x v="1"/>
    <s v="AM-10705"/>
    <s v="Anne McFarland"/>
    <x v="0"/>
    <x v="0"/>
    <x v="17"/>
    <x v="0"/>
    <s v="OFF-AR-10003727"/>
    <x v="1"/>
    <n v="101.94"/>
  </r>
  <r>
    <n v="6585"/>
    <s v="CA-2018-104731"/>
    <n v="21"/>
    <x v="7"/>
    <x v="3"/>
    <s v="27/07/2018"/>
    <x v="1"/>
    <s v="AM-10705"/>
    <s v="Anne McFarland"/>
    <x v="0"/>
    <x v="0"/>
    <x v="17"/>
    <x v="0"/>
    <s v="TEC-PH-10002660"/>
    <x v="2"/>
    <n v="271.95999999999998"/>
  </r>
  <r>
    <n v="6586"/>
    <s v="CA-2018-104731"/>
    <n v="21"/>
    <x v="7"/>
    <x v="3"/>
    <s v="27/07/2018"/>
    <x v="1"/>
    <s v="AM-10705"/>
    <s v="Anne McFarland"/>
    <x v="0"/>
    <x v="0"/>
    <x v="17"/>
    <x v="0"/>
    <s v="FUR-FU-10003274"/>
    <x v="0"/>
    <n v="8.8000000000000007"/>
  </r>
  <r>
    <n v="6587"/>
    <s v="CA-2018-104731"/>
    <n v="21"/>
    <x v="7"/>
    <x v="3"/>
    <s v="27/07/2018"/>
    <x v="1"/>
    <s v="AM-10705"/>
    <s v="Anne McFarland"/>
    <x v="0"/>
    <x v="0"/>
    <x v="17"/>
    <x v="0"/>
    <s v="OFF-AR-10003829"/>
    <x v="1"/>
    <n v="19.68"/>
  </r>
  <r>
    <n v="6588"/>
    <s v="CA-2018-104731"/>
    <n v="21"/>
    <x v="7"/>
    <x v="3"/>
    <s v="27/07/2018"/>
    <x v="1"/>
    <s v="AM-10705"/>
    <s v="Anne McFarland"/>
    <x v="0"/>
    <x v="0"/>
    <x v="17"/>
    <x v="0"/>
    <s v="FUR-BO-10003441"/>
    <x v="0"/>
    <n v="302.94"/>
  </r>
  <r>
    <n v="6589"/>
    <s v="CA-2018-104731"/>
    <n v="21"/>
    <x v="7"/>
    <x v="3"/>
    <s v="27/07/2018"/>
    <x v="1"/>
    <s v="AM-10705"/>
    <s v="Anne McFarland"/>
    <x v="0"/>
    <x v="0"/>
    <x v="17"/>
    <x v="0"/>
    <s v="OFF-BI-10003355"/>
    <x v="1"/>
    <n v="14.94"/>
  </r>
  <r>
    <n v="6590"/>
    <s v="CA-2018-104731"/>
    <n v="21"/>
    <x v="7"/>
    <x v="3"/>
    <s v="27/07/2018"/>
    <x v="1"/>
    <s v="AM-10705"/>
    <s v="Anne McFarland"/>
    <x v="0"/>
    <x v="0"/>
    <x v="17"/>
    <x v="0"/>
    <s v="OFF-SU-10003505"/>
    <x v="1"/>
    <n v="231.72"/>
  </r>
  <r>
    <n v="6591"/>
    <s v="CA-2015-164749"/>
    <n v="23"/>
    <x v="10"/>
    <x v="2"/>
    <s v="26/03/2015"/>
    <x v="2"/>
    <s v="BG-11740"/>
    <s v="Bruce Geld"/>
    <x v="0"/>
    <x v="0"/>
    <x v="2"/>
    <x v="0"/>
    <s v="OFF-LA-10004484"/>
    <x v="1"/>
    <n v="9.9120000000000008"/>
  </r>
  <r>
    <n v="6592"/>
    <s v="CA-2016-103716"/>
    <n v="30"/>
    <x v="3"/>
    <x v="1"/>
    <s v="06/05/2016"/>
    <x v="1"/>
    <s v="KB-16585"/>
    <s v="Ken Black"/>
    <x v="1"/>
    <x v="0"/>
    <x v="1"/>
    <x v="1"/>
    <s v="OFF-AR-10000658"/>
    <x v="1"/>
    <n v="34.65"/>
  </r>
  <r>
    <n v="6593"/>
    <s v="CA-2016-103716"/>
    <n v="30"/>
    <x v="3"/>
    <x v="1"/>
    <s v="06/05/2016"/>
    <x v="1"/>
    <s v="KB-16585"/>
    <s v="Ken Black"/>
    <x v="1"/>
    <x v="0"/>
    <x v="1"/>
    <x v="1"/>
    <s v="TEC-PH-10000347"/>
    <x v="2"/>
    <n v="19.8"/>
  </r>
  <r>
    <n v="6594"/>
    <s v="CA-2017-126795"/>
    <n v="13"/>
    <x v="1"/>
    <x v="0"/>
    <s v="16/06/2017"/>
    <x v="0"/>
    <s v="GT-14710"/>
    <s v="Greg Tran"/>
    <x v="0"/>
    <x v="0"/>
    <x v="15"/>
    <x v="3"/>
    <s v="OFF-BI-10001989"/>
    <x v="1"/>
    <n v="33.567999999999998"/>
  </r>
  <r>
    <n v="6595"/>
    <s v="CA-2016-146290"/>
    <n v="4"/>
    <x v="5"/>
    <x v="1"/>
    <s v="11/05/2016"/>
    <x v="1"/>
    <s v="SV-20815"/>
    <s v="Stuart Van"/>
    <x v="1"/>
    <x v="0"/>
    <x v="14"/>
    <x v="2"/>
    <s v="OFF-AR-10001897"/>
    <x v="1"/>
    <n v="125.93"/>
  </r>
  <r>
    <n v="6596"/>
    <s v="CA-2018-157112"/>
    <n v="23"/>
    <x v="3"/>
    <x v="3"/>
    <s v="26/04/2018"/>
    <x v="2"/>
    <s v="GG-14650"/>
    <s v="Greg Guthrie"/>
    <x v="1"/>
    <x v="0"/>
    <x v="24"/>
    <x v="3"/>
    <s v="OFF-BI-10000285"/>
    <x v="1"/>
    <n v="11.76"/>
  </r>
  <r>
    <n v="6597"/>
    <s v="CA-2018-157112"/>
    <n v="23"/>
    <x v="3"/>
    <x v="3"/>
    <s v="26/04/2018"/>
    <x v="2"/>
    <s v="GG-14650"/>
    <s v="Greg Guthrie"/>
    <x v="1"/>
    <x v="0"/>
    <x v="24"/>
    <x v="3"/>
    <s v="OFF-PA-10001804"/>
    <x v="1"/>
    <n v="5.3440000000000003"/>
  </r>
  <r>
    <n v="6598"/>
    <s v="CA-2015-169257"/>
    <n v="6"/>
    <x v="1"/>
    <x v="2"/>
    <s v="12/06/2015"/>
    <x v="1"/>
    <s v="SV-20785"/>
    <s v="Stewart Visinsky"/>
    <x v="0"/>
    <x v="0"/>
    <x v="2"/>
    <x v="0"/>
    <s v="OFF-BI-10002557"/>
    <x v="1"/>
    <n v="1.365"/>
  </r>
  <r>
    <n v="6599"/>
    <s v="CA-2015-169257"/>
    <n v="6"/>
    <x v="1"/>
    <x v="2"/>
    <s v="12/06/2015"/>
    <x v="1"/>
    <s v="SV-20785"/>
    <s v="Stewart Visinsky"/>
    <x v="0"/>
    <x v="0"/>
    <x v="2"/>
    <x v="0"/>
    <s v="OFF-PA-10002319"/>
    <x v="1"/>
    <n v="62.015999999999998"/>
  </r>
  <r>
    <n v="6600"/>
    <s v="CA-2015-154095"/>
    <n v="2"/>
    <x v="4"/>
    <x v="2"/>
    <s v="07/12/2015"/>
    <x v="1"/>
    <s v="ON-18715"/>
    <s v="Odella Nelson"/>
    <x v="1"/>
    <x v="0"/>
    <x v="39"/>
    <x v="3"/>
    <s v="FUR-FU-10003849"/>
    <x v="0"/>
    <n v="60.72"/>
  </r>
  <r>
    <n v="6601"/>
    <s v="CA-2015-154095"/>
    <n v="2"/>
    <x v="4"/>
    <x v="2"/>
    <s v="07/12/2015"/>
    <x v="1"/>
    <s v="ON-18715"/>
    <s v="Odella Nelson"/>
    <x v="1"/>
    <x v="0"/>
    <x v="39"/>
    <x v="3"/>
    <s v="OFF-PA-10002923"/>
    <x v="1"/>
    <n v="146.82"/>
  </r>
  <r>
    <n v="6602"/>
    <s v="CA-2015-154095"/>
    <n v="2"/>
    <x v="4"/>
    <x v="2"/>
    <s v="07/12/2015"/>
    <x v="1"/>
    <s v="ON-18715"/>
    <s v="Odella Nelson"/>
    <x v="1"/>
    <x v="0"/>
    <x v="39"/>
    <x v="3"/>
    <s v="FUR-CH-10004754"/>
    <x v="0"/>
    <n v="239.84"/>
  </r>
  <r>
    <n v="6603"/>
    <s v="CA-2015-154095"/>
    <n v="2"/>
    <x v="4"/>
    <x v="2"/>
    <s v="07/12/2015"/>
    <x v="1"/>
    <s v="ON-18715"/>
    <s v="Odella Nelson"/>
    <x v="1"/>
    <x v="0"/>
    <x v="39"/>
    <x v="3"/>
    <s v="OFF-LA-10000634"/>
    <x v="1"/>
    <n v="15.66"/>
  </r>
  <r>
    <n v="6604"/>
    <s v="CA-2018-146346"/>
    <n v="17"/>
    <x v="1"/>
    <x v="3"/>
    <s v="20/06/2018"/>
    <x v="2"/>
    <s v="RA-19945"/>
    <s v="Ryan Akin"/>
    <x v="0"/>
    <x v="0"/>
    <x v="22"/>
    <x v="1"/>
    <s v="OFF-ST-10001418"/>
    <x v="1"/>
    <n v="146.352"/>
  </r>
  <r>
    <n v="6605"/>
    <s v="CA-2017-148852"/>
    <n v="26"/>
    <x v="5"/>
    <x v="0"/>
    <s v="31/05/2017"/>
    <x v="1"/>
    <s v="SV-20785"/>
    <s v="Stewart Visinsky"/>
    <x v="0"/>
    <x v="0"/>
    <x v="1"/>
    <x v="1"/>
    <s v="OFF-FA-10003467"/>
    <x v="1"/>
    <n v="5.94"/>
  </r>
  <r>
    <n v="6606"/>
    <s v="CA-2017-148852"/>
    <n v="26"/>
    <x v="5"/>
    <x v="0"/>
    <s v="31/05/2017"/>
    <x v="1"/>
    <s v="SV-20785"/>
    <s v="Stewart Visinsky"/>
    <x v="0"/>
    <x v="0"/>
    <x v="1"/>
    <x v="1"/>
    <s v="OFF-PA-10001293"/>
    <x v="1"/>
    <n v="45.36"/>
  </r>
  <r>
    <n v="6607"/>
    <s v="CA-2017-148852"/>
    <n v="26"/>
    <x v="5"/>
    <x v="0"/>
    <s v="31/05/2017"/>
    <x v="1"/>
    <s v="SV-20785"/>
    <s v="Stewart Visinsky"/>
    <x v="0"/>
    <x v="0"/>
    <x v="1"/>
    <x v="1"/>
    <s v="TEC-PH-10003885"/>
    <x v="2"/>
    <n v="211.16800000000001"/>
  </r>
  <r>
    <n v="6608"/>
    <s v="CA-2017-148852"/>
    <n v="26"/>
    <x v="5"/>
    <x v="0"/>
    <s v="31/05/2017"/>
    <x v="1"/>
    <s v="SV-20785"/>
    <s v="Stewart Visinsky"/>
    <x v="0"/>
    <x v="0"/>
    <x v="1"/>
    <x v="1"/>
    <s v="FUR-CH-10004860"/>
    <x v="0"/>
    <n v="484.70400000000001"/>
  </r>
  <r>
    <n v="6609"/>
    <s v="CA-2017-148852"/>
    <n v="26"/>
    <x v="5"/>
    <x v="0"/>
    <s v="31/05/2017"/>
    <x v="1"/>
    <s v="SV-20785"/>
    <s v="Stewart Visinsky"/>
    <x v="0"/>
    <x v="0"/>
    <x v="1"/>
    <x v="1"/>
    <s v="TEC-MA-10002428"/>
    <x v="2"/>
    <n v="371.976"/>
  </r>
  <r>
    <n v="6610"/>
    <s v="US-2016-118906"/>
    <n v="10"/>
    <x v="10"/>
    <x v="1"/>
    <s v="10/03/2016"/>
    <x v="3"/>
    <s v="KB-16585"/>
    <s v="Ken Black"/>
    <x v="1"/>
    <x v="0"/>
    <x v="39"/>
    <x v="3"/>
    <s v="OFF-ST-10002406"/>
    <x v="1"/>
    <n v="89.82"/>
  </r>
  <r>
    <n v="6611"/>
    <s v="CA-2017-168921"/>
    <n v="20"/>
    <x v="2"/>
    <x v="0"/>
    <s v="22/10/2017"/>
    <x v="2"/>
    <s v="AG-10495"/>
    <s v="Andrew Gjertsen"/>
    <x v="1"/>
    <x v="0"/>
    <x v="1"/>
    <x v="1"/>
    <s v="OFF-BI-10004209"/>
    <x v="1"/>
    <n v="19.295999999999999"/>
  </r>
  <r>
    <n v="6612"/>
    <s v="CA-2016-107678"/>
    <n v="21"/>
    <x v="3"/>
    <x v="1"/>
    <s v="28/04/2016"/>
    <x v="1"/>
    <s v="JK-16090"/>
    <s v="Juliana Krohn"/>
    <x v="0"/>
    <x v="0"/>
    <x v="0"/>
    <x v="0"/>
    <s v="FUR-CH-10001891"/>
    <x v="0"/>
    <n v="191.96"/>
  </r>
  <r>
    <n v="6613"/>
    <s v="CA-2016-107678"/>
    <n v="21"/>
    <x v="3"/>
    <x v="1"/>
    <s v="28/04/2016"/>
    <x v="1"/>
    <s v="JK-16090"/>
    <s v="Juliana Krohn"/>
    <x v="0"/>
    <x v="0"/>
    <x v="0"/>
    <x v="0"/>
    <s v="OFF-BI-10002215"/>
    <x v="1"/>
    <n v="21.3"/>
  </r>
  <r>
    <n v="6614"/>
    <s v="CA-2016-107678"/>
    <n v="21"/>
    <x v="3"/>
    <x v="1"/>
    <s v="28/04/2016"/>
    <x v="1"/>
    <s v="JK-16090"/>
    <s v="Juliana Krohn"/>
    <x v="0"/>
    <x v="0"/>
    <x v="0"/>
    <x v="0"/>
    <s v="TEC-PH-10002103"/>
    <x v="2"/>
    <n v="469.95"/>
  </r>
  <r>
    <n v="6615"/>
    <s v="CA-2016-107678"/>
    <n v="21"/>
    <x v="3"/>
    <x v="1"/>
    <s v="28/04/2016"/>
    <x v="1"/>
    <s v="JK-16090"/>
    <s v="Juliana Krohn"/>
    <x v="0"/>
    <x v="0"/>
    <x v="0"/>
    <x v="0"/>
    <s v="FUR-FU-10003394"/>
    <x v="0"/>
    <n v="209.88"/>
  </r>
  <r>
    <n v="6616"/>
    <s v="CA-2017-123512"/>
    <n v="17"/>
    <x v="1"/>
    <x v="0"/>
    <s v="19/06/2017"/>
    <x v="2"/>
    <s v="MV-18190"/>
    <s v="Mike Vittorini"/>
    <x v="0"/>
    <x v="0"/>
    <x v="1"/>
    <x v="1"/>
    <s v="FUR-BO-10004218"/>
    <x v="0"/>
    <n v="239.666"/>
  </r>
  <r>
    <n v="6617"/>
    <s v="CA-2017-123512"/>
    <n v="17"/>
    <x v="1"/>
    <x v="0"/>
    <s v="19/06/2017"/>
    <x v="2"/>
    <s v="MV-18190"/>
    <s v="Mike Vittorini"/>
    <x v="0"/>
    <x v="0"/>
    <x v="1"/>
    <x v="1"/>
    <s v="OFF-LA-10000081"/>
    <x v="1"/>
    <n v="22.5"/>
  </r>
  <r>
    <n v="6618"/>
    <s v="CA-2017-123512"/>
    <n v="17"/>
    <x v="1"/>
    <x v="0"/>
    <s v="19/06/2017"/>
    <x v="2"/>
    <s v="MV-18190"/>
    <s v="Mike Vittorini"/>
    <x v="0"/>
    <x v="0"/>
    <x v="1"/>
    <x v="1"/>
    <s v="OFF-PA-10001497"/>
    <x v="1"/>
    <n v="219.84"/>
  </r>
  <r>
    <n v="6619"/>
    <s v="US-2018-167402"/>
    <n v="13"/>
    <x v="9"/>
    <x v="3"/>
    <s v="18/01/2018"/>
    <x v="0"/>
    <s v="CP-12085"/>
    <s v="Cathy Prescott"/>
    <x v="1"/>
    <x v="0"/>
    <x v="25"/>
    <x v="2"/>
    <s v="OFF-PA-10004983"/>
    <x v="1"/>
    <n v="32.4"/>
  </r>
  <r>
    <n v="6620"/>
    <s v="US-2018-167402"/>
    <n v="13"/>
    <x v="9"/>
    <x v="3"/>
    <s v="18/01/2018"/>
    <x v="0"/>
    <s v="CP-12085"/>
    <s v="Cathy Prescott"/>
    <x v="1"/>
    <x v="0"/>
    <x v="25"/>
    <x v="2"/>
    <s v="OFF-AR-10004010"/>
    <x v="1"/>
    <n v="209.94"/>
  </r>
  <r>
    <n v="6621"/>
    <s v="US-2018-167402"/>
    <n v="13"/>
    <x v="9"/>
    <x v="3"/>
    <s v="18/01/2018"/>
    <x v="0"/>
    <s v="CP-12085"/>
    <s v="Cathy Prescott"/>
    <x v="1"/>
    <x v="0"/>
    <x v="25"/>
    <x v="2"/>
    <s v="OFF-SU-10002881"/>
    <x v="1"/>
    <n v="4164.05"/>
  </r>
  <r>
    <n v="6622"/>
    <s v="US-2018-167402"/>
    <n v="13"/>
    <x v="9"/>
    <x v="3"/>
    <s v="18/01/2018"/>
    <x v="0"/>
    <s v="CP-12085"/>
    <s v="Cathy Prescott"/>
    <x v="1"/>
    <x v="0"/>
    <x v="25"/>
    <x v="2"/>
    <s v="FUR-BO-10001608"/>
    <x v="0"/>
    <n v="212.94"/>
  </r>
  <r>
    <n v="6623"/>
    <s v="CA-2015-130449"/>
    <n v="6"/>
    <x v="8"/>
    <x v="2"/>
    <s v="09/09/2015"/>
    <x v="2"/>
    <s v="VP-21760"/>
    <s v="Victoria Pisteka"/>
    <x v="1"/>
    <x v="0"/>
    <x v="1"/>
    <x v="1"/>
    <s v="FUR-FU-10001487"/>
    <x v="0"/>
    <n v="41.88"/>
  </r>
  <r>
    <n v="6624"/>
    <s v="CA-2015-130449"/>
    <n v="6"/>
    <x v="8"/>
    <x v="2"/>
    <s v="09/09/2015"/>
    <x v="2"/>
    <s v="VP-21760"/>
    <s v="Victoria Pisteka"/>
    <x v="1"/>
    <x v="0"/>
    <x v="1"/>
    <x v="1"/>
    <s v="OFF-LA-10001934"/>
    <x v="1"/>
    <n v="58.48"/>
  </r>
  <r>
    <n v="6625"/>
    <s v="CA-2016-141250"/>
    <n v="19"/>
    <x v="9"/>
    <x v="1"/>
    <s v="23/01/2016"/>
    <x v="1"/>
    <s v="PM-18940"/>
    <s v="Paul MacIntyre"/>
    <x v="0"/>
    <x v="0"/>
    <x v="5"/>
    <x v="2"/>
    <s v="FUR-TA-10002855"/>
    <x v="0"/>
    <n v="102.438"/>
  </r>
  <r>
    <n v="6626"/>
    <s v="CA-2016-141250"/>
    <n v="19"/>
    <x v="9"/>
    <x v="1"/>
    <s v="23/01/2016"/>
    <x v="1"/>
    <s v="PM-18940"/>
    <s v="Paul MacIntyre"/>
    <x v="0"/>
    <x v="0"/>
    <x v="5"/>
    <x v="2"/>
    <s v="FUR-CH-10004875"/>
    <x v="0"/>
    <n v="199.304"/>
  </r>
  <r>
    <n v="6627"/>
    <s v="CA-2015-145541"/>
    <n v="14"/>
    <x v="4"/>
    <x v="2"/>
    <s v="21/12/2015"/>
    <x v="1"/>
    <s v="TB-21400"/>
    <s v="Tom Boeckenhauer"/>
    <x v="0"/>
    <x v="0"/>
    <x v="15"/>
    <x v="3"/>
    <s v="TEC-MA-10001127"/>
    <x v="2"/>
    <n v="6999.96"/>
  </r>
  <r>
    <n v="6628"/>
    <s v="CA-2015-138513"/>
    <n v="23"/>
    <x v="5"/>
    <x v="2"/>
    <s v="27/05/2015"/>
    <x v="1"/>
    <s v="EH-13990"/>
    <s v="Erica Hackney"/>
    <x v="0"/>
    <x v="0"/>
    <x v="4"/>
    <x v="1"/>
    <s v="OFF-PA-10003177"/>
    <x v="1"/>
    <n v="12.96"/>
  </r>
  <r>
    <n v="6629"/>
    <s v="CA-2016-135489"/>
    <n v="19"/>
    <x v="8"/>
    <x v="1"/>
    <s v="22/09/2016"/>
    <x v="0"/>
    <s v="GW-14605"/>
    <s v="Giulietta Weimer"/>
    <x v="0"/>
    <x v="0"/>
    <x v="15"/>
    <x v="3"/>
    <s v="TEC-PH-10000011"/>
    <x v="2"/>
    <n v="279.86"/>
  </r>
  <r>
    <n v="6630"/>
    <s v="CA-2016-125696"/>
    <n v="2"/>
    <x v="2"/>
    <x v="1"/>
    <s v="06/10/2016"/>
    <x v="1"/>
    <s v="NP-18685"/>
    <s v="Nora Pelletier"/>
    <x v="2"/>
    <x v="0"/>
    <x v="3"/>
    <x v="0"/>
    <s v="OFF-BI-10001757"/>
    <x v="1"/>
    <n v="7.38"/>
  </r>
  <r>
    <n v="6631"/>
    <s v="CA-2017-105081"/>
    <n v="25"/>
    <x v="4"/>
    <x v="0"/>
    <s v="30/12/2017"/>
    <x v="1"/>
    <s v="JE-15715"/>
    <s v="Joe Elijah"/>
    <x v="0"/>
    <x v="0"/>
    <x v="4"/>
    <x v="1"/>
    <s v="FUR-CH-10000847"/>
    <x v="0"/>
    <n v="698.35199999999998"/>
  </r>
  <r>
    <n v="6632"/>
    <s v="CA-2017-105081"/>
    <n v="25"/>
    <x v="4"/>
    <x v="0"/>
    <s v="30/12/2017"/>
    <x v="1"/>
    <s v="JE-15715"/>
    <s v="Joe Elijah"/>
    <x v="0"/>
    <x v="0"/>
    <x v="4"/>
    <x v="1"/>
    <s v="FUR-TA-10001307"/>
    <x v="0"/>
    <n v="1747.25"/>
  </r>
  <r>
    <n v="6633"/>
    <s v="US-2017-146857"/>
    <n v="6"/>
    <x v="5"/>
    <x v="0"/>
    <s v="08/05/2017"/>
    <x v="0"/>
    <s v="BE-11455"/>
    <s v="Brad Eason"/>
    <x v="2"/>
    <x v="0"/>
    <x v="25"/>
    <x v="2"/>
    <s v="OFF-AP-10001205"/>
    <x v="1"/>
    <n v="54.48"/>
  </r>
  <r>
    <n v="6634"/>
    <s v="CA-2017-166275"/>
    <n v="24"/>
    <x v="2"/>
    <x v="0"/>
    <s v="24/10/2017"/>
    <x v="3"/>
    <s v="SS-20590"/>
    <s v="Sonia Sunley"/>
    <x v="0"/>
    <x v="0"/>
    <x v="1"/>
    <x v="1"/>
    <s v="TEC-AC-10001838"/>
    <x v="2"/>
    <n v="199.99"/>
  </r>
  <r>
    <n v="6635"/>
    <s v="CA-2018-144498"/>
    <n v="6"/>
    <x v="5"/>
    <x v="3"/>
    <s v="06/05/2018"/>
    <x v="3"/>
    <s v="MB-18085"/>
    <s v="Mick Brown"/>
    <x v="0"/>
    <x v="0"/>
    <x v="3"/>
    <x v="0"/>
    <s v="OFF-BI-10003982"/>
    <x v="1"/>
    <n v="68.540999999999997"/>
  </r>
  <r>
    <n v="6636"/>
    <s v="CA-2018-144498"/>
    <n v="6"/>
    <x v="5"/>
    <x v="3"/>
    <s v="06/05/2018"/>
    <x v="3"/>
    <s v="MB-18085"/>
    <s v="Mick Brown"/>
    <x v="0"/>
    <x v="0"/>
    <x v="3"/>
    <x v="0"/>
    <s v="TEC-PH-10004977"/>
    <x v="2"/>
    <n v="627.16800000000001"/>
  </r>
  <r>
    <n v="6637"/>
    <s v="CA-2018-144498"/>
    <n v="6"/>
    <x v="5"/>
    <x v="3"/>
    <s v="06/05/2018"/>
    <x v="3"/>
    <s v="MB-18085"/>
    <s v="Mick Brown"/>
    <x v="0"/>
    <x v="0"/>
    <x v="3"/>
    <x v="0"/>
    <s v="OFF-LA-10003510"/>
    <x v="1"/>
    <n v="122.12"/>
  </r>
  <r>
    <n v="6638"/>
    <s v="CA-2018-103352"/>
    <n v="27"/>
    <x v="0"/>
    <x v="3"/>
    <s v="30/11/2018"/>
    <x v="0"/>
    <s v="RP-19390"/>
    <s v="Resi Pölking"/>
    <x v="0"/>
    <x v="0"/>
    <x v="15"/>
    <x v="3"/>
    <s v="OFF-AR-10001573"/>
    <x v="1"/>
    <n v="6.99"/>
  </r>
  <r>
    <n v="6639"/>
    <s v="CA-2018-103352"/>
    <n v="27"/>
    <x v="0"/>
    <x v="3"/>
    <s v="30/11/2018"/>
    <x v="0"/>
    <s v="RP-19390"/>
    <s v="Resi Pölking"/>
    <x v="0"/>
    <x v="0"/>
    <x v="15"/>
    <x v="3"/>
    <s v="OFF-BI-10001196"/>
    <x v="1"/>
    <n v="107.42400000000001"/>
  </r>
  <r>
    <n v="6640"/>
    <s v="CA-2015-108609"/>
    <n v="31"/>
    <x v="2"/>
    <x v="2"/>
    <s v="02/11/2015"/>
    <x v="0"/>
    <s v="AJ-10780"/>
    <s v="Anthony Jacobs"/>
    <x v="1"/>
    <x v="0"/>
    <x v="24"/>
    <x v="3"/>
    <s v="FUR-TA-10003954"/>
    <x v="0"/>
    <n v="1421.664"/>
  </r>
  <r>
    <n v="6641"/>
    <s v="CA-2018-128328"/>
    <n v="5"/>
    <x v="6"/>
    <x v="3"/>
    <s v="09/08/2018"/>
    <x v="1"/>
    <s v="PO-18865"/>
    <s v="Patrick O'Donnell"/>
    <x v="0"/>
    <x v="0"/>
    <x v="14"/>
    <x v="2"/>
    <s v="OFF-BI-10001989"/>
    <x v="1"/>
    <n v="125.88"/>
  </r>
  <r>
    <n v="6642"/>
    <s v="CA-2018-128328"/>
    <n v="5"/>
    <x v="6"/>
    <x v="3"/>
    <s v="09/08/2018"/>
    <x v="1"/>
    <s v="PO-18865"/>
    <s v="Patrick O'Donnell"/>
    <x v="0"/>
    <x v="0"/>
    <x v="14"/>
    <x v="2"/>
    <s v="TEC-AC-10001714"/>
    <x v="2"/>
    <n v="79.78"/>
  </r>
  <r>
    <n v="6643"/>
    <s v="CA-2018-128328"/>
    <n v="5"/>
    <x v="6"/>
    <x v="3"/>
    <s v="09/08/2018"/>
    <x v="1"/>
    <s v="PO-18865"/>
    <s v="Patrick O'Donnell"/>
    <x v="0"/>
    <x v="0"/>
    <x v="14"/>
    <x v="2"/>
    <s v="OFF-LA-10003498"/>
    <x v="1"/>
    <n v="133.19999999999999"/>
  </r>
  <r>
    <n v="6644"/>
    <s v="US-2016-156496"/>
    <n v="10"/>
    <x v="6"/>
    <x v="1"/>
    <s v="16/08/2016"/>
    <x v="1"/>
    <s v="WB-21850"/>
    <s v="William Brown"/>
    <x v="0"/>
    <x v="0"/>
    <x v="21"/>
    <x v="1"/>
    <s v="TEC-PH-10000576"/>
    <x v="2"/>
    <n v="438.36799999999999"/>
  </r>
  <r>
    <n v="6645"/>
    <s v="US-2016-156496"/>
    <n v="10"/>
    <x v="6"/>
    <x v="1"/>
    <s v="16/08/2016"/>
    <x v="1"/>
    <s v="WB-21850"/>
    <s v="William Brown"/>
    <x v="0"/>
    <x v="0"/>
    <x v="21"/>
    <x v="1"/>
    <s v="TEC-PH-10004188"/>
    <x v="2"/>
    <n v="139.94399999999999"/>
  </r>
  <r>
    <n v="6646"/>
    <s v="US-2016-156496"/>
    <n v="10"/>
    <x v="6"/>
    <x v="1"/>
    <s v="16/08/2016"/>
    <x v="1"/>
    <s v="WB-21850"/>
    <s v="William Brown"/>
    <x v="0"/>
    <x v="0"/>
    <x v="21"/>
    <x v="1"/>
    <s v="OFF-AP-10001469"/>
    <x v="1"/>
    <n v="133.47200000000001"/>
  </r>
  <r>
    <n v="6647"/>
    <s v="US-2017-127334"/>
    <n v="15"/>
    <x v="4"/>
    <x v="0"/>
    <s v="21/12/2017"/>
    <x v="1"/>
    <s v="MP-18175"/>
    <s v="Mike Pelletier"/>
    <x v="2"/>
    <x v="0"/>
    <x v="21"/>
    <x v="1"/>
    <s v="FUR-TA-10003473"/>
    <x v="0"/>
    <n v="564.19500000000005"/>
  </r>
  <r>
    <n v="6648"/>
    <s v="US-2017-127334"/>
    <n v="15"/>
    <x v="4"/>
    <x v="0"/>
    <s v="21/12/2017"/>
    <x v="1"/>
    <s v="MP-18175"/>
    <s v="Mike Pelletier"/>
    <x v="2"/>
    <x v="0"/>
    <x v="21"/>
    <x v="1"/>
    <s v="OFF-AP-10001205"/>
    <x v="1"/>
    <n v="87.168000000000006"/>
  </r>
  <r>
    <n v="6649"/>
    <s v="US-2018-124779"/>
    <n v="8"/>
    <x v="8"/>
    <x v="3"/>
    <s v="11/09/2018"/>
    <x v="2"/>
    <s v="BF-11020"/>
    <s v="Barry Französisch"/>
    <x v="1"/>
    <x v="0"/>
    <x v="5"/>
    <x v="2"/>
    <s v="OFF-BI-10002429"/>
    <x v="1"/>
    <n v="42.616"/>
  </r>
  <r>
    <n v="6650"/>
    <s v="US-2018-124779"/>
    <n v="8"/>
    <x v="8"/>
    <x v="3"/>
    <s v="11/09/2018"/>
    <x v="2"/>
    <s v="BF-11020"/>
    <s v="Barry Französisch"/>
    <x v="1"/>
    <x v="0"/>
    <x v="5"/>
    <x v="2"/>
    <s v="TEC-CO-10001943"/>
    <x v="2"/>
    <n v="319.98399999999998"/>
  </r>
  <r>
    <n v="6651"/>
    <s v="US-2018-124779"/>
    <n v="8"/>
    <x v="8"/>
    <x v="3"/>
    <s v="11/09/2018"/>
    <x v="2"/>
    <s v="BF-11020"/>
    <s v="Barry Französisch"/>
    <x v="1"/>
    <x v="0"/>
    <x v="5"/>
    <x v="2"/>
    <s v="OFF-FA-10004854"/>
    <x v="1"/>
    <n v="45.92"/>
  </r>
  <r>
    <n v="6652"/>
    <s v="US-2018-124779"/>
    <n v="8"/>
    <x v="8"/>
    <x v="3"/>
    <s v="11/09/2018"/>
    <x v="2"/>
    <s v="BF-11020"/>
    <s v="Barry Französisch"/>
    <x v="1"/>
    <x v="0"/>
    <x v="5"/>
    <x v="2"/>
    <s v="FUR-FU-10001095"/>
    <x v="0"/>
    <n v="21.184000000000001"/>
  </r>
  <r>
    <n v="6653"/>
    <s v="US-2018-124779"/>
    <n v="8"/>
    <x v="8"/>
    <x v="3"/>
    <s v="11/09/2018"/>
    <x v="2"/>
    <s v="BF-11020"/>
    <s v="Barry Französisch"/>
    <x v="1"/>
    <x v="0"/>
    <x v="5"/>
    <x v="2"/>
    <s v="OFF-PA-10000061"/>
    <x v="1"/>
    <n v="20.736000000000001"/>
  </r>
  <r>
    <n v="6654"/>
    <s v="US-2018-124779"/>
    <n v="8"/>
    <x v="8"/>
    <x v="3"/>
    <s v="11/09/2018"/>
    <x v="2"/>
    <s v="BF-11020"/>
    <s v="Barry Französisch"/>
    <x v="1"/>
    <x v="0"/>
    <x v="5"/>
    <x v="2"/>
    <s v="FUR-CH-10003535"/>
    <x v="0"/>
    <n v="213.43"/>
  </r>
  <r>
    <n v="6655"/>
    <s v="CA-2018-135937"/>
    <n v="20"/>
    <x v="11"/>
    <x v="3"/>
    <s v="27/02/2018"/>
    <x v="1"/>
    <s v="KM-16375"/>
    <s v="Katherine Murray"/>
    <x v="2"/>
    <x v="0"/>
    <x v="16"/>
    <x v="1"/>
    <s v="TEC-PH-10004447"/>
    <x v="2"/>
    <n v="333.57600000000002"/>
  </r>
  <r>
    <n v="6656"/>
    <s v="CA-2018-135937"/>
    <n v="20"/>
    <x v="11"/>
    <x v="3"/>
    <s v="27/02/2018"/>
    <x v="1"/>
    <s v="KM-16375"/>
    <s v="Katherine Murray"/>
    <x v="2"/>
    <x v="0"/>
    <x v="16"/>
    <x v="1"/>
    <s v="TEC-AC-10001114"/>
    <x v="2"/>
    <n v="31.992000000000001"/>
  </r>
  <r>
    <n v="6657"/>
    <s v="CA-2018-135937"/>
    <n v="20"/>
    <x v="11"/>
    <x v="3"/>
    <s v="27/02/2018"/>
    <x v="1"/>
    <s v="KM-16375"/>
    <s v="Katherine Murray"/>
    <x v="2"/>
    <x v="0"/>
    <x v="16"/>
    <x v="1"/>
    <s v="OFF-ST-10000563"/>
    <x v="1"/>
    <n v="51.167999999999999"/>
  </r>
  <r>
    <n v="6658"/>
    <s v="CA-2018-135937"/>
    <n v="20"/>
    <x v="11"/>
    <x v="3"/>
    <s v="27/02/2018"/>
    <x v="1"/>
    <s v="KM-16375"/>
    <s v="Katherine Murray"/>
    <x v="2"/>
    <x v="0"/>
    <x v="16"/>
    <x v="1"/>
    <s v="OFF-EN-10004846"/>
    <x v="1"/>
    <n v="10.64"/>
  </r>
  <r>
    <n v="6659"/>
    <s v="CA-2018-135937"/>
    <n v="20"/>
    <x v="11"/>
    <x v="3"/>
    <s v="27/02/2018"/>
    <x v="1"/>
    <s v="KM-16375"/>
    <s v="Katherine Murray"/>
    <x v="2"/>
    <x v="0"/>
    <x v="16"/>
    <x v="1"/>
    <s v="FUR-FU-10002253"/>
    <x v="0"/>
    <n v="68.703999999999994"/>
  </r>
  <r>
    <n v="6660"/>
    <s v="CA-2018-135937"/>
    <n v="20"/>
    <x v="11"/>
    <x v="3"/>
    <s v="27/02/2018"/>
    <x v="1"/>
    <s v="KM-16375"/>
    <s v="Katherine Murray"/>
    <x v="2"/>
    <x v="0"/>
    <x v="16"/>
    <x v="1"/>
    <s v="FUR-TA-10001039"/>
    <x v="0"/>
    <n v="386.91"/>
  </r>
  <r>
    <n v="6661"/>
    <s v="CA-2016-129322"/>
    <n v="8"/>
    <x v="6"/>
    <x v="1"/>
    <s v="10/08/2016"/>
    <x v="0"/>
    <s v="DB-13405"/>
    <s v="Denny Blanton"/>
    <x v="0"/>
    <x v="0"/>
    <x v="31"/>
    <x v="3"/>
    <s v="OFF-AR-10004587"/>
    <x v="1"/>
    <n v="39.659999999999997"/>
  </r>
  <r>
    <n v="6662"/>
    <s v="CA-2016-129322"/>
    <n v="8"/>
    <x v="6"/>
    <x v="1"/>
    <s v="10/08/2016"/>
    <x v="0"/>
    <s v="DB-13405"/>
    <s v="Denny Blanton"/>
    <x v="0"/>
    <x v="0"/>
    <x v="31"/>
    <x v="3"/>
    <s v="OFF-AP-10004336"/>
    <x v="1"/>
    <n v="113.92"/>
  </r>
  <r>
    <n v="6663"/>
    <s v="CA-2016-129322"/>
    <n v="8"/>
    <x v="6"/>
    <x v="1"/>
    <s v="10/08/2016"/>
    <x v="0"/>
    <s v="DB-13405"/>
    <s v="Denny Blanton"/>
    <x v="0"/>
    <x v="0"/>
    <x v="31"/>
    <x v="3"/>
    <s v="OFF-BI-10001718"/>
    <x v="1"/>
    <n v="447.86"/>
  </r>
  <r>
    <n v="6664"/>
    <s v="CA-2018-162173"/>
    <n v="26"/>
    <x v="2"/>
    <x v="3"/>
    <s v="01/11/2018"/>
    <x v="1"/>
    <s v="OT-18730"/>
    <s v="Olvera Toch"/>
    <x v="0"/>
    <x v="0"/>
    <x v="17"/>
    <x v="0"/>
    <s v="FUR-TA-10001520"/>
    <x v="0"/>
    <n v="356.85"/>
  </r>
  <r>
    <n v="6665"/>
    <s v="CA-2018-162173"/>
    <n v="26"/>
    <x v="2"/>
    <x v="3"/>
    <s v="01/11/2018"/>
    <x v="1"/>
    <s v="OT-18730"/>
    <s v="Olvera Toch"/>
    <x v="0"/>
    <x v="0"/>
    <x v="17"/>
    <x v="0"/>
    <s v="OFF-EN-10002831"/>
    <x v="1"/>
    <n v="251.58"/>
  </r>
  <r>
    <n v="6666"/>
    <s v="CA-2017-115483"/>
    <n v="14"/>
    <x v="7"/>
    <x v="0"/>
    <s v="18/07/2017"/>
    <x v="0"/>
    <s v="JS-15880"/>
    <s v="John Stevenson"/>
    <x v="0"/>
    <x v="0"/>
    <x v="5"/>
    <x v="2"/>
    <s v="OFF-PA-10001497"/>
    <x v="1"/>
    <n v="219.84"/>
  </r>
  <r>
    <n v="6667"/>
    <s v="CA-2018-122175"/>
    <n v="12"/>
    <x v="5"/>
    <x v="3"/>
    <s v="14/05/2018"/>
    <x v="0"/>
    <s v="CA-12775"/>
    <s v="Cynthia Arntzen"/>
    <x v="0"/>
    <x v="0"/>
    <x v="30"/>
    <x v="3"/>
    <s v="FUR-FU-10000719"/>
    <x v="0"/>
    <n v="42.85"/>
  </r>
  <r>
    <n v="6668"/>
    <s v="CA-2018-122175"/>
    <n v="12"/>
    <x v="5"/>
    <x v="3"/>
    <s v="14/05/2018"/>
    <x v="0"/>
    <s v="CA-12775"/>
    <s v="Cynthia Arntzen"/>
    <x v="0"/>
    <x v="0"/>
    <x v="30"/>
    <x v="3"/>
    <s v="OFF-LA-10002271"/>
    <x v="1"/>
    <n v="6.16"/>
  </r>
  <r>
    <n v="6669"/>
    <s v="CA-2018-122175"/>
    <n v="12"/>
    <x v="5"/>
    <x v="3"/>
    <s v="14/05/2018"/>
    <x v="0"/>
    <s v="CA-12775"/>
    <s v="Cynthia Arntzen"/>
    <x v="0"/>
    <x v="0"/>
    <x v="30"/>
    <x v="3"/>
    <s v="OFF-SU-10004661"/>
    <x v="1"/>
    <n v="17"/>
  </r>
  <r>
    <n v="6670"/>
    <s v="CA-2018-122175"/>
    <n v="12"/>
    <x v="5"/>
    <x v="3"/>
    <s v="14/05/2018"/>
    <x v="0"/>
    <s v="CA-12775"/>
    <s v="Cynthia Arntzen"/>
    <x v="0"/>
    <x v="0"/>
    <x v="30"/>
    <x v="3"/>
    <s v="TEC-AC-10004859"/>
    <x v="2"/>
    <n v="87.4"/>
  </r>
  <r>
    <n v="6671"/>
    <s v="CA-2018-161088"/>
    <n v="25"/>
    <x v="5"/>
    <x v="3"/>
    <s v="29/05/2018"/>
    <x v="1"/>
    <s v="MH-18115"/>
    <s v="Mick Hernandez"/>
    <x v="2"/>
    <x v="0"/>
    <x v="32"/>
    <x v="0"/>
    <s v="OFF-BI-10002824"/>
    <x v="1"/>
    <n v="29.84"/>
  </r>
  <r>
    <n v="6672"/>
    <s v="CA-2015-154837"/>
    <n v="23"/>
    <x v="6"/>
    <x v="2"/>
    <s v="27/08/2015"/>
    <x v="0"/>
    <s v="RB-19645"/>
    <s v="Robert Barroso"/>
    <x v="1"/>
    <x v="0"/>
    <x v="1"/>
    <x v="1"/>
    <s v="OFF-BI-10001575"/>
    <x v="1"/>
    <n v="49.567999999999998"/>
  </r>
  <r>
    <n v="6673"/>
    <s v="CA-2016-153794"/>
    <n v="11"/>
    <x v="8"/>
    <x v="1"/>
    <s v="16/09/2016"/>
    <x v="1"/>
    <s v="SB-20290"/>
    <s v="Sean Braxton"/>
    <x v="1"/>
    <x v="0"/>
    <x v="1"/>
    <x v="1"/>
    <s v="OFF-AR-10000380"/>
    <x v="1"/>
    <n v="265.86"/>
  </r>
  <r>
    <n v="6674"/>
    <s v="CA-2016-135510"/>
    <n v="5"/>
    <x v="8"/>
    <x v="1"/>
    <s v="12/09/2016"/>
    <x v="1"/>
    <s v="TW-21025"/>
    <s v="Tamara Willingham"/>
    <x v="2"/>
    <x v="0"/>
    <x v="17"/>
    <x v="0"/>
    <s v="FUR-FU-10000820"/>
    <x v="0"/>
    <n v="67.959999999999994"/>
  </r>
  <r>
    <n v="6675"/>
    <s v="CA-2016-109337"/>
    <n v="21"/>
    <x v="0"/>
    <x v="1"/>
    <s v="23/11/2016"/>
    <x v="0"/>
    <s v="DL-13330"/>
    <s v="Denise Leinenbach"/>
    <x v="0"/>
    <x v="0"/>
    <x v="14"/>
    <x v="2"/>
    <s v="OFF-AR-10003759"/>
    <x v="1"/>
    <n v="10.92"/>
  </r>
  <r>
    <n v="6676"/>
    <s v="CA-2016-109337"/>
    <n v="21"/>
    <x v="0"/>
    <x v="1"/>
    <s v="23/11/2016"/>
    <x v="0"/>
    <s v="DL-13330"/>
    <s v="Denise Leinenbach"/>
    <x v="0"/>
    <x v="0"/>
    <x v="14"/>
    <x v="2"/>
    <s v="TEC-MA-10002930"/>
    <x v="2"/>
    <n v="83.9"/>
  </r>
  <r>
    <n v="6677"/>
    <s v="CA-2016-109337"/>
    <n v="21"/>
    <x v="0"/>
    <x v="1"/>
    <s v="23/11/2016"/>
    <x v="0"/>
    <s v="DL-13330"/>
    <s v="Denise Leinenbach"/>
    <x v="0"/>
    <x v="0"/>
    <x v="14"/>
    <x v="2"/>
    <s v="OFF-AP-10004052"/>
    <x v="1"/>
    <n v="19.75"/>
  </r>
  <r>
    <n v="6678"/>
    <s v="CA-2016-109337"/>
    <n v="21"/>
    <x v="0"/>
    <x v="1"/>
    <s v="23/11/2016"/>
    <x v="0"/>
    <s v="DL-13330"/>
    <s v="Denise Leinenbach"/>
    <x v="0"/>
    <x v="0"/>
    <x v="14"/>
    <x v="2"/>
    <s v="TEC-AC-10000990"/>
    <x v="2"/>
    <n v="393.54"/>
  </r>
  <r>
    <n v="6679"/>
    <s v="CA-2015-150329"/>
    <n v="10"/>
    <x v="2"/>
    <x v="2"/>
    <s v="14/10/2015"/>
    <x v="1"/>
    <s v="SD-20485"/>
    <s v="Shirley Daniels"/>
    <x v="2"/>
    <x v="0"/>
    <x v="16"/>
    <x v="1"/>
    <s v="FUR-FU-10003724"/>
    <x v="0"/>
    <n v="46.872"/>
  </r>
  <r>
    <n v="6680"/>
    <s v="CA-2018-145037"/>
    <n v="2"/>
    <x v="8"/>
    <x v="3"/>
    <s v="07/09/2018"/>
    <x v="0"/>
    <s v="TB-21055"/>
    <s v="Ted Butterfield"/>
    <x v="0"/>
    <x v="0"/>
    <x v="29"/>
    <x v="3"/>
    <s v="OFF-ST-10000918"/>
    <x v="1"/>
    <n v="10.9"/>
  </r>
  <r>
    <n v="6681"/>
    <s v="CA-2018-145037"/>
    <n v="2"/>
    <x v="8"/>
    <x v="3"/>
    <s v="07/09/2018"/>
    <x v="0"/>
    <s v="TB-21055"/>
    <s v="Ted Butterfield"/>
    <x v="0"/>
    <x v="0"/>
    <x v="29"/>
    <x v="3"/>
    <s v="OFF-PA-10000157"/>
    <x v="1"/>
    <n v="79.92"/>
  </r>
  <r>
    <n v="6682"/>
    <s v="CA-2018-145037"/>
    <n v="2"/>
    <x v="8"/>
    <x v="3"/>
    <s v="07/09/2018"/>
    <x v="0"/>
    <s v="TB-21055"/>
    <s v="Ted Butterfield"/>
    <x v="0"/>
    <x v="0"/>
    <x v="29"/>
    <x v="3"/>
    <s v="OFF-PA-10002499"/>
    <x v="1"/>
    <n v="146.82"/>
  </r>
  <r>
    <n v="6683"/>
    <s v="CA-2018-154466"/>
    <n v="1"/>
    <x v="9"/>
    <x v="3"/>
    <s v="02/01/2018"/>
    <x v="2"/>
    <s v="DP-13390"/>
    <s v="Dennis Pardue"/>
    <x v="2"/>
    <x v="0"/>
    <x v="6"/>
    <x v="2"/>
    <s v="OFF-BI-10002012"/>
    <x v="1"/>
    <n v="3.6"/>
  </r>
  <r>
    <n v="6684"/>
    <s v="CA-2015-109134"/>
    <n v="5"/>
    <x v="0"/>
    <x v="2"/>
    <s v="10/11/2015"/>
    <x v="1"/>
    <s v="DE-13255"/>
    <s v="Deanra Eno"/>
    <x v="2"/>
    <x v="0"/>
    <x v="1"/>
    <x v="1"/>
    <s v="FUR-FU-10000320"/>
    <x v="0"/>
    <n v="20.04"/>
  </r>
  <r>
    <n v="6685"/>
    <s v="US-2016-129637"/>
    <n v="17"/>
    <x v="4"/>
    <x v="1"/>
    <s v="22/12/2016"/>
    <x v="1"/>
    <s v="MC-18100"/>
    <s v="Mick Crebagga"/>
    <x v="0"/>
    <x v="0"/>
    <x v="10"/>
    <x v="2"/>
    <s v="OFF-ST-10003716"/>
    <x v="1"/>
    <n v="180.01599999999999"/>
  </r>
  <r>
    <n v="6686"/>
    <s v="US-2016-129637"/>
    <n v="17"/>
    <x v="4"/>
    <x v="1"/>
    <s v="22/12/2016"/>
    <x v="1"/>
    <s v="MC-18100"/>
    <s v="Mick Crebagga"/>
    <x v="0"/>
    <x v="0"/>
    <x v="10"/>
    <x v="2"/>
    <s v="FUR-FU-10000965"/>
    <x v="0"/>
    <n v="41.552"/>
  </r>
  <r>
    <n v="6687"/>
    <s v="US-2016-129637"/>
    <n v="17"/>
    <x v="4"/>
    <x v="1"/>
    <s v="22/12/2016"/>
    <x v="1"/>
    <s v="MC-18100"/>
    <s v="Mick Crebagga"/>
    <x v="0"/>
    <x v="0"/>
    <x v="10"/>
    <x v="2"/>
    <s v="OFF-AR-10003829"/>
    <x v="1"/>
    <n v="13.12"/>
  </r>
  <r>
    <n v="6688"/>
    <s v="CA-2016-165162"/>
    <n v="14"/>
    <x v="5"/>
    <x v="1"/>
    <s v="21/05/2016"/>
    <x v="1"/>
    <s v="HG-15025"/>
    <s v="Hunter Glantz"/>
    <x v="0"/>
    <x v="0"/>
    <x v="1"/>
    <x v="1"/>
    <s v="OFF-ST-10003470"/>
    <x v="1"/>
    <n v="1117.92"/>
  </r>
  <r>
    <n v="6689"/>
    <s v="CA-2018-140494"/>
    <n v="10"/>
    <x v="10"/>
    <x v="3"/>
    <s v="15/03/2018"/>
    <x v="0"/>
    <s v="CM-11815"/>
    <s v="Candace McMahon"/>
    <x v="1"/>
    <x v="0"/>
    <x v="1"/>
    <x v="1"/>
    <s v="TEC-AC-10004568"/>
    <x v="2"/>
    <n v="111.96"/>
  </r>
  <r>
    <n v="6690"/>
    <s v="CA-2018-104108"/>
    <n v="2"/>
    <x v="4"/>
    <x v="3"/>
    <s v="09/12/2018"/>
    <x v="1"/>
    <s v="RP-19855"/>
    <s v="Roy Phan"/>
    <x v="1"/>
    <x v="0"/>
    <x v="5"/>
    <x v="2"/>
    <s v="OFF-AR-10000817"/>
    <x v="1"/>
    <n v="12.16"/>
  </r>
  <r>
    <n v="6691"/>
    <s v="US-2018-165869"/>
    <n v="31"/>
    <x v="7"/>
    <x v="3"/>
    <s v="05/08/2018"/>
    <x v="1"/>
    <s v="LS-17200"/>
    <s v="Luke Schmidt"/>
    <x v="1"/>
    <x v="0"/>
    <x v="6"/>
    <x v="2"/>
    <s v="OFF-BI-10003460"/>
    <x v="1"/>
    <n v="17.52"/>
  </r>
  <r>
    <n v="6692"/>
    <s v="US-2018-165869"/>
    <n v="31"/>
    <x v="7"/>
    <x v="3"/>
    <s v="05/08/2018"/>
    <x v="1"/>
    <s v="LS-17200"/>
    <s v="Luke Schmidt"/>
    <x v="1"/>
    <x v="0"/>
    <x v="6"/>
    <x v="2"/>
    <s v="OFF-AP-10002472"/>
    <x v="1"/>
    <n v="155.88"/>
  </r>
  <r>
    <n v="6693"/>
    <s v="CA-2018-160899"/>
    <n v="11"/>
    <x v="6"/>
    <x v="3"/>
    <s v="13/08/2018"/>
    <x v="0"/>
    <s v="DR-12940"/>
    <s v="Daniel Raglin"/>
    <x v="2"/>
    <x v="0"/>
    <x v="28"/>
    <x v="0"/>
    <s v="OFF-BI-10000632"/>
    <x v="1"/>
    <n v="477.51"/>
  </r>
  <r>
    <n v="6694"/>
    <s v="CA-2018-144225"/>
    <n v="30"/>
    <x v="8"/>
    <x v="3"/>
    <s v="02/10/2018"/>
    <x v="0"/>
    <s v="CC-12475"/>
    <s v="Cindy Chapman"/>
    <x v="0"/>
    <x v="0"/>
    <x v="39"/>
    <x v="3"/>
    <s v="OFF-PA-10000062"/>
    <x v="1"/>
    <n v="164.88"/>
  </r>
  <r>
    <n v="6695"/>
    <s v="US-2017-163538"/>
    <n v="26"/>
    <x v="6"/>
    <x v="0"/>
    <s v="30/08/2017"/>
    <x v="1"/>
    <s v="SS-20515"/>
    <s v="Shirley Schmidt"/>
    <x v="2"/>
    <x v="0"/>
    <x v="6"/>
    <x v="2"/>
    <s v="TEC-AC-10002006"/>
    <x v="2"/>
    <n v="47.97"/>
  </r>
  <r>
    <n v="6696"/>
    <s v="US-2017-155103"/>
    <n v="2"/>
    <x v="4"/>
    <x v="0"/>
    <s v="07/12/2017"/>
    <x v="1"/>
    <s v="JF-15190"/>
    <s v="Jamie Frazer"/>
    <x v="0"/>
    <x v="0"/>
    <x v="15"/>
    <x v="3"/>
    <s v="OFF-BI-10004318"/>
    <x v="1"/>
    <n v="415.17599999999999"/>
  </r>
  <r>
    <n v="6697"/>
    <s v="US-2017-155103"/>
    <n v="2"/>
    <x v="4"/>
    <x v="0"/>
    <s v="07/12/2017"/>
    <x v="1"/>
    <s v="JF-15190"/>
    <s v="Jamie Frazer"/>
    <x v="0"/>
    <x v="0"/>
    <x v="15"/>
    <x v="3"/>
    <s v="OFF-BI-10004236"/>
    <x v="1"/>
    <n v="35.231999999999999"/>
  </r>
  <r>
    <n v="6698"/>
    <s v="US-2017-155103"/>
    <n v="2"/>
    <x v="4"/>
    <x v="0"/>
    <s v="07/12/2017"/>
    <x v="1"/>
    <s v="JF-15190"/>
    <s v="Jamie Frazer"/>
    <x v="0"/>
    <x v="0"/>
    <x v="15"/>
    <x v="3"/>
    <s v="OFF-PA-10000062"/>
    <x v="1"/>
    <n v="54.96"/>
  </r>
  <r>
    <n v="6699"/>
    <s v="CA-2018-145429"/>
    <n v="21"/>
    <x v="7"/>
    <x v="3"/>
    <s v="25/07/2018"/>
    <x v="1"/>
    <s v="SW-20455"/>
    <s v="Shaun Weien"/>
    <x v="0"/>
    <x v="0"/>
    <x v="1"/>
    <x v="1"/>
    <s v="OFF-PA-10003205"/>
    <x v="1"/>
    <n v="16.34"/>
  </r>
  <r>
    <n v="6700"/>
    <s v="CA-2018-145429"/>
    <n v="21"/>
    <x v="7"/>
    <x v="3"/>
    <s v="25/07/2018"/>
    <x v="1"/>
    <s v="SW-20455"/>
    <s v="Shaun Weien"/>
    <x v="0"/>
    <x v="0"/>
    <x v="1"/>
    <x v="1"/>
    <s v="FUR-CH-10000988"/>
    <x v="0"/>
    <n v="225.29599999999999"/>
  </r>
  <r>
    <n v="6701"/>
    <s v="CA-2018-145429"/>
    <n v="21"/>
    <x v="7"/>
    <x v="3"/>
    <s v="25/07/2018"/>
    <x v="1"/>
    <s v="SW-20455"/>
    <s v="Shaun Weien"/>
    <x v="0"/>
    <x v="0"/>
    <x v="1"/>
    <x v="1"/>
    <s v="OFF-BI-10001524"/>
    <x v="1"/>
    <n v="50.351999999999997"/>
  </r>
  <r>
    <n v="6702"/>
    <s v="CA-2016-153535"/>
    <n v="20"/>
    <x v="5"/>
    <x v="1"/>
    <s v="24/05/2016"/>
    <x v="1"/>
    <s v="SG-20470"/>
    <s v="Sheri Gordon"/>
    <x v="0"/>
    <x v="0"/>
    <x v="3"/>
    <x v="0"/>
    <s v="FUR-FU-10001986"/>
    <x v="0"/>
    <n v="163.136"/>
  </r>
  <r>
    <n v="6703"/>
    <s v="CA-2016-153535"/>
    <n v="20"/>
    <x v="5"/>
    <x v="1"/>
    <s v="24/05/2016"/>
    <x v="1"/>
    <s v="SG-20470"/>
    <s v="Sheri Gordon"/>
    <x v="0"/>
    <x v="0"/>
    <x v="3"/>
    <x v="0"/>
    <s v="OFF-BI-10001031"/>
    <x v="1"/>
    <n v="6.4080000000000004"/>
  </r>
  <r>
    <n v="6704"/>
    <s v="CA-2016-139164"/>
    <n v="23"/>
    <x v="1"/>
    <x v="1"/>
    <s v="28/06/2016"/>
    <x v="1"/>
    <s v="CS-12355"/>
    <s v="Christine Sundaresam"/>
    <x v="0"/>
    <x v="0"/>
    <x v="1"/>
    <x v="1"/>
    <s v="TEC-PH-10002468"/>
    <x v="2"/>
    <n v="217.584"/>
  </r>
  <r>
    <n v="6705"/>
    <s v="CA-2016-139164"/>
    <n v="23"/>
    <x v="1"/>
    <x v="1"/>
    <s v="28/06/2016"/>
    <x v="1"/>
    <s v="CS-12355"/>
    <s v="Christine Sundaresam"/>
    <x v="0"/>
    <x v="0"/>
    <x v="1"/>
    <x v="1"/>
    <s v="OFF-FA-10003059"/>
    <x v="1"/>
    <n v="5.43"/>
  </r>
  <r>
    <n v="6706"/>
    <s v="CA-2016-139164"/>
    <n v="23"/>
    <x v="1"/>
    <x v="1"/>
    <s v="28/06/2016"/>
    <x v="1"/>
    <s v="CS-12355"/>
    <s v="Christine Sundaresam"/>
    <x v="0"/>
    <x v="0"/>
    <x v="1"/>
    <x v="1"/>
    <s v="TEC-PH-10003931"/>
    <x v="2"/>
    <n v="143.976"/>
  </r>
  <r>
    <n v="6707"/>
    <s v="CA-2017-112277"/>
    <n v="10"/>
    <x v="8"/>
    <x v="0"/>
    <s v="15/09/2017"/>
    <x v="1"/>
    <s v="SC-20695"/>
    <s v="Steve Chapman"/>
    <x v="1"/>
    <x v="0"/>
    <x v="2"/>
    <x v="0"/>
    <s v="TEC-PH-10003505"/>
    <x v="2"/>
    <n v="519.67999999999995"/>
  </r>
  <r>
    <n v="6708"/>
    <s v="CA-2015-167724"/>
    <n v="13"/>
    <x v="3"/>
    <x v="2"/>
    <s v="18/04/2015"/>
    <x v="1"/>
    <s v="BF-11170"/>
    <s v="Ben Ferrer"/>
    <x v="2"/>
    <x v="0"/>
    <x v="39"/>
    <x v="3"/>
    <s v="OFF-LA-10002368"/>
    <x v="1"/>
    <n v="7.83"/>
  </r>
  <r>
    <n v="6709"/>
    <s v="CA-2016-123141"/>
    <n v="14"/>
    <x v="0"/>
    <x v="1"/>
    <s v="19/11/2016"/>
    <x v="1"/>
    <s v="GZ-14470"/>
    <s v="Gary Zandusky"/>
    <x v="0"/>
    <x v="0"/>
    <x v="27"/>
    <x v="1"/>
    <s v="FUR-CH-10004287"/>
    <x v="0"/>
    <n v="883.84"/>
  </r>
  <r>
    <n v="6710"/>
    <s v="CA-2016-123141"/>
    <n v="14"/>
    <x v="0"/>
    <x v="1"/>
    <s v="19/11/2016"/>
    <x v="1"/>
    <s v="GZ-14470"/>
    <s v="Gary Zandusky"/>
    <x v="0"/>
    <x v="0"/>
    <x v="27"/>
    <x v="1"/>
    <s v="FUR-CH-10001891"/>
    <x v="0"/>
    <n v="230.352"/>
  </r>
  <r>
    <n v="6711"/>
    <s v="CA-2017-149503"/>
    <n v="9"/>
    <x v="4"/>
    <x v="0"/>
    <s v="12/12/2017"/>
    <x v="2"/>
    <s v="SP-20650"/>
    <s v="Stephanie Phelps"/>
    <x v="1"/>
    <x v="0"/>
    <x v="1"/>
    <x v="1"/>
    <s v="OFF-BI-10002133"/>
    <x v="1"/>
    <n v="273.92"/>
  </r>
  <r>
    <n v="6712"/>
    <s v="CA-2018-163069"/>
    <n v="18"/>
    <x v="6"/>
    <x v="3"/>
    <s v="21/08/2018"/>
    <x v="0"/>
    <s v="PJ-19015"/>
    <s v="Pauline Johnson"/>
    <x v="0"/>
    <x v="0"/>
    <x v="24"/>
    <x v="3"/>
    <s v="OFF-AR-10001419"/>
    <x v="1"/>
    <n v="9.9120000000000008"/>
  </r>
  <r>
    <n v="6713"/>
    <s v="CA-2018-107629"/>
    <n v="14"/>
    <x v="4"/>
    <x v="3"/>
    <s v="14/12/2018"/>
    <x v="3"/>
    <s v="DB-13060"/>
    <s v="Dave Brooks"/>
    <x v="0"/>
    <x v="0"/>
    <x v="10"/>
    <x v="2"/>
    <s v="FUR-FU-10002298"/>
    <x v="0"/>
    <n v="266.35199999999998"/>
  </r>
  <r>
    <n v="6714"/>
    <s v="CA-2018-107629"/>
    <n v="14"/>
    <x v="4"/>
    <x v="3"/>
    <s v="14/12/2018"/>
    <x v="3"/>
    <s v="DB-13060"/>
    <s v="Dave Brooks"/>
    <x v="0"/>
    <x v="0"/>
    <x v="10"/>
    <x v="2"/>
    <s v="FUR-FU-10004091"/>
    <x v="0"/>
    <n v="56.328000000000003"/>
  </r>
  <r>
    <n v="6715"/>
    <s v="CA-2018-107629"/>
    <n v="14"/>
    <x v="4"/>
    <x v="3"/>
    <s v="14/12/2018"/>
    <x v="3"/>
    <s v="DB-13060"/>
    <s v="Dave Brooks"/>
    <x v="0"/>
    <x v="0"/>
    <x v="10"/>
    <x v="2"/>
    <s v="TEC-AC-10004510"/>
    <x v="2"/>
    <n v="39.264000000000003"/>
  </r>
  <r>
    <n v="6716"/>
    <s v="CA-2018-107629"/>
    <n v="14"/>
    <x v="4"/>
    <x v="3"/>
    <s v="14/12/2018"/>
    <x v="3"/>
    <s v="DB-13060"/>
    <s v="Dave Brooks"/>
    <x v="0"/>
    <x v="0"/>
    <x v="10"/>
    <x v="2"/>
    <s v="OFF-AR-10002987"/>
    <x v="1"/>
    <n v="95.231999999999999"/>
  </r>
  <r>
    <n v="6717"/>
    <s v="CA-2017-134789"/>
    <n v="8"/>
    <x v="3"/>
    <x v="0"/>
    <s v="15/04/2017"/>
    <x v="1"/>
    <s v="CK-12325"/>
    <s v="Christine Kargatis"/>
    <x v="2"/>
    <x v="0"/>
    <x v="36"/>
    <x v="0"/>
    <s v="OFF-FA-10002280"/>
    <x v="1"/>
    <n v="30"/>
  </r>
  <r>
    <n v="6718"/>
    <s v="CA-2017-134789"/>
    <n v="8"/>
    <x v="3"/>
    <x v="0"/>
    <s v="15/04/2017"/>
    <x v="1"/>
    <s v="CK-12325"/>
    <s v="Christine Kargatis"/>
    <x v="2"/>
    <x v="0"/>
    <x v="36"/>
    <x v="0"/>
    <s v="OFF-PA-10001934"/>
    <x v="1"/>
    <n v="25.92"/>
  </r>
  <r>
    <n v="6719"/>
    <s v="CA-2017-134789"/>
    <n v="8"/>
    <x v="3"/>
    <x v="0"/>
    <s v="15/04/2017"/>
    <x v="1"/>
    <s v="CK-12325"/>
    <s v="Christine Kargatis"/>
    <x v="2"/>
    <x v="0"/>
    <x v="36"/>
    <x v="0"/>
    <s v="FUR-FU-10003268"/>
    <x v="0"/>
    <n v="159.91999999999999"/>
  </r>
  <r>
    <n v="6720"/>
    <s v="CA-2017-130442"/>
    <n v="16"/>
    <x v="4"/>
    <x v="0"/>
    <s v="19/12/2017"/>
    <x v="2"/>
    <s v="SF-20065"/>
    <s v="Sandra Flanagan"/>
    <x v="0"/>
    <x v="0"/>
    <x v="3"/>
    <x v="0"/>
    <s v="OFF-AP-10004859"/>
    <x v="1"/>
    <n v="34.944000000000003"/>
  </r>
  <r>
    <n v="6721"/>
    <s v="CA-2018-102974"/>
    <n v="19"/>
    <x v="8"/>
    <x v="3"/>
    <s v="24/09/2018"/>
    <x v="1"/>
    <s v="DP-13105"/>
    <s v="Dave Poirier"/>
    <x v="1"/>
    <x v="0"/>
    <x v="1"/>
    <x v="1"/>
    <s v="TEC-AC-10000057"/>
    <x v="2"/>
    <n v="149.94999999999999"/>
  </r>
  <r>
    <n v="6722"/>
    <s v="CA-2018-102974"/>
    <n v="19"/>
    <x v="8"/>
    <x v="3"/>
    <s v="24/09/2018"/>
    <x v="1"/>
    <s v="DP-13105"/>
    <s v="Dave Poirier"/>
    <x v="1"/>
    <x v="0"/>
    <x v="1"/>
    <x v="1"/>
    <s v="OFF-AR-10000914"/>
    <x v="1"/>
    <n v="23.32"/>
  </r>
  <r>
    <n v="6723"/>
    <s v="CA-2018-102974"/>
    <n v="19"/>
    <x v="8"/>
    <x v="3"/>
    <s v="24/09/2018"/>
    <x v="1"/>
    <s v="DP-13105"/>
    <s v="Dave Poirier"/>
    <x v="1"/>
    <x v="0"/>
    <x v="1"/>
    <x v="1"/>
    <s v="OFF-AR-10004956"/>
    <x v="1"/>
    <n v="16.739999999999998"/>
  </r>
  <r>
    <n v="6724"/>
    <s v="US-2018-166394"/>
    <n v="4"/>
    <x v="8"/>
    <x v="3"/>
    <s v="06/09/2018"/>
    <x v="0"/>
    <s v="VM-21835"/>
    <s v="Vivian Mathis"/>
    <x v="0"/>
    <x v="0"/>
    <x v="38"/>
    <x v="3"/>
    <s v="OFF-FA-10001843"/>
    <x v="1"/>
    <n v="14.82"/>
  </r>
  <r>
    <n v="6725"/>
    <s v="CA-2017-128811"/>
    <n v="12"/>
    <x v="8"/>
    <x v="0"/>
    <s v="16/09/2017"/>
    <x v="1"/>
    <s v="SF-20200"/>
    <s v="Sarah Foster"/>
    <x v="0"/>
    <x v="0"/>
    <x v="4"/>
    <x v="1"/>
    <s v="OFF-FA-10000585"/>
    <x v="1"/>
    <n v="10.47"/>
  </r>
  <r>
    <n v="6726"/>
    <s v="CA-2017-128811"/>
    <n v="12"/>
    <x v="8"/>
    <x v="0"/>
    <s v="16/09/2017"/>
    <x v="1"/>
    <s v="SF-20200"/>
    <s v="Sarah Foster"/>
    <x v="0"/>
    <x v="0"/>
    <x v="4"/>
    <x v="1"/>
    <s v="OFF-LA-10003720"/>
    <x v="1"/>
    <n v="11.07"/>
  </r>
  <r>
    <n v="6727"/>
    <s v="CA-2017-128811"/>
    <n v="12"/>
    <x v="8"/>
    <x v="0"/>
    <s v="16/09/2017"/>
    <x v="1"/>
    <s v="SF-20200"/>
    <s v="Sarah Foster"/>
    <x v="0"/>
    <x v="0"/>
    <x v="4"/>
    <x v="1"/>
    <s v="OFF-BI-10000301"/>
    <x v="1"/>
    <n v="20.704000000000001"/>
  </r>
  <r>
    <n v="6728"/>
    <s v="CA-2018-145443"/>
    <n v="10"/>
    <x v="6"/>
    <x v="3"/>
    <s v="15/08/2018"/>
    <x v="0"/>
    <s v="SC-20695"/>
    <s v="Steve Chapman"/>
    <x v="1"/>
    <x v="0"/>
    <x v="14"/>
    <x v="2"/>
    <s v="OFF-PA-10003302"/>
    <x v="1"/>
    <n v="177.2"/>
  </r>
  <r>
    <n v="6729"/>
    <s v="CA-2017-165827"/>
    <n v="4"/>
    <x v="0"/>
    <x v="0"/>
    <s v="09/11/2017"/>
    <x v="1"/>
    <s v="MF-17665"/>
    <s v="Maureen Fritzler"/>
    <x v="1"/>
    <x v="0"/>
    <x v="2"/>
    <x v="0"/>
    <s v="FUR-FU-10001889"/>
    <x v="0"/>
    <n v="50.496000000000002"/>
  </r>
  <r>
    <n v="6730"/>
    <s v="CA-2016-156734"/>
    <n v="18"/>
    <x v="1"/>
    <x v="1"/>
    <s v="20/06/2016"/>
    <x v="2"/>
    <s v="BV-11245"/>
    <s v="Benjamin Venier"/>
    <x v="1"/>
    <x v="0"/>
    <x v="18"/>
    <x v="0"/>
    <s v="OFF-BI-10002982"/>
    <x v="1"/>
    <n v="6.1289999999999996"/>
  </r>
  <r>
    <n v="6731"/>
    <s v="CA-2016-156734"/>
    <n v="18"/>
    <x v="1"/>
    <x v="1"/>
    <s v="20/06/2016"/>
    <x v="2"/>
    <s v="BV-11245"/>
    <s v="Benjamin Venier"/>
    <x v="1"/>
    <x v="0"/>
    <x v="18"/>
    <x v="0"/>
    <s v="FUR-CH-10002965"/>
    <x v="0"/>
    <n v="643.13599999999997"/>
  </r>
  <r>
    <n v="6732"/>
    <s v="CA-2016-156734"/>
    <n v="18"/>
    <x v="1"/>
    <x v="1"/>
    <s v="20/06/2016"/>
    <x v="2"/>
    <s v="BV-11245"/>
    <s v="Benjamin Venier"/>
    <x v="1"/>
    <x v="0"/>
    <x v="18"/>
    <x v="0"/>
    <s v="OFF-PA-10001937"/>
    <x v="1"/>
    <n v="20.736000000000001"/>
  </r>
  <r>
    <n v="6733"/>
    <s v="CA-2015-120096"/>
    <n v="4"/>
    <x v="7"/>
    <x v="2"/>
    <s v="07/07/2015"/>
    <x v="2"/>
    <s v="KE-16420"/>
    <s v="Katrina Edelman"/>
    <x v="1"/>
    <x v="0"/>
    <x v="22"/>
    <x v="1"/>
    <s v="OFF-PA-10001977"/>
    <x v="1"/>
    <n v="177.536"/>
  </r>
  <r>
    <n v="6734"/>
    <s v="CA-2015-120096"/>
    <n v="4"/>
    <x v="7"/>
    <x v="2"/>
    <s v="07/07/2015"/>
    <x v="2"/>
    <s v="KE-16420"/>
    <s v="Katrina Edelman"/>
    <x v="1"/>
    <x v="0"/>
    <x v="22"/>
    <x v="1"/>
    <s v="OFF-AP-10000692"/>
    <x v="1"/>
    <n v="32.432000000000002"/>
  </r>
  <r>
    <n v="6735"/>
    <s v="CA-2016-141754"/>
    <n v="20"/>
    <x v="4"/>
    <x v="1"/>
    <s v="25/12/2016"/>
    <x v="1"/>
    <s v="EM-14200"/>
    <s v="Evan Minnotte"/>
    <x v="2"/>
    <x v="0"/>
    <x v="2"/>
    <x v="0"/>
    <s v="OFF-LA-10004093"/>
    <x v="1"/>
    <n v="11.696"/>
  </r>
  <r>
    <n v="6736"/>
    <s v="CA-2017-123358"/>
    <n v="10"/>
    <x v="3"/>
    <x v="0"/>
    <s v="17/04/2017"/>
    <x v="1"/>
    <s v="BT-11680"/>
    <s v="Brian Thompson"/>
    <x v="0"/>
    <x v="0"/>
    <x v="1"/>
    <x v="1"/>
    <s v="OFF-AP-10004980"/>
    <x v="1"/>
    <n v="113.76"/>
  </r>
  <r>
    <n v="6737"/>
    <s v="CA-2017-123358"/>
    <n v="10"/>
    <x v="3"/>
    <x v="0"/>
    <s v="17/04/2017"/>
    <x v="1"/>
    <s v="BT-11680"/>
    <s v="Brian Thompson"/>
    <x v="0"/>
    <x v="0"/>
    <x v="1"/>
    <x v="1"/>
    <s v="OFF-ST-10001932"/>
    <x v="1"/>
    <n v="579.51"/>
  </r>
  <r>
    <n v="6738"/>
    <s v="CA-2017-123358"/>
    <n v="10"/>
    <x v="3"/>
    <x v="0"/>
    <s v="17/04/2017"/>
    <x v="1"/>
    <s v="BT-11680"/>
    <s v="Brian Thompson"/>
    <x v="0"/>
    <x v="0"/>
    <x v="1"/>
    <x v="1"/>
    <s v="OFF-ST-10000636"/>
    <x v="1"/>
    <n v="150.66"/>
  </r>
  <r>
    <n v="6739"/>
    <s v="CA-2017-123358"/>
    <n v="10"/>
    <x v="3"/>
    <x v="0"/>
    <s v="17/04/2017"/>
    <x v="1"/>
    <s v="BT-11680"/>
    <s v="Brian Thompson"/>
    <x v="0"/>
    <x v="0"/>
    <x v="1"/>
    <x v="1"/>
    <s v="OFF-BI-10000069"/>
    <x v="1"/>
    <n v="48.031999999999996"/>
  </r>
  <r>
    <n v="6740"/>
    <s v="CA-2015-144029"/>
    <n v="26"/>
    <x v="5"/>
    <x v="2"/>
    <s v="31/05/2015"/>
    <x v="1"/>
    <s v="MM-18055"/>
    <s v="Michelle Moray"/>
    <x v="0"/>
    <x v="0"/>
    <x v="10"/>
    <x v="2"/>
    <s v="OFF-ST-10001837"/>
    <x v="1"/>
    <n v="102.624"/>
  </r>
  <r>
    <n v="6741"/>
    <s v="CA-2015-144029"/>
    <n v="26"/>
    <x v="5"/>
    <x v="2"/>
    <s v="31/05/2015"/>
    <x v="1"/>
    <s v="MM-18055"/>
    <s v="Michelle Moray"/>
    <x v="0"/>
    <x v="0"/>
    <x v="10"/>
    <x v="2"/>
    <s v="FUR-CH-10003981"/>
    <x v="0"/>
    <n v="359.77199999999999"/>
  </r>
  <r>
    <n v="6742"/>
    <s v="CA-2015-144029"/>
    <n v="26"/>
    <x v="5"/>
    <x v="2"/>
    <s v="31/05/2015"/>
    <x v="1"/>
    <s v="MM-18055"/>
    <s v="Michelle Moray"/>
    <x v="0"/>
    <x v="0"/>
    <x v="10"/>
    <x v="2"/>
    <s v="OFF-AR-10000716"/>
    <x v="1"/>
    <n v="13.391999999999999"/>
  </r>
  <r>
    <n v="6743"/>
    <s v="US-2018-101784"/>
    <n v="6"/>
    <x v="7"/>
    <x v="3"/>
    <s v="11/07/2018"/>
    <x v="1"/>
    <s v="PO-18850"/>
    <s v="Patrick O'Brill"/>
    <x v="0"/>
    <x v="0"/>
    <x v="1"/>
    <x v="1"/>
    <s v="FUR-CH-10001146"/>
    <x v="0"/>
    <n v="122.136"/>
  </r>
  <r>
    <n v="6744"/>
    <s v="CA-2016-156923"/>
    <n v="16"/>
    <x v="11"/>
    <x v="1"/>
    <s v="20/02/2016"/>
    <x v="1"/>
    <s v="SP-20860"/>
    <s v="Sung Pak"/>
    <x v="1"/>
    <x v="0"/>
    <x v="38"/>
    <x v="3"/>
    <s v="OFF-PA-10002751"/>
    <x v="1"/>
    <n v="35.880000000000003"/>
  </r>
  <r>
    <n v="6745"/>
    <s v="CA-2018-111269"/>
    <n v="16"/>
    <x v="1"/>
    <x v="3"/>
    <s v="18/06/2018"/>
    <x v="0"/>
    <s v="CS-12355"/>
    <s v="Christine Sundaresam"/>
    <x v="0"/>
    <x v="0"/>
    <x v="24"/>
    <x v="3"/>
    <s v="TEC-AC-10001606"/>
    <x v="2"/>
    <n v="479.952"/>
  </r>
  <r>
    <n v="6746"/>
    <s v="CA-2018-111269"/>
    <n v="16"/>
    <x v="1"/>
    <x v="3"/>
    <s v="18/06/2018"/>
    <x v="0"/>
    <s v="CS-12355"/>
    <s v="Christine Sundaresam"/>
    <x v="0"/>
    <x v="0"/>
    <x v="24"/>
    <x v="3"/>
    <s v="OFF-AR-10001427"/>
    <x v="1"/>
    <n v="23.92"/>
  </r>
  <r>
    <n v="6747"/>
    <s v="CA-2018-159156"/>
    <n v="13"/>
    <x v="0"/>
    <x v="3"/>
    <s v="16/11/2018"/>
    <x v="2"/>
    <s v="KB-16600"/>
    <s v="Ken Brennan"/>
    <x v="1"/>
    <x v="0"/>
    <x v="15"/>
    <x v="3"/>
    <s v="TEC-PH-10004389"/>
    <x v="2"/>
    <n v="629.95000000000005"/>
  </r>
  <r>
    <n v="6748"/>
    <s v="CA-2018-100230"/>
    <n v="11"/>
    <x v="4"/>
    <x v="3"/>
    <s v="15/12/2018"/>
    <x v="1"/>
    <s v="AA-10375"/>
    <s v="Allen Armold"/>
    <x v="0"/>
    <x v="0"/>
    <x v="15"/>
    <x v="3"/>
    <s v="OFF-BI-10002498"/>
    <x v="1"/>
    <n v="14.952"/>
  </r>
  <r>
    <n v="6749"/>
    <s v="CA-2018-100230"/>
    <n v="11"/>
    <x v="4"/>
    <x v="3"/>
    <s v="15/12/2018"/>
    <x v="1"/>
    <s v="AA-10375"/>
    <s v="Allen Armold"/>
    <x v="0"/>
    <x v="0"/>
    <x v="15"/>
    <x v="3"/>
    <s v="OFF-PA-10002245"/>
    <x v="1"/>
    <n v="17.940000000000001"/>
  </r>
  <r>
    <n v="6750"/>
    <s v="CA-2018-100230"/>
    <n v="11"/>
    <x v="4"/>
    <x v="3"/>
    <s v="15/12/2018"/>
    <x v="1"/>
    <s v="AA-10375"/>
    <s v="Allen Armold"/>
    <x v="0"/>
    <x v="0"/>
    <x v="15"/>
    <x v="3"/>
    <s v="TEC-PH-10004522"/>
    <x v="2"/>
    <n v="116.98"/>
  </r>
  <r>
    <n v="6751"/>
    <s v="CA-2017-154767"/>
    <n v="28"/>
    <x v="1"/>
    <x v="0"/>
    <s v="30/06/2017"/>
    <x v="0"/>
    <s v="BP-11155"/>
    <s v="Becky Pak"/>
    <x v="0"/>
    <x v="0"/>
    <x v="30"/>
    <x v="3"/>
    <s v="FUR-CH-10003535"/>
    <x v="0"/>
    <n v="121.96"/>
  </r>
  <r>
    <n v="6752"/>
    <s v="CA-2017-154767"/>
    <n v="28"/>
    <x v="1"/>
    <x v="0"/>
    <s v="30/06/2017"/>
    <x v="0"/>
    <s v="BP-11155"/>
    <s v="Becky Pak"/>
    <x v="0"/>
    <x v="0"/>
    <x v="30"/>
    <x v="3"/>
    <s v="OFF-AP-10000595"/>
    <x v="1"/>
    <n v="8.74"/>
  </r>
  <r>
    <n v="6753"/>
    <s v="CA-2017-154767"/>
    <n v="28"/>
    <x v="1"/>
    <x v="0"/>
    <s v="30/06/2017"/>
    <x v="0"/>
    <s v="BP-11155"/>
    <s v="Becky Pak"/>
    <x v="0"/>
    <x v="0"/>
    <x v="30"/>
    <x v="3"/>
    <s v="OFF-PA-10003039"/>
    <x v="1"/>
    <n v="61.96"/>
  </r>
  <r>
    <n v="6754"/>
    <s v="CA-2017-154767"/>
    <n v="28"/>
    <x v="1"/>
    <x v="0"/>
    <s v="30/06/2017"/>
    <x v="0"/>
    <s v="BP-11155"/>
    <s v="Becky Pak"/>
    <x v="0"/>
    <x v="0"/>
    <x v="30"/>
    <x v="3"/>
    <s v="OFF-BI-10002003"/>
    <x v="1"/>
    <n v="7.96"/>
  </r>
  <r>
    <n v="6755"/>
    <s v="CA-2017-154767"/>
    <n v="28"/>
    <x v="1"/>
    <x v="0"/>
    <s v="30/06/2017"/>
    <x v="0"/>
    <s v="BP-11155"/>
    <s v="Becky Pak"/>
    <x v="0"/>
    <x v="0"/>
    <x v="30"/>
    <x v="3"/>
    <s v="OFF-AP-10002311"/>
    <x v="1"/>
    <n v="275.24"/>
  </r>
  <r>
    <n v="6756"/>
    <s v="CA-2018-124205"/>
    <n v="15"/>
    <x v="8"/>
    <x v="3"/>
    <s v="19/09/2018"/>
    <x v="1"/>
    <s v="TC-21145"/>
    <s v="Theresa Coyne"/>
    <x v="1"/>
    <x v="0"/>
    <x v="30"/>
    <x v="3"/>
    <s v="FUR-FU-10002445"/>
    <x v="0"/>
    <n v="47.4"/>
  </r>
  <r>
    <n v="6757"/>
    <s v="CA-2018-124205"/>
    <n v="15"/>
    <x v="8"/>
    <x v="3"/>
    <s v="19/09/2018"/>
    <x v="1"/>
    <s v="TC-21145"/>
    <s v="Theresa Coyne"/>
    <x v="1"/>
    <x v="0"/>
    <x v="30"/>
    <x v="3"/>
    <s v="FUR-CH-10003606"/>
    <x v="0"/>
    <n v="512.96"/>
  </r>
  <r>
    <n v="6758"/>
    <s v="CA-2018-124205"/>
    <n v="15"/>
    <x v="8"/>
    <x v="3"/>
    <s v="19/09/2018"/>
    <x v="1"/>
    <s v="TC-21145"/>
    <s v="Theresa Coyne"/>
    <x v="1"/>
    <x v="0"/>
    <x v="30"/>
    <x v="3"/>
    <s v="TEC-PH-10002115"/>
    <x v="2"/>
    <n v="395.94"/>
  </r>
  <r>
    <n v="6759"/>
    <s v="CA-2018-124205"/>
    <n v="15"/>
    <x v="8"/>
    <x v="3"/>
    <s v="19/09/2018"/>
    <x v="1"/>
    <s v="TC-21145"/>
    <s v="Theresa Coyne"/>
    <x v="1"/>
    <x v="0"/>
    <x v="30"/>
    <x v="3"/>
    <s v="OFF-ST-10000934"/>
    <x v="1"/>
    <n v="81.96"/>
  </r>
  <r>
    <n v="6760"/>
    <s v="CA-2018-165715"/>
    <n v="2"/>
    <x v="4"/>
    <x v="3"/>
    <s v="08/12/2018"/>
    <x v="1"/>
    <s v="BG-11035"/>
    <s v="Barry Gonzalez"/>
    <x v="0"/>
    <x v="0"/>
    <x v="3"/>
    <x v="0"/>
    <s v="OFF-AR-10003903"/>
    <x v="1"/>
    <n v="32.776000000000003"/>
  </r>
  <r>
    <n v="6761"/>
    <s v="CA-2018-100636"/>
    <n v="26"/>
    <x v="1"/>
    <x v="3"/>
    <s v="30/06/2018"/>
    <x v="1"/>
    <s v="DO-13435"/>
    <s v="Denny Ordway"/>
    <x v="0"/>
    <x v="0"/>
    <x v="15"/>
    <x v="3"/>
    <s v="OFF-ST-10004123"/>
    <x v="1"/>
    <n v="272.94"/>
  </r>
  <r>
    <n v="6762"/>
    <s v="CA-2017-162943"/>
    <n v="24"/>
    <x v="7"/>
    <x v="0"/>
    <s v="26/07/2017"/>
    <x v="0"/>
    <s v="DB-12970"/>
    <s v="Darren Budd"/>
    <x v="1"/>
    <x v="0"/>
    <x v="15"/>
    <x v="3"/>
    <s v="FUR-CH-10001708"/>
    <x v="0"/>
    <n v="253.76400000000001"/>
  </r>
  <r>
    <n v="6763"/>
    <s v="CA-2017-144764"/>
    <n v="2"/>
    <x v="8"/>
    <x v="0"/>
    <s v="08/09/2017"/>
    <x v="1"/>
    <s v="RL-19615"/>
    <s v="Rob Lucas"/>
    <x v="0"/>
    <x v="0"/>
    <x v="10"/>
    <x v="2"/>
    <s v="OFF-LA-10000240"/>
    <x v="1"/>
    <n v="29.24"/>
  </r>
  <r>
    <n v="6764"/>
    <s v="CA-2017-144764"/>
    <n v="2"/>
    <x v="8"/>
    <x v="0"/>
    <s v="08/09/2017"/>
    <x v="1"/>
    <s v="RL-19615"/>
    <s v="Rob Lucas"/>
    <x v="0"/>
    <x v="0"/>
    <x v="10"/>
    <x v="2"/>
    <s v="OFF-ST-10002485"/>
    <x v="1"/>
    <n v="35.167999999999999"/>
  </r>
  <r>
    <n v="6765"/>
    <s v="CA-2017-144764"/>
    <n v="2"/>
    <x v="8"/>
    <x v="0"/>
    <s v="08/09/2017"/>
    <x v="1"/>
    <s v="RL-19615"/>
    <s v="Rob Lucas"/>
    <x v="0"/>
    <x v="0"/>
    <x v="10"/>
    <x v="2"/>
    <s v="TEC-MA-10003230"/>
    <x v="2"/>
    <n v="1362.9"/>
  </r>
  <r>
    <n v="6766"/>
    <s v="CA-2018-100615"/>
    <n v="20"/>
    <x v="3"/>
    <x v="3"/>
    <s v="24/04/2018"/>
    <x v="1"/>
    <s v="SJ-20215"/>
    <s v="Sarah Jordon"/>
    <x v="0"/>
    <x v="0"/>
    <x v="10"/>
    <x v="2"/>
    <s v="FUR-CH-10002602"/>
    <x v="0"/>
    <n v="317.05799999999999"/>
  </r>
  <r>
    <n v="6767"/>
    <s v="CA-2018-100615"/>
    <n v="20"/>
    <x v="3"/>
    <x v="3"/>
    <s v="24/04/2018"/>
    <x v="1"/>
    <s v="SJ-20215"/>
    <s v="Sarah Jordon"/>
    <x v="0"/>
    <x v="0"/>
    <x v="10"/>
    <x v="2"/>
    <s v="OFF-AR-10001683"/>
    <x v="1"/>
    <n v="15.76"/>
  </r>
  <r>
    <n v="6768"/>
    <s v="CA-2018-100615"/>
    <n v="20"/>
    <x v="3"/>
    <x v="3"/>
    <s v="24/04/2018"/>
    <x v="1"/>
    <s v="SJ-20215"/>
    <s v="Sarah Jordon"/>
    <x v="0"/>
    <x v="0"/>
    <x v="10"/>
    <x v="2"/>
    <s v="FUR-FU-10002456"/>
    <x v="0"/>
    <n v="14.56"/>
  </r>
  <r>
    <n v="6769"/>
    <s v="CA-2015-109302"/>
    <n v="12"/>
    <x v="6"/>
    <x v="2"/>
    <s v="16/08/2015"/>
    <x v="1"/>
    <s v="CS-12175"/>
    <s v="Charles Sheldon"/>
    <x v="1"/>
    <x v="0"/>
    <x v="30"/>
    <x v="3"/>
    <s v="OFF-BI-10002854"/>
    <x v="1"/>
    <n v="196.21"/>
  </r>
  <r>
    <n v="6770"/>
    <s v="CA-2018-139787"/>
    <n v="19"/>
    <x v="8"/>
    <x v="3"/>
    <s v="23/09/2018"/>
    <x v="1"/>
    <s v="JP-16135"/>
    <s v="Julie Prescott"/>
    <x v="2"/>
    <x v="0"/>
    <x v="32"/>
    <x v="0"/>
    <s v="OFF-AR-10002445"/>
    <x v="1"/>
    <n v="35.4"/>
  </r>
  <r>
    <n v="6771"/>
    <s v="CA-2018-139402"/>
    <n v="9"/>
    <x v="4"/>
    <x v="3"/>
    <s v="13/12/2018"/>
    <x v="1"/>
    <s v="NC-18535"/>
    <s v="Nick Crebassa"/>
    <x v="1"/>
    <x v="0"/>
    <x v="16"/>
    <x v="1"/>
    <s v="OFF-PA-10004359"/>
    <x v="1"/>
    <n v="419.4"/>
  </r>
  <r>
    <n v="6772"/>
    <s v="CA-2018-139402"/>
    <n v="9"/>
    <x v="4"/>
    <x v="3"/>
    <s v="13/12/2018"/>
    <x v="1"/>
    <s v="NC-18535"/>
    <s v="Nick Crebassa"/>
    <x v="1"/>
    <x v="0"/>
    <x v="16"/>
    <x v="1"/>
    <s v="OFF-BI-10000279"/>
    <x v="1"/>
    <n v="13.005000000000001"/>
  </r>
  <r>
    <n v="6773"/>
    <s v="CA-2017-119018"/>
    <n v="4"/>
    <x v="0"/>
    <x v="0"/>
    <s v="08/11/2017"/>
    <x v="1"/>
    <s v="CW-11905"/>
    <s v="Carl Weiss"/>
    <x v="2"/>
    <x v="0"/>
    <x v="1"/>
    <x v="1"/>
    <s v="OFF-BI-10003314"/>
    <x v="1"/>
    <n v="7.7119999999999997"/>
  </r>
  <r>
    <n v="6774"/>
    <s v="CA-2017-119018"/>
    <n v="4"/>
    <x v="0"/>
    <x v="0"/>
    <s v="08/11/2017"/>
    <x v="1"/>
    <s v="CW-11905"/>
    <s v="Carl Weiss"/>
    <x v="2"/>
    <x v="0"/>
    <x v="1"/>
    <x v="1"/>
    <s v="OFF-BI-10000494"/>
    <x v="1"/>
    <n v="4.1760000000000002"/>
  </r>
  <r>
    <n v="6775"/>
    <s v="CA-2017-119018"/>
    <n v="4"/>
    <x v="0"/>
    <x v="0"/>
    <s v="08/11/2017"/>
    <x v="1"/>
    <s v="CW-11905"/>
    <s v="Carl Weiss"/>
    <x v="2"/>
    <x v="0"/>
    <x v="1"/>
    <x v="1"/>
    <s v="OFF-PA-10000295"/>
    <x v="1"/>
    <n v="38.880000000000003"/>
  </r>
  <r>
    <n v="6776"/>
    <s v="CA-2016-105361"/>
    <n v="29"/>
    <x v="10"/>
    <x v="1"/>
    <s v="04/04/2016"/>
    <x v="1"/>
    <s v="CM-12115"/>
    <s v="Chad McGuire"/>
    <x v="0"/>
    <x v="0"/>
    <x v="15"/>
    <x v="3"/>
    <s v="OFF-PA-10002615"/>
    <x v="1"/>
    <n v="17.64"/>
  </r>
  <r>
    <n v="6777"/>
    <s v="US-2017-152373"/>
    <n v="5"/>
    <x v="8"/>
    <x v="0"/>
    <s v="11/09/2017"/>
    <x v="1"/>
    <s v="PT-19090"/>
    <s v="Pete Takahito"/>
    <x v="0"/>
    <x v="0"/>
    <x v="5"/>
    <x v="2"/>
    <s v="OFF-ST-10003479"/>
    <x v="1"/>
    <n v="93.456000000000003"/>
  </r>
  <r>
    <n v="6778"/>
    <s v="US-2018-166037"/>
    <n v="28"/>
    <x v="9"/>
    <x v="3"/>
    <s v="01/02/2018"/>
    <x v="1"/>
    <s v="CL-12700"/>
    <s v="Craig Leslie"/>
    <x v="2"/>
    <x v="0"/>
    <x v="15"/>
    <x v="3"/>
    <s v="TEC-AC-10002800"/>
    <x v="2"/>
    <n v="449.91"/>
  </r>
  <r>
    <n v="6779"/>
    <s v="US-2017-147711"/>
    <n v="3"/>
    <x v="8"/>
    <x v="0"/>
    <s v="08/09/2017"/>
    <x v="0"/>
    <s v="HF-14995"/>
    <s v="Herbert Flentye"/>
    <x v="0"/>
    <x v="0"/>
    <x v="39"/>
    <x v="3"/>
    <s v="FUR-BO-10003159"/>
    <x v="0"/>
    <n v="344.94"/>
  </r>
  <r>
    <n v="6780"/>
    <s v="US-2017-147711"/>
    <n v="3"/>
    <x v="8"/>
    <x v="0"/>
    <s v="08/09/2017"/>
    <x v="0"/>
    <s v="HF-14995"/>
    <s v="Herbert Flentye"/>
    <x v="0"/>
    <x v="0"/>
    <x v="39"/>
    <x v="3"/>
    <s v="FUR-FU-10002364"/>
    <x v="0"/>
    <n v="14.76"/>
  </r>
  <r>
    <n v="6781"/>
    <s v="US-2017-147711"/>
    <n v="3"/>
    <x v="8"/>
    <x v="0"/>
    <s v="08/09/2017"/>
    <x v="0"/>
    <s v="HF-14995"/>
    <s v="Herbert Flentye"/>
    <x v="0"/>
    <x v="0"/>
    <x v="39"/>
    <x v="3"/>
    <s v="OFF-BI-10003350"/>
    <x v="1"/>
    <n v="12.76"/>
  </r>
  <r>
    <n v="6782"/>
    <s v="US-2017-147711"/>
    <n v="3"/>
    <x v="8"/>
    <x v="0"/>
    <s v="08/09/2017"/>
    <x v="0"/>
    <s v="HF-14995"/>
    <s v="Herbert Flentye"/>
    <x v="0"/>
    <x v="0"/>
    <x v="39"/>
    <x v="3"/>
    <s v="OFF-LA-10004093"/>
    <x v="1"/>
    <n v="58.48"/>
  </r>
  <r>
    <n v="6783"/>
    <s v="CA-2018-121293"/>
    <n v="25"/>
    <x v="7"/>
    <x v="3"/>
    <s v="28/07/2018"/>
    <x v="0"/>
    <s v="JC-15775"/>
    <s v="John Castell"/>
    <x v="0"/>
    <x v="0"/>
    <x v="9"/>
    <x v="3"/>
    <s v="FUR-FU-10000732"/>
    <x v="0"/>
    <n v="20.096"/>
  </r>
  <r>
    <n v="6784"/>
    <s v="CA-2018-121293"/>
    <n v="25"/>
    <x v="7"/>
    <x v="3"/>
    <s v="28/07/2018"/>
    <x v="0"/>
    <s v="JC-15775"/>
    <s v="John Castell"/>
    <x v="0"/>
    <x v="0"/>
    <x v="9"/>
    <x v="3"/>
    <s v="OFF-SU-10004884"/>
    <x v="1"/>
    <n v="37.752000000000002"/>
  </r>
  <r>
    <n v="6785"/>
    <s v="CA-2018-121293"/>
    <n v="25"/>
    <x v="7"/>
    <x v="3"/>
    <s v="28/07/2018"/>
    <x v="0"/>
    <s v="JC-15775"/>
    <s v="John Castell"/>
    <x v="0"/>
    <x v="0"/>
    <x v="9"/>
    <x v="3"/>
    <s v="FUR-TA-10001771"/>
    <x v="0"/>
    <n v="138.58799999999999"/>
  </r>
  <r>
    <n v="6786"/>
    <s v="CA-2018-121293"/>
    <n v="25"/>
    <x v="7"/>
    <x v="3"/>
    <s v="28/07/2018"/>
    <x v="0"/>
    <s v="JC-15775"/>
    <s v="John Castell"/>
    <x v="0"/>
    <x v="0"/>
    <x v="9"/>
    <x v="3"/>
    <s v="OFF-ST-10000060"/>
    <x v="1"/>
    <n v="259.92"/>
  </r>
  <r>
    <n v="6787"/>
    <s v="CA-2018-121293"/>
    <n v="25"/>
    <x v="7"/>
    <x v="3"/>
    <s v="28/07/2018"/>
    <x v="0"/>
    <s v="JC-15775"/>
    <s v="John Castell"/>
    <x v="0"/>
    <x v="0"/>
    <x v="9"/>
    <x v="3"/>
    <s v="OFF-PA-10004100"/>
    <x v="1"/>
    <n v="20.736000000000001"/>
  </r>
  <r>
    <n v="6788"/>
    <s v="CA-2016-118843"/>
    <n v="13"/>
    <x v="8"/>
    <x v="1"/>
    <s v="20/09/2016"/>
    <x v="1"/>
    <s v="JH-15910"/>
    <s v="Jonathan Howell"/>
    <x v="0"/>
    <x v="0"/>
    <x v="32"/>
    <x v="0"/>
    <s v="FUR-FU-10003975"/>
    <x v="0"/>
    <n v="129.93"/>
  </r>
  <r>
    <n v="6789"/>
    <s v="CA-2016-118843"/>
    <n v="13"/>
    <x v="8"/>
    <x v="1"/>
    <s v="20/09/2016"/>
    <x v="1"/>
    <s v="JH-15910"/>
    <s v="Jonathan Howell"/>
    <x v="0"/>
    <x v="0"/>
    <x v="32"/>
    <x v="0"/>
    <s v="OFF-PA-10001712"/>
    <x v="1"/>
    <n v="69.930000000000007"/>
  </r>
  <r>
    <n v="6790"/>
    <s v="CA-2016-161445"/>
    <n v="7"/>
    <x v="8"/>
    <x v="1"/>
    <s v="09/09/2016"/>
    <x v="0"/>
    <s v="CC-12610"/>
    <s v="Corey Catlett"/>
    <x v="1"/>
    <x v="0"/>
    <x v="3"/>
    <x v="0"/>
    <s v="OFF-AR-10001953"/>
    <x v="1"/>
    <n v="140.73599999999999"/>
  </r>
  <r>
    <n v="6791"/>
    <s v="CA-2017-124527"/>
    <n v="16"/>
    <x v="0"/>
    <x v="0"/>
    <s v="17/11/2017"/>
    <x v="2"/>
    <s v="IM-15055"/>
    <s v="Ionia McGrath"/>
    <x v="0"/>
    <x v="0"/>
    <x v="1"/>
    <x v="1"/>
    <s v="OFF-BI-10004967"/>
    <x v="1"/>
    <n v="8.32"/>
  </r>
  <r>
    <n v="6792"/>
    <s v="CA-2017-162348"/>
    <n v="10"/>
    <x v="0"/>
    <x v="0"/>
    <s v="15/11/2017"/>
    <x v="1"/>
    <s v="BF-11170"/>
    <s v="Ben Ferrer"/>
    <x v="2"/>
    <x v="0"/>
    <x v="1"/>
    <x v="1"/>
    <s v="FUR-FU-10003731"/>
    <x v="0"/>
    <n v="9.98"/>
  </r>
  <r>
    <n v="6793"/>
    <s v="CA-2015-141005"/>
    <n v="15"/>
    <x v="6"/>
    <x v="2"/>
    <s v="18/08/2015"/>
    <x v="2"/>
    <s v="CS-12355"/>
    <s v="Christine Sundaresam"/>
    <x v="0"/>
    <x v="0"/>
    <x v="29"/>
    <x v="3"/>
    <s v="OFF-BI-10001989"/>
    <x v="1"/>
    <n v="62.94"/>
  </r>
  <r>
    <n v="6794"/>
    <s v="CA-2016-145394"/>
    <n v="16"/>
    <x v="0"/>
    <x v="1"/>
    <s v="20/11/2016"/>
    <x v="1"/>
    <s v="MC-17605"/>
    <s v="Matt Connell"/>
    <x v="1"/>
    <x v="0"/>
    <x v="10"/>
    <x v="2"/>
    <s v="OFF-ST-10000344"/>
    <x v="1"/>
    <n v="21.488"/>
  </r>
  <r>
    <n v="6795"/>
    <s v="CA-2016-145394"/>
    <n v="16"/>
    <x v="0"/>
    <x v="1"/>
    <s v="20/11/2016"/>
    <x v="1"/>
    <s v="MC-17605"/>
    <s v="Matt Connell"/>
    <x v="1"/>
    <x v="0"/>
    <x v="10"/>
    <x v="2"/>
    <s v="TEC-PH-10001051"/>
    <x v="2"/>
    <n v="239.976"/>
  </r>
  <r>
    <n v="6796"/>
    <s v="CA-2016-145394"/>
    <n v="16"/>
    <x v="0"/>
    <x v="1"/>
    <s v="20/11/2016"/>
    <x v="1"/>
    <s v="MC-17605"/>
    <s v="Matt Connell"/>
    <x v="1"/>
    <x v="0"/>
    <x v="10"/>
    <x v="2"/>
    <s v="FUR-FU-10001215"/>
    <x v="0"/>
    <n v="34.503999999999998"/>
  </r>
  <r>
    <n v="6797"/>
    <s v="CA-2016-168809"/>
    <n v="25"/>
    <x v="6"/>
    <x v="1"/>
    <s v="25/08/2016"/>
    <x v="3"/>
    <s v="MC-18100"/>
    <s v="Mick Crebagga"/>
    <x v="0"/>
    <x v="0"/>
    <x v="5"/>
    <x v="2"/>
    <s v="FUR-FU-10001473"/>
    <x v="0"/>
    <n v="20.103999999999999"/>
  </r>
  <r>
    <n v="6798"/>
    <s v="CA-2016-168809"/>
    <n v="25"/>
    <x v="6"/>
    <x v="1"/>
    <s v="25/08/2016"/>
    <x v="3"/>
    <s v="MC-18100"/>
    <s v="Mick Crebagga"/>
    <x v="0"/>
    <x v="0"/>
    <x v="5"/>
    <x v="2"/>
    <s v="OFF-BI-10000315"/>
    <x v="1"/>
    <n v="3.798"/>
  </r>
  <r>
    <n v="6799"/>
    <s v="CA-2016-168809"/>
    <n v="25"/>
    <x v="6"/>
    <x v="1"/>
    <s v="25/08/2016"/>
    <x v="3"/>
    <s v="MC-18100"/>
    <s v="Mick Crebagga"/>
    <x v="0"/>
    <x v="0"/>
    <x v="5"/>
    <x v="2"/>
    <s v="FUR-FU-10002240"/>
    <x v="0"/>
    <n v="7.88"/>
  </r>
  <r>
    <n v="6800"/>
    <s v="CA-2017-109827"/>
    <n v="25"/>
    <x v="4"/>
    <x v="0"/>
    <s v="01/01/2018"/>
    <x v="1"/>
    <s v="LW-16825"/>
    <s v="Laurel Workman"/>
    <x v="1"/>
    <x v="0"/>
    <x v="16"/>
    <x v="1"/>
    <s v="FUR-TA-10002607"/>
    <x v="0"/>
    <n v="35.445"/>
  </r>
  <r>
    <n v="6801"/>
    <s v="CA-2017-109827"/>
    <n v="25"/>
    <x v="4"/>
    <x v="0"/>
    <s v="01/01/2018"/>
    <x v="1"/>
    <s v="LW-16825"/>
    <s v="Laurel Workman"/>
    <x v="1"/>
    <x v="0"/>
    <x v="16"/>
    <x v="1"/>
    <s v="TEC-MA-10003356"/>
    <x v="2"/>
    <n v="269.97000000000003"/>
  </r>
  <r>
    <n v="6802"/>
    <s v="CA-2017-109827"/>
    <n v="25"/>
    <x v="4"/>
    <x v="0"/>
    <s v="01/01/2018"/>
    <x v="1"/>
    <s v="LW-16825"/>
    <s v="Laurel Workman"/>
    <x v="1"/>
    <x v="0"/>
    <x v="16"/>
    <x v="1"/>
    <s v="TEC-AC-10002217"/>
    <x v="2"/>
    <n v="45.12"/>
  </r>
  <r>
    <n v="6803"/>
    <s v="CA-2017-109827"/>
    <n v="25"/>
    <x v="4"/>
    <x v="0"/>
    <s v="01/01/2018"/>
    <x v="1"/>
    <s v="LW-16825"/>
    <s v="Laurel Workman"/>
    <x v="1"/>
    <x v="0"/>
    <x v="16"/>
    <x v="1"/>
    <s v="TEC-AC-10004353"/>
    <x v="2"/>
    <n v="100.8"/>
  </r>
  <r>
    <n v="6804"/>
    <s v="CA-2017-109827"/>
    <n v="25"/>
    <x v="4"/>
    <x v="0"/>
    <s v="01/01/2018"/>
    <x v="1"/>
    <s v="LW-16825"/>
    <s v="Laurel Workman"/>
    <x v="1"/>
    <x v="0"/>
    <x v="16"/>
    <x v="1"/>
    <s v="FUR-CH-10004754"/>
    <x v="0"/>
    <n v="47.968000000000004"/>
  </r>
  <r>
    <n v="6805"/>
    <s v="CA-2015-152233"/>
    <n v="5"/>
    <x v="2"/>
    <x v="2"/>
    <s v="06/10/2015"/>
    <x v="2"/>
    <s v="KH-16510"/>
    <s v="Keith Herrera"/>
    <x v="0"/>
    <x v="0"/>
    <x v="1"/>
    <x v="1"/>
    <s v="TEC-AC-10002800"/>
    <x v="2"/>
    <n v="99.98"/>
  </r>
  <r>
    <n v="6806"/>
    <s v="CA-2015-125682"/>
    <n v="22"/>
    <x v="0"/>
    <x v="2"/>
    <s v="25/11/2015"/>
    <x v="2"/>
    <s v="RB-19645"/>
    <s v="Robert Barroso"/>
    <x v="1"/>
    <x v="0"/>
    <x v="32"/>
    <x v="0"/>
    <s v="OFF-PA-10001752"/>
    <x v="1"/>
    <n v="9.9600000000000009"/>
  </r>
  <r>
    <n v="6807"/>
    <s v="CA-2018-162880"/>
    <n v="25"/>
    <x v="4"/>
    <x v="3"/>
    <s v="29/12/2018"/>
    <x v="1"/>
    <s v="GD-14590"/>
    <s v="Giulietta Dortch"/>
    <x v="1"/>
    <x v="0"/>
    <x v="4"/>
    <x v="1"/>
    <s v="OFF-BI-10003314"/>
    <x v="1"/>
    <n v="3.8559999999999999"/>
  </r>
  <r>
    <n v="6808"/>
    <s v="CA-2016-128125"/>
    <n v="31"/>
    <x v="10"/>
    <x v="1"/>
    <s v="05/04/2016"/>
    <x v="1"/>
    <s v="EB-13705"/>
    <s v="Ed Braxton"/>
    <x v="1"/>
    <x v="0"/>
    <x v="5"/>
    <x v="2"/>
    <s v="OFF-PA-10000357"/>
    <x v="1"/>
    <n v="98.376000000000005"/>
  </r>
  <r>
    <n v="6809"/>
    <s v="CA-2016-128125"/>
    <n v="31"/>
    <x v="10"/>
    <x v="1"/>
    <s v="05/04/2016"/>
    <x v="1"/>
    <s v="EB-13705"/>
    <s v="Ed Braxton"/>
    <x v="1"/>
    <x v="0"/>
    <x v="5"/>
    <x v="2"/>
    <s v="FUR-FU-10001085"/>
    <x v="0"/>
    <n v="22.38"/>
  </r>
  <r>
    <n v="6810"/>
    <s v="CA-2018-156237"/>
    <n v="14"/>
    <x v="8"/>
    <x v="3"/>
    <s v="15/09/2018"/>
    <x v="2"/>
    <s v="PS-18760"/>
    <s v="Pamela Stobb"/>
    <x v="0"/>
    <x v="0"/>
    <x v="9"/>
    <x v="3"/>
    <s v="OFF-BI-10000301"/>
    <x v="1"/>
    <n v="3.8820000000000001"/>
  </r>
  <r>
    <n v="6811"/>
    <s v="CA-2018-156237"/>
    <n v="14"/>
    <x v="8"/>
    <x v="3"/>
    <s v="15/09/2018"/>
    <x v="2"/>
    <s v="PS-18760"/>
    <s v="Pamela Stobb"/>
    <x v="0"/>
    <x v="0"/>
    <x v="9"/>
    <x v="3"/>
    <s v="TEC-MA-10002930"/>
    <x v="2"/>
    <n v="12.585000000000001"/>
  </r>
  <r>
    <n v="6812"/>
    <s v="CA-2018-156237"/>
    <n v="14"/>
    <x v="8"/>
    <x v="3"/>
    <s v="15/09/2018"/>
    <x v="2"/>
    <s v="PS-18760"/>
    <s v="Pamela Stobb"/>
    <x v="0"/>
    <x v="0"/>
    <x v="9"/>
    <x v="3"/>
    <s v="FUR-CH-10002372"/>
    <x v="0"/>
    <n v="113.372"/>
  </r>
  <r>
    <n v="6813"/>
    <s v="CA-2018-156237"/>
    <n v="14"/>
    <x v="8"/>
    <x v="3"/>
    <s v="15/09/2018"/>
    <x v="2"/>
    <s v="PS-18760"/>
    <s v="Pamela Stobb"/>
    <x v="0"/>
    <x v="0"/>
    <x v="9"/>
    <x v="3"/>
    <s v="OFF-BI-10003707"/>
    <x v="1"/>
    <n v="18.312000000000001"/>
  </r>
  <r>
    <n v="6814"/>
    <s v="CA-2018-156237"/>
    <n v="14"/>
    <x v="8"/>
    <x v="3"/>
    <s v="15/09/2018"/>
    <x v="2"/>
    <s v="PS-18760"/>
    <s v="Pamela Stobb"/>
    <x v="0"/>
    <x v="0"/>
    <x v="9"/>
    <x v="3"/>
    <s v="FUR-FU-10001057"/>
    <x v="0"/>
    <n v="127.93600000000001"/>
  </r>
  <r>
    <n v="6815"/>
    <s v="CA-2018-156237"/>
    <n v="14"/>
    <x v="8"/>
    <x v="3"/>
    <s v="15/09/2018"/>
    <x v="2"/>
    <s v="PS-18760"/>
    <s v="Pamela Stobb"/>
    <x v="0"/>
    <x v="0"/>
    <x v="9"/>
    <x v="3"/>
    <s v="TEC-MA-10001681"/>
    <x v="2"/>
    <n v="241.17"/>
  </r>
  <r>
    <n v="6816"/>
    <s v="CA-2015-144414"/>
    <n v="17"/>
    <x v="1"/>
    <x v="2"/>
    <s v="21/06/2015"/>
    <x v="1"/>
    <s v="GH-14425"/>
    <s v="Gary Hwang"/>
    <x v="0"/>
    <x v="0"/>
    <x v="4"/>
    <x v="1"/>
    <s v="FUR-FU-10003981"/>
    <x v="0"/>
    <n v="6.24"/>
  </r>
  <r>
    <n v="6817"/>
    <s v="CA-2015-144414"/>
    <n v="17"/>
    <x v="1"/>
    <x v="2"/>
    <s v="21/06/2015"/>
    <x v="1"/>
    <s v="GH-14425"/>
    <s v="Gary Hwang"/>
    <x v="0"/>
    <x v="0"/>
    <x v="4"/>
    <x v="1"/>
    <s v="OFF-FA-10000624"/>
    <x v="1"/>
    <n v="17.899999999999999"/>
  </r>
  <r>
    <n v="6818"/>
    <s v="CA-2015-144414"/>
    <n v="17"/>
    <x v="1"/>
    <x v="2"/>
    <s v="21/06/2015"/>
    <x v="1"/>
    <s v="GH-14425"/>
    <s v="Gary Hwang"/>
    <x v="0"/>
    <x v="0"/>
    <x v="4"/>
    <x v="1"/>
    <s v="OFF-BI-10004995"/>
    <x v="1"/>
    <n v="3266.3760000000002"/>
  </r>
  <r>
    <n v="6819"/>
    <s v="CA-2018-163860"/>
    <n v="28"/>
    <x v="4"/>
    <x v="3"/>
    <s v="01/01/2019"/>
    <x v="1"/>
    <s v="LO-17170"/>
    <s v="Lori Olson"/>
    <x v="1"/>
    <x v="0"/>
    <x v="10"/>
    <x v="2"/>
    <s v="OFF-BI-10003784"/>
    <x v="1"/>
    <n v="1.68"/>
  </r>
  <r>
    <n v="6820"/>
    <s v="CA-2018-163860"/>
    <n v="28"/>
    <x v="4"/>
    <x v="3"/>
    <s v="01/01/2019"/>
    <x v="1"/>
    <s v="LO-17170"/>
    <s v="Lori Olson"/>
    <x v="1"/>
    <x v="0"/>
    <x v="10"/>
    <x v="2"/>
    <s v="FUR-FU-10004586"/>
    <x v="0"/>
    <n v="7.968"/>
  </r>
  <r>
    <n v="6821"/>
    <s v="CA-2018-163860"/>
    <n v="28"/>
    <x v="4"/>
    <x v="3"/>
    <s v="01/01/2019"/>
    <x v="1"/>
    <s v="LO-17170"/>
    <s v="Lori Olson"/>
    <x v="1"/>
    <x v="0"/>
    <x v="10"/>
    <x v="2"/>
    <s v="FUR-CH-10004698"/>
    <x v="0"/>
    <n v="113.372"/>
  </r>
  <r>
    <n v="6822"/>
    <s v="CA-2018-163860"/>
    <n v="28"/>
    <x v="4"/>
    <x v="3"/>
    <s v="01/01/2019"/>
    <x v="1"/>
    <s v="LO-17170"/>
    <s v="Lori Olson"/>
    <x v="1"/>
    <x v="0"/>
    <x v="10"/>
    <x v="2"/>
    <s v="FUR-FU-10001935"/>
    <x v="0"/>
    <n v="2.96"/>
  </r>
  <r>
    <n v="6823"/>
    <s v="US-2018-115609"/>
    <n v="2"/>
    <x v="0"/>
    <x v="3"/>
    <s v="07/11/2018"/>
    <x v="1"/>
    <s v="CS-12505"/>
    <s v="Cindy Stewart"/>
    <x v="0"/>
    <x v="0"/>
    <x v="1"/>
    <x v="1"/>
    <s v="OFF-AP-10003040"/>
    <x v="1"/>
    <n v="168.1"/>
  </r>
  <r>
    <n v="6824"/>
    <s v="CA-2016-154291"/>
    <n v="25"/>
    <x v="7"/>
    <x v="1"/>
    <s v="29/07/2016"/>
    <x v="1"/>
    <s v="YS-21880"/>
    <s v="Yana Sorensen"/>
    <x v="1"/>
    <x v="0"/>
    <x v="19"/>
    <x v="0"/>
    <s v="OFF-EN-10001335"/>
    <x v="1"/>
    <n v="98.46"/>
  </r>
  <r>
    <n v="6825"/>
    <s v="CA-2016-154291"/>
    <n v="25"/>
    <x v="7"/>
    <x v="1"/>
    <s v="29/07/2016"/>
    <x v="1"/>
    <s v="YS-21880"/>
    <s v="Yana Sorensen"/>
    <x v="1"/>
    <x v="0"/>
    <x v="19"/>
    <x v="0"/>
    <s v="FUR-TA-10002041"/>
    <x v="0"/>
    <n v="358.58"/>
  </r>
  <r>
    <n v="6826"/>
    <s v="CA-2017-118689"/>
    <n v="2"/>
    <x v="2"/>
    <x v="0"/>
    <s v="09/10/2017"/>
    <x v="1"/>
    <s v="TC-20980"/>
    <s v="Tamara Chand"/>
    <x v="1"/>
    <x v="0"/>
    <x v="14"/>
    <x v="2"/>
    <s v="OFF-ST-10001558"/>
    <x v="1"/>
    <n v="32.479999999999997"/>
  </r>
  <r>
    <n v="6827"/>
    <s v="CA-2017-118689"/>
    <n v="2"/>
    <x v="2"/>
    <x v="0"/>
    <s v="09/10/2017"/>
    <x v="1"/>
    <s v="TC-20980"/>
    <s v="Tamara Chand"/>
    <x v="1"/>
    <x v="0"/>
    <x v="14"/>
    <x v="2"/>
    <s v="TEC-CO-10004722"/>
    <x v="2"/>
    <n v="17499.95"/>
  </r>
  <r>
    <n v="6828"/>
    <s v="CA-2017-118689"/>
    <n v="2"/>
    <x v="2"/>
    <x v="0"/>
    <s v="09/10/2017"/>
    <x v="1"/>
    <s v="TC-20980"/>
    <s v="Tamara Chand"/>
    <x v="1"/>
    <x v="0"/>
    <x v="14"/>
    <x v="2"/>
    <s v="OFF-BI-10004600"/>
    <x v="1"/>
    <n v="735.98"/>
  </r>
  <r>
    <n v="6829"/>
    <s v="CA-2017-118689"/>
    <n v="2"/>
    <x v="2"/>
    <x v="0"/>
    <s v="09/10/2017"/>
    <x v="1"/>
    <s v="TC-20980"/>
    <s v="Tamara Chand"/>
    <x v="1"/>
    <x v="0"/>
    <x v="14"/>
    <x v="2"/>
    <s v="OFF-BI-10003712"/>
    <x v="1"/>
    <n v="34.369999999999997"/>
  </r>
  <r>
    <n v="6830"/>
    <s v="CA-2017-118689"/>
    <n v="2"/>
    <x v="2"/>
    <x v="0"/>
    <s v="09/10/2017"/>
    <x v="1"/>
    <s v="TC-20980"/>
    <s v="Tamara Chand"/>
    <x v="1"/>
    <x v="0"/>
    <x v="14"/>
    <x v="2"/>
    <s v="OFF-AR-10001958"/>
    <x v="1"/>
    <n v="33.96"/>
  </r>
  <r>
    <n v="6831"/>
    <s v="CA-2017-140438"/>
    <n v="24"/>
    <x v="4"/>
    <x v="0"/>
    <s v="27/12/2017"/>
    <x v="0"/>
    <s v="PW-19030"/>
    <s v="Pauline Webber"/>
    <x v="1"/>
    <x v="0"/>
    <x v="15"/>
    <x v="3"/>
    <s v="TEC-PH-10001750"/>
    <x v="2"/>
    <n v="197.97"/>
  </r>
  <r>
    <n v="6832"/>
    <s v="US-2018-123204"/>
    <n v="21"/>
    <x v="7"/>
    <x v="3"/>
    <s v="27/07/2018"/>
    <x v="1"/>
    <s v="CS-11860"/>
    <s v="Cari Schnelling"/>
    <x v="0"/>
    <x v="0"/>
    <x v="15"/>
    <x v="3"/>
    <s v="OFF-AP-10002287"/>
    <x v="1"/>
    <n v="17.48"/>
  </r>
  <r>
    <n v="6833"/>
    <s v="CA-2016-112522"/>
    <n v="10"/>
    <x v="2"/>
    <x v="1"/>
    <s v="17/10/2016"/>
    <x v="1"/>
    <s v="DP-13165"/>
    <s v="David Philippe"/>
    <x v="0"/>
    <x v="0"/>
    <x v="10"/>
    <x v="2"/>
    <s v="OFF-AR-10003183"/>
    <x v="1"/>
    <n v="8.016"/>
  </r>
  <r>
    <n v="6834"/>
    <s v="CA-2017-153101"/>
    <n v="8"/>
    <x v="8"/>
    <x v="0"/>
    <s v="08/09/2017"/>
    <x v="3"/>
    <s v="PJ-19015"/>
    <s v="Pauline Johnson"/>
    <x v="0"/>
    <x v="0"/>
    <x v="1"/>
    <x v="1"/>
    <s v="FUR-TA-10003008"/>
    <x v="0"/>
    <n v="146.04"/>
  </r>
  <r>
    <n v="6835"/>
    <s v="CA-2017-142615"/>
    <n v="20"/>
    <x v="0"/>
    <x v="0"/>
    <s v="24/11/2017"/>
    <x v="1"/>
    <s v="BM-11575"/>
    <s v="Brendan Murry"/>
    <x v="1"/>
    <x v="0"/>
    <x v="1"/>
    <x v="1"/>
    <s v="TEC-AC-10004803"/>
    <x v="2"/>
    <n v="27.88"/>
  </r>
  <r>
    <n v="6836"/>
    <s v="CA-2018-142643"/>
    <n v="15"/>
    <x v="2"/>
    <x v="3"/>
    <s v="20/10/2018"/>
    <x v="1"/>
    <s v="DL-13495"/>
    <s v="Dionis Lloyd"/>
    <x v="1"/>
    <x v="0"/>
    <x v="1"/>
    <x v="1"/>
    <s v="OFF-LA-10003510"/>
    <x v="1"/>
    <n v="152.65"/>
  </r>
  <r>
    <n v="6837"/>
    <s v="CA-2018-142643"/>
    <n v="15"/>
    <x v="2"/>
    <x v="3"/>
    <s v="20/10/2018"/>
    <x v="1"/>
    <s v="DL-13495"/>
    <s v="Dionis Lloyd"/>
    <x v="1"/>
    <x v="0"/>
    <x v="1"/>
    <x v="1"/>
    <s v="FUR-FU-10000087"/>
    <x v="0"/>
    <n v="22.72"/>
  </r>
  <r>
    <n v="6838"/>
    <s v="CA-2016-116260"/>
    <n v="6"/>
    <x v="7"/>
    <x v="1"/>
    <s v="12/07/2016"/>
    <x v="1"/>
    <s v="BF-10975"/>
    <s v="Barbara Fisher"/>
    <x v="1"/>
    <x v="0"/>
    <x v="30"/>
    <x v="3"/>
    <s v="OFF-AR-10003732"/>
    <x v="1"/>
    <n v="11.12"/>
  </r>
  <r>
    <n v="6839"/>
    <s v="CA-2018-107517"/>
    <n v="5"/>
    <x v="11"/>
    <x v="3"/>
    <s v="09/02/2018"/>
    <x v="1"/>
    <s v="FC-14335"/>
    <s v="Fred Chung"/>
    <x v="1"/>
    <x v="0"/>
    <x v="1"/>
    <x v="1"/>
    <s v="OFF-AP-10000275"/>
    <x v="1"/>
    <n v="1640.7"/>
  </r>
  <r>
    <n v="6840"/>
    <s v="CA-2018-107517"/>
    <n v="5"/>
    <x v="11"/>
    <x v="3"/>
    <s v="09/02/2018"/>
    <x v="1"/>
    <s v="FC-14335"/>
    <s v="Fred Chung"/>
    <x v="1"/>
    <x v="0"/>
    <x v="1"/>
    <x v="1"/>
    <s v="TEC-PH-10003505"/>
    <x v="2"/>
    <n v="371.2"/>
  </r>
  <r>
    <n v="6841"/>
    <s v="CA-2016-166338"/>
    <n v="6"/>
    <x v="4"/>
    <x v="1"/>
    <s v="07/12/2016"/>
    <x v="2"/>
    <s v="MP-18175"/>
    <s v="Mike Pelletier"/>
    <x v="2"/>
    <x v="0"/>
    <x v="24"/>
    <x v="3"/>
    <s v="OFF-BI-10002852"/>
    <x v="1"/>
    <n v="14.832000000000001"/>
  </r>
  <r>
    <n v="6842"/>
    <s v="CA-2017-123946"/>
    <n v="12"/>
    <x v="8"/>
    <x v="0"/>
    <s v="17/09/2017"/>
    <x v="1"/>
    <s v="AJ-10795"/>
    <s v="Anthony Johnson"/>
    <x v="1"/>
    <x v="0"/>
    <x v="17"/>
    <x v="0"/>
    <s v="TEC-AC-10004877"/>
    <x v="2"/>
    <n v="20.7"/>
  </r>
  <r>
    <n v="6843"/>
    <s v="CA-2017-123946"/>
    <n v="12"/>
    <x v="8"/>
    <x v="0"/>
    <s v="17/09/2017"/>
    <x v="1"/>
    <s v="AJ-10795"/>
    <s v="Anthony Johnson"/>
    <x v="1"/>
    <x v="0"/>
    <x v="17"/>
    <x v="0"/>
    <s v="OFF-FA-10002975"/>
    <x v="1"/>
    <n v="11.34"/>
  </r>
  <r>
    <n v="6844"/>
    <s v="CA-2017-123946"/>
    <n v="12"/>
    <x v="8"/>
    <x v="0"/>
    <s v="17/09/2017"/>
    <x v="1"/>
    <s v="AJ-10795"/>
    <s v="Anthony Johnson"/>
    <x v="1"/>
    <x v="0"/>
    <x v="17"/>
    <x v="0"/>
    <s v="OFF-ST-10000419"/>
    <x v="1"/>
    <n v="67.900000000000006"/>
  </r>
  <r>
    <n v="6845"/>
    <s v="CA-2017-123946"/>
    <n v="12"/>
    <x v="8"/>
    <x v="0"/>
    <s v="17/09/2017"/>
    <x v="1"/>
    <s v="AJ-10795"/>
    <s v="Anthony Johnson"/>
    <x v="1"/>
    <x v="0"/>
    <x v="17"/>
    <x v="0"/>
    <s v="FUR-CH-10002073"/>
    <x v="0"/>
    <n v="1059.1199999999999"/>
  </r>
  <r>
    <n v="6846"/>
    <s v="CA-2015-147543"/>
    <n v="6"/>
    <x v="7"/>
    <x v="2"/>
    <s v="12/07/2015"/>
    <x v="1"/>
    <s v="BC-11125"/>
    <s v="Becky Castell"/>
    <x v="2"/>
    <x v="0"/>
    <x v="1"/>
    <x v="1"/>
    <s v="FUR-CH-10000155"/>
    <x v="0"/>
    <n v="478.48"/>
  </r>
  <r>
    <n v="6847"/>
    <s v="US-2017-159093"/>
    <n v="9"/>
    <x v="5"/>
    <x v="0"/>
    <s v="14/05/2017"/>
    <x v="1"/>
    <s v="RS-19420"/>
    <s v="Ricardo Sperren"/>
    <x v="1"/>
    <x v="0"/>
    <x v="1"/>
    <x v="1"/>
    <s v="OFF-PA-10001260"/>
    <x v="1"/>
    <n v="32.04"/>
  </r>
  <r>
    <n v="6848"/>
    <s v="CA-2017-162110"/>
    <n v="18"/>
    <x v="7"/>
    <x v="0"/>
    <s v="22/07/2017"/>
    <x v="1"/>
    <s v="NP-18670"/>
    <s v="Nora Paige"/>
    <x v="0"/>
    <x v="0"/>
    <x v="16"/>
    <x v="1"/>
    <s v="TEC-PH-10001924"/>
    <x v="2"/>
    <n v="55.991999999999997"/>
  </r>
  <r>
    <n v="6849"/>
    <s v="US-2017-163461"/>
    <n v="18"/>
    <x v="1"/>
    <x v="0"/>
    <s v="21/06/2017"/>
    <x v="2"/>
    <s v="BT-11440"/>
    <s v="Bobby Trafton"/>
    <x v="0"/>
    <x v="0"/>
    <x v="10"/>
    <x v="2"/>
    <s v="OFF-PA-10003134"/>
    <x v="1"/>
    <n v="76.864000000000004"/>
  </r>
  <r>
    <n v="6850"/>
    <s v="CA-2015-101462"/>
    <n v="20"/>
    <x v="3"/>
    <x v="2"/>
    <s v="25/04/2015"/>
    <x v="1"/>
    <s v="BP-11230"/>
    <s v="Benjamin Patterson"/>
    <x v="0"/>
    <x v="0"/>
    <x v="1"/>
    <x v="1"/>
    <s v="FUR-FU-10000409"/>
    <x v="0"/>
    <n v="59.92"/>
  </r>
  <r>
    <n v="6851"/>
    <s v="US-2017-100461"/>
    <n v="8"/>
    <x v="9"/>
    <x v="0"/>
    <s v="12/01/2017"/>
    <x v="1"/>
    <s v="JO-15145"/>
    <s v="Jack O'Briant"/>
    <x v="1"/>
    <x v="0"/>
    <x v="6"/>
    <x v="2"/>
    <s v="FUR-BO-10002545"/>
    <x v="0"/>
    <n v="1565.88"/>
  </r>
  <r>
    <n v="6852"/>
    <s v="US-2017-100461"/>
    <n v="8"/>
    <x v="9"/>
    <x v="0"/>
    <s v="12/01/2017"/>
    <x v="1"/>
    <s v="JO-15145"/>
    <s v="Jack O'Briant"/>
    <x v="1"/>
    <x v="0"/>
    <x v="6"/>
    <x v="2"/>
    <s v="OFF-BI-10001460"/>
    <x v="1"/>
    <n v="106.05"/>
  </r>
  <r>
    <n v="6853"/>
    <s v="US-2018-162670"/>
    <n v="23"/>
    <x v="4"/>
    <x v="3"/>
    <s v="28/12/2018"/>
    <x v="0"/>
    <s v="MF-18250"/>
    <s v="Monica Federle"/>
    <x v="1"/>
    <x v="0"/>
    <x v="36"/>
    <x v="0"/>
    <s v="OFF-ST-10001328"/>
    <x v="1"/>
    <n v="62.04"/>
  </r>
  <r>
    <n v="6854"/>
    <s v="US-2018-162670"/>
    <n v="23"/>
    <x v="4"/>
    <x v="3"/>
    <s v="28/12/2018"/>
    <x v="0"/>
    <s v="MF-18250"/>
    <s v="Monica Federle"/>
    <x v="1"/>
    <x v="0"/>
    <x v="36"/>
    <x v="0"/>
    <s v="TEC-PH-10003601"/>
    <x v="2"/>
    <n v="494.97"/>
  </r>
  <r>
    <n v="6855"/>
    <s v="US-2018-162670"/>
    <n v="23"/>
    <x v="4"/>
    <x v="3"/>
    <s v="28/12/2018"/>
    <x v="0"/>
    <s v="MF-18250"/>
    <s v="Monica Federle"/>
    <x v="1"/>
    <x v="0"/>
    <x v="36"/>
    <x v="0"/>
    <s v="OFF-ST-10001522"/>
    <x v="1"/>
    <n v="367.96"/>
  </r>
  <r>
    <n v="6856"/>
    <s v="US-2018-162670"/>
    <n v="23"/>
    <x v="4"/>
    <x v="3"/>
    <s v="28/12/2018"/>
    <x v="0"/>
    <s v="MF-18250"/>
    <s v="Monica Federle"/>
    <x v="1"/>
    <x v="0"/>
    <x v="36"/>
    <x v="0"/>
    <s v="OFF-PA-10001994"/>
    <x v="1"/>
    <n v="44.96"/>
  </r>
  <r>
    <n v="6857"/>
    <s v="US-2018-162670"/>
    <n v="23"/>
    <x v="4"/>
    <x v="3"/>
    <s v="28/12/2018"/>
    <x v="0"/>
    <s v="MF-18250"/>
    <s v="Monica Federle"/>
    <x v="1"/>
    <x v="0"/>
    <x v="36"/>
    <x v="0"/>
    <s v="OFF-EN-10001453"/>
    <x v="1"/>
    <n v="182.94"/>
  </r>
  <r>
    <n v="6858"/>
    <s v="CA-2018-128965"/>
    <n v="17"/>
    <x v="3"/>
    <x v="3"/>
    <s v="22/04/2018"/>
    <x v="1"/>
    <s v="PS-18760"/>
    <s v="Pamela Stobb"/>
    <x v="0"/>
    <x v="0"/>
    <x v="1"/>
    <x v="1"/>
    <s v="OFF-PA-10004911"/>
    <x v="1"/>
    <n v="28.14"/>
  </r>
  <r>
    <n v="6859"/>
    <s v="CA-2018-128965"/>
    <n v="17"/>
    <x v="3"/>
    <x v="3"/>
    <s v="22/04/2018"/>
    <x v="1"/>
    <s v="PS-18760"/>
    <s v="Pamela Stobb"/>
    <x v="0"/>
    <x v="0"/>
    <x v="1"/>
    <x v="1"/>
    <s v="OFF-LA-10001404"/>
    <x v="1"/>
    <n v="7.38"/>
  </r>
  <r>
    <n v="6860"/>
    <s v="CA-2018-128965"/>
    <n v="17"/>
    <x v="3"/>
    <x v="3"/>
    <s v="22/04/2018"/>
    <x v="1"/>
    <s v="PS-18760"/>
    <s v="Pamela Stobb"/>
    <x v="0"/>
    <x v="0"/>
    <x v="1"/>
    <x v="1"/>
    <s v="OFF-FA-10001561"/>
    <x v="1"/>
    <n v="10.9"/>
  </r>
  <r>
    <n v="6861"/>
    <s v="CA-2018-128965"/>
    <n v="17"/>
    <x v="3"/>
    <x v="3"/>
    <s v="22/04/2018"/>
    <x v="1"/>
    <s v="PS-18760"/>
    <s v="Pamela Stobb"/>
    <x v="0"/>
    <x v="0"/>
    <x v="1"/>
    <x v="1"/>
    <s v="TEC-AC-10001383"/>
    <x v="2"/>
    <n v="274.89"/>
  </r>
  <r>
    <n v="6862"/>
    <s v="CA-2018-128965"/>
    <n v="17"/>
    <x v="3"/>
    <x v="3"/>
    <s v="22/04/2018"/>
    <x v="1"/>
    <s v="PS-18760"/>
    <s v="Pamela Stobb"/>
    <x v="0"/>
    <x v="0"/>
    <x v="1"/>
    <x v="1"/>
    <s v="OFF-LA-10003190"/>
    <x v="1"/>
    <n v="23.04"/>
  </r>
  <r>
    <n v="6863"/>
    <s v="CA-2018-128965"/>
    <n v="17"/>
    <x v="3"/>
    <x v="3"/>
    <s v="22/04/2018"/>
    <x v="1"/>
    <s v="PS-18760"/>
    <s v="Pamela Stobb"/>
    <x v="0"/>
    <x v="0"/>
    <x v="1"/>
    <x v="1"/>
    <s v="FUR-CH-10003774"/>
    <x v="0"/>
    <n v="218.352"/>
  </r>
  <r>
    <n v="6864"/>
    <s v="CA-2018-138618"/>
    <n v="1"/>
    <x v="4"/>
    <x v="3"/>
    <s v="08/12/2018"/>
    <x v="1"/>
    <s v="MY-17380"/>
    <s v="Maribeth Yedwab"/>
    <x v="1"/>
    <x v="0"/>
    <x v="5"/>
    <x v="2"/>
    <s v="OFF-PA-10000520"/>
    <x v="1"/>
    <n v="10.368"/>
  </r>
  <r>
    <n v="6865"/>
    <s v="US-2017-126452"/>
    <n v="21"/>
    <x v="6"/>
    <x v="0"/>
    <s v="28/08/2017"/>
    <x v="1"/>
    <s v="SC-20230"/>
    <s v="Scot Coram"/>
    <x v="1"/>
    <x v="0"/>
    <x v="1"/>
    <x v="1"/>
    <s v="OFF-BI-10004465"/>
    <x v="1"/>
    <n v="12.672000000000001"/>
  </r>
  <r>
    <n v="6866"/>
    <s v="US-2017-126452"/>
    <n v="21"/>
    <x v="6"/>
    <x v="0"/>
    <s v="28/08/2017"/>
    <x v="1"/>
    <s v="SC-20230"/>
    <s v="Scot Coram"/>
    <x v="1"/>
    <x v="0"/>
    <x v="1"/>
    <x v="1"/>
    <s v="TEC-PH-10003555"/>
    <x v="2"/>
    <n v="91.96"/>
  </r>
  <r>
    <n v="6867"/>
    <s v="US-2017-126452"/>
    <n v="21"/>
    <x v="6"/>
    <x v="0"/>
    <s v="28/08/2017"/>
    <x v="1"/>
    <s v="SC-20230"/>
    <s v="Scot Coram"/>
    <x v="1"/>
    <x v="0"/>
    <x v="1"/>
    <x v="1"/>
    <s v="TEC-AC-10000844"/>
    <x v="2"/>
    <n v="254.97"/>
  </r>
  <r>
    <n v="6868"/>
    <s v="US-2017-126452"/>
    <n v="21"/>
    <x v="6"/>
    <x v="0"/>
    <s v="28/08/2017"/>
    <x v="1"/>
    <s v="SC-20230"/>
    <s v="Scot Coram"/>
    <x v="1"/>
    <x v="0"/>
    <x v="1"/>
    <x v="1"/>
    <s v="TEC-PH-10003187"/>
    <x v="2"/>
    <n v="31.984000000000002"/>
  </r>
  <r>
    <n v="6869"/>
    <s v="US-2017-126452"/>
    <n v="21"/>
    <x v="6"/>
    <x v="0"/>
    <s v="28/08/2017"/>
    <x v="1"/>
    <s v="SC-20230"/>
    <s v="Scot Coram"/>
    <x v="1"/>
    <x v="0"/>
    <x v="1"/>
    <x v="1"/>
    <s v="FUR-TA-10003569"/>
    <x v="0"/>
    <n v="2887.056"/>
  </r>
  <r>
    <n v="6870"/>
    <s v="US-2017-126452"/>
    <n v="21"/>
    <x v="6"/>
    <x v="0"/>
    <s v="28/08/2017"/>
    <x v="1"/>
    <s v="SC-20230"/>
    <s v="Scot Coram"/>
    <x v="1"/>
    <x v="0"/>
    <x v="1"/>
    <x v="1"/>
    <s v="OFF-PA-10003848"/>
    <x v="1"/>
    <n v="12.96"/>
  </r>
  <r>
    <n v="6871"/>
    <s v="US-2017-126452"/>
    <n v="21"/>
    <x v="6"/>
    <x v="0"/>
    <s v="28/08/2017"/>
    <x v="1"/>
    <s v="SC-20230"/>
    <s v="Scot Coram"/>
    <x v="1"/>
    <x v="0"/>
    <x v="1"/>
    <x v="1"/>
    <s v="OFF-PA-10002606"/>
    <x v="1"/>
    <n v="47.52"/>
  </r>
  <r>
    <n v="6872"/>
    <s v="CA-2017-145009"/>
    <n v="5"/>
    <x v="4"/>
    <x v="0"/>
    <s v="08/12/2017"/>
    <x v="0"/>
    <s v="RF-19345"/>
    <s v="Randy Ferguson"/>
    <x v="1"/>
    <x v="0"/>
    <x v="10"/>
    <x v="2"/>
    <s v="OFF-LA-10004853"/>
    <x v="1"/>
    <n v="11.952"/>
  </r>
  <r>
    <n v="6873"/>
    <s v="CA-2016-162544"/>
    <n v="16"/>
    <x v="4"/>
    <x v="1"/>
    <s v="19/12/2016"/>
    <x v="2"/>
    <s v="SG-20080"/>
    <s v="Sandra Glassco"/>
    <x v="0"/>
    <x v="0"/>
    <x v="4"/>
    <x v="1"/>
    <s v="OFF-PA-10004948"/>
    <x v="1"/>
    <n v="4.9800000000000004"/>
  </r>
  <r>
    <n v="6874"/>
    <s v="CA-2015-124394"/>
    <n v="17"/>
    <x v="2"/>
    <x v="2"/>
    <s v="22/10/2015"/>
    <x v="0"/>
    <s v="TB-21520"/>
    <s v="Tracy Blumstein"/>
    <x v="0"/>
    <x v="0"/>
    <x v="5"/>
    <x v="2"/>
    <s v="OFF-BI-10003676"/>
    <x v="1"/>
    <n v="10.78"/>
  </r>
  <r>
    <n v="6875"/>
    <s v="CA-2015-124394"/>
    <n v="17"/>
    <x v="2"/>
    <x v="2"/>
    <s v="22/10/2015"/>
    <x v="0"/>
    <s v="TB-21520"/>
    <s v="Tracy Blumstein"/>
    <x v="0"/>
    <x v="0"/>
    <x v="5"/>
    <x v="2"/>
    <s v="TEC-AC-10001314"/>
    <x v="2"/>
    <n v="119.976"/>
  </r>
  <r>
    <n v="6876"/>
    <s v="US-2017-121013"/>
    <n v="5"/>
    <x v="8"/>
    <x v="0"/>
    <s v="10/09/2017"/>
    <x v="1"/>
    <s v="MM-17920"/>
    <s v="Michael Moore"/>
    <x v="0"/>
    <x v="0"/>
    <x v="17"/>
    <x v="0"/>
    <s v="OFF-LA-10004545"/>
    <x v="1"/>
    <n v="25.06"/>
  </r>
  <r>
    <n v="6877"/>
    <s v="US-2017-121013"/>
    <n v="5"/>
    <x v="8"/>
    <x v="0"/>
    <s v="10/09/2017"/>
    <x v="1"/>
    <s v="MM-17920"/>
    <s v="Michael Moore"/>
    <x v="0"/>
    <x v="0"/>
    <x v="17"/>
    <x v="0"/>
    <s v="FUR-TA-10003238"/>
    <x v="0"/>
    <n v="1652.94"/>
  </r>
  <r>
    <n v="6878"/>
    <s v="US-2016-123918"/>
    <n v="15"/>
    <x v="2"/>
    <x v="1"/>
    <s v="15/10/2016"/>
    <x v="3"/>
    <s v="CG-12520"/>
    <s v="Claire Gute"/>
    <x v="0"/>
    <x v="0"/>
    <x v="5"/>
    <x v="2"/>
    <s v="FUR-FU-10004952"/>
    <x v="0"/>
    <n v="131.376"/>
  </r>
  <r>
    <n v="6879"/>
    <s v="US-2016-123918"/>
    <n v="15"/>
    <x v="2"/>
    <x v="1"/>
    <s v="15/10/2016"/>
    <x v="3"/>
    <s v="CG-12520"/>
    <s v="Claire Gute"/>
    <x v="0"/>
    <x v="0"/>
    <x v="5"/>
    <x v="2"/>
    <s v="OFF-PA-10003001"/>
    <x v="1"/>
    <n v="5.3440000000000003"/>
  </r>
  <r>
    <n v="6880"/>
    <s v="CA-2016-137113"/>
    <n v="1"/>
    <x v="4"/>
    <x v="1"/>
    <s v="05/12/2016"/>
    <x v="0"/>
    <s v="TW-21025"/>
    <s v="Tamara Willingham"/>
    <x v="2"/>
    <x v="0"/>
    <x v="4"/>
    <x v="1"/>
    <s v="FUR-CH-10001215"/>
    <x v="0"/>
    <n v="2003.92"/>
  </r>
  <r>
    <n v="6881"/>
    <s v="CA-2016-137113"/>
    <n v="1"/>
    <x v="4"/>
    <x v="1"/>
    <s v="05/12/2016"/>
    <x v="0"/>
    <s v="TW-21025"/>
    <s v="Tamara Willingham"/>
    <x v="2"/>
    <x v="0"/>
    <x v="4"/>
    <x v="1"/>
    <s v="OFF-PA-10004255"/>
    <x v="1"/>
    <n v="32.4"/>
  </r>
  <r>
    <n v="6882"/>
    <s v="CA-2016-137113"/>
    <n v="1"/>
    <x v="4"/>
    <x v="1"/>
    <s v="05/12/2016"/>
    <x v="0"/>
    <s v="TW-21025"/>
    <s v="Tamara Willingham"/>
    <x v="2"/>
    <x v="0"/>
    <x v="4"/>
    <x v="1"/>
    <s v="FUR-TA-10001705"/>
    <x v="0"/>
    <n v="1913.4"/>
  </r>
  <r>
    <n v="6883"/>
    <s v="CA-2016-137113"/>
    <n v="1"/>
    <x v="4"/>
    <x v="1"/>
    <s v="05/12/2016"/>
    <x v="0"/>
    <s v="TW-21025"/>
    <s v="Tamara Willingham"/>
    <x v="2"/>
    <x v="0"/>
    <x v="4"/>
    <x v="1"/>
    <s v="OFF-ST-10002554"/>
    <x v="1"/>
    <n v="146.72999999999999"/>
  </r>
  <r>
    <n v="6884"/>
    <s v="CA-2016-137113"/>
    <n v="1"/>
    <x v="4"/>
    <x v="1"/>
    <s v="05/12/2016"/>
    <x v="0"/>
    <s v="TW-21025"/>
    <s v="Tamara Willingham"/>
    <x v="2"/>
    <x v="0"/>
    <x v="4"/>
    <x v="1"/>
    <s v="OFF-PA-10002222"/>
    <x v="1"/>
    <n v="114.2"/>
  </r>
  <r>
    <n v="6885"/>
    <s v="CA-2016-120677"/>
    <n v="31"/>
    <x v="5"/>
    <x v="1"/>
    <s v="04/06/2016"/>
    <x v="1"/>
    <s v="BD-11320"/>
    <s v="Bill Donatelli"/>
    <x v="0"/>
    <x v="0"/>
    <x v="11"/>
    <x v="2"/>
    <s v="FUR-CH-10002320"/>
    <x v="0"/>
    <n v="2567.84"/>
  </r>
  <r>
    <n v="6886"/>
    <s v="CA-2018-123036"/>
    <n v="10"/>
    <x v="8"/>
    <x v="3"/>
    <s v="17/09/2018"/>
    <x v="1"/>
    <s v="HA-14905"/>
    <s v="Helen Abelman"/>
    <x v="0"/>
    <x v="0"/>
    <x v="24"/>
    <x v="3"/>
    <s v="TEC-AC-10003499"/>
    <x v="2"/>
    <n v="37.055999999999997"/>
  </r>
  <r>
    <n v="6887"/>
    <s v="CA-2018-123036"/>
    <n v="10"/>
    <x v="8"/>
    <x v="3"/>
    <s v="17/09/2018"/>
    <x v="1"/>
    <s v="HA-14905"/>
    <s v="Helen Abelman"/>
    <x v="0"/>
    <x v="0"/>
    <x v="24"/>
    <x v="3"/>
    <s v="TEC-PH-10003580"/>
    <x v="2"/>
    <n v="259.89600000000002"/>
  </r>
  <r>
    <n v="6888"/>
    <s v="CA-2018-120222"/>
    <n v="25"/>
    <x v="3"/>
    <x v="3"/>
    <s v="02/05/2018"/>
    <x v="1"/>
    <s v="LL-16840"/>
    <s v="Lauren Leatherbury"/>
    <x v="0"/>
    <x v="0"/>
    <x v="1"/>
    <x v="1"/>
    <s v="OFF-PA-10004675"/>
    <x v="1"/>
    <n v="19.05"/>
  </r>
  <r>
    <n v="6889"/>
    <s v="CA-2018-120222"/>
    <n v="25"/>
    <x v="3"/>
    <x v="3"/>
    <s v="02/05/2018"/>
    <x v="1"/>
    <s v="LL-16840"/>
    <s v="Lauren Leatherbury"/>
    <x v="0"/>
    <x v="0"/>
    <x v="1"/>
    <x v="1"/>
    <s v="OFF-BI-10000666"/>
    <x v="1"/>
    <n v="73.343999999999994"/>
  </r>
  <r>
    <n v="6890"/>
    <s v="CA-2018-164756"/>
    <n v="18"/>
    <x v="8"/>
    <x v="3"/>
    <s v="22/09/2018"/>
    <x v="1"/>
    <s v="SS-20140"/>
    <s v="Saphhira Shifley"/>
    <x v="1"/>
    <x v="0"/>
    <x v="32"/>
    <x v="0"/>
    <s v="TEC-PH-10001552"/>
    <x v="2"/>
    <n v="95.68"/>
  </r>
  <r>
    <n v="6891"/>
    <s v="CA-2018-164756"/>
    <n v="18"/>
    <x v="8"/>
    <x v="3"/>
    <s v="22/09/2018"/>
    <x v="1"/>
    <s v="SS-20140"/>
    <s v="Saphhira Shifley"/>
    <x v="1"/>
    <x v="0"/>
    <x v="32"/>
    <x v="0"/>
    <s v="OFF-PA-10000673"/>
    <x v="1"/>
    <n v="50.96"/>
  </r>
  <r>
    <n v="6892"/>
    <s v="CA-2018-164756"/>
    <n v="18"/>
    <x v="8"/>
    <x v="3"/>
    <s v="22/09/2018"/>
    <x v="1"/>
    <s v="SS-20140"/>
    <s v="Saphhira Shifley"/>
    <x v="1"/>
    <x v="0"/>
    <x v="32"/>
    <x v="0"/>
    <s v="OFF-AR-10000380"/>
    <x v="1"/>
    <n v="113.94"/>
  </r>
  <r>
    <n v="6893"/>
    <s v="CA-2018-164756"/>
    <n v="18"/>
    <x v="8"/>
    <x v="3"/>
    <s v="22/09/2018"/>
    <x v="1"/>
    <s v="SS-20140"/>
    <s v="Saphhira Shifley"/>
    <x v="1"/>
    <x v="0"/>
    <x v="32"/>
    <x v="0"/>
    <s v="OFF-PA-10003848"/>
    <x v="1"/>
    <n v="25.92"/>
  </r>
  <r>
    <n v="6894"/>
    <s v="CA-2018-164756"/>
    <n v="18"/>
    <x v="8"/>
    <x v="3"/>
    <s v="22/09/2018"/>
    <x v="1"/>
    <s v="SS-20140"/>
    <s v="Saphhira Shifley"/>
    <x v="1"/>
    <x v="0"/>
    <x v="32"/>
    <x v="0"/>
    <s v="FUR-FU-10002963"/>
    <x v="0"/>
    <n v="20.32"/>
  </r>
  <r>
    <n v="6895"/>
    <s v="CA-2018-164756"/>
    <n v="18"/>
    <x v="8"/>
    <x v="3"/>
    <s v="22/09/2018"/>
    <x v="1"/>
    <s v="SS-20140"/>
    <s v="Saphhira Shifley"/>
    <x v="1"/>
    <x v="0"/>
    <x v="32"/>
    <x v="0"/>
    <s v="TEC-PH-10002447"/>
    <x v="2"/>
    <n v="411.98"/>
  </r>
  <r>
    <n v="6896"/>
    <s v="CA-2018-164756"/>
    <n v="18"/>
    <x v="8"/>
    <x v="3"/>
    <s v="22/09/2018"/>
    <x v="1"/>
    <s v="SS-20140"/>
    <s v="Saphhira Shifley"/>
    <x v="1"/>
    <x v="0"/>
    <x v="32"/>
    <x v="0"/>
    <s v="OFF-SU-10004261"/>
    <x v="1"/>
    <n v="34.479999999999997"/>
  </r>
  <r>
    <n v="6897"/>
    <s v="CA-2018-164756"/>
    <n v="18"/>
    <x v="8"/>
    <x v="3"/>
    <s v="22/09/2018"/>
    <x v="1"/>
    <s v="SS-20140"/>
    <s v="Saphhira Shifley"/>
    <x v="1"/>
    <x v="0"/>
    <x v="32"/>
    <x v="0"/>
    <s v="OFF-PA-10003228"/>
    <x v="1"/>
    <n v="244.55"/>
  </r>
  <r>
    <n v="6898"/>
    <s v="CA-2018-122028"/>
    <n v="18"/>
    <x v="6"/>
    <x v="3"/>
    <s v="25/08/2018"/>
    <x v="1"/>
    <s v="CK-12205"/>
    <s v="Chloris Kastensmidt"/>
    <x v="0"/>
    <x v="0"/>
    <x v="24"/>
    <x v="3"/>
    <s v="OFF-BI-10004817"/>
    <x v="1"/>
    <n v="10.782"/>
  </r>
  <r>
    <n v="6899"/>
    <s v="US-2016-165512"/>
    <n v="24"/>
    <x v="5"/>
    <x v="1"/>
    <s v="26/05/2016"/>
    <x v="0"/>
    <s v="VS-21820"/>
    <s v="Vivek Sundaresam"/>
    <x v="0"/>
    <x v="0"/>
    <x v="10"/>
    <x v="2"/>
    <s v="FUR-CH-10002880"/>
    <x v="0"/>
    <n v="602.65099999999995"/>
  </r>
  <r>
    <n v="6900"/>
    <s v="US-2016-165512"/>
    <n v="24"/>
    <x v="5"/>
    <x v="1"/>
    <s v="26/05/2016"/>
    <x v="0"/>
    <s v="VS-21820"/>
    <s v="Vivek Sundaresam"/>
    <x v="0"/>
    <x v="0"/>
    <x v="10"/>
    <x v="2"/>
    <s v="OFF-BI-10001249"/>
    <x v="1"/>
    <n v="7.6559999999999997"/>
  </r>
  <r>
    <n v="6901"/>
    <s v="CA-2016-140557"/>
    <n v="7"/>
    <x v="8"/>
    <x v="1"/>
    <s v="11/09/2016"/>
    <x v="1"/>
    <s v="TN-21040"/>
    <s v="Tanja Norvell"/>
    <x v="2"/>
    <x v="0"/>
    <x v="15"/>
    <x v="3"/>
    <s v="TEC-AC-10002402"/>
    <x v="2"/>
    <n v="559.92999999999995"/>
  </r>
  <r>
    <n v="6902"/>
    <s v="US-2018-135013"/>
    <n v="24"/>
    <x v="7"/>
    <x v="3"/>
    <s v="24/07/2018"/>
    <x v="3"/>
    <s v="HR-14830"/>
    <s v="Harold Ryan"/>
    <x v="1"/>
    <x v="0"/>
    <x v="1"/>
    <x v="1"/>
    <s v="TEC-CO-10001449"/>
    <x v="2"/>
    <n v="2399.96"/>
  </r>
  <r>
    <n v="6903"/>
    <s v="CA-2018-111220"/>
    <n v="2"/>
    <x v="8"/>
    <x v="3"/>
    <s v="08/09/2018"/>
    <x v="1"/>
    <s v="JS-15595"/>
    <s v="Jill Stevenson"/>
    <x v="1"/>
    <x v="0"/>
    <x v="10"/>
    <x v="2"/>
    <s v="OFF-FA-10002280"/>
    <x v="1"/>
    <n v="16"/>
  </r>
  <r>
    <n v="6904"/>
    <s v="CA-2018-111220"/>
    <n v="2"/>
    <x v="8"/>
    <x v="3"/>
    <s v="08/09/2018"/>
    <x v="1"/>
    <s v="JS-15595"/>
    <s v="Jill Stevenson"/>
    <x v="1"/>
    <x v="0"/>
    <x v="10"/>
    <x v="2"/>
    <s v="OFF-AP-10003278"/>
    <x v="1"/>
    <n v="5.5880000000000001"/>
  </r>
  <r>
    <n v="6905"/>
    <s v="CA-2018-111220"/>
    <n v="2"/>
    <x v="8"/>
    <x v="3"/>
    <s v="08/09/2018"/>
    <x v="1"/>
    <s v="JS-15595"/>
    <s v="Jill Stevenson"/>
    <x v="1"/>
    <x v="0"/>
    <x v="10"/>
    <x v="2"/>
    <s v="OFF-ST-10003994"/>
    <x v="1"/>
    <n v="235.92"/>
  </r>
  <r>
    <n v="6906"/>
    <s v="US-2018-149006"/>
    <n v="6"/>
    <x v="4"/>
    <x v="3"/>
    <s v="08/12/2018"/>
    <x v="0"/>
    <s v="BN-11470"/>
    <s v="Brad Norvell"/>
    <x v="1"/>
    <x v="0"/>
    <x v="1"/>
    <x v="1"/>
    <s v="OFF-ST-10003221"/>
    <x v="1"/>
    <n v="10.68"/>
  </r>
  <r>
    <n v="6907"/>
    <s v="CA-2018-149468"/>
    <n v="20"/>
    <x v="5"/>
    <x v="3"/>
    <s v="20/05/2018"/>
    <x v="3"/>
    <s v="AR-10405"/>
    <s v="Allen Rosenblatt"/>
    <x v="1"/>
    <x v="0"/>
    <x v="12"/>
    <x v="2"/>
    <s v="OFF-BI-10002225"/>
    <x v="1"/>
    <n v="41.28"/>
  </r>
  <r>
    <n v="6908"/>
    <s v="CA-2017-140249"/>
    <n v="27"/>
    <x v="8"/>
    <x v="0"/>
    <s v="03/10/2017"/>
    <x v="1"/>
    <s v="SW-20455"/>
    <s v="Shaun Weien"/>
    <x v="0"/>
    <x v="0"/>
    <x v="4"/>
    <x v="1"/>
    <s v="TEC-PH-10002584"/>
    <x v="2"/>
    <n v="1001.5839999999999"/>
  </r>
  <r>
    <n v="6909"/>
    <s v="US-2018-135503"/>
    <n v="10"/>
    <x v="4"/>
    <x v="3"/>
    <s v="15/12/2018"/>
    <x v="1"/>
    <s v="JE-16165"/>
    <s v="Justin Ellison"/>
    <x v="1"/>
    <x v="0"/>
    <x v="20"/>
    <x v="0"/>
    <s v="FUR-FU-10002364"/>
    <x v="0"/>
    <n v="14.76"/>
  </r>
  <r>
    <n v="6910"/>
    <s v="CA-2015-126277"/>
    <n v="13"/>
    <x v="8"/>
    <x v="2"/>
    <s v="18/09/2015"/>
    <x v="0"/>
    <s v="LH-16900"/>
    <s v="Lena Hernandez"/>
    <x v="0"/>
    <x v="0"/>
    <x v="24"/>
    <x v="3"/>
    <s v="OFF-BI-10004022"/>
    <x v="1"/>
    <n v="2.5019999999999998"/>
  </r>
  <r>
    <n v="6911"/>
    <s v="US-2018-115301"/>
    <n v="29"/>
    <x v="7"/>
    <x v="3"/>
    <s v="02/08/2018"/>
    <x v="1"/>
    <s v="VG-21790"/>
    <s v="Vivek Gonzalez"/>
    <x v="0"/>
    <x v="0"/>
    <x v="4"/>
    <x v="1"/>
    <s v="FUR-BO-10004709"/>
    <x v="0"/>
    <n v="115.96"/>
  </r>
  <r>
    <n v="6912"/>
    <s v="CA-2018-168942"/>
    <n v="1"/>
    <x v="6"/>
    <x v="3"/>
    <s v="05/08/2018"/>
    <x v="0"/>
    <s v="EM-13960"/>
    <s v="Eric Murdock"/>
    <x v="0"/>
    <x v="0"/>
    <x v="1"/>
    <x v="1"/>
    <s v="OFF-ST-10004340"/>
    <x v="1"/>
    <n v="186.54"/>
  </r>
  <r>
    <n v="6913"/>
    <s v="US-2018-128398"/>
    <n v="2"/>
    <x v="5"/>
    <x v="3"/>
    <s v="05/05/2018"/>
    <x v="0"/>
    <s v="EM-13825"/>
    <s v="Elizabeth Moffitt"/>
    <x v="1"/>
    <x v="0"/>
    <x v="1"/>
    <x v="1"/>
    <s v="TEC-AC-10001714"/>
    <x v="2"/>
    <n v="159.56"/>
  </r>
  <r>
    <n v="6914"/>
    <s v="CA-2016-104115"/>
    <n v="12"/>
    <x v="1"/>
    <x v="1"/>
    <s v="16/06/2016"/>
    <x v="1"/>
    <s v="JH-15910"/>
    <s v="Jonathan Howell"/>
    <x v="0"/>
    <x v="0"/>
    <x v="2"/>
    <x v="0"/>
    <s v="TEC-PH-10002844"/>
    <x v="2"/>
    <n v="55.984000000000002"/>
  </r>
  <r>
    <n v="6915"/>
    <s v="CA-2015-142510"/>
    <n v="22"/>
    <x v="4"/>
    <x v="2"/>
    <s v="29/12/2015"/>
    <x v="1"/>
    <s v="NP-18700"/>
    <s v="Nora Preis"/>
    <x v="0"/>
    <x v="0"/>
    <x v="10"/>
    <x v="2"/>
    <s v="OFF-ST-10000585"/>
    <x v="1"/>
    <n v="132.16"/>
  </r>
  <r>
    <n v="6916"/>
    <s v="CA-2015-142510"/>
    <n v="22"/>
    <x v="4"/>
    <x v="2"/>
    <s v="29/12/2015"/>
    <x v="1"/>
    <s v="NP-18700"/>
    <s v="Nora Preis"/>
    <x v="0"/>
    <x v="0"/>
    <x v="10"/>
    <x v="2"/>
    <s v="OFF-BI-10002824"/>
    <x v="1"/>
    <n v="17.904"/>
  </r>
  <r>
    <n v="6917"/>
    <s v="CA-2015-142510"/>
    <n v="22"/>
    <x v="4"/>
    <x v="2"/>
    <s v="29/12/2015"/>
    <x v="1"/>
    <s v="NP-18700"/>
    <s v="Nora Preis"/>
    <x v="0"/>
    <x v="0"/>
    <x v="10"/>
    <x v="2"/>
    <s v="OFF-PA-10001289"/>
    <x v="1"/>
    <n v="124.032"/>
  </r>
  <r>
    <n v="6918"/>
    <s v="CA-2015-124247"/>
    <n v="16"/>
    <x v="4"/>
    <x v="2"/>
    <s v="21/12/2015"/>
    <x v="1"/>
    <s v="SH-20635"/>
    <s v="Stefanie Holloman"/>
    <x v="1"/>
    <x v="0"/>
    <x v="1"/>
    <x v="1"/>
    <s v="FUR-CH-10001854"/>
    <x v="0"/>
    <n v="1403.92"/>
  </r>
  <r>
    <n v="6919"/>
    <s v="CA-2017-105473"/>
    <n v="16"/>
    <x v="3"/>
    <x v="0"/>
    <s v="18/04/2017"/>
    <x v="0"/>
    <s v="BM-11785"/>
    <s v="Bryan Mills"/>
    <x v="0"/>
    <x v="0"/>
    <x v="4"/>
    <x v="1"/>
    <s v="OFF-SU-10003567"/>
    <x v="1"/>
    <n v="28.8"/>
  </r>
  <r>
    <n v="6920"/>
    <s v="CA-2016-102806"/>
    <n v="21"/>
    <x v="5"/>
    <x v="1"/>
    <s v="28/05/2016"/>
    <x v="1"/>
    <s v="HG-14965"/>
    <s v="Henry Goldwyn"/>
    <x v="1"/>
    <x v="0"/>
    <x v="9"/>
    <x v="3"/>
    <s v="OFF-BI-10001597"/>
    <x v="1"/>
    <n v="24.588000000000001"/>
  </r>
  <r>
    <n v="6921"/>
    <s v="CA-2018-121706"/>
    <n v="26"/>
    <x v="11"/>
    <x v="3"/>
    <s v="02/03/2018"/>
    <x v="1"/>
    <s v="BM-11140"/>
    <s v="Becky Martin"/>
    <x v="0"/>
    <x v="0"/>
    <x v="1"/>
    <x v="1"/>
    <s v="OFF-AP-10003287"/>
    <x v="1"/>
    <n v="356.79"/>
  </r>
  <r>
    <n v="6922"/>
    <s v="CA-2018-109211"/>
    <n v="4"/>
    <x v="3"/>
    <x v="3"/>
    <s v="10/04/2018"/>
    <x v="1"/>
    <s v="PS-19045"/>
    <s v="Penelope Sewall"/>
    <x v="2"/>
    <x v="0"/>
    <x v="15"/>
    <x v="3"/>
    <s v="OFF-EN-10001532"/>
    <x v="1"/>
    <n v="16.98"/>
  </r>
  <r>
    <n v="6923"/>
    <s v="CA-2016-134257"/>
    <n v="16"/>
    <x v="10"/>
    <x v="1"/>
    <s v="19/03/2016"/>
    <x v="0"/>
    <s v="MS-17710"/>
    <s v="Maurice Satty"/>
    <x v="0"/>
    <x v="0"/>
    <x v="19"/>
    <x v="0"/>
    <s v="OFF-LA-10003930"/>
    <x v="1"/>
    <n v="491.55"/>
  </r>
  <r>
    <n v="6924"/>
    <s v="CA-2016-134257"/>
    <n v="16"/>
    <x v="10"/>
    <x v="1"/>
    <s v="19/03/2016"/>
    <x v="0"/>
    <s v="MS-17710"/>
    <s v="Maurice Satty"/>
    <x v="0"/>
    <x v="0"/>
    <x v="19"/>
    <x v="0"/>
    <s v="OFF-EN-10003845"/>
    <x v="1"/>
    <n v="7.38"/>
  </r>
  <r>
    <n v="6925"/>
    <s v="CA-2016-137925"/>
    <n v="30"/>
    <x v="0"/>
    <x v="1"/>
    <s v="04/12/2016"/>
    <x v="1"/>
    <s v="JL-15235"/>
    <s v="Janet Lee"/>
    <x v="0"/>
    <x v="0"/>
    <x v="15"/>
    <x v="3"/>
    <s v="OFF-PA-10002659"/>
    <x v="1"/>
    <n v="23.66"/>
  </r>
  <r>
    <n v="6926"/>
    <s v="CA-2016-137925"/>
    <n v="30"/>
    <x v="0"/>
    <x v="1"/>
    <s v="04/12/2016"/>
    <x v="1"/>
    <s v="JL-15235"/>
    <s v="Janet Lee"/>
    <x v="0"/>
    <x v="0"/>
    <x v="15"/>
    <x v="3"/>
    <s v="FUR-BO-10001608"/>
    <x v="0"/>
    <n v="681.40800000000002"/>
  </r>
  <r>
    <n v="6927"/>
    <s v="CA-2017-140046"/>
    <n v="28"/>
    <x v="7"/>
    <x v="0"/>
    <s v="03/08/2017"/>
    <x v="1"/>
    <s v="KM-16660"/>
    <s v="Khloe Miller"/>
    <x v="0"/>
    <x v="0"/>
    <x v="1"/>
    <x v="1"/>
    <s v="OFF-LA-10000305"/>
    <x v="1"/>
    <n v="18.899999999999999"/>
  </r>
  <r>
    <n v="6928"/>
    <s v="CA-2017-140382"/>
    <n v="23"/>
    <x v="1"/>
    <x v="0"/>
    <s v="25/06/2017"/>
    <x v="0"/>
    <s v="RD-19900"/>
    <s v="Ruben Dartt"/>
    <x v="0"/>
    <x v="0"/>
    <x v="1"/>
    <x v="1"/>
    <s v="OFF-ST-10003638"/>
    <x v="1"/>
    <n v="93.68"/>
  </r>
  <r>
    <n v="6929"/>
    <s v="CA-2017-140382"/>
    <n v="23"/>
    <x v="1"/>
    <x v="0"/>
    <s v="25/06/2017"/>
    <x v="0"/>
    <s v="RD-19900"/>
    <s v="Ruben Dartt"/>
    <x v="0"/>
    <x v="0"/>
    <x v="1"/>
    <x v="1"/>
    <s v="OFF-LA-10001934"/>
    <x v="1"/>
    <n v="21.93"/>
  </r>
  <r>
    <n v="6930"/>
    <s v="CA-2017-140382"/>
    <n v="23"/>
    <x v="1"/>
    <x v="0"/>
    <s v="25/06/2017"/>
    <x v="0"/>
    <s v="RD-19900"/>
    <s v="Ruben Dartt"/>
    <x v="0"/>
    <x v="0"/>
    <x v="1"/>
    <x v="1"/>
    <s v="TEC-PH-10003012"/>
    <x v="2"/>
    <n v="862.34400000000005"/>
  </r>
  <r>
    <n v="6931"/>
    <s v="CA-2017-140382"/>
    <n v="23"/>
    <x v="1"/>
    <x v="0"/>
    <s v="25/06/2017"/>
    <x v="0"/>
    <s v="RD-19900"/>
    <s v="Ruben Dartt"/>
    <x v="0"/>
    <x v="0"/>
    <x v="1"/>
    <x v="1"/>
    <s v="OFF-PA-10001019"/>
    <x v="1"/>
    <n v="19.98"/>
  </r>
  <r>
    <n v="6932"/>
    <s v="CA-2015-164182"/>
    <n v="14"/>
    <x v="7"/>
    <x v="2"/>
    <s v="18/07/2015"/>
    <x v="1"/>
    <s v="ST-20530"/>
    <s v="Shui Tom"/>
    <x v="0"/>
    <x v="0"/>
    <x v="9"/>
    <x v="3"/>
    <s v="TEC-PH-10002070"/>
    <x v="2"/>
    <n v="13.494"/>
  </r>
  <r>
    <n v="6933"/>
    <s v="CA-2015-164182"/>
    <n v="14"/>
    <x v="7"/>
    <x v="2"/>
    <s v="18/07/2015"/>
    <x v="1"/>
    <s v="ST-20530"/>
    <s v="Shui Tom"/>
    <x v="0"/>
    <x v="0"/>
    <x v="9"/>
    <x v="3"/>
    <s v="TEC-PH-10002583"/>
    <x v="2"/>
    <n v="23.988"/>
  </r>
  <r>
    <n v="6934"/>
    <s v="CA-2015-164182"/>
    <n v="14"/>
    <x v="7"/>
    <x v="2"/>
    <s v="18/07/2015"/>
    <x v="1"/>
    <s v="ST-20530"/>
    <s v="Shui Tom"/>
    <x v="0"/>
    <x v="0"/>
    <x v="9"/>
    <x v="3"/>
    <s v="FUR-FU-10001057"/>
    <x v="0"/>
    <n v="31.984000000000002"/>
  </r>
  <r>
    <n v="6935"/>
    <s v="CA-2015-164182"/>
    <n v="14"/>
    <x v="7"/>
    <x v="2"/>
    <s v="18/07/2015"/>
    <x v="1"/>
    <s v="ST-20530"/>
    <s v="Shui Tom"/>
    <x v="0"/>
    <x v="0"/>
    <x v="9"/>
    <x v="3"/>
    <s v="OFF-AR-10001044"/>
    <x v="1"/>
    <n v="41.584000000000003"/>
  </r>
  <r>
    <n v="6936"/>
    <s v="CA-2018-137365"/>
    <n v="30"/>
    <x v="0"/>
    <x v="3"/>
    <s v="03/12/2018"/>
    <x v="0"/>
    <s v="BP-11095"/>
    <s v="Bart Pistole"/>
    <x v="1"/>
    <x v="0"/>
    <x v="5"/>
    <x v="2"/>
    <s v="TEC-AC-10001767"/>
    <x v="2"/>
    <n v="95.975999999999999"/>
  </r>
  <r>
    <n v="6937"/>
    <s v="CA-2017-129847"/>
    <n v="2"/>
    <x v="8"/>
    <x v="0"/>
    <s v="04/09/2017"/>
    <x v="2"/>
    <s v="TA-21385"/>
    <s v="Tom Ashbrook"/>
    <x v="2"/>
    <x v="0"/>
    <x v="10"/>
    <x v="2"/>
    <s v="FUR-FU-10000277"/>
    <x v="0"/>
    <n v="84.272000000000006"/>
  </r>
  <r>
    <n v="6938"/>
    <s v="CA-2015-126963"/>
    <n v="15"/>
    <x v="1"/>
    <x v="2"/>
    <s v="15/06/2015"/>
    <x v="3"/>
    <s v="PS-18760"/>
    <s v="Pamela Stobb"/>
    <x v="0"/>
    <x v="0"/>
    <x v="5"/>
    <x v="2"/>
    <s v="OFF-PA-10001952"/>
    <x v="1"/>
    <n v="36.543999999999997"/>
  </r>
  <r>
    <n v="6939"/>
    <s v="CA-2017-125094"/>
    <n v="5"/>
    <x v="0"/>
    <x v="0"/>
    <s v="09/11/2017"/>
    <x v="1"/>
    <s v="NP-18700"/>
    <s v="Nora Preis"/>
    <x v="0"/>
    <x v="0"/>
    <x v="4"/>
    <x v="1"/>
    <s v="TEC-AC-10004420"/>
    <x v="2"/>
    <n v="479.72"/>
  </r>
  <r>
    <n v="6940"/>
    <s v="CA-2018-107132"/>
    <n v="26"/>
    <x v="1"/>
    <x v="3"/>
    <s v="30/06/2018"/>
    <x v="1"/>
    <s v="SC-20260"/>
    <s v="Scott Cohen"/>
    <x v="1"/>
    <x v="0"/>
    <x v="15"/>
    <x v="3"/>
    <s v="OFF-BI-10001071"/>
    <x v="1"/>
    <n v="102.36799999999999"/>
  </r>
  <r>
    <n v="6941"/>
    <s v="CA-2018-107132"/>
    <n v="26"/>
    <x v="1"/>
    <x v="3"/>
    <s v="30/06/2018"/>
    <x v="1"/>
    <s v="SC-20260"/>
    <s v="Scott Cohen"/>
    <x v="1"/>
    <x v="0"/>
    <x v="15"/>
    <x v="3"/>
    <s v="OFF-SU-10002503"/>
    <x v="1"/>
    <n v="28.4"/>
  </r>
  <r>
    <n v="6942"/>
    <s v="CA-2018-107132"/>
    <n v="26"/>
    <x v="1"/>
    <x v="3"/>
    <s v="30/06/2018"/>
    <x v="1"/>
    <s v="SC-20260"/>
    <s v="Scott Cohen"/>
    <x v="1"/>
    <x v="0"/>
    <x v="15"/>
    <x v="3"/>
    <s v="OFF-ST-10001490"/>
    <x v="1"/>
    <n v="713.88"/>
  </r>
  <r>
    <n v="6943"/>
    <s v="CA-2018-107132"/>
    <n v="26"/>
    <x v="1"/>
    <x v="3"/>
    <s v="30/06/2018"/>
    <x v="1"/>
    <s v="SC-20260"/>
    <s v="Scott Cohen"/>
    <x v="1"/>
    <x v="0"/>
    <x v="15"/>
    <x v="3"/>
    <s v="OFF-PA-10003790"/>
    <x v="1"/>
    <n v="68.52"/>
  </r>
  <r>
    <n v="6944"/>
    <s v="CA-2016-139248"/>
    <n v="25"/>
    <x v="7"/>
    <x v="1"/>
    <s v="30/07/2016"/>
    <x v="1"/>
    <s v="RD-19930"/>
    <s v="Russell D'Ascenzo"/>
    <x v="0"/>
    <x v="0"/>
    <x v="1"/>
    <x v="1"/>
    <s v="TEC-PH-10004094"/>
    <x v="2"/>
    <n v="623.96"/>
  </r>
  <r>
    <n v="6945"/>
    <s v="CA-2015-148369"/>
    <n v="23"/>
    <x v="8"/>
    <x v="2"/>
    <s v="27/09/2015"/>
    <x v="1"/>
    <s v="TH-21115"/>
    <s v="Thea Hudgings"/>
    <x v="1"/>
    <x v="0"/>
    <x v="13"/>
    <x v="3"/>
    <s v="OFF-BI-10004876"/>
    <x v="1"/>
    <n v="11.12"/>
  </r>
  <r>
    <n v="6946"/>
    <s v="CA-2017-106243"/>
    <n v="30"/>
    <x v="8"/>
    <x v="0"/>
    <s v="04/10/2017"/>
    <x v="1"/>
    <s v="GM-14680"/>
    <s v="Greg Matthias"/>
    <x v="0"/>
    <x v="0"/>
    <x v="15"/>
    <x v="3"/>
    <s v="FUR-BO-10003034"/>
    <x v="0"/>
    <n v="523.91999999999996"/>
  </r>
  <r>
    <n v="6947"/>
    <s v="CA-2016-126466"/>
    <n v="9"/>
    <x v="0"/>
    <x v="1"/>
    <s v="13/11/2016"/>
    <x v="1"/>
    <s v="JO-15550"/>
    <s v="Jesus Ocampo"/>
    <x v="2"/>
    <x v="0"/>
    <x v="1"/>
    <x v="1"/>
    <s v="OFF-FA-10000490"/>
    <x v="1"/>
    <n v="2.48"/>
  </r>
  <r>
    <n v="6948"/>
    <s v="CA-2016-130365"/>
    <n v="25"/>
    <x v="3"/>
    <x v="1"/>
    <s v="29/04/2016"/>
    <x v="1"/>
    <s v="ZC-21910"/>
    <s v="Zuschuss Carroll"/>
    <x v="0"/>
    <x v="0"/>
    <x v="10"/>
    <x v="2"/>
    <s v="OFF-ST-10002574"/>
    <x v="1"/>
    <n v="221.024"/>
  </r>
  <r>
    <n v="6949"/>
    <s v="CA-2016-130365"/>
    <n v="25"/>
    <x v="3"/>
    <x v="1"/>
    <s v="29/04/2016"/>
    <x v="1"/>
    <s v="ZC-21910"/>
    <s v="Zuschuss Carroll"/>
    <x v="0"/>
    <x v="0"/>
    <x v="10"/>
    <x v="2"/>
    <s v="FUR-CH-10003535"/>
    <x v="0"/>
    <n v="128.05799999999999"/>
  </r>
  <r>
    <n v="6950"/>
    <s v="CA-2018-143021"/>
    <n v="19"/>
    <x v="0"/>
    <x v="3"/>
    <s v="19/11/2018"/>
    <x v="3"/>
    <s v="AP-10720"/>
    <s v="Anne Pryor"/>
    <x v="2"/>
    <x v="0"/>
    <x v="15"/>
    <x v="3"/>
    <s v="OFF-BI-10001628"/>
    <x v="1"/>
    <n v="58.408000000000001"/>
  </r>
  <r>
    <n v="6951"/>
    <s v="CA-2018-143021"/>
    <n v="19"/>
    <x v="0"/>
    <x v="3"/>
    <s v="19/11/2018"/>
    <x v="3"/>
    <s v="AP-10720"/>
    <s v="Anne Pryor"/>
    <x v="2"/>
    <x v="0"/>
    <x v="15"/>
    <x v="3"/>
    <s v="FUR-TA-10001676"/>
    <x v="0"/>
    <n v="79.974000000000004"/>
  </r>
  <r>
    <n v="6952"/>
    <s v="CA-2016-161767"/>
    <n v="20"/>
    <x v="0"/>
    <x v="1"/>
    <s v="24/11/2016"/>
    <x v="1"/>
    <s v="GK-14620"/>
    <s v="Grace Kelly"/>
    <x v="1"/>
    <x v="0"/>
    <x v="5"/>
    <x v="2"/>
    <s v="TEC-MA-10002790"/>
    <x v="2"/>
    <n v="479.988"/>
  </r>
  <r>
    <n v="6953"/>
    <s v="CA-2016-129917"/>
    <n v="2"/>
    <x v="2"/>
    <x v="1"/>
    <s v="03/10/2016"/>
    <x v="2"/>
    <s v="HM-14980"/>
    <s v="Henry MacAllister"/>
    <x v="0"/>
    <x v="0"/>
    <x v="1"/>
    <x v="1"/>
    <s v="OFF-BI-10001757"/>
    <x v="1"/>
    <n v="11.808"/>
  </r>
  <r>
    <n v="6954"/>
    <s v="CA-2016-129917"/>
    <n v="2"/>
    <x v="2"/>
    <x v="1"/>
    <s v="03/10/2016"/>
    <x v="2"/>
    <s v="HM-14980"/>
    <s v="Henry MacAllister"/>
    <x v="0"/>
    <x v="0"/>
    <x v="1"/>
    <x v="1"/>
    <s v="OFF-BI-10004828"/>
    <x v="1"/>
    <n v="53.567999999999998"/>
  </r>
  <r>
    <n v="6955"/>
    <s v="CA-2016-129917"/>
    <n v="2"/>
    <x v="2"/>
    <x v="1"/>
    <s v="03/10/2016"/>
    <x v="2"/>
    <s v="HM-14980"/>
    <s v="Henry MacAllister"/>
    <x v="0"/>
    <x v="0"/>
    <x v="1"/>
    <x v="1"/>
    <s v="TEC-PH-10000369"/>
    <x v="2"/>
    <n v="503.96"/>
  </r>
  <r>
    <n v="6956"/>
    <s v="CA-2016-115420"/>
    <n v="25"/>
    <x v="3"/>
    <x v="1"/>
    <s v="02/05/2016"/>
    <x v="1"/>
    <s v="LS-16945"/>
    <s v="Linda Southworth"/>
    <x v="1"/>
    <x v="0"/>
    <x v="1"/>
    <x v="1"/>
    <s v="OFF-EN-10003862"/>
    <x v="1"/>
    <n v="21.34"/>
  </r>
  <r>
    <n v="6957"/>
    <s v="CA-2017-157588"/>
    <n v="14"/>
    <x v="7"/>
    <x v="0"/>
    <s v="19/07/2017"/>
    <x v="1"/>
    <s v="AR-10570"/>
    <s v="Anemone Ratner"/>
    <x v="0"/>
    <x v="0"/>
    <x v="32"/>
    <x v="0"/>
    <s v="OFF-BI-10003963"/>
    <x v="1"/>
    <n v="36.4"/>
  </r>
  <r>
    <n v="6958"/>
    <s v="CA-2017-157588"/>
    <n v="14"/>
    <x v="7"/>
    <x v="0"/>
    <s v="19/07/2017"/>
    <x v="1"/>
    <s v="AR-10570"/>
    <s v="Anemone Ratner"/>
    <x v="0"/>
    <x v="0"/>
    <x v="32"/>
    <x v="0"/>
    <s v="FUR-FU-10004848"/>
    <x v="0"/>
    <n v="51.75"/>
  </r>
  <r>
    <n v="6959"/>
    <s v="CA-2016-167255"/>
    <n v="27"/>
    <x v="8"/>
    <x v="1"/>
    <s v="29/09/2016"/>
    <x v="0"/>
    <s v="RH-19510"/>
    <s v="Rick Huthwaite"/>
    <x v="2"/>
    <x v="0"/>
    <x v="1"/>
    <x v="1"/>
    <s v="OFF-ST-10001328"/>
    <x v="1"/>
    <n v="15.51"/>
  </r>
  <r>
    <n v="6960"/>
    <s v="CA-2016-167255"/>
    <n v="27"/>
    <x v="8"/>
    <x v="1"/>
    <s v="29/09/2016"/>
    <x v="0"/>
    <s v="RH-19510"/>
    <s v="Rick Huthwaite"/>
    <x v="2"/>
    <x v="0"/>
    <x v="1"/>
    <x v="1"/>
    <s v="OFF-PA-10002377"/>
    <x v="1"/>
    <n v="146.82"/>
  </r>
  <r>
    <n v="6961"/>
    <s v="CA-2016-167255"/>
    <n v="27"/>
    <x v="8"/>
    <x v="1"/>
    <s v="29/09/2016"/>
    <x v="0"/>
    <s v="RH-19510"/>
    <s v="Rick Huthwaite"/>
    <x v="2"/>
    <x v="0"/>
    <x v="1"/>
    <x v="1"/>
    <s v="OFF-PA-10003441"/>
    <x v="1"/>
    <n v="12.96"/>
  </r>
  <r>
    <n v="6962"/>
    <s v="CA-2018-162096"/>
    <n v="10"/>
    <x v="0"/>
    <x v="3"/>
    <s v="10/11/2018"/>
    <x v="3"/>
    <s v="TB-21190"/>
    <s v="Thomas Brumley"/>
    <x v="2"/>
    <x v="0"/>
    <x v="1"/>
    <x v="1"/>
    <s v="OFF-AR-10002221"/>
    <x v="1"/>
    <n v="7.8"/>
  </r>
  <r>
    <n v="6963"/>
    <s v="CA-2017-157161"/>
    <n v="16"/>
    <x v="7"/>
    <x v="0"/>
    <s v="20/07/2017"/>
    <x v="0"/>
    <s v="JD-15895"/>
    <s v="Jonathan Doherty"/>
    <x v="1"/>
    <x v="0"/>
    <x v="20"/>
    <x v="0"/>
    <s v="OFF-EN-10001509"/>
    <x v="1"/>
    <n v="10.199999999999999"/>
  </r>
  <r>
    <n v="6964"/>
    <s v="CA-2017-157161"/>
    <n v="16"/>
    <x v="7"/>
    <x v="0"/>
    <s v="20/07/2017"/>
    <x v="0"/>
    <s v="JD-15895"/>
    <s v="Jonathan Doherty"/>
    <x v="1"/>
    <x v="0"/>
    <x v="20"/>
    <x v="0"/>
    <s v="OFF-AR-10003338"/>
    <x v="1"/>
    <n v="22.32"/>
  </r>
  <r>
    <n v="6965"/>
    <s v="CA-2017-157161"/>
    <n v="16"/>
    <x v="7"/>
    <x v="0"/>
    <s v="20/07/2017"/>
    <x v="0"/>
    <s v="JD-15895"/>
    <s v="Jonathan Doherty"/>
    <x v="1"/>
    <x v="0"/>
    <x v="20"/>
    <x v="0"/>
    <s v="OFF-BI-10004728"/>
    <x v="1"/>
    <n v="24.1"/>
  </r>
  <r>
    <n v="6966"/>
    <s v="CA-2017-157161"/>
    <n v="16"/>
    <x v="7"/>
    <x v="0"/>
    <s v="20/07/2017"/>
    <x v="0"/>
    <s v="JD-15895"/>
    <s v="Jonathan Doherty"/>
    <x v="1"/>
    <x v="0"/>
    <x v="20"/>
    <x v="0"/>
    <s v="TEC-AC-10000358"/>
    <x v="2"/>
    <n v="75.98"/>
  </r>
  <r>
    <n v="6967"/>
    <s v="CA-2017-157161"/>
    <n v="16"/>
    <x v="7"/>
    <x v="0"/>
    <s v="20/07/2017"/>
    <x v="0"/>
    <s v="JD-15895"/>
    <s v="Jonathan Doherty"/>
    <x v="1"/>
    <x v="0"/>
    <x v="20"/>
    <x v="0"/>
    <s v="OFF-BI-10002764"/>
    <x v="1"/>
    <n v="6.46"/>
  </r>
  <r>
    <n v="6968"/>
    <s v="CA-2017-157161"/>
    <n v="16"/>
    <x v="7"/>
    <x v="0"/>
    <s v="20/07/2017"/>
    <x v="0"/>
    <s v="JD-15895"/>
    <s v="Jonathan Doherty"/>
    <x v="1"/>
    <x v="0"/>
    <x v="20"/>
    <x v="0"/>
    <s v="OFF-PA-10001461"/>
    <x v="1"/>
    <n v="60.12"/>
  </r>
  <r>
    <n v="6969"/>
    <s v="CA-2016-110765"/>
    <n v="16"/>
    <x v="2"/>
    <x v="1"/>
    <s v="20/10/2016"/>
    <x v="0"/>
    <s v="MP-17965"/>
    <s v="Michael Paige"/>
    <x v="1"/>
    <x v="0"/>
    <x v="15"/>
    <x v="3"/>
    <s v="TEC-PH-10004165"/>
    <x v="2"/>
    <n v="824.97"/>
  </r>
  <r>
    <n v="6970"/>
    <s v="CA-2017-163937"/>
    <n v="10"/>
    <x v="9"/>
    <x v="0"/>
    <s v="13/01/2017"/>
    <x v="0"/>
    <s v="JB-16000"/>
    <s v="Joy Bell-"/>
    <x v="0"/>
    <x v="0"/>
    <x v="4"/>
    <x v="1"/>
    <s v="FUR-FU-10000010"/>
    <x v="0"/>
    <n v="24.85"/>
  </r>
  <r>
    <n v="6971"/>
    <s v="CA-2018-153822"/>
    <n v="19"/>
    <x v="8"/>
    <x v="3"/>
    <s v="25/09/2018"/>
    <x v="1"/>
    <s v="AB-10105"/>
    <s v="Adrian Barton"/>
    <x v="0"/>
    <x v="0"/>
    <x v="16"/>
    <x v="1"/>
    <s v="OFF-ST-10000321"/>
    <x v="1"/>
    <n v="12.624000000000001"/>
  </r>
  <r>
    <n v="6972"/>
    <s v="CA-2018-153822"/>
    <n v="19"/>
    <x v="8"/>
    <x v="3"/>
    <s v="25/09/2018"/>
    <x v="1"/>
    <s v="AB-10105"/>
    <s v="Adrian Barton"/>
    <x v="0"/>
    <x v="0"/>
    <x v="16"/>
    <x v="1"/>
    <s v="TEC-AC-10000109"/>
    <x v="2"/>
    <n v="89.584000000000003"/>
  </r>
  <r>
    <n v="6973"/>
    <s v="CA-2018-153822"/>
    <n v="19"/>
    <x v="8"/>
    <x v="3"/>
    <s v="25/09/2018"/>
    <x v="1"/>
    <s v="AB-10105"/>
    <s v="Adrian Barton"/>
    <x v="0"/>
    <x v="0"/>
    <x v="16"/>
    <x v="1"/>
    <s v="TEC-PH-10002415"/>
    <x v="2"/>
    <n v="471.92"/>
  </r>
  <r>
    <n v="6974"/>
    <s v="CA-2018-153822"/>
    <n v="19"/>
    <x v="8"/>
    <x v="3"/>
    <s v="25/09/2018"/>
    <x v="1"/>
    <s v="AB-10105"/>
    <s v="Adrian Barton"/>
    <x v="0"/>
    <x v="0"/>
    <x v="16"/>
    <x v="1"/>
    <s v="OFF-BI-10001460"/>
    <x v="1"/>
    <n v="18.18"/>
  </r>
  <r>
    <n v="6975"/>
    <s v="CA-2018-146185"/>
    <n v="15"/>
    <x v="8"/>
    <x v="3"/>
    <s v="19/09/2018"/>
    <x v="1"/>
    <s v="CC-12145"/>
    <s v="Charles Crestani"/>
    <x v="0"/>
    <x v="0"/>
    <x v="5"/>
    <x v="2"/>
    <s v="OFF-AR-10002987"/>
    <x v="1"/>
    <n v="31.744"/>
  </r>
  <r>
    <n v="6976"/>
    <s v="CA-2016-112144"/>
    <n v="28"/>
    <x v="1"/>
    <x v="1"/>
    <s v="02/07/2016"/>
    <x v="1"/>
    <s v="CY-12745"/>
    <s v="Craig Yedwab"/>
    <x v="1"/>
    <x v="0"/>
    <x v="16"/>
    <x v="1"/>
    <s v="OFF-LA-10000443"/>
    <x v="1"/>
    <n v="5.9039999999999999"/>
  </r>
  <r>
    <n v="6977"/>
    <s v="CA-2016-112144"/>
    <n v="28"/>
    <x v="1"/>
    <x v="1"/>
    <s v="02/07/2016"/>
    <x v="1"/>
    <s v="CY-12745"/>
    <s v="Craig Yedwab"/>
    <x v="1"/>
    <x v="0"/>
    <x v="16"/>
    <x v="1"/>
    <s v="FUR-FU-10004306"/>
    <x v="0"/>
    <n v="621.76"/>
  </r>
  <r>
    <n v="6978"/>
    <s v="US-2017-119298"/>
    <n v="25"/>
    <x v="0"/>
    <x v="0"/>
    <s v="28/11/2017"/>
    <x v="2"/>
    <s v="EP-13915"/>
    <s v="Emily Phan"/>
    <x v="0"/>
    <x v="0"/>
    <x v="36"/>
    <x v="0"/>
    <s v="TEC-PH-10002564"/>
    <x v="2"/>
    <n v="59.98"/>
  </r>
  <r>
    <n v="6979"/>
    <s v="CA-2018-155159"/>
    <n v="25"/>
    <x v="0"/>
    <x v="3"/>
    <s v="29/11/2018"/>
    <x v="0"/>
    <s v="DL-13315"/>
    <s v="Delfina Latchford"/>
    <x v="0"/>
    <x v="0"/>
    <x v="32"/>
    <x v="0"/>
    <s v="OFF-PA-10003724"/>
    <x v="1"/>
    <n v="48.87"/>
  </r>
  <r>
    <n v="6980"/>
    <s v="CA-2018-149076"/>
    <n v="14"/>
    <x v="9"/>
    <x v="3"/>
    <s v="19/01/2018"/>
    <x v="1"/>
    <s v="SO-20335"/>
    <s v="Sean O'Donnell"/>
    <x v="0"/>
    <x v="0"/>
    <x v="1"/>
    <x v="1"/>
    <s v="OFF-PA-10000483"/>
    <x v="1"/>
    <n v="154.9"/>
  </r>
  <r>
    <n v="6981"/>
    <s v="CA-2015-146990"/>
    <n v="7"/>
    <x v="0"/>
    <x v="2"/>
    <s v="08/11/2015"/>
    <x v="2"/>
    <s v="BP-11095"/>
    <s v="Bart Pistole"/>
    <x v="1"/>
    <x v="0"/>
    <x v="15"/>
    <x v="3"/>
    <s v="OFF-FA-10000611"/>
    <x v="1"/>
    <n v="5.92"/>
  </r>
  <r>
    <n v="6982"/>
    <s v="CA-2015-146990"/>
    <n v="7"/>
    <x v="0"/>
    <x v="2"/>
    <s v="08/11/2015"/>
    <x v="2"/>
    <s v="BP-11095"/>
    <s v="Bart Pistole"/>
    <x v="1"/>
    <x v="0"/>
    <x v="15"/>
    <x v="3"/>
    <s v="OFF-PA-10000246"/>
    <x v="1"/>
    <n v="30.18"/>
  </r>
  <r>
    <n v="6983"/>
    <s v="CA-2017-116526"/>
    <n v="1"/>
    <x v="8"/>
    <x v="0"/>
    <s v="05/09/2017"/>
    <x v="1"/>
    <s v="JA-15970"/>
    <s v="Joseph Airdo"/>
    <x v="0"/>
    <x v="0"/>
    <x v="12"/>
    <x v="2"/>
    <s v="OFF-BI-10004728"/>
    <x v="1"/>
    <n v="24.1"/>
  </r>
  <r>
    <n v="6984"/>
    <s v="CA-2017-116526"/>
    <n v="1"/>
    <x v="8"/>
    <x v="0"/>
    <s v="05/09/2017"/>
    <x v="1"/>
    <s v="JA-15970"/>
    <s v="Joseph Airdo"/>
    <x v="0"/>
    <x v="0"/>
    <x v="12"/>
    <x v="2"/>
    <s v="TEC-PH-10002365"/>
    <x v="2"/>
    <n v="8.7799999999999994"/>
  </r>
  <r>
    <n v="6985"/>
    <s v="CA-2017-116526"/>
    <n v="1"/>
    <x v="8"/>
    <x v="0"/>
    <s v="05/09/2017"/>
    <x v="1"/>
    <s v="JA-15970"/>
    <s v="Joseph Airdo"/>
    <x v="0"/>
    <x v="0"/>
    <x v="12"/>
    <x v="2"/>
    <s v="OFF-AP-10002457"/>
    <x v="1"/>
    <n v="376.74"/>
  </r>
  <r>
    <n v="6986"/>
    <s v="CA-2017-116526"/>
    <n v="1"/>
    <x v="8"/>
    <x v="0"/>
    <s v="05/09/2017"/>
    <x v="1"/>
    <s v="JA-15970"/>
    <s v="Joseph Airdo"/>
    <x v="0"/>
    <x v="0"/>
    <x v="12"/>
    <x v="2"/>
    <s v="OFF-BI-10000320"/>
    <x v="1"/>
    <n v="29.52"/>
  </r>
  <r>
    <n v="6987"/>
    <s v="CA-2017-116526"/>
    <n v="1"/>
    <x v="8"/>
    <x v="0"/>
    <s v="05/09/2017"/>
    <x v="1"/>
    <s v="JA-15970"/>
    <s v="Joseph Airdo"/>
    <x v="0"/>
    <x v="0"/>
    <x v="12"/>
    <x v="2"/>
    <s v="OFF-AR-10004999"/>
    <x v="1"/>
    <n v="11.96"/>
  </r>
  <r>
    <n v="6988"/>
    <s v="CA-2017-116526"/>
    <n v="1"/>
    <x v="8"/>
    <x v="0"/>
    <s v="05/09/2017"/>
    <x v="1"/>
    <s v="JA-15970"/>
    <s v="Joseph Airdo"/>
    <x v="0"/>
    <x v="0"/>
    <x v="12"/>
    <x v="2"/>
    <s v="OFF-BI-10001116"/>
    <x v="1"/>
    <n v="26.4"/>
  </r>
  <r>
    <n v="6989"/>
    <s v="CA-2018-158561"/>
    <n v="11"/>
    <x v="0"/>
    <x v="3"/>
    <s v="16/11/2018"/>
    <x v="0"/>
    <s v="BB-11545"/>
    <s v="Brenda Bowman"/>
    <x v="1"/>
    <x v="0"/>
    <x v="2"/>
    <x v="0"/>
    <s v="OFF-AP-10002651"/>
    <x v="1"/>
    <n v="1158.1199999999999"/>
  </r>
  <r>
    <n v="6990"/>
    <s v="CA-2018-165099"/>
    <n v="11"/>
    <x v="4"/>
    <x v="3"/>
    <s v="13/12/2018"/>
    <x v="2"/>
    <s v="DK-13375"/>
    <s v="Dennis Kane"/>
    <x v="0"/>
    <x v="0"/>
    <x v="5"/>
    <x v="2"/>
    <s v="OFF-AP-10001634"/>
    <x v="1"/>
    <n v="1.3919999999999999"/>
  </r>
  <r>
    <n v="6991"/>
    <s v="CA-2016-109386"/>
    <n v="8"/>
    <x v="0"/>
    <x v="1"/>
    <s v="13/11/2016"/>
    <x v="0"/>
    <s v="RH-19600"/>
    <s v="Rob Haberlin"/>
    <x v="0"/>
    <x v="0"/>
    <x v="17"/>
    <x v="0"/>
    <s v="OFF-AP-10003266"/>
    <x v="1"/>
    <n v="44.43"/>
  </r>
  <r>
    <n v="6992"/>
    <s v="CA-2016-109386"/>
    <n v="8"/>
    <x v="0"/>
    <x v="1"/>
    <s v="13/11/2016"/>
    <x v="0"/>
    <s v="RH-19600"/>
    <s v="Rob Haberlin"/>
    <x v="0"/>
    <x v="0"/>
    <x v="17"/>
    <x v="0"/>
    <s v="TEC-PH-10002890"/>
    <x v="2"/>
    <n v="226.2"/>
  </r>
  <r>
    <n v="6993"/>
    <s v="CA-2016-109386"/>
    <n v="8"/>
    <x v="0"/>
    <x v="1"/>
    <s v="13/11/2016"/>
    <x v="0"/>
    <s v="RH-19600"/>
    <s v="Rob Haberlin"/>
    <x v="0"/>
    <x v="0"/>
    <x v="17"/>
    <x v="0"/>
    <s v="FUR-FU-10000308"/>
    <x v="0"/>
    <n v="186.54"/>
  </r>
  <r>
    <n v="6994"/>
    <s v="CA-2016-109386"/>
    <n v="8"/>
    <x v="0"/>
    <x v="1"/>
    <s v="13/11/2016"/>
    <x v="0"/>
    <s v="RH-19600"/>
    <s v="Rob Haberlin"/>
    <x v="0"/>
    <x v="0"/>
    <x v="17"/>
    <x v="0"/>
    <s v="OFF-AR-10000380"/>
    <x v="1"/>
    <n v="265.86"/>
  </r>
  <r>
    <n v="6995"/>
    <s v="CA-2016-109386"/>
    <n v="8"/>
    <x v="0"/>
    <x v="1"/>
    <s v="13/11/2016"/>
    <x v="0"/>
    <s v="RH-19600"/>
    <s v="Rob Haberlin"/>
    <x v="0"/>
    <x v="0"/>
    <x v="17"/>
    <x v="0"/>
    <s v="OFF-AR-10000122"/>
    <x v="1"/>
    <n v="27.9"/>
  </r>
  <r>
    <n v="6996"/>
    <s v="CA-2016-166800"/>
    <n v="19"/>
    <x v="0"/>
    <x v="1"/>
    <s v="26/11/2016"/>
    <x v="1"/>
    <s v="AG-10300"/>
    <s v="Aleksandra Gannaway"/>
    <x v="1"/>
    <x v="0"/>
    <x v="33"/>
    <x v="1"/>
    <s v="OFF-AP-10004868"/>
    <x v="1"/>
    <n v="31.08"/>
  </r>
  <r>
    <n v="6997"/>
    <s v="CA-2018-117443"/>
    <n v="23"/>
    <x v="4"/>
    <x v="3"/>
    <s v="25/12/2018"/>
    <x v="0"/>
    <s v="JB-15400"/>
    <s v="Jennifer Braxton"/>
    <x v="1"/>
    <x v="0"/>
    <x v="10"/>
    <x v="2"/>
    <s v="OFF-BI-10004002"/>
    <x v="1"/>
    <n v="13.84"/>
  </r>
  <r>
    <n v="6998"/>
    <s v="CA-2018-117443"/>
    <n v="23"/>
    <x v="4"/>
    <x v="3"/>
    <s v="25/12/2018"/>
    <x v="0"/>
    <s v="JB-15400"/>
    <s v="Jennifer Braxton"/>
    <x v="1"/>
    <x v="0"/>
    <x v="10"/>
    <x v="2"/>
    <s v="OFF-PA-10004475"/>
    <x v="1"/>
    <n v="175.87200000000001"/>
  </r>
  <r>
    <n v="6999"/>
    <s v="US-2017-134369"/>
    <n v="16"/>
    <x v="8"/>
    <x v="0"/>
    <s v="22/09/2017"/>
    <x v="1"/>
    <s v="BC-11125"/>
    <s v="Becky Castell"/>
    <x v="2"/>
    <x v="0"/>
    <x v="1"/>
    <x v="1"/>
    <s v="OFF-PA-10002195"/>
    <x v="1"/>
    <n v="12.96"/>
  </r>
  <r>
    <n v="7000"/>
    <s v="CA-2018-123687"/>
    <n v="26"/>
    <x v="5"/>
    <x v="3"/>
    <s v="29/05/2018"/>
    <x v="2"/>
    <s v="KC-16675"/>
    <s v="Kimberly Carter"/>
    <x v="1"/>
    <x v="0"/>
    <x v="0"/>
    <x v="0"/>
    <s v="OFF-AP-10002670"/>
    <x v="1"/>
    <n v="208.44"/>
  </r>
  <r>
    <n v="7001"/>
    <s v="CA-2018-123687"/>
    <n v="26"/>
    <x v="5"/>
    <x v="3"/>
    <s v="29/05/2018"/>
    <x v="2"/>
    <s v="KC-16675"/>
    <s v="Kimberly Carter"/>
    <x v="1"/>
    <x v="0"/>
    <x v="0"/>
    <x v="0"/>
    <s v="OFF-SU-10004498"/>
    <x v="1"/>
    <n v="25.76"/>
  </r>
  <r>
    <n v="7002"/>
    <s v="CA-2016-104871"/>
    <n v="30"/>
    <x v="10"/>
    <x v="1"/>
    <s v="03/04/2016"/>
    <x v="1"/>
    <s v="DR-12940"/>
    <s v="Daniel Raglin"/>
    <x v="2"/>
    <x v="0"/>
    <x v="10"/>
    <x v="2"/>
    <s v="FUR-CH-10003298"/>
    <x v="0"/>
    <n v="366.74400000000003"/>
  </r>
  <r>
    <n v="7003"/>
    <s v="CA-2015-133158"/>
    <n v="19"/>
    <x v="6"/>
    <x v="2"/>
    <s v="21/08/2015"/>
    <x v="0"/>
    <s v="DW-13195"/>
    <s v="David Wiener"/>
    <x v="1"/>
    <x v="0"/>
    <x v="1"/>
    <x v="1"/>
    <s v="FUR-FU-10000723"/>
    <x v="0"/>
    <n v="289.24"/>
  </r>
  <r>
    <n v="7004"/>
    <s v="CA-2015-133158"/>
    <n v="19"/>
    <x v="6"/>
    <x v="2"/>
    <s v="21/08/2015"/>
    <x v="0"/>
    <s v="DW-13195"/>
    <s v="David Wiener"/>
    <x v="1"/>
    <x v="0"/>
    <x v="1"/>
    <x v="1"/>
    <s v="OFF-BI-10000632"/>
    <x v="1"/>
    <n v="69.456000000000003"/>
  </r>
  <r>
    <n v="7005"/>
    <s v="CA-2015-126333"/>
    <n v="23"/>
    <x v="4"/>
    <x v="2"/>
    <s v="28/12/2015"/>
    <x v="1"/>
    <s v="ME-18010"/>
    <s v="Michelle Ellison"/>
    <x v="1"/>
    <x v="0"/>
    <x v="5"/>
    <x v="2"/>
    <s v="OFF-PA-10000223"/>
    <x v="1"/>
    <n v="5.1840000000000002"/>
  </r>
  <r>
    <n v="7006"/>
    <s v="CA-2016-141740"/>
    <n v="1"/>
    <x v="0"/>
    <x v="1"/>
    <s v="05/11/2016"/>
    <x v="1"/>
    <s v="JF-15490"/>
    <s v="Jeremy Farry"/>
    <x v="0"/>
    <x v="0"/>
    <x v="15"/>
    <x v="3"/>
    <s v="FUR-CH-10001545"/>
    <x v="0"/>
    <n v="205.16399999999999"/>
  </r>
  <r>
    <n v="7007"/>
    <s v="CA-2015-119466"/>
    <n v="15"/>
    <x v="4"/>
    <x v="2"/>
    <s v="21/12/2015"/>
    <x v="1"/>
    <s v="SP-20860"/>
    <s v="Sung Pak"/>
    <x v="1"/>
    <x v="0"/>
    <x v="10"/>
    <x v="2"/>
    <s v="FUR-FU-10001546"/>
    <x v="0"/>
    <n v="8.5440000000000005"/>
  </r>
  <r>
    <n v="7008"/>
    <s v="CA-2016-154823"/>
    <n v="21"/>
    <x v="6"/>
    <x v="1"/>
    <s v="25/08/2016"/>
    <x v="1"/>
    <s v="KN-16390"/>
    <s v="Katherine Nockton"/>
    <x v="1"/>
    <x v="0"/>
    <x v="24"/>
    <x v="3"/>
    <s v="OFF-BI-10001098"/>
    <x v="1"/>
    <n v="12.827999999999999"/>
  </r>
  <r>
    <n v="7009"/>
    <s v="CA-2016-154823"/>
    <n v="21"/>
    <x v="6"/>
    <x v="1"/>
    <s v="25/08/2016"/>
    <x v="1"/>
    <s v="KN-16390"/>
    <s v="Katherine Nockton"/>
    <x v="1"/>
    <x v="0"/>
    <x v="24"/>
    <x v="3"/>
    <s v="FUR-CH-10003379"/>
    <x v="0"/>
    <n v="598.45799999999997"/>
  </r>
  <r>
    <n v="7010"/>
    <s v="CA-2016-154823"/>
    <n v="21"/>
    <x v="6"/>
    <x v="1"/>
    <s v="25/08/2016"/>
    <x v="1"/>
    <s v="KN-16390"/>
    <s v="Katherine Nockton"/>
    <x v="1"/>
    <x v="0"/>
    <x v="24"/>
    <x v="3"/>
    <s v="FUR-FU-10000193"/>
    <x v="0"/>
    <n v="25.984000000000002"/>
  </r>
  <r>
    <n v="7011"/>
    <s v="US-2015-135881"/>
    <n v="23"/>
    <x v="5"/>
    <x v="2"/>
    <s v="27/05/2015"/>
    <x v="1"/>
    <s v="GT-14710"/>
    <s v="Greg Tran"/>
    <x v="0"/>
    <x v="0"/>
    <x v="15"/>
    <x v="3"/>
    <s v="OFF-BI-10000829"/>
    <x v="1"/>
    <n v="17.96"/>
  </r>
  <r>
    <n v="7012"/>
    <s v="US-2015-135881"/>
    <n v="23"/>
    <x v="5"/>
    <x v="2"/>
    <s v="27/05/2015"/>
    <x v="1"/>
    <s v="GT-14710"/>
    <s v="Greg Tran"/>
    <x v="0"/>
    <x v="0"/>
    <x v="15"/>
    <x v="3"/>
    <s v="OFF-SU-10003002"/>
    <x v="1"/>
    <n v="5.04"/>
  </r>
  <r>
    <n v="7013"/>
    <s v="US-2015-135881"/>
    <n v="23"/>
    <x v="5"/>
    <x v="2"/>
    <s v="27/05/2015"/>
    <x v="1"/>
    <s v="GT-14710"/>
    <s v="Greg Tran"/>
    <x v="0"/>
    <x v="0"/>
    <x v="15"/>
    <x v="3"/>
    <s v="OFF-AP-10002118"/>
    <x v="1"/>
    <n v="208.16"/>
  </r>
  <r>
    <n v="7014"/>
    <s v="CA-2018-141201"/>
    <n v="9"/>
    <x v="4"/>
    <x v="3"/>
    <s v="11/12/2018"/>
    <x v="0"/>
    <s v="DB-12910"/>
    <s v="Daniel Byrd"/>
    <x v="2"/>
    <x v="0"/>
    <x v="1"/>
    <x v="1"/>
    <s v="FUR-BO-10001519"/>
    <x v="0"/>
    <n v="148.25700000000001"/>
  </r>
  <r>
    <n v="7015"/>
    <s v="CA-2015-114790"/>
    <n v="11"/>
    <x v="10"/>
    <x v="2"/>
    <s v="13/03/2015"/>
    <x v="0"/>
    <s v="FM-14215"/>
    <s v="Filia McAdams"/>
    <x v="1"/>
    <x v="0"/>
    <x v="0"/>
    <x v="0"/>
    <s v="OFF-AP-10002578"/>
    <x v="1"/>
    <n v="146.76"/>
  </r>
  <r>
    <n v="7016"/>
    <s v="CA-2015-114790"/>
    <n v="11"/>
    <x v="10"/>
    <x v="2"/>
    <s v="13/03/2015"/>
    <x v="0"/>
    <s v="FM-14215"/>
    <s v="Filia McAdams"/>
    <x v="1"/>
    <x v="0"/>
    <x v="0"/>
    <x v="0"/>
    <s v="TEC-AC-10000710"/>
    <x v="2"/>
    <n v="32.96"/>
  </r>
  <r>
    <n v="7017"/>
    <s v="CA-2015-114790"/>
    <n v="11"/>
    <x v="10"/>
    <x v="2"/>
    <s v="13/03/2015"/>
    <x v="0"/>
    <s v="FM-14215"/>
    <s v="Filia McAdams"/>
    <x v="1"/>
    <x v="0"/>
    <x v="0"/>
    <x v="0"/>
    <s v="TEC-PH-10000984"/>
    <x v="2"/>
    <n v="587.97"/>
  </r>
  <r>
    <n v="7018"/>
    <s v="CA-2015-114790"/>
    <n v="11"/>
    <x v="10"/>
    <x v="2"/>
    <s v="13/03/2015"/>
    <x v="0"/>
    <s v="FM-14215"/>
    <s v="Filia McAdams"/>
    <x v="1"/>
    <x v="0"/>
    <x v="0"/>
    <x v="0"/>
    <s v="OFF-PA-10000213"/>
    <x v="1"/>
    <n v="14.94"/>
  </r>
  <r>
    <n v="7019"/>
    <s v="US-2017-154256"/>
    <n v="23"/>
    <x v="1"/>
    <x v="0"/>
    <s v="27/06/2017"/>
    <x v="0"/>
    <s v="SM-20005"/>
    <s v="Sally Matthias"/>
    <x v="0"/>
    <x v="0"/>
    <x v="15"/>
    <x v="3"/>
    <s v="OFF-LA-10003720"/>
    <x v="1"/>
    <n v="25.83"/>
  </r>
  <r>
    <n v="7020"/>
    <s v="CA-2015-124737"/>
    <n v="23"/>
    <x v="6"/>
    <x v="2"/>
    <s v="27/08/2015"/>
    <x v="1"/>
    <s v="AP-10915"/>
    <s v="Arthur Prichep"/>
    <x v="0"/>
    <x v="0"/>
    <x v="22"/>
    <x v="1"/>
    <s v="OFF-PA-10001837"/>
    <x v="1"/>
    <n v="15.552"/>
  </r>
  <r>
    <n v="7021"/>
    <s v="CA-2015-124737"/>
    <n v="23"/>
    <x v="6"/>
    <x v="2"/>
    <s v="27/08/2015"/>
    <x v="1"/>
    <s v="AP-10915"/>
    <s v="Arthur Prichep"/>
    <x v="0"/>
    <x v="0"/>
    <x v="22"/>
    <x v="1"/>
    <s v="OFF-SU-10004661"/>
    <x v="1"/>
    <n v="6.8"/>
  </r>
  <r>
    <n v="7022"/>
    <s v="CA-2015-124737"/>
    <n v="23"/>
    <x v="6"/>
    <x v="2"/>
    <s v="27/08/2015"/>
    <x v="1"/>
    <s v="AP-10915"/>
    <s v="Arthur Prichep"/>
    <x v="0"/>
    <x v="0"/>
    <x v="22"/>
    <x v="1"/>
    <s v="FUR-FU-10003274"/>
    <x v="0"/>
    <n v="4.2240000000000002"/>
  </r>
  <r>
    <n v="7023"/>
    <s v="CA-2015-124737"/>
    <n v="23"/>
    <x v="6"/>
    <x v="2"/>
    <s v="27/08/2015"/>
    <x v="1"/>
    <s v="AP-10915"/>
    <s v="Arthur Prichep"/>
    <x v="0"/>
    <x v="0"/>
    <x v="22"/>
    <x v="1"/>
    <s v="TEC-PH-10000149"/>
    <x v="2"/>
    <n v="143.63999999999999"/>
  </r>
  <r>
    <n v="7024"/>
    <s v="CA-2015-124737"/>
    <n v="23"/>
    <x v="6"/>
    <x v="2"/>
    <s v="27/08/2015"/>
    <x v="1"/>
    <s v="AP-10915"/>
    <s v="Arthur Prichep"/>
    <x v="0"/>
    <x v="0"/>
    <x v="22"/>
    <x v="1"/>
    <s v="OFF-PA-10000019"/>
    <x v="1"/>
    <n v="31.103999999999999"/>
  </r>
  <r>
    <n v="7025"/>
    <s v="CA-2015-124737"/>
    <n v="23"/>
    <x v="6"/>
    <x v="2"/>
    <s v="27/08/2015"/>
    <x v="1"/>
    <s v="AP-10915"/>
    <s v="Arthur Prichep"/>
    <x v="0"/>
    <x v="0"/>
    <x v="22"/>
    <x v="1"/>
    <s v="OFF-PA-10001125"/>
    <x v="1"/>
    <n v="223.05600000000001"/>
  </r>
  <r>
    <n v="7026"/>
    <s v="US-2018-101840"/>
    <n v="6"/>
    <x v="11"/>
    <x v="3"/>
    <s v="12/02/2018"/>
    <x v="1"/>
    <s v="SP-20545"/>
    <s v="Sibella Parks"/>
    <x v="1"/>
    <x v="0"/>
    <x v="15"/>
    <x v="3"/>
    <s v="TEC-PH-10002538"/>
    <x v="2"/>
    <n v="227.46"/>
  </r>
  <r>
    <n v="7027"/>
    <s v="US-2018-101840"/>
    <n v="6"/>
    <x v="11"/>
    <x v="3"/>
    <s v="12/02/2018"/>
    <x v="1"/>
    <s v="SP-20545"/>
    <s v="Sibella Parks"/>
    <x v="1"/>
    <x v="0"/>
    <x v="15"/>
    <x v="3"/>
    <s v="OFF-BI-10000279"/>
    <x v="1"/>
    <n v="46.24"/>
  </r>
  <r>
    <n v="7028"/>
    <s v="CA-2018-131653"/>
    <n v="29"/>
    <x v="9"/>
    <x v="3"/>
    <s v="05/02/2018"/>
    <x v="1"/>
    <s v="RD-19585"/>
    <s v="Rob Dowd"/>
    <x v="0"/>
    <x v="0"/>
    <x v="15"/>
    <x v="3"/>
    <s v="OFF-LA-10001045"/>
    <x v="1"/>
    <n v="5.22"/>
  </r>
  <r>
    <n v="7029"/>
    <s v="US-2017-157840"/>
    <n v="20"/>
    <x v="4"/>
    <x v="0"/>
    <s v="23/12/2017"/>
    <x v="0"/>
    <s v="MC-17575"/>
    <s v="Matt Collins"/>
    <x v="0"/>
    <x v="0"/>
    <x v="8"/>
    <x v="2"/>
    <s v="OFF-PA-10003673"/>
    <x v="1"/>
    <n v="33.9"/>
  </r>
  <r>
    <n v="7030"/>
    <s v="CA-2017-145548"/>
    <n v="11"/>
    <x v="0"/>
    <x v="0"/>
    <s v="16/11/2017"/>
    <x v="1"/>
    <s v="EB-13750"/>
    <s v="Edward Becker"/>
    <x v="1"/>
    <x v="0"/>
    <x v="15"/>
    <x v="3"/>
    <s v="OFF-ST-10002562"/>
    <x v="1"/>
    <n v="28.14"/>
  </r>
  <r>
    <n v="7031"/>
    <s v="CA-2017-145548"/>
    <n v="11"/>
    <x v="0"/>
    <x v="0"/>
    <s v="16/11/2017"/>
    <x v="1"/>
    <s v="EB-13750"/>
    <s v="Edward Becker"/>
    <x v="1"/>
    <x v="0"/>
    <x v="15"/>
    <x v="3"/>
    <s v="TEC-AC-10002305"/>
    <x v="2"/>
    <n v="36"/>
  </r>
  <r>
    <n v="7032"/>
    <s v="CA-2017-145548"/>
    <n v="11"/>
    <x v="0"/>
    <x v="0"/>
    <s v="16/11/2017"/>
    <x v="1"/>
    <s v="EB-13750"/>
    <s v="Edward Becker"/>
    <x v="1"/>
    <x v="0"/>
    <x v="15"/>
    <x v="3"/>
    <s v="OFF-AR-10003373"/>
    <x v="1"/>
    <n v="92.94"/>
  </r>
  <r>
    <n v="7033"/>
    <s v="CA-2017-145548"/>
    <n v="11"/>
    <x v="0"/>
    <x v="0"/>
    <s v="16/11/2017"/>
    <x v="1"/>
    <s v="EB-13750"/>
    <s v="Edward Becker"/>
    <x v="1"/>
    <x v="0"/>
    <x v="15"/>
    <x v="3"/>
    <s v="FUR-CH-10003774"/>
    <x v="0"/>
    <n v="245.64599999999999"/>
  </r>
  <r>
    <n v="7034"/>
    <s v="CA-2017-145548"/>
    <n v="11"/>
    <x v="0"/>
    <x v="0"/>
    <s v="16/11/2017"/>
    <x v="1"/>
    <s v="EB-13750"/>
    <s v="Edward Becker"/>
    <x v="1"/>
    <x v="0"/>
    <x v="15"/>
    <x v="3"/>
    <s v="OFF-BI-10001510"/>
    <x v="1"/>
    <n v="55.008000000000003"/>
  </r>
  <r>
    <n v="7035"/>
    <s v="CA-2017-145548"/>
    <n v="11"/>
    <x v="0"/>
    <x v="0"/>
    <s v="16/11/2017"/>
    <x v="1"/>
    <s v="EB-13750"/>
    <s v="Edward Becker"/>
    <x v="1"/>
    <x v="0"/>
    <x v="15"/>
    <x v="3"/>
    <s v="OFF-BI-10004236"/>
    <x v="1"/>
    <n v="35.231999999999999"/>
  </r>
  <r>
    <n v="7036"/>
    <s v="CA-2018-119494"/>
    <n v="9"/>
    <x v="0"/>
    <x v="3"/>
    <s v="13/11/2018"/>
    <x v="1"/>
    <s v="JE-15610"/>
    <s v="Jim Epp"/>
    <x v="1"/>
    <x v="0"/>
    <x v="1"/>
    <x v="1"/>
    <s v="FUR-CH-10004675"/>
    <x v="0"/>
    <n v="523.39200000000005"/>
  </r>
  <r>
    <n v="7037"/>
    <s v="CA-2015-124618"/>
    <n v="2"/>
    <x v="5"/>
    <x v="2"/>
    <s v="04/05/2015"/>
    <x v="0"/>
    <s v="CS-11860"/>
    <s v="Cari Schnelling"/>
    <x v="0"/>
    <x v="0"/>
    <x v="2"/>
    <x v="0"/>
    <s v="TEC-CO-10004202"/>
    <x v="2"/>
    <n v="479.98399999999998"/>
  </r>
  <r>
    <n v="7038"/>
    <s v="CA-2018-161970"/>
    <n v="22"/>
    <x v="8"/>
    <x v="3"/>
    <s v="27/09/2018"/>
    <x v="1"/>
    <s v="PB-19105"/>
    <s v="Peter Bühler"/>
    <x v="0"/>
    <x v="0"/>
    <x v="32"/>
    <x v="0"/>
    <s v="OFF-PA-10004255"/>
    <x v="1"/>
    <n v="12.96"/>
  </r>
  <r>
    <n v="7039"/>
    <s v="CA-2018-161970"/>
    <n v="22"/>
    <x v="8"/>
    <x v="3"/>
    <s v="27/09/2018"/>
    <x v="1"/>
    <s v="PB-19105"/>
    <s v="Peter Bühler"/>
    <x v="0"/>
    <x v="0"/>
    <x v="32"/>
    <x v="0"/>
    <s v="OFF-AR-10003896"/>
    <x v="1"/>
    <n v="17.940000000000001"/>
  </r>
  <r>
    <n v="7040"/>
    <s v="CA-2018-103443"/>
    <n v="17"/>
    <x v="4"/>
    <x v="3"/>
    <s v="23/12/2018"/>
    <x v="1"/>
    <s v="AT-10735"/>
    <s v="Annie Thurman"/>
    <x v="0"/>
    <x v="0"/>
    <x v="15"/>
    <x v="3"/>
    <s v="OFF-ST-10002276"/>
    <x v="1"/>
    <n v="166.72"/>
  </r>
  <r>
    <n v="7041"/>
    <s v="CA-2018-103443"/>
    <n v="17"/>
    <x v="4"/>
    <x v="3"/>
    <s v="23/12/2018"/>
    <x v="1"/>
    <s v="AT-10735"/>
    <s v="Annie Thurman"/>
    <x v="0"/>
    <x v="0"/>
    <x v="15"/>
    <x v="3"/>
    <s v="OFF-BI-10001617"/>
    <x v="1"/>
    <n v="24.815999999999999"/>
  </r>
  <r>
    <n v="7042"/>
    <s v="CA-2018-103443"/>
    <n v="17"/>
    <x v="4"/>
    <x v="3"/>
    <s v="23/12/2018"/>
    <x v="1"/>
    <s v="AT-10735"/>
    <s v="Annie Thurman"/>
    <x v="0"/>
    <x v="0"/>
    <x v="15"/>
    <x v="3"/>
    <s v="FUR-FU-10000308"/>
    <x v="0"/>
    <n v="124.36"/>
  </r>
  <r>
    <n v="7043"/>
    <s v="US-2018-165358"/>
    <n v="18"/>
    <x v="7"/>
    <x v="3"/>
    <s v="23/07/2018"/>
    <x v="1"/>
    <s v="SV-20365"/>
    <s v="Seth Vernon"/>
    <x v="0"/>
    <x v="0"/>
    <x v="9"/>
    <x v="3"/>
    <s v="TEC-CO-10001943"/>
    <x v="2"/>
    <n v="599.97"/>
  </r>
  <r>
    <n v="7044"/>
    <s v="US-2018-165358"/>
    <n v="18"/>
    <x v="7"/>
    <x v="3"/>
    <s v="23/07/2018"/>
    <x v="1"/>
    <s v="SV-20365"/>
    <s v="Seth Vernon"/>
    <x v="0"/>
    <x v="0"/>
    <x v="9"/>
    <x v="3"/>
    <s v="FUR-CH-10002647"/>
    <x v="0"/>
    <n v="198.744"/>
  </r>
  <r>
    <n v="7045"/>
    <s v="US-2018-165358"/>
    <n v="18"/>
    <x v="7"/>
    <x v="3"/>
    <s v="23/07/2018"/>
    <x v="1"/>
    <s v="SV-20365"/>
    <s v="Seth Vernon"/>
    <x v="0"/>
    <x v="0"/>
    <x v="9"/>
    <x v="3"/>
    <s v="OFF-SU-10004768"/>
    <x v="1"/>
    <n v="9.1839999999999993"/>
  </r>
  <r>
    <n v="7046"/>
    <s v="CA-2017-160136"/>
    <n v="3"/>
    <x v="0"/>
    <x v="0"/>
    <s v="09/11/2017"/>
    <x v="1"/>
    <s v="PJ-18835"/>
    <s v="Patrick Jones"/>
    <x v="1"/>
    <x v="0"/>
    <x v="5"/>
    <x v="2"/>
    <s v="OFF-PA-10002160"/>
    <x v="1"/>
    <n v="9.2479999999999993"/>
  </r>
  <r>
    <n v="7047"/>
    <s v="CA-2015-150581"/>
    <n v="8"/>
    <x v="3"/>
    <x v="2"/>
    <s v="12/04/2015"/>
    <x v="1"/>
    <s v="NM-18445"/>
    <s v="Nathan Mautz"/>
    <x v="2"/>
    <x v="0"/>
    <x v="1"/>
    <x v="1"/>
    <s v="FUR-TA-10003748"/>
    <x v="0"/>
    <n v="99.591999999999999"/>
  </r>
  <r>
    <n v="7048"/>
    <s v="CA-2015-150581"/>
    <n v="8"/>
    <x v="3"/>
    <x v="2"/>
    <s v="12/04/2015"/>
    <x v="1"/>
    <s v="NM-18445"/>
    <s v="Nathan Mautz"/>
    <x v="2"/>
    <x v="0"/>
    <x v="1"/>
    <x v="1"/>
    <s v="TEC-AC-10001908"/>
    <x v="2"/>
    <n v="399.96"/>
  </r>
  <r>
    <n v="7049"/>
    <s v="CA-2017-119515"/>
    <n v="14"/>
    <x v="6"/>
    <x v="0"/>
    <s v="16/08/2017"/>
    <x v="2"/>
    <s v="TR-21325"/>
    <s v="Toby Ritter"/>
    <x v="0"/>
    <x v="0"/>
    <x v="18"/>
    <x v="0"/>
    <s v="OFF-PA-10000552"/>
    <x v="1"/>
    <n v="15.552"/>
  </r>
  <r>
    <n v="7050"/>
    <s v="CA-2015-141355"/>
    <n v="25"/>
    <x v="8"/>
    <x v="2"/>
    <s v="30/09/2015"/>
    <x v="1"/>
    <s v="BF-11005"/>
    <s v="Barry Franz"/>
    <x v="2"/>
    <x v="0"/>
    <x v="22"/>
    <x v="1"/>
    <s v="OFF-AR-10003179"/>
    <x v="1"/>
    <n v="14.576000000000001"/>
  </r>
  <r>
    <n v="7051"/>
    <s v="CA-2017-165330"/>
    <n v="11"/>
    <x v="4"/>
    <x v="0"/>
    <s v="11/12/2017"/>
    <x v="3"/>
    <s v="WB-21850"/>
    <s v="William Brown"/>
    <x v="0"/>
    <x v="0"/>
    <x v="1"/>
    <x v="1"/>
    <s v="OFF-BI-10004593"/>
    <x v="1"/>
    <n v="209.6"/>
  </r>
  <r>
    <n v="7052"/>
    <s v="CA-2017-165330"/>
    <n v="11"/>
    <x v="4"/>
    <x v="0"/>
    <s v="11/12/2017"/>
    <x v="3"/>
    <s v="WB-21850"/>
    <s v="William Brown"/>
    <x v="0"/>
    <x v="0"/>
    <x v="1"/>
    <x v="1"/>
    <s v="OFF-AR-10000914"/>
    <x v="1"/>
    <n v="23.32"/>
  </r>
  <r>
    <n v="7053"/>
    <s v="CA-2017-165330"/>
    <n v="11"/>
    <x v="4"/>
    <x v="0"/>
    <s v="11/12/2017"/>
    <x v="3"/>
    <s v="WB-21850"/>
    <s v="William Brown"/>
    <x v="0"/>
    <x v="0"/>
    <x v="1"/>
    <x v="1"/>
    <s v="OFF-PA-10000241"/>
    <x v="1"/>
    <n v="30.98"/>
  </r>
  <r>
    <n v="7054"/>
    <s v="CA-2017-165330"/>
    <n v="11"/>
    <x v="4"/>
    <x v="0"/>
    <s v="11/12/2017"/>
    <x v="3"/>
    <s v="WB-21850"/>
    <s v="William Brown"/>
    <x v="0"/>
    <x v="0"/>
    <x v="1"/>
    <x v="1"/>
    <s v="TEC-AC-10000057"/>
    <x v="2"/>
    <n v="119.96"/>
  </r>
  <r>
    <n v="7055"/>
    <s v="CA-2017-165330"/>
    <n v="11"/>
    <x v="4"/>
    <x v="0"/>
    <s v="11/12/2017"/>
    <x v="3"/>
    <s v="WB-21850"/>
    <s v="William Brown"/>
    <x v="0"/>
    <x v="0"/>
    <x v="1"/>
    <x v="1"/>
    <s v="FUR-CH-10003774"/>
    <x v="0"/>
    <n v="363.92"/>
  </r>
  <r>
    <n v="7056"/>
    <s v="CA-2017-165330"/>
    <n v="11"/>
    <x v="4"/>
    <x v="0"/>
    <s v="11/12/2017"/>
    <x v="3"/>
    <s v="WB-21850"/>
    <s v="William Brown"/>
    <x v="0"/>
    <x v="0"/>
    <x v="1"/>
    <x v="1"/>
    <s v="OFF-BI-10002824"/>
    <x v="1"/>
    <n v="35.808"/>
  </r>
  <r>
    <n v="7057"/>
    <s v="CA-2017-165330"/>
    <n v="11"/>
    <x v="4"/>
    <x v="0"/>
    <s v="11/12/2017"/>
    <x v="3"/>
    <s v="WB-21850"/>
    <s v="William Brown"/>
    <x v="0"/>
    <x v="0"/>
    <x v="1"/>
    <x v="1"/>
    <s v="OFF-BI-10004001"/>
    <x v="1"/>
    <n v="122.688"/>
  </r>
  <r>
    <n v="7058"/>
    <s v="CA-2017-165330"/>
    <n v="11"/>
    <x v="4"/>
    <x v="0"/>
    <s v="11/12/2017"/>
    <x v="3"/>
    <s v="WB-21850"/>
    <s v="William Brown"/>
    <x v="0"/>
    <x v="0"/>
    <x v="1"/>
    <x v="1"/>
    <s v="FUR-TA-10004619"/>
    <x v="0"/>
    <n v="892.13599999999997"/>
  </r>
  <r>
    <n v="7059"/>
    <s v="CA-2017-165330"/>
    <n v="11"/>
    <x v="4"/>
    <x v="0"/>
    <s v="11/12/2017"/>
    <x v="3"/>
    <s v="WB-21850"/>
    <s v="William Brown"/>
    <x v="0"/>
    <x v="0"/>
    <x v="1"/>
    <x v="1"/>
    <s v="OFF-ST-10000636"/>
    <x v="1"/>
    <n v="50.22"/>
  </r>
  <r>
    <n v="7060"/>
    <s v="CA-2017-165330"/>
    <n v="11"/>
    <x v="4"/>
    <x v="0"/>
    <s v="11/12/2017"/>
    <x v="3"/>
    <s v="WB-21850"/>
    <s v="William Brown"/>
    <x v="0"/>
    <x v="0"/>
    <x v="1"/>
    <x v="1"/>
    <s v="OFF-AP-10001469"/>
    <x v="1"/>
    <n v="83.42"/>
  </r>
  <r>
    <n v="7061"/>
    <s v="CA-2017-165330"/>
    <n v="11"/>
    <x v="4"/>
    <x v="0"/>
    <s v="11/12/2017"/>
    <x v="3"/>
    <s v="WB-21850"/>
    <s v="William Brown"/>
    <x v="0"/>
    <x v="0"/>
    <x v="1"/>
    <x v="1"/>
    <s v="OFF-BI-10002897"/>
    <x v="1"/>
    <n v="5.8719999999999999"/>
  </r>
  <r>
    <n v="7062"/>
    <s v="CA-2016-132633"/>
    <n v="3"/>
    <x v="11"/>
    <x v="1"/>
    <s v="05/02/2016"/>
    <x v="0"/>
    <s v="KH-16630"/>
    <s v="Ken Heidel"/>
    <x v="1"/>
    <x v="0"/>
    <x v="7"/>
    <x v="1"/>
    <s v="OFF-BI-10002432"/>
    <x v="1"/>
    <n v="12.144"/>
  </r>
  <r>
    <n v="7063"/>
    <s v="CA-2017-157742"/>
    <n v="29"/>
    <x v="4"/>
    <x v="0"/>
    <s v="31/12/2017"/>
    <x v="0"/>
    <s v="KL-16645"/>
    <s v="Ken Lonsdale"/>
    <x v="0"/>
    <x v="0"/>
    <x v="21"/>
    <x v="1"/>
    <s v="OFF-EN-10002592"/>
    <x v="1"/>
    <n v="27.792000000000002"/>
  </r>
  <r>
    <n v="7064"/>
    <s v="CA-2018-127712"/>
    <n v="31"/>
    <x v="6"/>
    <x v="3"/>
    <s v="05/09/2018"/>
    <x v="1"/>
    <s v="MG-17890"/>
    <s v="Michael Granlund"/>
    <x v="2"/>
    <x v="0"/>
    <x v="21"/>
    <x v="1"/>
    <s v="OFF-SU-10002522"/>
    <x v="1"/>
    <n v="6.2080000000000002"/>
  </r>
  <r>
    <n v="7065"/>
    <s v="CA-2018-169474"/>
    <n v="4"/>
    <x v="11"/>
    <x v="3"/>
    <s v="09/02/2018"/>
    <x v="1"/>
    <s v="JF-15355"/>
    <s v="Jay Fein"/>
    <x v="0"/>
    <x v="0"/>
    <x v="15"/>
    <x v="3"/>
    <s v="OFF-AP-10003971"/>
    <x v="1"/>
    <n v="32.67"/>
  </r>
  <r>
    <n v="7066"/>
    <s v="CA-2015-106726"/>
    <n v="6"/>
    <x v="4"/>
    <x v="2"/>
    <s v="08/12/2015"/>
    <x v="2"/>
    <s v="RS-19765"/>
    <s v="Roland Schwarz"/>
    <x v="1"/>
    <x v="0"/>
    <x v="1"/>
    <x v="1"/>
    <s v="OFF-ST-10001496"/>
    <x v="1"/>
    <n v="1261.33"/>
  </r>
  <r>
    <n v="7067"/>
    <s v="CA-2017-147473"/>
    <n v="30"/>
    <x v="5"/>
    <x v="0"/>
    <s v="03/06/2017"/>
    <x v="1"/>
    <s v="NL-18310"/>
    <s v="Nancy Lomonaco"/>
    <x v="2"/>
    <x v="0"/>
    <x v="1"/>
    <x v="1"/>
    <s v="OFF-PA-10004782"/>
    <x v="1"/>
    <n v="38.880000000000003"/>
  </r>
  <r>
    <n v="7068"/>
    <s v="CA-2017-114209"/>
    <n v="21"/>
    <x v="5"/>
    <x v="0"/>
    <s v="26/05/2017"/>
    <x v="1"/>
    <s v="AS-10285"/>
    <s v="Alejandro Savely"/>
    <x v="1"/>
    <x v="0"/>
    <x v="5"/>
    <x v="2"/>
    <s v="OFF-BI-10000343"/>
    <x v="1"/>
    <n v="1.964"/>
  </r>
  <r>
    <n v="7069"/>
    <s v="CA-2017-114209"/>
    <n v="21"/>
    <x v="5"/>
    <x v="0"/>
    <s v="26/05/2017"/>
    <x v="1"/>
    <s v="AS-10285"/>
    <s v="Alejandro Savely"/>
    <x v="1"/>
    <x v="0"/>
    <x v="5"/>
    <x v="2"/>
    <s v="OFF-PA-10003591"/>
    <x v="1"/>
    <n v="82.656000000000006"/>
  </r>
  <r>
    <n v="7070"/>
    <s v="CA-2015-141901"/>
    <n v="9"/>
    <x v="6"/>
    <x v="2"/>
    <s v="14/08/2015"/>
    <x v="1"/>
    <s v="GM-14500"/>
    <s v="Gene McClure"/>
    <x v="0"/>
    <x v="0"/>
    <x v="1"/>
    <x v="1"/>
    <s v="OFF-PA-10001667"/>
    <x v="1"/>
    <n v="5.98"/>
  </r>
  <r>
    <n v="7071"/>
    <s v="CA-2017-164490"/>
    <n v="5"/>
    <x v="8"/>
    <x v="0"/>
    <s v="10/09/2017"/>
    <x v="0"/>
    <s v="SU-20665"/>
    <s v="Stephanie Ulpright"/>
    <x v="2"/>
    <x v="0"/>
    <x v="10"/>
    <x v="2"/>
    <s v="OFF-PA-10004971"/>
    <x v="1"/>
    <n v="9.2479999999999993"/>
  </r>
  <r>
    <n v="7072"/>
    <s v="CA-2017-112256"/>
    <n v="23"/>
    <x v="7"/>
    <x v="0"/>
    <s v="28/07/2017"/>
    <x v="1"/>
    <s v="CK-12205"/>
    <s v="Chloris Kastensmidt"/>
    <x v="0"/>
    <x v="0"/>
    <x v="5"/>
    <x v="2"/>
    <s v="OFF-AR-10001216"/>
    <x v="1"/>
    <n v="4.4480000000000004"/>
  </r>
  <r>
    <n v="7073"/>
    <s v="CA-2017-112256"/>
    <n v="23"/>
    <x v="7"/>
    <x v="0"/>
    <s v="28/07/2017"/>
    <x v="1"/>
    <s v="CK-12205"/>
    <s v="Chloris Kastensmidt"/>
    <x v="0"/>
    <x v="0"/>
    <x v="5"/>
    <x v="2"/>
    <s v="OFF-PA-10004355"/>
    <x v="1"/>
    <n v="5.1840000000000002"/>
  </r>
  <r>
    <n v="7074"/>
    <s v="CA-2017-112256"/>
    <n v="23"/>
    <x v="7"/>
    <x v="0"/>
    <s v="28/07/2017"/>
    <x v="1"/>
    <s v="CK-12205"/>
    <s v="Chloris Kastensmidt"/>
    <x v="0"/>
    <x v="0"/>
    <x v="5"/>
    <x v="2"/>
    <s v="OFF-AR-10001953"/>
    <x v="1"/>
    <n v="175.92"/>
  </r>
  <r>
    <n v="7075"/>
    <s v="CA-2017-112256"/>
    <n v="23"/>
    <x v="7"/>
    <x v="0"/>
    <s v="28/07/2017"/>
    <x v="1"/>
    <s v="CK-12205"/>
    <s v="Chloris Kastensmidt"/>
    <x v="0"/>
    <x v="0"/>
    <x v="5"/>
    <x v="2"/>
    <s v="OFF-BI-10004364"/>
    <x v="1"/>
    <n v="4.7519999999999998"/>
  </r>
  <r>
    <n v="7076"/>
    <s v="CA-2017-112256"/>
    <n v="23"/>
    <x v="7"/>
    <x v="0"/>
    <s v="28/07/2017"/>
    <x v="1"/>
    <s v="CK-12205"/>
    <s v="Chloris Kastensmidt"/>
    <x v="0"/>
    <x v="0"/>
    <x v="5"/>
    <x v="2"/>
    <s v="OFF-SU-10001165"/>
    <x v="1"/>
    <n v="13.343999999999999"/>
  </r>
  <r>
    <n v="7077"/>
    <s v="CA-2017-167416"/>
    <n v="12"/>
    <x v="5"/>
    <x v="0"/>
    <s v="17/05/2017"/>
    <x v="1"/>
    <s v="JM-15580"/>
    <s v="Jill Matthias"/>
    <x v="0"/>
    <x v="0"/>
    <x v="4"/>
    <x v="1"/>
    <s v="OFF-EN-10001141"/>
    <x v="1"/>
    <n v="54.9"/>
  </r>
  <r>
    <n v="7078"/>
    <s v="CA-2017-106950"/>
    <n v="2"/>
    <x v="8"/>
    <x v="0"/>
    <s v="06/09/2017"/>
    <x v="1"/>
    <s v="JE-15715"/>
    <s v="Joe Elijah"/>
    <x v="0"/>
    <x v="0"/>
    <x v="3"/>
    <x v="0"/>
    <s v="OFF-BI-10000014"/>
    <x v="1"/>
    <n v="22.911000000000001"/>
  </r>
  <r>
    <n v="7079"/>
    <s v="CA-2017-106950"/>
    <n v="2"/>
    <x v="8"/>
    <x v="0"/>
    <s v="06/09/2017"/>
    <x v="1"/>
    <s v="JE-15715"/>
    <s v="Joe Elijah"/>
    <x v="0"/>
    <x v="0"/>
    <x v="3"/>
    <x v="0"/>
    <s v="OFF-AP-10000159"/>
    <x v="1"/>
    <n v="309.45600000000002"/>
  </r>
  <r>
    <n v="7080"/>
    <s v="CA-2017-106950"/>
    <n v="2"/>
    <x v="8"/>
    <x v="0"/>
    <s v="06/09/2017"/>
    <x v="1"/>
    <s v="JE-15715"/>
    <s v="Joe Elijah"/>
    <x v="0"/>
    <x v="0"/>
    <x v="3"/>
    <x v="0"/>
    <s v="OFF-AR-10003560"/>
    <x v="1"/>
    <n v="19.456"/>
  </r>
  <r>
    <n v="7081"/>
    <s v="CA-2017-106950"/>
    <n v="2"/>
    <x v="8"/>
    <x v="0"/>
    <s v="06/09/2017"/>
    <x v="1"/>
    <s v="JE-15715"/>
    <s v="Joe Elijah"/>
    <x v="0"/>
    <x v="0"/>
    <x v="3"/>
    <x v="0"/>
    <s v="FUR-TA-10001768"/>
    <x v="0"/>
    <n v="472.51799999999997"/>
  </r>
  <r>
    <n v="7082"/>
    <s v="CA-2017-106950"/>
    <n v="2"/>
    <x v="8"/>
    <x v="0"/>
    <s v="06/09/2017"/>
    <x v="1"/>
    <s v="JE-15715"/>
    <s v="Joe Elijah"/>
    <x v="0"/>
    <x v="0"/>
    <x v="3"/>
    <x v="0"/>
    <s v="TEC-AC-10002049"/>
    <x v="2"/>
    <n v="1012.68"/>
  </r>
  <r>
    <n v="7083"/>
    <s v="CA-2017-106950"/>
    <n v="2"/>
    <x v="8"/>
    <x v="0"/>
    <s v="06/09/2017"/>
    <x v="1"/>
    <s v="JE-15715"/>
    <s v="Joe Elijah"/>
    <x v="0"/>
    <x v="0"/>
    <x v="3"/>
    <x v="0"/>
    <s v="OFF-BI-10003166"/>
    <x v="1"/>
    <n v="17.22"/>
  </r>
  <r>
    <n v="7084"/>
    <s v="CA-2018-118724"/>
    <n v="21"/>
    <x v="7"/>
    <x v="3"/>
    <s v="25/07/2018"/>
    <x v="0"/>
    <s v="AR-10825"/>
    <s v="Anthony Rawles"/>
    <x v="1"/>
    <x v="0"/>
    <x v="1"/>
    <x v="1"/>
    <s v="OFF-AR-10003469"/>
    <x v="1"/>
    <n v="3.52"/>
  </r>
  <r>
    <n v="7085"/>
    <s v="CA-2018-118724"/>
    <n v="21"/>
    <x v="7"/>
    <x v="3"/>
    <s v="25/07/2018"/>
    <x v="0"/>
    <s v="AR-10825"/>
    <s v="Anthony Rawles"/>
    <x v="1"/>
    <x v="0"/>
    <x v="1"/>
    <x v="1"/>
    <s v="TEC-PH-10002549"/>
    <x v="2"/>
    <n v="1626.192"/>
  </r>
  <r>
    <n v="7086"/>
    <s v="CA-2018-112004"/>
    <n v="25"/>
    <x v="8"/>
    <x v="3"/>
    <s v="28/09/2018"/>
    <x v="2"/>
    <s v="AH-10075"/>
    <s v="Adam Hart"/>
    <x v="1"/>
    <x v="0"/>
    <x v="9"/>
    <x v="3"/>
    <s v="OFF-BI-10003476"/>
    <x v="1"/>
    <n v="8.5950000000000006"/>
  </r>
  <r>
    <n v="7087"/>
    <s v="CA-2018-112004"/>
    <n v="25"/>
    <x v="8"/>
    <x v="3"/>
    <s v="28/09/2018"/>
    <x v="2"/>
    <s v="AH-10075"/>
    <s v="Adam Hart"/>
    <x v="1"/>
    <x v="0"/>
    <x v="9"/>
    <x v="3"/>
    <s v="OFF-SU-10000157"/>
    <x v="1"/>
    <n v="190.89599999999999"/>
  </r>
  <r>
    <n v="7088"/>
    <s v="US-2018-143175"/>
    <n v="3"/>
    <x v="6"/>
    <x v="3"/>
    <s v="06/08/2018"/>
    <x v="0"/>
    <s v="GA-14515"/>
    <s v="George Ashbrook"/>
    <x v="0"/>
    <x v="0"/>
    <x v="1"/>
    <x v="1"/>
    <s v="OFF-ST-10003123"/>
    <x v="1"/>
    <n v="99.87"/>
  </r>
  <r>
    <n v="7089"/>
    <s v="CA-2016-105844"/>
    <n v="25"/>
    <x v="2"/>
    <x v="1"/>
    <s v="27/10/2016"/>
    <x v="0"/>
    <s v="JF-15415"/>
    <s v="Jennifer Ferguson"/>
    <x v="0"/>
    <x v="0"/>
    <x v="33"/>
    <x v="1"/>
    <s v="OFF-AR-10001955"/>
    <x v="1"/>
    <n v="79.36"/>
  </r>
  <r>
    <n v="7090"/>
    <s v="CA-2018-118864"/>
    <n v="15"/>
    <x v="1"/>
    <x v="3"/>
    <s v="19/06/2018"/>
    <x v="0"/>
    <s v="KH-16690"/>
    <s v="Kristen Hastings"/>
    <x v="1"/>
    <x v="0"/>
    <x v="1"/>
    <x v="1"/>
    <s v="TEC-PH-10001809"/>
    <x v="2"/>
    <n v="119.96"/>
  </r>
  <r>
    <n v="7091"/>
    <s v="CA-2016-119480"/>
    <n v="9"/>
    <x v="9"/>
    <x v="1"/>
    <s v="13/01/2016"/>
    <x v="1"/>
    <s v="CC-12685"/>
    <s v="Craig Carroll"/>
    <x v="0"/>
    <x v="0"/>
    <x v="0"/>
    <x v="0"/>
    <s v="OFF-PA-10000474"/>
    <x v="1"/>
    <n v="106.32"/>
  </r>
  <r>
    <n v="7092"/>
    <s v="CA-2016-119480"/>
    <n v="9"/>
    <x v="9"/>
    <x v="1"/>
    <s v="13/01/2016"/>
    <x v="1"/>
    <s v="CC-12685"/>
    <s v="Craig Carroll"/>
    <x v="0"/>
    <x v="0"/>
    <x v="0"/>
    <x v="0"/>
    <s v="OFF-AP-10001205"/>
    <x v="1"/>
    <n v="163.44"/>
  </r>
  <r>
    <n v="7093"/>
    <s v="CA-2016-119480"/>
    <n v="9"/>
    <x v="9"/>
    <x v="1"/>
    <s v="13/01/2016"/>
    <x v="1"/>
    <s v="CC-12685"/>
    <s v="Craig Carroll"/>
    <x v="0"/>
    <x v="0"/>
    <x v="0"/>
    <x v="0"/>
    <s v="OFF-AR-10004691"/>
    <x v="1"/>
    <n v="42.76"/>
  </r>
  <r>
    <n v="7094"/>
    <s v="CA-2016-119480"/>
    <n v="9"/>
    <x v="9"/>
    <x v="1"/>
    <s v="13/01/2016"/>
    <x v="1"/>
    <s v="CC-12685"/>
    <s v="Craig Carroll"/>
    <x v="0"/>
    <x v="0"/>
    <x v="0"/>
    <x v="0"/>
    <s v="OFF-PA-10004996"/>
    <x v="1"/>
    <n v="51.55"/>
  </r>
  <r>
    <n v="7095"/>
    <s v="US-2016-153374"/>
    <n v="9"/>
    <x v="11"/>
    <x v="1"/>
    <s v="13/02/2016"/>
    <x v="0"/>
    <s v="JF-15565"/>
    <s v="Jill Fjeld"/>
    <x v="0"/>
    <x v="0"/>
    <x v="10"/>
    <x v="2"/>
    <s v="TEC-AC-10001908"/>
    <x v="2"/>
    <n v="479.952"/>
  </r>
  <r>
    <n v="7096"/>
    <s v="CA-2017-101980"/>
    <n v="19"/>
    <x v="6"/>
    <x v="0"/>
    <s v="20/08/2017"/>
    <x v="2"/>
    <s v="RP-19390"/>
    <s v="Resi Pölking"/>
    <x v="0"/>
    <x v="0"/>
    <x v="15"/>
    <x v="3"/>
    <s v="OFF-BI-10000666"/>
    <x v="1"/>
    <n v="146.68799999999999"/>
  </r>
  <r>
    <n v="7097"/>
    <s v="CA-2017-101980"/>
    <n v="19"/>
    <x v="6"/>
    <x v="0"/>
    <s v="20/08/2017"/>
    <x v="2"/>
    <s v="RP-19390"/>
    <s v="Resi Pölking"/>
    <x v="0"/>
    <x v="0"/>
    <x v="15"/>
    <x v="3"/>
    <s v="OFF-BI-10004318"/>
    <x v="1"/>
    <n v="276.78399999999999"/>
  </r>
  <r>
    <n v="7098"/>
    <s v="CA-2017-101980"/>
    <n v="19"/>
    <x v="6"/>
    <x v="0"/>
    <s v="20/08/2017"/>
    <x v="2"/>
    <s v="RP-19390"/>
    <s v="Resi Pölking"/>
    <x v="0"/>
    <x v="0"/>
    <x v="15"/>
    <x v="3"/>
    <s v="OFF-BI-10003429"/>
    <x v="1"/>
    <n v="25.32"/>
  </r>
  <r>
    <n v="7099"/>
    <s v="CA-2018-144596"/>
    <n v="6"/>
    <x v="0"/>
    <x v="3"/>
    <s v="10/11/2018"/>
    <x v="1"/>
    <s v="CD-11980"/>
    <s v="Carol Darley"/>
    <x v="0"/>
    <x v="0"/>
    <x v="15"/>
    <x v="3"/>
    <s v="OFF-PA-10003302"/>
    <x v="1"/>
    <n v="318.95999999999998"/>
  </r>
  <r>
    <n v="7100"/>
    <s v="CA-2016-124933"/>
    <n v="26"/>
    <x v="4"/>
    <x v="1"/>
    <s v="30/12/2016"/>
    <x v="0"/>
    <s v="DF-13135"/>
    <s v="David Flashing"/>
    <x v="0"/>
    <x v="0"/>
    <x v="15"/>
    <x v="3"/>
    <s v="OFF-PA-10003302"/>
    <x v="1"/>
    <n v="212.64"/>
  </r>
  <r>
    <n v="7101"/>
    <s v="CA-2015-159625"/>
    <n v="23"/>
    <x v="0"/>
    <x v="2"/>
    <s v="28/11/2015"/>
    <x v="1"/>
    <s v="SM-20005"/>
    <s v="Sally Matthias"/>
    <x v="0"/>
    <x v="0"/>
    <x v="16"/>
    <x v="1"/>
    <s v="OFF-EN-10002621"/>
    <x v="1"/>
    <n v="23.472000000000001"/>
  </r>
  <r>
    <n v="7102"/>
    <s v="CA-2017-144337"/>
    <n v="1"/>
    <x v="6"/>
    <x v="0"/>
    <s v="05/08/2017"/>
    <x v="0"/>
    <s v="SG-20890"/>
    <s v="Susan Gilcrest"/>
    <x v="1"/>
    <x v="0"/>
    <x v="5"/>
    <x v="2"/>
    <s v="OFF-PA-10000249"/>
    <x v="1"/>
    <n v="19.648"/>
  </r>
  <r>
    <n v="7103"/>
    <s v="CA-2015-117478"/>
    <n v="21"/>
    <x v="8"/>
    <x v="2"/>
    <s v="24/09/2015"/>
    <x v="2"/>
    <s v="LH-16750"/>
    <s v="Larry Hughes"/>
    <x v="0"/>
    <x v="0"/>
    <x v="9"/>
    <x v="3"/>
    <s v="OFF-BI-10000050"/>
    <x v="1"/>
    <n v="6.57"/>
  </r>
  <r>
    <n v="7104"/>
    <s v="CA-2018-147410"/>
    <n v="4"/>
    <x v="8"/>
    <x v="3"/>
    <s v="08/09/2018"/>
    <x v="1"/>
    <s v="EJ-14155"/>
    <s v="Eva Jacobs"/>
    <x v="0"/>
    <x v="0"/>
    <x v="1"/>
    <x v="1"/>
    <s v="OFF-ST-10003805"/>
    <x v="1"/>
    <n v="421.1"/>
  </r>
  <r>
    <n v="7105"/>
    <s v="CA-2018-128944"/>
    <n v="19"/>
    <x v="1"/>
    <x v="3"/>
    <s v="21/06/2018"/>
    <x v="0"/>
    <s v="KH-16330"/>
    <s v="Katharine Harms"/>
    <x v="1"/>
    <x v="0"/>
    <x v="24"/>
    <x v="3"/>
    <s v="FUR-CH-10000785"/>
    <x v="0"/>
    <n v="760.11599999999999"/>
  </r>
  <r>
    <n v="7106"/>
    <s v="CA-2018-128944"/>
    <n v="19"/>
    <x v="1"/>
    <x v="3"/>
    <s v="21/06/2018"/>
    <x v="0"/>
    <s v="KH-16330"/>
    <s v="Katharine Harms"/>
    <x v="1"/>
    <x v="0"/>
    <x v="24"/>
    <x v="3"/>
    <s v="FUR-FU-10004909"/>
    <x v="0"/>
    <n v="38.783999999999999"/>
  </r>
  <r>
    <n v="7107"/>
    <s v="CA-2018-128944"/>
    <n v="19"/>
    <x v="1"/>
    <x v="3"/>
    <s v="21/06/2018"/>
    <x v="0"/>
    <s v="KH-16330"/>
    <s v="Katharine Harms"/>
    <x v="1"/>
    <x v="0"/>
    <x v="24"/>
    <x v="3"/>
    <s v="TEC-AC-10001553"/>
    <x v="2"/>
    <n v="122.328"/>
  </r>
  <r>
    <n v="7108"/>
    <s v="CA-2017-109666"/>
    <n v="19"/>
    <x v="3"/>
    <x v="0"/>
    <s v="26/04/2017"/>
    <x v="1"/>
    <s v="KM-16720"/>
    <s v="Kunst Miller"/>
    <x v="0"/>
    <x v="0"/>
    <x v="15"/>
    <x v="3"/>
    <s v="TEC-PH-10004774"/>
    <x v="2"/>
    <n v="25.98"/>
  </r>
  <r>
    <n v="7109"/>
    <s v="CA-2017-109666"/>
    <n v="19"/>
    <x v="3"/>
    <x v="0"/>
    <s v="26/04/2017"/>
    <x v="1"/>
    <s v="KM-16720"/>
    <s v="Kunst Miller"/>
    <x v="0"/>
    <x v="0"/>
    <x v="15"/>
    <x v="3"/>
    <s v="OFF-AR-10004582"/>
    <x v="1"/>
    <n v="3.28"/>
  </r>
  <r>
    <n v="7110"/>
    <s v="CA-2017-109666"/>
    <n v="19"/>
    <x v="3"/>
    <x v="0"/>
    <s v="26/04/2017"/>
    <x v="1"/>
    <s v="KM-16720"/>
    <s v="Kunst Miller"/>
    <x v="0"/>
    <x v="0"/>
    <x v="15"/>
    <x v="3"/>
    <s v="OFF-ST-10000991"/>
    <x v="1"/>
    <n v="459.88"/>
  </r>
  <r>
    <n v="7111"/>
    <s v="CA-2017-109666"/>
    <n v="19"/>
    <x v="3"/>
    <x v="0"/>
    <s v="26/04/2017"/>
    <x v="1"/>
    <s v="KM-16720"/>
    <s v="Kunst Miller"/>
    <x v="0"/>
    <x v="0"/>
    <x v="15"/>
    <x v="3"/>
    <s v="OFF-SU-10002522"/>
    <x v="1"/>
    <n v="7.76"/>
  </r>
  <r>
    <n v="7112"/>
    <s v="CA-2017-109666"/>
    <n v="19"/>
    <x v="3"/>
    <x v="0"/>
    <s v="26/04/2017"/>
    <x v="1"/>
    <s v="KM-16720"/>
    <s v="Kunst Miller"/>
    <x v="0"/>
    <x v="0"/>
    <x v="15"/>
    <x v="3"/>
    <s v="OFF-AR-10004022"/>
    <x v="1"/>
    <n v="71.959999999999994"/>
  </r>
  <r>
    <n v="7113"/>
    <s v="CA-2017-109666"/>
    <n v="19"/>
    <x v="3"/>
    <x v="0"/>
    <s v="26/04/2017"/>
    <x v="1"/>
    <s v="KM-16720"/>
    <s v="Kunst Miller"/>
    <x v="0"/>
    <x v="0"/>
    <x v="15"/>
    <x v="3"/>
    <s v="OFF-SU-10001218"/>
    <x v="1"/>
    <n v="54.9"/>
  </r>
  <r>
    <n v="7114"/>
    <s v="CA-2017-109666"/>
    <n v="19"/>
    <x v="3"/>
    <x v="0"/>
    <s v="26/04/2017"/>
    <x v="1"/>
    <s v="KM-16720"/>
    <s v="Kunst Miller"/>
    <x v="0"/>
    <x v="0"/>
    <x v="15"/>
    <x v="3"/>
    <s v="OFF-BI-10000174"/>
    <x v="1"/>
    <n v="9.2799999999999994"/>
  </r>
  <r>
    <n v="7115"/>
    <s v="US-2017-102239"/>
    <n v="5"/>
    <x v="5"/>
    <x v="0"/>
    <s v="06/05/2017"/>
    <x v="2"/>
    <s v="LW-16990"/>
    <s v="Lindsay Williams"/>
    <x v="1"/>
    <x v="0"/>
    <x v="33"/>
    <x v="1"/>
    <s v="FUR-TA-10003392"/>
    <x v="0"/>
    <n v="1685.88"/>
  </r>
  <r>
    <n v="7116"/>
    <s v="US-2017-102239"/>
    <n v="5"/>
    <x v="5"/>
    <x v="0"/>
    <s v="06/05/2017"/>
    <x v="2"/>
    <s v="LW-16990"/>
    <s v="Lindsay Williams"/>
    <x v="1"/>
    <x v="0"/>
    <x v="33"/>
    <x v="1"/>
    <s v="OFF-BI-10001890"/>
    <x v="1"/>
    <n v="5.7279999999999998"/>
  </r>
  <r>
    <n v="7117"/>
    <s v="CA-2015-143168"/>
    <n v="18"/>
    <x v="2"/>
    <x v="2"/>
    <s v="23/10/2015"/>
    <x v="0"/>
    <s v="IG-15085"/>
    <s v="Ivan Gibson"/>
    <x v="0"/>
    <x v="0"/>
    <x v="4"/>
    <x v="1"/>
    <s v="OFF-PA-10000167"/>
    <x v="1"/>
    <n v="61.96"/>
  </r>
  <r>
    <n v="7118"/>
    <s v="CA-2015-143168"/>
    <n v="18"/>
    <x v="2"/>
    <x v="2"/>
    <s v="23/10/2015"/>
    <x v="0"/>
    <s v="IG-15085"/>
    <s v="Ivan Gibson"/>
    <x v="0"/>
    <x v="0"/>
    <x v="4"/>
    <x v="1"/>
    <s v="OFF-BI-10003784"/>
    <x v="1"/>
    <n v="1.3440000000000001"/>
  </r>
  <r>
    <n v="7119"/>
    <s v="CA-2018-104906"/>
    <n v="13"/>
    <x v="11"/>
    <x v="3"/>
    <s v="17/02/2018"/>
    <x v="1"/>
    <s v="JP-15460"/>
    <s v="Jennifer Patt"/>
    <x v="1"/>
    <x v="0"/>
    <x v="15"/>
    <x v="3"/>
    <s v="OFF-PA-10001184"/>
    <x v="1"/>
    <n v="17.940000000000001"/>
  </r>
  <r>
    <n v="7120"/>
    <s v="CA-2018-118122"/>
    <n v="17"/>
    <x v="0"/>
    <x v="3"/>
    <s v="24/11/2018"/>
    <x v="1"/>
    <s v="GG-14650"/>
    <s v="Greg Guthrie"/>
    <x v="1"/>
    <x v="0"/>
    <x v="4"/>
    <x v="1"/>
    <s v="OFF-BI-10002103"/>
    <x v="1"/>
    <n v="13.904"/>
  </r>
  <r>
    <n v="7121"/>
    <s v="US-2015-147774"/>
    <n v="20"/>
    <x v="9"/>
    <x v="2"/>
    <s v="26/01/2015"/>
    <x v="1"/>
    <s v="MM-18280"/>
    <s v="Muhammed MacIntyre"/>
    <x v="1"/>
    <x v="0"/>
    <x v="18"/>
    <x v="0"/>
    <s v="OFF-BI-10003091"/>
    <x v="1"/>
    <n v="67.194000000000003"/>
  </r>
  <r>
    <n v="7122"/>
    <s v="CA-2018-166926"/>
    <n v="1"/>
    <x v="4"/>
    <x v="3"/>
    <s v="08/12/2018"/>
    <x v="1"/>
    <s v="SO-20335"/>
    <s v="Sean O'Donnell"/>
    <x v="0"/>
    <x v="0"/>
    <x v="4"/>
    <x v="1"/>
    <s v="OFF-PA-10001593"/>
    <x v="1"/>
    <n v="41.86"/>
  </r>
  <r>
    <n v="7123"/>
    <s v="CA-2018-166926"/>
    <n v="1"/>
    <x v="4"/>
    <x v="3"/>
    <s v="08/12/2018"/>
    <x v="1"/>
    <s v="SO-20335"/>
    <s v="Sean O'Donnell"/>
    <x v="0"/>
    <x v="0"/>
    <x v="4"/>
    <x v="1"/>
    <s v="FUR-BO-10002598"/>
    <x v="0"/>
    <n v="141.96"/>
  </r>
  <r>
    <n v="7124"/>
    <s v="CA-2016-128013"/>
    <n v="9"/>
    <x v="6"/>
    <x v="1"/>
    <s v="16/08/2016"/>
    <x v="1"/>
    <s v="MF-18250"/>
    <s v="Monica Federle"/>
    <x v="1"/>
    <x v="0"/>
    <x v="15"/>
    <x v="3"/>
    <s v="FUR-FU-10000320"/>
    <x v="0"/>
    <n v="10.02"/>
  </r>
  <r>
    <n v="7125"/>
    <s v="CA-2016-128013"/>
    <n v="9"/>
    <x v="6"/>
    <x v="1"/>
    <s v="16/08/2016"/>
    <x v="1"/>
    <s v="MF-18250"/>
    <s v="Monica Federle"/>
    <x v="1"/>
    <x v="0"/>
    <x v="15"/>
    <x v="3"/>
    <s v="OFF-PA-10001815"/>
    <x v="1"/>
    <n v="144.12"/>
  </r>
  <r>
    <n v="7126"/>
    <s v="CA-2017-123176"/>
    <n v="27"/>
    <x v="8"/>
    <x v="0"/>
    <s v="29/09/2017"/>
    <x v="0"/>
    <s v="JG-15160"/>
    <s v="James Galang"/>
    <x v="0"/>
    <x v="0"/>
    <x v="32"/>
    <x v="0"/>
    <s v="OFF-PA-10003971"/>
    <x v="1"/>
    <n v="17.940000000000001"/>
  </r>
  <r>
    <n v="7127"/>
    <s v="CA-2017-123176"/>
    <n v="27"/>
    <x v="8"/>
    <x v="0"/>
    <s v="29/09/2017"/>
    <x v="0"/>
    <s v="JG-15160"/>
    <s v="James Galang"/>
    <x v="0"/>
    <x v="0"/>
    <x v="32"/>
    <x v="0"/>
    <s v="OFF-AR-10004685"/>
    <x v="1"/>
    <n v="13.89"/>
  </r>
  <r>
    <n v="7128"/>
    <s v="US-2017-117541"/>
    <n v="14"/>
    <x v="0"/>
    <x v="0"/>
    <s v="20/11/2017"/>
    <x v="1"/>
    <s v="JM-16195"/>
    <s v="Justin MacKendrick"/>
    <x v="0"/>
    <x v="0"/>
    <x v="13"/>
    <x v="3"/>
    <s v="OFF-PA-10001609"/>
    <x v="1"/>
    <n v="16.45"/>
  </r>
  <r>
    <n v="7129"/>
    <s v="US-2017-117541"/>
    <n v="14"/>
    <x v="0"/>
    <x v="0"/>
    <s v="20/11/2017"/>
    <x v="1"/>
    <s v="JM-16195"/>
    <s v="Justin MacKendrick"/>
    <x v="0"/>
    <x v="0"/>
    <x v="13"/>
    <x v="3"/>
    <s v="FUR-FU-10000550"/>
    <x v="0"/>
    <n v="19.920000000000002"/>
  </r>
  <r>
    <n v="7130"/>
    <s v="CA-2017-166282"/>
    <n v="16"/>
    <x v="3"/>
    <x v="0"/>
    <s v="22/04/2017"/>
    <x v="1"/>
    <s v="PK-19075"/>
    <s v="Pete Kriz"/>
    <x v="0"/>
    <x v="0"/>
    <x v="18"/>
    <x v="0"/>
    <s v="TEC-AC-10004209"/>
    <x v="2"/>
    <n v="35.167999999999999"/>
  </r>
  <r>
    <n v="7131"/>
    <s v="CA-2017-166282"/>
    <n v="16"/>
    <x v="3"/>
    <x v="0"/>
    <s v="22/04/2017"/>
    <x v="1"/>
    <s v="PK-19075"/>
    <s v="Pete Kriz"/>
    <x v="0"/>
    <x v="0"/>
    <x v="18"/>
    <x v="0"/>
    <s v="OFF-PA-10003022"/>
    <x v="1"/>
    <n v="123.08799999999999"/>
  </r>
  <r>
    <n v="7132"/>
    <s v="CA-2018-141439"/>
    <n v="26"/>
    <x v="0"/>
    <x v="3"/>
    <s v="01/12/2018"/>
    <x v="1"/>
    <s v="TT-21460"/>
    <s v="Tonja Turnell"/>
    <x v="2"/>
    <x v="0"/>
    <x v="14"/>
    <x v="2"/>
    <s v="FUR-TA-10001039"/>
    <x v="0"/>
    <n v="257.94"/>
  </r>
  <r>
    <n v="7133"/>
    <s v="CA-2018-141439"/>
    <n v="26"/>
    <x v="0"/>
    <x v="3"/>
    <s v="01/12/2018"/>
    <x v="1"/>
    <s v="TT-21460"/>
    <s v="Tonja Turnell"/>
    <x v="2"/>
    <x v="0"/>
    <x v="14"/>
    <x v="2"/>
    <s v="TEC-PH-10002624"/>
    <x v="2"/>
    <n v="1879.96"/>
  </r>
  <r>
    <n v="7134"/>
    <s v="CA-2018-141439"/>
    <n v="26"/>
    <x v="0"/>
    <x v="3"/>
    <s v="01/12/2018"/>
    <x v="1"/>
    <s v="TT-21460"/>
    <s v="Tonja Turnell"/>
    <x v="2"/>
    <x v="0"/>
    <x v="14"/>
    <x v="2"/>
    <s v="FUR-FU-10001473"/>
    <x v="0"/>
    <n v="27.46"/>
  </r>
  <r>
    <n v="7135"/>
    <s v="CA-2018-141439"/>
    <n v="26"/>
    <x v="0"/>
    <x v="3"/>
    <s v="01/12/2018"/>
    <x v="1"/>
    <s v="TT-21460"/>
    <s v="Tonja Turnell"/>
    <x v="2"/>
    <x v="0"/>
    <x v="14"/>
    <x v="2"/>
    <s v="TEC-PH-10001819"/>
    <x v="2"/>
    <n v="89.98"/>
  </r>
  <r>
    <n v="7136"/>
    <s v="CA-2018-141439"/>
    <n v="26"/>
    <x v="0"/>
    <x v="3"/>
    <s v="01/12/2018"/>
    <x v="1"/>
    <s v="TT-21460"/>
    <s v="Tonja Turnell"/>
    <x v="2"/>
    <x v="0"/>
    <x v="14"/>
    <x v="2"/>
    <s v="FUR-CH-10004287"/>
    <x v="0"/>
    <n v="828.6"/>
  </r>
  <r>
    <n v="7137"/>
    <s v="CA-2016-163965"/>
    <n v="20"/>
    <x v="0"/>
    <x v="1"/>
    <s v="27/11/2016"/>
    <x v="1"/>
    <s v="SS-20875"/>
    <s v="Sung Shariari"/>
    <x v="0"/>
    <x v="0"/>
    <x v="2"/>
    <x v="0"/>
    <s v="OFF-BI-10004728"/>
    <x v="1"/>
    <n v="7.23"/>
  </r>
  <r>
    <n v="7138"/>
    <s v="CA-2016-163965"/>
    <n v="20"/>
    <x v="0"/>
    <x v="1"/>
    <s v="27/11/2016"/>
    <x v="1"/>
    <s v="SS-20875"/>
    <s v="Sung Shariari"/>
    <x v="0"/>
    <x v="0"/>
    <x v="2"/>
    <x v="0"/>
    <s v="OFF-ST-10000918"/>
    <x v="1"/>
    <n v="17.440000000000001"/>
  </r>
  <r>
    <n v="7139"/>
    <s v="CA-2016-163965"/>
    <n v="20"/>
    <x v="0"/>
    <x v="1"/>
    <s v="27/11/2016"/>
    <x v="1"/>
    <s v="SS-20875"/>
    <s v="Sung Shariari"/>
    <x v="0"/>
    <x v="0"/>
    <x v="2"/>
    <x v="0"/>
    <s v="OFF-BI-10004593"/>
    <x v="1"/>
    <n v="62.88"/>
  </r>
  <r>
    <n v="7140"/>
    <s v="CA-2016-163965"/>
    <n v="20"/>
    <x v="0"/>
    <x v="1"/>
    <s v="27/11/2016"/>
    <x v="1"/>
    <s v="SS-20875"/>
    <s v="Sung Shariari"/>
    <x v="0"/>
    <x v="0"/>
    <x v="2"/>
    <x v="0"/>
    <s v="FUR-BO-10001337"/>
    <x v="0"/>
    <n v="290.35199999999998"/>
  </r>
  <r>
    <n v="7141"/>
    <s v="CA-2018-128783"/>
    <n v="7"/>
    <x v="8"/>
    <x v="3"/>
    <s v="07/09/2018"/>
    <x v="3"/>
    <s v="TG-21640"/>
    <s v="Trudy Glocke"/>
    <x v="0"/>
    <x v="0"/>
    <x v="25"/>
    <x v="2"/>
    <s v="TEC-AC-10002473"/>
    <x v="2"/>
    <n v="113.52"/>
  </r>
  <r>
    <n v="7142"/>
    <s v="CA-2018-128783"/>
    <n v="7"/>
    <x v="8"/>
    <x v="3"/>
    <s v="07/09/2018"/>
    <x v="3"/>
    <s v="TG-21640"/>
    <s v="Trudy Glocke"/>
    <x v="0"/>
    <x v="0"/>
    <x v="25"/>
    <x v="2"/>
    <s v="FUR-FU-10003623"/>
    <x v="0"/>
    <n v="135.30000000000001"/>
  </r>
  <r>
    <n v="7143"/>
    <s v="CA-2015-122217"/>
    <n v="24"/>
    <x v="0"/>
    <x v="2"/>
    <s v="29/11/2015"/>
    <x v="1"/>
    <s v="HP-14815"/>
    <s v="Harold Pawlan"/>
    <x v="2"/>
    <x v="0"/>
    <x v="17"/>
    <x v="0"/>
    <s v="FUR-FU-10002045"/>
    <x v="0"/>
    <n v="111.15"/>
  </r>
  <r>
    <n v="7144"/>
    <s v="US-2018-141558"/>
    <n v="11"/>
    <x v="10"/>
    <x v="3"/>
    <s v="16/03/2018"/>
    <x v="1"/>
    <s v="MH-17290"/>
    <s v="Marc Harrigan"/>
    <x v="2"/>
    <x v="0"/>
    <x v="9"/>
    <x v="3"/>
    <s v="TEC-PH-10002555"/>
    <x v="2"/>
    <n v="776.85"/>
  </r>
  <r>
    <n v="7145"/>
    <s v="US-2018-141558"/>
    <n v="11"/>
    <x v="10"/>
    <x v="3"/>
    <s v="16/03/2018"/>
    <x v="1"/>
    <s v="MH-17290"/>
    <s v="Marc Harrigan"/>
    <x v="2"/>
    <x v="0"/>
    <x v="9"/>
    <x v="3"/>
    <s v="OFF-BI-10002794"/>
    <x v="1"/>
    <n v="12.294"/>
  </r>
  <r>
    <n v="7146"/>
    <s v="US-2018-141558"/>
    <n v="11"/>
    <x v="10"/>
    <x v="3"/>
    <s v="16/03/2018"/>
    <x v="1"/>
    <s v="MH-17290"/>
    <s v="Marc Harrigan"/>
    <x v="2"/>
    <x v="0"/>
    <x v="9"/>
    <x v="3"/>
    <s v="FUR-TA-10004086"/>
    <x v="0"/>
    <n v="154.76400000000001"/>
  </r>
  <r>
    <n v="7147"/>
    <s v="US-2018-141558"/>
    <n v="11"/>
    <x v="10"/>
    <x v="3"/>
    <s v="16/03/2018"/>
    <x v="1"/>
    <s v="MH-17290"/>
    <s v="Marc Harrigan"/>
    <x v="2"/>
    <x v="0"/>
    <x v="9"/>
    <x v="3"/>
    <s v="OFF-ST-10004946"/>
    <x v="1"/>
    <n v="43.28"/>
  </r>
  <r>
    <n v="7148"/>
    <s v="CA-2017-139941"/>
    <n v="12"/>
    <x v="1"/>
    <x v="0"/>
    <s v="17/06/2017"/>
    <x v="1"/>
    <s v="CB-12415"/>
    <s v="Christy Brittain"/>
    <x v="0"/>
    <x v="0"/>
    <x v="15"/>
    <x v="3"/>
    <s v="OFF-PA-10000241"/>
    <x v="1"/>
    <n v="92.94"/>
  </r>
  <r>
    <n v="7149"/>
    <s v="CA-2017-139941"/>
    <n v="12"/>
    <x v="1"/>
    <x v="0"/>
    <s v="17/06/2017"/>
    <x v="1"/>
    <s v="CB-12415"/>
    <s v="Christy Brittain"/>
    <x v="0"/>
    <x v="0"/>
    <x v="15"/>
    <x v="3"/>
    <s v="OFF-AP-10004036"/>
    <x v="1"/>
    <n v="52.56"/>
  </r>
  <r>
    <n v="7150"/>
    <s v="CA-2016-166583"/>
    <n v="26"/>
    <x v="1"/>
    <x v="1"/>
    <s v="30/06/2016"/>
    <x v="1"/>
    <s v="VD-21670"/>
    <s v="Valerie Dominguez"/>
    <x v="0"/>
    <x v="0"/>
    <x v="5"/>
    <x v="2"/>
    <s v="TEC-PH-10001578"/>
    <x v="2"/>
    <n v="971.88"/>
  </r>
  <r>
    <n v="7151"/>
    <s v="CA-2018-100412"/>
    <n v="22"/>
    <x v="4"/>
    <x v="3"/>
    <s v="26/12/2018"/>
    <x v="1"/>
    <s v="SR-20425"/>
    <s v="Sharelle Roach"/>
    <x v="2"/>
    <x v="0"/>
    <x v="19"/>
    <x v="0"/>
    <s v="FUR-CH-10002647"/>
    <x v="0"/>
    <n v="141.96"/>
  </r>
  <r>
    <n v="7152"/>
    <s v="CA-2018-142909"/>
    <n v="22"/>
    <x v="4"/>
    <x v="3"/>
    <s v="25/12/2018"/>
    <x v="0"/>
    <s v="AG-10330"/>
    <s v="Alex Grayson"/>
    <x v="0"/>
    <x v="0"/>
    <x v="16"/>
    <x v="1"/>
    <s v="FUR-TA-10003008"/>
    <x v="0"/>
    <n v="182.55"/>
  </r>
  <r>
    <n v="7153"/>
    <s v="CA-2015-137911"/>
    <n v="9"/>
    <x v="2"/>
    <x v="2"/>
    <s v="15/10/2015"/>
    <x v="1"/>
    <s v="BP-11095"/>
    <s v="Bart Pistole"/>
    <x v="1"/>
    <x v="0"/>
    <x v="3"/>
    <x v="0"/>
    <s v="OFF-PA-10004071"/>
    <x v="1"/>
    <n v="88.768000000000001"/>
  </r>
  <r>
    <n v="7154"/>
    <s v="CA-2016-106208"/>
    <n v="10"/>
    <x v="4"/>
    <x v="1"/>
    <s v="15/12/2016"/>
    <x v="1"/>
    <s v="JW-16075"/>
    <s v="Julia West"/>
    <x v="0"/>
    <x v="0"/>
    <x v="10"/>
    <x v="2"/>
    <s v="OFF-AP-10004980"/>
    <x v="1"/>
    <n v="53.088000000000001"/>
  </r>
  <r>
    <n v="7155"/>
    <s v="US-2016-136749"/>
    <n v="25"/>
    <x v="4"/>
    <x v="1"/>
    <s v="27/12/2016"/>
    <x v="0"/>
    <s v="LH-16900"/>
    <s v="Lena Hernandez"/>
    <x v="0"/>
    <x v="0"/>
    <x v="32"/>
    <x v="0"/>
    <s v="FUR-FU-10000747"/>
    <x v="0"/>
    <n v="275.88"/>
  </r>
  <r>
    <n v="7156"/>
    <s v="US-2016-136749"/>
    <n v="25"/>
    <x v="4"/>
    <x v="1"/>
    <s v="27/12/2016"/>
    <x v="0"/>
    <s v="LH-16900"/>
    <s v="Lena Hernandez"/>
    <x v="0"/>
    <x v="0"/>
    <x v="32"/>
    <x v="0"/>
    <s v="OFF-BI-10004492"/>
    <x v="1"/>
    <n v="157.9"/>
  </r>
  <r>
    <n v="7157"/>
    <s v="CA-2018-126718"/>
    <n v="29"/>
    <x v="3"/>
    <x v="3"/>
    <s v="04/05/2018"/>
    <x v="1"/>
    <s v="KT-16480"/>
    <s v="Kean Thornton"/>
    <x v="0"/>
    <x v="0"/>
    <x v="30"/>
    <x v="3"/>
    <s v="OFF-LA-10004055"/>
    <x v="1"/>
    <n v="4.91"/>
  </r>
  <r>
    <n v="7158"/>
    <s v="CA-2017-131380"/>
    <n v="28"/>
    <x v="10"/>
    <x v="0"/>
    <s v="31/03/2017"/>
    <x v="0"/>
    <s v="CC-12220"/>
    <s v="Chris Cortes"/>
    <x v="0"/>
    <x v="0"/>
    <x v="1"/>
    <x v="1"/>
    <s v="OFF-ST-10002485"/>
    <x v="1"/>
    <n v="87.92"/>
  </r>
  <r>
    <n v="7159"/>
    <s v="CA-2017-131380"/>
    <n v="28"/>
    <x v="10"/>
    <x v="0"/>
    <s v="31/03/2017"/>
    <x v="0"/>
    <s v="CC-12220"/>
    <s v="Chris Cortes"/>
    <x v="0"/>
    <x v="0"/>
    <x v="1"/>
    <x v="1"/>
    <s v="OFF-PA-10001243"/>
    <x v="1"/>
    <n v="5.98"/>
  </r>
  <r>
    <n v="7160"/>
    <s v="CA-2016-145835"/>
    <n v="13"/>
    <x v="5"/>
    <x v="1"/>
    <s v="18/05/2016"/>
    <x v="0"/>
    <s v="BF-11170"/>
    <s v="Ben Ferrer"/>
    <x v="2"/>
    <x v="0"/>
    <x v="10"/>
    <x v="2"/>
    <s v="TEC-PH-10004447"/>
    <x v="2"/>
    <n v="222.38399999999999"/>
  </r>
  <r>
    <n v="7161"/>
    <s v="CA-2016-145835"/>
    <n v="13"/>
    <x v="5"/>
    <x v="1"/>
    <s v="18/05/2016"/>
    <x v="0"/>
    <s v="BF-11170"/>
    <s v="Ben Ferrer"/>
    <x v="2"/>
    <x v="0"/>
    <x v="10"/>
    <x v="2"/>
    <s v="OFF-FA-10002280"/>
    <x v="1"/>
    <n v="16"/>
  </r>
  <r>
    <n v="7162"/>
    <s v="CA-2015-138709"/>
    <n v="4"/>
    <x v="7"/>
    <x v="2"/>
    <s v="09/07/2015"/>
    <x v="1"/>
    <s v="MS-17770"/>
    <s v="Maxwell Schwartz"/>
    <x v="0"/>
    <x v="0"/>
    <x v="17"/>
    <x v="0"/>
    <s v="OFF-PA-10004734"/>
    <x v="1"/>
    <n v="21.84"/>
  </r>
  <r>
    <n v="7163"/>
    <s v="CA-2015-138709"/>
    <n v="4"/>
    <x v="7"/>
    <x v="2"/>
    <s v="09/07/2015"/>
    <x v="1"/>
    <s v="MS-17770"/>
    <s v="Maxwell Schwartz"/>
    <x v="0"/>
    <x v="0"/>
    <x v="17"/>
    <x v="0"/>
    <s v="OFF-BI-10000145"/>
    <x v="1"/>
    <n v="15.6"/>
  </r>
  <r>
    <n v="7164"/>
    <s v="CA-2015-122070"/>
    <n v="22"/>
    <x v="3"/>
    <x v="2"/>
    <s v="24/04/2015"/>
    <x v="0"/>
    <s v="AH-10030"/>
    <s v="Aaron Hawkins"/>
    <x v="1"/>
    <x v="0"/>
    <x v="15"/>
    <x v="3"/>
    <s v="OFF-EN-10004773"/>
    <x v="1"/>
    <n v="247.84"/>
  </r>
  <r>
    <n v="7165"/>
    <s v="CA-2015-122070"/>
    <n v="22"/>
    <x v="3"/>
    <x v="2"/>
    <s v="24/04/2015"/>
    <x v="0"/>
    <s v="AH-10030"/>
    <s v="Aaron Hawkins"/>
    <x v="1"/>
    <x v="0"/>
    <x v="15"/>
    <x v="3"/>
    <s v="OFF-BI-10004970"/>
    <x v="1"/>
    <n v="9.9120000000000008"/>
  </r>
  <r>
    <n v="7166"/>
    <s v="CA-2017-158610"/>
    <n v="19"/>
    <x v="8"/>
    <x v="0"/>
    <s v="22/09/2017"/>
    <x v="2"/>
    <s v="CK-12595"/>
    <s v="Clytie Kelty"/>
    <x v="0"/>
    <x v="0"/>
    <x v="34"/>
    <x v="3"/>
    <s v="OFF-ST-10000604"/>
    <x v="1"/>
    <n v="69.52"/>
  </r>
  <r>
    <n v="7167"/>
    <s v="CA-2015-117464"/>
    <n v="22"/>
    <x v="7"/>
    <x v="2"/>
    <s v="24/07/2015"/>
    <x v="0"/>
    <s v="NP-18325"/>
    <s v="Naresj Patel"/>
    <x v="0"/>
    <x v="0"/>
    <x v="1"/>
    <x v="1"/>
    <s v="OFF-AR-10003190"/>
    <x v="1"/>
    <n v="11.52"/>
  </r>
  <r>
    <n v="7168"/>
    <s v="CA-2015-117464"/>
    <n v="22"/>
    <x v="7"/>
    <x v="2"/>
    <s v="24/07/2015"/>
    <x v="0"/>
    <s v="NP-18325"/>
    <s v="Naresj Patel"/>
    <x v="0"/>
    <x v="0"/>
    <x v="1"/>
    <x v="1"/>
    <s v="FUR-CH-10000155"/>
    <x v="0"/>
    <n v="717.72"/>
  </r>
  <r>
    <n v="7169"/>
    <s v="CA-2015-117464"/>
    <n v="22"/>
    <x v="7"/>
    <x v="2"/>
    <s v="24/07/2015"/>
    <x v="0"/>
    <s v="NP-18325"/>
    <s v="Naresj Patel"/>
    <x v="0"/>
    <x v="0"/>
    <x v="1"/>
    <x v="1"/>
    <s v="OFF-ST-10003058"/>
    <x v="1"/>
    <n v="236.5"/>
  </r>
  <r>
    <n v="7170"/>
    <s v="CA-2015-117464"/>
    <n v="22"/>
    <x v="7"/>
    <x v="2"/>
    <s v="24/07/2015"/>
    <x v="0"/>
    <s v="NP-18325"/>
    <s v="Naresj Patel"/>
    <x v="0"/>
    <x v="0"/>
    <x v="1"/>
    <x v="1"/>
    <s v="FUR-TA-10004767"/>
    <x v="0"/>
    <n v="170.352"/>
  </r>
  <r>
    <n v="7171"/>
    <s v="US-2018-168613"/>
    <n v="8"/>
    <x v="2"/>
    <x v="3"/>
    <s v="14/10/2018"/>
    <x v="1"/>
    <s v="GM-14440"/>
    <s v="Gary McGarr"/>
    <x v="0"/>
    <x v="0"/>
    <x v="15"/>
    <x v="3"/>
    <s v="FUR-CH-10002372"/>
    <x v="0"/>
    <n v="145.76400000000001"/>
  </r>
  <r>
    <n v="7172"/>
    <s v="CA-2018-125381"/>
    <n v="25"/>
    <x v="3"/>
    <x v="3"/>
    <s v="27/04/2018"/>
    <x v="0"/>
    <s v="SG-20605"/>
    <s v="Speros Goranitis"/>
    <x v="0"/>
    <x v="0"/>
    <x v="1"/>
    <x v="1"/>
    <s v="TEC-AC-10000158"/>
    <x v="2"/>
    <n v="107.97"/>
  </r>
  <r>
    <n v="7173"/>
    <s v="US-2018-141677"/>
    <n v="26"/>
    <x v="10"/>
    <x v="3"/>
    <s v="30/03/2018"/>
    <x v="1"/>
    <s v="HK-14890"/>
    <s v="Heather Kirkland"/>
    <x v="1"/>
    <x v="0"/>
    <x v="5"/>
    <x v="2"/>
    <s v="TEC-AC-10000158"/>
    <x v="2"/>
    <n v="143.96"/>
  </r>
  <r>
    <n v="7174"/>
    <s v="US-2018-141677"/>
    <n v="26"/>
    <x v="10"/>
    <x v="3"/>
    <s v="30/03/2018"/>
    <x v="1"/>
    <s v="HK-14890"/>
    <s v="Heather Kirkland"/>
    <x v="1"/>
    <x v="0"/>
    <x v="5"/>
    <x v="2"/>
    <s v="TEC-CO-10002313"/>
    <x v="2"/>
    <n v="2399.96"/>
  </r>
  <r>
    <n v="7175"/>
    <s v="US-2018-141677"/>
    <n v="26"/>
    <x v="10"/>
    <x v="3"/>
    <s v="30/03/2018"/>
    <x v="1"/>
    <s v="HK-14890"/>
    <s v="Heather Kirkland"/>
    <x v="1"/>
    <x v="0"/>
    <x v="5"/>
    <x v="2"/>
    <s v="OFF-PA-10002581"/>
    <x v="1"/>
    <n v="74.352000000000004"/>
  </r>
  <r>
    <n v="7176"/>
    <s v="US-2018-141677"/>
    <n v="26"/>
    <x v="10"/>
    <x v="3"/>
    <s v="30/03/2018"/>
    <x v="1"/>
    <s v="HK-14890"/>
    <s v="Heather Kirkland"/>
    <x v="1"/>
    <x v="0"/>
    <x v="5"/>
    <x v="2"/>
    <s v="OFF-AP-10001205"/>
    <x v="1"/>
    <n v="87.168000000000006"/>
  </r>
  <r>
    <n v="7177"/>
    <s v="US-2018-141677"/>
    <n v="26"/>
    <x v="10"/>
    <x v="3"/>
    <s v="30/03/2018"/>
    <x v="1"/>
    <s v="HK-14890"/>
    <s v="Heather Kirkland"/>
    <x v="1"/>
    <x v="0"/>
    <x v="5"/>
    <x v="2"/>
    <s v="OFF-ST-10000344"/>
    <x v="1"/>
    <n v="32.231999999999999"/>
  </r>
  <r>
    <n v="7178"/>
    <s v="CA-2018-133067"/>
    <n v="4"/>
    <x v="5"/>
    <x v="3"/>
    <s v="10/05/2018"/>
    <x v="1"/>
    <s v="MY-18295"/>
    <s v="Muhammed Yedwab"/>
    <x v="1"/>
    <x v="0"/>
    <x v="9"/>
    <x v="3"/>
    <s v="OFF-BI-10002897"/>
    <x v="1"/>
    <n v="2.202"/>
  </r>
  <r>
    <n v="7179"/>
    <s v="CA-2018-133067"/>
    <n v="4"/>
    <x v="5"/>
    <x v="3"/>
    <s v="10/05/2018"/>
    <x v="1"/>
    <s v="MY-18295"/>
    <s v="Muhammed Yedwab"/>
    <x v="1"/>
    <x v="0"/>
    <x v="9"/>
    <x v="3"/>
    <s v="OFF-BI-10003694"/>
    <x v="1"/>
    <n v="9.3960000000000008"/>
  </r>
  <r>
    <n v="7180"/>
    <s v="US-2017-144351"/>
    <n v="14"/>
    <x v="0"/>
    <x v="0"/>
    <s v="18/11/2017"/>
    <x v="1"/>
    <s v="RC-19960"/>
    <s v="Ryan Crowe"/>
    <x v="0"/>
    <x v="0"/>
    <x v="39"/>
    <x v="3"/>
    <s v="TEC-PH-10001644"/>
    <x v="2"/>
    <n v="89.97"/>
  </r>
  <r>
    <n v="7181"/>
    <s v="CA-2015-106054"/>
    <n v="6"/>
    <x v="9"/>
    <x v="2"/>
    <s v="07/01/2015"/>
    <x v="2"/>
    <s v="JO-15145"/>
    <s v="Jack O'Briant"/>
    <x v="1"/>
    <x v="0"/>
    <x v="32"/>
    <x v="0"/>
    <s v="OFF-AR-10002399"/>
    <x v="1"/>
    <n v="12.78"/>
  </r>
  <r>
    <n v="7182"/>
    <s v="CA-2017-138667"/>
    <n v="27"/>
    <x v="4"/>
    <x v="0"/>
    <s v="30/12/2017"/>
    <x v="0"/>
    <s v="MW-18220"/>
    <s v="Mitch Webber"/>
    <x v="0"/>
    <x v="0"/>
    <x v="24"/>
    <x v="3"/>
    <s v="TEC-AC-10003063"/>
    <x v="2"/>
    <n v="40"/>
  </r>
  <r>
    <n v="7183"/>
    <s v="CA-2018-150609"/>
    <n v="30"/>
    <x v="3"/>
    <x v="3"/>
    <s v="04/05/2018"/>
    <x v="1"/>
    <s v="NZ-18565"/>
    <s v="Nick Zandusky"/>
    <x v="2"/>
    <x v="0"/>
    <x v="1"/>
    <x v="1"/>
    <s v="OFF-BI-10002071"/>
    <x v="1"/>
    <n v="23.24"/>
  </r>
  <r>
    <n v="7184"/>
    <s v="CA-2018-128853"/>
    <n v="21"/>
    <x v="3"/>
    <x v="3"/>
    <s v="23/04/2018"/>
    <x v="2"/>
    <s v="JM-15250"/>
    <s v="Janet Martin"/>
    <x v="0"/>
    <x v="0"/>
    <x v="39"/>
    <x v="3"/>
    <s v="FUR-CH-10004218"/>
    <x v="0"/>
    <n v="908.82"/>
  </r>
  <r>
    <n v="7185"/>
    <s v="CA-2018-133102"/>
    <n v="17"/>
    <x v="6"/>
    <x v="3"/>
    <s v="24/08/2018"/>
    <x v="1"/>
    <s v="ED-13885"/>
    <s v="Emily Ducich"/>
    <x v="2"/>
    <x v="0"/>
    <x v="5"/>
    <x v="2"/>
    <s v="OFF-SU-10000432"/>
    <x v="1"/>
    <n v="5.5519999999999996"/>
  </r>
  <r>
    <n v="7186"/>
    <s v="CA-2018-133102"/>
    <n v="17"/>
    <x v="6"/>
    <x v="3"/>
    <s v="24/08/2018"/>
    <x v="1"/>
    <s v="ED-13885"/>
    <s v="Emily Ducich"/>
    <x v="2"/>
    <x v="0"/>
    <x v="5"/>
    <x v="2"/>
    <s v="OFF-AR-10003183"/>
    <x v="1"/>
    <n v="8.016"/>
  </r>
  <r>
    <n v="7187"/>
    <s v="CA-2018-133102"/>
    <n v="17"/>
    <x v="6"/>
    <x v="3"/>
    <s v="24/08/2018"/>
    <x v="1"/>
    <s v="ED-13885"/>
    <s v="Emily Ducich"/>
    <x v="2"/>
    <x v="0"/>
    <x v="5"/>
    <x v="2"/>
    <s v="FUR-CH-10002017"/>
    <x v="0"/>
    <n v="74.591999999999999"/>
  </r>
  <r>
    <n v="7188"/>
    <s v="CA-2018-133102"/>
    <n v="17"/>
    <x v="6"/>
    <x v="3"/>
    <s v="24/08/2018"/>
    <x v="1"/>
    <s v="ED-13885"/>
    <s v="Emily Ducich"/>
    <x v="2"/>
    <x v="0"/>
    <x v="5"/>
    <x v="2"/>
    <s v="FUR-FU-10003247"/>
    <x v="0"/>
    <n v="16.783999999999999"/>
  </r>
  <r>
    <n v="7189"/>
    <s v="CA-2018-133102"/>
    <n v="17"/>
    <x v="6"/>
    <x v="3"/>
    <s v="24/08/2018"/>
    <x v="1"/>
    <s v="ED-13885"/>
    <s v="Emily Ducich"/>
    <x v="2"/>
    <x v="0"/>
    <x v="5"/>
    <x v="2"/>
    <s v="OFF-AP-10001563"/>
    <x v="1"/>
    <n v="38.863999999999997"/>
  </r>
  <r>
    <n v="7190"/>
    <s v="CA-2017-164399"/>
    <n v="12"/>
    <x v="0"/>
    <x v="0"/>
    <s v="15/11/2017"/>
    <x v="2"/>
    <s v="DW-13480"/>
    <s v="Dianna Wilson"/>
    <x v="2"/>
    <x v="0"/>
    <x v="1"/>
    <x v="1"/>
    <s v="TEC-PH-10004908"/>
    <x v="2"/>
    <n v="203.976"/>
  </r>
  <r>
    <n v="7191"/>
    <s v="CA-2017-164399"/>
    <n v="12"/>
    <x v="0"/>
    <x v="0"/>
    <s v="15/11/2017"/>
    <x v="2"/>
    <s v="DW-13480"/>
    <s v="Dianna Wilson"/>
    <x v="2"/>
    <x v="0"/>
    <x v="1"/>
    <x v="1"/>
    <s v="FUR-TA-10003392"/>
    <x v="0"/>
    <n v="674.35199999999998"/>
  </r>
  <r>
    <n v="7192"/>
    <s v="CA-2017-116918"/>
    <n v="1"/>
    <x v="2"/>
    <x v="0"/>
    <s v="06/10/2017"/>
    <x v="0"/>
    <s v="JK-15205"/>
    <s v="Jamie Kunitz"/>
    <x v="0"/>
    <x v="0"/>
    <x v="2"/>
    <x v="0"/>
    <s v="OFF-BI-10004140"/>
    <x v="1"/>
    <n v="5.3879999999999999"/>
  </r>
  <r>
    <n v="7193"/>
    <s v="CA-2017-116918"/>
    <n v="1"/>
    <x v="2"/>
    <x v="0"/>
    <s v="06/10/2017"/>
    <x v="0"/>
    <s v="JK-15205"/>
    <s v="Jamie Kunitz"/>
    <x v="0"/>
    <x v="0"/>
    <x v="2"/>
    <x v="0"/>
    <s v="OFF-AR-10003631"/>
    <x v="1"/>
    <n v="30.975999999999999"/>
  </r>
  <r>
    <n v="7194"/>
    <s v="CA-2017-110492"/>
    <n v="12"/>
    <x v="11"/>
    <x v="0"/>
    <s v="14/02/2017"/>
    <x v="2"/>
    <s v="JS-15880"/>
    <s v="John Stevenson"/>
    <x v="0"/>
    <x v="0"/>
    <x v="32"/>
    <x v="0"/>
    <s v="OFF-ST-10003716"/>
    <x v="1"/>
    <n v="1350.12"/>
  </r>
  <r>
    <n v="7195"/>
    <s v="CA-2017-110492"/>
    <n v="12"/>
    <x v="11"/>
    <x v="0"/>
    <s v="14/02/2017"/>
    <x v="2"/>
    <s v="JS-15880"/>
    <s v="John Stevenson"/>
    <x v="0"/>
    <x v="0"/>
    <x v="32"/>
    <x v="0"/>
    <s v="OFF-BI-10003274"/>
    <x v="1"/>
    <n v="15.92"/>
  </r>
  <r>
    <n v="7196"/>
    <s v="CA-2017-147683"/>
    <n v="13"/>
    <x v="0"/>
    <x v="0"/>
    <s v="17/11/2017"/>
    <x v="1"/>
    <s v="PO-19180"/>
    <s v="Philisse Overcash"/>
    <x v="2"/>
    <x v="0"/>
    <x v="4"/>
    <x v="1"/>
    <s v="FUR-FU-10004848"/>
    <x v="0"/>
    <n v="19.54"/>
  </r>
  <r>
    <n v="7197"/>
    <s v="CA-2015-116785"/>
    <n v="26"/>
    <x v="3"/>
    <x v="2"/>
    <s v="30/04/2015"/>
    <x v="1"/>
    <s v="MH-17290"/>
    <s v="Marc Harrigan"/>
    <x v="2"/>
    <x v="0"/>
    <x v="1"/>
    <x v="1"/>
    <s v="OFF-AR-10003504"/>
    <x v="1"/>
    <n v="21.4"/>
  </r>
  <r>
    <n v="7198"/>
    <s v="CA-2015-116785"/>
    <n v="26"/>
    <x v="3"/>
    <x v="2"/>
    <s v="30/04/2015"/>
    <x v="1"/>
    <s v="MH-17290"/>
    <s v="Marc Harrigan"/>
    <x v="2"/>
    <x v="0"/>
    <x v="1"/>
    <x v="1"/>
    <s v="OFF-LA-10000305"/>
    <x v="1"/>
    <n v="12.6"/>
  </r>
  <r>
    <n v="7199"/>
    <s v="US-2016-156797"/>
    <n v="11"/>
    <x v="6"/>
    <x v="1"/>
    <s v="15/08/2016"/>
    <x v="1"/>
    <s v="PO-19180"/>
    <s v="Philisse Overcash"/>
    <x v="2"/>
    <x v="0"/>
    <x v="15"/>
    <x v="3"/>
    <s v="OFF-AR-10001427"/>
    <x v="1"/>
    <n v="11.96"/>
  </r>
  <r>
    <n v="7200"/>
    <s v="US-2016-156797"/>
    <n v="11"/>
    <x v="6"/>
    <x v="1"/>
    <s v="15/08/2016"/>
    <x v="1"/>
    <s v="PO-19180"/>
    <s v="Philisse Overcash"/>
    <x v="2"/>
    <x v="0"/>
    <x v="15"/>
    <x v="3"/>
    <s v="TEC-PH-10004614"/>
    <x v="2"/>
    <n v="138"/>
  </r>
  <r>
    <n v="7201"/>
    <s v="CA-2017-104276"/>
    <n v="27"/>
    <x v="0"/>
    <x v="0"/>
    <s v="03/12/2017"/>
    <x v="1"/>
    <s v="HF-14995"/>
    <s v="Herbert Flentye"/>
    <x v="0"/>
    <x v="0"/>
    <x v="2"/>
    <x v="0"/>
    <s v="TEC-PH-10001944"/>
    <x v="2"/>
    <n v="116.76"/>
  </r>
  <r>
    <n v="7202"/>
    <s v="CA-2017-104276"/>
    <n v="27"/>
    <x v="0"/>
    <x v="0"/>
    <s v="03/12/2017"/>
    <x v="1"/>
    <s v="HF-14995"/>
    <s v="Herbert Flentye"/>
    <x v="0"/>
    <x v="0"/>
    <x v="2"/>
    <x v="0"/>
    <s v="FUR-TA-10001039"/>
    <x v="0"/>
    <n v="331.02300000000002"/>
  </r>
  <r>
    <n v="7203"/>
    <s v="CA-2017-120369"/>
    <n v="28"/>
    <x v="2"/>
    <x v="0"/>
    <s v="28/10/2017"/>
    <x v="3"/>
    <s v="VB-21745"/>
    <s v="Victoria Brennan"/>
    <x v="1"/>
    <x v="0"/>
    <x v="15"/>
    <x v="3"/>
    <s v="FUR-FU-10003806"/>
    <x v="0"/>
    <n v="756.8"/>
  </r>
  <r>
    <n v="7204"/>
    <s v="CA-2015-118276"/>
    <n v="29"/>
    <x v="4"/>
    <x v="2"/>
    <s v="02/01/2016"/>
    <x v="1"/>
    <s v="MG-17890"/>
    <s v="Michael Granlund"/>
    <x v="2"/>
    <x v="0"/>
    <x v="10"/>
    <x v="2"/>
    <s v="FUR-FU-10002111"/>
    <x v="0"/>
    <n v="8.7360000000000007"/>
  </r>
  <r>
    <n v="7205"/>
    <s v="CA-2016-136658"/>
    <n v="10"/>
    <x v="8"/>
    <x v="1"/>
    <s v="17/09/2016"/>
    <x v="1"/>
    <s v="BO-11425"/>
    <s v="Bobby Odegard"/>
    <x v="0"/>
    <x v="0"/>
    <x v="15"/>
    <x v="3"/>
    <s v="OFF-AR-10000817"/>
    <x v="1"/>
    <n v="6.08"/>
  </r>
  <r>
    <n v="7206"/>
    <s v="CA-2018-137414"/>
    <n v="2"/>
    <x v="2"/>
    <x v="3"/>
    <s v="06/10/2018"/>
    <x v="1"/>
    <s v="CM-12115"/>
    <s v="Chad McGuire"/>
    <x v="0"/>
    <x v="0"/>
    <x v="1"/>
    <x v="1"/>
    <s v="FUR-FU-10001424"/>
    <x v="0"/>
    <n v="17.46"/>
  </r>
  <r>
    <n v="7207"/>
    <s v="CA-2018-137414"/>
    <n v="2"/>
    <x v="2"/>
    <x v="3"/>
    <s v="06/10/2018"/>
    <x v="1"/>
    <s v="CM-12115"/>
    <s v="Chad McGuire"/>
    <x v="0"/>
    <x v="0"/>
    <x v="1"/>
    <x v="1"/>
    <s v="TEC-MA-10002930"/>
    <x v="2"/>
    <n v="369.16"/>
  </r>
  <r>
    <n v="7208"/>
    <s v="CA-2017-143476"/>
    <n v="11"/>
    <x v="8"/>
    <x v="0"/>
    <s v="13/09/2017"/>
    <x v="2"/>
    <s v="LC-16930"/>
    <s v="Linda Cazamias"/>
    <x v="1"/>
    <x v="0"/>
    <x v="16"/>
    <x v="1"/>
    <s v="OFF-AR-10003759"/>
    <x v="1"/>
    <n v="2.9119999999999999"/>
  </r>
  <r>
    <n v="7209"/>
    <s v="CA-2017-143476"/>
    <n v="11"/>
    <x v="8"/>
    <x v="0"/>
    <s v="13/09/2017"/>
    <x v="2"/>
    <s v="LC-16930"/>
    <s v="Linda Cazamias"/>
    <x v="1"/>
    <x v="0"/>
    <x v="16"/>
    <x v="1"/>
    <s v="OFF-PA-10001837"/>
    <x v="1"/>
    <n v="20.736000000000001"/>
  </r>
  <r>
    <n v="7210"/>
    <s v="CA-2017-143476"/>
    <n v="11"/>
    <x v="8"/>
    <x v="0"/>
    <s v="13/09/2017"/>
    <x v="2"/>
    <s v="LC-16930"/>
    <s v="Linda Cazamias"/>
    <x v="1"/>
    <x v="0"/>
    <x v="16"/>
    <x v="1"/>
    <s v="OFF-PA-10001667"/>
    <x v="1"/>
    <n v="9.5679999999999996"/>
  </r>
  <r>
    <n v="7211"/>
    <s v="US-2017-119046"/>
    <n v="2"/>
    <x v="1"/>
    <x v="0"/>
    <s v="06/06/2017"/>
    <x v="1"/>
    <s v="EH-13765"/>
    <s v="Edward Hooks"/>
    <x v="1"/>
    <x v="0"/>
    <x v="4"/>
    <x v="1"/>
    <s v="OFF-PA-10000246"/>
    <x v="1"/>
    <n v="30.18"/>
  </r>
  <r>
    <n v="7212"/>
    <s v="US-2017-119046"/>
    <n v="2"/>
    <x v="1"/>
    <x v="0"/>
    <s v="06/06/2017"/>
    <x v="1"/>
    <s v="EH-13765"/>
    <s v="Edward Hooks"/>
    <x v="1"/>
    <x v="0"/>
    <x v="4"/>
    <x v="1"/>
    <s v="OFF-BI-10001078"/>
    <x v="1"/>
    <n v="51.648000000000003"/>
  </r>
  <r>
    <n v="7213"/>
    <s v="US-2017-119046"/>
    <n v="2"/>
    <x v="1"/>
    <x v="0"/>
    <s v="06/06/2017"/>
    <x v="1"/>
    <s v="EH-13765"/>
    <s v="Edward Hooks"/>
    <x v="1"/>
    <x v="0"/>
    <x v="4"/>
    <x v="1"/>
    <s v="OFF-BI-10000138"/>
    <x v="1"/>
    <n v="11.231999999999999"/>
  </r>
  <r>
    <n v="7214"/>
    <s v="CA-2018-154949"/>
    <n v="15"/>
    <x v="2"/>
    <x v="3"/>
    <s v="19/10/2018"/>
    <x v="1"/>
    <s v="MC-17275"/>
    <s v="Marc Crier"/>
    <x v="0"/>
    <x v="0"/>
    <x v="1"/>
    <x v="1"/>
    <s v="OFF-LA-10002034"/>
    <x v="1"/>
    <n v="14.73"/>
  </r>
  <r>
    <n v="7215"/>
    <s v="CA-2016-103072"/>
    <n v="27"/>
    <x v="8"/>
    <x v="1"/>
    <s v="30/09/2016"/>
    <x v="0"/>
    <s v="HW-14935"/>
    <s v="Helen Wasserman"/>
    <x v="1"/>
    <x v="0"/>
    <x v="12"/>
    <x v="2"/>
    <s v="OFF-AR-10000127"/>
    <x v="1"/>
    <n v="16.399999999999999"/>
  </r>
  <r>
    <n v="7216"/>
    <s v="CA-2016-103072"/>
    <n v="27"/>
    <x v="8"/>
    <x v="1"/>
    <s v="30/09/2016"/>
    <x v="0"/>
    <s v="HW-14935"/>
    <s v="Helen Wasserman"/>
    <x v="1"/>
    <x v="0"/>
    <x v="12"/>
    <x v="2"/>
    <s v="OFF-PA-10003172"/>
    <x v="1"/>
    <n v="25.92"/>
  </r>
  <r>
    <n v="7217"/>
    <s v="CA-2016-150770"/>
    <n v="3"/>
    <x v="5"/>
    <x v="1"/>
    <s v="06/05/2016"/>
    <x v="2"/>
    <s v="LC-16870"/>
    <s v="Lena Cacioppo"/>
    <x v="0"/>
    <x v="0"/>
    <x v="1"/>
    <x v="1"/>
    <s v="OFF-AR-10001246"/>
    <x v="1"/>
    <n v="8.82"/>
  </r>
  <r>
    <n v="7218"/>
    <s v="CA-2016-150770"/>
    <n v="3"/>
    <x v="5"/>
    <x v="1"/>
    <s v="06/05/2016"/>
    <x v="2"/>
    <s v="LC-16870"/>
    <s v="Lena Cacioppo"/>
    <x v="0"/>
    <x v="0"/>
    <x v="1"/>
    <x v="1"/>
    <s v="OFF-BI-10002026"/>
    <x v="1"/>
    <n v="62.496000000000002"/>
  </r>
  <r>
    <n v="7219"/>
    <s v="CA-2016-150770"/>
    <n v="3"/>
    <x v="5"/>
    <x v="1"/>
    <s v="06/05/2016"/>
    <x v="2"/>
    <s v="LC-16870"/>
    <s v="Lena Cacioppo"/>
    <x v="0"/>
    <x v="0"/>
    <x v="1"/>
    <x v="1"/>
    <s v="TEC-AC-10000844"/>
    <x v="2"/>
    <n v="339.96"/>
  </r>
  <r>
    <n v="7220"/>
    <s v="CA-2016-150770"/>
    <n v="3"/>
    <x v="5"/>
    <x v="1"/>
    <s v="06/05/2016"/>
    <x v="2"/>
    <s v="LC-16870"/>
    <s v="Lena Cacioppo"/>
    <x v="0"/>
    <x v="0"/>
    <x v="1"/>
    <x v="1"/>
    <s v="OFF-BI-10001575"/>
    <x v="1"/>
    <n v="49.567999999999998"/>
  </r>
  <r>
    <n v="7221"/>
    <s v="CA-2018-154760"/>
    <n v="9"/>
    <x v="9"/>
    <x v="3"/>
    <s v="13/01/2018"/>
    <x v="1"/>
    <s v="BP-11290"/>
    <s v="Beth Paige"/>
    <x v="0"/>
    <x v="0"/>
    <x v="9"/>
    <x v="3"/>
    <s v="OFF-BI-10004632"/>
    <x v="1"/>
    <n v="274.49099999999999"/>
  </r>
  <r>
    <n v="7222"/>
    <s v="US-2018-104437"/>
    <n v="27"/>
    <x v="9"/>
    <x v="3"/>
    <s v="31/01/2018"/>
    <x v="1"/>
    <s v="TG-21310"/>
    <s v="Toby Gnade"/>
    <x v="0"/>
    <x v="0"/>
    <x v="15"/>
    <x v="3"/>
    <s v="TEC-PH-10000193"/>
    <x v="2"/>
    <n v="137.94"/>
  </r>
  <r>
    <n v="7223"/>
    <s v="CA-2018-113075"/>
    <n v="2"/>
    <x v="8"/>
    <x v="3"/>
    <s v="06/09/2018"/>
    <x v="1"/>
    <s v="MC-18100"/>
    <s v="Mick Crebagga"/>
    <x v="0"/>
    <x v="0"/>
    <x v="10"/>
    <x v="2"/>
    <s v="TEC-AC-10003441"/>
    <x v="2"/>
    <n v="40.68"/>
  </r>
  <r>
    <n v="7224"/>
    <s v="CA-2017-109953"/>
    <n v="14"/>
    <x v="7"/>
    <x v="0"/>
    <s v="18/07/2017"/>
    <x v="1"/>
    <s v="RB-19360"/>
    <s v="Raymond Buch"/>
    <x v="0"/>
    <x v="0"/>
    <x v="1"/>
    <x v="1"/>
    <s v="TEC-PH-10004093"/>
    <x v="2"/>
    <n v="110.376"/>
  </r>
  <r>
    <n v="7225"/>
    <s v="CA-2017-109953"/>
    <n v="14"/>
    <x v="7"/>
    <x v="0"/>
    <s v="18/07/2017"/>
    <x v="1"/>
    <s v="RB-19360"/>
    <s v="Raymond Buch"/>
    <x v="0"/>
    <x v="0"/>
    <x v="1"/>
    <x v="1"/>
    <s v="OFF-AP-10002998"/>
    <x v="1"/>
    <n v="151.62"/>
  </r>
  <r>
    <n v="7226"/>
    <s v="CA-2017-109953"/>
    <n v="14"/>
    <x v="7"/>
    <x v="0"/>
    <s v="18/07/2017"/>
    <x v="1"/>
    <s v="RB-19360"/>
    <s v="Raymond Buch"/>
    <x v="0"/>
    <x v="0"/>
    <x v="1"/>
    <x v="1"/>
    <s v="FUR-FU-10000073"/>
    <x v="0"/>
    <n v="30.8"/>
  </r>
  <r>
    <n v="7227"/>
    <s v="CA-2018-127397"/>
    <n v="24"/>
    <x v="11"/>
    <x v="3"/>
    <s v="28/02/2018"/>
    <x v="1"/>
    <s v="ES-14080"/>
    <s v="Erin Smith"/>
    <x v="1"/>
    <x v="0"/>
    <x v="9"/>
    <x v="3"/>
    <s v="OFF-PA-10001125"/>
    <x v="1"/>
    <n v="123.92"/>
  </r>
  <r>
    <n v="7228"/>
    <s v="CA-2018-127397"/>
    <n v="24"/>
    <x v="11"/>
    <x v="3"/>
    <s v="28/02/2018"/>
    <x v="1"/>
    <s v="ES-14080"/>
    <s v="Erin Smith"/>
    <x v="1"/>
    <x v="0"/>
    <x v="9"/>
    <x v="3"/>
    <s v="TEC-AC-10003033"/>
    <x v="2"/>
    <n v="1319.8"/>
  </r>
  <r>
    <n v="7229"/>
    <s v="CA-2015-157546"/>
    <n v="20"/>
    <x v="7"/>
    <x v="2"/>
    <s v="22/07/2015"/>
    <x v="2"/>
    <s v="RD-19720"/>
    <s v="Roger Demir"/>
    <x v="0"/>
    <x v="0"/>
    <x v="1"/>
    <x v="1"/>
    <s v="OFF-BI-10002498"/>
    <x v="1"/>
    <n v="89.712000000000003"/>
  </r>
  <r>
    <n v="7230"/>
    <s v="CA-2015-157546"/>
    <n v="20"/>
    <x v="7"/>
    <x v="2"/>
    <s v="22/07/2015"/>
    <x v="2"/>
    <s v="RD-19720"/>
    <s v="Roger Demir"/>
    <x v="0"/>
    <x v="0"/>
    <x v="1"/>
    <x v="1"/>
    <s v="OFF-PA-10004569"/>
    <x v="1"/>
    <n v="22.83"/>
  </r>
  <r>
    <n v="7231"/>
    <s v="CA-2018-153843"/>
    <n v="13"/>
    <x v="10"/>
    <x v="3"/>
    <s v="15/03/2018"/>
    <x v="2"/>
    <s v="SC-20380"/>
    <s v="Shahid Collister"/>
    <x v="0"/>
    <x v="0"/>
    <x v="29"/>
    <x v="3"/>
    <s v="OFF-BI-10002353"/>
    <x v="1"/>
    <n v="30.88"/>
  </r>
  <r>
    <n v="7232"/>
    <s v="CA-2018-153843"/>
    <n v="13"/>
    <x v="10"/>
    <x v="3"/>
    <s v="15/03/2018"/>
    <x v="2"/>
    <s v="SC-20380"/>
    <s v="Shahid Collister"/>
    <x v="0"/>
    <x v="0"/>
    <x v="29"/>
    <x v="3"/>
    <s v="OFF-AP-10001564"/>
    <x v="1"/>
    <n v="465.16"/>
  </r>
  <r>
    <n v="7233"/>
    <s v="CA-2018-153843"/>
    <n v="13"/>
    <x v="10"/>
    <x v="3"/>
    <s v="15/03/2018"/>
    <x v="2"/>
    <s v="SC-20380"/>
    <s v="Shahid Collister"/>
    <x v="0"/>
    <x v="0"/>
    <x v="29"/>
    <x v="3"/>
    <s v="OFF-PA-10003673"/>
    <x v="1"/>
    <n v="27.12"/>
  </r>
  <r>
    <n v="7234"/>
    <s v="CA-2017-137337"/>
    <n v="8"/>
    <x v="10"/>
    <x v="0"/>
    <s v="12/03/2017"/>
    <x v="1"/>
    <s v="GB-14575"/>
    <s v="Giulietta Baptist"/>
    <x v="0"/>
    <x v="0"/>
    <x v="15"/>
    <x v="3"/>
    <s v="FUR-FU-10003347"/>
    <x v="0"/>
    <n v="113.6"/>
  </r>
  <r>
    <n v="7235"/>
    <s v="CA-2017-137337"/>
    <n v="8"/>
    <x v="10"/>
    <x v="0"/>
    <s v="12/03/2017"/>
    <x v="1"/>
    <s v="GB-14575"/>
    <s v="Giulietta Baptist"/>
    <x v="0"/>
    <x v="0"/>
    <x v="15"/>
    <x v="3"/>
    <s v="OFF-PA-10001934"/>
    <x v="1"/>
    <n v="12.96"/>
  </r>
  <r>
    <n v="7236"/>
    <s v="CA-2017-137337"/>
    <n v="8"/>
    <x v="10"/>
    <x v="0"/>
    <s v="12/03/2017"/>
    <x v="1"/>
    <s v="GB-14575"/>
    <s v="Giulietta Baptist"/>
    <x v="0"/>
    <x v="0"/>
    <x v="15"/>
    <x v="3"/>
    <s v="OFF-BI-10000632"/>
    <x v="1"/>
    <n v="69.456000000000003"/>
  </r>
  <r>
    <n v="7237"/>
    <s v="CA-2015-138737"/>
    <n v="7"/>
    <x v="4"/>
    <x v="2"/>
    <s v="10/12/2015"/>
    <x v="2"/>
    <s v="FP-14320"/>
    <s v="Frank Preis"/>
    <x v="0"/>
    <x v="0"/>
    <x v="1"/>
    <x v="1"/>
    <s v="OFF-AR-10003190"/>
    <x v="1"/>
    <n v="8.64"/>
  </r>
  <r>
    <n v="7238"/>
    <s v="CA-2017-164924"/>
    <n v="10"/>
    <x v="7"/>
    <x v="0"/>
    <s v="10/07/2017"/>
    <x v="3"/>
    <s v="EA-14035"/>
    <s v="Erin Ashbrook"/>
    <x v="1"/>
    <x v="0"/>
    <x v="9"/>
    <x v="3"/>
    <s v="TEC-MA-10000904"/>
    <x v="2"/>
    <n v="341.99099999999999"/>
  </r>
  <r>
    <n v="7239"/>
    <s v="CA-2017-101651"/>
    <n v="24"/>
    <x v="4"/>
    <x v="0"/>
    <s v="30/12/2017"/>
    <x v="1"/>
    <s v="SC-20305"/>
    <s v="Sean Christensen"/>
    <x v="0"/>
    <x v="0"/>
    <x v="1"/>
    <x v="1"/>
    <s v="FUR-FU-10000771"/>
    <x v="0"/>
    <n v="43.96"/>
  </r>
  <r>
    <n v="7240"/>
    <s v="CA-2017-101651"/>
    <n v="24"/>
    <x v="4"/>
    <x v="0"/>
    <s v="30/12/2017"/>
    <x v="1"/>
    <s v="SC-20305"/>
    <s v="Sean Christensen"/>
    <x v="0"/>
    <x v="0"/>
    <x v="1"/>
    <x v="1"/>
    <s v="OFF-EN-10001990"/>
    <x v="1"/>
    <n v="39.76"/>
  </r>
  <r>
    <n v="7241"/>
    <s v="CA-2018-136651"/>
    <n v="23"/>
    <x v="3"/>
    <x v="3"/>
    <s v="25/04/2018"/>
    <x v="0"/>
    <s v="JF-15355"/>
    <s v="Jay Fein"/>
    <x v="0"/>
    <x v="0"/>
    <x v="1"/>
    <x v="1"/>
    <s v="FUR-FU-10002445"/>
    <x v="0"/>
    <n v="66.36"/>
  </r>
  <r>
    <n v="7242"/>
    <s v="CA-2018-136651"/>
    <n v="23"/>
    <x v="3"/>
    <x v="3"/>
    <s v="25/04/2018"/>
    <x v="0"/>
    <s v="JF-15355"/>
    <s v="Jay Fein"/>
    <x v="0"/>
    <x v="0"/>
    <x v="1"/>
    <x v="1"/>
    <s v="OFF-BI-10003638"/>
    <x v="1"/>
    <n v="92.88"/>
  </r>
  <r>
    <n v="7243"/>
    <s v="CA-2018-136651"/>
    <n v="23"/>
    <x v="3"/>
    <x v="3"/>
    <s v="25/04/2018"/>
    <x v="0"/>
    <s v="JF-15355"/>
    <s v="Jay Fein"/>
    <x v="0"/>
    <x v="0"/>
    <x v="1"/>
    <x v="1"/>
    <s v="FUR-FU-10004864"/>
    <x v="0"/>
    <n v="24.14"/>
  </r>
  <r>
    <n v="7244"/>
    <s v="CA-2018-118892"/>
    <n v="17"/>
    <x v="6"/>
    <x v="3"/>
    <s v="22/08/2018"/>
    <x v="0"/>
    <s v="TP-21415"/>
    <s v="Tom Prescott"/>
    <x v="0"/>
    <x v="0"/>
    <x v="9"/>
    <x v="3"/>
    <s v="FUR-CH-10002024"/>
    <x v="0"/>
    <n v="4416.174"/>
  </r>
  <r>
    <n v="7245"/>
    <s v="US-2018-151127"/>
    <n v="22"/>
    <x v="5"/>
    <x v="3"/>
    <s v="25/05/2018"/>
    <x v="2"/>
    <s v="RL-19615"/>
    <s v="Rob Lucas"/>
    <x v="0"/>
    <x v="0"/>
    <x v="1"/>
    <x v="1"/>
    <s v="OFF-AR-10002445"/>
    <x v="1"/>
    <n v="49.56"/>
  </r>
  <r>
    <n v="7246"/>
    <s v="CA-2018-145807"/>
    <n v="9"/>
    <x v="11"/>
    <x v="3"/>
    <s v="13/02/2018"/>
    <x v="1"/>
    <s v="SB-20170"/>
    <s v="Sarah Bern"/>
    <x v="0"/>
    <x v="0"/>
    <x v="1"/>
    <x v="1"/>
    <s v="OFF-ST-10001370"/>
    <x v="1"/>
    <n v="354.9"/>
  </r>
  <r>
    <n v="7247"/>
    <s v="US-2015-127978"/>
    <n v="3"/>
    <x v="10"/>
    <x v="2"/>
    <s v="08/03/2015"/>
    <x v="1"/>
    <s v="JS-15595"/>
    <s v="Jill Stevenson"/>
    <x v="1"/>
    <x v="0"/>
    <x v="24"/>
    <x v="3"/>
    <s v="OFF-LA-10000305"/>
    <x v="1"/>
    <n v="15.12"/>
  </r>
  <r>
    <n v="7248"/>
    <s v="US-2015-127978"/>
    <n v="3"/>
    <x v="10"/>
    <x v="2"/>
    <s v="08/03/2015"/>
    <x v="1"/>
    <s v="JS-15595"/>
    <s v="Jill Stevenson"/>
    <x v="1"/>
    <x v="0"/>
    <x v="24"/>
    <x v="3"/>
    <s v="FUR-BO-10001972"/>
    <x v="0"/>
    <n v="302.45"/>
  </r>
  <r>
    <n v="7249"/>
    <s v="US-2015-127978"/>
    <n v="3"/>
    <x v="10"/>
    <x v="2"/>
    <s v="08/03/2015"/>
    <x v="1"/>
    <s v="JS-15595"/>
    <s v="Jill Stevenson"/>
    <x v="1"/>
    <x v="0"/>
    <x v="24"/>
    <x v="3"/>
    <s v="OFF-ST-10002486"/>
    <x v="1"/>
    <n v="44.671999999999997"/>
  </r>
  <r>
    <n v="7250"/>
    <s v="CA-2016-158491"/>
    <n v="4"/>
    <x v="1"/>
    <x v="1"/>
    <s v="09/06/2016"/>
    <x v="0"/>
    <s v="BP-11155"/>
    <s v="Becky Pak"/>
    <x v="0"/>
    <x v="0"/>
    <x v="1"/>
    <x v="1"/>
    <s v="TEC-AC-10001874"/>
    <x v="2"/>
    <n v="119.98"/>
  </r>
  <r>
    <n v="7251"/>
    <s v="CA-2016-158491"/>
    <n v="4"/>
    <x v="1"/>
    <x v="1"/>
    <s v="09/06/2016"/>
    <x v="0"/>
    <s v="BP-11155"/>
    <s v="Becky Pak"/>
    <x v="0"/>
    <x v="0"/>
    <x v="1"/>
    <x v="1"/>
    <s v="TEC-AC-10003870"/>
    <x v="2"/>
    <n v="989.97"/>
  </r>
  <r>
    <n v="7252"/>
    <s v="CA-2017-116764"/>
    <n v="27"/>
    <x v="6"/>
    <x v="0"/>
    <s v="02/09/2017"/>
    <x v="1"/>
    <s v="EM-13825"/>
    <s v="Elizabeth Moffitt"/>
    <x v="1"/>
    <x v="0"/>
    <x v="2"/>
    <x v="0"/>
    <s v="OFF-LA-10002473"/>
    <x v="1"/>
    <n v="9.2159999999999993"/>
  </r>
  <r>
    <n v="7253"/>
    <s v="CA-2017-152457"/>
    <n v="12"/>
    <x v="8"/>
    <x v="0"/>
    <s v="18/09/2017"/>
    <x v="1"/>
    <s v="SC-20695"/>
    <s v="Steve Chapman"/>
    <x v="1"/>
    <x v="0"/>
    <x v="12"/>
    <x v="2"/>
    <s v="OFF-PA-10003790"/>
    <x v="1"/>
    <n v="68.52"/>
  </r>
  <r>
    <n v="7254"/>
    <s v="CA-2017-152730"/>
    <n v="30"/>
    <x v="5"/>
    <x v="0"/>
    <s v="04/06/2017"/>
    <x v="1"/>
    <s v="EM-14140"/>
    <s v="Eugene Moren"/>
    <x v="2"/>
    <x v="0"/>
    <x v="6"/>
    <x v="2"/>
    <s v="OFF-AP-10002684"/>
    <x v="1"/>
    <n v="364.74"/>
  </r>
  <r>
    <n v="7255"/>
    <s v="CA-2017-152730"/>
    <n v="30"/>
    <x v="5"/>
    <x v="0"/>
    <s v="04/06/2017"/>
    <x v="1"/>
    <s v="EM-14140"/>
    <s v="Eugene Moren"/>
    <x v="2"/>
    <x v="0"/>
    <x v="6"/>
    <x v="2"/>
    <s v="FUR-FU-10001037"/>
    <x v="0"/>
    <n v="47.4"/>
  </r>
  <r>
    <n v="7256"/>
    <s v="CA-2017-152730"/>
    <n v="30"/>
    <x v="5"/>
    <x v="0"/>
    <s v="04/06/2017"/>
    <x v="1"/>
    <s v="EM-14140"/>
    <s v="Eugene Moren"/>
    <x v="2"/>
    <x v="0"/>
    <x v="6"/>
    <x v="2"/>
    <s v="OFF-ST-10000876"/>
    <x v="1"/>
    <n v="49.76"/>
  </r>
  <r>
    <n v="7257"/>
    <s v="CA-2017-152730"/>
    <n v="30"/>
    <x v="5"/>
    <x v="0"/>
    <s v="04/06/2017"/>
    <x v="1"/>
    <s v="EM-14140"/>
    <s v="Eugene Moren"/>
    <x v="2"/>
    <x v="0"/>
    <x v="6"/>
    <x v="2"/>
    <s v="OFF-AR-10003732"/>
    <x v="1"/>
    <n v="5.56"/>
  </r>
  <r>
    <n v="7258"/>
    <s v="CA-2017-152730"/>
    <n v="30"/>
    <x v="5"/>
    <x v="0"/>
    <s v="04/06/2017"/>
    <x v="1"/>
    <s v="EM-14140"/>
    <s v="Eugene Moren"/>
    <x v="2"/>
    <x v="0"/>
    <x v="6"/>
    <x v="2"/>
    <s v="OFF-PA-10000994"/>
    <x v="1"/>
    <n v="629.1"/>
  </r>
  <r>
    <n v="7259"/>
    <s v="CA-2017-152730"/>
    <n v="30"/>
    <x v="5"/>
    <x v="0"/>
    <s v="04/06/2017"/>
    <x v="1"/>
    <s v="EM-14140"/>
    <s v="Eugene Moren"/>
    <x v="2"/>
    <x v="0"/>
    <x v="6"/>
    <x v="2"/>
    <s v="OFF-AR-10000940"/>
    <x v="1"/>
    <n v="14.7"/>
  </r>
  <r>
    <n v="7260"/>
    <s v="CA-2017-152730"/>
    <n v="30"/>
    <x v="5"/>
    <x v="0"/>
    <s v="04/06/2017"/>
    <x v="1"/>
    <s v="EM-14140"/>
    <s v="Eugene Moren"/>
    <x v="2"/>
    <x v="0"/>
    <x v="6"/>
    <x v="2"/>
    <s v="OFF-PA-10004888"/>
    <x v="1"/>
    <n v="45.36"/>
  </r>
  <r>
    <n v="7261"/>
    <s v="CA-2017-152730"/>
    <n v="30"/>
    <x v="5"/>
    <x v="0"/>
    <s v="04/06/2017"/>
    <x v="1"/>
    <s v="EM-14140"/>
    <s v="Eugene Moren"/>
    <x v="2"/>
    <x v="0"/>
    <x v="6"/>
    <x v="2"/>
    <s v="TEC-PH-10000441"/>
    <x v="2"/>
    <n v="125.99"/>
  </r>
  <r>
    <n v="7262"/>
    <s v="CA-2018-137001"/>
    <n v="10"/>
    <x v="1"/>
    <x v="3"/>
    <s v="13/06/2018"/>
    <x v="0"/>
    <s v="GZ-14545"/>
    <s v="George Zrebassa"/>
    <x v="1"/>
    <x v="0"/>
    <x v="1"/>
    <x v="1"/>
    <s v="OFF-AR-10001231"/>
    <x v="1"/>
    <n v="14.7"/>
  </r>
  <r>
    <n v="7263"/>
    <s v="CA-2018-156363"/>
    <n v="22"/>
    <x v="2"/>
    <x v="3"/>
    <s v="28/10/2018"/>
    <x v="1"/>
    <s v="ML-17395"/>
    <s v="Marina Lichtenstein"/>
    <x v="1"/>
    <x v="0"/>
    <x v="9"/>
    <x v="3"/>
    <s v="TEC-PH-10003988"/>
    <x v="2"/>
    <n v="32.700000000000003"/>
  </r>
  <r>
    <n v="7264"/>
    <s v="CA-2018-156363"/>
    <n v="22"/>
    <x v="2"/>
    <x v="3"/>
    <s v="28/10/2018"/>
    <x v="1"/>
    <s v="ML-17395"/>
    <s v="Marina Lichtenstein"/>
    <x v="1"/>
    <x v="0"/>
    <x v="9"/>
    <x v="3"/>
    <s v="OFF-EN-10003068"/>
    <x v="1"/>
    <n v="31.68"/>
  </r>
  <r>
    <n v="7265"/>
    <s v="CA-2018-122056"/>
    <n v="13"/>
    <x v="1"/>
    <x v="3"/>
    <s v="17/06/2018"/>
    <x v="1"/>
    <s v="PG-18895"/>
    <s v="Paul Gonzalez"/>
    <x v="0"/>
    <x v="0"/>
    <x v="17"/>
    <x v="0"/>
    <s v="OFF-AR-10004260"/>
    <x v="1"/>
    <n v="181.86"/>
  </r>
  <r>
    <n v="7266"/>
    <s v="US-2015-143721"/>
    <n v="23"/>
    <x v="0"/>
    <x v="2"/>
    <s v="26/11/2015"/>
    <x v="0"/>
    <s v="DK-12835"/>
    <s v="Damala Kotsonis"/>
    <x v="1"/>
    <x v="0"/>
    <x v="5"/>
    <x v="2"/>
    <s v="FUR-CH-10001973"/>
    <x v="0"/>
    <n v="155.37200000000001"/>
  </r>
  <r>
    <n v="7267"/>
    <s v="CA-2018-122987"/>
    <n v="16"/>
    <x v="6"/>
    <x v="3"/>
    <s v="16/08/2018"/>
    <x v="3"/>
    <s v="SJ-20215"/>
    <s v="Sarah Jordon"/>
    <x v="0"/>
    <x v="0"/>
    <x v="18"/>
    <x v="0"/>
    <s v="OFF-BI-10002824"/>
    <x v="1"/>
    <n v="13.428000000000001"/>
  </r>
  <r>
    <n v="7268"/>
    <s v="CA-2018-122987"/>
    <n v="16"/>
    <x v="6"/>
    <x v="3"/>
    <s v="16/08/2018"/>
    <x v="3"/>
    <s v="SJ-20215"/>
    <s v="Sarah Jordon"/>
    <x v="0"/>
    <x v="0"/>
    <x v="18"/>
    <x v="0"/>
    <s v="OFF-ST-10004950"/>
    <x v="1"/>
    <n v="67.135999999999996"/>
  </r>
  <r>
    <n v="7269"/>
    <s v="CA-2017-133368"/>
    <n v="14"/>
    <x v="9"/>
    <x v="0"/>
    <s v="20/01/2017"/>
    <x v="1"/>
    <s v="AG-10675"/>
    <s v="Anna Gayman"/>
    <x v="0"/>
    <x v="0"/>
    <x v="3"/>
    <x v="0"/>
    <s v="OFF-PA-10004039"/>
    <x v="1"/>
    <n v="89.567999999999998"/>
  </r>
  <r>
    <n v="7270"/>
    <s v="CA-2017-133368"/>
    <n v="14"/>
    <x v="9"/>
    <x v="0"/>
    <s v="20/01/2017"/>
    <x v="1"/>
    <s v="AG-10675"/>
    <s v="Anna Gayman"/>
    <x v="0"/>
    <x v="0"/>
    <x v="3"/>
    <x v="0"/>
    <s v="FUR-FU-10003374"/>
    <x v="0"/>
    <n v="315.77600000000001"/>
  </r>
  <r>
    <n v="7271"/>
    <s v="CA-2017-123337"/>
    <n v="16"/>
    <x v="8"/>
    <x v="0"/>
    <s v="22/09/2017"/>
    <x v="1"/>
    <s v="KD-16495"/>
    <s v="Keith Dawkins"/>
    <x v="1"/>
    <x v="0"/>
    <x v="1"/>
    <x v="1"/>
    <s v="FUR-BO-10001918"/>
    <x v="0"/>
    <n v="273.666"/>
  </r>
  <r>
    <n v="7272"/>
    <s v="CA-2017-123337"/>
    <n v="16"/>
    <x v="8"/>
    <x v="0"/>
    <s v="22/09/2017"/>
    <x v="1"/>
    <s v="KD-16495"/>
    <s v="Keith Dawkins"/>
    <x v="1"/>
    <x v="0"/>
    <x v="1"/>
    <x v="1"/>
    <s v="OFF-AP-10002287"/>
    <x v="1"/>
    <n v="17.48"/>
  </r>
  <r>
    <n v="7273"/>
    <s v="US-2017-150357"/>
    <n v="10"/>
    <x v="2"/>
    <x v="0"/>
    <s v="14/10/2017"/>
    <x v="1"/>
    <s v="EB-13975"/>
    <s v="Erica Bern"/>
    <x v="1"/>
    <x v="0"/>
    <x v="3"/>
    <x v="0"/>
    <s v="OFF-SU-10004498"/>
    <x v="1"/>
    <n v="20.608000000000001"/>
  </r>
  <r>
    <n v="7274"/>
    <s v="US-2017-150357"/>
    <n v="10"/>
    <x v="2"/>
    <x v="0"/>
    <s v="14/10/2017"/>
    <x v="1"/>
    <s v="EB-13975"/>
    <s v="Erica Bern"/>
    <x v="1"/>
    <x v="0"/>
    <x v="3"/>
    <x v="0"/>
    <s v="OFF-BI-10002557"/>
    <x v="1"/>
    <n v="4.0949999999999998"/>
  </r>
  <r>
    <n v="7275"/>
    <s v="CA-2016-144519"/>
    <n v="13"/>
    <x v="0"/>
    <x v="1"/>
    <s v="17/11/2016"/>
    <x v="1"/>
    <s v="AW-10930"/>
    <s v="Arthur Wiediger"/>
    <x v="2"/>
    <x v="0"/>
    <x v="37"/>
    <x v="1"/>
    <s v="TEC-PH-10004908"/>
    <x v="2"/>
    <n v="339.96"/>
  </r>
  <r>
    <n v="7276"/>
    <s v="CA-2016-144519"/>
    <n v="13"/>
    <x v="0"/>
    <x v="1"/>
    <s v="17/11/2016"/>
    <x v="1"/>
    <s v="AW-10930"/>
    <s v="Arthur Wiediger"/>
    <x v="2"/>
    <x v="0"/>
    <x v="37"/>
    <x v="1"/>
    <s v="FUR-FU-10000794"/>
    <x v="0"/>
    <n v="63.98"/>
  </r>
  <r>
    <n v="7277"/>
    <s v="CA-2015-120670"/>
    <n v="2"/>
    <x v="0"/>
    <x v="2"/>
    <s v="06/11/2015"/>
    <x v="1"/>
    <s v="JK-16120"/>
    <s v="Julie Kriz"/>
    <x v="2"/>
    <x v="0"/>
    <x v="2"/>
    <x v="0"/>
    <s v="TEC-AC-10004171"/>
    <x v="2"/>
    <n v="799.92"/>
  </r>
  <r>
    <n v="7278"/>
    <s v="CA-2017-157217"/>
    <n v="19"/>
    <x v="7"/>
    <x v="0"/>
    <s v="21/07/2017"/>
    <x v="2"/>
    <s v="TC-21535"/>
    <s v="Tracy Collins"/>
    <x v="2"/>
    <x v="0"/>
    <x v="1"/>
    <x v="1"/>
    <s v="TEC-PH-10002070"/>
    <x v="2"/>
    <n v="35.984000000000002"/>
  </r>
  <r>
    <n v="7279"/>
    <s v="CA-2017-157217"/>
    <n v="19"/>
    <x v="7"/>
    <x v="0"/>
    <s v="21/07/2017"/>
    <x v="2"/>
    <s v="TC-21535"/>
    <s v="Tracy Collins"/>
    <x v="2"/>
    <x v="0"/>
    <x v="1"/>
    <x v="1"/>
    <s v="TEC-AC-10003095"/>
    <x v="2"/>
    <n v="389.97"/>
  </r>
  <r>
    <n v="7280"/>
    <s v="CA-2017-108224"/>
    <n v="14"/>
    <x v="5"/>
    <x v="0"/>
    <s v="14/05/2017"/>
    <x v="3"/>
    <s v="TH-21235"/>
    <s v="Tiffany House"/>
    <x v="1"/>
    <x v="0"/>
    <x v="16"/>
    <x v="1"/>
    <s v="TEC-AC-10003832"/>
    <x v="2"/>
    <n v="185.52799999999999"/>
  </r>
  <r>
    <n v="7281"/>
    <s v="CA-2016-162782"/>
    <n v="21"/>
    <x v="11"/>
    <x v="1"/>
    <s v="27/02/2016"/>
    <x v="1"/>
    <s v="PW-19240"/>
    <s v="Pierre Wener"/>
    <x v="0"/>
    <x v="0"/>
    <x v="39"/>
    <x v="3"/>
    <s v="OFF-BI-10003527"/>
    <x v="1"/>
    <n v="2541.98"/>
  </r>
  <r>
    <n v="7282"/>
    <s v="CA-2018-159282"/>
    <n v="16"/>
    <x v="2"/>
    <x v="3"/>
    <s v="21/10/2018"/>
    <x v="1"/>
    <s v="GH-14410"/>
    <s v="Gary Hansen"/>
    <x v="2"/>
    <x v="0"/>
    <x v="16"/>
    <x v="1"/>
    <s v="TEC-MA-10001148"/>
    <x v="2"/>
    <n v="599.98500000000001"/>
  </r>
  <r>
    <n v="7283"/>
    <s v="CA-2018-155936"/>
    <n v="22"/>
    <x v="1"/>
    <x v="3"/>
    <s v="29/06/2018"/>
    <x v="1"/>
    <s v="JK-15730"/>
    <s v="Joe Kamberova"/>
    <x v="0"/>
    <x v="0"/>
    <x v="10"/>
    <x v="2"/>
    <s v="OFF-BI-10002432"/>
    <x v="1"/>
    <n v="3.036"/>
  </r>
  <r>
    <n v="7284"/>
    <s v="CA-2018-169439"/>
    <n v="9"/>
    <x v="8"/>
    <x v="3"/>
    <s v="13/09/2018"/>
    <x v="1"/>
    <s v="LC-17140"/>
    <s v="Logan Currie"/>
    <x v="0"/>
    <x v="0"/>
    <x v="24"/>
    <x v="3"/>
    <s v="OFF-AR-10001374"/>
    <x v="1"/>
    <n v="25.92"/>
  </r>
  <r>
    <n v="7285"/>
    <s v="CA-2018-169439"/>
    <n v="9"/>
    <x v="8"/>
    <x v="3"/>
    <s v="13/09/2018"/>
    <x v="1"/>
    <s v="LC-17140"/>
    <s v="Logan Currie"/>
    <x v="0"/>
    <x v="0"/>
    <x v="24"/>
    <x v="3"/>
    <s v="FUR-FU-10000723"/>
    <x v="0"/>
    <n v="66.111999999999995"/>
  </r>
  <r>
    <n v="7286"/>
    <s v="CA-2018-151183"/>
    <n v="14"/>
    <x v="2"/>
    <x v="3"/>
    <s v="19/10/2018"/>
    <x v="1"/>
    <s v="BK-11260"/>
    <s v="Berenike Kampe"/>
    <x v="0"/>
    <x v="0"/>
    <x v="1"/>
    <x v="1"/>
    <s v="TEC-AC-10003614"/>
    <x v="2"/>
    <n v="46.36"/>
  </r>
  <r>
    <n v="7287"/>
    <s v="CA-2017-149965"/>
    <n v="20"/>
    <x v="1"/>
    <x v="0"/>
    <s v="25/06/2017"/>
    <x v="1"/>
    <s v="BS-11365"/>
    <s v="Bill Shonely"/>
    <x v="1"/>
    <x v="0"/>
    <x v="26"/>
    <x v="2"/>
    <s v="TEC-AC-10004877"/>
    <x v="2"/>
    <n v="6.9"/>
  </r>
  <r>
    <n v="7288"/>
    <s v="CA-2017-149965"/>
    <n v="20"/>
    <x v="1"/>
    <x v="0"/>
    <s v="25/06/2017"/>
    <x v="1"/>
    <s v="BS-11365"/>
    <s v="Bill Shonely"/>
    <x v="1"/>
    <x v="0"/>
    <x v="26"/>
    <x v="2"/>
    <s v="FUR-FU-10004270"/>
    <x v="0"/>
    <n v="57.69"/>
  </r>
  <r>
    <n v="7289"/>
    <s v="CA-2015-158281"/>
    <n v="2"/>
    <x v="8"/>
    <x v="2"/>
    <s v="07/09/2015"/>
    <x v="1"/>
    <s v="AG-10525"/>
    <s v="Andy Gerbode"/>
    <x v="1"/>
    <x v="0"/>
    <x v="5"/>
    <x v="2"/>
    <s v="TEC-MA-10002210"/>
    <x v="2"/>
    <n v="559.71"/>
  </r>
  <r>
    <n v="7290"/>
    <s v="CA-2017-153661"/>
    <n v="30"/>
    <x v="9"/>
    <x v="0"/>
    <s v="31/01/2017"/>
    <x v="2"/>
    <s v="SC-20725"/>
    <s v="Steven Cartwright"/>
    <x v="0"/>
    <x v="0"/>
    <x v="1"/>
    <x v="1"/>
    <s v="OFF-ST-10000675"/>
    <x v="1"/>
    <n v="305.01"/>
  </r>
  <r>
    <n v="7291"/>
    <s v="CA-2017-153661"/>
    <n v="30"/>
    <x v="9"/>
    <x v="0"/>
    <s v="31/01/2017"/>
    <x v="2"/>
    <s v="SC-20725"/>
    <s v="Steven Cartwright"/>
    <x v="0"/>
    <x v="0"/>
    <x v="1"/>
    <x v="1"/>
    <s v="OFF-BI-10004781"/>
    <x v="1"/>
    <n v="50.783999999999999"/>
  </r>
  <r>
    <n v="7292"/>
    <s v="CA-2017-153661"/>
    <n v="30"/>
    <x v="9"/>
    <x v="0"/>
    <s v="31/01/2017"/>
    <x v="2"/>
    <s v="SC-20725"/>
    <s v="Steven Cartwright"/>
    <x v="0"/>
    <x v="0"/>
    <x v="1"/>
    <x v="1"/>
    <s v="OFF-LA-10004689"/>
    <x v="1"/>
    <n v="26.01"/>
  </r>
  <r>
    <n v="7293"/>
    <s v="CA-2018-109183"/>
    <n v="4"/>
    <x v="4"/>
    <x v="3"/>
    <s v="09/12/2018"/>
    <x v="1"/>
    <s v="LR-16915"/>
    <s v="Lena Radford"/>
    <x v="0"/>
    <x v="0"/>
    <x v="18"/>
    <x v="0"/>
    <s v="TEC-MA-10001856"/>
    <x v="2"/>
    <n v="649"/>
  </r>
  <r>
    <n v="7294"/>
    <s v="CA-2017-113656"/>
    <n v="23"/>
    <x v="9"/>
    <x v="0"/>
    <s v="29/01/2017"/>
    <x v="1"/>
    <s v="CB-12415"/>
    <s v="Christy Brittain"/>
    <x v="0"/>
    <x v="0"/>
    <x v="1"/>
    <x v="1"/>
    <s v="FUR-FU-10000719"/>
    <x v="0"/>
    <n v="59.99"/>
  </r>
  <r>
    <n v="7295"/>
    <s v="CA-2016-148964"/>
    <n v="26"/>
    <x v="5"/>
    <x v="1"/>
    <s v="31/05/2016"/>
    <x v="1"/>
    <s v="RD-19900"/>
    <s v="Ruben Dartt"/>
    <x v="0"/>
    <x v="0"/>
    <x v="4"/>
    <x v="1"/>
    <s v="FUR-FU-10003849"/>
    <x v="0"/>
    <n v="20.239999999999998"/>
  </r>
  <r>
    <n v="7296"/>
    <s v="CA-2015-111899"/>
    <n v="4"/>
    <x v="5"/>
    <x v="2"/>
    <s v="05/05/2015"/>
    <x v="2"/>
    <s v="NC-18340"/>
    <s v="Nat Carroll"/>
    <x v="0"/>
    <x v="0"/>
    <x v="5"/>
    <x v="2"/>
    <s v="OFF-AR-10001725"/>
    <x v="1"/>
    <n v="37.840000000000003"/>
  </r>
  <r>
    <n v="7297"/>
    <s v="CA-2015-111899"/>
    <n v="4"/>
    <x v="5"/>
    <x v="2"/>
    <s v="05/05/2015"/>
    <x v="2"/>
    <s v="NC-18340"/>
    <s v="Nat Carroll"/>
    <x v="0"/>
    <x v="0"/>
    <x v="5"/>
    <x v="2"/>
    <s v="OFF-FA-10000840"/>
    <x v="1"/>
    <n v="5.4720000000000004"/>
  </r>
  <r>
    <n v="7298"/>
    <s v="CA-2016-101126"/>
    <n v="10"/>
    <x v="11"/>
    <x v="1"/>
    <s v="14/02/2016"/>
    <x v="0"/>
    <s v="NB-18655"/>
    <s v="Nona Balk"/>
    <x v="1"/>
    <x v="0"/>
    <x v="9"/>
    <x v="3"/>
    <s v="OFF-ST-10000943"/>
    <x v="1"/>
    <n v="77.239999999999995"/>
  </r>
  <r>
    <n v="7299"/>
    <s v="CA-2015-163468"/>
    <n v="18"/>
    <x v="0"/>
    <x v="2"/>
    <s v="21/11/2015"/>
    <x v="2"/>
    <s v="JK-15730"/>
    <s v="Joe Kamberova"/>
    <x v="0"/>
    <x v="0"/>
    <x v="10"/>
    <x v="2"/>
    <s v="FUR-TA-10002533"/>
    <x v="0"/>
    <n v="292.10000000000002"/>
  </r>
  <r>
    <n v="7300"/>
    <s v="CA-2015-163468"/>
    <n v="18"/>
    <x v="0"/>
    <x v="2"/>
    <s v="21/11/2015"/>
    <x v="2"/>
    <s v="JK-15730"/>
    <s v="Joe Kamberova"/>
    <x v="0"/>
    <x v="0"/>
    <x v="10"/>
    <x v="2"/>
    <s v="FUR-FU-10001546"/>
    <x v="0"/>
    <n v="8.5440000000000005"/>
  </r>
  <r>
    <n v="7301"/>
    <s v="CA-2015-163468"/>
    <n v="18"/>
    <x v="0"/>
    <x v="2"/>
    <s v="21/11/2015"/>
    <x v="2"/>
    <s v="JK-15730"/>
    <s v="Joe Kamberova"/>
    <x v="0"/>
    <x v="0"/>
    <x v="10"/>
    <x v="2"/>
    <s v="FUR-BO-10003546"/>
    <x v="0"/>
    <n v="424.11599999999999"/>
  </r>
  <r>
    <n v="7302"/>
    <s v="CA-2015-163468"/>
    <n v="18"/>
    <x v="0"/>
    <x v="2"/>
    <s v="21/11/2015"/>
    <x v="2"/>
    <s v="JK-15730"/>
    <s v="Joe Kamberova"/>
    <x v="0"/>
    <x v="0"/>
    <x v="10"/>
    <x v="2"/>
    <s v="OFF-BI-10004728"/>
    <x v="1"/>
    <n v="2.8919999999999999"/>
  </r>
  <r>
    <n v="7303"/>
    <s v="CA-2015-163468"/>
    <n v="18"/>
    <x v="0"/>
    <x v="2"/>
    <s v="21/11/2015"/>
    <x v="2"/>
    <s v="JK-15730"/>
    <s v="Joe Kamberova"/>
    <x v="0"/>
    <x v="0"/>
    <x v="10"/>
    <x v="2"/>
    <s v="OFF-ST-10000025"/>
    <x v="1"/>
    <n v="381.72"/>
  </r>
  <r>
    <n v="7304"/>
    <s v="US-2018-117450"/>
    <n v="4"/>
    <x v="8"/>
    <x v="3"/>
    <s v="08/09/2018"/>
    <x v="1"/>
    <s v="DO-13645"/>
    <s v="Doug O'Connell"/>
    <x v="0"/>
    <x v="0"/>
    <x v="2"/>
    <x v="0"/>
    <s v="FUR-CH-10003817"/>
    <x v="0"/>
    <n v="97.183999999999997"/>
  </r>
  <r>
    <n v="7305"/>
    <s v="US-2018-117450"/>
    <n v="4"/>
    <x v="8"/>
    <x v="3"/>
    <s v="08/09/2018"/>
    <x v="1"/>
    <s v="DO-13645"/>
    <s v="Doug O'Connell"/>
    <x v="0"/>
    <x v="0"/>
    <x v="2"/>
    <x v="0"/>
    <s v="OFF-PA-10000289"/>
    <x v="1"/>
    <n v="10.368"/>
  </r>
  <r>
    <n v="7306"/>
    <s v="CA-2015-137274"/>
    <n v="29"/>
    <x v="10"/>
    <x v="2"/>
    <s v="02/04/2015"/>
    <x v="1"/>
    <s v="MG-18145"/>
    <s v="Mike Gockenbach"/>
    <x v="0"/>
    <x v="0"/>
    <x v="5"/>
    <x v="2"/>
    <s v="FUR-TA-10001889"/>
    <x v="0"/>
    <n v="890.84100000000001"/>
  </r>
  <r>
    <n v="7307"/>
    <s v="CA-2017-144092"/>
    <n v="5"/>
    <x v="0"/>
    <x v="0"/>
    <s v="07/11/2017"/>
    <x v="0"/>
    <s v="LH-17155"/>
    <s v="Logan Haushalter"/>
    <x v="0"/>
    <x v="0"/>
    <x v="1"/>
    <x v="1"/>
    <s v="TEC-AC-10002305"/>
    <x v="2"/>
    <n v="72"/>
  </r>
  <r>
    <n v="7308"/>
    <s v="CA-2017-144092"/>
    <n v="5"/>
    <x v="0"/>
    <x v="0"/>
    <s v="07/11/2017"/>
    <x v="0"/>
    <s v="LH-17155"/>
    <s v="Logan Haushalter"/>
    <x v="0"/>
    <x v="0"/>
    <x v="1"/>
    <x v="1"/>
    <s v="FUR-CH-10004875"/>
    <x v="0"/>
    <n v="113.88800000000001"/>
  </r>
  <r>
    <n v="7309"/>
    <s v="CA-2017-144092"/>
    <n v="5"/>
    <x v="0"/>
    <x v="0"/>
    <s v="07/11/2017"/>
    <x v="0"/>
    <s v="LH-17155"/>
    <s v="Logan Haushalter"/>
    <x v="0"/>
    <x v="0"/>
    <x v="1"/>
    <x v="1"/>
    <s v="OFF-EN-10001434"/>
    <x v="1"/>
    <n v="158.13"/>
  </r>
  <r>
    <n v="7310"/>
    <s v="CA-2018-112172"/>
    <n v="10"/>
    <x v="1"/>
    <x v="3"/>
    <s v="14/06/2018"/>
    <x v="0"/>
    <s v="MM-18280"/>
    <s v="Muhammed MacIntyre"/>
    <x v="1"/>
    <x v="0"/>
    <x v="15"/>
    <x v="3"/>
    <s v="OFF-FA-10004395"/>
    <x v="1"/>
    <n v="14.13"/>
  </r>
  <r>
    <n v="7311"/>
    <s v="CA-2016-121699"/>
    <n v="10"/>
    <x v="6"/>
    <x v="1"/>
    <s v="14/08/2016"/>
    <x v="1"/>
    <s v="BD-11320"/>
    <s v="Bill Donatelli"/>
    <x v="0"/>
    <x v="0"/>
    <x v="12"/>
    <x v="2"/>
    <s v="OFF-BI-10004632"/>
    <x v="1"/>
    <n v="64.75"/>
  </r>
  <r>
    <n v="7312"/>
    <s v="CA-2016-162761"/>
    <n v="9"/>
    <x v="2"/>
    <x v="1"/>
    <s v="13/10/2016"/>
    <x v="1"/>
    <s v="SC-20575"/>
    <s v="Sonia Cooley"/>
    <x v="0"/>
    <x v="0"/>
    <x v="2"/>
    <x v="0"/>
    <s v="OFF-BI-10000145"/>
    <x v="1"/>
    <n v="1.8720000000000001"/>
  </r>
  <r>
    <n v="7313"/>
    <s v="CA-2016-162761"/>
    <n v="9"/>
    <x v="2"/>
    <x v="1"/>
    <s v="13/10/2016"/>
    <x v="1"/>
    <s v="SC-20575"/>
    <s v="Sonia Cooley"/>
    <x v="0"/>
    <x v="0"/>
    <x v="2"/>
    <x v="0"/>
    <s v="OFF-BI-10002498"/>
    <x v="1"/>
    <n v="11.214"/>
  </r>
  <r>
    <n v="7314"/>
    <s v="CA-2016-162761"/>
    <n v="9"/>
    <x v="2"/>
    <x v="1"/>
    <s v="13/10/2016"/>
    <x v="1"/>
    <s v="SC-20575"/>
    <s v="Sonia Cooley"/>
    <x v="0"/>
    <x v="0"/>
    <x v="2"/>
    <x v="0"/>
    <s v="OFF-AR-10001761"/>
    <x v="1"/>
    <n v="37.375999999999998"/>
  </r>
  <r>
    <n v="7315"/>
    <s v="CA-2017-121377"/>
    <n v="28"/>
    <x v="5"/>
    <x v="0"/>
    <s v="02/06/2017"/>
    <x v="1"/>
    <s v="TN-21040"/>
    <s v="Tanja Norvell"/>
    <x v="2"/>
    <x v="0"/>
    <x v="10"/>
    <x v="2"/>
    <s v="TEC-PH-10001817"/>
    <x v="2"/>
    <n v="286.39999999999998"/>
  </r>
  <r>
    <n v="7316"/>
    <s v="CA-2018-115322"/>
    <n v="11"/>
    <x v="5"/>
    <x v="3"/>
    <s v="16/05/2018"/>
    <x v="0"/>
    <s v="ZC-21910"/>
    <s v="Zuschuss Carroll"/>
    <x v="0"/>
    <x v="0"/>
    <x v="15"/>
    <x v="3"/>
    <s v="OFF-AR-10004456"/>
    <x v="1"/>
    <n v="43.92"/>
  </r>
  <r>
    <n v="7317"/>
    <s v="CA-2017-132066"/>
    <n v="16"/>
    <x v="2"/>
    <x v="0"/>
    <s v="20/10/2017"/>
    <x v="1"/>
    <s v="NB-18655"/>
    <s v="Nona Balk"/>
    <x v="1"/>
    <x v="0"/>
    <x v="15"/>
    <x v="3"/>
    <s v="FUR-TA-10001539"/>
    <x v="0"/>
    <n v="142.18199999999999"/>
  </r>
  <r>
    <n v="7318"/>
    <s v="CA-2018-158120"/>
    <n v="17"/>
    <x v="0"/>
    <x v="3"/>
    <s v="21/11/2018"/>
    <x v="1"/>
    <s v="KH-16330"/>
    <s v="Katharine Harms"/>
    <x v="1"/>
    <x v="0"/>
    <x v="21"/>
    <x v="1"/>
    <s v="OFF-PA-10003205"/>
    <x v="1"/>
    <n v="19.608000000000001"/>
  </r>
  <r>
    <n v="7319"/>
    <s v="CA-2018-158120"/>
    <n v="17"/>
    <x v="0"/>
    <x v="3"/>
    <s v="21/11/2018"/>
    <x v="1"/>
    <s v="KH-16330"/>
    <s v="Katharine Harms"/>
    <x v="1"/>
    <x v="0"/>
    <x v="21"/>
    <x v="1"/>
    <s v="OFF-BI-10002813"/>
    <x v="1"/>
    <n v="4.1580000000000004"/>
  </r>
  <r>
    <n v="7320"/>
    <s v="CA-2018-100097"/>
    <n v="26"/>
    <x v="0"/>
    <x v="3"/>
    <s v="29/11/2018"/>
    <x v="0"/>
    <s v="MN-17935"/>
    <s v="Michael Nguyen"/>
    <x v="0"/>
    <x v="0"/>
    <x v="15"/>
    <x v="3"/>
    <s v="TEC-PH-10002310"/>
    <x v="2"/>
    <n v="979.95"/>
  </r>
  <r>
    <n v="7321"/>
    <s v="CA-2018-100097"/>
    <n v="26"/>
    <x v="0"/>
    <x v="3"/>
    <s v="29/11/2018"/>
    <x v="0"/>
    <s v="MN-17935"/>
    <s v="Michael Nguyen"/>
    <x v="0"/>
    <x v="0"/>
    <x v="15"/>
    <x v="3"/>
    <s v="FUR-FU-10003623"/>
    <x v="0"/>
    <n v="135.30000000000001"/>
  </r>
  <r>
    <n v="7322"/>
    <s v="CA-2018-167626"/>
    <n v="3"/>
    <x v="8"/>
    <x v="3"/>
    <s v="07/09/2018"/>
    <x v="1"/>
    <s v="MY-18295"/>
    <s v="Muhammed Yedwab"/>
    <x v="1"/>
    <x v="0"/>
    <x v="10"/>
    <x v="2"/>
    <s v="OFF-PA-10003424"/>
    <x v="1"/>
    <n v="8.9039999999999999"/>
  </r>
  <r>
    <n v="7323"/>
    <s v="CA-2018-167626"/>
    <n v="3"/>
    <x v="8"/>
    <x v="3"/>
    <s v="07/09/2018"/>
    <x v="1"/>
    <s v="MY-18295"/>
    <s v="Muhammed Yedwab"/>
    <x v="1"/>
    <x v="0"/>
    <x v="10"/>
    <x v="2"/>
    <s v="TEC-AC-10004353"/>
    <x v="2"/>
    <n v="100.8"/>
  </r>
  <r>
    <n v="7324"/>
    <s v="US-2018-126053"/>
    <n v="5"/>
    <x v="4"/>
    <x v="3"/>
    <s v="08/12/2018"/>
    <x v="2"/>
    <s v="CS-11950"/>
    <s v="Carlos Soltero"/>
    <x v="0"/>
    <x v="0"/>
    <x v="15"/>
    <x v="3"/>
    <s v="FUR-FU-10001934"/>
    <x v="0"/>
    <n v="41.96"/>
  </r>
  <r>
    <n v="7325"/>
    <s v="US-2018-126053"/>
    <n v="5"/>
    <x v="4"/>
    <x v="3"/>
    <s v="08/12/2018"/>
    <x v="2"/>
    <s v="CS-11950"/>
    <s v="Carlos Soltero"/>
    <x v="0"/>
    <x v="0"/>
    <x v="15"/>
    <x v="3"/>
    <s v="OFF-LA-10003766"/>
    <x v="1"/>
    <n v="9.4499999999999993"/>
  </r>
  <r>
    <n v="7326"/>
    <s v="US-2018-128447"/>
    <n v="10"/>
    <x v="0"/>
    <x v="3"/>
    <s v="17/11/2018"/>
    <x v="1"/>
    <s v="MC-17845"/>
    <s v="Michael Chen"/>
    <x v="0"/>
    <x v="0"/>
    <x v="4"/>
    <x v="1"/>
    <s v="OFF-AP-10004540"/>
    <x v="1"/>
    <n v="400.8"/>
  </r>
  <r>
    <n v="7327"/>
    <s v="US-2018-128447"/>
    <n v="10"/>
    <x v="0"/>
    <x v="3"/>
    <s v="17/11/2018"/>
    <x v="1"/>
    <s v="MC-17845"/>
    <s v="Michael Chen"/>
    <x v="0"/>
    <x v="0"/>
    <x v="4"/>
    <x v="1"/>
    <s v="OFF-BI-10001543"/>
    <x v="1"/>
    <n v="28.792000000000002"/>
  </r>
  <r>
    <n v="7328"/>
    <s v="US-2015-131275"/>
    <n v="18"/>
    <x v="10"/>
    <x v="2"/>
    <s v="24/03/2015"/>
    <x v="1"/>
    <s v="SC-20050"/>
    <s v="Sample Company A"/>
    <x v="2"/>
    <x v="0"/>
    <x v="1"/>
    <x v="1"/>
    <s v="FUR-FU-10004597"/>
    <x v="0"/>
    <n v="111"/>
  </r>
  <r>
    <n v="7329"/>
    <s v="US-2015-131275"/>
    <n v="18"/>
    <x v="10"/>
    <x v="2"/>
    <s v="24/03/2015"/>
    <x v="1"/>
    <s v="SC-20050"/>
    <s v="Sample Company A"/>
    <x v="2"/>
    <x v="0"/>
    <x v="1"/>
    <x v="1"/>
    <s v="TEC-MA-10001148"/>
    <x v="2"/>
    <n v="1279.9680000000001"/>
  </r>
  <r>
    <n v="7330"/>
    <s v="US-2015-131275"/>
    <n v="18"/>
    <x v="10"/>
    <x v="2"/>
    <s v="24/03/2015"/>
    <x v="1"/>
    <s v="SC-20050"/>
    <s v="Sample Company A"/>
    <x v="2"/>
    <x v="0"/>
    <x v="1"/>
    <x v="1"/>
    <s v="OFF-ST-10000078"/>
    <x v="1"/>
    <n v="1856.19"/>
  </r>
  <r>
    <n v="7331"/>
    <s v="CA-2017-149349"/>
    <n v="12"/>
    <x v="0"/>
    <x v="0"/>
    <s v="13/11/2017"/>
    <x v="2"/>
    <s v="SP-20650"/>
    <s v="Stephanie Phelps"/>
    <x v="1"/>
    <x v="0"/>
    <x v="10"/>
    <x v="2"/>
    <s v="FUR-FU-10001037"/>
    <x v="0"/>
    <n v="22.751999999999999"/>
  </r>
  <r>
    <n v="7332"/>
    <s v="CA-2018-115119"/>
    <n v="26"/>
    <x v="2"/>
    <x v="3"/>
    <s v="30/10/2018"/>
    <x v="1"/>
    <s v="SC-20440"/>
    <s v="Shaun Chance"/>
    <x v="1"/>
    <x v="0"/>
    <x v="9"/>
    <x v="3"/>
    <s v="TEC-PH-10001433"/>
    <x v="2"/>
    <n v="61.542000000000002"/>
  </r>
  <r>
    <n v="7333"/>
    <s v="CA-2018-115119"/>
    <n v="26"/>
    <x v="2"/>
    <x v="3"/>
    <s v="30/10/2018"/>
    <x v="1"/>
    <s v="SC-20440"/>
    <s v="Shaun Chance"/>
    <x v="1"/>
    <x v="0"/>
    <x v="9"/>
    <x v="3"/>
    <s v="OFF-BI-10003007"/>
    <x v="1"/>
    <n v="81.438000000000002"/>
  </r>
  <r>
    <n v="7334"/>
    <s v="CA-2016-125563"/>
    <n v="11"/>
    <x v="3"/>
    <x v="1"/>
    <s v="17/04/2016"/>
    <x v="1"/>
    <s v="PR-18880"/>
    <s v="Patrick Ryan"/>
    <x v="0"/>
    <x v="0"/>
    <x v="2"/>
    <x v="0"/>
    <s v="FUR-FU-10001290"/>
    <x v="0"/>
    <n v="67.36"/>
  </r>
  <r>
    <n v="7335"/>
    <s v="CA-2016-125563"/>
    <n v="11"/>
    <x v="3"/>
    <x v="1"/>
    <s v="17/04/2016"/>
    <x v="1"/>
    <s v="PR-18880"/>
    <s v="Patrick Ryan"/>
    <x v="0"/>
    <x v="0"/>
    <x v="2"/>
    <x v="0"/>
    <s v="FUR-FU-10000087"/>
    <x v="0"/>
    <n v="54.527999999999999"/>
  </r>
  <r>
    <n v="7336"/>
    <s v="CA-2016-113152"/>
    <n v="25"/>
    <x v="4"/>
    <x v="1"/>
    <s v="30/12/2016"/>
    <x v="1"/>
    <s v="JK-15625"/>
    <s v="Jim Karlsson"/>
    <x v="0"/>
    <x v="0"/>
    <x v="15"/>
    <x v="3"/>
    <s v="TEC-AC-10002049"/>
    <x v="2"/>
    <n v="843.9"/>
  </r>
  <r>
    <n v="7337"/>
    <s v="CA-2016-113152"/>
    <n v="25"/>
    <x v="4"/>
    <x v="1"/>
    <s v="30/12/2016"/>
    <x v="1"/>
    <s v="JK-15625"/>
    <s v="Jim Karlsson"/>
    <x v="0"/>
    <x v="0"/>
    <x v="15"/>
    <x v="3"/>
    <s v="FUR-BO-10002613"/>
    <x v="0"/>
    <n v="449.56799999999998"/>
  </r>
  <r>
    <n v="7338"/>
    <s v="CA-2018-165155"/>
    <n v="21"/>
    <x v="8"/>
    <x v="3"/>
    <s v="23/09/2018"/>
    <x v="2"/>
    <s v="BM-11575"/>
    <s v="Brendan Murry"/>
    <x v="1"/>
    <x v="0"/>
    <x v="1"/>
    <x v="1"/>
    <s v="OFF-ST-10004950"/>
    <x v="1"/>
    <n v="15.51"/>
  </r>
  <r>
    <n v="7339"/>
    <s v="CA-2015-163412"/>
    <n v="20"/>
    <x v="4"/>
    <x v="2"/>
    <s v="23/12/2015"/>
    <x v="0"/>
    <s v="SM-20950"/>
    <s v="Suzanne McNair"/>
    <x v="1"/>
    <x v="0"/>
    <x v="15"/>
    <x v="3"/>
    <s v="FUR-CH-10004875"/>
    <x v="0"/>
    <n v="192.18600000000001"/>
  </r>
  <r>
    <n v="7340"/>
    <s v="CA-2016-159590"/>
    <n v="18"/>
    <x v="7"/>
    <x v="1"/>
    <s v="21/07/2016"/>
    <x v="2"/>
    <s v="KC-16255"/>
    <s v="Karen Carlisle"/>
    <x v="1"/>
    <x v="0"/>
    <x v="15"/>
    <x v="3"/>
    <s v="OFF-AR-10003190"/>
    <x v="1"/>
    <n v="5.76"/>
  </r>
  <r>
    <n v="7341"/>
    <s v="CA-2015-116190"/>
    <n v="26"/>
    <x v="7"/>
    <x v="2"/>
    <s v="01/08/2015"/>
    <x v="1"/>
    <s v="SG-20470"/>
    <s v="Sheri Gordon"/>
    <x v="0"/>
    <x v="0"/>
    <x v="32"/>
    <x v="0"/>
    <s v="FUR-CH-10000553"/>
    <x v="0"/>
    <n v="67.88"/>
  </r>
  <r>
    <n v="7342"/>
    <s v="CA-2015-116190"/>
    <n v="26"/>
    <x v="7"/>
    <x v="2"/>
    <s v="01/08/2015"/>
    <x v="1"/>
    <s v="SG-20470"/>
    <s v="Sheri Gordon"/>
    <x v="0"/>
    <x v="0"/>
    <x v="32"/>
    <x v="0"/>
    <s v="OFF-LA-10002762"/>
    <x v="1"/>
    <n v="162.88999999999999"/>
  </r>
  <r>
    <n v="7343"/>
    <s v="CA-2015-116190"/>
    <n v="26"/>
    <x v="7"/>
    <x v="2"/>
    <s v="01/08/2015"/>
    <x v="1"/>
    <s v="SG-20470"/>
    <s v="Sheri Gordon"/>
    <x v="0"/>
    <x v="0"/>
    <x v="32"/>
    <x v="0"/>
    <s v="FUR-FU-10000719"/>
    <x v="0"/>
    <n v="25.71"/>
  </r>
  <r>
    <n v="7344"/>
    <s v="CA-2015-168473"/>
    <n v="26"/>
    <x v="4"/>
    <x v="2"/>
    <s v="01/01/2016"/>
    <x v="1"/>
    <s v="TB-21520"/>
    <s v="Tracy Blumstein"/>
    <x v="0"/>
    <x v="0"/>
    <x v="15"/>
    <x v="3"/>
    <s v="OFF-ST-10000563"/>
    <x v="1"/>
    <n v="191.88"/>
  </r>
  <r>
    <n v="7345"/>
    <s v="CA-2018-168389"/>
    <n v="11"/>
    <x v="4"/>
    <x v="3"/>
    <s v="17/12/2018"/>
    <x v="1"/>
    <s v="DV-13045"/>
    <s v="Darrin Van Huff"/>
    <x v="1"/>
    <x v="0"/>
    <x v="2"/>
    <x v="0"/>
    <s v="FUR-TA-10004289"/>
    <x v="0"/>
    <n v="721.875"/>
  </r>
  <r>
    <n v="7346"/>
    <s v="CA-2018-168389"/>
    <n v="11"/>
    <x v="4"/>
    <x v="3"/>
    <s v="17/12/2018"/>
    <x v="1"/>
    <s v="DV-13045"/>
    <s v="Darrin Van Huff"/>
    <x v="1"/>
    <x v="0"/>
    <x v="2"/>
    <x v="0"/>
    <s v="TEC-PH-10003555"/>
    <x v="2"/>
    <n v="73.567999999999998"/>
  </r>
  <r>
    <n v="7347"/>
    <s v="CA-2018-168389"/>
    <n v="11"/>
    <x v="4"/>
    <x v="3"/>
    <s v="17/12/2018"/>
    <x v="1"/>
    <s v="DV-13045"/>
    <s v="Darrin Van Huff"/>
    <x v="1"/>
    <x v="0"/>
    <x v="2"/>
    <x v="0"/>
    <s v="OFF-AR-10001958"/>
    <x v="1"/>
    <n v="13.584"/>
  </r>
  <r>
    <n v="7348"/>
    <s v="CA-2018-168389"/>
    <n v="11"/>
    <x v="4"/>
    <x v="3"/>
    <s v="17/12/2018"/>
    <x v="1"/>
    <s v="DV-13045"/>
    <s v="Darrin Van Huff"/>
    <x v="1"/>
    <x v="0"/>
    <x v="2"/>
    <x v="0"/>
    <s v="FUR-CH-10000225"/>
    <x v="0"/>
    <n v="64.784000000000006"/>
  </r>
  <r>
    <n v="7349"/>
    <s v="CA-2015-130421"/>
    <n v="3"/>
    <x v="10"/>
    <x v="2"/>
    <s v="07/03/2015"/>
    <x v="1"/>
    <s v="SC-20020"/>
    <s v="Sam Craven"/>
    <x v="0"/>
    <x v="0"/>
    <x v="5"/>
    <x v="2"/>
    <s v="OFF-AP-10002534"/>
    <x v="1"/>
    <n v="176.77199999999999"/>
  </r>
  <r>
    <n v="7350"/>
    <s v="CA-2018-142125"/>
    <n v="21"/>
    <x v="2"/>
    <x v="3"/>
    <s v="27/10/2018"/>
    <x v="1"/>
    <s v="JB-15400"/>
    <s v="Jennifer Braxton"/>
    <x v="1"/>
    <x v="0"/>
    <x v="6"/>
    <x v="2"/>
    <s v="OFF-BI-10000301"/>
    <x v="1"/>
    <n v="38.82"/>
  </r>
  <r>
    <n v="7351"/>
    <s v="CA-2018-142125"/>
    <n v="21"/>
    <x v="2"/>
    <x v="3"/>
    <s v="27/10/2018"/>
    <x v="1"/>
    <s v="JB-15400"/>
    <s v="Jennifer Braxton"/>
    <x v="1"/>
    <x v="0"/>
    <x v="6"/>
    <x v="2"/>
    <s v="OFF-BI-10003460"/>
    <x v="1"/>
    <n v="21.9"/>
  </r>
  <r>
    <n v="7352"/>
    <s v="CA-2018-141138"/>
    <n v="10"/>
    <x v="0"/>
    <x v="3"/>
    <s v="16/11/2018"/>
    <x v="1"/>
    <s v="GH-14425"/>
    <s v="Gary Hwang"/>
    <x v="0"/>
    <x v="0"/>
    <x v="1"/>
    <x v="1"/>
    <s v="TEC-AC-10001772"/>
    <x v="2"/>
    <n v="111.79"/>
  </r>
  <r>
    <n v="7353"/>
    <s v="CA-2018-152135"/>
    <n v="16"/>
    <x v="10"/>
    <x v="3"/>
    <s v="18/03/2018"/>
    <x v="0"/>
    <s v="MG-17650"/>
    <s v="Matthew Grinstein"/>
    <x v="2"/>
    <x v="0"/>
    <x v="24"/>
    <x v="3"/>
    <s v="TEC-PH-10003505"/>
    <x v="2"/>
    <n v="445.44"/>
  </r>
  <r>
    <n v="7354"/>
    <s v="CA-2017-151974"/>
    <n v="22"/>
    <x v="8"/>
    <x v="0"/>
    <s v="29/09/2017"/>
    <x v="1"/>
    <s v="RD-19660"/>
    <s v="Robert Dilbeck"/>
    <x v="2"/>
    <x v="0"/>
    <x v="9"/>
    <x v="3"/>
    <s v="OFF-LA-10004484"/>
    <x v="1"/>
    <n v="16.52"/>
  </r>
  <r>
    <n v="7355"/>
    <s v="CA-2018-154102"/>
    <n v="6"/>
    <x v="11"/>
    <x v="3"/>
    <s v="13/02/2018"/>
    <x v="1"/>
    <s v="SN-20560"/>
    <s v="Skye Norling"/>
    <x v="2"/>
    <x v="0"/>
    <x v="1"/>
    <x v="1"/>
    <s v="OFF-PA-10001593"/>
    <x v="1"/>
    <n v="29.9"/>
  </r>
  <r>
    <n v="7356"/>
    <s v="CA-2016-139780"/>
    <n v="31"/>
    <x v="4"/>
    <x v="1"/>
    <s v="02/01/2017"/>
    <x v="0"/>
    <s v="AH-10690"/>
    <s v="Anna Häberlin"/>
    <x v="1"/>
    <x v="0"/>
    <x v="12"/>
    <x v="2"/>
    <s v="OFF-BI-10004139"/>
    <x v="1"/>
    <n v="116.4"/>
  </r>
  <r>
    <n v="7357"/>
    <s v="CA-2017-114748"/>
    <n v="9"/>
    <x v="2"/>
    <x v="0"/>
    <s v="14/10/2017"/>
    <x v="1"/>
    <s v="MZ-17335"/>
    <s v="Maria Zettner"/>
    <x v="2"/>
    <x v="0"/>
    <x v="16"/>
    <x v="1"/>
    <s v="OFF-AR-10001315"/>
    <x v="1"/>
    <n v="1.4079999999999999"/>
  </r>
  <r>
    <n v="7358"/>
    <s v="CA-2017-114748"/>
    <n v="9"/>
    <x v="2"/>
    <x v="0"/>
    <s v="14/10/2017"/>
    <x v="1"/>
    <s v="MZ-17335"/>
    <s v="Maria Zettner"/>
    <x v="2"/>
    <x v="0"/>
    <x v="16"/>
    <x v="1"/>
    <s v="FUR-FU-10001488"/>
    <x v="0"/>
    <n v="169.56800000000001"/>
  </r>
  <r>
    <n v="7359"/>
    <s v="US-2015-115189"/>
    <n v="30"/>
    <x v="4"/>
    <x v="2"/>
    <s v="03/01/2016"/>
    <x v="0"/>
    <s v="AR-10345"/>
    <s v="Alex Russell"/>
    <x v="1"/>
    <x v="0"/>
    <x v="9"/>
    <x v="3"/>
    <s v="TEC-PH-10002170"/>
    <x v="2"/>
    <n v="251.964"/>
  </r>
  <r>
    <n v="7360"/>
    <s v="US-2015-115189"/>
    <n v="30"/>
    <x v="4"/>
    <x v="2"/>
    <s v="03/01/2016"/>
    <x v="0"/>
    <s v="AR-10345"/>
    <s v="Alex Russell"/>
    <x v="1"/>
    <x v="0"/>
    <x v="9"/>
    <x v="3"/>
    <s v="FUR-TA-10004575"/>
    <x v="0"/>
    <n v="523.76400000000001"/>
  </r>
  <r>
    <n v="7361"/>
    <s v="CA-2017-163594"/>
    <n v="12"/>
    <x v="3"/>
    <x v="0"/>
    <s v="14/04/2017"/>
    <x v="2"/>
    <s v="JF-15295"/>
    <s v="Jason Fortune-"/>
    <x v="0"/>
    <x v="0"/>
    <x v="1"/>
    <x v="1"/>
    <s v="OFF-PA-10000809"/>
    <x v="1"/>
    <n v="19.440000000000001"/>
  </r>
  <r>
    <n v="7362"/>
    <s v="CA-2017-163594"/>
    <n v="12"/>
    <x v="3"/>
    <x v="0"/>
    <s v="14/04/2017"/>
    <x v="2"/>
    <s v="JF-15295"/>
    <s v="Jason Fortune-"/>
    <x v="0"/>
    <x v="0"/>
    <x v="1"/>
    <x v="1"/>
    <s v="FUR-CH-10000225"/>
    <x v="0"/>
    <n v="194.352"/>
  </r>
  <r>
    <n v="7363"/>
    <s v="CA-2017-163594"/>
    <n v="12"/>
    <x v="3"/>
    <x v="0"/>
    <s v="14/04/2017"/>
    <x v="2"/>
    <s v="JF-15295"/>
    <s v="Jason Fortune-"/>
    <x v="0"/>
    <x v="0"/>
    <x v="1"/>
    <x v="1"/>
    <s v="OFF-BI-10003707"/>
    <x v="1"/>
    <n v="36.624000000000002"/>
  </r>
  <r>
    <n v="7364"/>
    <s v="CA-2017-127243"/>
    <n v="28"/>
    <x v="0"/>
    <x v="0"/>
    <s v="04/12/2017"/>
    <x v="1"/>
    <s v="DS-13180"/>
    <s v="David Smith"/>
    <x v="1"/>
    <x v="0"/>
    <x v="9"/>
    <x v="3"/>
    <s v="TEC-PH-10004539"/>
    <x v="2"/>
    <n v="340.18200000000002"/>
  </r>
  <r>
    <n v="7365"/>
    <s v="CA-2017-127243"/>
    <n v="28"/>
    <x v="0"/>
    <x v="0"/>
    <s v="04/12/2017"/>
    <x v="1"/>
    <s v="DS-13180"/>
    <s v="David Smith"/>
    <x v="1"/>
    <x v="0"/>
    <x v="9"/>
    <x v="3"/>
    <s v="OFF-FA-10004076"/>
    <x v="1"/>
    <n v="12.672000000000001"/>
  </r>
  <r>
    <n v="7366"/>
    <s v="CA-2017-127243"/>
    <n v="28"/>
    <x v="0"/>
    <x v="0"/>
    <s v="04/12/2017"/>
    <x v="1"/>
    <s v="DS-13180"/>
    <s v="David Smith"/>
    <x v="1"/>
    <x v="0"/>
    <x v="9"/>
    <x v="3"/>
    <s v="OFF-BI-10003166"/>
    <x v="1"/>
    <n v="6.8879999999999999"/>
  </r>
  <r>
    <n v="7367"/>
    <s v="CA-2017-127243"/>
    <n v="28"/>
    <x v="0"/>
    <x v="0"/>
    <s v="04/12/2017"/>
    <x v="1"/>
    <s v="DS-13180"/>
    <s v="David Smith"/>
    <x v="1"/>
    <x v="0"/>
    <x v="9"/>
    <x v="3"/>
    <s v="OFF-ST-10002301"/>
    <x v="1"/>
    <n v="32.543999999999997"/>
  </r>
  <r>
    <n v="7368"/>
    <s v="CA-2017-127243"/>
    <n v="28"/>
    <x v="0"/>
    <x v="0"/>
    <s v="04/12/2017"/>
    <x v="1"/>
    <s v="DS-13180"/>
    <s v="David Smith"/>
    <x v="1"/>
    <x v="0"/>
    <x v="9"/>
    <x v="3"/>
    <s v="FUR-CH-10002647"/>
    <x v="0"/>
    <n v="347.80200000000002"/>
  </r>
  <r>
    <n v="7369"/>
    <s v="CA-2018-161851"/>
    <n v="15"/>
    <x v="3"/>
    <x v="3"/>
    <s v="17/04/2018"/>
    <x v="2"/>
    <s v="BP-11095"/>
    <s v="Bart Pistole"/>
    <x v="1"/>
    <x v="0"/>
    <x v="2"/>
    <x v="0"/>
    <s v="OFF-BI-10004654"/>
    <x v="1"/>
    <n v="15.57"/>
  </r>
  <r>
    <n v="7370"/>
    <s v="CA-2016-110345"/>
    <n v="9"/>
    <x v="10"/>
    <x v="1"/>
    <s v="11/03/2016"/>
    <x v="0"/>
    <s v="TG-21310"/>
    <s v="Toby Gnade"/>
    <x v="0"/>
    <x v="0"/>
    <x v="3"/>
    <x v="0"/>
    <s v="OFF-LA-10001175"/>
    <x v="1"/>
    <n v="4.6079999999999997"/>
  </r>
  <r>
    <n v="7371"/>
    <s v="CA-2015-107769"/>
    <n v="28"/>
    <x v="2"/>
    <x v="2"/>
    <s v="01/11/2015"/>
    <x v="1"/>
    <s v="BT-11395"/>
    <s v="Bill Tyler"/>
    <x v="1"/>
    <x v="0"/>
    <x v="41"/>
    <x v="2"/>
    <s v="TEC-PH-10001336"/>
    <x v="2"/>
    <n v="257.98"/>
  </r>
  <r>
    <n v="7372"/>
    <s v="US-2018-123862"/>
    <n v="7"/>
    <x v="9"/>
    <x v="3"/>
    <s v="09/01/2018"/>
    <x v="0"/>
    <s v="JF-15190"/>
    <s v="Jamie Frazer"/>
    <x v="0"/>
    <x v="0"/>
    <x v="1"/>
    <x v="1"/>
    <s v="OFF-ST-10000760"/>
    <x v="1"/>
    <n v="153.78"/>
  </r>
  <r>
    <n v="7373"/>
    <s v="US-2018-123862"/>
    <n v="7"/>
    <x v="9"/>
    <x v="3"/>
    <s v="09/01/2018"/>
    <x v="0"/>
    <s v="JF-15190"/>
    <s v="Jamie Frazer"/>
    <x v="0"/>
    <x v="0"/>
    <x v="1"/>
    <x v="1"/>
    <s v="OFF-ST-10002301"/>
    <x v="1"/>
    <n v="61.02"/>
  </r>
  <r>
    <n v="7374"/>
    <s v="US-2018-123862"/>
    <n v="7"/>
    <x v="9"/>
    <x v="3"/>
    <s v="09/01/2018"/>
    <x v="0"/>
    <s v="JF-15190"/>
    <s v="Jamie Frazer"/>
    <x v="0"/>
    <x v="0"/>
    <x v="1"/>
    <x v="1"/>
    <s v="OFF-SU-10004884"/>
    <x v="1"/>
    <n v="110.11"/>
  </r>
  <r>
    <n v="7375"/>
    <s v="US-2018-123862"/>
    <n v="7"/>
    <x v="9"/>
    <x v="3"/>
    <s v="09/01/2018"/>
    <x v="0"/>
    <s v="JF-15190"/>
    <s v="Jamie Frazer"/>
    <x v="0"/>
    <x v="0"/>
    <x v="1"/>
    <x v="1"/>
    <s v="OFF-FA-10003112"/>
    <x v="1"/>
    <n v="7.89"/>
  </r>
  <r>
    <n v="7376"/>
    <s v="CA-2018-100580"/>
    <n v="13"/>
    <x v="6"/>
    <x v="3"/>
    <s v="20/08/2018"/>
    <x v="1"/>
    <s v="MK-17905"/>
    <s v="Michael Kennedy"/>
    <x v="1"/>
    <x v="0"/>
    <x v="1"/>
    <x v="1"/>
    <s v="OFF-BI-10000069"/>
    <x v="1"/>
    <n v="36.024000000000001"/>
  </r>
  <r>
    <n v="7377"/>
    <s v="US-2018-145597"/>
    <n v="2"/>
    <x v="0"/>
    <x v="3"/>
    <s v="05/11/2018"/>
    <x v="2"/>
    <s v="GG-14650"/>
    <s v="Greg Guthrie"/>
    <x v="1"/>
    <x v="0"/>
    <x v="10"/>
    <x v="2"/>
    <s v="OFF-AR-10001958"/>
    <x v="1"/>
    <n v="54.335999999999999"/>
  </r>
  <r>
    <n v="7378"/>
    <s v="CA-2015-132787"/>
    <n v="19"/>
    <x v="8"/>
    <x v="2"/>
    <s v="23/09/2015"/>
    <x v="1"/>
    <s v="MC-18130"/>
    <s v="Mike Caudle"/>
    <x v="1"/>
    <x v="0"/>
    <x v="4"/>
    <x v="1"/>
    <s v="OFF-ST-10001321"/>
    <x v="1"/>
    <n v="92.52"/>
  </r>
  <r>
    <n v="7379"/>
    <s v="CA-2016-136224"/>
    <n v="31"/>
    <x v="5"/>
    <x v="1"/>
    <s v="31/05/2016"/>
    <x v="3"/>
    <s v="ML-18265"/>
    <s v="Muhammed Lee"/>
    <x v="0"/>
    <x v="0"/>
    <x v="3"/>
    <x v="0"/>
    <s v="OFF-AR-10003504"/>
    <x v="1"/>
    <n v="10.272"/>
  </r>
  <r>
    <n v="7380"/>
    <s v="CA-2017-105732"/>
    <n v="13"/>
    <x v="8"/>
    <x v="0"/>
    <s v="18/09/2017"/>
    <x v="1"/>
    <s v="AG-10270"/>
    <s v="Alejandro Grove"/>
    <x v="0"/>
    <x v="0"/>
    <x v="8"/>
    <x v="2"/>
    <s v="OFF-ST-10000419"/>
    <x v="1"/>
    <n v="40.74"/>
  </r>
  <r>
    <n v="7381"/>
    <s v="CA-2017-105732"/>
    <n v="13"/>
    <x v="8"/>
    <x v="0"/>
    <s v="18/09/2017"/>
    <x v="1"/>
    <s v="AG-10270"/>
    <s v="Alejandro Grove"/>
    <x v="0"/>
    <x v="0"/>
    <x v="8"/>
    <x v="2"/>
    <s v="OFF-LA-10004559"/>
    <x v="1"/>
    <n v="14.4"/>
  </r>
  <r>
    <n v="7382"/>
    <s v="CA-2017-105732"/>
    <n v="13"/>
    <x v="8"/>
    <x v="0"/>
    <s v="18/09/2017"/>
    <x v="1"/>
    <s v="AG-10270"/>
    <s v="Alejandro Grove"/>
    <x v="0"/>
    <x v="0"/>
    <x v="8"/>
    <x v="2"/>
    <s v="TEC-PH-10001644"/>
    <x v="2"/>
    <n v="149.94999999999999"/>
  </r>
  <r>
    <n v="7383"/>
    <s v="CA-2017-105732"/>
    <n v="13"/>
    <x v="8"/>
    <x v="0"/>
    <s v="18/09/2017"/>
    <x v="1"/>
    <s v="AG-10270"/>
    <s v="Alejandro Grove"/>
    <x v="0"/>
    <x v="0"/>
    <x v="8"/>
    <x v="2"/>
    <s v="OFF-SU-10004782"/>
    <x v="1"/>
    <n v="16.899999999999999"/>
  </r>
  <r>
    <n v="7384"/>
    <s v="CA-2017-105732"/>
    <n v="13"/>
    <x v="8"/>
    <x v="0"/>
    <s v="18/09/2017"/>
    <x v="1"/>
    <s v="AG-10270"/>
    <s v="Alejandro Grove"/>
    <x v="0"/>
    <x v="0"/>
    <x v="8"/>
    <x v="2"/>
    <s v="OFF-PA-10002250"/>
    <x v="1"/>
    <n v="17.61"/>
  </r>
  <r>
    <n v="7385"/>
    <s v="CA-2017-105732"/>
    <n v="13"/>
    <x v="8"/>
    <x v="0"/>
    <s v="18/09/2017"/>
    <x v="1"/>
    <s v="AG-10270"/>
    <s v="Alejandro Grove"/>
    <x v="0"/>
    <x v="0"/>
    <x v="8"/>
    <x v="2"/>
    <s v="OFF-AP-10001394"/>
    <x v="1"/>
    <n v="378"/>
  </r>
  <r>
    <n v="7386"/>
    <s v="CA-2017-105732"/>
    <n v="13"/>
    <x v="8"/>
    <x v="0"/>
    <s v="18/09/2017"/>
    <x v="1"/>
    <s v="AG-10270"/>
    <s v="Alejandro Grove"/>
    <x v="0"/>
    <x v="0"/>
    <x v="8"/>
    <x v="2"/>
    <s v="OFF-PA-10001838"/>
    <x v="1"/>
    <n v="17.64"/>
  </r>
  <r>
    <n v="7387"/>
    <s v="CA-2017-105732"/>
    <n v="13"/>
    <x v="8"/>
    <x v="0"/>
    <s v="18/09/2017"/>
    <x v="1"/>
    <s v="AG-10270"/>
    <s v="Alejandro Grove"/>
    <x v="0"/>
    <x v="0"/>
    <x v="8"/>
    <x v="2"/>
    <s v="OFF-ST-10004340"/>
    <x v="1"/>
    <n v="373.08"/>
  </r>
  <r>
    <n v="7388"/>
    <s v="CA-2017-105732"/>
    <n v="13"/>
    <x v="8"/>
    <x v="0"/>
    <s v="18/09/2017"/>
    <x v="1"/>
    <s v="AG-10270"/>
    <s v="Alejandro Grove"/>
    <x v="0"/>
    <x v="0"/>
    <x v="8"/>
    <x v="2"/>
    <s v="FUR-FU-10003664"/>
    <x v="0"/>
    <n v="1336.44"/>
  </r>
  <r>
    <n v="7389"/>
    <s v="CA-2017-105732"/>
    <n v="13"/>
    <x v="8"/>
    <x v="0"/>
    <s v="18/09/2017"/>
    <x v="1"/>
    <s v="AG-10270"/>
    <s v="Alejandro Grove"/>
    <x v="0"/>
    <x v="0"/>
    <x v="8"/>
    <x v="2"/>
    <s v="TEC-PH-10004897"/>
    <x v="2"/>
    <n v="29.97"/>
  </r>
  <r>
    <n v="7390"/>
    <s v="CA-2018-108035"/>
    <n v="29"/>
    <x v="0"/>
    <x v="3"/>
    <s v="03/12/2018"/>
    <x v="1"/>
    <s v="TT-21070"/>
    <s v="Ted Trevino"/>
    <x v="0"/>
    <x v="0"/>
    <x v="18"/>
    <x v="0"/>
    <s v="FUR-CH-10000454"/>
    <x v="0"/>
    <n v="390.36799999999999"/>
  </r>
  <r>
    <n v="7391"/>
    <s v="CA-2018-108035"/>
    <n v="29"/>
    <x v="0"/>
    <x v="3"/>
    <s v="03/12/2018"/>
    <x v="1"/>
    <s v="TT-21070"/>
    <s v="Ted Trevino"/>
    <x v="0"/>
    <x v="0"/>
    <x v="18"/>
    <x v="0"/>
    <s v="FUR-FU-10004017"/>
    <x v="0"/>
    <n v="101.52"/>
  </r>
  <r>
    <n v="7392"/>
    <s v="CA-2018-160031"/>
    <n v="4"/>
    <x v="4"/>
    <x v="3"/>
    <s v="07/12/2018"/>
    <x v="0"/>
    <s v="LT-16765"/>
    <s v="Larry Tron"/>
    <x v="0"/>
    <x v="0"/>
    <x v="24"/>
    <x v="3"/>
    <s v="OFF-PA-10000241"/>
    <x v="1"/>
    <n v="74.352000000000004"/>
  </r>
  <r>
    <n v="7393"/>
    <s v="CA-2018-147844"/>
    <n v="2"/>
    <x v="5"/>
    <x v="3"/>
    <s v="06/05/2018"/>
    <x v="1"/>
    <s v="DD-13570"/>
    <s v="Dorothy Dickinson"/>
    <x v="0"/>
    <x v="0"/>
    <x v="1"/>
    <x v="1"/>
    <s v="OFF-PA-10003016"/>
    <x v="1"/>
    <n v="15.7"/>
  </r>
  <r>
    <n v="7394"/>
    <s v="CA-2018-147844"/>
    <n v="2"/>
    <x v="5"/>
    <x v="3"/>
    <s v="06/05/2018"/>
    <x v="1"/>
    <s v="DD-13570"/>
    <s v="Dorothy Dickinson"/>
    <x v="0"/>
    <x v="0"/>
    <x v="1"/>
    <x v="1"/>
    <s v="OFF-AR-10001615"/>
    <x v="1"/>
    <n v="59.52"/>
  </r>
  <r>
    <n v="7395"/>
    <s v="CA-2018-147844"/>
    <n v="2"/>
    <x v="5"/>
    <x v="3"/>
    <s v="06/05/2018"/>
    <x v="1"/>
    <s v="DD-13570"/>
    <s v="Dorothy Dickinson"/>
    <x v="0"/>
    <x v="0"/>
    <x v="1"/>
    <x v="1"/>
    <s v="OFF-PA-10002713"/>
    <x v="1"/>
    <n v="34.4"/>
  </r>
  <r>
    <n v="7396"/>
    <s v="CA-2017-110975"/>
    <n v="25"/>
    <x v="4"/>
    <x v="0"/>
    <s v="30/12/2017"/>
    <x v="1"/>
    <s v="DB-12970"/>
    <s v="Darren Budd"/>
    <x v="1"/>
    <x v="0"/>
    <x v="15"/>
    <x v="3"/>
    <s v="FUR-TA-10002958"/>
    <x v="0"/>
    <n v="313.17599999999999"/>
  </r>
  <r>
    <n v="7397"/>
    <s v="CA-2017-110975"/>
    <n v="25"/>
    <x v="4"/>
    <x v="0"/>
    <s v="30/12/2017"/>
    <x v="1"/>
    <s v="DB-12970"/>
    <s v="Darren Budd"/>
    <x v="1"/>
    <x v="0"/>
    <x v="15"/>
    <x v="3"/>
    <s v="FUR-CH-10003746"/>
    <x v="0"/>
    <n v="866.64599999999996"/>
  </r>
  <r>
    <n v="7398"/>
    <s v="CA-2015-141649"/>
    <n v="30"/>
    <x v="8"/>
    <x v="2"/>
    <s v="30/09/2015"/>
    <x v="3"/>
    <s v="DM-12955"/>
    <s v="Dario Medina"/>
    <x v="1"/>
    <x v="0"/>
    <x v="24"/>
    <x v="3"/>
    <s v="OFF-AP-10003217"/>
    <x v="1"/>
    <n v="795.40800000000002"/>
  </r>
  <r>
    <n v="7399"/>
    <s v="CA-2015-124807"/>
    <n v="12"/>
    <x v="7"/>
    <x v="2"/>
    <s v="15/07/2015"/>
    <x v="0"/>
    <s v="ME-17725"/>
    <s v="Max Engle"/>
    <x v="0"/>
    <x v="0"/>
    <x v="10"/>
    <x v="2"/>
    <s v="OFF-PA-10001526"/>
    <x v="1"/>
    <n v="35.856000000000002"/>
  </r>
  <r>
    <n v="7400"/>
    <s v="CA-2015-124807"/>
    <n v="12"/>
    <x v="7"/>
    <x v="2"/>
    <s v="15/07/2015"/>
    <x v="0"/>
    <s v="ME-17725"/>
    <s v="Max Engle"/>
    <x v="0"/>
    <x v="0"/>
    <x v="10"/>
    <x v="2"/>
    <s v="TEC-AC-10002857"/>
    <x v="2"/>
    <n v="23.84"/>
  </r>
  <r>
    <n v="7401"/>
    <s v="CA-2017-110009"/>
    <n v="8"/>
    <x v="8"/>
    <x v="0"/>
    <s v="13/09/2017"/>
    <x v="1"/>
    <s v="TR-21325"/>
    <s v="Toby Ritter"/>
    <x v="0"/>
    <x v="0"/>
    <x v="4"/>
    <x v="1"/>
    <s v="FUR-FU-10003039"/>
    <x v="0"/>
    <n v="43.13"/>
  </r>
  <r>
    <n v="7402"/>
    <s v="CA-2017-110009"/>
    <n v="8"/>
    <x v="8"/>
    <x v="0"/>
    <s v="13/09/2017"/>
    <x v="1"/>
    <s v="TR-21325"/>
    <s v="Toby Ritter"/>
    <x v="0"/>
    <x v="0"/>
    <x v="4"/>
    <x v="1"/>
    <s v="OFF-PA-10002615"/>
    <x v="1"/>
    <n v="30.87"/>
  </r>
  <r>
    <n v="7403"/>
    <s v="CA-2018-168172"/>
    <n v="6"/>
    <x v="6"/>
    <x v="3"/>
    <s v="10/08/2018"/>
    <x v="1"/>
    <s v="SH-20395"/>
    <s v="Shahid Hopkins"/>
    <x v="0"/>
    <x v="0"/>
    <x v="15"/>
    <x v="3"/>
    <s v="OFF-SU-10002573"/>
    <x v="1"/>
    <n v="70.12"/>
  </r>
  <r>
    <n v="7404"/>
    <s v="CA-2016-100146"/>
    <n v="14"/>
    <x v="5"/>
    <x v="1"/>
    <s v="19/05/2016"/>
    <x v="1"/>
    <s v="CB-12535"/>
    <s v="Claudia Bergmann"/>
    <x v="1"/>
    <x v="0"/>
    <x v="1"/>
    <x v="1"/>
    <s v="FUR-BO-10004015"/>
    <x v="0"/>
    <n v="509.95749999999998"/>
  </r>
  <r>
    <n v="7405"/>
    <s v="CA-2016-100146"/>
    <n v="14"/>
    <x v="5"/>
    <x v="1"/>
    <s v="19/05/2016"/>
    <x v="1"/>
    <s v="CB-12535"/>
    <s v="Claudia Bergmann"/>
    <x v="1"/>
    <x v="0"/>
    <x v="1"/>
    <x v="1"/>
    <s v="FUR-FU-10001979"/>
    <x v="0"/>
    <n v="122.91"/>
  </r>
  <r>
    <n v="7406"/>
    <s v="CA-2016-100146"/>
    <n v="14"/>
    <x v="5"/>
    <x v="1"/>
    <s v="19/05/2016"/>
    <x v="1"/>
    <s v="CB-12535"/>
    <s v="Claudia Bergmann"/>
    <x v="1"/>
    <x v="0"/>
    <x v="1"/>
    <x v="1"/>
    <s v="FUR-CH-10003833"/>
    <x v="0"/>
    <n v="97.567999999999998"/>
  </r>
  <r>
    <n v="7407"/>
    <s v="CA-2016-100146"/>
    <n v="14"/>
    <x v="5"/>
    <x v="1"/>
    <s v="19/05/2016"/>
    <x v="1"/>
    <s v="CB-12535"/>
    <s v="Claudia Bergmann"/>
    <x v="1"/>
    <x v="0"/>
    <x v="1"/>
    <x v="1"/>
    <s v="FUR-CH-10004495"/>
    <x v="0"/>
    <n v="722.35199999999998"/>
  </r>
  <r>
    <n v="7408"/>
    <s v="CA-2018-152079"/>
    <n v="20"/>
    <x v="9"/>
    <x v="3"/>
    <s v="21/01/2018"/>
    <x v="2"/>
    <s v="ML-17410"/>
    <s v="Maris LaWare"/>
    <x v="0"/>
    <x v="0"/>
    <x v="10"/>
    <x v="2"/>
    <s v="OFF-LA-10001613"/>
    <x v="1"/>
    <n v="11.52"/>
  </r>
  <r>
    <n v="7409"/>
    <s v="CA-2017-129728"/>
    <n v="30"/>
    <x v="5"/>
    <x v="0"/>
    <s v="06/06/2017"/>
    <x v="1"/>
    <s v="JG-15310"/>
    <s v="Jason Gross"/>
    <x v="1"/>
    <x v="0"/>
    <x v="1"/>
    <x v="1"/>
    <s v="FUR-FU-10003247"/>
    <x v="0"/>
    <n v="167.84"/>
  </r>
  <r>
    <n v="7410"/>
    <s v="CA-2015-121769"/>
    <n v="8"/>
    <x v="3"/>
    <x v="2"/>
    <s v="12/04/2015"/>
    <x v="1"/>
    <s v="JS-15880"/>
    <s v="John Stevenson"/>
    <x v="0"/>
    <x v="0"/>
    <x v="24"/>
    <x v="3"/>
    <s v="FUR-TA-10004442"/>
    <x v="0"/>
    <n v="172.11"/>
  </r>
  <r>
    <n v="7411"/>
    <s v="CA-2015-103058"/>
    <n v="23"/>
    <x v="7"/>
    <x v="2"/>
    <s v="24/07/2015"/>
    <x v="2"/>
    <s v="AG-10270"/>
    <s v="Alejandro Grove"/>
    <x v="0"/>
    <x v="0"/>
    <x v="15"/>
    <x v="3"/>
    <s v="TEC-AC-10001314"/>
    <x v="2"/>
    <n v="99.98"/>
  </r>
  <r>
    <n v="7412"/>
    <s v="CA-2018-121125"/>
    <n v="30"/>
    <x v="5"/>
    <x v="3"/>
    <s v="03/06/2018"/>
    <x v="1"/>
    <s v="MG-17890"/>
    <s v="Michael Granlund"/>
    <x v="2"/>
    <x v="0"/>
    <x v="21"/>
    <x v="1"/>
    <s v="TEC-PH-10001619"/>
    <x v="2"/>
    <n v="156.792"/>
  </r>
  <r>
    <n v="7413"/>
    <s v="CA-2018-121125"/>
    <n v="30"/>
    <x v="5"/>
    <x v="3"/>
    <s v="03/06/2018"/>
    <x v="1"/>
    <s v="MG-17890"/>
    <s v="Michael Granlund"/>
    <x v="2"/>
    <x v="0"/>
    <x v="21"/>
    <x v="1"/>
    <s v="TEC-AC-10002323"/>
    <x v="2"/>
    <n v="35.36"/>
  </r>
  <r>
    <n v="7414"/>
    <s v="CA-2018-121125"/>
    <n v="30"/>
    <x v="5"/>
    <x v="3"/>
    <s v="03/06/2018"/>
    <x v="1"/>
    <s v="MG-17890"/>
    <s v="Michael Granlund"/>
    <x v="2"/>
    <x v="0"/>
    <x v="21"/>
    <x v="1"/>
    <s v="FUR-FU-10000820"/>
    <x v="0"/>
    <n v="13.592000000000001"/>
  </r>
  <r>
    <n v="7415"/>
    <s v="US-2017-114013"/>
    <n v="13"/>
    <x v="10"/>
    <x v="0"/>
    <s v="15/03/2017"/>
    <x v="0"/>
    <s v="SC-20770"/>
    <s v="Stewart Carmichael"/>
    <x v="1"/>
    <x v="0"/>
    <x v="9"/>
    <x v="3"/>
    <s v="FUR-CH-10004287"/>
    <x v="0"/>
    <n v="386.68"/>
  </r>
  <r>
    <n v="7416"/>
    <s v="US-2017-114013"/>
    <n v="13"/>
    <x v="10"/>
    <x v="0"/>
    <s v="15/03/2017"/>
    <x v="0"/>
    <s v="SC-20770"/>
    <s v="Stewart Carmichael"/>
    <x v="1"/>
    <x v="0"/>
    <x v="9"/>
    <x v="3"/>
    <s v="TEC-AC-10000474"/>
    <x v="2"/>
    <n v="379.96"/>
  </r>
  <r>
    <n v="7417"/>
    <s v="US-2017-114013"/>
    <n v="13"/>
    <x v="10"/>
    <x v="0"/>
    <s v="15/03/2017"/>
    <x v="0"/>
    <s v="SC-20770"/>
    <s v="Stewart Carmichael"/>
    <x v="1"/>
    <x v="0"/>
    <x v="9"/>
    <x v="3"/>
    <s v="TEC-PH-10001494"/>
    <x v="2"/>
    <n v="539.91"/>
  </r>
  <r>
    <n v="7418"/>
    <s v="US-2017-114013"/>
    <n v="13"/>
    <x v="10"/>
    <x v="0"/>
    <s v="15/03/2017"/>
    <x v="0"/>
    <s v="SC-20770"/>
    <s v="Stewart Carmichael"/>
    <x v="1"/>
    <x v="0"/>
    <x v="9"/>
    <x v="3"/>
    <s v="OFF-PA-10004996"/>
    <x v="1"/>
    <n v="41.24"/>
  </r>
  <r>
    <n v="7419"/>
    <s v="US-2017-114013"/>
    <n v="13"/>
    <x v="10"/>
    <x v="0"/>
    <s v="15/03/2017"/>
    <x v="0"/>
    <s v="SC-20770"/>
    <s v="Stewart Carmichael"/>
    <x v="1"/>
    <x v="0"/>
    <x v="9"/>
    <x v="3"/>
    <s v="OFF-BI-10004318"/>
    <x v="1"/>
    <n v="51.896999999999998"/>
  </r>
  <r>
    <n v="7420"/>
    <s v="US-2017-114013"/>
    <n v="13"/>
    <x v="10"/>
    <x v="0"/>
    <s v="15/03/2017"/>
    <x v="0"/>
    <s v="SC-20770"/>
    <s v="Stewart Carmichael"/>
    <x v="1"/>
    <x v="0"/>
    <x v="9"/>
    <x v="3"/>
    <s v="OFF-ST-10002574"/>
    <x v="1"/>
    <n v="552.55999999999995"/>
  </r>
  <r>
    <n v="7421"/>
    <s v="US-2017-114013"/>
    <n v="13"/>
    <x v="10"/>
    <x v="0"/>
    <s v="15/03/2017"/>
    <x v="0"/>
    <s v="SC-20770"/>
    <s v="Stewart Carmichael"/>
    <x v="1"/>
    <x v="0"/>
    <x v="9"/>
    <x v="3"/>
    <s v="OFF-BI-10002353"/>
    <x v="1"/>
    <n v="23.16"/>
  </r>
  <r>
    <n v="7422"/>
    <s v="US-2017-114013"/>
    <n v="13"/>
    <x v="10"/>
    <x v="0"/>
    <s v="15/03/2017"/>
    <x v="0"/>
    <s v="SC-20770"/>
    <s v="Stewart Carmichael"/>
    <x v="1"/>
    <x v="0"/>
    <x v="9"/>
    <x v="3"/>
    <s v="OFF-ST-10003641"/>
    <x v="1"/>
    <n v="126.08"/>
  </r>
  <r>
    <n v="7423"/>
    <s v="US-2017-114013"/>
    <n v="13"/>
    <x v="10"/>
    <x v="0"/>
    <s v="15/03/2017"/>
    <x v="0"/>
    <s v="SC-20770"/>
    <s v="Stewart Carmichael"/>
    <x v="1"/>
    <x v="0"/>
    <x v="9"/>
    <x v="3"/>
    <s v="TEC-MA-10001148"/>
    <x v="2"/>
    <n v="449.1"/>
  </r>
  <r>
    <n v="7424"/>
    <s v="CA-2018-135069"/>
    <n v="10"/>
    <x v="3"/>
    <x v="3"/>
    <s v="14/04/2018"/>
    <x v="1"/>
    <s v="BS-11755"/>
    <s v="Bruce Stewart"/>
    <x v="0"/>
    <x v="0"/>
    <x v="9"/>
    <x v="3"/>
    <s v="OFF-AP-10000026"/>
    <x v="1"/>
    <n v="195.10400000000001"/>
  </r>
  <r>
    <n v="7425"/>
    <s v="CA-2018-135069"/>
    <n v="10"/>
    <x v="3"/>
    <x v="3"/>
    <s v="14/04/2018"/>
    <x v="1"/>
    <s v="BS-11755"/>
    <s v="Bruce Stewart"/>
    <x v="0"/>
    <x v="0"/>
    <x v="9"/>
    <x v="3"/>
    <s v="FUR-FU-10003878"/>
    <x v="0"/>
    <n v="36.671999999999997"/>
  </r>
  <r>
    <n v="7426"/>
    <s v="CA-2017-101693"/>
    <n v="25"/>
    <x v="1"/>
    <x v="0"/>
    <s v="27/06/2017"/>
    <x v="0"/>
    <s v="LC-17140"/>
    <s v="Logan Currie"/>
    <x v="0"/>
    <x v="0"/>
    <x v="5"/>
    <x v="2"/>
    <s v="FUR-CH-10001146"/>
    <x v="0"/>
    <n v="85.245999999999995"/>
  </r>
  <r>
    <n v="7427"/>
    <s v="CA-2017-101693"/>
    <n v="25"/>
    <x v="1"/>
    <x v="0"/>
    <s v="27/06/2017"/>
    <x v="0"/>
    <s v="LC-17140"/>
    <s v="Logan Currie"/>
    <x v="0"/>
    <x v="0"/>
    <x v="5"/>
    <x v="2"/>
    <s v="FUR-FU-10003919"/>
    <x v="0"/>
    <n v="32.712000000000003"/>
  </r>
  <r>
    <n v="7428"/>
    <s v="US-2015-164763"/>
    <n v="17"/>
    <x v="10"/>
    <x v="2"/>
    <s v="21/03/2015"/>
    <x v="1"/>
    <s v="MH-17440"/>
    <s v="Mark Haberlin"/>
    <x v="1"/>
    <x v="0"/>
    <x v="35"/>
    <x v="0"/>
    <s v="OFF-BI-10000605"/>
    <x v="1"/>
    <n v="11.43"/>
  </r>
  <r>
    <n v="7429"/>
    <s v="US-2015-164763"/>
    <n v="17"/>
    <x v="10"/>
    <x v="2"/>
    <s v="21/03/2015"/>
    <x v="1"/>
    <s v="MH-17440"/>
    <s v="Mark Haberlin"/>
    <x v="1"/>
    <x v="0"/>
    <x v="35"/>
    <x v="0"/>
    <s v="OFF-BI-10000309"/>
    <x v="1"/>
    <n v="30.44"/>
  </r>
  <r>
    <n v="7430"/>
    <s v="US-2015-164763"/>
    <n v="17"/>
    <x v="10"/>
    <x v="2"/>
    <s v="21/03/2015"/>
    <x v="1"/>
    <s v="MH-17440"/>
    <s v="Mark Haberlin"/>
    <x v="1"/>
    <x v="0"/>
    <x v="35"/>
    <x v="0"/>
    <s v="OFF-PA-10003349"/>
    <x v="1"/>
    <n v="12.96"/>
  </r>
  <r>
    <n v="7431"/>
    <s v="US-2015-164763"/>
    <n v="17"/>
    <x v="10"/>
    <x v="2"/>
    <s v="21/03/2015"/>
    <x v="1"/>
    <s v="MH-17440"/>
    <s v="Mark Haberlin"/>
    <x v="1"/>
    <x v="0"/>
    <x v="35"/>
    <x v="0"/>
    <s v="OFF-PA-10003063"/>
    <x v="1"/>
    <n v="16"/>
  </r>
  <r>
    <n v="7432"/>
    <s v="US-2015-164763"/>
    <n v="17"/>
    <x v="10"/>
    <x v="2"/>
    <s v="21/03/2015"/>
    <x v="1"/>
    <s v="MH-17440"/>
    <s v="Mark Haberlin"/>
    <x v="1"/>
    <x v="0"/>
    <x v="35"/>
    <x v="0"/>
    <s v="OFF-AP-10003971"/>
    <x v="1"/>
    <n v="32.67"/>
  </r>
  <r>
    <n v="7433"/>
    <s v="CA-2015-161249"/>
    <n v="9"/>
    <x v="6"/>
    <x v="2"/>
    <s v="13/08/2015"/>
    <x v="1"/>
    <s v="RD-19720"/>
    <s v="Roger Demir"/>
    <x v="0"/>
    <x v="0"/>
    <x v="16"/>
    <x v="1"/>
    <s v="OFF-FA-10004838"/>
    <x v="1"/>
    <n v="4.4640000000000004"/>
  </r>
  <r>
    <n v="7434"/>
    <s v="CA-2015-161249"/>
    <n v="9"/>
    <x v="6"/>
    <x v="2"/>
    <s v="13/08/2015"/>
    <x v="1"/>
    <s v="RD-19720"/>
    <s v="Roger Demir"/>
    <x v="0"/>
    <x v="0"/>
    <x v="16"/>
    <x v="1"/>
    <s v="OFF-BI-10001097"/>
    <x v="1"/>
    <n v="9.3450000000000006"/>
  </r>
  <r>
    <n v="7435"/>
    <s v="CA-2016-148180"/>
    <n v="26"/>
    <x v="7"/>
    <x v="1"/>
    <s v="31/07/2016"/>
    <x v="1"/>
    <s v="BP-11095"/>
    <s v="Bart Pistole"/>
    <x v="1"/>
    <x v="0"/>
    <x v="1"/>
    <x v="1"/>
    <s v="OFF-BI-10000605"/>
    <x v="1"/>
    <n v="9.1440000000000001"/>
  </r>
  <r>
    <n v="7436"/>
    <s v="CA-2016-148180"/>
    <n v="26"/>
    <x v="7"/>
    <x v="1"/>
    <s v="31/07/2016"/>
    <x v="1"/>
    <s v="BP-11095"/>
    <s v="Bart Pistole"/>
    <x v="1"/>
    <x v="0"/>
    <x v="1"/>
    <x v="1"/>
    <s v="OFF-BI-10003314"/>
    <x v="1"/>
    <n v="23.135999999999999"/>
  </r>
  <r>
    <n v="7437"/>
    <s v="CA-2016-148180"/>
    <n v="26"/>
    <x v="7"/>
    <x v="1"/>
    <s v="31/07/2016"/>
    <x v="1"/>
    <s v="BP-11095"/>
    <s v="Bart Pistole"/>
    <x v="1"/>
    <x v="0"/>
    <x v="1"/>
    <x v="1"/>
    <s v="OFF-AR-10002067"/>
    <x v="1"/>
    <n v="99.2"/>
  </r>
  <r>
    <n v="7438"/>
    <s v="CA-2015-165568"/>
    <n v="15"/>
    <x v="11"/>
    <x v="2"/>
    <s v="19/02/2015"/>
    <x v="1"/>
    <s v="BF-11020"/>
    <s v="Barry Französisch"/>
    <x v="1"/>
    <x v="0"/>
    <x v="4"/>
    <x v="1"/>
    <s v="OFF-BI-10001031"/>
    <x v="1"/>
    <n v="21.36"/>
  </r>
  <r>
    <n v="7439"/>
    <s v="CA-2016-145457"/>
    <n v="24"/>
    <x v="10"/>
    <x v="1"/>
    <s v="27/03/2016"/>
    <x v="0"/>
    <s v="CP-12085"/>
    <s v="Cathy Prescott"/>
    <x v="1"/>
    <x v="0"/>
    <x v="4"/>
    <x v="1"/>
    <s v="FUR-FU-10003832"/>
    <x v="0"/>
    <n v="46.9"/>
  </r>
  <r>
    <n v="7440"/>
    <s v="US-2018-163657"/>
    <n v="2"/>
    <x v="8"/>
    <x v="3"/>
    <s v="06/09/2018"/>
    <x v="1"/>
    <s v="JL-15235"/>
    <s v="Janet Lee"/>
    <x v="0"/>
    <x v="0"/>
    <x v="1"/>
    <x v="1"/>
    <s v="OFF-BI-10000138"/>
    <x v="1"/>
    <n v="18.72"/>
  </r>
  <r>
    <n v="7441"/>
    <s v="US-2018-163657"/>
    <n v="2"/>
    <x v="8"/>
    <x v="3"/>
    <s v="06/09/2018"/>
    <x v="1"/>
    <s v="JL-15235"/>
    <s v="Janet Lee"/>
    <x v="0"/>
    <x v="0"/>
    <x v="1"/>
    <x v="1"/>
    <s v="FUR-TA-10004607"/>
    <x v="0"/>
    <n v="236.52799999999999"/>
  </r>
  <r>
    <n v="7442"/>
    <s v="CA-2016-120446"/>
    <n v="16"/>
    <x v="0"/>
    <x v="1"/>
    <s v="18/11/2016"/>
    <x v="2"/>
    <s v="JG-15805"/>
    <s v="John Grady"/>
    <x v="1"/>
    <x v="0"/>
    <x v="1"/>
    <x v="1"/>
    <s v="OFF-LA-10003148"/>
    <x v="1"/>
    <n v="18.899999999999999"/>
  </r>
  <r>
    <n v="7443"/>
    <s v="CA-2015-109932"/>
    <n v="9"/>
    <x v="4"/>
    <x v="2"/>
    <s v="11/12/2015"/>
    <x v="2"/>
    <s v="VP-21760"/>
    <s v="Victoria Pisteka"/>
    <x v="1"/>
    <x v="0"/>
    <x v="5"/>
    <x v="2"/>
    <s v="OFF-PA-10001804"/>
    <x v="1"/>
    <n v="10.688000000000001"/>
  </r>
  <r>
    <n v="7444"/>
    <s v="CA-2015-109932"/>
    <n v="9"/>
    <x v="4"/>
    <x v="2"/>
    <s v="11/12/2015"/>
    <x v="2"/>
    <s v="VP-21760"/>
    <s v="Victoria Pisteka"/>
    <x v="1"/>
    <x v="0"/>
    <x v="5"/>
    <x v="2"/>
    <s v="OFF-ST-10000036"/>
    <x v="1"/>
    <n v="237.096"/>
  </r>
  <r>
    <n v="7445"/>
    <s v="CA-2018-127474"/>
    <n v="3"/>
    <x v="11"/>
    <x v="3"/>
    <s v="07/02/2018"/>
    <x v="0"/>
    <s v="RD-19810"/>
    <s v="Ross DeVincentis"/>
    <x v="2"/>
    <x v="0"/>
    <x v="10"/>
    <x v="2"/>
    <s v="OFF-PA-10001166"/>
    <x v="1"/>
    <n v="5.1840000000000002"/>
  </r>
  <r>
    <n v="7446"/>
    <s v="CA-2018-127474"/>
    <n v="3"/>
    <x v="11"/>
    <x v="3"/>
    <s v="07/02/2018"/>
    <x v="0"/>
    <s v="RD-19810"/>
    <s v="Ross DeVincentis"/>
    <x v="2"/>
    <x v="0"/>
    <x v="10"/>
    <x v="2"/>
    <s v="OFF-PA-10001033"/>
    <x v="1"/>
    <n v="65.584000000000003"/>
  </r>
  <r>
    <n v="7447"/>
    <s v="CA-2018-127474"/>
    <n v="3"/>
    <x v="11"/>
    <x v="3"/>
    <s v="07/02/2018"/>
    <x v="0"/>
    <s v="RD-19810"/>
    <s v="Ross DeVincentis"/>
    <x v="2"/>
    <x v="0"/>
    <x v="10"/>
    <x v="2"/>
    <s v="FUR-FU-10004597"/>
    <x v="0"/>
    <n v="22.2"/>
  </r>
  <r>
    <n v="7448"/>
    <s v="CA-2018-127474"/>
    <n v="3"/>
    <x v="11"/>
    <x v="3"/>
    <s v="07/02/2018"/>
    <x v="0"/>
    <s v="RD-19810"/>
    <s v="Ross DeVincentis"/>
    <x v="2"/>
    <x v="0"/>
    <x v="10"/>
    <x v="2"/>
    <s v="OFF-PA-10000418"/>
    <x v="1"/>
    <n v="419.4"/>
  </r>
  <r>
    <n v="7449"/>
    <s v="CA-2018-115448"/>
    <n v="11"/>
    <x v="0"/>
    <x v="3"/>
    <s v="14/11/2018"/>
    <x v="2"/>
    <s v="MH-18025"/>
    <s v="Michelle Huthwaite"/>
    <x v="0"/>
    <x v="0"/>
    <x v="18"/>
    <x v="0"/>
    <s v="FUR-FU-10004090"/>
    <x v="0"/>
    <n v="88.92"/>
  </r>
  <r>
    <n v="7450"/>
    <s v="CA-2018-105669"/>
    <n v="17"/>
    <x v="8"/>
    <x v="3"/>
    <s v="22/09/2018"/>
    <x v="0"/>
    <s v="SJ-20125"/>
    <s v="Sanjit Jacobs"/>
    <x v="2"/>
    <x v="0"/>
    <x v="5"/>
    <x v="2"/>
    <s v="OFF-AR-10000390"/>
    <x v="1"/>
    <n v="9.9120000000000008"/>
  </r>
  <r>
    <n v="7451"/>
    <s v="CA-2018-105669"/>
    <n v="17"/>
    <x v="8"/>
    <x v="3"/>
    <s v="22/09/2018"/>
    <x v="0"/>
    <s v="SJ-20125"/>
    <s v="Sanjit Jacobs"/>
    <x v="2"/>
    <x v="0"/>
    <x v="5"/>
    <x v="2"/>
    <s v="FUR-CH-10003774"/>
    <x v="0"/>
    <n v="318.43"/>
  </r>
  <r>
    <n v="7452"/>
    <s v="CA-2018-105669"/>
    <n v="17"/>
    <x v="8"/>
    <x v="3"/>
    <s v="22/09/2018"/>
    <x v="0"/>
    <s v="SJ-20125"/>
    <s v="Sanjit Jacobs"/>
    <x v="2"/>
    <x v="0"/>
    <x v="5"/>
    <x v="2"/>
    <s v="OFF-BI-10002412"/>
    <x v="1"/>
    <n v="5.8"/>
  </r>
  <r>
    <n v="7453"/>
    <s v="CA-2018-105669"/>
    <n v="17"/>
    <x v="8"/>
    <x v="3"/>
    <s v="22/09/2018"/>
    <x v="0"/>
    <s v="SJ-20125"/>
    <s v="Sanjit Jacobs"/>
    <x v="2"/>
    <x v="0"/>
    <x v="5"/>
    <x v="2"/>
    <s v="TEC-PH-10002415"/>
    <x v="2"/>
    <n v="1415.76"/>
  </r>
  <r>
    <n v="7454"/>
    <s v="CA-2018-134796"/>
    <n v="25"/>
    <x v="1"/>
    <x v="3"/>
    <s v="01/07/2018"/>
    <x v="1"/>
    <s v="FM-14380"/>
    <s v="Fred McMath"/>
    <x v="0"/>
    <x v="0"/>
    <x v="10"/>
    <x v="2"/>
    <s v="TEC-PH-10003505"/>
    <x v="2"/>
    <n v="148.47999999999999"/>
  </r>
  <r>
    <n v="7455"/>
    <s v="CA-2017-137743"/>
    <n v="30"/>
    <x v="7"/>
    <x v="0"/>
    <s v="04/08/2017"/>
    <x v="1"/>
    <s v="KH-16360"/>
    <s v="Katherine Hughes"/>
    <x v="0"/>
    <x v="0"/>
    <x v="10"/>
    <x v="2"/>
    <s v="OFF-LA-10003663"/>
    <x v="1"/>
    <n v="9.2479999999999993"/>
  </r>
  <r>
    <n v="7456"/>
    <s v="CA-2017-137743"/>
    <n v="30"/>
    <x v="7"/>
    <x v="0"/>
    <s v="04/08/2017"/>
    <x v="1"/>
    <s v="KH-16360"/>
    <s v="Katherine Hughes"/>
    <x v="0"/>
    <x v="0"/>
    <x v="10"/>
    <x v="2"/>
    <s v="OFF-ST-10001780"/>
    <x v="1"/>
    <n v="1036.624"/>
  </r>
  <r>
    <n v="7457"/>
    <s v="CA-2016-137974"/>
    <n v="16"/>
    <x v="3"/>
    <x v="1"/>
    <s v="18/04/2016"/>
    <x v="2"/>
    <s v="LL-16840"/>
    <s v="Lauren Leatherbury"/>
    <x v="0"/>
    <x v="0"/>
    <x v="17"/>
    <x v="0"/>
    <s v="TEC-PH-10002033"/>
    <x v="2"/>
    <n v="569.64"/>
  </r>
  <r>
    <n v="7458"/>
    <s v="CA-2016-137974"/>
    <n v="16"/>
    <x v="3"/>
    <x v="1"/>
    <s v="18/04/2016"/>
    <x v="2"/>
    <s v="LL-16840"/>
    <s v="Lauren Leatherbury"/>
    <x v="0"/>
    <x v="0"/>
    <x v="17"/>
    <x v="0"/>
    <s v="OFF-BI-10001036"/>
    <x v="1"/>
    <n v="9.14"/>
  </r>
  <r>
    <n v="7459"/>
    <s v="CA-2016-137974"/>
    <n v="16"/>
    <x v="3"/>
    <x v="1"/>
    <s v="18/04/2016"/>
    <x v="2"/>
    <s v="LL-16840"/>
    <s v="Lauren Leatherbury"/>
    <x v="0"/>
    <x v="0"/>
    <x v="17"/>
    <x v="0"/>
    <s v="FUR-FU-10001468"/>
    <x v="0"/>
    <n v="1196.8599999999999"/>
  </r>
  <r>
    <n v="7460"/>
    <s v="CA-2016-137974"/>
    <n v="16"/>
    <x v="3"/>
    <x v="1"/>
    <s v="18/04/2016"/>
    <x v="2"/>
    <s v="LL-16840"/>
    <s v="Lauren Leatherbury"/>
    <x v="0"/>
    <x v="0"/>
    <x v="17"/>
    <x v="0"/>
    <s v="FUR-BO-10001519"/>
    <x v="0"/>
    <n v="523.26"/>
  </r>
  <r>
    <n v="7461"/>
    <s v="US-2016-136987"/>
    <n v="11"/>
    <x v="3"/>
    <x v="1"/>
    <s v="14/04/2016"/>
    <x v="0"/>
    <s v="AR-10540"/>
    <s v="Andy Reiter"/>
    <x v="0"/>
    <x v="0"/>
    <x v="1"/>
    <x v="1"/>
    <s v="TEC-CO-10001943"/>
    <x v="2"/>
    <n v="639.96799999999996"/>
  </r>
  <r>
    <n v="7462"/>
    <s v="US-2016-136987"/>
    <n v="11"/>
    <x v="3"/>
    <x v="1"/>
    <s v="14/04/2016"/>
    <x v="0"/>
    <s v="AR-10540"/>
    <s v="Andy Reiter"/>
    <x v="0"/>
    <x v="0"/>
    <x v="1"/>
    <x v="1"/>
    <s v="OFF-PA-10003127"/>
    <x v="1"/>
    <n v="52.76"/>
  </r>
  <r>
    <n v="7463"/>
    <s v="CA-2016-138485"/>
    <n v="27"/>
    <x v="11"/>
    <x v="1"/>
    <s v="01/03/2016"/>
    <x v="0"/>
    <s v="NP-18670"/>
    <s v="Nora Paige"/>
    <x v="0"/>
    <x v="0"/>
    <x v="4"/>
    <x v="1"/>
    <s v="TEC-AC-10002076"/>
    <x v="2"/>
    <n v="538.91999999999996"/>
  </r>
  <r>
    <n v="7464"/>
    <s v="CA-2017-103709"/>
    <n v="8"/>
    <x v="8"/>
    <x v="0"/>
    <s v="15/09/2017"/>
    <x v="1"/>
    <s v="LP-17095"/>
    <s v="Liz Preis"/>
    <x v="0"/>
    <x v="0"/>
    <x v="1"/>
    <x v="1"/>
    <s v="OFF-AR-10003338"/>
    <x v="1"/>
    <n v="14.88"/>
  </r>
  <r>
    <n v="7465"/>
    <s v="CA-2017-103709"/>
    <n v="8"/>
    <x v="8"/>
    <x v="0"/>
    <s v="15/09/2017"/>
    <x v="1"/>
    <s v="LP-17095"/>
    <s v="Liz Preis"/>
    <x v="0"/>
    <x v="0"/>
    <x v="1"/>
    <x v="1"/>
    <s v="OFF-PA-10004610"/>
    <x v="1"/>
    <n v="34.24"/>
  </r>
  <r>
    <n v="7466"/>
    <s v="CA-2017-103709"/>
    <n v="8"/>
    <x v="8"/>
    <x v="0"/>
    <s v="15/09/2017"/>
    <x v="1"/>
    <s v="LP-17095"/>
    <s v="Liz Preis"/>
    <x v="0"/>
    <x v="0"/>
    <x v="1"/>
    <x v="1"/>
    <s v="OFF-ST-10001272"/>
    <x v="1"/>
    <n v="261.74"/>
  </r>
  <r>
    <n v="7467"/>
    <s v="CA-2017-138282"/>
    <n v="19"/>
    <x v="5"/>
    <x v="0"/>
    <s v="23/05/2017"/>
    <x v="1"/>
    <s v="AH-10690"/>
    <s v="Anna Häberlin"/>
    <x v="1"/>
    <x v="0"/>
    <x v="1"/>
    <x v="1"/>
    <s v="OFF-AP-10001366"/>
    <x v="1"/>
    <n v="87.84"/>
  </r>
  <r>
    <n v="7468"/>
    <s v="CA-2018-148985"/>
    <n v="11"/>
    <x v="0"/>
    <x v="3"/>
    <s v="15/11/2018"/>
    <x v="0"/>
    <s v="TB-21190"/>
    <s v="Thomas Brumley"/>
    <x v="2"/>
    <x v="0"/>
    <x v="1"/>
    <x v="1"/>
    <s v="FUR-FU-10001424"/>
    <x v="0"/>
    <n v="34.92"/>
  </r>
  <r>
    <n v="7469"/>
    <s v="CA-2015-138100"/>
    <n v="15"/>
    <x v="8"/>
    <x v="2"/>
    <s v="20/09/2015"/>
    <x v="1"/>
    <s v="AA-10315"/>
    <s v="Alex Avila"/>
    <x v="0"/>
    <x v="0"/>
    <x v="15"/>
    <x v="3"/>
    <s v="OFF-PA-10000349"/>
    <x v="1"/>
    <n v="14.94"/>
  </r>
  <r>
    <n v="7470"/>
    <s v="CA-2015-138100"/>
    <n v="15"/>
    <x v="8"/>
    <x v="2"/>
    <s v="20/09/2015"/>
    <x v="1"/>
    <s v="AA-10315"/>
    <s v="Alex Avila"/>
    <x v="0"/>
    <x v="0"/>
    <x v="15"/>
    <x v="3"/>
    <s v="FUR-FU-10002456"/>
    <x v="0"/>
    <n v="14.56"/>
  </r>
  <r>
    <n v="7471"/>
    <s v="CA-2016-100734"/>
    <n v="15"/>
    <x v="8"/>
    <x v="1"/>
    <s v="20/09/2016"/>
    <x v="1"/>
    <s v="AC-10615"/>
    <s v="Ann Chong"/>
    <x v="1"/>
    <x v="0"/>
    <x v="9"/>
    <x v="3"/>
    <s v="OFF-BI-10002609"/>
    <x v="1"/>
    <n v="3.5760000000000001"/>
  </r>
  <r>
    <n v="7472"/>
    <s v="CA-2016-100734"/>
    <n v="15"/>
    <x v="8"/>
    <x v="1"/>
    <s v="20/09/2016"/>
    <x v="1"/>
    <s v="AC-10615"/>
    <s v="Ann Chong"/>
    <x v="1"/>
    <x v="0"/>
    <x v="9"/>
    <x v="3"/>
    <s v="OFF-ST-10001522"/>
    <x v="1"/>
    <n v="147.184"/>
  </r>
  <r>
    <n v="7473"/>
    <s v="CA-2017-139997"/>
    <n v="1"/>
    <x v="7"/>
    <x v="0"/>
    <s v="03/07/2017"/>
    <x v="2"/>
    <s v="EM-14140"/>
    <s v="Eugene Moren"/>
    <x v="2"/>
    <x v="0"/>
    <x v="7"/>
    <x v="1"/>
    <s v="TEC-CO-10000971"/>
    <x v="2"/>
    <n v="1499.95"/>
  </r>
  <r>
    <n v="7474"/>
    <s v="CA-2017-109652"/>
    <n v="10"/>
    <x v="3"/>
    <x v="0"/>
    <s v="15/04/2017"/>
    <x v="1"/>
    <s v="QJ-19255"/>
    <s v="Quincy Jones"/>
    <x v="1"/>
    <x v="0"/>
    <x v="10"/>
    <x v="2"/>
    <s v="OFF-AR-10000034"/>
    <x v="1"/>
    <n v="13.568"/>
  </r>
  <r>
    <n v="7475"/>
    <s v="CA-2015-167199"/>
    <n v="6"/>
    <x v="9"/>
    <x v="2"/>
    <s v="10/01/2015"/>
    <x v="1"/>
    <s v="ME-17320"/>
    <s v="Maria Etezadi"/>
    <x v="2"/>
    <x v="0"/>
    <x v="0"/>
    <x v="0"/>
    <s v="FUR-CH-10004063"/>
    <x v="0"/>
    <n v="2573.8200000000002"/>
  </r>
  <r>
    <n v="7476"/>
    <s v="CA-2015-167199"/>
    <n v="6"/>
    <x v="9"/>
    <x v="2"/>
    <s v="10/01/2015"/>
    <x v="1"/>
    <s v="ME-17320"/>
    <s v="Maria Etezadi"/>
    <x v="2"/>
    <x v="0"/>
    <x v="0"/>
    <x v="0"/>
    <s v="OFF-BI-10004632"/>
    <x v="1"/>
    <n v="609.98"/>
  </r>
  <r>
    <n v="7477"/>
    <s v="CA-2015-167199"/>
    <n v="6"/>
    <x v="9"/>
    <x v="2"/>
    <s v="10/01/2015"/>
    <x v="1"/>
    <s v="ME-17320"/>
    <s v="Maria Etezadi"/>
    <x v="2"/>
    <x v="0"/>
    <x v="0"/>
    <x v="0"/>
    <s v="OFF-AR-10001662"/>
    <x v="1"/>
    <n v="5.48"/>
  </r>
  <r>
    <n v="7478"/>
    <s v="CA-2015-167199"/>
    <n v="6"/>
    <x v="9"/>
    <x v="2"/>
    <s v="10/01/2015"/>
    <x v="1"/>
    <s v="ME-17320"/>
    <s v="Maria Etezadi"/>
    <x v="2"/>
    <x v="0"/>
    <x v="0"/>
    <x v="0"/>
    <s v="TEC-PH-10004977"/>
    <x v="2"/>
    <n v="391.98"/>
  </r>
  <r>
    <n v="7479"/>
    <s v="CA-2015-167199"/>
    <n v="6"/>
    <x v="9"/>
    <x v="2"/>
    <s v="10/01/2015"/>
    <x v="1"/>
    <s v="ME-17320"/>
    <s v="Maria Etezadi"/>
    <x v="2"/>
    <x v="0"/>
    <x v="0"/>
    <x v="0"/>
    <s v="TEC-PH-10004539"/>
    <x v="2"/>
    <n v="755.96"/>
  </r>
  <r>
    <n v="7480"/>
    <s v="CA-2015-167199"/>
    <n v="6"/>
    <x v="9"/>
    <x v="2"/>
    <s v="10/01/2015"/>
    <x v="1"/>
    <s v="ME-17320"/>
    <s v="Maria Etezadi"/>
    <x v="2"/>
    <x v="0"/>
    <x v="0"/>
    <x v="0"/>
    <s v="OFF-FA-10001883"/>
    <x v="1"/>
    <n v="31.12"/>
  </r>
  <r>
    <n v="7481"/>
    <s v="CA-2015-167199"/>
    <n v="6"/>
    <x v="9"/>
    <x v="2"/>
    <s v="10/01/2015"/>
    <x v="1"/>
    <s v="ME-17320"/>
    <s v="Maria Etezadi"/>
    <x v="2"/>
    <x v="0"/>
    <x v="0"/>
    <x v="0"/>
    <s v="OFF-PA-10000955"/>
    <x v="1"/>
    <n v="6.54"/>
  </r>
  <r>
    <n v="7482"/>
    <s v="CA-2017-124583"/>
    <n v="1"/>
    <x v="8"/>
    <x v="0"/>
    <s v="03/09/2017"/>
    <x v="0"/>
    <s v="LB-16795"/>
    <s v="Laurel Beltran"/>
    <x v="2"/>
    <x v="0"/>
    <x v="1"/>
    <x v="1"/>
    <s v="OFF-EN-10002500"/>
    <x v="1"/>
    <n v="12.78"/>
  </r>
  <r>
    <n v="7483"/>
    <s v="CA-2015-113964"/>
    <n v="23"/>
    <x v="8"/>
    <x v="2"/>
    <s v="30/09/2015"/>
    <x v="1"/>
    <s v="JP-16135"/>
    <s v="Julie Prescott"/>
    <x v="2"/>
    <x v="0"/>
    <x v="15"/>
    <x v="3"/>
    <s v="OFF-BI-10004654"/>
    <x v="1"/>
    <n v="18.463999999999999"/>
  </r>
  <r>
    <n v="7484"/>
    <s v="CA-2015-129938"/>
    <n v="15"/>
    <x v="4"/>
    <x v="2"/>
    <s v="17/12/2015"/>
    <x v="0"/>
    <s v="EB-13705"/>
    <s v="Ed Braxton"/>
    <x v="1"/>
    <x v="0"/>
    <x v="9"/>
    <x v="3"/>
    <s v="FUR-CH-10003774"/>
    <x v="0"/>
    <n v="445.80200000000002"/>
  </r>
  <r>
    <n v="7485"/>
    <s v="CA-2018-135111"/>
    <n v="28"/>
    <x v="4"/>
    <x v="3"/>
    <s v="02/01/2019"/>
    <x v="1"/>
    <s v="CS-12400"/>
    <s v="Christopher Schild"/>
    <x v="2"/>
    <x v="0"/>
    <x v="46"/>
    <x v="2"/>
    <s v="OFF-AR-10004707"/>
    <x v="1"/>
    <n v="2.48"/>
  </r>
  <r>
    <n v="7486"/>
    <s v="CA-2018-135111"/>
    <n v="28"/>
    <x v="4"/>
    <x v="3"/>
    <s v="02/01/2019"/>
    <x v="1"/>
    <s v="CS-12400"/>
    <s v="Christopher Schild"/>
    <x v="2"/>
    <x v="0"/>
    <x v="46"/>
    <x v="2"/>
    <s v="OFF-BI-10004040"/>
    <x v="1"/>
    <n v="25.9"/>
  </r>
  <r>
    <n v="7487"/>
    <s v="US-2016-134558"/>
    <n v="19"/>
    <x v="4"/>
    <x v="1"/>
    <s v="24/12/2016"/>
    <x v="0"/>
    <s v="PM-19135"/>
    <s v="Peter McVee"/>
    <x v="2"/>
    <x v="0"/>
    <x v="38"/>
    <x v="3"/>
    <s v="OFF-PA-10001184"/>
    <x v="1"/>
    <n v="29.9"/>
  </r>
  <r>
    <n v="7488"/>
    <s v="US-2016-134558"/>
    <n v="19"/>
    <x v="4"/>
    <x v="1"/>
    <s v="24/12/2016"/>
    <x v="0"/>
    <s v="PM-19135"/>
    <s v="Peter McVee"/>
    <x v="2"/>
    <x v="0"/>
    <x v="38"/>
    <x v="3"/>
    <s v="TEC-AC-10004145"/>
    <x v="2"/>
    <n v="2249.91"/>
  </r>
  <r>
    <n v="7489"/>
    <s v="US-2016-134558"/>
    <n v="19"/>
    <x v="4"/>
    <x v="1"/>
    <s v="24/12/2016"/>
    <x v="0"/>
    <s v="PM-19135"/>
    <s v="Peter McVee"/>
    <x v="2"/>
    <x v="0"/>
    <x v="38"/>
    <x v="3"/>
    <s v="FUR-TA-10003473"/>
    <x v="0"/>
    <n v="1053.164"/>
  </r>
  <r>
    <n v="7490"/>
    <s v="CA-2018-157196"/>
    <n v="5"/>
    <x v="0"/>
    <x v="3"/>
    <s v="09/11/2018"/>
    <x v="1"/>
    <s v="AA-10645"/>
    <s v="Anna Andreadi"/>
    <x v="0"/>
    <x v="0"/>
    <x v="1"/>
    <x v="1"/>
    <s v="OFF-PA-10003172"/>
    <x v="1"/>
    <n v="12.96"/>
  </r>
  <r>
    <n v="7491"/>
    <s v="CA-2016-108672"/>
    <n v="10"/>
    <x v="8"/>
    <x v="1"/>
    <s v="16/09/2016"/>
    <x v="1"/>
    <s v="FA-14230"/>
    <s v="Frank Atkinson"/>
    <x v="1"/>
    <x v="0"/>
    <x v="1"/>
    <x v="1"/>
    <s v="FUR-FU-10003799"/>
    <x v="0"/>
    <n v="106.68"/>
  </r>
  <r>
    <n v="7492"/>
    <s v="US-2018-118598"/>
    <n v="16"/>
    <x v="0"/>
    <x v="3"/>
    <s v="16/11/2018"/>
    <x v="3"/>
    <s v="CM-12190"/>
    <s v="Charlotte Melton"/>
    <x v="0"/>
    <x v="0"/>
    <x v="15"/>
    <x v="3"/>
    <s v="TEC-PH-10002583"/>
    <x v="2"/>
    <n v="119.94"/>
  </r>
  <r>
    <n v="7493"/>
    <s v="US-2018-160836"/>
    <n v="11"/>
    <x v="8"/>
    <x v="3"/>
    <s v="16/09/2018"/>
    <x v="1"/>
    <s v="CC-12475"/>
    <s v="Cindy Chapman"/>
    <x v="0"/>
    <x v="0"/>
    <x v="5"/>
    <x v="2"/>
    <s v="OFF-PA-10004239"/>
    <x v="1"/>
    <n v="10.272"/>
  </r>
  <r>
    <n v="7494"/>
    <s v="US-2018-160836"/>
    <n v="11"/>
    <x v="8"/>
    <x v="3"/>
    <s v="16/09/2018"/>
    <x v="1"/>
    <s v="CC-12475"/>
    <s v="Cindy Chapman"/>
    <x v="0"/>
    <x v="0"/>
    <x v="5"/>
    <x v="2"/>
    <s v="FUR-TA-10002855"/>
    <x v="0"/>
    <n v="512.19000000000005"/>
  </r>
  <r>
    <n v="7495"/>
    <s v="US-2018-160836"/>
    <n v="11"/>
    <x v="8"/>
    <x v="3"/>
    <s v="16/09/2018"/>
    <x v="1"/>
    <s v="CC-12475"/>
    <s v="Cindy Chapman"/>
    <x v="0"/>
    <x v="0"/>
    <x v="5"/>
    <x v="2"/>
    <s v="OFF-AP-10001626"/>
    <x v="1"/>
    <n v="1.556"/>
  </r>
  <r>
    <n v="7496"/>
    <s v="CA-2018-121048"/>
    <n v="14"/>
    <x v="7"/>
    <x v="3"/>
    <s v="18/07/2018"/>
    <x v="1"/>
    <s v="TC-21295"/>
    <s v="Toby Carlisle"/>
    <x v="0"/>
    <x v="0"/>
    <x v="1"/>
    <x v="1"/>
    <s v="OFF-BI-10004022"/>
    <x v="1"/>
    <n v="4.4480000000000004"/>
  </r>
  <r>
    <n v="7497"/>
    <s v="CA-2018-121048"/>
    <n v="14"/>
    <x v="7"/>
    <x v="3"/>
    <s v="18/07/2018"/>
    <x v="1"/>
    <s v="TC-21295"/>
    <s v="Toby Carlisle"/>
    <x v="0"/>
    <x v="0"/>
    <x v="1"/>
    <x v="1"/>
    <s v="FUR-FU-10003601"/>
    <x v="0"/>
    <n v="276.69"/>
  </r>
  <r>
    <n v="7498"/>
    <s v="CA-2018-121048"/>
    <n v="14"/>
    <x v="7"/>
    <x v="3"/>
    <s v="18/07/2018"/>
    <x v="1"/>
    <s v="TC-21295"/>
    <s v="Toby Carlisle"/>
    <x v="0"/>
    <x v="0"/>
    <x v="1"/>
    <x v="1"/>
    <s v="OFF-FA-10000490"/>
    <x v="1"/>
    <n v="4.96"/>
  </r>
  <r>
    <n v="7499"/>
    <s v="CA-2018-121048"/>
    <n v="14"/>
    <x v="7"/>
    <x v="3"/>
    <s v="18/07/2018"/>
    <x v="1"/>
    <s v="TC-21295"/>
    <s v="Toby Carlisle"/>
    <x v="0"/>
    <x v="0"/>
    <x v="1"/>
    <x v="1"/>
    <s v="OFF-AR-10004042"/>
    <x v="1"/>
    <n v="71.92"/>
  </r>
  <r>
    <n v="7500"/>
    <s v="CA-2018-121048"/>
    <n v="14"/>
    <x v="7"/>
    <x v="3"/>
    <s v="18/07/2018"/>
    <x v="1"/>
    <s v="TC-21295"/>
    <s v="Toby Carlisle"/>
    <x v="0"/>
    <x v="0"/>
    <x v="1"/>
    <x v="1"/>
    <s v="FUR-FU-10002960"/>
    <x v="0"/>
    <n v="18.84"/>
  </r>
  <r>
    <n v="7501"/>
    <s v="CA-2018-121048"/>
    <n v="14"/>
    <x v="7"/>
    <x v="3"/>
    <s v="18/07/2018"/>
    <x v="1"/>
    <s v="TC-21295"/>
    <s v="Toby Carlisle"/>
    <x v="0"/>
    <x v="0"/>
    <x v="1"/>
    <x v="1"/>
    <s v="TEC-AC-10000991"/>
    <x v="2"/>
    <n v="140.97"/>
  </r>
  <r>
    <n v="7502"/>
    <s v="CA-2018-121048"/>
    <n v="14"/>
    <x v="7"/>
    <x v="3"/>
    <s v="18/07/2018"/>
    <x v="1"/>
    <s v="TC-21295"/>
    <s v="Toby Carlisle"/>
    <x v="0"/>
    <x v="0"/>
    <x v="1"/>
    <x v="1"/>
    <s v="TEC-PH-10004977"/>
    <x v="2"/>
    <n v="470.37599999999998"/>
  </r>
  <r>
    <n v="7503"/>
    <s v="US-2018-120147"/>
    <n v="30"/>
    <x v="10"/>
    <x v="3"/>
    <s v="30/03/2018"/>
    <x v="3"/>
    <s v="TB-21400"/>
    <s v="Tom Boeckenhauer"/>
    <x v="0"/>
    <x v="0"/>
    <x v="1"/>
    <x v="1"/>
    <s v="OFF-AR-10000817"/>
    <x v="1"/>
    <n v="6.08"/>
  </r>
  <r>
    <n v="7504"/>
    <s v="US-2018-120147"/>
    <n v="30"/>
    <x v="10"/>
    <x v="3"/>
    <s v="30/03/2018"/>
    <x v="3"/>
    <s v="TB-21400"/>
    <s v="Tom Boeckenhauer"/>
    <x v="0"/>
    <x v="0"/>
    <x v="1"/>
    <x v="1"/>
    <s v="TEC-PH-10002447"/>
    <x v="2"/>
    <n v="164.792"/>
  </r>
  <r>
    <n v="7505"/>
    <s v="CA-2017-158043"/>
    <n v="31"/>
    <x v="9"/>
    <x v="0"/>
    <s v="04/02/2017"/>
    <x v="0"/>
    <s v="JK-15325"/>
    <s v="Jason Klamczynski"/>
    <x v="1"/>
    <x v="0"/>
    <x v="30"/>
    <x v="3"/>
    <s v="OFF-EN-10003134"/>
    <x v="1"/>
    <n v="23.36"/>
  </r>
  <r>
    <n v="7506"/>
    <s v="US-2018-106579"/>
    <n v="8"/>
    <x v="1"/>
    <x v="3"/>
    <s v="13/06/2018"/>
    <x v="1"/>
    <s v="BW-11200"/>
    <s v="Ben Wallace"/>
    <x v="0"/>
    <x v="0"/>
    <x v="10"/>
    <x v="2"/>
    <s v="OFF-BI-10000309"/>
    <x v="1"/>
    <n v="12.176"/>
  </r>
  <r>
    <n v="7507"/>
    <s v="CA-2015-115889"/>
    <n v="2"/>
    <x v="0"/>
    <x v="2"/>
    <s v="06/11/2015"/>
    <x v="1"/>
    <s v="SH-20395"/>
    <s v="Shahid Hopkins"/>
    <x v="0"/>
    <x v="0"/>
    <x v="1"/>
    <x v="1"/>
    <s v="TEC-PH-10001615"/>
    <x v="2"/>
    <n v="46.384"/>
  </r>
  <r>
    <n v="7508"/>
    <s v="CA-2015-115889"/>
    <n v="2"/>
    <x v="0"/>
    <x v="2"/>
    <s v="06/11/2015"/>
    <x v="1"/>
    <s v="SH-20395"/>
    <s v="Shahid Hopkins"/>
    <x v="0"/>
    <x v="0"/>
    <x v="1"/>
    <x v="1"/>
    <s v="OFF-ST-10003208"/>
    <x v="1"/>
    <n v="362.92"/>
  </r>
  <r>
    <n v="7509"/>
    <s v="US-2018-161935"/>
    <n v="14"/>
    <x v="7"/>
    <x v="3"/>
    <s v="18/07/2018"/>
    <x v="1"/>
    <s v="JL-15835"/>
    <s v="John Lee"/>
    <x v="0"/>
    <x v="0"/>
    <x v="24"/>
    <x v="3"/>
    <s v="OFF-PA-10000605"/>
    <x v="1"/>
    <n v="9.2479999999999993"/>
  </r>
  <r>
    <n v="7510"/>
    <s v="US-2018-161935"/>
    <n v="14"/>
    <x v="7"/>
    <x v="3"/>
    <s v="18/07/2018"/>
    <x v="1"/>
    <s v="JL-15835"/>
    <s v="John Lee"/>
    <x v="0"/>
    <x v="0"/>
    <x v="24"/>
    <x v="3"/>
    <s v="TEC-PH-10000560"/>
    <x v="2"/>
    <n v="1889.9459999999999"/>
  </r>
  <r>
    <n v="7511"/>
    <s v="US-2018-161935"/>
    <n v="14"/>
    <x v="7"/>
    <x v="3"/>
    <s v="18/07/2018"/>
    <x v="1"/>
    <s v="JL-15835"/>
    <s v="John Lee"/>
    <x v="0"/>
    <x v="0"/>
    <x v="24"/>
    <x v="3"/>
    <s v="OFF-ST-10003455"/>
    <x v="1"/>
    <n v="62.04"/>
  </r>
  <r>
    <n v="7512"/>
    <s v="US-2018-161935"/>
    <n v="14"/>
    <x v="7"/>
    <x v="3"/>
    <s v="18/07/2018"/>
    <x v="1"/>
    <s v="JL-15835"/>
    <s v="John Lee"/>
    <x v="0"/>
    <x v="0"/>
    <x v="24"/>
    <x v="3"/>
    <s v="FUR-FU-10002937"/>
    <x v="0"/>
    <n v="396.92"/>
  </r>
  <r>
    <n v="7513"/>
    <s v="US-2018-161935"/>
    <n v="14"/>
    <x v="7"/>
    <x v="3"/>
    <s v="18/07/2018"/>
    <x v="1"/>
    <s v="JL-15835"/>
    <s v="John Lee"/>
    <x v="0"/>
    <x v="0"/>
    <x v="24"/>
    <x v="3"/>
    <s v="OFF-ST-10001837"/>
    <x v="1"/>
    <n v="239.45599999999999"/>
  </r>
  <r>
    <n v="7514"/>
    <s v="US-2018-161935"/>
    <n v="14"/>
    <x v="7"/>
    <x v="3"/>
    <s v="18/07/2018"/>
    <x v="1"/>
    <s v="JL-15835"/>
    <s v="John Lee"/>
    <x v="0"/>
    <x v="0"/>
    <x v="24"/>
    <x v="3"/>
    <s v="OFF-AR-10004757"/>
    <x v="1"/>
    <n v="13.12"/>
  </r>
  <r>
    <n v="7515"/>
    <s v="US-2018-167920"/>
    <n v="9"/>
    <x v="4"/>
    <x v="3"/>
    <s v="12/12/2018"/>
    <x v="0"/>
    <s v="JL-15835"/>
    <s v="John Lee"/>
    <x v="0"/>
    <x v="0"/>
    <x v="0"/>
    <x v="0"/>
    <s v="OFF-BI-10004236"/>
    <x v="1"/>
    <n v="29.36"/>
  </r>
  <r>
    <n v="7516"/>
    <s v="US-2018-167920"/>
    <n v="9"/>
    <x v="4"/>
    <x v="3"/>
    <s v="12/12/2018"/>
    <x v="0"/>
    <s v="JL-15835"/>
    <s v="John Lee"/>
    <x v="0"/>
    <x v="0"/>
    <x v="0"/>
    <x v="0"/>
    <s v="OFF-AP-10000159"/>
    <x v="1"/>
    <n v="214.9"/>
  </r>
  <r>
    <n v="7517"/>
    <s v="US-2018-167920"/>
    <n v="9"/>
    <x v="4"/>
    <x v="3"/>
    <s v="12/12/2018"/>
    <x v="0"/>
    <s v="JL-15835"/>
    <s v="John Lee"/>
    <x v="0"/>
    <x v="0"/>
    <x v="0"/>
    <x v="0"/>
    <s v="OFF-BI-10003274"/>
    <x v="1"/>
    <n v="15.92"/>
  </r>
  <r>
    <n v="7518"/>
    <s v="US-2018-167920"/>
    <n v="9"/>
    <x v="4"/>
    <x v="3"/>
    <s v="12/12/2018"/>
    <x v="0"/>
    <s v="JL-15835"/>
    <s v="John Lee"/>
    <x v="0"/>
    <x v="0"/>
    <x v="0"/>
    <x v="0"/>
    <s v="TEC-AC-10001013"/>
    <x v="2"/>
    <n v="146.44999999999999"/>
  </r>
  <r>
    <n v="7519"/>
    <s v="US-2018-167920"/>
    <n v="9"/>
    <x v="4"/>
    <x v="3"/>
    <s v="12/12/2018"/>
    <x v="0"/>
    <s v="JL-15835"/>
    <s v="John Lee"/>
    <x v="0"/>
    <x v="0"/>
    <x v="0"/>
    <x v="0"/>
    <s v="OFF-ST-10004963"/>
    <x v="1"/>
    <n v="15.14"/>
  </r>
  <r>
    <n v="7520"/>
    <s v="US-2018-167920"/>
    <n v="9"/>
    <x v="4"/>
    <x v="3"/>
    <s v="12/12/2018"/>
    <x v="0"/>
    <s v="JL-15835"/>
    <s v="John Lee"/>
    <x v="0"/>
    <x v="0"/>
    <x v="0"/>
    <x v="0"/>
    <s v="OFF-LA-10004409"/>
    <x v="1"/>
    <n v="5.76"/>
  </r>
  <r>
    <n v="7521"/>
    <s v="US-2018-167920"/>
    <n v="9"/>
    <x v="4"/>
    <x v="3"/>
    <s v="12/12/2018"/>
    <x v="0"/>
    <s v="JL-15835"/>
    <s v="John Lee"/>
    <x v="0"/>
    <x v="0"/>
    <x v="0"/>
    <x v="0"/>
    <s v="TEC-CO-10001046"/>
    <x v="2"/>
    <n v="1399.98"/>
  </r>
  <r>
    <n v="7522"/>
    <s v="CA-2017-162383"/>
    <n v="5"/>
    <x v="8"/>
    <x v="0"/>
    <s v="11/09/2017"/>
    <x v="1"/>
    <s v="MD-17350"/>
    <s v="Maribeth Dona"/>
    <x v="0"/>
    <x v="0"/>
    <x v="24"/>
    <x v="3"/>
    <s v="OFF-BI-10002824"/>
    <x v="1"/>
    <n v="8.952"/>
  </r>
  <r>
    <n v="7523"/>
    <s v="CA-2017-162383"/>
    <n v="5"/>
    <x v="8"/>
    <x v="0"/>
    <s v="11/09/2017"/>
    <x v="1"/>
    <s v="MD-17350"/>
    <s v="Maribeth Dona"/>
    <x v="0"/>
    <x v="0"/>
    <x v="24"/>
    <x v="3"/>
    <s v="OFF-BI-10001757"/>
    <x v="1"/>
    <n v="8.8559999999999999"/>
  </r>
  <r>
    <n v="7524"/>
    <s v="CA-2017-162383"/>
    <n v="5"/>
    <x v="8"/>
    <x v="0"/>
    <s v="11/09/2017"/>
    <x v="1"/>
    <s v="MD-17350"/>
    <s v="Maribeth Dona"/>
    <x v="0"/>
    <x v="0"/>
    <x v="24"/>
    <x v="3"/>
    <s v="FUR-CH-10004477"/>
    <x v="0"/>
    <n v="85.245999999999995"/>
  </r>
  <r>
    <n v="7525"/>
    <s v="CA-2015-125731"/>
    <n v="10"/>
    <x v="8"/>
    <x v="2"/>
    <s v="16/09/2015"/>
    <x v="1"/>
    <s v="CL-12565"/>
    <s v="Clay Ludtke"/>
    <x v="0"/>
    <x v="0"/>
    <x v="21"/>
    <x v="1"/>
    <s v="OFF-EN-10003072"/>
    <x v="1"/>
    <n v="21.728000000000002"/>
  </r>
  <r>
    <n v="7526"/>
    <s v="CA-2015-125731"/>
    <n v="10"/>
    <x v="8"/>
    <x v="2"/>
    <s v="16/09/2015"/>
    <x v="1"/>
    <s v="CL-12565"/>
    <s v="Clay Ludtke"/>
    <x v="0"/>
    <x v="0"/>
    <x v="21"/>
    <x v="1"/>
    <s v="FUR-CH-10003973"/>
    <x v="0"/>
    <n v="1487.04"/>
  </r>
  <r>
    <n v="7527"/>
    <s v="US-2018-106145"/>
    <n v="26"/>
    <x v="8"/>
    <x v="3"/>
    <s v="26/09/2018"/>
    <x v="3"/>
    <s v="RA-19885"/>
    <s v="Ruben Ausman"/>
    <x v="1"/>
    <x v="0"/>
    <x v="1"/>
    <x v="1"/>
    <s v="OFF-EN-10001028"/>
    <x v="1"/>
    <n v="71.88"/>
  </r>
  <r>
    <n v="7528"/>
    <s v="US-2018-106145"/>
    <n v="26"/>
    <x v="8"/>
    <x v="3"/>
    <s v="26/09/2018"/>
    <x v="3"/>
    <s v="RA-19885"/>
    <s v="Ruben Ausman"/>
    <x v="1"/>
    <x v="0"/>
    <x v="1"/>
    <x v="1"/>
    <s v="FUR-FU-10003829"/>
    <x v="0"/>
    <n v="9.24"/>
  </r>
  <r>
    <n v="7529"/>
    <s v="US-2018-106145"/>
    <n v="26"/>
    <x v="8"/>
    <x v="3"/>
    <s v="26/09/2018"/>
    <x v="3"/>
    <s v="RA-19885"/>
    <s v="Ruben Ausman"/>
    <x v="1"/>
    <x v="0"/>
    <x v="1"/>
    <x v="1"/>
    <s v="OFF-PA-10002245"/>
    <x v="1"/>
    <n v="35.880000000000003"/>
  </r>
  <r>
    <n v="7530"/>
    <s v="US-2018-106145"/>
    <n v="26"/>
    <x v="8"/>
    <x v="3"/>
    <s v="26/09/2018"/>
    <x v="3"/>
    <s v="RA-19885"/>
    <s v="Ruben Ausman"/>
    <x v="1"/>
    <x v="0"/>
    <x v="1"/>
    <x v="1"/>
    <s v="OFF-BI-10002215"/>
    <x v="1"/>
    <n v="17.04"/>
  </r>
  <r>
    <n v="7531"/>
    <s v="US-2018-106145"/>
    <n v="26"/>
    <x v="8"/>
    <x v="3"/>
    <s v="26/09/2018"/>
    <x v="3"/>
    <s v="RA-19885"/>
    <s v="Ruben Ausman"/>
    <x v="1"/>
    <x v="0"/>
    <x v="1"/>
    <x v="1"/>
    <s v="OFF-BI-10003925"/>
    <x v="1"/>
    <n v="931.17600000000004"/>
  </r>
  <r>
    <n v="7532"/>
    <s v="CA-2017-107146"/>
    <n v="17"/>
    <x v="1"/>
    <x v="0"/>
    <s v="19/06/2017"/>
    <x v="2"/>
    <s v="LC-16885"/>
    <s v="Lena Creighton"/>
    <x v="0"/>
    <x v="0"/>
    <x v="22"/>
    <x v="1"/>
    <s v="FUR-FU-10002298"/>
    <x v="0"/>
    <n v="266.35199999999998"/>
  </r>
  <r>
    <n v="7533"/>
    <s v="CA-2017-107146"/>
    <n v="17"/>
    <x v="1"/>
    <x v="0"/>
    <s v="19/06/2017"/>
    <x v="2"/>
    <s v="LC-16885"/>
    <s v="Lena Creighton"/>
    <x v="0"/>
    <x v="0"/>
    <x v="22"/>
    <x v="1"/>
    <s v="FUR-CH-10004853"/>
    <x v="0"/>
    <n v="483.13600000000002"/>
  </r>
  <r>
    <n v="7534"/>
    <s v="US-2018-134642"/>
    <n v="25"/>
    <x v="11"/>
    <x v="3"/>
    <s v="01/03/2018"/>
    <x v="1"/>
    <s v="SW-20245"/>
    <s v="Scot Wooten"/>
    <x v="0"/>
    <x v="0"/>
    <x v="3"/>
    <x v="0"/>
    <s v="FUR-CH-10002880"/>
    <x v="0"/>
    <n v="196.78399999999999"/>
  </r>
  <r>
    <n v="7535"/>
    <s v="US-2018-134642"/>
    <n v="25"/>
    <x v="11"/>
    <x v="3"/>
    <s v="01/03/2018"/>
    <x v="1"/>
    <s v="SW-20245"/>
    <s v="Scot Wooten"/>
    <x v="0"/>
    <x v="0"/>
    <x v="3"/>
    <x v="0"/>
    <s v="FUR-BO-10004709"/>
    <x v="0"/>
    <n v="231.92"/>
  </r>
  <r>
    <n v="7536"/>
    <s v="US-2018-160143"/>
    <n v="31"/>
    <x v="10"/>
    <x v="3"/>
    <s v="07/04/2018"/>
    <x v="1"/>
    <s v="HG-14965"/>
    <s v="Henry Goldwyn"/>
    <x v="1"/>
    <x v="0"/>
    <x v="1"/>
    <x v="1"/>
    <s v="OFF-SU-10004231"/>
    <x v="1"/>
    <n v="29.7"/>
  </r>
  <r>
    <n v="7537"/>
    <s v="CA-2018-103415"/>
    <n v="3"/>
    <x v="4"/>
    <x v="3"/>
    <s v="08/12/2018"/>
    <x v="1"/>
    <s v="MV-17485"/>
    <s v="Mark Van Huff"/>
    <x v="0"/>
    <x v="0"/>
    <x v="5"/>
    <x v="2"/>
    <s v="FUR-FU-10000820"/>
    <x v="0"/>
    <n v="13.592000000000001"/>
  </r>
  <r>
    <n v="7538"/>
    <s v="CA-2017-106460"/>
    <n v="19"/>
    <x v="11"/>
    <x v="0"/>
    <s v="22/02/2017"/>
    <x v="0"/>
    <s v="GT-14710"/>
    <s v="Greg Tran"/>
    <x v="0"/>
    <x v="0"/>
    <x v="1"/>
    <x v="1"/>
    <s v="OFF-PA-10001736"/>
    <x v="1"/>
    <n v="70.88"/>
  </r>
  <r>
    <n v="7539"/>
    <s v="US-2018-112347"/>
    <n v="2"/>
    <x v="4"/>
    <x v="3"/>
    <s v="06/12/2018"/>
    <x v="1"/>
    <s v="BS-11380"/>
    <s v="Bill Stewart"/>
    <x v="1"/>
    <x v="0"/>
    <x v="22"/>
    <x v="1"/>
    <s v="OFF-ST-10003306"/>
    <x v="1"/>
    <n v="114.288"/>
  </r>
  <r>
    <n v="7540"/>
    <s v="US-2018-112347"/>
    <n v="2"/>
    <x v="4"/>
    <x v="3"/>
    <s v="06/12/2018"/>
    <x v="1"/>
    <s v="BS-11380"/>
    <s v="Bill Stewart"/>
    <x v="1"/>
    <x v="0"/>
    <x v="22"/>
    <x v="1"/>
    <s v="OFF-BI-10003707"/>
    <x v="1"/>
    <n v="36.624000000000002"/>
  </r>
  <r>
    <n v="7541"/>
    <s v="US-2018-112347"/>
    <n v="2"/>
    <x v="4"/>
    <x v="3"/>
    <s v="06/12/2018"/>
    <x v="1"/>
    <s v="BS-11380"/>
    <s v="Bill Stewart"/>
    <x v="1"/>
    <x v="0"/>
    <x v="22"/>
    <x v="1"/>
    <s v="FUR-BO-10003546"/>
    <x v="0"/>
    <n v="242.352"/>
  </r>
  <r>
    <n v="7542"/>
    <s v="US-2018-112347"/>
    <n v="2"/>
    <x v="4"/>
    <x v="3"/>
    <s v="06/12/2018"/>
    <x v="1"/>
    <s v="BS-11380"/>
    <s v="Bill Stewart"/>
    <x v="1"/>
    <x v="0"/>
    <x v="22"/>
    <x v="1"/>
    <s v="TEC-PH-10000213"/>
    <x v="2"/>
    <n v="49.616"/>
  </r>
  <r>
    <n v="7543"/>
    <s v="US-2018-112347"/>
    <n v="2"/>
    <x v="4"/>
    <x v="3"/>
    <s v="06/12/2018"/>
    <x v="1"/>
    <s v="BS-11380"/>
    <s v="Bill Stewart"/>
    <x v="1"/>
    <x v="0"/>
    <x v="22"/>
    <x v="1"/>
    <s v="FUR-FU-10001488"/>
    <x v="0"/>
    <n v="508.70400000000001"/>
  </r>
  <r>
    <n v="7544"/>
    <s v="US-2018-112347"/>
    <n v="2"/>
    <x v="4"/>
    <x v="3"/>
    <s v="06/12/2018"/>
    <x v="1"/>
    <s v="BS-11380"/>
    <s v="Bill Stewart"/>
    <x v="1"/>
    <x v="0"/>
    <x v="22"/>
    <x v="1"/>
    <s v="TEC-PH-10004833"/>
    <x v="2"/>
    <n v="57.36"/>
  </r>
  <r>
    <n v="7545"/>
    <s v="US-2018-112347"/>
    <n v="2"/>
    <x v="4"/>
    <x v="3"/>
    <s v="06/12/2018"/>
    <x v="1"/>
    <s v="BS-11380"/>
    <s v="Bill Stewart"/>
    <x v="1"/>
    <x v="0"/>
    <x v="22"/>
    <x v="1"/>
    <s v="FUR-CH-10002335"/>
    <x v="0"/>
    <n v="906.68"/>
  </r>
  <r>
    <n v="7546"/>
    <s v="CA-2015-103492"/>
    <n v="10"/>
    <x v="2"/>
    <x v="2"/>
    <s v="15/10/2015"/>
    <x v="1"/>
    <s v="CM-12715"/>
    <s v="Craig Molinari"/>
    <x v="1"/>
    <x v="0"/>
    <x v="5"/>
    <x v="2"/>
    <s v="TEC-PH-10001128"/>
    <x v="2"/>
    <n v="719.952"/>
  </r>
  <r>
    <n v="7547"/>
    <s v="CA-2015-103492"/>
    <n v="10"/>
    <x v="2"/>
    <x v="2"/>
    <s v="15/10/2015"/>
    <x v="1"/>
    <s v="CM-12715"/>
    <s v="Craig Molinari"/>
    <x v="1"/>
    <x v="0"/>
    <x v="5"/>
    <x v="2"/>
    <s v="TEC-PH-10004667"/>
    <x v="2"/>
    <n v="755.94399999999996"/>
  </r>
  <r>
    <n v="7548"/>
    <s v="CA-2015-103492"/>
    <n v="10"/>
    <x v="2"/>
    <x v="2"/>
    <s v="15/10/2015"/>
    <x v="1"/>
    <s v="CM-12715"/>
    <s v="Craig Molinari"/>
    <x v="1"/>
    <x v="0"/>
    <x v="5"/>
    <x v="2"/>
    <s v="OFF-BI-10004817"/>
    <x v="1"/>
    <n v="11.98"/>
  </r>
  <r>
    <n v="7549"/>
    <s v="CA-2015-103492"/>
    <n v="10"/>
    <x v="2"/>
    <x v="2"/>
    <s v="15/10/2015"/>
    <x v="1"/>
    <s v="CM-12715"/>
    <s v="Craig Molinari"/>
    <x v="1"/>
    <x v="0"/>
    <x v="5"/>
    <x v="2"/>
    <s v="OFF-BI-10004140"/>
    <x v="1"/>
    <n v="0.89800000000000002"/>
  </r>
  <r>
    <n v="7550"/>
    <s v="CA-2017-136595"/>
    <n v="5"/>
    <x v="8"/>
    <x v="0"/>
    <s v="07/09/2017"/>
    <x v="2"/>
    <s v="EM-13825"/>
    <s v="Elizabeth Moffitt"/>
    <x v="1"/>
    <x v="0"/>
    <x v="5"/>
    <x v="2"/>
    <s v="FUR-FU-10004671"/>
    <x v="0"/>
    <n v="21.204000000000001"/>
  </r>
  <r>
    <n v="7551"/>
    <s v="CA-2015-140396"/>
    <n v="20"/>
    <x v="0"/>
    <x v="2"/>
    <s v="25/11/2015"/>
    <x v="1"/>
    <s v="KH-16330"/>
    <s v="Katharine Harms"/>
    <x v="1"/>
    <x v="0"/>
    <x v="15"/>
    <x v="3"/>
    <s v="OFF-EN-10002592"/>
    <x v="1"/>
    <n v="34.74"/>
  </r>
  <r>
    <n v="7552"/>
    <s v="CA-2015-140396"/>
    <n v="20"/>
    <x v="0"/>
    <x v="2"/>
    <s v="25/11/2015"/>
    <x v="1"/>
    <s v="KH-16330"/>
    <s v="Katharine Harms"/>
    <x v="1"/>
    <x v="0"/>
    <x v="15"/>
    <x v="3"/>
    <s v="TEC-PH-10004447"/>
    <x v="2"/>
    <n v="833.94"/>
  </r>
  <r>
    <n v="7553"/>
    <s v="CA-2015-140396"/>
    <n v="20"/>
    <x v="0"/>
    <x v="2"/>
    <s v="25/11/2015"/>
    <x v="1"/>
    <s v="KH-16330"/>
    <s v="Katharine Harms"/>
    <x v="1"/>
    <x v="0"/>
    <x v="15"/>
    <x v="3"/>
    <s v="OFF-BI-10003669"/>
    <x v="1"/>
    <n v="12.96"/>
  </r>
  <r>
    <n v="7554"/>
    <s v="CA-2015-140396"/>
    <n v="20"/>
    <x v="0"/>
    <x v="2"/>
    <s v="25/11/2015"/>
    <x v="1"/>
    <s v="KH-16330"/>
    <s v="Katharine Harms"/>
    <x v="1"/>
    <x v="0"/>
    <x v="15"/>
    <x v="3"/>
    <s v="OFF-PA-10000223"/>
    <x v="1"/>
    <n v="25.92"/>
  </r>
  <r>
    <n v="7555"/>
    <s v="CA-2015-114181"/>
    <n v="10"/>
    <x v="5"/>
    <x v="2"/>
    <s v="14/05/2015"/>
    <x v="0"/>
    <s v="AF-10885"/>
    <s v="Art Foster"/>
    <x v="0"/>
    <x v="0"/>
    <x v="9"/>
    <x v="3"/>
    <s v="FUR-BO-10004467"/>
    <x v="0"/>
    <n v="349.96499999999997"/>
  </r>
  <r>
    <n v="7556"/>
    <s v="CA-2015-114181"/>
    <n v="10"/>
    <x v="5"/>
    <x v="2"/>
    <s v="14/05/2015"/>
    <x v="0"/>
    <s v="AF-10885"/>
    <s v="Art Foster"/>
    <x v="0"/>
    <x v="0"/>
    <x v="9"/>
    <x v="3"/>
    <s v="OFF-AR-10000716"/>
    <x v="1"/>
    <n v="22.32"/>
  </r>
  <r>
    <n v="7557"/>
    <s v="CA-2018-159506"/>
    <n v="27"/>
    <x v="0"/>
    <x v="3"/>
    <s v="02/12/2018"/>
    <x v="1"/>
    <s v="JR-16210"/>
    <s v="Justin Ritter"/>
    <x v="1"/>
    <x v="0"/>
    <x v="14"/>
    <x v="2"/>
    <s v="OFF-PA-10003641"/>
    <x v="1"/>
    <n v="158.28"/>
  </r>
  <r>
    <n v="7558"/>
    <s v="CA-2018-159506"/>
    <n v="27"/>
    <x v="0"/>
    <x v="3"/>
    <s v="02/12/2018"/>
    <x v="1"/>
    <s v="JR-16210"/>
    <s v="Justin Ritter"/>
    <x v="1"/>
    <x v="0"/>
    <x v="14"/>
    <x v="2"/>
    <s v="OFF-BI-10004519"/>
    <x v="1"/>
    <n v="497.94"/>
  </r>
  <r>
    <n v="7559"/>
    <s v="US-2015-137155"/>
    <n v="1"/>
    <x v="0"/>
    <x v="2"/>
    <s v="05/11/2015"/>
    <x v="1"/>
    <s v="DL-12925"/>
    <s v="Daniel Lacy"/>
    <x v="0"/>
    <x v="0"/>
    <x v="15"/>
    <x v="3"/>
    <s v="OFF-AP-10002518"/>
    <x v="1"/>
    <n v="533.94000000000005"/>
  </r>
  <r>
    <n v="7560"/>
    <s v="US-2015-137155"/>
    <n v="1"/>
    <x v="0"/>
    <x v="2"/>
    <s v="05/11/2015"/>
    <x v="1"/>
    <s v="DL-12925"/>
    <s v="Daniel Lacy"/>
    <x v="0"/>
    <x v="0"/>
    <x v="15"/>
    <x v="3"/>
    <s v="OFF-PA-10000806"/>
    <x v="1"/>
    <n v="167.94"/>
  </r>
  <r>
    <n v="7561"/>
    <s v="US-2015-137155"/>
    <n v="1"/>
    <x v="0"/>
    <x v="2"/>
    <s v="05/11/2015"/>
    <x v="1"/>
    <s v="DL-12925"/>
    <s v="Daniel Lacy"/>
    <x v="0"/>
    <x v="0"/>
    <x v="15"/>
    <x v="3"/>
    <s v="FUR-FU-10003142"/>
    <x v="0"/>
    <n v="31.68"/>
  </r>
  <r>
    <n v="7562"/>
    <s v="CA-2017-105746"/>
    <n v="30"/>
    <x v="4"/>
    <x v="0"/>
    <s v="01/01/2018"/>
    <x v="2"/>
    <s v="BD-11605"/>
    <s v="Brian Dahlen"/>
    <x v="0"/>
    <x v="0"/>
    <x v="9"/>
    <x v="3"/>
    <s v="FUR-CH-10000454"/>
    <x v="0"/>
    <n v="170.786"/>
  </r>
  <r>
    <n v="7563"/>
    <s v="US-2017-104815"/>
    <n v="3"/>
    <x v="8"/>
    <x v="0"/>
    <s v="07/09/2017"/>
    <x v="1"/>
    <s v="RB-19570"/>
    <s v="Rob Beeghly"/>
    <x v="0"/>
    <x v="0"/>
    <x v="10"/>
    <x v="2"/>
    <s v="FUR-BO-10003894"/>
    <x v="0"/>
    <n v="198.744"/>
  </r>
  <r>
    <n v="7564"/>
    <s v="CA-2018-157672"/>
    <n v="5"/>
    <x v="2"/>
    <x v="3"/>
    <s v="07/10/2018"/>
    <x v="2"/>
    <s v="RB-19795"/>
    <s v="Ross Baird"/>
    <x v="2"/>
    <x v="0"/>
    <x v="22"/>
    <x v="1"/>
    <s v="TEC-AC-10001714"/>
    <x v="2"/>
    <n v="63.823999999999998"/>
  </r>
  <r>
    <n v="7565"/>
    <s v="US-2017-166660"/>
    <n v="30"/>
    <x v="9"/>
    <x v="0"/>
    <s v="01/02/2017"/>
    <x v="0"/>
    <s v="TB-21250"/>
    <s v="Tim Brockman"/>
    <x v="0"/>
    <x v="0"/>
    <x v="4"/>
    <x v="1"/>
    <s v="FUR-CH-10001190"/>
    <x v="0"/>
    <n v="435.16800000000001"/>
  </r>
  <r>
    <n v="7566"/>
    <s v="US-2017-166660"/>
    <n v="30"/>
    <x v="9"/>
    <x v="0"/>
    <s v="01/02/2017"/>
    <x v="0"/>
    <s v="TB-21250"/>
    <s v="Tim Brockman"/>
    <x v="0"/>
    <x v="0"/>
    <x v="4"/>
    <x v="1"/>
    <s v="FUR-BO-10000468"/>
    <x v="0"/>
    <n v="48.58"/>
  </r>
  <r>
    <n v="7567"/>
    <s v="CA-2018-140802"/>
    <n v="21"/>
    <x v="3"/>
    <x v="3"/>
    <s v="23/04/2018"/>
    <x v="2"/>
    <s v="KN-16390"/>
    <s v="Katherine Nockton"/>
    <x v="1"/>
    <x v="0"/>
    <x v="5"/>
    <x v="2"/>
    <s v="TEC-AC-10001998"/>
    <x v="2"/>
    <n v="47.975999999999999"/>
  </r>
  <r>
    <n v="7568"/>
    <s v="CA-2018-140802"/>
    <n v="21"/>
    <x v="3"/>
    <x v="3"/>
    <s v="23/04/2018"/>
    <x v="2"/>
    <s v="KN-16390"/>
    <s v="Katherine Nockton"/>
    <x v="1"/>
    <x v="0"/>
    <x v="5"/>
    <x v="2"/>
    <s v="OFF-PA-10001534"/>
    <x v="1"/>
    <n v="20.736000000000001"/>
  </r>
  <r>
    <n v="7569"/>
    <s v="CA-2015-133830"/>
    <n v="5"/>
    <x v="4"/>
    <x v="2"/>
    <s v="10/12/2015"/>
    <x v="1"/>
    <s v="RL-19615"/>
    <s v="Rob Lucas"/>
    <x v="0"/>
    <x v="0"/>
    <x v="1"/>
    <x v="1"/>
    <s v="OFF-AR-10003045"/>
    <x v="1"/>
    <n v="26.46"/>
  </r>
  <r>
    <n v="7570"/>
    <s v="CA-2015-133830"/>
    <n v="5"/>
    <x v="4"/>
    <x v="2"/>
    <s v="10/12/2015"/>
    <x v="1"/>
    <s v="RL-19615"/>
    <s v="Rob Lucas"/>
    <x v="0"/>
    <x v="0"/>
    <x v="1"/>
    <x v="1"/>
    <s v="OFF-PA-10001363"/>
    <x v="1"/>
    <n v="49.12"/>
  </r>
  <r>
    <n v="7571"/>
    <s v="CA-2015-133830"/>
    <n v="5"/>
    <x v="4"/>
    <x v="2"/>
    <s v="10/12/2015"/>
    <x v="1"/>
    <s v="RL-19615"/>
    <s v="Rob Lucas"/>
    <x v="0"/>
    <x v="0"/>
    <x v="1"/>
    <x v="1"/>
    <s v="OFF-FA-10002280"/>
    <x v="1"/>
    <n v="15"/>
  </r>
  <r>
    <n v="7572"/>
    <s v="CA-2015-100916"/>
    <n v="21"/>
    <x v="2"/>
    <x v="2"/>
    <s v="26/10/2015"/>
    <x v="1"/>
    <s v="FH-14275"/>
    <s v="Frank Hawley"/>
    <x v="1"/>
    <x v="0"/>
    <x v="17"/>
    <x v="0"/>
    <s v="OFF-ST-10003479"/>
    <x v="1"/>
    <n v="194.7"/>
  </r>
  <r>
    <n v="7573"/>
    <s v="CA-2015-100916"/>
    <n v="21"/>
    <x v="2"/>
    <x v="2"/>
    <s v="26/10/2015"/>
    <x v="1"/>
    <s v="FH-14275"/>
    <s v="Frank Hawley"/>
    <x v="1"/>
    <x v="0"/>
    <x v="17"/>
    <x v="0"/>
    <s v="FUR-TA-10004607"/>
    <x v="0"/>
    <n v="591.32000000000005"/>
  </r>
  <r>
    <n v="7574"/>
    <s v="CA-2015-100916"/>
    <n v="21"/>
    <x v="2"/>
    <x v="2"/>
    <s v="26/10/2015"/>
    <x v="1"/>
    <s v="FH-14275"/>
    <s v="Frank Hawley"/>
    <x v="1"/>
    <x v="0"/>
    <x v="17"/>
    <x v="0"/>
    <s v="OFF-AR-10001022"/>
    <x v="1"/>
    <n v="2.84"/>
  </r>
  <r>
    <n v="7575"/>
    <s v="CA-2016-129532"/>
    <n v="8"/>
    <x v="4"/>
    <x v="1"/>
    <s v="12/12/2016"/>
    <x v="1"/>
    <s v="YS-21880"/>
    <s v="Yana Sorensen"/>
    <x v="1"/>
    <x v="0"/>
    <x v="1"/>
    <x v="1"/>
    <s v="OFF-ST-10004186"/>
    <x v="1"/>
    <n v="221.96"/>
  </r>
  <r>
    <n v="7576"/>
    <s v="CA-2016-129532"/>
    <n v="8"/>
    <x v="4"/>
    <x v="1"/>
    <s v="12/12/2016"/>
    <x v="1"/>
    <s v="YS-21880"/>
    <s v="Yana Sorensen"/>
    <x v="1"/>
    <x v="0"/>
    <x v="1"/>
    <x v="1"/>
    <s v="TEC-AC-10000865"/>
    <x v="2"/>
    <n v="236"/>
  </r>
  <r>
    <n v="7577"/>
    <s v="CA-2015-134726"/>
    <n v="2"/>
    <x v="0"/>
    <x v="2"/>
    <s v="07/11/2015"/>
    <x v="0"/>
    <s v="SW-20755"/>
    <s v="Steven Ward"/>
    <x v="1"/>
    <x v="0"/>
    <x v="4"/>
    <x v="1"/>
    <s v="TEC-AC-10000023"/>
    <x v="2"/>
    <n v="41.94"/>
  </r>
  <r>
    <n v="7578"/>
    <s v="CA-2015-134726"/>
    <n v="2"/>
    <x v="0"/>
    <x v="2"/>
    <s v="07/11/2015"/>
    <x v="0"/>
    <s v="SW-20755"/>
    <s v="Steven Ward"/>
    <x v="1"/>
    <x v="0"/>
    <x v="4"/>
    <x v="1"/>
    <s v="TEC-PH-10001750"/>
    <x v="2"/>
    <n v="52.792000000000002"/>
  </r>
  <r>
    <n v="7579"/>
    <s v="CA-2017-138597"/>
    <n v="18"/>
    <x v="4"/>
    <x v="0"/>
    <s v="21/12/2017"/>
    <x v="2"/>
    <s v="PN-18775"/>
    <s v="Parhena Norris"/>
    <x v="2"/>
    <x v="0"/>
    <x v="8"/>
    <x v="2"/>
    <s v="FUR-CH-10004997"/>
    <x v="0"/>
    <n v="563.94000000000005"/>
  </r>
  <r>
    <n v="7580"/>
    <s v="CA-2016-123113"/>
    <n v="23"/>
    <x v="0"/>
    <x v="1"/>
    <s v="27/11/2016"/>
    <x v="0"/>
    <s v="AT-10735"/>
    <s v="Annie Thurman"/>
    <x v="0"/>
    <x v="0"/>
    <x v="30"/>
    <x v="3"/>
    <s v="OFF-AP-10000275"/>
    <x v="1"/>
    <n v="2625.12"/>
  </r>
  <r>
    <n v="7581"/>
    <s v="CA-2016-123113"/>
    <n v="23"/>
    <x v="0"/>
    <x v="1"/>
    <s v="27/11/2016"/>
    <x v="0"/>
    <s v="AT-10735"/>
    <s v="Annie Thurman"/>
    <x v="0"/>
    <x v="0"/>
    <x v="30"/>
    <x v="3"/>
    <s v="OFF-AR-10004999"/>
    <x v="1"/>
    <n v="17.940000000000001"/>
  </r>
  <r>
    <n v="7582"/>
    <s v="CA-2016-169656"/>
    <n v="13"/>
    <x v="6"/>
    <x v="1"/>
    <s v="16/08/2016"/>
    <x v="2"/>
    <s v="EJ-13720"/>
    <s v="Ed Jacobs"/>
    <x v="0"/>
    <x v="0"/>
    <x v="9"/>
    <x v="3"/>
    <s v="OFF-ST-10003816"/>
    <x v="1"/>
    <n v="422.85599999999999"/>
  </r>
  <r>
    <n v="7583"/>
    <s v="CA-2016-142734"/>
    <n v="16"/>
    <x v="3"/>
    <x v="1"/>
    <s v="21/04/2016"/>
    <x v="1"/>
    <s v="DM-13345"/>
    <s v="Denise Monton"/>
    <x v="1"/>
    <x v="0"/>
    <x v="15"/>
    <x v="3"/>
    <s v="FUR-CH-10003968"/>
    <x v="0"/>
    <n v="127.764"/>
  </r>
  <r>
    <n v="7584"/>
    <s v="CA-2015-163223"/>
    <n v="21"/>
    <x v="10"/>
    <x v="2"/>
    <s v="25/03/2015"/>
    <x v="1"/>
    <s v="KH-16690"/>
    <s v="Kristen Hastings"/>
    <x v="1"/>
    <x v="0"/>
    <x v="17"/>
    <x v="0"/>
    <s v="TEC-PH-10000730"/>
    <x v="2"/>
    <n v="3499.93"/>
  </r>
  <r>
    <n v="7585"/>
    <s v="CA-2015-163223"/>
    <n v="21"/>
    <x v="10"/>
    <x v="2"/>
    <s v="25/03/2015"/>
    <x v="1"/>
    <s v="KH-16690"/>
    <s v="Kristen Hastings"/>
    <x v="1"/>
    <x v="0"/>
    <x v="17"/>
    <x v="0"/>
    <s v="OFF-LA-10004409"/>
    <x v="1"/>
    <n v="14.4"/>
  </r>
  <r>
    <n v="7586"/>
    <s v="CA-2015-163223"/>
    <n v="21"/>
    <x v="10"/>
    <x v="2"/>
    <s v="25/03/2015"/>
    <x v="1"/>
    <s v="KH-16690"/>
    <s v="Kristen Hastings"/>
    <x v="1"/>
    <x v="0"/>
    <x v="17"/>
    <x v="0"/>
    <s v="OFF-PA-10000675"/>
    <x v="1"/>
    <n v="122.97"/>
  </r>
  <r>
    <n v="7587"/>
    <s v="CA-2015-163223"/>
    <n v="21"/>
    <x v="10"/>
    <x v="2"/>
    <s v="25/03/2015"/>
    <x v="1"/>
    <s v="KH-16690"/>
    <s v="Kristen Hastings"/>
    <x v="1"/>
    <x v="0"/>
    <x v="17"/>
    <x v="0"/>
    <s v="OFF-AR-10001573"/>
    <x v="1"/>
    <n v="9.32"/>
  </r>
  <r>
    <n v="7588"/>
    <s v="CA-2015-163223"/>
    <n v="21"/>
    <x v="10"/>
    <x v="2"/>
    <s v="25/03/2015"/>
    <x v="1"/>
    <s v="KH-16690"/>
    <s v="Kristen Hastings"/>
    <x v="1"/>
    <x v="0"/>
    <x v="17"/>
    <x v="0"/>
    <s v="OFF-BI-10001597"/>
    <x v="1"/>
    <n v="122.94"/>
  </r>
  <r>
    <n v="7589"/>
    <s v="CA-2018-122945"/>
    <n v="16"/>
    <x v="0"/>
    <x v="3"/>
    <s v="22/11/2018"/>
    <x v="1"/>
    <s v="MB-18085"/>
    <s v="Mick Brown"/>
    <x v="0"/>
    <x v="0"/>
    <x v="1"/>
    <x v="1"/>
    <s v="FUR-FU-10001196"/>
    <x v="0"/>
    <n v="17.309999999999999"/>
  </r>
  <r>
    <n v="7590"/>
    <s v="CA-2016-139738"/>
    <n v="25"/>
    <x v="8"/>
    <x v="1"/>
    <s v="29/09/2016"/>
    <x v="1"/>
    <s v="DK-12895"/>
    <s v="Dana Kaydos"/>
    <x v="0"/>
    <x v="0"/>
    <x v="10"/>
    <x v="2"/>
    <s v="OFF-AR-10004602"/>
    <x v="1"/>
    <n v="128.744"/>
  </r>
  <r>
    <n v="7591"/>
    <s v="CA-2017-158778"/>
    <n v="5"/>
    <x v="8"/>
    <x v="0"/>
    <s v="09/09/2017"/>
    <x v="1"/>
    <s v="DB-13210"/>
    <s v="Dean Braden"/>
    <x v="0"/>
    <x v="0"/>
    <x v="9"/>
    <x v="3"/>
    <s v="FUR-FU-10000260"/>
    <x v="0"/>
    <n v="58.247999999999998"/>
  </r>
  <r>
    <n v="7592"/>
    <s v="CA-2017-158778"/>
    <n v="5"/>
    <x v="8"/>
    <x v="0"/>
    <s v="09/09/2017"/>
    <x v="1"/>
    <s v="DB-13210"/>
    <s v="Dean Braden"/>
    <x v="0"/>
    <x v="0"/>
    <x v="9"/>
    <x v="3"/>
    <s v="FUR-CH-10001146"/>
    <x v="0"/>
    <n v="71.245999999999995"/>
  </r>
  <r>
    <n v="7593"/>
    <s v="CA-2017-158778"/>
    <n v="5"/>
    <x v="8"/>
    <x v="0"/>
    <s v="09/09/2017"/>
    <x v="1"/>
    <s v="DB-13210"/>
    <s v="Dean Braden"/>
    <x v="0"/>
    <x v="0"/>
    <x v="9"/>
    <x v="3"/>
    <s v="OFF-AR-10000896"/>
    <x v="1"/>
    <n v="7.8719999999999999"/>
  </r>
  <r>
    <n v="7594"/>
    <s v="CA-2017-158778"/>
    <n v="5"/>
    <x v="8"/>
    <x v="0"/>
    <s v="09/09/2017"/>
    <x v="1"/>
    <s v="DB-13210"/>
    <s v="Dean Braden"/>
    <x v="0"/>
    <x v="0"/>
    <x v="9"/>
    <x v="3"/>
    <s v="FUR-CH-10000309"/>
    <x v="0"/>
    <n v="887.27099999999996"/>
  </r>
  <r>
    <n v="7595"/>
    <s v="CA-2018-119655"/>
    <n v="20"/>
    <x v="3"/>
    <x v="3"/>
    <s v="24/04/2018"/>
    <x v="1"/>
    <s v="CV-12295"/>
    <s v="Christina VanderZanden"/>
    <x v="0"/>
    <x v="0"/>
    <x v="12"/>
    <x v="2"/>
    <s v="OFF-BI-10001989"/>
    <x v="1"/>
    <n v="146.86000000000001"/>
  </r>
  <r>
    <n v="7596"/>
    <s v="CA-2018-119655"/>
    <n v="20"/>
    <x v="3"/>
    <x v="3"/>
    <s v="24/04/2018"/>
    <x v="1"/>
    <s v="CV-12295"/>
    <s v="Christina VanderZanden"/>
    <x v="0"/>
    <x v="0"/>
    <x v="12"/>
    <x v="2"/>
    <s v="OFF-BI-10001036"/>
    <x v="1"/>
    <n v="36.56"/>
  </r>
  <r>
    <n v="7597"/>
    <s v="CA-2016-164567"/>
    <n v="15"/>
    <x v="1"/>
    <x v="1"/>
    <s v="19/06/2016"/>
    <x v="1"/>
    <s v="GK-14620"/>
    <s v="Grace Kelly"/>
    <x v="1"/>
    <x v="0"/>
    <x v="1"/>
    <x v="1"/>
    <s v="TEC-PH-10002103"/>
    <x v="2"/>
    <n v="225.57599999999999"/>
  </r>
  <r>
    <n v="7598"/>
    <s v="CA-2015-131947"/>
    <n v="17"/>
    <x v="8"/>
    <x v="2"/>
    <s v="22/09/2015"/>
    <x v="1"/>
    <s v="JA-15970"/>
    <s v="Joseph Airdo"/>
    <x v="0"/>
    <x v="0"/>
    <x v="21"/>
    <x v="1"/>
    <s v="OFF-AR-10001473"/>
    <x v="1"/>
    <n v="5.2480000000000002"/>
  </r>
  <r>
    <n v="7599"/>
    <s v="CA-2015-131947"/>
    <n v="17"/>
    <x v="8"/>
    <x v="2"/>
    <s v="22/09/2015"/>
    <x v="1"/>
    <s v="JA-15970"/>
    <s v="Joseph Airdo"/>
    <x v="0"/>
    <x v="0"/>
    <x v="21"/>
    <x v="1"/>
    <s v="OFF-AR-10000411"/>
    <x v="1"/>
    <n v="38.256"/>
  </r>
  <r>
    <n v="7600"/>
    <s v="CA-2015-131947"/>
    <n v="17"/>
    <x v="8"/>
    <x v="2"/>
    <s v="22/09/2015"/>
    <x v="1"/>
    <s v="JA-15970"/>
    <s v="Joseph Airdo"/>
    <x v="0"/>
    <x v="0"/>
    <x v="21"/>
    <x v="1"/>
    <s v="OFF-PA-10000246"/>
    <x v="1"/>
    <n v="40.24"/>
  </r>
  <r>
    <n v="7601"/>
    <s v="CA-2015-131947"/>
    <n v="17"/>
    <x v="8"/>
    <x v="2"/>
    <s v="22/09/2015"/>
    <x v="1"/>
    <s v="JA-15970"/>
    <s v="Joseph Airdo"/>
    <x v="0"/>
    <x v="0"/>
    <x v="21"/>
    <x v="1"/>
    <s v="TEC-MA-10004086"/>
    <x v="2"/>
    <n v="29.925000000000001"/>
  </r>
  <r>
    <n v="7602"/>
    <s v="CA-2015-131947"/>
    <n v="17"/>
    <x v="8"/>
    <x v="2"/>
    <s v="22/09/2015"/>
    <x v="1"/>
    <s v="JA-15970"/>
    <s v="Joseph Airdo"/>
    <x v="0"/>
    <x v="0"/>
    <x v="21"/>
    <x v="1"/>
    <s v="OFF-PA-10003039"/>
    <x v="1"/>
    <n v="148.70400000000001"/>
  </r>
  <r>
    <n v="7603"/>
    <s v="CA-2015-131947"/>
    <n v="17"/>
    <x v="8"/>
    <x v="2"/>
    <s v="22/09/2015"/>
    <x v="1"/>
    <s v="JA-15970"/>
    <s v="Joseph Airdo"/>
    <x v="0"/>
    <x v="0"/>
    <x v="21"/>
    <x v="1"/>
    <s v="TEC-AC-10004633"/>
    <x v="2"/>
    <n v="55.92"/>
  </r>
  <r>
    <n v="7604"/>
    <s v="CA-2017-152520"/>
    <n v="8"/>
    <x v="7"/>
    <x v="0"/>
    <s v="12/07/2017"/>
    <x v="1"/>
    <s v="TH-21115"/>
    <s v="Thea Hudgings"/>
    <x v="1"/>
    <x v="0"/>
    <x v="34"/>
    <x v="3"/>
    <s v="OFF-PA-10000289"/>
    <x v="1"/>
    <n v="12.96"/>
  </r>
  <r>
    <n v="7605"/>
    <s v="CA-2017-101791"/>
    <n v="27"/>
    <x v="5"/>
    <x v="0"/>
    <s v="31/05/2017"/>
    <x v="1"/>
    <s v="BS-11665"/>
    <s v="Brian Stugart"/>
    <x v="0"/>
    <x v="0"/>
    <x v="10"/>
    <x v="2"/>
    <s v="FUR-FU-10003247"/>
    <x v="0"/>
    <n v="25.175999999999998"/>
  </r>
  <r>
    <n v="7606"/>
    <s v="CA-2017-101791"/>
    <n v="27"/>
    <x v="5"/>
    <x v="0"/>
    <s v="31/05/2017"/>
    <x v="1"/>
    <s v="BS-11665"/>
    <s v="Brian Stugart"/>
    <x v="0"/>
    <x v="0"/>
    <x v="10"/>
    <x v="2"/>
    <s v="FUR-FU-10002191"/>
    <x v="0"/>
    <n v="5.5839999999999996"/>
  </r>
  <r>
    <n v="7607"/>
    <s v="CA-2017-101791"/>
    <n v="27"/>
    <x v="5"/>
    <x v="0"/>
    <s v="31/05/2017"/>
    <x v="1"/>
    <s v="BS-11665"/>
    <s v="Brian Stugart"/>
    <x v="0"/>
    <x v="0"/>
    <x v="10"/>
    <x v="2"/>
    <s v="OFF-ST-10001496"/>
    <x v="1"/>
    <n v="1297.3679999999999"/>
  </r>
  <r>
    <n v="7608"/>
    <s v="CA-2018-121195"/>
    <n v="24"/>
    <x v="4"/>
    <x v="3"/>
    <s v="27/12/2018"/>
    <x v="2"/>
    <s v="NS-18505"/>
    <s v="Neola Schneider"/>
    <x v="0"/>
    <x v="0"/>
    <x v="5"/>
    <x v="2"/>
    <s v="OFF-ST-10000585"/>
    <x v="1"/>
    <n v="264.32"/>
  </r>
  <r>
    <n v="7609"/>
    <s v="CA-2018-163209"/>
    <n v="3"/>
    <x v="5"/>
    <x v="3"/>
    <s v="07/05/2018"/>
    <x v="1"/>
    <s v="MK-18160"/>
    <s v="Mike Kennedy"/>
    <x v="0"/>
    <x v="0"/>
    <x v="1"/>
    <x v="1"/>
    <s v="OFF-PA-10001166"/>
    <x v="1"/>
    <n v="25.92"/>
  </r>
  <r>
    <n v="7610"/>
    <s v="CA-2018-163209"/>
    <n v="3"/>
    <x v="5"/>
    <x v="3"/>
    <s v="07/05/2018"/>
    <x v="1"/>
    <s v="MK-18160"/>
    <s v="Mike Kennedy"/>
    <x v="0"/>
    <x v="0"/>
    <x v="1"/>
    <x v="1"/>
    <s v="OFF-AR-10003651"/>
    <x v="1"/>
    <n v="22.96"/>
  </r>
  <r>
    <n v="7611"/>
    <s v="CA-2015-133354"/>
    <n v="22"/>
    <x v="11"/>
    <x v="2"/>
    <s v="24/02/2015"/>
    <x v="2"/>
    <s v="SA-20830"/>
    <s v="Sue Ann Reed"/>
    <x v="0"/>
    <x v="0"/>
    <x v="1"/>
    <x v="1"/>
    <s v="OFF-PA-10001800"/>
    <x v="1"/>
    <n v="19.440000000000001"/>
  </r>
  <r>
    <n v="7612"/>
    <s v="US-2016-130491"/>
    <n v="8"/>
    <x v="11"/>
    <x v="1"/>
    <s v="11/02/2016"/>
    <x v="2"/>
    <s v="BH-11710"/>
    <s v="Brosina Hoffman"/>
    <x v="0"/>
    <x v="0"/>
    <x v="41"/>
    <x v="2"/>
    <s v="OFF-PA-10000791"/>
    <x v="1"/>
    <n v="9.5399999999999991"/>
  </r>
  <r>
    <n v="7613"/>
    <s v="US-2016-130491"/>
    <n v="8"/>
    <x v="11"/>
    <x v="1"/>
    <s v="11/02/2016"/>
    <x v="2"/>
    <s v="BH-11710"/>
    <s v="Brosina Hoffman"/>
    <x v="0"/>
    <x v="0"/>
    <x v="41"/>
    <x v="2"/>
    <s v="OFF-FA-10000134"/>
    <x v="1"/>
    <n v="5.81"/>
  </r>
  <r>
    <n v="7614"/>
    <s v="US-2016-130491"/>
    <n v="8"/>
    <x v="11"/>
    <x v="1"/>
    <s v="11/02/2016"/>
    <x v="2"/>
    <s v="BH-11710"/>
    <s v="Brosina Hoffman"/>
    <x v="0"/>
    <x v="0"/>
    <x v="41"/>
    <x v="2"/>
    <s v="OFF-AR-10001149"/>
    <x v="1"/>
    <n v="5.76"/>
  </r>
  <r>
    <n v="7615"/>
    <s v="CA-2016-113740"/>
    <n v="24"/>
    <x v="6"/>
    <x v="1"/>
    <s v="28/08/2016"/>
    <x v="0"/>
    <s v="SC-20380"/>
    <s v="Shahid Collister"/>
    <x v="0"/>
    <x v="0"/>
    <x v="15"/>
    <x v="3"/>
    <s v="FUR-FU-10000010"/>
    <x v="0"/>
    <n v="14.91"/>
  </r>
  <r>
    <n v="7616"/>
    <s v="CA-2015-148425"/>
    <n v="30"/>
    <x v="0"/>
    <x v="2"/>
    <s v="04/12/2015"/>
    <x v="1"/>
    <s v="RF-19345"/>
    <s v="Randy Ferguson"/>
    <x v="1"/>
    <x v="0"/>
    <x v="2"/>
    <x v="0"/>
    <s v="OFF-BI-10000201"/>
    <x v="1"/>
    <n v="6.6420000000000003"/>
  </r>
  <r>
    <n v="7617"/>
    <s v="CA-2017-144309"/>
    <n v="10"/>
    <x v="4"/>
    <x v="0"/>
    <s v="16/12/2017"/>
    <x v="1"/>
    <s v="CM-12235"/>
    <s v="Chris McAfee"/>
    <x v="0"/>
    <x v="0"/>
    <x v="15"/>
    <x v="3"/>
    <s v="OFF-PA-10001776"/>
    <x v="1"/>
    <n v="18.54"/>
  </r>
  <r>
    <n v="7618"/>
    <s v="CA-2017-144309"/>
    <n v="10"/>
    <x v="4"/>
    <x v="0"/>
    <s v="16/12/2017"/>
    <x v="1"/>
    <s v="CM-12235"/>
    <s v="Chris McAfee"/>
    <x v="0"/>
    <x v="0"/>
    <x v="15"/>
    <x v="3"/>
    <s v="OFF-BI-10003656"/>
    <x v="1"/>
    <n v="679.96"/>
  </r>
  <r>
    <n v="7619"/>
    <s v="CA-2018-151225"/>
    <n v="27"/>
    <x v="2"/>
    <x v="3"/>
    <s v="29/10/2018"/>
    <x v="2"/>
    <s v="JM-15655"/>
    <s v="Jim Mitchum"/>
    <x v="1"/>
    <x v="0"/>
    <x v="1"/>
    <x v="1"/>
    <s v="FUR-TA-10001539"/>
    <x v="0"/>
    <n v="189.57599999999999"/>
  </r>
  <r>
    <n v="7620"/>
    <s v="CA-2018-151225"/>
    <n v="27"/>
    <x v="2"/>
    <x v="3"/>
    <s v="29/10/2018"/>
    <x v="2"/>
    <s v="JM-15655"/>
    <s v="Jim Mitchum"/>
    <x v="1"/>
    <x v="0"/>
    <x v="1"/>
    <x v="1"/>
    <s v="TEC-PH-10004100"/>
    <x v="2"/>
    <n v="71.959999999999994"/>
  </r>
  <r>
    <n v="7621"/>
    <s v="US-2015-144078"/>
    <n v="25"/>
    <x v="0"/>
    <x v="2"/>
    <s v="29/11/2015"/>
    <x v="1"/>
    <s v="RB-19435"/>
    <s v="Richard Bierner"/>
    <x v="0"/>
    <x v="0"/>
    <x v="1"/>
    <x v="1"/>
    <s v="TEC-PH-10001580"/>
    <x v="2"/>
    <n v="539.91999999999996"/>
  </r>
  <r>
    <n v="7622"/>
    <s v="US-2015-144078"/>
    <n v="25"/>
    <x v="0"/>
    <x v="2"/>
    <s v="29/11/2015"/>
    <x v="1"/>
    <s v="RB-19435"/>
    <s v="Richard Bierner"/>
    <x v="0"/>
    <x v="0"/>
    <x v="1"/>
    <x v="1"/>
    <s v="FUR-CH-10002335"/>
    <x v="0"/>
    <n v="725.34400000000005"/>
  </r>
  <r>
    <n v="7623"/>
    <s v="US-2015-144078"/>
    <n v="25"/>
    <x v="0"/>
    <x v="2"/>
    <s v="29/11/2015"/>
    <x v="1"/>
    <s v="RB-19435"/>
    <s v="Richard Bierner"/>
    <x v="0"/>
    <x v="0"/>
    <x v="1"/>
    <x v="1"/>
    <s v="OFF-AR-10004707"/>
    <x v="1"/>
    <n v="7.44"/>
  </r>
  <r>
    <n v="7624"/>
    <s v="CA-2015-124464"/>
    <n v="14"/>
    <x v="7"/>
    <x v="2"/>
    <s v="20/07/2015"/>
    <x v="1"/>
    <s v="SS-20515"/>
    <s v="Shirley Schmidt"/>
    <x v="2"/>
    <x v="0"/>
    <x v="13"/>
    <x v="3"/>
    <s v="OFF-AP-10000576"/>
    <x v="1"/>
    <n v="39.479999999999997"/>
  </r>
  <r>
    <n v="7625"/>
    <s v="CA-2016-136805"/>
    <n v="23"/>
    <x v="5"/>
    <x v="1"/>
    <s v="27/05/2016"/>
    <x v="0"/>
    <s v="NM-18445"/>
    <s v="Nathan Mautz"/>
    <x v="2"/>
    <x v="0"/>
    <x v="12"/>
    <x v="2"/>
    <s v="OFF-AP-10001394"/>
    <x v="1"/>
    <n v="850.5"/>
  </r>
  <r>
    <n v="7626"/>
    <s v="CA-2016-136805"/>
    <n v="23"/>
    <x v="5"/>
    <x v="1"/>
    <s v="27/05/2016"/>
    <x v="0"/>
    <s v="NM-18445"/>
    <s v="Nathan Mautz"/>
    <x v="2"/>
    <x v="0"/>
    <x v="12"/>
    <x v="2"/>
    <s v="FUR-FU-10003724"/>
    <x v="0"/>
    <n v="75.33"/>
  </r>
  <r>
    <n v="7627"/>
    <s v="US-2016-159499"/>
    <n v="21"/>
    <x v="0"/>
    <x v="1"/>
    <s v="23/11/2016"/>
    <x v="0"/>
    <s v="EM-14095"/>
    <s v="Eudokia Martin"/>
    <x v="1"/>
    <x v="0"/>
    <x v="16"/>
    <x v="1"/>
    <s v="OFF-AP-10002867"/>
    <x v="1"/>
    <n v="325.63200000000001"/>
  </r>
  <r>
    <n v="7628"/>
    <s v="US-2016-159499"/>
    <n v="21"/>
    <x v="0"/>
    <x v="1"/>
    <s v="23/11/2016"/>
    <x v="0"/>
    <s v="EM-14095"/>
    <s v="Eudokia Martin"/>
    <x v="1"/>
    <x v="0"/>
    <x v="16"/>
    <x v="1"/>
    <s v="TEC-AC-10002718"/>
    <x v="2"/>
    <n v="23.344000000000001"/>
  </r>
  <r>
    <n v="7629"/>
    <s v="US-2016-159499"/>
    <n v="21"/>
    <x v="0"/>
    <x v="1"/>
    <s v="23/11/2016"/>
    <x v="0"/>
    <s v="EM-14095"/>
    <s v="Eudokia Martin"/>
    <x v="1"/>
    <x v="0"/>
    <x v="16"/>
    <x v="1"/>
    <s v="OFF-LA-10003121"/>
    <x v="1"/>
    <n v="16.52"/>
  </r>
  <r>
    <n v="7630"/>
    <s v="CA-2015-162089"/>
    <n v="30"/>
    <x v="10"/>
    <x v="2"/>
    <s v="01/04/2015"/>
    <x v="2"/>
    <s v="MP-17470"/>
    <s v="Mark Packer"/>
    <x v="2"/>
    <x v="0"/>
    <x v="5"/>
    <x v="2"/>
    <s v="OFF-EN-10002230"/>
    <x v="1"/>
    <n v="335.72"/>
  </r>
  <r>
    <n v="7631"/>
    <s v="CA-2015-162089"/>
    <n v="30"/>
    <x v="10"/>
    <x v="2"/>
    <s v="01/04/2015"/>
    <x v="2"/>
    <s v="MP-17470"/>
    <s v="Mark Packer"/>
    <x v="2"/>
    <x v="0"/>
    <x v="5"/>
    <x v="2"/>
    <s v="TEC-PH-10001819"/>
    <x v="2"/>
    <n v="251.94399999999999"/>
  </r>
  <r>
    <n v="7632"/>
    <s v="CA-2015-162089"/>
    <n v="30"/>
    <x v="10"/>
    <x v="2"/>
    <s v="01/04/2015"/>
    <x v="2"/>
    <s v="MP-17470"/>
    <s v="Mark Packer"/>
    <x v="2"/>
    <x v="0"/>
    <x v="5"/>
    <x v="2"/>
    <s v="FUR-CH-10002304"/>
    <x v="0"/>
    <n v="127.30200000000001"/>
  </r>
  <r>
    <n v="7633"/>
    <s v="US-2018-158526"/>
    <n v="29"/>
    <x v="4"/>
    <x v="3"/>
    <s v="01/01/2019"/>
    <x v="0"/>
    <s v="KH-16360"/>
    <s v="Katherine Hughes"/>
    <x v="0"/>
    <x v="0"/>
    <x v="0"/>
    <x v="0"/>
    <s v="FUR-CH-10002602"/>
    <x v="0"/>
    <n v="1207.8399999999999"/>
  </r>
  <r>
    <n v="7634"/>
    <s v="US-2018-158526"/>
    <n v="29"/>
    <x v="4"/>
    <x v="3"/>
    <s v="01/01/2019"/>
    <x v="0"/>
    <s v="KH-16360"/>
    <s v="Katherine Hughes"/>
    <x v="0"/>
    <x v="0"/>
    <x v="0"/>
    <x v="0"/>
    <s v="OFF-BI-10002414"/>
    <x v="1"/>
    <n v="12.53"/>
  </r>
  <r>
    <n v="7635"/>
    <s v="US-2018-158526"/>
    <n v="29"/>
    <x v="4"/>
    <x v="3"/>
    <s v="01/01/2019"/>
    <x v="0"/>
    <s v="KH-16360"/>
    <s v="Katherine Hughes"/>
    <x v="0"/>
    <x v="0"/>
    <x v="0"/>
    <x v="0"/>
    <s v="OFF-AR-10003696"/>
    <x v="1"/>
    <n v="34.58"/>
  </r>
  <r>
    <n v="7636"/>
    <s v="US-2018-158526"/>
    <n v="29"/>
    <x v="4"/>
    <x v="3"/>
    <s v="01/01/2019"/>
    <x v="0"/>
    <s v="KH-16360"/>
    <s v="Katherine Hughes"/>
    <x v="0"/>
    <x v="0"/>
    <x v="0"/>
    <x v="0"/>
    <s v="FUR-CH-10004495"/>
    <x v="0"/>
    <n v="300.98"/>
  </r>
  <r>
    <n v="7637"/>
    <s v="US-2018-158526"/>
    <n v="29"/>
    <x v="4"/>
    <x v="3"/>
    <s v="01/01/2019"/>
    <x v="0"/>
    <s v="KH-16360"/>
    <s v="Katherine Hughes"/>
    <x v="0"/>
    <x v="0"/>
    <x v="0"/>
    <x v="0"/>
    <s v="FUR-CH-10001270"/>
    <x v="0"/>
    <n v="258.75"/>
  </r>
  <r>
    <n v="7638"/>
    <s v="CA-2018-104885"/>
    <n v="2"/>
    <x v="10"/>
    <x v="3"/>
    <s v="08/03/2018"/>
    <x v="1"/>
    <s v="DB-13555"/>
    <s v="Dorothy Badders"/>
    <x v="1"/>
    <x v="0"/>
    <x v="13"/>
    <x v="3"/>
    <s v="OFF-AR-10001615"/>
    <x v="1"/>
    <n v="59.52"/>
  </r>
  <r>
    <n v="7639"/>
    <s v="CA-2018-104885"/>
    <n v="2"/>
    <x v="10"/>
    <x v="3"/>
    <s v="08/03/2018"/>
    <x v="1"/>
    <s v="DB-13555"/>
    <s v="Dorothy Badders"/>
    <x v="1"/>
    <x v="0"/>
    <x v="13"/>
    <x v="3"/>
    <s v="OFF-EN-10003286"/>
    <x v="1"/>
    <n v="57.96"/>
  </r>
  <r>
    <n v="7640"/>
    <s v="CA-2018-104885"/>
    <n v="2"/>
    <x v="10"/>
    <x v="3"/>
    <s v="08/03/2018"/>
    <x v="1"/>
    <s v="DB-13555"/>
    <s v="Dorothy Badders"/>
    <x v="1"/>
    <x v="0"/>
    <x v="13"/>
    <x v="3"/>
    <s v="FUR-BO-10003660"/>
    <x v="0"/>
    <n v="441.96"/>
  </r>
  <r>
    <n v="7641"/>
    <s v="CA-2018-104885"/>
    <n v="2"/>
    <x v="10"/>
    <x v="3"/>
    <s v="08/03/2018"/>
    <x v="1"/>
    <s v="DB-13555"/>
    <s v="Dorothy Badders"/>
    <x v="1"/>
    <x v="0"/>
    <x v="13"/>
    <x v="3"/>
    <s v="OFF-PA-10002764"/>
    <x v="1"/>
    <n v="68.040000000000006"/>
  </r>
  <r>
    <n v="7642"/>
    <s v="US-2017-157490"/>
    <n v="6"/>
    <x v="2"/>
    <x v="0"/>
    <s v="07/10/2017"/>
    <x v="2"/>
    <s v="LB-16795"/>
    <s v="Laurel Beltran"/>
    <x v="2"/>
    <x v="0"/>
    <x v="22"/>
    <x v="1"/>
    <s v="TEC-MA-10001695"/>
    <x v="2"/>
    <n v="703.71"/>
  </r>
  <r>
    <n v="7643"/>
    <s v="US-2017-157490"/>
    <n v="6"/>
    <x v="2"/>
    <x v="0"/>
    <s v="07/10/2017"/>
    <x v="2"/>
    <s v="LB-16795"/>
    <s v="Laurel Beltran"/>
    <x v="2"/>
    <x v="0"/>
    <x v="22"/>
    <x v="1"/>
    <s v="OFF-BI-10002824"/>
    <x v="1"/>
    <n v="17.904"/>
  </r>
  <r>
    <n v="7644"/>
    <s v="US-2017-157490"/>
    <n v="6"/>
    <x v="2"/>
    <x v="0"/>
    <s v="07/10/2017"/>
    <x v="2"/>
    <s v="LB-16795"/>
    <s v="Laurel Beltran"/>
    <x v="2"/>
    <x v="0"/>
    <x v="22"/>
    <x v="1"/>
    <s v="OFF-BI-10002571"/>
    <x v="1"/>
    <n v="11.976000000000001"/>
  </r>
  <r>
    <n v="7645"/>
    <s v="US-2017-157490"/>
    <n v="6"/>
    <x v="2"/>
    <x v="0"/>
    <s v="07/10/2017"/>
    <x v="2"/>
    <s v="LB-16795"/>
    <s v="Laurel Beltran"/>
    <x v="2"/>
    <x v="0"/>
    <x v="22"/>
    <x v="1"/>
    <s v="TEC-AC-10001553"/>
    <x v="2"/>
    <n v="67.959999999999994"/>
  </r>
  <r>
    <n v="7646"/>
    <s v="CA-2016-161452"/>
    <n v="5"/>
    <x v="3"/>
    <x v="1"/>
    <s v="11/04/2016"/>
    <x v="1"/>
    <s v="CA-11965"/>
    <s v="Carol Adams"/>
    <x v="1"/>
    <x v="0"/>
    <x v="1"/>
    <x v="1"/>
    <s v="FUR-CH-10003973"/>
    <x v="0"/>
    <n v="892.22400000000005"/>
  </r>
  <r>
    <n v="7647"/>
    <s v="US-2015-115196"/>
    <n v="9"/>
    <x v="8"/>
    <x v="2"/>
    <s v="13/09/2015"/>
    <x v="1"/>
    <s v="DL-12925"/>
    <s v="Daniel Lacy"/>
    <x v="0"/>
    <x v="0"/>
    <x v="3"/>
    <x v="0"/>
    <s v="TEC-MA-10002073"/>
    <x v="2"/>
    <n v="1299.99"/>
  </r>
  <r>
    <n v="7648"/>
    <s v="CA-2017-138968"/>
    <n v="15"/>
    <x v="10"/>
    <x v="0"/>
    <s v="16/03/2017"/>
    <x v="2"/>
    <s v="FC-14335"/>
    <s v="Fred Chung"/>
    <x v="1"/>
    <x v="0"/>
    <x v="1"/>
    <x v="1"/>
    <s v="OFF-BI-10003529"/>
    <x v="1"/>
    <n v="4.5439999999999996"/>
  </r>
  <r>
    <n v="7649"/>
    <s v="CA-2017-138968"/>
    <n v="15"/>
    <x v="10"/>
    <x v="0"/>
    <s v="16/03/2017"/>
    <x v="2"/>
    <s v="FC-14335"/>
    <s v="Fred Chung"/>
    <x v="1"/>
    <x v="0"/>
    <x v="1"/>
    <x v="1"/>
    <s v="FUR-CH-10000309"/>
    <x v="0"/>
    <n v="1352.0319999999999"/>
  </r>
  <r>
    <n v="7650"/>
    <s v="CA-2016-101889"/>
    <n v="27"/>
    <x v="4"/>
    <x v="1"/>
    <s v="31/12/2016"/>
    <x v="1"/>
    <s v="DB-13120"/>
    <s v="David Bremer"/>
    <x v="1"/>
    <x v="0"/>
    <x v="24"/>
    <x v="3"/>
    <s v="FUR-TA-10004154"/>
    <x v="0"/>
    <n v="1548.99"/>
  </r>
  <r>
    <n v="7651"/>
    <s v="CA-2016-101889"/>
    <n v="27"/>
    <x v="4"/>
    <x v="1"/>
    <s v="31/12/2016"/>
    <x v="1"/>
    <s v="DB-13120"/>
    <s v="David Bremer"/>
    <x v="1"/>
    <x v="0"/>
    <x v="24"/>
    <x v="3"/>
    <s v="OFF-EN-10003286"/>
    <x v="1"/>
    <n v="19.872"/>
  </r>
  <r>
    <n v="7652"/>
    <s v="CA-2018-110821"/>
    <n v="7"/>
    <x v="6"/>
    <x v="3"/>
    <s v="08/08/2018"/>
    <x v="2"/>
    <s v="CK-12205"/>
    <s v="Chloris Kastensmidt"/>
    <x v="0"/>
    <x v="0"/>
    <x v="5"/>
    <x v="2"/>
    <s v="TEC-AC-10001552"/>
    <x v="2"/>
    <n v="119.44799999999999"/>
  </r>
  <r>
    <n v="7653"/>
    <s v="CA-2018-110821"/>
    <n v="7"/>
    <x v="6"/>
    <x v="3"/>
    <s v="08/08/2018"/>
    <x v="2"/>
    <s v="CK-12205"/>
    <s v="Chloris Kastensmidt"/>
    <x v="0"/>
    <x v="0"/>
    <x v="5"/>
    <x v="2"/>
    <s v="OFF-ST-10002790"/>
    <x v="1"/>
    <n v="118.16"/>
  </r>
  <r>
    <n v="7654"/>
    <s v="CA-2016-121552"/>
    <n v="22"/>
    <x v="10"/>
    <x v="1"/>
    <s v="27/03/2016"/>
    <x v="1"/>
    <s v="FW-14395"/>
    <s v="Fred Wasserman"/>
    <x v="1"/>
    <x v="0"/>
    <x v="19"/>
    <x v="0"/>
    <s v="OFF-AR-10003217"/>
    <x v="1"/>
    <n v="19.559999999999999"/>
  </r>
  <r>
    <n v="7655"/>
    <s v="CA-2016-107685"/>
    <n v="30"/>
    <x v="0"/>
    <x v="1"/>
    <s v="02/12/2016"/>
    <x v="0"/>
    <s v="JM-15865"/>
    <s v="John Murray"/>
    <x v="0"/>
    <x v="0"/>
    <x v="33"/>
    <x v="1"/>
    <s v="FUR-FU-10002813"/>
    <x v="0"/>
    <n v="80.959999999999994"/>
  </r>
  <r>
    <n v="7656"/>
    <s v="CA-2016-107685"/>
    <n v="30"/>
    <x v="0"/>
    <x v="1"/>
    <s v="02/12/2016"/>
    <x v="0"/>
    <s v="JM-15865"/>
    <s v="John Murray"/>
    <x v="0"/>
    <x v="0"/>
    <x v="33"/>
    <x v="1"/>
    <s v="OFF-PA-10003848"/>
    <x v="1"/>
    <n v="25.92"/>
  </r>
  <r>
    <n v="7657"/>
    <s v="US-2015-120740"/>
    <n v="15"/>
    <x v="3"/>
    <x v="2"/>
    <s v="15/04/2015"/>
    <x v="3"/>
    <s v="PS-18970"/>
    <s v="Paul Stevenson"/>
    <x v="2"/>
    <x v="0"/>
    <x v="1"/>
    <x v="1"/>
    <s v="OFF-AP-10000240"/>
    <x v="1"/>
    <n v="106.96"/>
  </r>
  <r>
    <n v="7658"/>
    <s v="US-2015-120740"/>
    <n v="15"/>
    <x v="3"/>
    <x v="2"/>
    <s v="15/04/2015"/>
    <x v="3"/>
    <s v="PS-18970"/>
    <s v="Paul Stevenson"/>
    <x v="2"/>
    <x v="0"/>
    <x v="1"/>
    <x v="1"/>
    <s v="FUR-FU-10004091"/>
    <x v="0"/>
    <n v="187.76"/>
  </r>
  <r>
    <n v="7659"/>
    <s v="CA-2018-155740"/>
    <n v="30"/>
    <x v="7"/>
    <x v="3"/>
    <s v="02/08/2018"/>
    <x v="2"/>
    <s v="TC-21475"/>
    <s v="Tony Chapman"/>
    <x v="2"/>
    <x v="0"/>
    <x v="24"/>
    <x v="3"/>
    <s v="OFF-BI-10001071"/>
    <x v="1"/>
    <n v="76.775999999999996"/>
  </r>
  <r>
    <n v="7660"/>
    <s v="CA-2018-146493"/>
    <n v="1"/>
    <x v="1"/>
    <x v="3"/>
    <s v="05/06/2018"/>
    <x v="1"/>
    <s v="CV-12805"/>
    <s v="Cynthia Voltz"/>
    <x v="1"/>
    <x v="0"/>
    <x v="8"/>
    <x v="2"/>
    <s v="OFF-BI-10003676"/>
    <x v="1"/>
    <n v="53.9"/>
  </r>
  <r>
    <n v="7661"/>
    <s v="CA-2015-105417"/>
    <n v="7"/>
    <x v="9"/>
    <x v="2"/>
    <s v="12/01/2015"/>
    <x v="1"/>
    <s v="VS-21820"/>
    <s v="Vivek Sundaresam"/>
    <x v="0"/>
    <x v="0"/>
    <x v="5"/>
    <x v="2"/>
    <s v="FUR-FU-10004864"/>
    <x v="0"/>
    <n v="76.727999999999994"/>
  </r>
  <r>
    <n v="7662"/>
    <s v="CA-2015-105417"/>
    <n v="7"/>
    <x v="9"/>
    <x v="2"/>
    <s v="12/01/2015"/>
    <x v="1"/>
    <s v="VS-21820"/>
    <s v="Vivek Sundaresam"/>
    <x v="0"/>
    <x v="0"/>
    <x v="5"/>
    <x v="2"/>
    <s v="OFF-BI-10003708"/>
    <x v="1"/>
    <n v="10.43"/>
  </r>
  <r>
    <n v="7663"/>
    <s v="US-2018-141509"/>
    <n v="29"/>
    <x v="8"/>
    <x v="3"/>
    <s v="01/10/2018"/>
    <x v="2"/>
    <s v="SC-20575"/>
    <s v="Sonia Cooley"/>
    <x v="0"/>
    <x v="0"/>
    <x v="1"/>
    <x v="1"/>
    <s v="OFF-AR-10002067"/>
    <x v="1"/>
    <n v="99.2"/>
  </r>
  <r>
    <n v="7664"/>
    <s v="CA-2018-139493"/>
    <n v="13"/>
    <x v="8"/>
    <x v="3"/>
    <s v="19/09/2018"/>
    <x v="1"/>
    <s v="SG-20605"/>
    <s v="Speros Goranitis"/>
    <x v="0"/>
    <x v="0"/>
    <x v="3"/>
    <x v="0"/>
    <s v="OFF-AR-10003158"/>
    <x v="1"/>
    <n v="15.92"/>
  </r>
  <r>
    <n v="7665"/>
    <s v="CA-2015-151967"/>
    <n v="22"/>
    <x v="2"/>
    <x v="2"/>
    <s v="26/10/2015"/>
    <x v="1"/>
    <s v="NB-18580"/>
    <s v="Nicole Brennan"/>
    <x v="1"/>
    <x v="0"/>
    <x v="28"/>
    <x v="0"/>
    <s v="FUR-FU-10000193"/>
    <x v="0"/>
    <n v="129.91999999999999"/>
  </r>
  <r>
    <n v="7666"/>
    <s v="US-2017-140158"/>
    <n v="4"/>
    <x v="2"/>
    <x v="0"/>
    <s v="08/10/2017"/>
    <x v="1"/>
    <s v="DR-12940"/>
    <s v="Daniel Raglin"/>
    <x v="2"/>
    <x v="0"/>
    <x v="34"/>
    <x v="3"/>
    <s v="OFF-BI-10000977"/>
    <x v="1"/>
    <n v="30.4"/>
  </r>
  <r>
    <n v="7667"/>
    <s v="US-2017-140158"/>
    <n v="4"/>
    <x v="2"/>
    <x v="0"/>
    <s v="08/10/2017"/>
    <x v="1"/>
    <s v="DR-12940"/>
    <s v="Daniel Raglin"/>
    <x v="2"/>
    <x v="0"/>
    <x v="34"/>
    <x v="3"/>
    <s v="TEC-CO-10001449"/>
    <x v="2"/>
    <n v="5399.91"/>
  </r>
  <r>
    <n v="7668"/>
    <s v="US-2017-140158"/>
    <n v="4"/>
    <x v="2"/>
    <x v="0"/>
    <s v="08/10/2017"/>
    <x v="1"/>
    <s v="DR-12940"/>
    <s v="Daniel Raglin"/>
    <x v="2"/>
    <x v="0"/>
    <x v="34"/>
    <x v="3"/>
    <s v="OFF-ST-10000136"/>
    <x v="1"/>
    <n v="119.1"/>
  </r>
  <r>
    <n v="7669"/>
    <s v="CA-2016-130974"/>
    <n v="27"/>
    <x v="0"/>
    <x v="1"/>
    <s v="29/11/2016"/>
    <x v="0"/>
    <s v="MA-17560"/>
    <s v="Matt Abelman"/>
    <x v="2"/>
    <x v="0"/>
    <x v="31"/>
    <x v="3"/>
    <s v="OFF-PA-10000743"/>
    <x v="1"/>
    <n v="40.08"/>
  </r>
  <r>
    <n v="7670"/>
    <s v="CA-2016-130974"/>
    <n v="27"/>
    <x v="0"/>
    <x v="1"/>
    <s v="29/11/2016"/>
    <x v="0"/>
    <s v="MA-17560"/>
    <s v="Matt Abelman"/>
    <x v="2"/>
    <x v="0"/>
    <x v="31"/>
    <x v="3"/>
    <s v="OFF-PA-10001019"/>
    <x v="1"/>
    <n v="59.94"/>
  </r>
  <r>
    <n v="7671"/>
    <s v="CA-2016-130974"/>
    <n v="27"/>
    <x v="0"/>
    <x v="1"/>
    <s v="29/11/2016"/>
    <x v="0"/>
    <s v="MA-17560"/>
    <s v="Matt Abelman"/>
    <x v="2"/>
    <x v="0"/>
    <x v="31"/>
    <x v="3"/>
    <s v="TEC-AC-10003095"/>
    <x v="2"/>
    <n v="259.98"/>
  </r>
  <r>
    <n v="7672"/>
    <s v="CA-2016-130974"/>
    <n v="27"/>
    <x v="0"/>
    <x v="1"/>
    <s v="29/11/2016"/>
    <x v="0"/>
    <s v="MA-17560"/>
    <s v="Matt Abelman"/>
    <x v="2"/>
    <x v="0"/>
    <x v="31"/>
    <x v="3"/>
    <s v="FUR-BO-10002916"/>
    <x v="0"/>
    <n v="170.98"/>
  </r>
  <r>
    <n v="7673"/>
    <s v="CA-2016-130974"/>
    <n v="27"/>
    <x v="0"/>
    <x v="1"/>
    <s v="29/11/2016"/>
    <x v="0"/>
    <s v="MA-17560"/>
    <s v="Matt Abelman"/>
    <x v="2"/>
    <x v="0"/>
    <x v="31"/>
    <x v="3"/>
    <s v="FUR-FU-10002506"/>
    <x v="0"/>
    <n v="38.97"/>
  </r>
  <r>
    <n v="7674"/>
    <s v="CA-2016-130974"/>
    <n v="27"/>
    <x v="0"/>
    <x v="1"/>
    <s v="29/11/2016"/>
    <x v="0"/>
    <s v="MA-17560"/>
    <s v="Matt Abelman"/>
    <x v="2"/>
    <x v="0"/>
    <x v="31"/>
    <x v="3"/>
    <s v="OFF-PA-10003823"/>
    <x v="1"/>
    <n v="154.9"/>
  </r>
  <r>
    <n v="7675"/>
    <s v="CA-2016-130974"/>
    <n v="27"/>
    <x v="0"/>
    <x v="1"/>
    <s v="29/11/2016"/>
    <x v="0"/>
    <s v="MA-17560"/>
    <s v="Matt Abelman"/>
    <x v="2"/>
    <x v="0"/>
    <x v="31"/>
    <x v="3"/>
    <s v="FUR-TA-10004619"/>
    <x v="0"/>
    <n v="446.06799999999998"/>
  </r>
  <r>
    <n v="7676"/>
    <s v="CA-2018-133487"/>
    <n v="6"/>
    <x v="5"/>
    <x v="3"/>
    <s v="09/05/2018"/>
    <x v="0"/>
    <s v="TS-21655"/>
    <s v="Trudy Schmidt"/>
    <x v="0"/>
    <x v="0"/>
    <x v="1"/>
    <x v="1"/>
    <s v="OFF-AP-10001271"/>
    <x v="1"/>
    <n v="152.94"/>
  </r>
  <r>
    <n v="7677"/>
    <s v="CA-2015-142951"/>
    <n v="8"/>
    <x v="2"/>
    <x v="2"/>
    <s v="08/10/2015"/>
    <x v="3"/>
    <s v="JG-15115"/>
    <s v="Jack Garza"/>
    <x v="0"/>
    <x v="0"/>
    <x v="3"/>
    <x v="0"/>
    <s v="TEC-AC-10002331"/>
    <x v="2"/>
    <n v="23.472000000000001"/>
  </r>
  <r>
    <n v="7678"/>
    <s v="CA-2015-133592"/>
    <n v="31"/>
    <x v="4"/>
    <x v="2"/>
    <s v="07/01/2016"/>
    <x v="1"/>
    <s v="KM-16375"/>
    <s v="Katherine Murray"/>
    <x v="2"/>
    <x v="0"/>
    <x v="34"/>
    <x v="3"/>
    <s v="OFF-PA-10003228"/>
    <x v="1"/>
    <n v="195.64"/>
  </r>
  <r>
    <n v="7679"/>
    <s v="CA-2015-133592"/>
    <n v="31"/>
    <x v="4"/>
    <x v="2"/>
    <s v="07/01/2016"/>
    <x v="1"/>
    <s v="KM-16375"/>
    <s v="Katherine Murray"/>
    <x v="2"/>
    <x v="0"/>
    <x v="34"/>
    <x v="3"/>
    <s v="OFF-PA-10002586"/>
    <x v="1"/>
    <n v="14.94"/>
  </r>
  <r>
    <n v="7680"/>
    <s v="CA-2015-133592"/>
    <n v="31"/>
    <x v="4"/>
    <x v="2"/>
    <s v="07/01/2016"/>
    <x v="1"/>
    <s v="KM-16375"/>
    <s v="Katherine Murray"/>
    <x v="2"/>
    <x v="0"/>
    <x v="34"/>
    <x v="3"/>
    <s v="TEC-AC-10002049"/>
    <x v="2"/>
    <n v="1687.8"/>
  </r>
  <r>
    <n v="7681"/>
    <s v="CA-2015-133592"/>
    <n v="31"/>
    <x v="4"/>
    <x v="2"/>
    <s v="07/01/2016"/>
    <x v="1"/>
    <s v="KM-16375"/>
    <s v="Katherine Murray"/>
    <x v="2"/>
    <x v="0"/>
    <x v="34"/>
    <x v="3"/>
    <s v="FUR-BO-10000362"/>
    <x v="0"/>
    <n v="341.96"/>
  </r>
  <r>
    <n v="7682"/>
    <s v="CA-2015-133592"/>
    <n v="31"/>
    <x v="4"/>
    <x v="2"/>
    <s v="07/01/2016"/>
    <x v="1"/>
    <s v="KM-16375"/>
    <s v="Katherine Murray"/>
    <x v="2"/>
    <x v="0"/>
    <x v="34"/>
    <x v="3"/>
    <s v="FUR-CH-10004218"/>
    <x v="0"/>
    <n v="605.88"/>
  </r>
  <r>
    <n v="7683"/>
    <s v="CA-2016-120782"/>
    <n v="28"/>
    <x v="3"/>
    <x v="1"/>
    <s v="01/05/2016"/>
    <x v="2"/>
    <s v="SD-20485"/>
    <s v="Shirley Daniels"/>
    <x v="2"/>
    <x v="0"/>
    <x v="12"/>
    <x v="2"/>
    <s v="OFF-AP-10003779"/>
    <x v="1"/>
    <n v="186.732"/>
  </r>
  <r>
    <n v="7684"/>
    <s v="CA-2016-120782"/>
    <n v="28"/>
    <x v="3"/>
    <x v="1"/>
    <s v="01/05/2016"/>
    <x v="2"/>
    <s v="SD-20485"/>
    <s v="Shirley Daniels"/>
    <x v="2"/>
    <x v="0"/>
    <x v="12"/>
    <x v="2"/>
    <s v="OFF-BI-10003527"/>
    <x v="1"/>
    <n v="3812.97"/>
  </r>
  <r>
    <n v="7685"/>
    <s v="CA-2016-116876"/>
    <n v="14"/>
    <x v="11"/>
    <x v="1"/>
    <s v="21/02/2016"/>
    <x v="1"/>
    <s v="TT-21070"/>
    <s v="Ted Trevino"/>
    <x v="0"/>
    <x v="0"/>
    <x v="15"/>
    <x v="3"/>
    <s v="OFF-BI-10002897"/>
    <x v="1"/>
    <n v="26.423999999999999"/>
  </r>
  <r>
    <n v="7686"/>
    <s v="CA-2016-116876"/>
    <n v="14"/>
    <x v="11"/>
    <x v="1"/>
    <s v="21/02/2016"/>
    <x v="1"/>
    <s v="TT-21070"/>
    <s v="Ted Trevino"/>
    <x v="0"/>
    <x v="0"/>
    <x v="15"/>
    <x v="3"/>
    <s v="TEC-PH-10002584"/>
    <x v="2"/>
    <n v="625.99"/>
  </r>
  <r>
    <n v="7687"/>
    <s v="CA-2017-169838"/>
    <n v="25"/>
    <x v="0"/>
    <x v="0"/>
    <s v="29/11/2017"/>
    <x v="1"/>
    <s v="BB-11545"/>
    <s v="Brenda Bowman"/>
    <x v="1"/>
    <x v="0"/>
    <x v="12"/>
    <x v="2"/>
    <s v="FUR-TA-10001095"/>
    <x v="0"/>
    <n v="1568.61"/>
  </r>
  <r>
    <n v="7688"/>
    <s v="CA-2017-169838"/>
    <n v="25"/>
    <x v="0"/>
    <x v="0"/>
    <s v="29/11/2017"/>
    <x v="1"/>
    <s v="BB-11545"/>
    <s v="Brenda Bowman"/>
    <x v="1"/>
    <x v="0"/>
    <x v="12"/>
    <x v="2"/>
    <s v="OFF-BI-10004002"/>
    <x v="1"/>
    <n v="17.3"/>
  </r>
  <r>
    <n v="7689"/>
    <s v="CA-2017-169838"/>
    <n v="25"/>
    <x v="0"/>
    <x v="0"/>
    <s v="29/11/2017"/>
    <x v="1"/>
    <s v="BB-11545"/>
    <s v="Brenda Bowman"/>
    <x v="1"/>
    <x v="0"/>
    <x v="12"/>
    <x v="2"/>
    <s v="TEC-AC-10004518"/>
    <x v="2"/>
    <n v="160"/>
  </r>
  <r>
    <n v="7690"/>
    <s v="US-2018-128951"/>
    <n v="15"/>
    <x v="7"/>
    <x v="3"/>
    <s v="17/07/2018"/>
    <x v="2"/>
    <s v="RS-19420"/>
    <s v="Ricardo Sperren"/>
    <x v="1"/>
    <x v="0"/>
    <x v="17"/>
    <x v="0"/>
    <s v="OFF-AP-10002191"/>
    <x v="1"/>
    <n v="179.94"/>
  </r>
  <r>
    <n v="7691"/>
    <s v="US-2018-128951"/>
    <n v="15"/>
    <x v="7"/>
    <x v="3"/>
    <s v="17/07/2018"/>
    <x v="2"/>
    <s v="RS-19420"/>
    <s v="Ricardo Sperren"/>
    <x v="1"/>
    <x v="0"/>
    <x v="17"/>
    <x v="0"/>
    <s v="FUR-TA-10004575"/>
    <x v="0"/>
    <n v="872.94"/>
  </r>
  <r>
    <n v="7692"/>
    <s v="US-2018-128951"/>
    <n v="15"/>
    <x v="7"/>
    <x v="3"/>
    <s v="17/07/2018"/>
    <x v="2"/>
    <s v="RS-19420"/>
    <s v="Ricardo Sperren"/>
    <x v="1"/>
    <x v="0"/>
    <x v="17"/>
    <x v="0"/>
    <s v="OFF-PA-10003177"/>
    <x v="1"/>
    <n v="12.96"/>
  </r>
  <r>
    <n v="7693"/>
    <s v="CA-2015-102330"/>
    <n v="29"/>
    <x v="4"/>
    <x v="2"/>
    <s v="03/01/2016"/>
    <x v="1"/>
    <s v="AI-10855"/>
    <s v="Arianne Irving"/>
    <x v="0"/>
    <x v="0"/>
    <x v="1"/>
    <x v="1"/>
    <s v="OFF-LA-10003923"/>
    <x v="1"/>
    <n v="88.8"/>
  </r>
  <r>
    <n v="7694"/>
    <s v="CA-2015-102330"/>
    <n v="29"/>
    <x v="4"/>
    <x v="2"/>
    <s v="03/01/2016"/>
    <x v="1"/>
    <s v="AI-10855"/>
    <s v="Arianne Irving"/>
    <x v="0"/>
    <x v="0"/>
    <x v="1"/>
    <x v="1"/>
    <s v="TEC-PH-10001051"/>
    <x v="2"/>
    <n v="319.96800000000002"/>
  </r>
  <r>
    <n v="7695"/>
    <s v="CA-2017-118899"/>
    <n v="22"/>
    <x v="10"/>
    <x v="0"/>
    <s v="22/03/2017"/>
    <x v="3"/>
    <s v="MC-17275"/>
    <s v="Marc Crier"/>
    <x v="0"/>
    <x v="0"/>
    <x v="4"/>
    <x v="1"/>
    <s v="FUR-CH-10004754"/>
    <x v="0"/>
    <n v="167.88800000000001"/>
  </r>
  <r>
    <n v="7696"/>
    <s v="CA-2018-107958"/>
    <n v="2"/>
    <x v="7"/>
    <x v="3"/>
    <s v="05/07/2018"/>
    <x v="2"/>
    <s v="AH-10120"/>
    <s v="Adrian Hane"/>
    <x v="2"/>
    <x v="0"/>
    <x v="5"/>
    <x v="2"/>
    <s v="OFF-PA-10000357"/>
    <x v="1"/>
    <n v="163.96"/>
  </r>
  <r>
    <n v="7697"/>
    <s v="CA-2018-107958"/>
    <n v="2"/>
    <x v="7"/>
    <x v="3"/>
    <s v="05/07/2018"/>
    <x v="2"/>
    <s v="AH-10120"/>
    <s v="Adrian Hane"/>
    <x v="2"/>
    <x v="0"/>
    <x v="5"/>
    <x v="2"/>
    <s v="OFF-BI-10001787"/>
    <x v="1"/>
    <n v="5.2320000000000002"/>
  </r>
  <r>
    <n v="7698"/>
    <s v="CA-2018-151799"/>
    <n v="14"/>
    <x v="4"/>
    <x v="3"/>
    <s v="18/12/2018"/>
    <x v="1"/>
    <s v="BF-11170"/>
    <s v="Ben Ferrer"/>
    <x v="2"/>
    <x v="0"/>
    <x v="31"/>
    <x v="3"/>
    <s v="TEC-CO-10002313"/>
    <x v="2"/>
    <n v="1199.98"/>
  </r>
  <r>
    <n v="7699"/>
    <s v="CA-2018-151799"/>
    <n v="14"/>
    <x v="4"/>
    <x v="3"/>
    <s v="18/12/2018"/>
    <x v="1"/>
    <s v="BF-11170"/>
    <s v="Ben Ferrer"/>
    <x v="2"/>
    <x v="0"/>
    <x v="31"/>
    <x v="3"/>
    <s v="OFF-ST-10002790"/>
    <x v="1"/>
    <n v="73.849999999999994"/>
  </r>
  <r>
    <n v="7700"/>
    <s v="CA-2018-151799"/>
    <n v="14"/>
    <x v="4"/>
    <x v="3"/>
    <s v="18/12/2018"/>
    <x v="1"/>
    <s v="BF-11170"/>
    <s v="Ben Ferrer"/>
    <x v="2"/>
    <x v="0"/>
    <x v="31"/>
    <x v="3"/>
    <s v="OFF-SU-10001664"/>
    <x v="1"/>
    <n v="25.71"/>
  </r>
  <r>
    <n v="7701"/>
    <s v="CA-2018-151799"/>
    <n v="14"/>
    <x v="4"/>
    <x v="3"/>
    <s v="18/12/2018"/>
    <x v="1"/>
    <s v="BF-11170"/>
    <s v="Ben Ferrer"/>
    <x v="2"/>
    <x v="0"/>
    <x v="31"/>
    <x v="3"/>
    <s v="OFF-FA-10001332"/>
    <x v="1"/>
    <n v="17.28"/>
  </r>
  <r>
    <n v="7702"/>
    <s v="CA-2018-151799"/>
    <n v="14"/>
    <x v="4"/>
    <x v="3"/>
    <s v="18/12/2018"/>
    <x v="1"/>
    <s v="BF-11170"/>
    <s v="Ben Ferrer"/>
    <x v="2"/>
    <x v="0"/>
    <x v="31"/>
    <x v="3"/>
    <s v="FUR-TA-10003473"/>
    <x v="0"/>
    <n v="526.58199999999999"/>
  </r>
  <r>
    <n v="7703"/>
    <s v="CA-2017-114601"/>
    <n v="26"/>
    <x v="6"/>
    <x v="0"/>
    <s v="02/09/2017"/>
    <x v="1"/>
    <s v="AA-10480"/>
    <s v="Andrew Allen"/>
    <x v="0"/>
    <x v="0"/>
    <x v="12"/>
    <x v="2"/>
    <s v="OFF-PA-10000605"/>
    <x v="1"/>
    <n v="11.56"/>
  </r>
  <r>
    <n v="7704"/>
    <s v="CA-2017-114601"/>
    <n v="26"/>
    <x v="6"/>
    <x v="0"/>
    <s v="02/09/2017"/>
    <x v="1"/>
    <s v="AA-10480"/>
    <s v="Andrew Allen"/>
    <x v="0"/>
    <x v="0"/>
    <x v="12"/>
    <x v="2"/>
    <s v="TEC-PH-10002170"/>
    <x v="2"/>
    <n v="209.97"/>
  </r>
  <r>
    <n v="7705"/>
    <s v="CA-2017-114601"/>
    <n v="26"/>
    <x v="6"/>
    <x v="0"/>
    <s v="02/09/2017"/>
    <x v="1"/>
    <s v="AA-10480"/>
    <s v="Andrew Allen"/>
    <x v="0"/>
    <x v="0"/>
    <x v="12"/>
    <x v="2"/>
    <s v="FUR-TA-10004147"/>
    <x v="0"/>
    <n v="447.84"/>
  </r>
  <r>
    <n v="7706"/>
    <s v="CA-2017-114601"/>
    <n v="26"/>
    <x v="6"/>
    <x v="0"/>
    <s v="02/09/2017"/>
    <x v="1"/>
    <s v="AA-10480"/>
    <s v="Andrew Allen"/>
    <x v="0"/>
    <x v="0"/>
    <x v="12"/>
    <x v="2"/>
    <s v="TEC-AC-10003911"/>
    <x v="2"/>
    <n v="479.97"/>
  </r>
  <r>
    <n v="7707"/>
    <s v="CA-2017-114601"/>
    <n v="26"/>
    <x v="6"/>
    <x v="0"/>
    <s v="02/09/2017"/>
    <x v="1"/>
    <s v="AA-10480"/>
    <s v="Andrew Allen"/>
    <x v="0"/>
    <x v="0"/>
    <x v="12"/>
    <x v="2"/>
    <s v="OFF-AR-10002578"/>
    <x v="1"/>
    <n v="8.64"/>
  </r>
  <r>
    <n v="7708"/>
    <s v="CA-2018-100237"/>
    <n v="15"/>
    <x v="2"/>
    <x v="3"/>
    <s v="19/10/2018"/>
    <x v="1"/>
    <s v="SV-20815"/>
    <s v="Stuart Van"/>
    <x v="1"/>
    <x v="0"/>
    <x v="7"/>
    <x v="1"/>
    <s v="OFF-AR-10001761"/>
    <x v="1"/>
    <n v="11.68"/>
  </r>
  <r>
    <n v="7709"/>
    <s v="CA-2015-139542"/>
    <n v="25"/>
    <x v="2"/>
    <x v="2"/>
    <s v="29/10/2015"/>
    <x v="1"/>
    <s v="EH-14185"/>
    <s v="Evan Henry"/>
    <x v="0"/>
    <x v="0"/>
    <x v="9"/>
    <x v="3"/>
    <s v="TEC-AC-10001553"/>
    <x v="2"/>
    <n v="40.776000000000003"/>
  </r>
  <r>
    <n v="7710"/>
    <s v="CA-2015-139542"/>
    <n v="25"/>
    <x v="2"/>
    <x v="2"/>
    <s v="29/10/2015"/>
    <x v="1"/>
    <s v="EH-14185"/>
    <s v="Evan Henry"/>
    <x v="0"/>
    <x v="0"/>
    <x v="9"/>
    <x v="3"/>
    <s v="OFF-BI-10000309"/>
    <x v="1"/>
    <n v="13.698"/>
  </r>
  <r>
    <n v="7711"/>
    <s v="US-2016-142811"/>
    <n v="2"/>
    <x v="3"/>
    <x v="1"/>
    <s v="07/04/2016"/>
    <x v="1"/>
    <s v="JL-15850"/>
    <s v="John Lucas"/>
    <x v="0"/>
    <x v="0"/>
    <x v="16"/>
    <x v="1"/>
    <s v="TEC-PH-10003095"/>
    <x v="2"/>
    <n v="87.8"/>
  </r>
  <r>
    <n v="7712"/>
    <s v="CA-2018-139353"/>
    <n v="28"/>
    <x v="2"/>
    <x v="3"/>
    <s v="30/10/2018"/>
    <x v="0"/>
    <s v="JM-15250"/>
    <s v="Janet Martin"/>
    <x v="0"/>
    <x v="0"/>
    <x v="3"/>
    <x v="0"/>
    <s v="FUR-FU-10001876"/>
    <x v="0"/>
    <n v="77.951999999999998"/>
  </r>
  <r>
    <n v="7713"/>
    <s v="CA-2018-139353"/>
    <n v="28"/>
    <x v="2"/>
    <x v="3"/>
    <s v="30/10/2018"/>
    <x v="0"/>
    <s v="JM-15250"/>
    <s v="Janet Martin"/>
    <x v="0"/>
    <x v="0"/>
    <x v="3"/>
    <x v="0"/>
    <s v="OFF-ST-10001522"/>
    <x v="1"/>
    <n v="147.184"/>
  </r>
  <r>
    <n v="7714"/>
    <s v="CA-2018-139353"/>
    <n v="28"/>
    <x v="2"/>
    <x v="3"/>
    <s v="30/10/2018"/>
    <x v="0"/>
    <s v="JM-15250"/>
    <s v="Janet Martin"/>
    <x v="0"/>
    <x v="0"/>
    <x v="3"/>
    <x v="0"/>
    <s v="OFF-PA-10000300"/>
    <x v="1"/>
    <n v="47.951999999999998"/>
  </r>
  <r>
    <n v="7715"/>
    <s v="CA-2015-150203"/>
    <n v="5"/>
    <x v="4"/>
    <x v="2"/>
    <s v="07/12/2015"/>
    <x v="2"/>
    <s v="JB-15925"/>
    <s v="Joni Blumstein"/>
    <x v="0"/>
    <x v="0"/>
    <x v="1"/>
    <x v="1"/>
    <s v="OFF-AP-10001469"/>
    <x v="1"/>
    <n v="250.26"/>
  </r>
  <r>
    <n v="7716"/>
    <s v="US-2018-101518"/>
    <n v="3"/>
    <x v="0"/>
    <x v="3"/>
    <s v="08/11/2018"/>
    <x v="1"/>
    <s v="PB-19105"/>
    <s v="Peter Bühler"/>
    <x v="0"/>
    <x v="0"/>
    <x v="9"/>
    <x v="3"/>
    <s v="TEC-AC-10001553"/>
    <x v="2"/>
    <n v="40.776000000000003"/>
  </r>
  <r>
    <n v="7717"/>
    <s v="CA-2016-149636"/>
    <n v="6"/>
    <x v="9"/>
    <x v="1"/>
    <s v="12/01/2016"/>
    <x v="1"/>
    <s v="SP-20620"/>
    <s v="Stefania Perrino"/>
    <x v="1"/>
    <x v="0"/>
    <x v="22"/>
    <x v="1"/>
    <s v="OFF-PA-10004041"/>
    <x v="1"/>
    <n v="29.6"/>
  </r>
  <r>
    <n v="7718"/>
    <s v="CA-2016-149636"/>
    <n v="6"/>
    <x v="9"/>
    <x v="1"/>
    <s v="12/01/2016"/>
    <x v="1"/>
    <s v="SP-20620"/>
    <s v="Stefania Perrino"/>
    <x v="1"/>
    <x v="0"/>
    <x v="22"/>
    <x v="1"/>
    <s v="OFF-BI-10002764"/>
    <x v="1"/>
    <n v="1.9379999999999999"/>
  </r>
  <r>
    <n v="7719"/>
    <s v="US-2018-146213"/>
    <n v="9"/>
    <x v="8"/>
    <x v="3"/>
    <s v="14/09/2018"/>
    <x v="1"/>
    <s v="MC-17605"/>
    <s v="Matt Connell"/>
    <x v="1"/>
    <x v="0"/>
    <x v="1"/>
    <x v="1"/>
    <s v="TEC-AC-10001114"/>
    <x v="2"/>
    <n v="159.96"/>
  </r>
  <r>
    <n v="7720"/>
    <s v="CA-2016-108588"/>
    <n v="5"/>
    <x v="9"/>
    <x v="1"/>
    <s v="10/01/2016"/>
    <x v="1"/>
    <s v="BG-11695"/>
    <s v="Brooke Gillingham"/>
    <x v="1"/>
    <x v="0"/>
    <x v="15"/>
    <x v="3"/>
    <s v="OFF-AR-10001615"/>
    <x v="1"/>
    <n v="59.52"/>
  </r>
  <r>
    <n v="7721"/>
    <s v="CA-2016-108588"/>
    <n v="5"/>
    <x v="9"/>
    <x v="1"/>
    <s v="10/01/2016"/>
    <x v="1"/>
    <s v="BG-11695"/>
    <s v="Brooke Gillingham"/>
    <x v="1"/>
    <x v="0"/>
    <x v="15"/>
    <x v="3"/>
    <s v="OFF-EN-10000461"/>
    <x v="1"/>
    <n v="17.48"/>
  </r>
  <r>
    <n v="7722"/>
    <s v="CA-2016-108588"/>
    <n v="5"/>
    <x v="9"/>
    <x v="1"/>
    <s v="10/01/2016"/>
    <x v="1"/>
    <s v="BG-11695"/>
    <s v="Brooke Gillingham"/>
    <x v="1"/>
    <x v="0"/>
    <x v="15"/>
    <x v="3"/>
    <s v="OFF-BI-10004506"/>
    <x v="1"/>
    <n v="13.167999999999999"/>
  </r>
  <r>
    <n v="7723"/>
    <s v="US-2018-138086"/>
    <n v="16"/>
    <x v="3"/>
    <x v="3"/>
    <s v="20/04/2018"/>
    <x v="1"/>
    <s v="JO-15550"/>
    <s v="Jesus Ocampo"/>
    <x v="2"/>
    <x v="0"/>
    <x v="1"/>
    <x v="1"/>
    <s v="OFF-AP-10000027"/>
    <x v="1"/>
    <n v="40.74"/>
  </r>
  <r>
    <n v="7724"/>
    <s v="CA-2016-139374"/>
    <n v="10"/>
    <x v="8"/>
    <x v="1"/>
    <s v="14/09/2016"/>
    <x v="1"/>
    <s v="AR-10345"/>
    <s v="Alex Russell"/>
    <x v="1"/>
    <x v="0"/>
    <x v="5"/>
    <x v="2"/>
    <s v="FUR-CH-10003981"/>
    <x v="0"/>
    <n v="179.886"/>
  </r>
  <r>
    <n v="7725"/>
    <s v="CA-2017-113978"/>
    <n v="25"/>
    <x v="8"/>
    <x v="0"/>
    <s v="29/09/2017"/>
    <x v="1"/>
    <s v="TS-21505"/>
    <s v="Tony Sayre"/>
    <x v="0"/>
    <x v="0"/>
    <x v="24"/>
    <x v="3"/>
    <s v="OFF-AP-10003849"/>
    <x v="1"/>
    <n v="286.25599999999997"/>
  </r>
  <r>
    <n v="7726"/>
    <s v="CA-2017-113978"/>
    <n v="25"/>
    <x v="8"/>
    <x v="0"/>
    <s v="29/09/2017"/>
    <x v="1"/>
    <s v="TS-21505"/>
    <s v="Tony Sayre"/>
    <x v="0"/>
    <x v="0"/>
    <x v="24"/>
    <x v="3"/>
    <s v="OFF-ST-10004963"/>
    <x v="1"/>
    <n v="24.224"/>
  </r>
  <r>
    <n v="7727"/>
    <s v="CA-2017-113978"/>
    <n v="25"/>
    <x v="8"/>
    <x v="0"/>
    <s v="29/09/2017"/>
    <x v="1"/>
    <s v="TS-21505"/>
    <s v="Tony Sayre"/>
    <x v="0"/>
    <x v="0"/>
    <x v="24"/>
    <x v="3"/>
    <s v="OFF-ST-10002574"/>
    <x v="1"/>
    <n v="331.536"/>
  </r>
  <r>
    <n v="7728"/>
    <s v="US-2016-150231"/>
    <n v="16"/>
    <x v="10"/>
    <x v="1"/>
    <s v="20/03/2016"/>
    <x v="0"/>
    <s v="JK-15640"/>
    <s v="Jim Kriz"/>
    <x v="2"/>
    <x v="0"/>
    <x v="15"/>
    <x v="3"/>
    <s v="OFF-AR-10001761"/>
    <x v="1"/>
    <n v="17.52"/>
  </r>
  <r>
    <n v="7729"/>
    <s v="CA-2017-106915"/>
    <n v="26"/>
    <x v="0"/>
    <x v="0"/>
    <s v="02/12/2017"/>
    <x v="1"/>
    <s v="GA-14515"/>
    <s v="George Ashbrook"/>
    <x v="0"/>
    <x v="0"/>
    <x v="5"/>
    <x v="2"/>
    <s v="OFF-AR-10000716"/>
    <x v="1"/>
    <n v="17.856000000000002"/>
  </r>
  <r>
    <n v="7730"/>
    <s v="US-2017-109260"/>
    <n v="26"/>
    <x v="8"/>
    <x v="0"/>
    <s v="01/10/2017"/>
    <x v="1"/>
    <s v="TN-21040"/>
    <s v="Tanja Norvell"/>
    <x v="2"/>
    <x v="0"/>
    <x v="2"/>
    <x v="0"/>
    <s v="TEC-AC-10002637"/>
    <x v="2"/>
    <n v="431.976"/>
  </r>
  <r>
    <n v="7731"/>
    <s v="CA-2018-104850"/>
    <n v="13"/>
    <x v="1"/>
    <x v="3"/>
    <s v="19/06/2018"/>
    <x v="1"/>
    <s v="TW-21025"/>
    <s v="Tamara Willingham"/>
    <x v="2"/>
    <x v="0"/>
    <x v="4"/>
    <x v="1"/>
    <s v="FUR-CH-10003774"/>
    <x v="0"/>
    <n v="291.13600000000002"/>
  </r>
  <r>
    <n v="7732"/>
    <s v="CA-2018-140508"/>
    <n v="18"/>
    <x v="8"/>
    <x v="3"/>
    <s v="21/09/2018"/>
    <x v="2"/>
    <s v="PA-19060"/>
    <s v="Pete Armstrong"/>
    <x v="2"/>
    <x v="0"/>
    <x v="5"/>
    <x v="2"/>
    <s v="OFF-EN-10000927"/>
    <x v="1"/>
    <n v="114.848"/>
  </r>
  <r>
    <n v="7733"/>
    <s v="CA-2018-143294"/>
    <n v="2"/>
    <x v="1"/>
    <x v="3"/>
    <s v="08/06/2018"/>
    <x v="1"/>
    <s v="JD-15790"/>
    <s v="John Dryer"/>
    <x v="0"/>
    <x v="0"/>
    <x v="5"/>
    <x v="2"/>
    <s v="OFF-PA-10000743"/>
    <x v="1"/>
    <n v="10.688000000000001"/>
  </r>
  <r>
    <n v="7734"/>
    <s v="CA-2017-165673"/>
    <n v="15"/>
    <x v="5"/>
    <x v="0"/>
    <s v="19/05/2017"/>
    <x v="0"/>
    <s v="MN-17935"/>
    <s v="Michael Nguyen"/>
    <x v="0"/>
    <x v="0"/>
    <x v="24"/>
    <x v="3"/>
    <s v="OFF-PA-10000697"/>
    <x v="1"/>
    <n v="15.231999999999999"/>
  </r>
  <r>
    <n v="7735"/>
    <s v="CA-2018-134418"/>
    <n v="15"/>
    <x v="8"/>
    <x v="3"/>
    <s v="20/09/2018"/>
    <x v="1"/>
    <s v="GM-14500"/>
    <s v="Gene McClure"/>
    <x v="0"/>
    <x v="0"/>
    <x v="4"/>
    <x v="1"/>
    <s v="OFF-AR-10004441"/>
    <x v="1"/>
    <n v="12.42"/>
  </r>
  <r>
    <n v="7736"/>
    <s v="US-2017-106313"/>
    <n v="22"/>
    <x v="6"/>
    <x v="0"/>
    <s v="26/08/2017"/>
    <x v="1"/>
    <s v="DG-13300"/>
    <s v="Deirdre Greer"/>
    <x v="1"/>
    <x v="0"/>
    <x v="4"/>
    <x v="1"/>
    <s v="OFF-PA-10001870"/>
    <x v="1"/>
    <n v="19.440000000000001"/>
  </r>
  <r>
    <n v="7737"/>
    <s v="CA-2015-105872"/>
    <n v="30"/>
    <x v="5"/>
    <x v="2"/>
    <s v="06/06/2015"/>
    <x v="1"/>
    <s v="JG-15160"/>
    <s v="James Galang"/>
    <x v="0"/>
    <x v="0"/>
    <x v="15"/>
    <x v="3"/>
    <s v="OFF-BI-10003684"/>
    <x v="1"/>
    <n v="70.367999999999995"/>
  </r>
  <r>
    <n v="7738"/>
    <s v="CA-2018-108287"/>
    <n v="18"/>
    <x v="4"/>
    <x v="3"/>
    <s v="20/12/2018"/>
    <x v="2"/>
    <s v="AG-10330"/>
    <s v="Alex Grayson"/>
    <x v="0"/>
    <x v="0"/>
    <x v="3"/>
    <x v="0"/>
    <s v="OFF-AR-10001315"/>
    <x v="1"/>
    <n v="12.672000000000001"/>
  </r>
  <r>
    <n v="7739"/>
    <s v="CA-2018-141103"/>
    <n v="30"/>
    <x v="7"/>
    <x v="3"/>
    <s v="06/08/2018"/>
    <x v="1"/>
    <s v="JF-15355"/>
    <s v="Jay Fein"/>
    <x v="0"/>
    <x v="0"/>
    <x v="39"/>
    <x v="3"/>
    <s v="TEC-PH-10003589"/>
    <x v="2"/>
    <n v="89.95"/>
  </r>
  <r>
    <n v="7740"/>
    <s v="CA-2015-154781"/>
    <n v="21"/>
    <x v="0"/>
    <x v="2"/>
    <s v="26/11/2015"/>
    <x v="1"/>
    <s v="SC-20680"/>
    <s v="Steve Carroll"/>
    <x v="2"/>
    <x v="0"/>
    <x v="1"/>
    <x v="1"/>
    <s v="OFF-PA-10001609"/>
    <x v="1"/>
    <n v="6.58"/>
  </r>
  <r>
    <n v="7741"/>
    <s v="CA-2015-154781"/>
    <n v="21"/>
    <x v="0"/>
    <x v="2"/>
    <s v="26/11/2015"/>
    <x v="1"/>
    <s v="SC-20680"/>
    <s v="Steve Carroll"/>
    <x v="2"/>
    <x v="0"/>
    <x v="1"/>
    <x v="1"/>
    <s v="TEC-AC-10000474"/>
    <x v="2"/>
    <n v="94.99"/>
  </r>
  <r>
    <n v="7742"/>
    <s v="CA-2016-147816"/>
    <n v="24"/>
    <x v="8"/>
    <x v="1"/>
    <s v="26/09/2016"/>
    <x v="0"/>
    <s v="CM-11935"/>
    <s v="Carlos Meador"/>
    <x v="0"/>
    <x v="0"/>
    <x v="16"/>
    <x v="1"/>
    <s v="TEC-PH-10003095"/>
    <x v="2"/>
    <n v="35.119999999999997"/>
  </r>
  <r>
    <n v="7743"/>
    <s v="CA-2018-105326"/>
    <n v="20"/>
    <x v="6"/>
    <x v="3"/>
    <s v="27/08/2018"/>
    <x v="1"/>
    <s v="KT-16480"/>
    <s v="Kean Thornton"/>
    <x v="0"/>
    <x v="0"/>
    <x v="1"/>
    <x v="1"/>
    <s v="OFF-PA-10001639"/>
    <x v="1"/>
    <n v="25.92"/>
  </r>
  <r>
    <n v="7744"/>
    <s v="CA-2017-133613"/>
    <n v="17"/>
    <x v="1"/>
    <x v="0"/>
    <s v="22/06/2017"/>
    <x v="1"/>
    <s v="CP-12340"/>
    <s v="Christine Phan"/>
    <x v="1"/>
    <x v="0"/>
    <x v="29"/>
    <x v="3"/>
    <s v="OFF-BI-10002003"/>
    <x v="1"/>
    <n v="7.96"/>
  </r>
  <r>
    <n v="7745"/>
    <s v="CA-2017-133613"/>
    <n v="17"/>
    <x v="1"/>
    <x v="0"/>
    <s v="22/06/2017"/>
    <x v="1"/>
    <s v="CP-12340"/>
    <s v="Christine Phan"/>
    <x v="1"/>
    <x v="0"/>
    <x v="29"/>
    <x v="3"/>
    <s v="TEC-PH-10004539"/>
    <x v="2"/>
    <n v="566.97"/>
  </r>
  <r>
    <n v="7746"/>
    <s v="CA-2017-133613"/>
    <n v="17"/>
    <x v="1"/>
    <x v="0"/>
    <s v="22/06/2017"/>
    <x v="1"/>
    <s v="CP-12340"/>
    <s v="Christine Phan"/>
    <x v="1"/>
    <x v="0"/>
    <x v="29"/>
    <x v="3"/>
    <s v="OFF-AR-10003829"/>
    <x v="1"/>
    <n v="9.84"/>
  </r>
  <r>
    <n v="7747"/>
    <s v="CA-2016-109113"/>
    <n v="19"/>
    <x v="4"/>
    <x v="1"/>
    <s v="23/12/2016"/>
    <x v="1"/>
    <s v="EK-13795"/>
    <s v="Eileen Kiefer"/>
    <x v="2"/>
    <x v="0"/>
    <x v="10"/>
    <x v="2"/>
    <s v="TEC-AC-10004761"/>
    <x v="2"/>
    <n v="25.488"/>
  </r>
  <r>
    <n v="7748"/>
    <s v="CA-2016-156153"/>
    <n v="31"/>
    <x v="5"/>
    <x v="1"/>
    <s v="02/06/2016"/>
    <x v="0"/>
    <s v="CW-11905"/>
    <s v="Carl Weiss"/>
    <x v="2"/>
    <x v="0"/>
    <x v="15"/>
    <x v="3"/>
    <s v="OFF-FA-10003472"/>
    <x v="1"/>
    <n v="7.56"/>
  </r>
  <r>
    <n v="7749"/>
    <s v="CA-2016-133242"/>
    <n v="18"/>
    <x v="1"/>
    <x v="1"/>
    <s v="24/06/2016"/>
    <x v="1"/>
    <s v="KH-16510"/>
    <s v="Keith Herrera"/>
    <x v="0"/>
    <x v="0"/>
    <x v="17"/>
    <x v="0"/>
    <s v="FUR-FU-10003464"/>
    <x v="0"/>
    <n v="60.84"/>
  </r>
  <r>
    <n v="7750"/>
    <s v="CA-2016-133242"/>
    <n v="18"/>
    <x v="1"/>
    <x v="1"/>
    <s v="24/06/2016"/>
    <x v="1"/>
    <s v="KH-16510"/>
    <s v="Keith Herrera"/>
    <x v="0"/>
    <x v="0"/>
    <x v="17"/>
    <x v="0"/>
    <s v="OFF-ST-10003716"/>
    <x v="1"/>
    <n v="450.04"/>
  </r>
  <r>
    <n v="7751"/>
    <s v="CA-2016-133242"/>
    <n v="18"/>
    <x v="1"/>
    <x v="1"/>
    <s v="24/06/2016"/>
    <x v="1"/>
    <s v="KH-16510"/>
    <s v="Keith Herrera"/>
    <x v="0"/>
    <x v="0"/>
    <x v="17"/>
    <x v="0"/>
    <s v="OFF-BI-10004002"/>
    <x v="1"/>
    <n v="34.6"/>
  </r>
  <r>
    <n v="7752"/>
    <s v="CA-2016-133242"/>
    <n v="18"/>
    <x v="1"/>
    <x v="1"/>
    <s v="24/06/2016"/>
    <x v="1"/>
    <s v="KH-16510"/>
    <s v="Keith Herrera"/>
    <x v="0"/>
    <x v="0"/>
    <x v="17"/>
    <x v="0"/>
    <s v="TEC-PH-10002496"/>
    <x v="2"/>
    <n v="467.97"/>
  </r>
  <r>
    <n v="7753"/>
    <s v="CA-2016-133242"/>
    <n v="18"/>
    <x v="1"/>
    <x v="1"/>
    <s v="24/06/2016"/>
    <x v="1"/>
    <s v="KH-16510"/>
    <s v="Keith Herrera"/>
    <x v="0"/>
    <x v="0"/>
    <x v="17"/>
    <x v="0"/>
    <s v="OFF-BI-10004826"/>
    <x v="1"/>
    <n v="33.020000000000003"/>
  </r>
  <r>
    <n v="7754"/>
    <s v="CA-2016-158323"/>
    <n v="30"/>
    <x v="0"/>
    <x v="1"/>
    <s v="03/12/2016"/>
    <x v="2"/>
    <s v="AB-10600"/>
    <s v="Ann Blume"/>
    <x v="1"/>
    <x v="0"/>
    <x v="3"/>
    <x v="0"/>
    <s v="FUR-FU-10001546"/>
    <x v="0"/>
    <n v="17.088000000000001"/>
  </r>
  <r>
    <n v="7755"/>
    <s v="CA-2016-161795"/>
    <n v="21"/>
    <x v="4"/>
    <x v="1"/>
    <s v="23/12/2016"/>
    <x v="0"/>
    <s v="AH-10075"/>
    <s v="Adam Hart"/>
    <x v="1"/>
    <x v="0"/>
    <x v="24"/>
    <x v="3"/>
    <s v="OFF-AR-10001919"/>
    <x v="1"/>
    <n v="3.008"/>
  </r>
  <r>
    <n v="7756"/>
    <s v="CA-2018-100902"/>
    <n v="17"/>
    <x v="0"/>
    <x v="3"/>
    <s v="21/11/2018"/>
    <x v="1"/>
    <s v="CK-12595"/>
    <s v="Clytie Kelty"/>
    <x v="0"/>
    <x v="0"/>
    <x v="3"/>
    <x v="0"/>
    <s v="OFF-PA-10002558"/>
    <x v="1"/>
    <n v="268.24"/>
  </r>
  <r>
    <n v="7757"/>
    <s v="CA-2018-100902"/>
    <n v="17"/>
    <x v="0"/>
    <x v="3"/>
    <s v="21/11/2018"/>
    <x v="1"/>
    <s v="CK-12595"/>
    <s v="Clytie Kelty"/>
    <x v="0"/>
    <x v="0"/>
    <x v="3"/>
    <x v="0"/>
    <s v="TEC-AC-10003174"/>
    <x v="2"/>
    <n v="431.16"/>
  </r>
  <r>
    <n v="7758"/>
    <s v="CA-2018-112844"/>
    <n v="13"/>
    <x v="0"/>
    <x v="3"/>
    <s v="16/11/2018"/>
    <x v="0"/>
    <s v="SP-20620"/>
    <s v="Stefania Perrino"/>
    <x v="1"/>
    <x v="0"/>
    <x v="15"/>
    <x v="3"/>
    <s v="TEC-PH-10003988"/>
    <x v="2"/>
    <n v="43.6"/>
  </r>
  <r>
    <n v="7759"/>
    <s v="CA-2018-112844"/>
    <n v="13"/>
    <x v="0"/>
    <x v="3"/>
    <s v="16/11/2018"/>
    <x v="0"/>
    <s v="SP-20620"/>
    <s v="Stefania Perrino"/>
    <x v="1"/>
    <x v="0"/>
    <x v="15"/>
    <x v="3"/>
    <s v="FUR-FU-10004845"/>
    <x v="0"/>
    <n v="154.94999999999999"/>
  </r>
  <r>
    <n v="7760"/>
    <s v="CA-2017-158925"/>
    <n v="24"/>
    <x v="2"/>
    <x v="0"/>
    <s v="28/10/2017"/>
    <x v="1"/>
    <s v="JP-15460"/>
    <s v="Jennifer Patt"/>
    <x v="1"/>
    <x v="0"/>
    <x v="5"/>
    <x v="2"/>
    <s v="OFF-PA-10003072"/>
    <x v="1"/>
    <n v="15.552"/>
  </r>
  <r>
    <n v="7761"/>
    <s v="CA-2015-155390"/>
    <n v="6"/>
    <x v="4"/>
    <x v="2"/>
    <s v="11/12/2015"/>
    <x v="1"/>
    <s v="BG-11035"/>
    <s v="Barry Gonzalez"/>
    <x v="0"/>
    <x v="0"/>
    <x v="18"/>
    <x v="0"/>
    <s v="OFF-PA-10003641"/>
    <x v="1"/>
    <n v="42.207999999999998"/>
  </r>
  <r>
    <n v="7762"/>
    <s v="CA-2018-123071"/>
    <n v="3"/>
    <x v="4"/>
    <x v="3"/>
    <s v="06/12/2018"/>
    <x v="2"/>
    <s v="CC-12550"/>
    <s v="Clay Cheatham"/>
    <x v="0"/>
    <x v="0"/>
    <x v="5"/>
    <x v="2"/>
    <s v="OFF-PA-10003729"/>
    <x v="1"/>
    <n v="10.368"/>
  </r>
  <r>
    <n v="7763"/>
    <s v="CA-2018-156391"/>
    <n v="26"/>
    <x v="8"/>
    <x v="3"/>
    <s v="28/09/2018"/>
    <x v="2"/>
    <s v="SL-20155"/>
    <s v="Sara Luxemburg"/>
    <x v="2"/>
    <x v="0"/>
    <x v="21"/>
    <x v="1"/>
    <s v="OFF-AR-10003251"/>
    <x v="1"/>
    <n v="2.2240000000000002"/>
  </r>
  <r>
    <n v="7764"/>
    <s v="CA-2016-103093"/>
    <n v="3"/>
    <x v="11"/>
    <x v="1"/>
    <s v="07/02/2016"/>
    <x v="1"/>
    <s v="FO-14305"/>
    <s v="Frank Olsen"/>
    <x v="0"/>
    <x v="0"/>
    <x v="32"/>
    <x v="0"/>
    <s v="OFF-EN-10003286"/>
    <x v="1"/>
    <n v="74.52"/>
  </r>
  <r>
    <n v="7765"/>
    <s v="US-2018-118941"/>
    <n v="12"/>
    <x v="6"/>
    <x v="3"/>
    <s v="12/08/2018"/>
    <x v="3"/>
    <s v="BB-11545"/>
    <s v="Brenda Bowman"/>
    <x v="1"/>
    <x v="0"/>
    <x v="39"/>
    <x v="3"/>
    <s v="OFF-AR-10004078"/>
    <x v="1"/>
    <n v="17.52"/>
  </r>
  <r>
    <n v="7766"/>
    <s v="US-2018-118941"/>
    <n v="12"/>
    <x v="6"/>
    <x v="3"/>
    <s v="12/08/2018"/>
    <x v="3"/>
    <s v="BB-11545"/>
    <s v="Brenda Bowman"/>
    <x v="1"/>
    <x v="0"/>
    <x v="39"/>
    <x v="3"/>
    <s v="FUR-CH-10002331"/>
    <x v="0"/>
    <n v="1779.9"/>
  </r>
  <r>
    <n v="7767"/>
    <s v="US-2018-118941"/>
    <n v="12"/>
    <x v="6"/>
    <x v="3"/>
    <s v="12/08/2018"/>
    <x v="3"/>
    <s v="BB-11545"/>
    <s v="Brenda Bowman"/>
    <x v="1"/>
    <x v="0"/>
    <x v="39"/>
    <x v="3"/>
    <s v="OFF-AR-10001953"/>
    <x v="1"/>
    <n v="219.9"/>
  </r>
  <r>
    <n v="7768"/>
    <s v="CA-2016-169299"/>
    <n v="24"/>
    <x v="6"/>
    <x v="1"/>
    <s v="26/08/2016"/>
    <x v="2"/>
    <s v="DO-13435"/>
    <s v="Denny Ordway"/>
    <x v="0"/>
    <x v="0"/>
    <x v="21"/>
    <x v="1"/>
    <s v="OFF-AR-10002053"/>
    <x v="1"/>
    <n v="7.1520000000000001"/>
  </r>
  <r>
    <n v="7769"/>
    <s v="CA-2018-154088"/>
    <n v="12"/>
    <x v="0"/>
    <x v="3"/>
    <s v="17/11/2018"/>
    <x v="1"/>
    <s v="LB-16735"/>
    <s v="Larry Blacks"/>
    <x v="0"/>
    <x v="0"/>
    <x v="2"/>
    <x v="0"/>
    <s v="OFF-PA-10003651"/>
    <x v="1"/>
    <n v="26.72"/>
  </r>
  <r>
    <n v="7770"/>
    <s v="CA-2017-155978"/>
    <n v="1"/>
    <x v="6"/>
    <x v="0"/>
    <s v="01/08/2017"/>
    <x v="3"/>
    <s v="TS-21205"/>
    <s v="Thomas Seio"/>
    <x v="1"/>
    <x v="0"/>
    <x v="1"/>
    <x v="1"/>
    <s v="TEC-PH-10002885"/>
    <x v="2"/>
    <n v="1039.7280000000001"/>
  </r>
  <r>
    <n v="7771"/>
    <s v="CA-2017-155978"/>
    <n v="1"/>
    <x v="6"/>
    <x v="0"/>
    <s v="01/08/2017"/>
    <x v="3"/>
    <s v="TS-21205"/>
    <s v="Thomas Seio"/>
    <x v="1"/>
    <x v="0"/>
    <x v="1"/>
    <x v="1"/>
    <s v="OFF-AP-10002892"/>
    <x v="1"/>
    <n v="45.96"/>
  </r>
  <r>
    <n v="7772"/>
    <s v="CA-2017-108196"/>
    <n v="25"/>
    <x v="0"/>
    <x v="0"/>
    <s v="02/12/2017"/>
    <x v="1"/>
    <s v="CS-12505"/>
    <s v="Cindy Stewart"/>
    <x v="0"/>
    <x v="0"/>
    <x v="24"/>
    <x v="3"/>
    <s v="OFF-BI-10000545"/>
    <x v="1"/>
    <n v="456.58800000000002"/>
  </r>
  <r>
    <n v="7773"/>
    <s v="CA-2017-108196"/>
    <n v="25"/>
    <x v="0"/>
    <x v="0"/>
    <s v="02/12/2017"/>
    <x v="1"/>
    <s v="CS-12505"/>
    <s v="Cindy Stewart"/>
    <x v="0"/>
    <x v="0"/>
    <x v="24"/>
    <x v="3"/>
    <s v="TEC-MA-10000418"/>
    <x v="2"/>
    <n v="4499.9849999999997"/>
  </r>
  <r>
    <n v="7774"/>
    <s v="CA-2017-108196"/>
    <n v="25"/>
    <x v="0"/>
    <x v="0"/>
    <s v="02/12/2017"/>
    <x v="1"/>
    <s v="CS-12505"/>
    <s v="Cindy Stewart"/>
    <x v="0"/>
    <x v="0"/>
    <x v="24"/>
    <x v="3"/>
    <s v="TEC-AC-10000926"/>
    <x v="2"/>
    <n v="59.975999999999999"/>
  </r>
  <r>
    <n v="7775"/>
    <s v="CA-2017-152800"/>
    <n v="13"/>
    <x v="3"/>
    <x v="0"/>
    <s v="15/04/2017"/>
    <x v="2"/>
    <s v="SP-20920"/>
    <s v="Susan Pistek"/>
    <x v="0"/>
    <x v="0"/>
    <x v="1"/>
    <x v="1"/>
    <s v="OFF-EN-10001509"/>
    <x v="1"/>
    <n v="6.12"/>
  </r>
  <r>
    <n v="7776"/>
    <s v="CA-2015-166961"/>
    <n v="27"/>
    <x v="4"/>
    <x v="2"/>
    <s v="31/12/2015"/>
    <x v="1"/>
    <s v="CD-12790"/>
    <s v="Cynthia Delaney"/>
    <x v="2"/>
    <x v="0"/>
    <x v="1"/>
    <x v="1"/>
    <s v="OFF-AP-10001366"/>
    <x v="1"/>
    <n v="10.98"/>
  </r>
  <r>
    <n v="7777"/>
    <s v="CA-2015-166961"/>
    <n v="27"/>
    <x v="4"/>
    <x v="2"/>
    <s v="31/12/2015"/>
    <x v="1"/>
    <s v="CD-12790"/>
    <s v="Cynthia Delaney"/>
    <x v="2"/>
    <x v="0"/>
    <x v="1"/>
    <x v="1"/>
    <s v="OFF-FA-10003485"/>
    <x v="1"/>
    <n v="7.86"/>
  </r>
  <r>
    <n v="7778"/>
    <s v="CA-2015-166961"/>
    <n v="27"/>
    <x v="4"/>
    <x v="2"/>
    <s v="31/12/2015"/>
    <x v="1"/>
    <s v="CD-12790"/>
    <s v="Cynthia Delaney"/>
    <x v="2"/>
    <x v="0"/>
    <x v="1"/>
    <x v="1"/>
    <s v="OFF-ST-10004507"/>
    <x v="1"/>
    <n v="51.45"/>
  </r>
  <r>
    <n v="7779"/>
    <s v="CA-2015-166961"/>
    <n v="27"/>
    <x v="4"/>
    <x v="2"/>
    <s v="31/12/2015"/>
    <x v="1"/>
    <s v="CD-12790"/>
    <s v="Cynthia Delaney"/>
    <x v="2"/>
    <x v="0"/>
    <x v="1"/>
    <x v="1"/>
    <s v="OFF-BI-10002353"/>
    <x v="1"/>
    <n v="37.055999999999997"/>
  </r>
  <r>
    <n v="7780"/>
    <s v="CA-2017-139381"/>
    <n v="18"/>
    <x v="3"/>
    <x v="0"/>
    <s v="22/04/2017"/>
    <x v="1"/>
    <s v="RF-19840"/>
    <s v="Roy Französisch"/>
    <x v="0"/>
    <x v="0"/>
    <x v="17"/>
    <x v="0"/>
    <s v="OFF-AP-10001271"/>
    <x v="1"/>
    <n v="203.92"/>
  </r>
  <r>
    <n v="7781"/>
    <s v="CA-2017-139381"/>
    <n v="18"/>
    <x v="3"/>
    <x v="0"/>
    <s v="22/04/2017"/>
    <x v="1"/>
    <s v="RF-19840"/>
    <s v="Roy Französisch"/>
    <x v="0"/>
    <x v="0"/>
    <x v="17"/>
    <x v="0"/>
    <s v="TEC-PH-10004924"/>
    <x v="2"/>
    <n v="29.56"/>
  </r>
  <r>
    <n v="7782"/>
    <s v="CA-2016-132136"/>
    <n v="8"/>
    <x v="10"/>
    <x v="1"/>
    <s v="12/03/2016"/>
    <x v="1"/>
    <s v="FO-14305"/>
    <s v="Frank Olsen"/>
    <x v="0"/>
    <x v="0"/>
    <x v="10"/>
    <x v="2"/>
    <s v="OFF-BI-10002706"/>
    <x v="1"/>
    <n v="8.5679999999999996"/>
  </r>
  <r>
    <n v="7783"/>
    <s v="CA-2017-162236"/>
    <n v="4"/>
    <x v="0"/>
    <x v="0"/>
    <s v="06/11/2017"/>
    <x v="0"/>
    <s v="ER-13855"/>
    <s v="Elpida Rittenbach"/>
    <x v="1"/>
    <x v="0"/>
    <x v="3"/>
    <x v="0"/>
    <s v="OFF-ST-10003442"/>
    <x v="1"/>
    <n v="45.247999999999998"/>
  </r>
  <r>
    <n v="7784"/>
    <s v="CA-2017-162236"/>
    <n v="4"/>
    <x v="0"/>
    <x v="0"/>
    <s v="06/11/2017"/>
    <x v="0"/>
    <s v="ER-13855"/>
    <s v="Elpida Rittenbach"/>
    <x v="1"/>
    <x v="0"/>
    <x v="3"/>
    <x v="0"/>
    <s v="FUR-TA-10002533"/>
    <x v="0"/>
    <n v="876.3"/>
  </r>
  <r>
    <n v="7785"/>
    <s v="CA-2017-162236"/>
    <n v="4"/>
    <x v="0"/>
    <x v="0"/>
    <s v="06/11/2017"/>
    <x v="0"/>
    <s v="ER-13855"/>
    <s v="Elpida Rittenbach"/>
    <x v="1"/>
    <x v="0"/>
    <x v="3"/>
    <x v="0"/>
    <s v="OFF-SU-10003505"/>
    <x v="1"/>
    <n v="185.376"/>
  </r>
  <r>
    <n v="7786"/>
    <s v="US-2015-111353"/>
    <n v="29"/>
    <x v="0"/>
    <x v="2"/>
    <s v="06/12/2015"/>
    <x v="1"/>
    <s v="PB-19150"/>
    <s v="Philip Brown"/>
    <x v="0"/>
    <x v="0"/>
    <x v="15"/>
    <x v="3"/>
    <s v="OFF-LA-10002762"/>
    <x v="1"/>
    <n v="25.06"/>
  </r>
  <r>
    <n v="7787"/>
    <s v="US-2017-117037"/>
    <n v="17"/>
    <x v="5"/>
    <x v="0"/>
    <s v="20/05/2017"/>
    <x v="2"/>
    <s v="LW-17215"/>
    <s v="Luke Weiss"/>
    <x v="0"/>
    <x v="0"/>
    <x v="10"/>
    <x v="2"/>
    <s v="OFF-BI-10000279"/>
    <x v="1"/>
    <n v="2.89"/>
  </r>
  <r>
    <n v="7788"/>
    <s v="US-2017-117037"/>
    <n v="17"/>
    <x v="5"/>
    <x v="0"/>
    <s v="20/05/2017"/>
    <x v="2"/>
    <s v="LW-17215"/>
    <s v="Luke Weiss"/>
    <x v="0"/>
    <x v="0"/>
    <x v="10"/>
    <x v="2"/>
    <s v="OFF-FA-10000936"/>
    <x v="1"/>
    <n v="7.8959999999999999"/>
  </r>
  <r>
    <n v="7789"/>
    <s v="US-2017-117037"/>
    <n v="17"/>
    <x v="5"/>
    <x v="0"/>
    <s v="20/05/2017"/>
    <x v="2"/>
    <s v="LW-17215"/>
    <s v="Luke Weiss"/>
    <x v="0"/>
    <x v="0"/>
    <x v="10"/>
    <x v="2"/>
    <s v="FUR-FU-10004973"/>
    <x v="0"/>
    <n v="22.608000000000001"/>
  </r>
  <r>
    <n v="7790"/>
    <s v="US-2017-117037"/>
    <n v="17"/>
    <x v="5"/>
    <x v="0"/>
    <s v="20/05/2017"/>
    <x v="2"/>
    <s v="LW-17215"/>
    <s v="Luke Weiss"/>
    <x v="0"/>
    <x v="0"/>
    <x v="10"/>
    <x v="2"/>
    <s v="OFF-PA-10000791"/>
    <x v="1"/>
    <n v="30.527999999999999"/>
  </r>
  <r>
    <n v="7791"/>
    <s v="CA-2018-160801"/>
    <n v="19"/>
    <x v="8"/>
    <x v="3"/>
    <s v="19/09/2018"/>
    <x v="3"/>
    <s v="FG-14260"/>
    <s v="Frank Gastineau"/>
    <x v="2"/>
    <x v="0"/>
    <x v="9"/>
    <x v="3"/>
    <s v="OFF-BI-10001132"/>
    <x v="1"/>
    <n v="4.8419999999999996"/>
  </r>
  <r>
    <n v="7792"/>
    <s v="CA-2017-108364"/>
    <n v="19"/>
    <x v="4"/>
    <x v="0"/>
    <s v="24/12/2017"/>
    <x v="1"/>
    <s v="BP-11050"/>
    <s v="Barry Pond"/>
    <x v="1"/>
    <x v="0"/>
    <x v="10"/>
    <x v="2"/>
    <s v="OFF-BI-10002012"/>
    <x v="1"/>
    <n v="1.8"/>
  </r>
  <r>
    <n v="7793"/>
    <s v="CA-2018-169362"/>
    <n v="12"/>
    <x v="2"/>
    <x v="3"/>
    <s v="15/10/2018"/>
    <x v="2"/>
    <s v="SP-20860"/>
    <s v="Sung Pak"/>
    <x v="1"/>
    <x v="0"/>
    <x v="5"/>
    <x v="2"/>
    <s v="TEC-AC-10001383"/>
    <x v="2"/>
    <n v="39.984000000000002"/>
  </r>
  <r>
    <n v="7794"/>
    <s v="CA-2016-127481"/>
    <n v="12"/>
    <x v="4"/>
    <x v="1"/>
    <s v="15/12/2016"/>
    <x v="0"/>
    <s v="JD-15895"/>
    <s v="Jonathan Doherty"/>
    <x v="1"/>
    <x v="0"/>
    <x v="33"/>
    <x v="1"/>
    <s v="OFF-PA-10002036"/>
    <x v="1"/>
    <n v="32.4"/>
  </r>
  <r>
    <n v="7795"/>
    <s v="CA-2016-127481"/>
    <n v="12"/>
    <x v="4"/>
    <x v="1"/>
    <s v="15/12/2016"/>
    <x v="0"/>
    <s v="JD-15895"/>
    <s v="Jonathan Doherty"/>
    <x v="1"/>
    <x v="0"/>
    <x v="33"/>
    <x v="1"/>
    <s v="OFF-PA-10002377"/>
    <x v="1"/>
    <n v="97.88"/>
  </r>
  <r>
    <n v="7796"/>
    <s v="CA-2016-112711"/>
    <n v="12"/>
    <x v="7"/>
    <x v="1"/>
    <s v="18/07/2016"/>
    <x v="1"/>
    <s v="FM-14380"/>
    <s v="Fred McMath"/>
    <x v="0"/>
    <x v="0"/>
    <x v="5"/>
    <x v="2"/>
    <s v="TEC-PH-10000526"/>
    <x v="2"/>
    <n v="307.16800000000001"/>
  </r>
  <r>
    <n v="7797"/>
    <s v="US-2016-145121"/>
    <n v="2"/>
    <x v="2"/>
    <x v="1"/>
    <s v="06/10/2016"/>
    <x v="1"/>
    <s v="MP-17965"/>
    <s v="Michael Paige"/>
    <x v="1"/>
    <x v="0"/>
    <x v="29"/>
    <x v="3"/>
    <s v="OFF-BI-10001078"/>
    <x v="1"/>
    <n v="26.9"/>
  </r>
  <r>
    <n v="7798"/>
    <s v="CA-2018-166184"/>
    <n v="24"/>
    <x v="10"/>
    <x v="3"/>
    <s v="27/03/2018"/>
    <x v="2"/>
    <s v="HR-14830"/>
    <s v="Harold Ryan"/>
    <x v="1"/>
    <x v="0"/>
    <x v="15"/>
    <x v="3"/>
    <s v="OFF-EN-10004483"/>
    <x v="1"/>
    <n v="47.01"/>
  </r>
  <r>
    <n v="7799"/>
    <s v="CA-2018-166184"/>
    <n v="24"/>
    <x v="10"/>
    <x v="3"/>
    <s v="27/03/2018"/>
    <x v="2"/>
    <s v="HR-14830"/>
    <s v="Harold Ryan"/>
    <x v="1"/>
    <x v="0"/>
    <x v="15"/>
    <x v="3"/>
    <s v="TEC-PH-10002624"/>
    <x v="2"/>
    <n v="469.99"/>
  </r>
  <r>
    <n v="7800"/>
    <s v="CA-2018-166184"/>
    <n v="24"/>
    <x v="10"/>
    <x v="3"/>
    <s v="27/03/2018"/>
    <x v="2"/>
    <s v="HR-14830"/>
    <s v="Harold Ryan"/>
    <x v="1"/>
    <x v="0"/>
    <x v="15"/>
    <x v="3"/>
    <s v="FUR-CH-10003396"/>
    <x v="0"/>
    <n v="207.846"/>
  </r>
  <r>
    <n v="7801"/>
    <s v="CA-2018-157413"/>
    <n v="1"/>
    <x v="1"/>
    <x v="3"/>
    <s v="06/06/2018"/>
    <x v="1"/>
    <s v="BW-11065"/>
    <s v="Barry Weirich"/>
    <x v="0"/>
    <x v="0"/>
    <x v="9"/>
    <x v="3"/>
    <s v="OFF-ST-10002756"/>
    <x v="1"/>
    <n v="324.74400000000003"/>
  </r>
  <r>
    <n v="7802"/>
    <s v="CA-2015-143637"/>
    <n v="24"/>
    <x v="10"/>
    <x v="2"/>
    <s v="29/03/2015"/>
    <x v="0"/>
    <s v="MS-17710"/>
    <s v="Maurice Satty"/>
    <x v="0"/>
    <x v="0"/>
    <x v="1"/>
    <x v="1"/>
    <s v="FUR-FU-10002813"/>
    <x v="0"/>
    <n v="40.479999999999997"/>
  </r>
  <r>
    <n v="7803"/>
    <s v="CA-2016-102260"/>
    <n v="22"/>
    <x v="8"/>
    <x v="1"/>
    <s v="26/09/2016"/>
    <x v="1"/>
    <s v="SJ-20125"/>
    <s v="Sanjit Jacobs"/>
    <x v="2"/>
    <x v="0"/>
    <x v="18"/>
    <x v="0"/>
    <s v="OFF-LA-10003714"/>
    <x v="1"/>
    <n v="12"/>
  </r>
  <r>
    <n v="7804"/>
    <s v="CA-2016-102260"/>
    <n v="22"/>
    <x v="8"/>
    <x v="1"/>
    <s v="26/09/2016"/>
    <x v="1"/>
    <s v="SJ-20125"/>
    <s v="Sanjit Jacobs"/>
    <x v="2"/>
    <x v="0"/>
    <x v="18"/>
    <x v="0"/>
    <s v="OFF-ST-10003716"/>
    <x v="1"/>
    <n v="720.06399999999996"/>
  </r>
  <r>
    <n v="7805"/>
    <s v="CA-2016-102260"/>
    <n v="22"/>
    <x v="8"/>
    <x v="1"/>
    <s v="26/09/2016"/>
    <x v="1"/>
    <s v="SJ-20125"/>
    <s v="Sanjit Jacobs"/>
    <x v="2"/>
    <x v="0"/>
    <x v="18"/>
    <x v="0"/>
    <s v="OFF-ST-10002289"/>
    <x v="1"/>
    <n v="25.423999999999999"/>
  </r>
  <r>
    <n v="7806"/>
    <s v="CA-2016-102260"/>
    <n v="22"/>
    <x v="8"/>
    <x v="1"/>
    <s v="26/09/2016"/>
    <x v="1"/>
    <s v="SJ-20125"/>
    <s v="Sanjit Jacobs"/>
    <x v="2"/>
    <x v="0"/>
    <x v="18"/>
    <x v="0"/>
    <s v="OFF-AR-10001315"/>
    <x v="1"/>
    <n v="2.8159999999999998"/>
  </r>
  <r>
    <n v="7807"/>
    <s v="CA-2016-102260"/>
    <n v="22"/>
    <x v="8"/>
    <x v="1"/>
    <s v="26/09/2016"/>
    <x v="1"/>
    <s v="SJ-20125"/>
    <s v="Sanjit Jacobs"/>
    <x v="2"/>
    <x v="0"/>
    <x v="18"/>
    <x v="0"/>
    <s v="OFF-BI-10000042"/>
    <x v="1"/>
    <n v="3.2040000000000002"/>
  </r>
  <r>
    <n v="7808"/>
    <s v="US-2017-137295"/>
    <n v="8"/>
    <x v="9"/>
    <x v="0"/>
    <s v="13/01/2017"/>
    <x v="1"/>
    <s v="VS-21820"/>
    <s v="Vivek Sundaresam"/>
    <x v="0"/>
    <x v="0"/>
    <x v="3"/>
    <x v="0"/>
    <s v="OFF-BI-10004236"/>
    <x v="1"/>
    <n v="30.827999999999999"/>
  </r>
  <r>
    <n v="7809"/>
    <s v="US-2017-137295"/>
    <n v="8"/>
    <x v="9"/>
    <x v="0"/>
    <s v="13/01/2017"/>
    <x v="1"/>
    <s v="VS-21820"/>
    <s v="Vivek Sundaresam"/>
    <x v="0"/>
    <x v="0"/>
    <x v="3"/>
    <x v="0"/>
    <s v="OFF-AR-10001955"/>
    <x v="1"/>
    <n v="47.616"/>
  </r>
  <r>
    <n v="7810"/>
    <s v="US-2017-137295"/>
    <n v="8"/>
    <x v="9"/>
    <x v="0"/>
    <s v="13/01/2017"/>
    <x v="1"/>
    <s v="VS-21820"/>
    <s v="Vivek Sundaresam"/>
    <x v="0"/>
    <x v="0"/>
    <x v="3"/>
    <x v="0"/>
    <s v="TEC-PH-10004080"/>
    <x v="2"/>
    <n v="108.78400000000001"/>
  </r>
  <r>
    <n v="7811"/>
    <s v="CA-2017-134334"/>
    <n v="14"/>
    <x v="11"/>
    <x v="0"/>
    <s v="15/02/2017"/>
    <x v="2"/>
    <s v="DK-13090"/>
    <s v="Dave Kipp"/>
    <x v="0"/>
    <x v="0"/>
    <x v="39"/>
    <x v="3"/>
    <s v="OFF-PA-10000791"/>
    <x v="1"/>
    <n v="4.7699999999999996"/>
  </r>
  <r>
    <n v="7812"/>
    <s v="CA-2017-134334"/>
    <n v="14"/>
    <x v="11"/>
    <x v="0"/>
    <s v="15/02/2017"/>
    <x v="2"/>
    <s v="DK-13090"/>
    <s v="Dave Kipp"/>
    <x v="0"/>
    <x v="0"/>
    <x v="39"/>
    <x v="3"/>
    <s v="OFF-AR-10001770"/>
    <x v="1"/>
    <n v="7.98"/>
  </r>
  <r>
    <n v="7813"/>
    <s v="CA-2017-134334"/>
    <n v="14"/>
    <x v="11"/>
    <x v="0"/>
    <s v="15/02/2017"/>
    <x v="2"/>
    <s v="DK-13090"/>
    <s v="Dave Kipp"/>
    <x v="0"/>
    <x v="0"/>
    <x v="39"/>
    <x v="3"/>
    <s v="FUR-TA-10002356"/>
    <x v="0"/>
    <n v="550.43100000000004"/>
  </r>
  <r>
    <n v="7814"/>
    <s v="CA-2017-134334"/>
    <n v="14"/>
    <x v="11"/>
    <x v="0"/>
    <s v="15/02/2017"/>
    <x v="2"/>
    <s v="DK-13090"/>
    <s v="Dave Kipp"/>
    <x v="0"/>
    <x v="0"/>
    <x v="39"/>
    <x v="3"/>
    <s v="FUR-FU-10003274"/>
    <x v="0"/>
    <n v="10.56"/>
  </r>
  <r>
    <n v="7815"/>
    <s v="US-2018-109316"/>
    <n v="8"/>
    <x v="1"/>
    <x v="3"/>
    <s v="10/06/2018"/>
    <x v="2"/>
    <s v="MG-17680"/>
    <s v="Maureen Gastineau"/>
    <x v="2"/>
    <x v="0"/>
    <x v="1"/>
    <x v="1"/>
    <s v="FUR-BO-10004834"/>
    <x v="0"/>
    <n v="1497.6659999999999"/>
  </r>
  <r>
    <n v="7816"/>
    <s v="US-2018-109316"/>
    <n v="8"/>
    <x v="1"/>
    <x v="3"/>
    <s v="10/06/2018"/>
    <x v="2"/>
    <s v="MG-17680"/>
    <s v="Maureen Gastineau"/>
    <x v="2"/>
    <x v="0"/>
    <x v="1"/>
    <x v="1"/>
    <s v="TEC-PH-10000307"/>
    <x v="2"/>
    <n v="17.52"/>
  </r>
  <r>
    <n v="7817"/>
    <s v="CA-2017-138478"/>
    <n v="21"/>
    <x v="2"/>
    <x v="0"/>
    <s v="26/10/2017"/>
    <x v="0"/>
    <s v="DP-13390"/>
    <s v="Dennis Pardue"/>
    <x v="2"/>
    <x v="0"/>
    <x v="33"/>
    <x v="1"/>
    <s v="OFF-AR-10002240"/>
    <x v="1"/>
    <n v="113.22"/>
  </r>
  <r>
    <n v="7818"/>
    <s v="CA-2017-138478"/>
    <n v="21"/>
    <x v="2"/>
    <x v="0"/>
    <s v="26/10/2017"/>
    <x v="0"/>
    <s v="DP-13390"/>
    <s v="Dennis Pardue"/>
    <x v="2"/>
    <x v="0"/>
    <x v="33"/>
    <x v="1"/>
    <s v="OFF-PA-10001801"/>
    <x v="1"/>
    <n v="35.880000000000003"/>
  </r>
  <r>
    <n v="7819"/>
    <s v="CA-2017-138478"/>
    <n v="21"/>
    <x v="2"/>
    <x v="0"/>
    <s v="26/10/2017"/>
    <x v="0"/>
    <s v="DP-13390"/>
    <s v="Dennis Pardue"/>
    <x v="2"/>
    <x v="0"/>
    <x v="33"/>
    <x v="1"/>
    <s v="OFF-BI-10001120"/>
    <x v="1"/>
    <n v="4535.9759999999997"/>
  </r>
  <r>
    <n v="7820"/>
    <s v="CA-2018-150469"/>
    <n v="26"/>
    <x v="9"/>
    <x v="3"/>
    <s v="30/01/2018"/>
    <x v="1"/>
    <s v="CJ-12010"/>
    <s v="Caroline Jumper"/>
    <x v="0"/>
    <x v="0"/>
    <x v="1"/>
    <x v="1"/>
    <s v="OFF-FA-10000611"/>
    <x v="1"/>
    <n v="11.84"/>
  </r>
  <r>
    <n v="7821"/>
    <s v="CA-2018-152436"/>
    <n v="8"/>
    <x v="4"/>
    <x v="3"/>
    <s v="10/12/2018"/>
    <x v="0"/>
    <s v="CW-11905"/>
    <s v="Carl Weiss"/>
    <x v="2"/>
    <x v="0"/>
    <x v="34"/>
    <x v="3"/>
    <s v="OFF-ST-10000036"/>
    <x v="1"/>
    <n v="592.74"/>
  </r>
  <r>
    <n v="7822"/>
    <s v="CA-2017-169334"/>
    <n v="21"/>
    <x v="2"/>
    <x v="0"/>
    <s v="24/10/2017"/>
    <x v="0"/>
    <s v="GW-14605"/>
    <s v="Giulietta Weimer"/>
    <x v="0"/>
    <x v="0"/>
    <x v="18"/>
    <x v="0"/>
    <s v="OFF-ST-10004950"/>
    <x v="1"/>
    <n v="111.672"/>
  </r>
  <r>
    <n v="7823"/>
    <s v="US-2015-115413"/>
    <n v="26"/>
    <x v="6"/>
    <x v="2"/>
    <s v="01/09/2015"/>
    <x v="1"/>
    <s v="PP-18955"/>
    <s v="Paul Prost"/>
    <x v="2"/>
    <x v="0"/>
    <x v="13"/>
    <x v="3"/>
    <s v="OFF-AR-10003770"/>
    <x v="1"/>
    <n v="8.64"/>
  </r>
  <r>
    <n v="7824"/>
    <s v="US-2015-115413"/>
    <n v="26"/>
    <x v="6"/>
    <x v="2"/>
    <s v="01/09/2015"/>
    <x v="1"/>
    <s v="PP-18955"/>
    <s v="Paul Prost"/>
    <x v="2"/>
    <x v="0"/>
    <x v="13"/>
    <x v="3"/>
    <s v="TEC-AC-10002800"/>
    <x v="2"/>
    <n v="149.97"/>
  </r>
  <r>
    <n v="7825"/>
    <s v="CA-2015-125150"/>
    <n v="16"/>
    <x v="5"/>
    <x v="2"/>
    <s v="23/05/2015"/>
    <x v="1"/>
    <s v="PW-19030"/>
    <s v="Pauline Webber"/>
    <x v="1"/>
    <x v="0"/>
    <x v="1"/>
    <x v="1"/>
    <s v="FUR-CH-10002439"/>
    <x v="0"/>
    <n v="232.88"/>
  </r>
  <r>
    <n v="7826"/>
    <s v="CA-2016-127327"/>
    <n v="3"/>
    <x v="11"/>
    <x v="1"/>
    <s v="07/02/2016"/>
    <x v="1"/>
    <s v="PW-19030"/>
    <s v="Pauline Webber"/>
    <x v="1"/>
    <x v="0"/>
    <x v="15"/>
    <x v="3"/>
    <s v="FUR-CH-10004218"/>
    <x v="0"/>
    <n v="90.882000000000005"/>
  </r>
  <r>
    <n v="7827"/>
    <s v="CA-2018-117114"/>
    <n v="31"/>
    <x v="2"/>
    <x v="3"/>
    <s v="05/11/2018"/>
    <x v="1"/>
    <s v="CY-12745"/>
    <s v="Craig Yedwab"/>
    <x v="1"/>
    <x v="0"/>
    <x v="10"/>
    <x v="2"/>
    <s v="TEC-PH-10004042"/>
    <x v="2"/>
    <n v="508.76799999999997"/>
  </r>
  <r>
    <n v="7828"/>
    <s v="CA-2018-117114"/>
    <n v="31"/>
    <x v="2"/>
    <x v="3"/>
    <s v="05/11/2018"/>
    <x v="1"/>
    <s v="CY-12745"/>
    <s v="Craig Yedwab"/>
    <x v="1"/>
    <x v="0"/>
    <x v="10"/>
    <x v="2"/>
    <s v="OFF-EN-10001137"/>
    <x v="1"/>
    <n v="9.9120000000000008"/>
  </r>
  <r>
    <n v="7829"/>
    <s v="CA-2016-137302"/>
    <n v="26"/>
    <x v="3"/>
    <x v="1"/>
    <s v="01/05/2016"/>
    <x v="1"/>
    <s v="BW-11110"/>
    <s v="Bart Watters"/>
    <x v="1"/>
    <x v="0"/>
    <x v="1"/>
    <x v="1"/>
    <s v="FUR-CH-10002017"/>
    <x v="0"/>
    <n v="63.936"/>
  </r>
  <r>
    <n v="7830"/>
    <s v="CA-2016-137302"/>
    <n v="26"/>
    <x v="3"/>
    <x v="1"/>
    <s v="01/05/2016"/>
    <x v="1"/>
    <s v="BW-11110"/>
    <s v="Bart Watters"/>
    <x v="1"/>
    <x v="0"/>
    <x v="1"/>
    <x v="1"/>
    <s v="OFF-AR-10000588"/>
    <x v="1"/>
    <n v="59.52"/>
  </r>
  <r>
    <n v="7831"/>
    <s v="CA-2016-137302"/>
    <n v="26"/>
    <x v="3"/>
    <x v="1"/>
    <s v="01/05/2016"/>
    <x v="1"/>
    <s v="BW-11110"/>
    <s v="Bart Watters"/>
    <x v="1"/>
    <x v="0"/>
    <x v="1"/>
    <x v="1"/>
    <s v="TEC-PH-10003174"/>
    <x v="2"/>
    <n v="311.976"/>
  </r>
  <r>
    <n v="7832"/>
    <s v="CA-2016-137302"/>
    <n v="26"/>
    <x v="3"/>
    <x v="1"/>
    <s v="01/05/2016"/>
    <x v="1"/>
    <s v="BW-11110"/>
    <s v="Bart Watters"/>
    <x v="1"/>
    <x v="0"/>
    <x v="1"/>
    <x v="1"/>
    <s v="OFF-BI-10001524"/>
    <x v="1"/>
    <n v="50.351999999999997"/>
  </r>
  <r>
    <n v="7833"/>
    <s v="CA-2017-112382"/>
    <n v="9"/>
    <x v="5"/>
    <x v="0"/>
    <s v="13/05/2017"/>
    <x v="1"/>
    <s v="MB-18085"/>
    <s v="Mick Brown"/>
    <x v="0"/>
    <x v="0"/>
    <x v="5"/>
    <x v="2"/>
    <s v="TEC-PH-10001552"/>
    <x v="2"/>
    <n v="19.135999999999999"/>
  </r>
  <r>
    <n v="7834"/>
    <s v="CA-2016-128958"/>
    <n v="24"/>
    <x v="9"/>
    <x v="1"/>
    <s v="28/01/2016"/>
    <x v="1"/>
    <s v="CR-12820"/>
    <s v="Cyra Reiten"/>
    <x v="2"/>
    <x v="0"/>
    <x v="2"/>
    <x v="0"/>
    <s v="OFF-AR-10004757"/>
    <x v="1"/>
    <n v="13.12"/>
  </r>
  <r>
    <n v="7835"/>
    <s v="CA-2016-106257"/>
    <n v="13"/>
    <x v="3"/>
    <x v="1"/>
    <s v="17/04/2016"/>
    <x v="0"/>
    <s v="EB-14110"/>
    <s v="Eugene Barchas"/>
    <x v="0"/>
    <x v="0"/>
    <x v="1"/>
    <x v="1"/>
    <s v="FUR-TA-10002530"/>
    <x v="0"/>
    <n v="241.56800000000001"/>
  </r>
  <r>
    <n v="7836"/>
    <s v="CA-2016-106257"/>
    <n v="13"/>
    <x v="3"/>
    <x v="1"/>
    <s v="17/04/2016"/>
    <x v="0"/>
    <s v="EB-14110"/>
    <s v="Eugene Barchas"/>
    <x v="0"/>
    <x v="0"/>
    <x v="1"/>
    <x v="1"/>
    <s v="TEC-PH-10001494"/>
    <x v="2"/>
    <n v="479.92"/>
  </r>
  <r>
    <n v="7837"/>
    <s v="CA-2016-149083"/>
    <n v="25"/>
    <x v="8"/>
    <x v="1"/>
    <s v="30/09/2016"/>
    <x v="1"/>
    <s v="SH-19975"/>
    <s v="Sally Hughsby"/>
    <x v="1"/>
    <x v="0"/>
    <x v="4"/>
    <x v="1"/>
    <s v="FUR-CH-10004289"/>
    <x v="0"/>
    <n v="307.13600000000002"/>
  </r>
  <r>
    <n v="7838"/>
    <s v="CA-2016-149083"/>
    <n v="25"/>
    <x v="8"/>
    <x v="1"/>
    <s v="30/09/2016"/>
    <x v="1"/>
    <s v="SH-19975"/>
    <s v="Sally Hughsby"/>
    <x v="1"/>
    <x v="0"/>
    <x v="4"/>
    <x v="1"/>
    <s v="OFF-LA-10002945"/>
    <x v="1"/>
    <n v="12.6"/>
  </r>
  <r>
    <n v="7839"/>
    <s v="CA-2016-149083"/>
    <n v="25"/>
    <x v="8"/>
    <x v="1"/>
    <s v="30/09/2016"/>
    <x v="1"/>
    <s v="SH-19975"/>
    <s v="Sally Hughsby"/>
    <x v="1"/>
    <x v="0"/>
    <x v="4"/>
    <x v="1"/>
    <s v="TEC-AC-10002567"/>
    <x v="2"/>
    <n v="159.97999999999999"/>
  </r>
  <r>
    <n v="7840"/>
    <s v="US-2015-137869"/>
    <n v="28"/>
    <x v="10"/>
    <x v="2"/>
    <s v="02/04/2015"/>
    <x v="1"/>
    <s v="CV-12295"/>
    <s v="Christina VanderZanden"/>
    <x v="0"/>
    <x v="0"/>
    <x v="23"/>
    <x v="2"/>
    <s v="OFF-EN-10001509"/>
    <x v="1"/>
    <n v="6.12"/>
  </r>
  <r>
    <n v="7841"/>
    <s v="US-2015-137869"/>
    <n v="28"/>
    <x v="10"/>
    <x v="2"/>
    <s v="02/04/2015"/>
    <x v="1"/>
    <s v="CV-12295"/>
    <s v="Christina VanderZanden"/>
    <x v="0"/>
    <x v="0"/>
    <x v="23"/>
    <x v="2"/>
    <s v="FUR-TA-10003954"/>
    <x v="0"/>
    <n v="1184.72"/>
  </r>
  <r>
    <n v="7842"/>
    <s v="CA-2017-116603"/>
    <n v="17"/>
    <x v="7"/>
    <x v="0"/>
    <s v="22/07/2017"/>
    <x v="1"/>
    <s v="AT-10735"/>
    <s v="Annie Thurman"/>
    <x v="0"/>
    <x v="0"/>
    <x v="15"/>
    <x v="3"/>
    <s v="OFF-AP-10002892"/>
    <x v="1"/>
    <n v="45.96"/>
  </r>
  <r>
    <n v="7843"/>
    <s v="CA-2015-158470"/>
    <n v="19"/>
    <x v="3"/>
    <x v="2"/>
    <s v="23/04/2015"/>
    <x v="0"/>
    <s v="AG-10390"/>
    <s v="Allen Goldenen"/>
    <x v="0"/>
    <x v="0"/>
    <x v="17"/>
    <x v="0"/>
    <s v="OFF-BI-10003638"/>
    <x v="1"/>
    <n v="58.05"/>
  </r>
  <r>
    <n v="7844"/>
    <s v="CA-2015-158470"/>
    <n v="19"/>
    <x v="3"/>
    <x v="2"/>
    <s v="23/04/2015"/>
    <x v="0"/>
    <s v="AG-10390"/>
    <s v="Allen Goldenen"/>
    <x v="0"/>
    <x v="0"/>
    <x v="17"/>
    <x v="0"/>
    <s v="OFF-PA-10001569"/>
    <x v="1"/>
    <n v="71.28"/>
  </r>
  <r>
    <n v="7845"/>
    <s v="US-2018-123834"/>
    <n v="21"/>
    <x v="7"/>
    <x v="3"/>
    <s v="25/07/2018"/>
    <x v="1"/>
    <s v="GM-14500"/>
    <s v="Gene McClure"/>
    <x v="0"/>
    <x v="0"/>
    <x v="5"/>
    <x v="2"/>
    <s v="FUR-TA-10001676"/>
    <x v="0"/>
    <n v="124.404"/>
  </r>
  <r>
    <n v="7846"/>
    <s v="CA-2016-125976"/>
    <n v="27"/>
    <x v="8"/>
    <x v="1"/>
    <s v="02/10/2016"/>
    <x v="1"/>
    <s v="JK-15205"/>
    <s v="Jamie Kunitz"/>
    <x v="0"/>
    <x v="0"/>
    <x v="17"/>
    <x v="0"/>
    <s v="OFF-PA-10001125"/>
    <x v="1"/>
    <n v="154.9"/>
  </r>
  <r>
    <n v="7847"/>
    <s v="CA-2016-125976"/>
    <n v="27"/>
    <x v="8"/>
    <x v="1"/>
    <s v="02/10/2016"/>
    <x v="1"/>
    <s v="JK-15205"/>
    <s v="Jamie Kunitz"/>
    <x v="0"/>
    <x v="0"/>
    <x v="17"/>
    <x v="0"/>
    <s v="TEC-PH-10002496"/>
    <x v="2"/>
    <n v="1871.88"/>
  </r>
  <r>
    <n v="7848"/>
    <s v="CA-2017-128706"/>
    <n v="27"/>
    <x v="11"/>
    <x v="0"/>
    <s v="02/03/2017"/>
    <x v="1"/>
    <s v="DW-13540"/>
    <s v="Don Weiss"/>
    <x v="0"/>
    <x v="0"/>
    <x v="5"/>
    <x v="2"/>
    <s v="FUR-FU-10004053"/>
    <x v="0"/>
    <n v="16.192"/>
  </r>
  <r>
    <n v="7849"/>
    <s v="CA-2017-104311"/>
    <n v="2"/>
    <x v="5"/>
    <x v="0"/>
    <s v="06/05/2017"/>
    <x v="1"/>
    <s v="AS-10090"/>
    <s v="Adam Shillingsburg"/>
    <x v="0"/>
    <x v="0"/>
    <x v="5"/>
    <x v="2"/>
    <s v="OFF-ST-10000321"/>
    <x v="1"/>
    <n v="18.936"/>
  </r>
  <r>
    <n v="7850"/>
    <s v="CA-2017-104311"/>
    <n v="2"/>
    <x v="5"/>
    <x v="0"/>
    <s v="06/05/2017"/>
    <x v="1"/>
    <s v="AS-10090"/>
    <s v="Adam Shillingsburg"/>
    <x v="0"/>
    <x v="0"/>
    <x v="5"/>
    <x v="2"/>
    <s v="OFF-ST-10002957"/>
    <x v="1"/>
    <n v="12.672000000000001"/>
  </r>
  <r>
    <n v="7851"/>
    <s v="CA-2017-104311"/>
    <n v="2"/>
    <x v="5"/>
    <x v="0"/>
    <s v="06/05/2017"/>
    <x v="1"/>
    <s v="AS-10090"/>
    <s v="Adam Shillingsburg"/>
    <x v="0"/>
    <x v="0"/>
    <x v="5"/>
    <x v="2"/>
    <s v="OFF-LA-10000973"/>
    <x v="1"/>
    <n v="5.04"/>
  </r>
  <r>
    <n v="7852"/>
    <s v="CA-2015-169649"/>
    <n v="9"/>
    <x v="4"/>
    <x v="2"/>
    <s v="15/12/2015"/>
    <x v="1"/>
    <s v="TS-21205"/>
    <s v="Thomas Seio"/>
    <x v="1"/>
    <x v="0"/>
    <x v="10"/>
    <x v="2"/>
    <s v="OFF-PA-10000143"/>
    <x v="1"/>
    <n v="8.4480000000000004"/>
  </r>
  <r>
    <n v="7853"/>
    <s v="CA-2015-169649"/>
    <n v="9"/>
    <x v="4"/>
    <x v="2"/>
    <s v="15/12/2015"/>
    <x v="1"/>
    <s v="TS-21205"/>
    <s v="Thomas Seio"/>
    <x v="1"/>
    <x v="0"/>
    <x v="10"/>
    <x v="2"/>
    <s v="OFF-AP-10003287"/>
    <x v="1"/>
    <n v="20.388000000000002"/>
  </r>
  <r>
    <n v="7854"/>
    <s v="CA-2016-144890"/>
    <n v="25"/>
    <x v="4"/>
    <x v="1"/>
    <s v="29/12/2016"/>
    <x v="1"/>
    <s v="SM-20320"/>
    <s v="Sean Miller"/>
    <x v="2"/>
    <x v="0"/>
    <x v="1"/>
    <x v="1"/>
    <s v="OFF-PA-10001526"/>
    <x v="1"/>
    <n v="9.9600000000000009"/>
  </r>
  <r>
    <n v="7855"/>
    <s v="CA-2018-135587"/>
    <n v="7"/>
    <x v="4"/>
    <x v="3"/>
    <s v="12/12/2018"/>
    <x v="1"/>
    <s v="BH-11710"/>
    <s v="Brosina Hoffman"/>
    <x v="0"/>
    <x v="0"/>
    <x v="35"/>
    <x v="0"/>
    <s v="OFF-AP-10004540"/>
    <x v="1"/>
    <n v="320.64"/>
  </r>
  <r>
    <n v="7856"/>
    <s v="CA-2018-135587"/>
    <n v="7"/>
    <x v="4"/>
    <x v="3"/>
    <s v="12/12/2018"/>
    <x v="1"/>
    <s v="BH-11710"/>
    <s v="Brosina Hoffman"/>
    <x v="0"/>
    <x v="0"/>
    <x v="35"/>
    <x v="0"/>
    <s v="TEC-AC-10001266"/>
    <x v="2"/>
    <n v="52"/>
  </r>
  <r>
    <n v="7857"/>
    <s v="CA-2015-103429"/>
    <n v="30"/>
    <x v="5"/>
    <x v="2"/>
    <s v="01/06/2015"/>
    <x v="2"/>
    <s v="LW-16825"/>
    <s v="Laurel Workman"/>
    <x v="1"/>
    <x v="0"/>
    <x v="15"/>
    <x v="3"/>
    <s v="OFF-BI-10004233"/>
    <x v="1"/>
    <n v="25.584"/>
  </r>
  <r>
    <n v="7858"/>
    <s v="CA-2015-103429"/>
    <n v="30"/>
    <x v="5"/>
    <x v="2"/>
    <s v="01/06/2015"/>
    <x v="2"/>
    <s v="LW-16825"/>
    <s v="Laurel Workman"/>
    <x v="1"/>
    <x v="0"/>
    <x v="15"/>
    <x v="3"/>
    <s v="TEC-PH-10003505"/>
    <x v="2"/>
    <n v="464"/>
  </r>
  <r>
    <n v="7859"/>
    <s v="CA-2015-103429"/>
    <n v="30"/>
    <x v="5"/>
    <x v="2"/>
    <s v="01/06/2015"/>
    <x v="2"/>
    <s v="LW-16825"/>
    <s v="Laurel Workman"/>
    <x v="1"/>
    <x v="0"/>
    <x v="15"/>
    <x v="3"/>
    <s v="OFF-AP-10001005"/>
    <x v="1"/>
    <n v="235.95"/>
  </r>
  <r>
    <n v="7860"/>
    <s v="CA-2015-103429"/>
    <n v="30"/>
    <x v="5"/>
    <x v="2"/>
    <s v="01/06/2015"/>
    <x v="2"/>
    <s v="LW-16825"/>
    <s v="Laurel Workman"/>
    <x v="1"/>
    <x v="0"/>
    <x v="15"/>
    <x v="3"/>
    <s v="OFF-PA-10001712"/>
    <x v="1"/>
    <n v="39.96"/>
  </r>
  <r>
    <n v="7861"/>
    <s v="CA-2018-152261"/>
    <n v="2"/>
    <x v="10"/>
    <x v="3"/>
    <s v="06/03/2018"/>
    <x v="1"/>
    <s v="JA-15970"/>
    <s v="Joseph Airdo"/>
    <x v="0"/>
    <x v="0"/>
    <x v="24"/>
    <x v="3"/>
    <s v="OFF-BI-10002353"/>
    <x v="1"/>
    <n v="18.527999999999999"/>
  </r>
  <r>
    <n v="7862"/>
    <s v="CA-2016-142993"/>
    <n v="12"/>
    <x v="2"/>
    <x v="1"/>
    <s v="17/10/2016"/>
    <x v="1"/>
    <s v="KA-16525"/>
    <s v="Kelly Andreada"/>
    <x v="0"/>
    <x v="0"/>
    <x v="4"/>
    <x v="1"/>
    <s v="TEC-AC-10003038"/>
    <x v="2"/>
    <n v="17.899999999999999"/>
  </r>
  <r>
    <n v="7863"/>
    <s v="CA-2016-142993"/>
    <n v="12"/>
    <x v="2"/>
    <x v="1"/>
    <s v="17/10/2016"/>
    <x v="1"/>
    <s v="KA-16525"/>
    <s v="Kelly Andreada"/>
    <x v="0"/>
    <x v="0"/>
    <x v="4"/>
    <x v="1"/>
    <s v="OFF-ST-10000934"/>
    <x v="1"/>
    <n v="81.96"/>
  </r>
  <r>
    <n v="7864"/>
    <s v="CA-2016-143364"/>
    <n v="14"/>
    <x v="7"/>
    <x v="1"/>
    <s v="19/07/2016"/>
    <x v="0"/>
    <s v="TG-21310"/>
    <s v="Toby Gnade"/>
    <x v="0"/>
    <x v="0"/>
    <x v="16"/>
    <x v="1"/>
    <s v="OFF-ST-10002743"/>
    <x v="1"/>
    <n v="272.73599999999999"/>
  </r>
  <r>
    <n v="7865"/>
    <s v="CA-2016-143364"/>
    <n v="14"/>
    <x v="7"/>
    <x v="1"/>
    <s v="19/07/2016"/>
    <x v="0"/>
    <s v="TG-21310"/>
    <s v="Toby Gnade"/>
    <x v="0"/>
    <x v="0"/>
    <x v="16"/>
    <x v="1"/>
    <s v="OFF-PA-10001846"/>
    <x v="1"/>
    <n v="18.495999999999999"/>
  </r>
  <r>
    <n v="7866"/>
    <s v="CA-2016-143364"/>
    <n v="14"/>
    <x v="7"/>
    <x v="1"/>
    <s v="19/07/2016"/>
    <x v="0"/>
    <s v="TG-21310"/>
    <s v="Toby Gnade"/>
    <x v="0"/>
    <x v="0"/>
    <x v="16"/>
    <x v="1"/>
    <s v="FUR-CH-10004287"/>
    <x v="0"/>
    <n v="441.92"/>
  </r>
  <r>
    <n v="7867"/>
    <s v="CA-2016-143364"/>
    <n v="14"/>
    <x v="7"/>
    <x v="1"/>
    <s v="19/07/2016"/>
    <x v="0"/>
    <s v="TG-21310"/>
    <s v="Toby Gnade"/>
    <x v="0"/>
    <x v="0"/>
    <x v="16"/>
    <x v="1"/>
    <s v="FUR-BO-10001608"/>
    <x v="0"/>
    <n v="127.764"/>
  </r>
  <r>
    <n v="7868"/>
    <s v="CA-2015-100972"/>
    <n v="19"/>
    <x v="0"/>
    <x v="2"/>
    <s v="24/11/2015"/>
    <x v="0"/>
    <s v="DB-13360"/>
    <s v="Dennis Bolton"/>
    <x v="2"/>
    <x v="0"/>
    <x v="7"/>
    <x v="1"/>
    <s v="OFF-PA-10000357"/>
    <x v="1"/>
    <n v="166.44"/>
  </r>
  <r>
    <n v="7869"/>
    <s v="CA-2017-136994"/>
    <n v="27"/>
    <x v="5"/>
    <x v="0"/>
    <s v="02/06/2017"/>
    <x v="1"/>
    <s v="LS-17245"/>
    <s v="Lynn Smith"/>
    <x v="0"/>
    <x v="0"/>
    <x v="1"/>
    <x v="1"/>
    <s v="OFF-PA-10000575"/>
    <x v="1"/>
    <n v="13.38"/>
  </r>
  <r>
    <n v="7870"/>
    <s v="US-2018-166233"/>
    <n v="3"/>
    <x v="7"/>
    <x v="3"/>
    <s v="09/07/2018"/>
    <x v="1"/>
    <s v="MO-17950"/>
    <s v="Michael Oakman"/>
    <x v="0"/>
    <x v="0"/>
    <x v="3"/>
    <x v="0"/>
    <s v="TEC-AC-10002167"/>
    <x v="2"/>
    <n v="24"/>
  </r>
  <r>
    <n v="7871"/>
    <s v="CA-2018-122112"/>
    <n v="25"/>
    <x v="8"/>
    <x v="3"/>
    <s v="29/09/2018"/>
    <x v="1"/>
    <s v="CA-11965"/>
    <s v="Carol Adams"/>
    <x v="1"/>
    <x v="0"/>
    <x v="24"/>
    <x v="3"/>
    <s v="OFF-EN-10004459"/>
    <x v="1"/>
    <n v="24.448"/>
  </r>
  <r>
    <n v="7872"/>
    <s v="CA-2017-101672"/>
    <n v="3"/>
    <x v="2"/>
    <x v="0"/>
    <s v="07/10/2017"/>
    <x v="1"/>
    <s v="DB-12910"/>
    <s v="Daniel Byrd"/>
    <x v="2"/>
    <x v="0"/>
    <x v="1"/>
    <x v="1"/>
    <s v="OFF-LA-10002271"/>
    <x v="1"/>
    <n v="6.16"/>
  </r>
  <r>
    <n v="7873"/>
    <s v="CA-2017-101672"/>
    <n v="3"/>
    <x v="2"/>
    <x v="0"/>
    <s v="07/10/2017"/>
    <x v="1"/>
    <s v="DB-12910"/>
    <s v="Daniel Byrd"/>
    <x v="2"/>
    <x v="0"/>
    <x v="1"/>
    <x v="1"/>
    <s v="FUR-CH-10004063"/>
    <x v="0"/>
    <n v="915.13599999999997"/>
  </r>
  <r>
    <n v="7874"/>
    <s v="CA-2017-101672"/>
    <n v="3"/>
    <x v="2"/>
    <x v="0"/>
    <s v="07/10/2017"/>
    <x v="1"/>
    <s v="DB-12910"/>
    <s v="Daniel Byrd"/>
    <x v="2"/>
    <x v="0"/>
    <x v="1"/>
    <x v="1"/>
    <s v="OFF-PA-10004610"/>
    <x v="1"/>
    <n v="8.56"/>
  </r>
  <r>
    <n v="7875"/>
    <s v="CA-2017-101672"/>
    <n v="3"/>
    <x v="2"/>
    <x v="0"/>
    <s v="07/10/2017"/>
    <x v="1"/>
    <s v="DB-12910"/>
    <s v="Daniel Byrd"/>
    <x v="2"/>
    <x v="0"/>
    <x v="1"/>
    <x v="1"/>
    <s v="OFF-PA-10001878"/>
    <x v="1"/>
    <n v="97.82"/>
  </r>
  <r>
    <n v="7876"/>
    <s v="CA-2018-168403"/>
    <n v="9"/>
    <x v="8"/>
    <x v="3"/>
    <s v="15/09/2018"/>
    <x v="1"/>
    <s v="DK-12835"/>
    <s v="Damala Kotsonis"/>
    <x v="1"/>
    <x v="0"/>
    <x v="21"/>
    <x v="1"/>
    <s v="OFF-PA-10002036"/>
    <x v="1"/>
    <n v="31.103999999999999"/>
  </r>
  <r>
    <n v="7877"/>
    <s v="CA-2018-168403"/>
    <n v="9"/>
    <x v="8"/>
    <x v="3"/>
    <s v="15/09/2018"/>
    <x v="1"/>
    <s v="DK-12835"/>
    <s v="Damala Kotsonis"/>
    <x v="1"/>
    <x v="0"/>
    <x v="21"/>
    <x v="1"/>
    <s v="OFF-AP-10003278"/>
    <x v="1"/>
    <n v="11.176"/>
  </r>
  <r>
    <n v="7878"/>
    <s v="CA-2016-148705"/>
    <n v="12"/>
    <x v="10"/>
    <x v="1"/>
    <s v="18/03/2016"/>
    <x v="1"/>
    <s v="EB-14170"/>
    <s v="Evan Bailliet"/>
    <x v="0"/>
    <x v="0"/>
    <x v="3"/>
    <x v="0"/>
    <s v="OFF-LA-10001641"/>
    <x v="1"/>
    <n v="5.04"/>
  </r>
  <r>
    <n v="7879"/>
    <s v="CA-2017-160241"/>
    <n v="29"/>
    <x v="0"/>
    <x v="0"/>
    <s v="04/12/2017"/>
    <x v="0"/>
    <s v="DR-12940"/>
    <s v="Daniel Raglin"/>
    <x v="2"/>
    <x v="0"/>
    <x v="10"/>
    <x v="2"/>
    <s v="FUR-FU-10003806"/>
    <x v="0"/>
    <n v="242.17599999999999"/>
  </r>
  <r>
    <n v="7880"/>
    <s v="CA-2017-155747"/>
    <n v="14"/>
    <x v="1"/>
    <x v="0"/>
    <s v="21/06/2017"/>
    <x v="1"/>
    <s v="JS-15685"/>
    <s v="Jim Sink"/>
    <x v="1"/>
    <x v="0"/>
    <x v="9"/>
    <x v="3"/>
    <s v="FUR-TA-10003392"/>
    <x v="0"/>
    <n v="337.17599999999999"/>
  </r>
  <r>
    <n v="7881"/>
    <s v="CA-2018-118017"/>
    <n v="3"/>
    <x v="4"/>
    <x v="3"/>
    <s v="06/12/2018"/>
    <x v="0"/>
    <s v="LC-16870"/>
    <s v="Lena Cacioppo"/>
    <x v="0"/>
    <x v="0"/>
    <x v="22"/>
    <x v="1"/>
    <s v="OFF-AR-10003856"/>
    <x v="1"/>
    <n v="13.343999999999999"/>
  </r>
  <r>
    <n v="7882"/>
    <s v="CA-2018-118017"/>
    <n v="3"/>
    <x v="4"/>
    <x v="3"/>
    <s v="06/12/2018"/>
    <x v="0"/>
    <s v="LC-16870"/>
    <s v="Lena Cacioppo"/>
    <x v="0"/>
    <x v="0"/>
    <x v="22"/>
    <x v="1"/>
    <s v="TEC-AC-10002006"/>
    <x v="2"/>
    <n v="76.751999999999995"/>
  </r>
  <r>
    <n v="7883"/>
    <s v="CA-2018-118017"/>
    <n v="3"/>
    <x v="4"/>
    <x v="3"/>
    <s v="06/12/2018"/>
    <x v="0"/>
    <s v="LC-16870"/>
    <s v="Lena Cacioppo"/>
    <x v="0"/>
    <x v="0"/>
    <x v="22"/>
    <x v="1"/>
    <s v="TEC-AC-10002006"/>
    <x v="2"/>
    <n v="102.336"/>
  </r>
  <r>
    <n v="7884"/>
    <s v="CA-2018-118017"/>
    <n v="3"/>
    <x v="4"/>
    <x v="3"/>
    <s v="06/12/2018"/>
    <x v="0"/>
    <s v="LC-16870"/>
    <s v="Lena Cacioppo"/>
    <x v="0"/>
    <x v="0"/>
    <x v="22"/>
    <x v="1"/>
    <s v="OFF-PA-10002246"/>
    <x v="1"/>
    <n v="10.32"/>
  </r>
  <r>
    <n v="7885"/>
    <s v="CA-2018-118017"/>
    <n v="3"/>
    <x v="4"/>
    <x v="3"/>
    <s v="06/12/2018"/>
    <x v="0"/>
    <s v="LC-16870"/>
    <s v="Lena Cacioppo"/>
    <x v="0"/>
    <x v="0"/>
    <x v="22"/>
    <x v="1"/>
    <s v="OFF-SU-10004782"/>
    <x v="1"/>
    <n v="47.32"/>
  </r>
  <r>
    <n v="7886"/>
    <s v="CA-2018-118017"/>
    <n v="3"/>
    <x v="4"/>
    <x v="3"/>
    <s v="06/12/2018"/>
    <x v="0"/>
    <s v="LC-16870"/>
    <s v="Lena Cacioppo"/>
    <x v="0"/>
    <x v="0"/>
    <x v="22"/>
    <x v="1"/>
    <s v="FUR-FU-10004351"/>
    <x v="0"/>
    <n v="23.376000000000001"/>
  </r>
  <r>
    <n v="7887"/>
    <s v="CA-2018-118017"/>
    <n v="3"/>
    <x v="4"/>
    <x v="3"/>
    <s v="06/12/2018"/>
    <x v="0"/>
    <s v="LC-16870"/>
    <s v="Lena Cacioppo"/>
    <x v="0"/>
    <x v="0"/>
    <x v="22"/>
    <x v="1"/>
    <s v="FUR-FU-10004270"/>
    <x v="0"/>
    <n v="16.72"/>
  </r>
  <r>
    <n v="7888"/>
    <s v="CA-2018-118017"/>
    <n v="3"/>
    <x v="4"/>
    <x v="3"/>
    <s v="06/12/2018"/>
    <x v="0"/>
    <s v="LC-16870"/>
    <s v="Lena Cacioppo"/>
    <x v="0"/>
    <x v="0"/>
    <x v="22"/>
    <x v="1"/>
    <s v="FUR-FU-10004053"/>
    <x v="0"/>
    <n v="16.192"/>
  </r>
  <r>
    <n v="7889"/>
    <s v="CA-2017-113117"/>
    <n v="16"/>
    <x v="6"/>
    <x v="0"/>
    <s v="22/08/2017"/>
    <x v="1"/>
    <s v="JP-15520"/>
    <s v="Jeremy Pistek"/>
    <x v="0"/>
    <x v="0"/>
    <x v="1"/>
    <x v="1"/>
    <s v="OFF-PA-10000019"/>
    <x v="1"/>
    <n v="32.4"/>
  </r>
  <r>
    <n v="7890"/>
    <s v="CA-2017-148684"/>
    <n v="25"/>
    <x v="4"/>
    <x v="0"/>
    <s v="29/12/2017"/>
    <x v="1"/>
    <s v="TS-21655"/>
    <s v="Trudy Schmidt"/>
    <x v="0"/>
    <x v="0"/>
    <x v="36"/>
    <x v="0"/>
    <s v="OFF-AR-10003811"/>
    <x v="1"/>
    <n v="19.89"/>
  </r>
  <r>
    <n v="7891"/>
    <s v="CA-2017-148684"/>
    <n v="25"/>
    <x v="4"/>
    <x v="0"/>
    <s v="29/12/2017"/>
    <x v="1"/>
    <s v="TS-21655"/>
    <s v="Trudy Schmidt"/>
    <x v="0"/>
    <x v="0"/>
    <x v="36"/>
    <x v="0"/>
    <s v="TEC-AC-10001838"/>
    <x v="2"/>
    <n v="399.98"/>
  </r>
  <r>
    <n v="7892"/>
    <s v="CA-2017-148684"/>
    <n v="25"/>
    <x v="4"/>
    <x v="0"/>
    <s v="29/12/2017"/>
    <x v="1"/>
    <s v="TS-21655"/>
    <s v="Trudy Schmidt"/>
    <x v="0"/>
    <x v="0"/>
    <x v="36"/>
    <x v="0"/>
    <s v="FUR-FU-10003553"/>
    <x v="0"/>
    <n v="343.85"/>
  </r>
  <r>
    <n v="7893"/>
    <s v="CA-2017-148684"/>
    <n v="25"/>
    <x v="4"/>
    <x v="0"/>
    <s v="29/12/2017"/>
    <x v="1"/>
    <s v="TS-21655"/>
    <s v="Trudy Schmidt"/>
    <x v="0"/>
    <x v="0"/>
    <x v="36"/>
    <x v="0"/>
    <s v="OFF-PA-10003302"/>
    <x v="1"/>
    <n v="106.32"/>
  </r>
  <r>
    <n v="7894"/>
    <s v="CA-2018-125367"/>
    <n v="23"/>
    <x v="7"/>
    <x v="3"/>
    <s v="30/07/2018"/>
    <x v="1"/>
    <s v="NM-18445"/>
    <s v="Nathan Mautz"/>
    <x v="2"/>
    <x v="0"/>
    <x v="15"/>
    <x v="3"/>
    <s v="OFF-BI-10002412"/>
    <x v="1"/>
    <n v="13.92"/>
  </r>
  <r>
    <n v="7895"/>
    <s v="CA-2018-124744"/>
    <n v="21"/>
    <x v="1"/>
    <x v="3"/>
    <s v="25/06/2018"/>
    <x v="1"/>
    <s v="EH-14125"/>
    <s v="Eugene Hildebrand"/>
    <x v="2"/>
    <x v="0"/>
    <x v="48"/>
    <x v="3"/>
    <s v="OFF-BI-10002852"/>
    <x v="1"/>
    <n v="82.4"/>
  </r>
  <r>
    <n v="7896"/>
    <s v="CA-2018-124744"/>
    <n v="21"/>
    <x v="1"/>
    <x v="3"/>
    <s v="25/06/2018"/>
    <x v="1"/>
    <s v="EH-14125"/>
    <s v="Eugene Hildebrand"/>
    <x v="2"/>
    <x v="0"/>
    <x v="48"/>
    <x v="3"/>
    <s v="OFF-BI-10000145"/>
    <x v="1"/>
    <n v="6.24"/>
  </r>
  <r>
    <n v="7897"/>
    <s v="CA-2018-124744"/>
    <n v="21"/>
    <x v="1"/>
    <x v="3"/>
    <s v="25/06/2018"/>
    <x v="1"/>
    <s v="EH-14125"/>
    <s v="Eugene Hildebrand"/>
    <x v="2"/>
    <x v="0"/>
    <x v="48"/>
    <x v="3"/>
    <s v="OFF-PA-10001970"/>
    <x v="1"/>
    <n v="447.84"/>
  </r>
  <r>
    <n v="7898"/>
    <s v="CA-2018-128363"/>
    <n v="13"/>
    <x v="6"/>
    <x v="3"/>
    <s v="18/08/2018"/>
    <x v="1"/>
    <s v="DC-12850"/>
    <s v="Dan Campbell"/>
    <x v="0"/>
    <x v="0"/>
    <x v="18"/>
    <x v="0"/>
    <s v="OFF-AP-10001563"/>
    <x v="1"/>
    <n v="272.048"/>
  </r>
  <r>
    <n v="7899"/>
    <s v="CA-2018-128363"/>
    <n v="13"/>
    <x v="6"/>
    <x v="3"/>
    <s v="18/08/2018"/>
    <x v="1"/>
    <s v="DC-12850"/>
    <s v="Dan Campbell"/>
    <x v="0"/>
    <x v="0"/>
    <x v="18"/>
    <x v="0"/>
    <s v="OFF-BI-10001359"/>
    <x v="1"/>
    <n v="1614.5820000000001"/>
  </r>
  <r>
    <n v="7900"/>
    <s v="CA-2018-128363"/>
    <n v="13"/>
    <x v="6"/>
    <x v="3"/>
    <s v="18/08/2018"/>
    <x v="1"/>
    <s v="DC-12850"/>
    <s v="Dan Campbell"/>
    <x v="0"/>
    <x v="0"/>
    <x v="18"/>
    <x v="0"/>
    <s v="OFF-FA-10003495"/>
    <x v="1"/>
    <n v="24.32"/>
  </r>
  <r>
    <n v="7901"/>
    <s v="CA-2018-128363"/>
    <n v="13"/>
    <x v="6"/>
    <x v="3"/>
    <s v="18/08/2018"/>
    <x v="1"/>
    <s v="DC-12850"/>
    <s v="Dan Campbell"/>
    <x v="0"/>
    <x v="0"/>
    <x v="18"/>
    <x v="0"/>
    <s v="TEC-AC-10003709"/>
    <x v="2"/>
    <n v="1.5840000000000001"/>
  </r>
  <r>
    <n v="7902"/>
    <s v="CA-2018-128363"/>
    <n v="13"/>
    <x v="6"/>
    <x v="3"/>
    <s v="18/08/2018"/>
    <x v="1"/>
    <s v="DC-12850"/>
    <s v="Dan Campbell"/>
    <x v="0"/>
    <x v="0"/>
    <x v="18"/>
    <x v="0"/>
    <s v="FUR-FU-10003268"/>
    <x v="0"/>
    <n v="31.984000000000002"/>
  </r>
  <r>
    <n v="7903"/>
    <s v="CA-2018-128363"/>
    <n v="13"/>
    <x v="6"/>
    <x v="3"/>
    <s v="18/08/2018"/>
    <x v="1"/>
    <s v="DC-12850"/>
    <s v="Dan Campbell"/>
    <x v="0"/>
    <x v="0"/>
    <x v="18"/>
    <x v="0"/>
    <s v="OFF-EN-10003845"/>
    <x v="1"/>
    <n v="14.76"/>
  </r>
  <r>
    <n v="7904"/>
    <s v="CA-2018-128363"/>
    <n v="13"/>
    <x v="6"/>
    <x v="3"/>
    <s v="18/08/2018"/>
    <x v="1"/>
    <s v="DC-12850"/>
    <s v="Dan Campbell"/>
    <x v="0"/>
    <x v="0"/>
    <x v="18"/>
    <x v="0"/>
    <s v="FUR-CH-10002073"/>
    <x v="0"/>
    <n v="423.64800000000002"/>
  </r>
  <r>
    <n v="7905"/>
    <s v="CA-2016-126669"/>
    <n v="7"/>
    <x v="0"/>
    <x v="1"/>
    <s v="13/11/2016"/>
    <x v="1"/>
    <s v="DO-13645"/>
    <s v="Doug O'Connell"/>
    <x v="0"/>
    <x v="0"/>
    <x v="5"/>
    <x v="2"/>
    <s v="OFF-PA-10001357"/>
    <x v="1"/>
    <n v="76.64"/>
  </r>
  <r>
    <n v="7906"/>
    <s v="US-2016-118766"/>
    <n v="15"/>
    <x v="2"/>
    <x v="1"/>
    <s v="22/10/2016"/>
    <x v="1"/>
    <s v="LS-16975"/>
    <s v="Lindsay Shagiari"/>
    <x v="2"/>
    <x v="0"/>
    <x v="5"/>
    <x v="2"/>
    <s v="OFF-EN-10001415"/>
    <x v="1"/>
    <n v="4.4640000000000004"/>
  </r>
  <r>
    <n v="7907"/>
    <s v="US-2016-118766"/>
    <n v="15"/>
    <x v="2"/>
    <x v="1"/>
    <s v="22/10/2016"/>
    <x v="1"/>
    <s v="LS-16975"/>
    <s v="Lindsay Shagiari"/>
    <x v="2"/>
    <x v="0"/>
    <x v="5"/>
    <x v="2"/>
    <s v="OFF-BI-10002813"/>
    <x v="1"/>
    <n v="3.96"/>
  </r>
  <r>
    <n v="7908"/>
    <s v="CA-2017-112585"/>
    <n v="30"/>
    <x v="7"/>
    <x v="0"/>
    <s v="02/08/2017"/>
    <x v="2"/>
    <s v="RW-19630"/>
    <s v="Rob Williams"/>
    <x v="1"/>
    <x v="0"/>
    <x v="1"/>
    <x v="1"/>
    <s v="OFF-AP-10003849"/>
    <x v="1"/>
    <n v="715.64"/>
  </r>
  <r>
    <n v="7909"/>
    <s v="CA-2017-149762"/>
    <n v="3"/>
    <x v="4"/>
    <x v="0"/>
    <s v="07/12/2017"/>
    <x v="1"/>
    <s v="RD-19720"/>
    <s v="Roger Demir"/>
    <x v="0"/>
    <x v="0"/>
    <x v="1"/>
    <x v="1"/>
    <s v="FUR-TA-10004147"/>
    <x v="0"/>
    <n v="268.70400000000001"/>
  </r>
  <r>
    <n v="7910"/>
    <s v="CA-2017-149762"/>
    <n v="3"/>
    <x v="4"/>
    <x v="0"/>
    <s v="07/12/2017"/>
    <x v="1"/>
    <s v="RD-19720"/>
    <s v="Roger Demir"/>
    <x v="0"/>
    <x v="0"/>
    <x v="1"/>
    <x v="1"/>
    <s v="OFF-AR-10001662"/>
    <x v="1"/>
    <n v="21.92"/>
  </r>
  <r>
    <n v="7911"/>
    <s v="CA-2017-149762"/>
    <n v="3"/>
    <x v="4"/>
    <x v="0"/>
    <s v="07/12/2017"/>
    <x v="1"/>
    <s v="RD-19720"/>
    <s v="Roger Demir"/>
    <x v="0"/>
    <x v="0"/>
    <x v="1"/>
    <x v="1"/>
    <s v="OFF-ST-10001558"/>
    <x v="1"/>
    <n v="48.72"/>
  </r>
  <r>
    <n v="7912"/>
    <s v="CA-2017-149762"/>
    <n v="3"/>
    <x v="4"/>
    <x v="0"/>
    <s v="07/12/2017"/>
    <x v="1"/>
    <s v="RD-19720"/>
    <s v="Roger Demir"/>
    <x v="0"/>
    <x v="0"/>
    <x v="1"/>
    <x v="1"/>
    <s v="FUR-BO-10001337"/>
    <x v="0"/>
    <n v="205.666"/>
  </r>
  <r>
    <n v="7913"/>
    <s v="CA-2017-167605"/>
    <n v="28"/>
    <x v="3"/>
    <x v="0"/>
    <s v="30/04/2017"/>
    <x v="0"/>
    <s v="RB-19570"/>
    <s v="Rob Beeghly"/>
    <x v="0"/>
    <x v="0"/>
    <x v="10"/>
    <x v="2"/>
    <s v="FUR-FU-10001602"/>
    <x v="0"/>
    <n v="30.344000000000001"/>
  </r>
  <r>
    <n v="7914"/>
    <s v="US-2018-105697"/>
    <n v="25"/>
    <x v="6"/>
    <x v="3"/>
    <s v="27/08/2018"/>
    <x v="2"/>
    <s v="JE-15715"/>
    <s v="Joe Elijah"/>
    <x v="0"/>
    <x v="0"/>
    <x v="24"/>
    <x v="3"/>
    <s v="OFF-ST-10003996"/>
    <x v="1"/>
    <n v="25.696000000000002"/>
  </r>
  <r>
    <n v="7915"/>
    <s v="CA-2018-165323"/>
    <n v="17"/>
    <x v="1"/>
    <x v="3"/>
    <s v="21/06/2018"/>
    <x v="1"/>
    <s v="SR-20740"/>
    <s v="Steven Roelle"/>
    <x v="2"/>
    <x v="0"/>
    <x v="15"/>
    <x v="3"/>
    <s v="TEC-MA-10003673"/>
    <x v="2"/>
    <n v="3404.5"/>
  </r>
  <r>
    <n v="7916"/>
    <s v="CA-2018-165323"/>
    <n v="17"/>
    <x v="1"/>
    <x v="3"/>
    <s v="21/06/2018"/>
    <x v="1"/>
    <s v="SR-20740"/>
    <s v="Steven Roelle"/>
    <x v="2"/>
    <x v="0"/>
    <x v="15"/>
    <x v="3"/>
    <s v="TEC-AC-10004992"/>
    <x v="2"/>
    <n v="101.34"/>
  </r>
  <r>
    <n v="7917"/>
    <s v="CA-2016-110891"/>
    <n v="20"/>
    <x v="0"/>
    <x v="1"/>
    <s v="24/11/2016"/>
    <x v="1"/>
    <s v="PO-19195"/>
    <s v="Phillina Ober"/>
    <x v="2"/>
    <x v="0"/>
    <x v="9"/>
    <x v="3"/>
    <s v="FUR-CH-10002880"/>
    <x v="0"/>
    <n v="344.37200000000001"/>
  </r>
  <r>
    <n v="7918"/>
    <s v="CA-2018-100783"/>
    <n v="4"/>
    <x v="8"/>
    <x v="3"/>
    <s v="08/09/2018"/>
    <x v="0"/>
    <s v="JK-16120"/>
    <s v="Julie Kriz"/>
    <x v="2"/>
    <x v="0"/>
    <x v="5"/>
    <x v="2"/>
    <s v="OFF-AR-10000380"/>
    <x v="1"/>
    <n v="30.384"/>
  </r>
  <r>
    <n v="7919"/>
    <s v="CA-2016-152513"/>
    <n v="4"/>
    <x v="7"/>
    <x v="1"/>
    <s v="08/07/2016"/>
    <x v="0"/>
    <s v="JP-16135"/>
    <s v="Julie Prescott"/>
    <x v="2"/>
    <x v="0"/>
    <x v="1"/>
    <x v="1"/>
    <s v="OFF-BI-10002706"/>
    <x v="1"/>
    <n v="22.847999999999999"/>
  </r>
  <r>
    <n v="7920"/>
    <s v="CA-2018-139822"/>
    <n v="15"/>
    <x v="8"/>
    <x v="3"/>
    <s v="21/09/2018"/>
    <x v="1"/>
    <s v="Dp-13240"/>
    <s v="Dean percer"/>
    <x v="2"/>
    <x v="0"/>
    <x v="29"/>
    <x v="3"/>
    <s v="OFF-ST-10000943"/>
    <x v="1"/>
    <n v="38.619999999999997"/>
  </r>
  <r>
    <n v="7921"/>
    <s v="CA-2018-139822"/>
    <n v="15"/>
    <x v="8"/>
    <x v="3"/>
    <s v="21/09/2018"/>
    <x v="1"/>
    <s v="Dp-13240"/>
    <s v="Dean percer"/>
    <x v="2"/>
    <x v="0"/>
    <x v="29"/>
    <x v="3"/>
    <s v="TEC-AC-10001090"/>
    <x v="2"/>
    <n v="59.98"/>
  </r>
  <r>
    <n v="7922"/>
    <s v="CA-2018-107713"/>
    <n v="13"/>
    <x v="10"/>
    <x v="3"/>
    <s v="17/03/2018"/>
    <x v="1"/>
    <s v="JB-16000"/>
    <s v="Joy Bell-"/>
    <x v="0"/>
    <x v="0"/>
    <x v="39"/>
    <x v="3"/>
    <s v="OFF-BI-10002026"/>
    <x v="1"/>
    <n v="174.3"/>
  </r>
  <r>
    <n v="7923"/>
    <s v="CA-2018-134096"/>
    <n v="24"/>
    <x v="8"/>
    <x v="3"/>
    <s v="29/09/2018"/>
    <x v="1"/>
    <s v="PP-18955"/>
    <s v="Paul Prost"/>
    <x v="2"/>
    <x v="0"/>
    <x v="2"/>
    <x v="0"/>
    <s v="TEC-PH-10000526"/>
    <x v="2"/>
    <n v="383.96"/>
  </r>
  <r>
    <n v="7924"/>
    <s v="CA-2018-134096"/>
    <n v="24"/>
    <x v="8"/>
    <x v="3"/>
    <s v="29/09/2018"/>
    <x v="1"/>
    <s v="PP-18955"/>
    <s v="Paul Prost"/>
    <x v="2"/>
    <x v="0"/>
    <x v="2"/>
    <x v="0"/>
    <s v="OFF-BI-10004002"/>
    <x v="1"/>
    <n v="15.57"/>
  </r>
  <r>
    <n v="7925"/>
    <s v="CA-2017-125843"/>
    <n v="13"/>
    <x v="6"/>
    <x v="0"/>
    <s v="16/08/2017"/>
    <x v="2"/>
    <s v="RF-19840"/>
    <s v="Roy Französisch"/>
    <x v="0"/>
    <x v="0"/>
    <x v="17"/>
    <x v="0"/>
    <s v="OFF-BI-10002309"/>
    <x v="1"/>
    <n v="22.32"/>
  </r>
  <r>
    <n v="7926"/>
    <s v="CA-2017-125843"/>
    <n v="13"/>
    <x v="6"/>
    <x v="0"/>
    <s v="16/08/2017"/>
    <x v="2"/>
    <s v="RF-19840"/>
    <s v="Roy Französisch"/>
    <x v="0"/>
    <x v="0"/>
    <x v="17"/>
    <x v="0"/>
    <s v="OFF-LA-10003923"/>
    <x v="1"/>
    <n v="103.6"/>
  </r>
  <r>
    <n v="7927"/>
    <s v="CA-2018-120404"/>
    <n v="20"/>
    <x v="0"/>
    <x v="3"/>
    <s v="24/11/2018"/>
    <x v="0"/>
    <s v="KH-16330"/>
    <s v="Katharine Harms"/>
    <x v="1"/>
    <x v="0"/>
    <x v="15"/>
    <x v="3"/>
    <s v="TEC-AC-10003433"/>
    <x v="2"/>
    <n v="2.97"/>
  </r>
  <r>
    <n v="7928"/>
    <s v="CA-2018-120404"/>
    <n v="20"/>
    <x v="0"/>
    <x v="3"/>
    <s v="24/11/2018"/>
    <x v="0"/>
    <s v="KH-16330"/>
    <s v="Katharine Harms"/>
    <x v="1"/>
    <x v="0"/>
    <x v="15"/>
    <x v="3"/>
    <s v="TEC-PH-10001363"/>
    <x v="2"/>
    <n v="569.99"/>
  </r>
  <r>
    <n v="7929"/>
    <s v="CA-2018-120404"/>
    <n v="20"/>
    <x v="0"/>
    <x v="3"/>
    <s v="24/11/2018"/>
    <x v="0"/>
    <s v="KH-16330"/>
    <s v="Katharine Harms"/>
    <x v="1"/>
    <x v="0"/>
    <x v="15"/>
    <x v="3"/>
    <s v="FUR-FU-10000820"/>
    <x v="0"/>
    <n v="50.97"/>
  </r>
  <r>
    <n v="7930"/>
    <s v="CA-2018-167549"/>
    <n v="25"/>
    <x v="7"/>
    <x v="3"/>
    <s v="27/07/2018"/>
    <x v="2"/>
    <s v="EM-14200"/>
    <s v="Evan Minnotte"/>
    <x v="2"/>
    <x v="0"/>
    <x v="5"/>
    <x v="2"/>
    <s v="FUR-TA-10004767"/>
    <x v="0"/>
    <n v="298.11599999999999"/>
  </r>
  <r>
    <n v="7931"/>
    <s v="CA-2017-120082"/>
    <n v="25"/>
    <x v="10"/>
    <x v="0"/>
    <s v="27/03/2017"/>
    <x v="0"/>
    <s v="DK-12835"/>
    <s v="Damala Kotsonis"/>
    <x v="1"/>
    <x v="0"/>
    <x v="15"/>
    <x v="3"/>
    <s v="OFF-AR-10001955"/>
    <x v="1"/>
    <n v="59.52"/>
  </r>
  <r>
    <n v="7932"/>
    <s v="US-2017-168095"/>
    <n v="15"/>
    <x v="7"/>
    <x v="0"/>
    <s v="20/07/2017"/>
    <x v="1"/>
    <s v="MC-17425"/>
    <s v="Mark Cousins"/>
    <x v="1"/>
    <x v="0"/>
    <x v="21"/>
    <x v="1"/>
    <s v="FUR-CH-10004886"/>
    <x v="0"/>
    <n v="230.28"/>
  </r>
  <r>
    <n v="7933"/>
    <s v="US-2017-168095"/>
    <n v="15"/>
    <x v="7"/>
    <x v="0"/>
    <s v="20/07/2017"/>
    <x v="1"/>
    <s v="MC-17425"/>
    <s v="Mark Cousins"/>
    <x v="1"/>
    <x v="0"/>
    <x v="21"/>
    <x v="1"/>
    <s v="OFF-PA-10003641"/>
    <x v="1"/>
    <n v="105.52"/>
  </r>
  <r>
    <n v="7934"/>
    <s v="CA-2018-166093"/>
    <n v="17"/>
    <x v="6"/>
    <x v="3"/>
    <s v="24/08/2018"/>
    <x v="1"/>
    <s v="RW-19540"/>
    <s v="Rick Wilson"/>
    <x v="1"/>
    <x v="0"/>
    <x v="1"/>
    <x v="1"/>
    <s v="OFF-EN-10003134"/>
    <x v="1"/>
    <n v="23.36"/>
  </r>
  <r>
    <n v="7935"/>
    <s v="CA-2018-166093"/>
    <n v="17"/>
    <x v="6"/>
    <x v="3"/>
    <s v="24/08/2018"/>
    <x v="1"/>
    <s v="RW-19540"/>
    <s v="Rick Wilson"/>
    <x v="1"/>
    <x v="0"/>
    <x v="1"/>
    <x v="1"/>
    <s v="TEC-PH-10002564"/>
    <x v="2"/>
    <n v="71.975999999999999"/>
  </r>
  <r>
    <n v="7936"/>
    <s v="CA-2018-166093"/>
    <n v="17"/>
    <x v="6"/>
    <x v="3"/>
    <s v="24/08/2018"/>
    <x v="1"/>
    <s v="RW-19540"/>
    <s v="Rick Wilson"/>
    <x v="1"/>
    <x v="0"/>
    <x v="1"/>
    <x v="1"/>
    <s v="OFF-PA-10003893"/>
    <x v="1"/>
    <n v="8.56"/>
  </r>
  <r>
    <n v="7937"/>
    <s v="CA-2018-166093"/>
    <n v="17"/>
    <x v="6"/>
    <x v="3"/>
    <s v="24/08/2018"/>
    <x v="1"/>
    <s v="RW-19540"/>
    <s v="Rick Wilson"/>
    <x v="1"/>
    <x v="0"/>
    <x v="1"/>
    <x v="1"/>
    <s v="OFF-BI-10000174"/>
    <x v="1"/>
    <n v="13.92"/>
  </r>
  <r>
    <n v="7938"/>
    <s v="CA-2018-166093"/>
    <n v="17"/>
    <x v="6"/>
    <x v="3"/>
    <s v="24/08/2018"/>
    <x v="1"/>
    <s v="RW-19540"/>
    <s v="Rick Wilson"/>
    <x v="1"/>
    <x v="0"/>
    <x v="1"/>
    <x v="1"/>
    <s v="OFF-AP-10001058"/>
    <x v="1"/>
    <n v="2518.29"/>
  </r>
  <r>
    <n v="7939"/>
    <s v="CA-2018-166093"/>
    <n v="17"/>
    <x v="6"/>
    <x v="3"/>
    <s v="24/08/2018"/>
    <x v="1"/>
    <s v="RW-19540"/>
    <s v="Rick Wilson"/>
    <x v="1"/>
    <x v="0"/>
    <x v="1"/>
    <x v="1"/>
    <s v="OFF-ST-10001496"/>
    <x v="1"/>
    <n v="540.57000000000005"/>
  </r>
  <r>
    <n v="7940"/>
    <s v="CA-2018-166093"/>
    <n v="17"/>
    <x v="6"/>
    <x v="3"/>
    <s v="24/08/2018"/>
    <x v="1"/>
    <s v="RW-19540"/>
    <s v="Rick Wilson"/>
    <x v="1"/>
    <x v="0"/>
    <x v="1"/>
    <x v="1"/>
    <s v="OFF-BI-10004230"/>
    <x v="1"/>
    <n v="221.05600000000001"/>
  </r>
  <r>
    <n v="7941"/>
    <s v="CA-2017-146325"/>
    <n v="14"/>
    <x v="4"/>
    <x v="0"/>
    <s v="17/12/2017"/>
    <x v="2"/>
    <s v="DS-13180"/>
    <s v="David Smith"/>
    <x v="1"/>
    <x v="0"/>
    <x v="1"/>
    <x v="1"/>
    <s v="FUR-CH-10001146"/>
    <x v="0"/>
    <n v="81.424000000000007"/>
  </r>
  <r>
    <n v="7942"/>
    <s v="CA-2017-146325"/>
    <n v="14"/>
    <x v="4"/>
    <x v="0"/>
    <s v="17/12/2017"/>
    <x v="2"/>
    <s v="DS-13180"/>
    <s v="David Smith"/>
    <x v="1"/>
    <x v="0"/>
    <x v="1"/>
    <x v="1"/>
    <s v="OFF-ST-10001590"/>
    <x v="1"/>
    <n v="134.80000000000001"/>
  </r>
  <r>
    <n v="7943"/>
    <s v="CA-2018-134194"/>
    <n v="25"/>
    <x v="4"/>
    <x v="3"/>
    <s v="01/01/2019"/>
    <x v="1"/>
    <s v="GA-14725"/>
    <s v="Guy Armstrong"/>
    <x v="0"/>
    <x v="0"/>
    <x v="5"/>
    <x v="2"/>
    <s v="OFF-BI-10003684"/>
    <x v="1"/>
    <n v="39.582000000000001"/>
  </r>
  <r>
    <n v="7944"/>
    <s v="CA-2018-134194"/>
    <n v="25"/>
    <x v="4"/>
    <x v="3"/>
    <s v="01/01/2019"/>
    <x v="1"/>
    <s v="GA-14725"/>
    <s v="Guy Armstrong"/>
    <x v="0"/>
    <x v="0"/>
    <x v="5"/>
    <x v="2"/>
    <s v="OFF-SU-10000946"/>
    <x v="1"/>
    <n v="44.688000000000002"/>
  </r>
  <r>
    <n v="7945"/>
    <s v="CA-2018-134194"/>
    <n v="25"/>
    <x v="4"/>
    <x v="3"/>
    <s v="01/01/2019"/>
    <x v="1"/>
    <s v="GA-14725"/>
    <s v="Guy Armstrong"/>
    <x v="0"/>
    <x v="0"/>
    <x v="5"/>
    <x v="2"/>
    <s v="OFF-AR-10001615"/>
    <x v="1"/>
    <n v="31.744"/>
  </r>
  <r>
    <n v="7946"/>
    <s v="CA-2018-134194"/>
    <n v="25"/>
    <x v="4"/>
    <x v="3"/>
    <s v="01/01/2019"/>
    <x v="1"/>
    <s v="GA-14725"/>
    <s v="Guy Armstrong"/>
    <x v="0"/>
    <x v="0"/>
    <x v="5"/>
    <x v="2"/>
    <s v="OFF-BI-10001597"/>
    <x v="1"/>
    <n v="40.98"/>
  </r>
  <r>
    <n v="7947"/>
    <s v="CA-2018-134194"/>
    <n v="25"/>
    <x v="4"/>
    <x v="3"/>
    <s v="01/01/2019"/>
    <x v="1"/>
    <s v="GA-14725"/>
    <s v="Guy Armstrong"/>
    <x v="0"/>
    <x v="0"/>
    <x v="5"/>
    <x v="2"/>
    <s v="OFF-BI-10001116"/>
    <x v="1"/>
    <n v="3.1680000000000001"/>
  </r>
  <r>
    <n v="7948"/>
    <s v="CA-2015-131009"/>
    <n v="1"/>
    <x v="10"/>
    <x v="2"/>
    <s v="05/03/2015"/>
    <x v="1"/>
    <s v="SC-20380"/>
    <s v="Shahid Collister"/>
    <x v="0"/>
    <x v="0"/>
    <x v="5"/>
    <x v="2"/>
    <s v="OFF-FA-10004395"/>
    <x v="1"/>
    <n v="18.84"/>
  </r>
  <r>
    <n v="7949"/>
    <s v="CA-2015-131009"/>
    <n v="1"/>
    <x v="10"/>
    <x v="2"/>
    <s v="05/03/2015"/>
    <x v="1"/>
    <s v="SC-20380"/>
    <s v="Shahid Collister"/>
    <x v="0"/>
    <x v="0"/>
    <x v="5"/>
    <x v="2"/>
    <s v="FUR-CH-10001270"/>
    <x v="0"/>
    <n v="362.25"/>
  </r>
  <r>
    <n v="7950"/>
    <s v="CA-2015-131009"/>
    <n v="1"/>
    <x v="10"/>
    <x v="2"/>
    <s v="05/03/2015"/>
    <x v="1"/>
    <s v="SC-20380"/>
    <s v="Shahid Collister"/>
    <x v="0"/>
    <x v="0"/>
    <x v="5"/>
    <x v="2"/>
    <s v="FUR-FU-10001095"/>
    <x v="0"/>
    <n v="63.552"/>
  </r>
  <r>
    <n v="7951"/>
    <s v="CA-2015-131009"/>
    <n v="1"/>
    <x v="10"/>
    <x v="2"/>
    <s v="05/03/2015"/>
    <x v="1"/>
    <s v="SC-20380"/>
    <s v="Shahid Collister"/>
    <x v="0"/>
    <x v="0"/>
    <x v="5"/>
    <x v="2"/>
    <s v="OFF-ST-10001469"/>
    <x v="1"/>
    <n v="129.55199999999999"/>
  </r>
  <r>
    <n v="7952"/>
    <s v="CA-2016-145814"/>
    <n v="19"/>
    <x v="0"/>
    <x v="1"/>
    <s v="24/11/2016"/>
    <x v="1"/>
    <s v="KD-16345"/>
    <s v="Katherine Ducich"/>
    <x v="0"/>
    <x v="0"/>
    <x v="15"/>
    <x v="3"/>
    <s v="OFF-BI-10003196"/>
    <x v="1"/>
    <n v="5.984"/>
  </r>
  <r>
    <n v="7953"/>
    <s v="CA-2016-145814"/>
    <n v="19"/>
    <x v="0"/>
    <x v="1"/>
    <s v="24/11/2016"/>
    <x v="1"/>
    <s v="KD-16345"/>
    <s v="Katherine Ducich"/>
    <x v="0"/>
    <x v="0"/>
    <x v="15"/>
    <x v="3"/>
    <s v="TEC-PH-10002200"/>
    <x v="2"/>
    <n v="861.76"/>
  </r>
  <r>
    <n v="7954"/>
    <s v="CA-2015-138359"/>
    <n v="1"/>
    <x v="3"/>
    <x v="2"/>
    <s v="06/04/2015"/>
    <x v="1"/>
    <s v="KH-16330"/>
    <s v="Katharine Harms"/>
    <x v="1"/>
    <x v="0"/>
    <x v="31"/>
    <x v="3"/>
    <s v="OFF-ST-10000636"/>
    <x v="1"/>
    <n v="66.959999999999994"/>
  </r>
  <r>
    <n v="7955"/>
    <s v="CA-2015-138359"/>
    <n v="1"/>
    <x v="3"/>
    <x v="2"/>
    <s v="06/04/2015"/>
    <x v="1"/>
    <s v="KH-16330"/>
    <s v="Katharine Harms"/>
    <x v="1"/>
    <x v="0"/>
    <x v="31"/>
    <x v="3"/>
    <s v="OFF-BI-10000145"/>
    <x v="1"/>
    <n v="6.24"/>
  </r>
  <r>
    <n v="7956"/>
    <s v="CA-2018-131807"/>
    <n v="5"/>
    <x v="2"/>
    <x v="3"/>
    <s v="10/10/2018"/>
    <x v="1"/>
    <s v="GG-14650"/>
    <s v="Greg Guthrie"/>
    <x v="1"/>
    <x v="0"/>
    <x v="1"/>
    <x v="1"/>
    <s v="FUR-CH-10001190"/>
    <x v="0"/>
    <n v="435.16800000000001"/>
  </r>
  <r>
    <n v="7957"/>
    <s v="CA-2018-131807"/>
    <n v="5"/>
    <x v="2"/>
    <x v="3"/>
    <s v="10/10/2018"/>
    <x v="1"/>
    <s v="GG-14650"/>
    <s v="Greg Guthrie"/>
    <x v="1"/>
    <x v="0"/>
    <x v="1"/>
    <x v="1"/>
    <s v="OFF-FA-10002780"/>
    <x v="1"/>
    <n v="14.9"/>
  </r>
  <r>
    <n v="7958"/>
    <s v="CA-2018-131807"/>
    <n v="5"/>
    <x v="2"/>
    <x v="3"/>
    <s v="10/10/2018"/>
    <x v="1"/>
    <s v="GG-14650"/>
    <s v="Greg Guthrie"/>
    <x v="1"/>
    <x v="0"/>
    <x v="1"/>
    <x v="1"/>
    <s v="OFF-AP-10004052"/>
    <x v="1"/>
    <n v="15.8"/>
  </r>
  <r>
    <n v="7959"/>
    <s v="CA-2018-131807"/>
    <n v="5"/>
    <x v="2"/>
    <x v="3"/>
    <s v="10/10/2018"/>
    <x v="1"/>
    <s v="GG-14650"/>
    <s v="Greg Guthrie"/>
    <x v="1"/>
    <x v="0"/>
    <x v="1"/>
    <x v="1"/>
    <s v="FUR-FU-10004666"/>
    <x v="0"/>
    <n v="72.900000000000006"/>
  </r>
  <r>
    <n v="7960"/>
    <s v="CA-2018-131807"/>
    <n v="5"/>
    <x v="2"/>
    <x v="3"/>
    <s v="10/10/2018"/>
    <x v="1"/>
    <s v="GG-14650"/>
    <s v="Greg Guthrie"/>
    <x v="1"/>
    <x v="0"/>
    <x v="1"/>
    <x v="1"/>
    <s v="FUR-TA-10004086"/>
    <x v="0"/>
    <n v="206.352"/>
  </r>
  <r>
    <n v="7961"/>
    <s v="CA-2018-131807"/>
    <n v="5"/>
    <x v="2"/>
    <x v="3"/>
    <s v="10/10/2018"/>
    <x v="1"/>
    <s v="GG-14650"/>
    <s v="Greg Guthrie"/>
    <x v="1"/>
    <x v="0"/>
    <x v="1"/>
    <x v="1"/>
    <s v="TEC-PH-10000702"/>
    <x v="2"/>
    <n v="7.992"/>
  </r>
  <r>
    <n v="7962"/>
    <s v="CA-2018-104864"/>
    <n v="18"/>
    <x v="0"/>
    <x v="3"/>
    <s v="23/11/2018"/>
    <x v="0"/>
    <s v="JS-15685"/>
    <s v="Jim Sink"/>
    <x v="1"/>
    <x v="0"/>
    <x v="2"/>
    <x v="0"/>
    <s v="OFF-ST-10002301"/>
    <x v="1"/>
    <n v="81.36"/>
  </r>
  <r>
    <n v="7963"/>
    <s v="CA-2018-104864"/>
    <n v="18"/>
    <x v="0"/>
    <x v="3"/>
    <s v="23/11/2018"/>
    <x v="0"/>
    <s v="JS-15685"/>
    <s v="Jim Sink"/>
    <x v="1"/>
    <x v="0"/>
    <x v="2"/>
    <x v="0"/>
    <s v="OFF-BI-10001636"/>
    <x v="1"/>
    <n v="20.231999999999999"/>
  </r>
  <r>
    <n v="7964"/>
    <s v="CA-2018-104864"/>
    <n v="18"/>
    <x v="0"/>
    <x v="3"/>
    <s v="23/11/2018"/>
    <x v="0"/>
    <s v="JS-15685"/>
    <s v="Jim Sink"/>
    <x v="1"/>
    <x v="0"/>
    <x v="2"/>
    <x v="0"/>
    <s v="OFF-AP-10002684"/>
    <x v="1"/>
    <n v="389.05599999999998"/>
  </r>
  <r>
    <n v="7965"/>
    <s v="CA-2018-104864"/>
    <n v="18"/>
    <x v="0"/>
    <x v="3"/>
    <s v="23/11/2018"/>
    <x v="0"/>
    <s v="JS-15685"/>
    <s v="Jim Sink"/>
    <x v="1"/>
    <x v="0"/>
    <x v="2"/>
    <x v="0"/>
    <s v="OFF-PA-10004609"/>
    <x v="1"/>
    <n v="20.736000000000001"/>
  </r>
  <r>
    <n v="7966"/>
    <s v="CA-2018-104864"/>
    <n v="18"/>
    <x v="0"/>
    <x v="3"/>
    <s v="23/11/2018"/>
    <x v="0"/>
    <s v="JS-15685"/>
    <s v="Jim Sink"/>
    <x v="1"/>
    <x v="0"/>
    <x v="2"/>
    <x v="0"/>
    <s v="OFF-PA-10003309"/>
    <x v="1"/>
    <n v="41.472000000000001"/>
  </r>
  <r>
    <n v="7967"/>
    <s v="CA-2016-138219"/>
    <n v="23"/>
    <x v="10"/>
    <x v="1"/>
    <s v="30/03/2016"/>
    <x v="1"/>
    <s v="BP-11095"/>
    <s v="Bart Pistole"/>
    <x v="1"/>
    <x v="0"/>
    <x v="1"/>
    <x v="1"/>
    <s v="OFF-PA-10000380"/>
    <x v="1"/>
    <n v="33.36"/>
  </r>
  <r>
    <n v="7968"/>
    <s v="CA-2017-157707"/>
    <n v="10"/>
    <x v="2"/>
    <x v="0"/>
    <s v="12/10/2017"/>
    <x v="2"/>
    <s v="CC-12610"/>
    <s v="Corey Catlett"/>
    <x v="1"/>
    <x v="0"/>
    <x v="22"/>
    <x v="1"/>
    <s v="FUR-BO-10001567"/>
    <x v="0"/>
    <n v="90.882000000000005"/>
  </r>
  <r>
    <n v="7969"/>
    <s v="CA-2017-157707"/>
    <n v="10"/>
    <x v="2"/>
    <x v="0"/>
    <s v="12/10/2017"/>
    <x v="2"/>
    <s v="CC-12610"/>
    <s v="Corey Catlett"/>
    <x v="1"/>
    <x v="0"/>
    <x v="22"/>
    <x v="1"/>
    <s v="TEC-PH-10002583"/>
    <x v="2"/>
    <n v="15.992000000000001"/>
  </r>
  <r>
    <n v="7970"/>
    <s v="CA-2017-157707"/>
    <n v="10"/>
    <x v="2"/>
    <x v="0"/>
    <s v="12/10/2017"/>
    <x v="2"/>
    <s v="CC-12610"/>
    <s v="Corey Catlett"/>
    <x v="1"/>
    <x v="0"/>
    <x v="22"/>
    <x v="1"/>
    <s v="FUR-CH-10004853"/>
    <x v="0"/>
    <n v="120.78400000000001"/>
  </r>
  <r>
    <n v="7971"/>
    <s v="US-2016-126753"/>
    <n v="16"/>
    <x v="6"/>
    <x v="1"/>
    <s v="20/08/2016"/>
    <x v="1"/>
    <s v="SP-20860"/>
    <s v="Sung Pak"/>
    <x v="1"/>
    <x v="0"/>
    <x v="9"/>
    <x v="3"/>
    <s v="TEC-PH-10003580"/>
    <x v="2"/>
    <n v="519.79200000000003"/>
  </r>
  <r>
    <n v="7972"/>
    <s v="US-2016-126753"/>
    <n v="16"/>
    <x v="6"/>
    <x v="1"/>
    <s v="20/08/2016"/>
    <x v="1"/>
    <s v="SP-20860"/>
    <s v="Sung Pak"/>
    <x v="1"/>
    <x v="0"/>
    <x v="9"/>
    <x v="3"/>
    <s v="TEC-AC-10004227"/>
    <x v="2"/>
    <n v="31.175999999999998"/>
  </r>
  <r>
    <n v="7973"/>
    <s v="US-2016-126753"/>
    <n v="16"/>
    <x v="6"/>
    <x v="1"/>
    <s v="20/08/2016"/>
    <x v="1"/>
    <s v="SP-20860"/>
    <s v="Sung Pak"/>
    <x v="1"/>
    <x v="0"/>
    <x v="9"/>
    <x v="3"/>
    <s v="OFF-PA-10002787"/>
    <x v="1"/>
    <n v="10.368"/>
  </r>
  <r>
    <n v="7974"/>
    <s v="US-2016-126753"/>
    <n v="16"/>
    <x v="6"/>
    <x v="1"/>
    <s v="20/08/2016"/>
    <x v="1"/>
    <s v="SP-20860"/>
    <s v="Sung Pak"/>
    <x v="1"/>
    <x v="0"/>
    <x v="9"/>
    <x v="3"/>
    <s v="OFF-BI-10003981"/>
    <x v="1"/>
    <n v="2.7240000000000002"/>
  </r>
  <r>
    <n v="7975"/>
    <s v="US-2016-126753"/>
    <n v="16"/>
    <x v="6"/>
    <x v="1"/>
    <s v="20/08/2016"/>
    <x v="1"/>
    <s v="SP-20860"/>
    <s v="Sung Pak"/>
    <x v="1"/>
    <x v="0"/>
    <x v="9"/>
    <x v="3"/>
    <s v="FUR-FU-10001488"/>
    <x v="0"/>
    <n v="254.352"/>
  </r>
  <r>
    <n v="7976"/>
    <s v="US-2016-126753"/>
    <n v="16"/>
    <x v="6"/>
    <x v="1"/>
    <s v="20/08/2016"/>
    <x v="1"/>
    <s v="SP-20860"/>
    <s v="Sung Pak"/>
    <x v="1"/>
    <x v="0"/>
    <x v="9"/>
    <x v="3"/>
    <s v="OFF-BI-10003727"/>
    <x v="1"/>
    <n v="3.762"/>
  </r>
  <r>
    <n v="7977"/>
    <s v="US-2016-126753"/>
    <n v="16"/>
    <x v="6"/>
    <x v="1"/>
    <s v="20/08/2016"/>
    <x v="1"/>
    <s v="SP-20860"/>
    <s v="Sung Pak"/>
    <x v="1"/>
    <x v="0"/>
    <x v="9"/>
    <x v="3"/>
    <s v="OFF-PA-10000130"/>
    <x v="1"/>
    <n v="10.272"/>
  </r>
  <r>
    <n v="7978"/>
    <s v="CA-2015-166051"/>
    <n v="31"/>
    <x v="5"/>
    <x v="2"/>
    <s v="05/06/2015"/>
    <x v="1"/>
    <s v="JK-15625"/>
    <s v="Jim Karlsson"/>
    <x v="0"/>
    <x v="0"/>
    <x v="35"/>
    <x v="0"/>
    <s v="TEC-PH-10002680"/>
    <x v="2"/>
    <n v="659.97"/>
  </r>
  <r>
    <n v="7979"/>
    <s v="CA-2015-166051"/>
    <n v="31"/>
    <x v="5"/>
    <x v="2"/>
    <s v="05/06/2015"/>
    <x v="1"/>
    <s v="JK-15625"/>
    <s v="Jim Karlsson"/>
    <x v="0"/>
    <x v="0"/>
    <x v="35"/>
    <x v="0"/>
    <s v="TEC-PH-10002538"/>
    <x v="2"/>
    <n v="113.73"/>
  </r>
  <r>
    <n v="7980"/>
    <s v="CA-2016-113040"/>
    <n v="27"/>
    <x v="6"/>
    <x v="1"/>
    <s v="31/08/2016"/>
    <x v="1"/>
    <s v="CC-12100"/>
    <s v="Chad Cunningham"/>
    <x v="2"/>
    <x v="0"/>
    <x v="1"/>
    <x v="1"/>
    <s v="OFF-BI-10001249"/>
    <x v="1"/>
    <n v="5.1040000000000001"/>
  </r>
  <r>
    <n v="7981"/>
    <s v="CA-2015-103800"/>
    <n v="3"/>
    <x v="9"/>
    <x v="2"/>
    <s v="07/01/2015"/>
    <x v="1"/>
    <s v="DP-13000"/>
    <s v="Darren Powers"/>
    <x v="0"/>
    <x v="0"/>
    <x v="5"/>
    <x v="2"/>
    <s v="OFF-PA-10000174"/>
    <x v="1"/>
    <n v="16.448"/>
  </r>
  <r>
    <n v="7982"/>
    <s v="CA-2015-113383"/>
    <n v="10"/>
    <x v="8"/>
    <x v="2"/>
    <s v="13/09/2015"/>
    <x v="2"/>
    <s v="SF-20065"/>
    <s v="Sandra Flanagan"/>
    <x v="0"/>
    <x v="0"/>
    <x v="30"/>
    <x v="3"/>
    <s v="OFF-AP-10004532"/>
    <x v="1"/>
    <n v="81.92"/>
  </r>
  <r>
    <n v="7983"/>
    <s v="CA-2015-113383"/>
    <n v="10"/>
    <x v="8"/>
    <x v="2"/>
    <s v="13/09/2015"/>
    <x v="2"/>
    <s v="SF-20065"/>
    <s v="Sandra Flanagan"/>
    <x v="0"/>
    <x v="0"/>
    <x v="30"/>
    <x v="3"/>
    <s v="FUR-FU-10001986"/>
    <x v="0"/>
    <n v="254.9"/>
  </r>
  <r>
    <n v="7984"/>
    <s v="CA-2018-152499"/>
    <n v="22"/>
    <x v="9"/>
    <x v="3"/>
    <s v="25/01/2018"/>
    <x v="0"/>
    <s v="EH-13765"/>
    <s v="Edward Hooks"/>
    <x v="1"/>
    <x v="0"/>
    <x v="10"/>
    <x v="2"/>
    <s v="OFF-FA-10002975"/>
    <x v="1"/>
    <n v="15.12"/>
  </r>
  <r>
    <n v="7985"/>
    <s v="CA-2018-152499"/>
    <n v="22"/>
    <x v="9"/>
    <x v="3"/>
    <s v="25/01/2018"/>
    <x v="0"/>
    <s v="EH-13765"/>
    <s v="Edward Hooks"/>
    <x v="1"/>
    <x v="0"/>
    <x v="10"/>
    <x v="2"/>
    <s v="OFF-AR-10003481"/>
    <x v="1"/>
    <n v="7.8719999999999999"/>
  </r>
  <r>
    <n v="7986"/>
    <s v="CA-2017-151498"/>
    <n v="21"/>
    <x v="3"/>
    <x v="0"/>
    <s v="24/04/2017"/>
    <x v="2"/>
    <s v="DN-13690"/>
    <s v="Duane Noonan"/>
    <x v="0"/>
    <x v="0"/>
    <x v="4"/>
    <x v="1"/>
    <s v="OFF-BI-10004967"/>
    <x v="1"/>
    <n v="8.32"/>
  </r>
  <r>
    <n v="7987"/>
    <s v="CA-2017-137939"/>
    <n v="20"/>
    <x v="7"/>
    <x v="0"/>
    <s v="23/07/2017"/>
    <x v="0"/>
    <s v="PJ-19015"/>
    <s v="Pauline Johnson"/>
    <x v="0"/>
    <x v="0"/>
    <x v="15"/>
    <x v="3"/>
    <s v="TEC-PH-10003589"/>
    <x v="2"/>
    <n v="89.95"/>
  </r>
  <r>
    <n v="7988"/>
    <s v="US-2017-117793"/>
    <n v="23"/>
    <x v="6"/>
    <x v="0"/>
    <s v="29/08/2017"/>
    <x v="1"/>
    <s v="MA-17560"/>
    <s v="Matt Abelman"/>
    <x v="2"/>
    <x v="0"/>
    <x v="6"/>
    <x v="2"/>
    <s v="OFF-LA-10002945"/>
    <x v="1"/>
    <n v="25.2"/>
  </r>
  <r>
    <n v="7989"/>
    <s v="US-2017-117793"/>
    <n v="23"/>
    <x v="6"/>
    <x v="0"/>
    <s v="29/08/2017"/>
    <x v="1"/>
    <s v="MA-17560"/>
    <s v="Matt Abelman"/>
    <x v="2"/>
    <x v="0"/>
    <x v="6"/>
    <x v="2"/>
    <s v="OFF-LA-10003537"/>
    <x v="1"/>
    <n v="37.590000000000003"/>
  </r>
  <r>
    <n v="7990"/>
    <s v="US-2017-117793"/>
    <n v="23"/>
    <x v="6"/>
    <x v="0"/>
    <s v="29/08/2017"/>
    <x v="1"/>
    <s v="MA-17560"/>
    <s v="Matt Abelman"/>
    <x v="2"/>
    <x v="0"/>
    <x v="6"/>
    <x v="2"/>
    <s v="OFF-ST-10002406"/>
    <x v="1"/>
    <n v="14.97"/>
  </r>
  <r>
    <n v="7991"/>
    <s v="US-2017-117793"/>
    <n v="23"/>
    <x v="6"/>
    <x v="0"/>
    <s v="29/08/2017"/>
    <x v="1"/>
    <s v="MA-17560"/>
    <s v="Matt Abelman"/>
    <x v="2"/>
    <x v="0"/>
    <x v="6"/>
    <x v="2"/>
    <s v="TEC-AC-10003433"/>
    <x v="2"/>
    <n v="1.98"/>
  </r>
  <r>
    <n v="7992"/>
    <s v="CA-2017-133872"/>
    <n v="14"/>
    <x v="1"/>
    <x v="0"/>
    <s v="17/06/2017"/>
    <x v="2"/>
    <s v="VM-21835"/>
    <s v="Vivian Mathis"/>
    <x v="0"/>
    <x v="0"/>
    <x v="2"/>
    <x v="0"/>
    <s v="OFF-BI-10002082"/>
    <x v="1"/>
    <n v="39.936"/>
  </r>
  <r>
    <n v="7993"/>
    <s v="CA-2017-133872"/>
    <n v="14"/>
    <x v="1"/>
    <x v="0"/>
    <s v="17/06/2017"/>
    <x v="2"/>
    <s v="VM-21835"/>
    <s v="Vivian Mathis"/>
    <x v="0"/>
    <x v="0"/>
    <x v="2"/>
    <x v="0"/>
    <s v="TEC-AC-10000521"/>
    <x v="2"/>
    <n v="18.463999999999999"/>
  </r>
  <r>
    <n v="7994"/>
    <s v="US-2016-165743"/>
    <n v="20"/>
    <x v="0"/>
    <x v="1"/>
    <s v="23/11/2016"/>
    <x v="0"/>
    <s v="MM-18055"/>
    <s v="Michelle Moray"/>
    <x v="0"/>
    <x v="0"/>
    <x v="22"/>
    <x v="1"/>
    <s v="OFF-BI-10001982"/>
    <x v="1"/>
    <n v="4.8959999999999999"/>
  </r>
  <r>
    <n v="7995"/>
    <s v="US-2016-165743"/>
    <n v="20"/>
    <x v="0"/>
    <x v="1"/>
    <s v="23/11/2016"/>
    <x v="0"/>
    <s v="MM-18055"/>
    <s v="Michelle Moray"/>
    <x v="0"/>
    <x v="0"/>
    <x v="22"/>
    <x v="1"/>
    <s v="FUR-BO-10002268"/>
    <x v="0"/>
    <n v="145.76400000000001"/>
  </r>
  <r>
    <n v="7996"/>
    <s v="US-2016-165743"/>
    <n v="20"/>
    <x v="0"/>
    <x v="1"/>
    <s v="23/11/2016"/>
    <x v="0"/>
    <s v="MM-18055"/>
    <s v="Michelle Moray"/>
    <x v="0"/>
    <x v="0"/>
    <x v="22"/>
    <x v="1"/>
    <s v="OFF-BI-10001758"/>
    <x v="1"/>
    <n v="9.6120000000000001"/>
  </r>
  <r>
    <n v="7997"/>
    <s v="US-2018-105998"/>
    <n v="3"/>
    <x v="0"/>
    <x v="3"/>
    <s v="05/11/2018"/>
    <x v="2"/>
    <s v="CR-12580"/>
    <s v="Clay Rozendal"/>
    <x v="2"/>
    <x v="0"/>
    <x v="1"/>
    <x v="1"/>
    <s v="TEC-AC-10004469"/>
    <x v="2"/>
    <n v="199.75"/>
  </r>
  <r>
    <n v="7998"/>
    <s v="US-2018-105998"/>
    <n v="3"/>
    <x v="0"/>
    <x v="3"/>
    <s v="05/11/2018"/>
    <x v="2"/>
    <s v="CR-12580"/>
    <s v="Clay Rozendal"/>
    <x v="2"/>
    <x v="0"/>
    <x v="1"/>
    <x v="1"/>
    <s v="FUR-TA-10001095"/>
    <x v="0"/>
    <n v="1673.184"/>
  </r>
  <r>
    <n v="7999"/>
    <s v="US-2015-148194"/>
    <n v="4"/>
    <x v="5"/>
    <x v="2"/>
    <s v="07/05/2015"/>
    <x v="2"/>
    <s v="BS-11365"/>
    <s v="Bill Shonely"/>
    <x v="1"/>
    <x v="0"/>
    <x v="4"/>
    <x v="1"/>
    <s v="FUR-FU-10001852"/>
    <x v="0"/>
    <n v="12.18"/>
  </r>
  <r>
    <n v="8000"/>
    <s v="US-2015-148194"/>
    <n v="4"/>
    <x v="5"/>
    <x v="2"/>
    <s v="07/05/2015"/>
    <x v="2"/>
    <s v="BS-11365"/>
    <s v="Bill Shonely"/>
    <x v="1"/>
    <x v="0"/>
    <x v="4"/>
    <x v="1"/>
    <s v="OFF-AP-10000696"/>
    <x v="1"/>
    <n v="57.68"/>
  </r>
  <r>
    <n v="8001"/>
    <s v="US-2016-151407"/>
    <n v="8"/>
    <x v="0"/>
    <x v="1"/>
    <s v="12/11/2016"/>
    <x v="1"/>
    <s v="RD-19585"/>
    <s v="Rob Dowd"/>
    <x v="0"/>
    <x v="0"/>
    <x v="23"/>
    <x v="2"/>
    <s v="TEC-PH-10003885"/>
    <x v="2"/>
    <n v="263.95999999999998"/>
  </r>
  <r>
    <n v="8002"/>
    <s v="CA-2016-110870"/>
    <n v="12"/>
    <x v="4"/>
    <x v="1"/>
    <s v="15/12/2016"/>
    <x v="2"/>
    <s v="KD-16270"/>
    <s v="Karen Daniels"/>
    <x v="0"/>
    <x v="0"/>
    <x v="1"/>
    <x v="1"/>
    <s v="TEC-AC-10002926"/>
    <x v="2"/>
    <n v="299.94"/>
  </r>
  <r>
    <n v="8003"/>
    <s v="CA-2016-110870"/>
    <n v="12"/>
    <x v="4"/>
    <x v="1"/>
    <s v="15/12/2016"/>
    <x v="2"/>
    <s v="KD-16270"/>
    <s v="Karen Daniels"/>
    <x v="0"/>
    <x v="0"/>
    <x v="1"/>
    <x v="1"/>
    <s v="OFF-SU-10001225"/>
    <x v="1"/>
    <n v="25.76"/>
  </r>
  <r>
    <n v="8004"/>
    <s v="CA-2015-143210"/>
    <n v="1"/>
    <x v="4"/>
    <x v="2"/>
    <s v="03/12/2015"/>
    <x v="2"/>
    <s v="AA-10645"/>
    <s v="Anna Andreadi"/>
    <x v="0"/>
    <x v="0"/>
    <x v="31"/>
    <x v="3"/>
    <s v="TEC-PH-10004434"/>
    <x v="2"/>
    <n v="271.89999999999998"/>
  </r>
  <r>
    <n v="8005"/>
    <s v="CA-2015-143210"/>
    <n v="1"/>
    <x v="4"/>
    <x v="2"/>
    <s v="03/12/2015"/>
    <x v="2"/>
    <s v="AA-10645"/>
    <s v="Anna Andreadi"/>
    <x v="0"/>
    <x v="0"/>
    <x v="31"/>
    <x v="3"/>
    <s v="FUR-FU-10003878"/>
    <x v="0"/>
    <n v="45.84"/>
  </r>
  <r>
    <n v="8006"/>
    <s v="CA-2015-143210"/>
    <n v="1"/>
    <x v="4"/>
    <x v="2"/>
    <s v="03/12/2015"/>
    <x v="2"/>
    <s v="AA-10645"/>
    <s v="Anna Andreadi"/>
    <x v="0"/>
    <x v="0"/>
    <x v="31"/>
    <x v="3"/>
    <s v="FUR-FU-10002268"/>
    <x v="0"/>
    <n v="9.82"/>
  </r>
  <r>
    <n v="8007"/>
    <s v="CA-2017-139808"/>
    <n v="7"/>
    <x v="2"/>
    <x v="0"/>
    <s v="11/10/2017"/>
    <x v="1"/>
    <s v="MC-18100"/>
    <s v="Mick Crebagga"/>
    <x v="0"/>
    <x v="0"/>
    <x v="4"/>
    <x v="1"/>
    <s v="OFF-FA-10001883"/>
    <x v="1"/>
    <n v="93.36"/>
  </r>
  <r>
    <n v="8008"/>
    <s v="CA-2016-110863"/>
    <n v="17"/>
    <x v="0"/>
    <x v="1"/>
    <s v="24/11/2016"/>
    <x v="1"/>
    <s v="AA-10645"/>
    <s v="Anna Andreadi"/>
    <x v="0"/>
    <x v="0"/>
    <x v="26"/>
    <x v="2"/>
    <s v="OFF-ST-10002756"/>
    <x v="1"/>
    <n v="541.24"/>
  </r>
  <r>
    <n v="8009"/>
    <s v="CA-2016-110863"/>
    <n v="17"/>
    <x v="0"/>
    <x v="1"/>
    <s v="24/11/2016"/>
    <x v="1"/>
    <s v="AA-10645"/>
    <s v="Anna Andreadi"/>
    <x v="0"/>
    <x v="0"/>
    <x v="26"/>
    <x v="2"/>
    <s v="OFF-PA-10000474"/>
    <x v="1"/>
    <n v="106.32"/>
  </r>
  <r>
    <n v="8010"/>
    <s v="CA-2016-110863"/>
    <n v="17"/>
    <x v="0"/>
    <x v="1"/>
    <s v="24/11/2016"/>
    <x v="1"/>
    <s v="AA-10645"/>
    <s v="Anna Andreadi"/>
    <x v="0"/>
    <x v="0"/>
    <x v="26"/>
    <x v="2"/>
    <s v="FUR-CH-10002073"/>
    <x v="0"/>
    <n v="1323.9"/>
  </r>
  <r>
    <n v="8011"/>
    <s v="CA-2015-127859"/>
    <n v="17"/>
    <x v="10"/>
    <x v="2"/>
    <s v="20/03/2015"/>
    <x v="0"/>
    <s v="QJ-19255"/>
    <s v="Quincy Jones"/>
    <x v="1"/>
    <x v="0"/>
    <x v="9"/>
    <x v="3"/>
    <s v="OFF-PA-10003641"/>
    <x v="1"/>
    <n v="126.624"/>
  </r>
  <r>
    <n v="8012"/>
    <s v="US-2016-136427"/>
    <n v="20"/>
    <x v="1"/>
    <x v="1"/>
    <s v="23/06/2016"/>
    <x v="2"/>
    <s v="JM-16195"/>
    <s v="Justin MacKendrick"/>
    <x v="0"/>
    <x v="0"/>
    <x v="22"/>
    <x v="1"/>
    <s v="TEC-PH-10002070"/>
    <x v="2"/>
    <n v="125.944"/>
  </r>
  <r>
    <n v="8013"/>
    <s v="CA-2018-120168"/>
    <n v="25"/>
    <x v="5"/>
    <x v="3"/>
    <s v="25/05/2018"/>
    <x v="3"/>
    <s v="TB-21625"/>
    <s v="Trudy Brown"/>
    <x v="0"/>
    <x v="0"/>
    <x v="15"/>
    <x v="3"/>
    <s v="OFF-BI-10004519"/>
    <x v="1"/>
    <n v="663.92"/>
  </r>
  <r>
    <n v="8014"/>
    <s v="CA-2018-120168"/>
    <n v="25"/>
    <x v="5"/>
    <x v="3"/>
    <s v="25/05/2018"/>
    <x v="3"/>
    <s v="TB-21625"/>
    <s v="Trudy Brown"/>
    <x v="0"/>
    <x v="0"/>
    <x v="15"/>
    <x v="3"/>
    <s v="TEC-AC-10002167"/>
    <x v="2"/>
    <n v="120"/>
  </r>
  <r>
    <n v="8015"/>
    <s v="CA-2018-120168"/>
    <n v="25"/>
    <x v="5"/>
    <x v="3"/>
    <s v="25/05/2018"/>
    <x v="3"/>
    <s v="TB-21625"/>
    <s v="Trudy Brown"/>
    <x v="0"/>
    <x v="0"/>
    <x v="15"/>
    <x v="3"/>
    <s v="OFF-FA-10000936"/>
    <x v="1"/>
    <n v="3.29"/>
  </r>
  <r>
    <n v="8016"/>
    <s v="CA-2018-120168"/>
    <n v="25"/>
    <x v="5"/>
    <x v="3"/>
    <s v="25/05/2018"/>
    <x v="3"/>
    <s v="TB-21625"/>
    <s v="Trudy Brown"/>
    <x v="0"/>
    <x v="0"/>
    <x v="15"/>
    <x v="3"/>
    <s v="FUR-FU-10000732"/>
    <x v="0"/>
    <n v="18.84"/>
  </r>
  <r>
    <n v="8017"/>
    <s v="US-2015-131870"/>
    <n v="9"/>
    <x v="8"/>
    <x v="2"/>
    <s v="11/09/2015"/>
    <x v="2"/>
    <s v="NF-18595"/>
    <s v="Nicole Fjeld"/>
    <x v="2"/>
    <x v="0"/>
    <x v="24"/>
    <x v="3"/>
    <s v="FUR-FU-10002501"/>
    <x v="0"/>
    <n v="60.671999999999997"/>
  </r>
  <r>
    <n v="8018"/>
    <s v="US-2015-131870"/>
    <n v="9"/>
    <x v="8"/>
    <x v="2"/>
    <s v="11/09/2015"/>
    <x v="2"/>
    <s v="NF-18595"/>
    <s v="Nicole Fjeld"/>
    <x v="2"/>
    <x v="0"/>
    <x v="24"/>
    <x v="3"/>
    <s v="OFF-AR-10000634"/>
    <x v="1"/>
    <n v="30.815999999999999"/>
  </r>
  <r>
    <n v="8019"/>
    <s v="CA-2018-114804"/>
    <n v="17"/>
    <x v="2"/>
    <x v="3"/>
    <s v="19/10/2018"/>
    <x v="0"/>
    <s v="BF-11020"/>
    <s v="Barry Französisch"/>
    <x v="1"/>
    <x v="0"/>
    <x v="1"/>
    <x v="1"/>
    <s v="TEC-PH-10001700"/>
    <x v="2"/>
    <n v="52.792000000000002"/>
  </r>
  <r>
    <n v="8020"/>
    <s v="CA-2018-167227"/>
    <n v="2"/>
    <x v="0"/>
    <x v="3"/>
    <s v="05/11/2018"/>
    <x v="2"/>
    <s v="NP-18670"/>
    <s v="Nora Paige"/>
    <x v="0"/>
    <x v="0"/>
    <x v="25"/>
    <x v="2"/>
    <s v="OFF-AP-10001962"/>
    <x v="1"/>
    <n v="83.9"/>
  </r>
  <r>
    <n v="8021"/>
    <s v="CA-2018-167227"/>
    <n v="2"/>
    <x v="0"/>
    <x v="3"/>
    <s v="05/11/2018"/>
    <x v="2"/>
    <s v="NP-18670"/>
    <s v="Nora Paige"/>
    <x v="0"/>
    <x v="0"/>
    <x v="25"/>
    <x v="2"/>
    <s v="OFF-PA-10001838"/>
    <x v="1"/>
    <n v="11.76"/>
  </r>
  <r>
    <n v="8022"/>
    <s v="CA-2015-129189"/>
    <n v="21"/>
    <x v="7"/>
    <x v="2"/>
    <s v="25/07/2015"/>
    <x v="1"/>
    <s v="HM-14860"/>
    <s v="Harry Marie"/>
    <x v="1"/>
    <x v="0"/>
    <x v="5"/>
    <x v="2"/>
    <s v="OFF-AP-10000124"/>
    <x v="1"/>
    <n v="4.992"/>
  </r>
  <r>
    <n v="8023"/>
    <s v="CA-2015-129189"/>
    <n v="21"/>
    <x v="7"/>
    <x v="2"/>
    <s v="25/07/2015"/>
    <x v="1"/>
    <s v="HM-14860"/>
    <s v="Harry Marie"/>
    <x v="1"/>
    <x v="0"/>
    <x v="5"/>
    <x v="2"/>
    <s v="OFF-EN-10003567"/>
    <x v="1"/>
    <n v="87.92"/>
  </r>
  <r>
    <n v="8024"/>
    <s v="CA-2015-129189"/>
    <n v="21"/>
    <x v="7"/>
    <x v="2"/>
    <s v="25/07/2015"/>
    <x v="1"/>
    <s v="HM-14860"/>
    <s v="Harry Marie"/>
    <x v="1"/>
    <x v="0"/>
    <x v="5"/>
    <x v="2"/>
    <s v="FUR-CH-10004997"/>
    <x v="0"/>
    <n v="657.93"/>
  </r>
  <r>
    <n v="8025"/>
    <s v="CA-2015-129189"/>
    <n v="21"/>
    <x v="7"/>
    <x v="2"/>
    <s v="25/07/2015"/>
    <x v="1"/>
    <s v="HM-14860"/>
    <s v="Harry Marie"/>
    <x v="1"/>
    <x v="0"/>
    <x v="5"/>
    <x v="2"/>
    <s v="OFF-BI-10000494"/>
    <x v="1"/>
    <n v="1.044"/>
  </r>
  <r>
    <n v="8026"/>
    <s v="CA-2016-132465"/>
    <n v="11"/>
    <x v="8"/>
    <x v="1"/>
    <s v="15/09/2016"/>
    <x v="0"/>
    <s v="DM-13525"/>
    <s v="Don Miller"/>
    <x v="1"/>
    <x v="0"/>
    <x v="15"/>
    <x v="3"/>
    <s v="FUR-FU-10000277"/>
    <x v="0"/>
    <n v="210.68"/>
  </r>
  <r>
    <n v="8027"/>
    <s v="CA-2016-132465"/>
    <n v="11"/>
    <x v="8"/>
    <x v="1"/>
    <s v="15/09/2016"/>
    <x v="0"/>
    <s v="DM-13525"/>
    <s v="Don Miller"/>
    <x v="1"/>
    <x v="0"/>
    <x v="15"/>
    <x v="3"/>
    <s v="OFF-ST-10003641"/>
    <x v="1"/>
    <n v="78.8"/>
  </r>
  <r>
    <n v="8028"/>
    <s v="CA-2016-132465"/>
    <n v="11"/>
    <x v="8"/>
    <x v="1"/>
    <s v="15/09/2016"/>
    <x v="0"/>
    <s v="DM-13525"/>
    <s v="Don Miller"/>
    <x v="1"/>
    <x v="0"/>
    <x v="15"/>
    <x v="3"/>
    <s v="TEC-AC-10001998"/>
    <x v="2"/>
    <n v="19.989999999999998"/>
  </r>
  <r>
    <n v="8029"/>
    <s v="CA-2016-132465"/>
    <n v="11"/>
    <x v="8"/>
    <x v="1"/>
    <s v="15/09/2016"/>
    <x v="0"/>
    <s v="DM-13525"/>
    <s v="Don Miller"/>
    <x v="1"/>
    <x v="0"/>
    <x v="15"/>
    <x v="3"/>
    <s v="OFF-ST-10001932"/>
    <x v="1"/>
    <n v="772.68"/>
  </r>
  <r>
    <n v="8030"/>
    <s v="CA-2017-166373"/>
    <n v="21"/>
    <x v="2"/>
    <x v="0"/>
    <s v="25/10/2017"/>
    <x v="1"/>
    <s v="JF-15565"/>
    <s v="Jill Fjeld"/>
    <x v="0"/>
    <x v="0"/>
    <x v="5"/>
    <x v="2"/>
    <s v="TEC-AC-10002323"/>
    <x v="2"/>
    <n v="106.08"/>
  </r>
  <r>
    <n v="8031"/>
    <s v="CA-2017-158806"/>
    <n v="7"/>
    <x v="9"/>
    <x v="0"/>
    <s v="11/01/2017"/>
    <x v="1"/>
    <s v="NM-18520"/>
    <s v="Neoma Murray"/>
    <x v="0"/>
    <x v="0"/>
    <x v="5"/>
    <x v="2"/>
    <s v="FUR-FU-10004270"/>
    <x v="0"/>
    <n v="23.076000000000001"/>
  </r>
  <r>
    <n v="8032"/>
    <s v="CA-2017-158806"/>
    <n v="7"/>
    <x v="9"/>
    <x v="0"/>
    <s v="11/01/2017"/>
    <x v="1"/>
    <s v="NM-18520"/>
    <s v="Neoma Murray"/>
    <x v="0"/>
    <x v="0"/>
    <x v="5"/>
    <x v="2"/>
    <s v="OFF-PA-10004621"/>
    <x v="1"/>
    <n v="25.92"/>
  </r>
  <r>
    <n v="8033"/>
    <s v="CA-2016-119690"/>
    <n v="25"/>
    <x v="1"/>
    <x v="1"/>
    <s v="28/06/2016"/>
    <x v="2"/>
    <s v="MV-17485"/>
    <s v="Mark Van Huff"/>
    <x v="0"/>
    <x v="0"/>
    <x v="5"/>
    <x v="2"/>
    <s v="OFF-PA-10001019"/>
    <x v="1"/>
    <n v="47.951999999999998"/>
  </r>
  <r>
    <n v="8034"/>
    <s v="CA-2016-119690"/>
    <n v="25"/>
    <x v="1"/>
    <x v="1"/>
    <s v="28/06/2016"/>
    <x v="2"/>
    <s v="MV-17485"/>
    <s v="Mark Van Huff"/>
    <x v="0"/>
    <x v="0"/>
    <x v="5"/>
    <x v="2"/>
    <s v="OFF-BI-10000201"/>
    <x v="1"/>
    <n v="0.98399999999999999"/>
  </r>
  <r>
    <n v="8035"/>
    <s v="CA-2016-119690"/>
    <n v="25"/>
    <x v="1"/>
    <x v="1"/>
    <s v="28/06/2016"/>
    <x v="2"/>
    <s v="MV-17485"/>
    <s v="Mark Van Huff"/>
    <x v="0"/>
    <x v="0"/>
    <x v="5"/>
    <x v="2"/>
    <s v="FUR-FU-10004587"/>
    <x v="0"/>
    <n v="75.384"/>
  </r>
  <r>
    <n v="8036"/>
    <s v="CA-2016-119690"/>
    <n v="25"/>
    <x v="1"/>
    <x v="1"/>
    <s v="28/06/2016"/>
    <x v="2"/>
    <s v="MV-17485"/>
    <s v="Mark Van Huff"/>
    <x v="0"/>
    <x v="0"/>
    <x v="5"/>
    <x v="2"/>
    <s v="OFF-LA-10001613"/>
    <x v="1"/>
    <n v="4.6079999999999997"/>
  </r>
  <r>
    <n v="8037"/>
    <s v="CA-2016-153738"/>
    <n v="20"/>
    <x v="8"/>
    <x v="1"/>
    <s v="22/09/2016"/>
    <x v="2"/>
    <s v="AG-10270"/>
    <s v="Alejandro Grove"/>
    <x v="0"/>
    <x v="0"/>
    <x v="31"/>
    <x v="3"/>
    <s v="OFF-BI-10001308"/>
    <x v="1"/>
    <n v="37.68"/>
  </r>
  <r>
    <n v="8038"/>
    <s v="CA-2018-169012"/>
    <n v="10"/>
    <x v="7"/>
    <x v="3"/>
    <s v="14/07/2018"/>
    <x v="1"/>
    <s v="BF-11275"/>
    <s v="Beth Fritzler"/>
    <x v="1"/>
    <x v="0"/>
    <x v="32"/>
    <x v="0"/>
    <s v="OFF-AP-10003278"/>
    <x v="1"/>
    <n v="41.91"/>
  </r>
  <r>
    <n v="8039"/>
    <s v="CA-2018-109393"/>
    <n v="30"/>
    <x v="1"/>
    <x v="3"/>
    <s v="02/07/2018"/>
    <x v="0"/>
    <s v="JC-15775"/>
    <s v="John Castell"/>
    <x v="0"/>
    <x v="0"/>
    <x v="1"/>
    <x v="1"/>
    <s v="FUR-BO-10003966"/>
    <x v="0"/>
    <n v="435.99900000000002"/>
  </r>
  <r>
    <n v="8040"/>
    <s v="CA-2018-121489"/>
    <n v="21"/>
    <x v="6"/>
    <x v="3"/>
    <s v="25/08/2018"/>
    <x v="0"/>
    <s v="CM-11815"/>
    <s v="Candace McMahon"/>
    <x v="1"/>
    <x v="0"/>
    <x v="4"/>
    <x v="1"/>
    <s v="FUR-CH-10004698"/>
    <x v="0"/>
    <n v="388.70400000000001"/>
  </r>
  <r>
    <n v="8041"/>
    <s v="CA-2018-121489"/>
    <n v="21"/>
    <x v="6"/>
    <x v="3"/>
    <s v="25/08/2018"/>
    <x v="0"/>
    <s v="CM-11815"/>
    <s v="Candace McMahon"/>
    <x v="1"/>
    <x v="0"/>
    <x v="4"/>
    <x v="1"/>
    <s v="OFF-ST-10000025"/>
    <x v="1"/>
    <n v="572.58000000000004"/>
  </r>
  <r>
    <n v="8042"/>
    <s v="CA-2018-121489"/>
    <n v="21"/>
    <x v="6"/>
    <x v="3"/>
    <s v="25/08/2018"/>
    <x v="0"/>
    <s v="CM-11815"/>
    <s v="Candace McMahon"/>
    <x v="1"/>
    <x v="0"/>
    <x v="4"/>
    <x v="1"/>
    <s v="TEC-AC-10000682"/>
    <x v="2"/>
    <n v="33.18"/>
  </r>
  <r>
    <n v="8043"/>
    <s v="US-2018-133081"/>
    <n v="11"/>
    <x v="10"/>
    <x v="3"/>
    <s v="15/03/2018"/>
    <x v="1"/>
    <s v="PV-18985"/>
    <s v="Paul Van Hugh"/>
    <x v="2"/>
    <x v="0"/>
    <x v="31"/>
    <x v="3"/>
    <s v="TEC-AC-10001772"/>
    <x v="2"/>
    <n v="63.88"/>
  </r>
  <r>
    <n v="8044"/>
    <s v="US-2018-133081"/>
    <n v="11"/>
    <x v="10"/>
    <x v="3"/>
    <s v="15/03/2018"/>
    <x v="1"/>
    <s v="PV-18985"/>
    <s v="Paul Van Hugh"/>
    <x v="2"/>
    <x v="0"/>
    <x v="31"/>
    <x v="3"/>
    <s v="FUR-FU-10001379"/>
    <x v="0"/>
    <n v="26.72"/>
  </r>
  <r>
    <n v="8045"/>
    <s v="CA-2018-165008"/>
    <n v="15"/>
    <x v="8"/>
    <x v="3"/>
    <s v="17/09/2018"/>
    <x v="0"/>
    <s v="DO-13645"/>
    <s v="Doug O'Connell"/>
    <x v="0"/>
    <x v="0"/>
    <x v="7"/>
    <x v="1"/>
    <s v="OFF-BI-10002794"/>
    <x v="1"/>
    <n v="295.05599999999998"/>
  </r>
  <r>
    <n v="8046"/>
    <s v="CA-2017-145611"/>
    <n v="20"/>
    <x v="8"/>
    <x v="0"/>
    <s v="24/09/2017"/>
    <x v="1"/>
    <s v="HA-14905"/>
    <s v="Helen Abelman"/>
    <x v="0"/>
    <x v="0"/>
    <x v="15"/>
    <x v="3"/>
    <s v="OFF-AP-10001005"/>
    <x v="1"/>
    <n v="393.25"/>
  </r>
  <r>
    <n v="8047"/>
    <s v="CA-2017-113600"/>
    <n v="15"/>
    <x v="4"/>
    <x v="0"/>
    <s v="17/12/2017"/>
    <x v="0"/>
    <s v="SH-20395"/>
    <s v="Shahid Hopkins"/>
    <x v="0"/>
    <x v="0"/>
    <x v="24"/>
    <x v="3"/>
    <s v="OFF-BI-10000201"/>
    <x v="1"/>
    <n v="2.214"/>
  </r>
  <r>
    <n v="8048"/>
    <s v="CA-2018-130834"/>
    <n v="3"/>
    <x v="0"/>
    <x v="3"/>
    <s v="06/11/2018"/>
    <x v="0"/>
    <s v="JM-16195"/>
    <s v="Justin MacKendrick"/>
    <x v="0"/>
    <x v="0"/>
    <x v="3"/>
    <x v="0"/>
    <s v="OFF-PA-10003673"/>
    <x v="1"/>
    <n v="16.271999999999998"/>
  </r>
  <r>
    <n v="8049"/>
    <s v="CA-2017-168543"/>
    <n v="3"/>
    <x v="7"/>
    <x v="0"/>
    <s v="07/07/2017"/>
    <x v="1"/>
    <s v="DK-13225"/>
    <s v="Dean Katz"/>
    <x v="1"/>
    <x v="0"/>
    <x v="15"/>
    <x v="3"/>
    <s v="OFF-AP-10000938"/>
    <x v="1"/>
    <n v="706.86"/>
  </r>
  <r>
    <n v="8050"/>
    <s v="CA-2015-144974"/>
    <n v="26"/>
    <x v="8"/>
    <x v="2"/>
    <s v="30/09/2015"/>
    <x v="1"/>
    <s v="CM-12715"/>
    <s v="Craig Molinari"/>
    <x v="1"/>
    <x v="0"/>
    <x v="9"/>
    <x v="3"/>
    <s v="OFF-BI-10003274"/>
    <x v="1"/>
    <n v="5.97"/>
  </r>
  <r>
    <n v="8051"/>
    <s v="CA-2015-144974"/>
    <n v="26"/>
    <x v="8"/>
    <x v="2"/>
    <s v="30/09/2015"/>
    <x v="1"/>
    <s v="CM-12715"/>
    <s v="Craig Molinari"/>
    <x v="1"/>
    <x v="0"/>
    <x v="9"/>
    <x v="3"/>
    <s v="FUR-FU-10001095"/>
    <x v="0"/>
    <n v="21.184000000000001"/>
  </r>
  <r>
    <n v="8052"/>
    <s v="CA-2015-144974"/>
    <n v="26"/>
    <x v="8"/>
    <x v="2"/>
    <s v="30/09/2015"/>
    <x v="1"/>
    <s v="CM-12715"/>
    <s v="Craig Molinari"/>
    <x v="1"/>
    <x v="0"/>
    <x v="9"/>
    <x v="3"/>
    <s v="OFF-AP-10001492"/>
    <x v="1"/>
    <n v="41.375999999999998"/>
  </r>
  <r>
    <n v="8053"/>
    <s v="CA-2015-109904"/>
    <n v="14"/>
    <x v="7"/>
    <x v="2"/>
    <s v="17/07/2015"/>
    <x v="0"/>
    <s v="BF-10975"/>
    <s v="Barbara Fisher"/>
    <x v="1"/>
    <x v="0"/>
    <x v="15"/>
    <x v="3"/>
    <s v="OFF-AR-10004999"/>
    <x v="1"/>
    <n v="17.940000000000001"/>
  </r>
  <r>
    <n v="8054"/>
    <s v="CA-2018-152205"/>
    <n v="28"/>
    <x v="8"/>
    <x v="3"/>
    <s v="05/10/2018"/>
    <x v="1"/>
    <s v="SF-20965"/>
    <s v="Sylvia Foulston"/>
    <x v="1"/>
    <x v="0"/>
    <x v="9"/>
    <x v="3"/>
    <s v="OFF-BI-10004094"/>
    <x v="1"/>
    <n v="2.6549999999999998"/>
  </r>
  <r>
    <n v="8055"/>
    <s v="CA-2016-121188"/>
    <n v="28"/>
    <x v="6"/>
    <x v="1"/>
    <s v="04/09/2016"/>
    <x v="1"/>
    <s v="CB-12025"/>
    <s v="Cassandra Brandow"/>
    <x v="0"/>
    <x v="0"/>
    <x v="1"/>
    <x v="1"/>
    <s v="OFF-ST-10001490"/>
    <x v="1"/>
    <n v="892.35"/>
  </r>
  <r>
    <n v="8056"/>
    <s v="CA-2016-121188"/>
    <n v="28"/>
    <x v="6"/>
    <x v="1"/>
    <s v="04/09/2016"/>
    <x v="1"/>
    <s v="CB-12025"/>
    <s v="Cassandra Brandow"/>
    <x v="0"/>
    <x v="0"/>
    <x v="1"/>
    <x v="1"/>
    <s v="FUR-BO-10004695"/>
    <x v="0"/>
    <n v="307.666"/>
  </r>
  <r>
    <n v="8057"/>
    <s v="CA-2016-121188"/>
    <n v="28"/>
    <x v="6"/>
    <x v="1"/>
    <s v="04/09/2016"/>
    <x v="1"/>
    <s v="CB-12025"/>
    <s v="Cassandra Brandow"/>
    <x v="0"/>
    <x v="0"/>
    <x v="1"/>
    <x v="1"/>
    <s v="OFF-ST-10000736"/>
    <x v="1"/>
    <n v="728.82"/>
  </r>
  <r>
    <n v="8058"/>
    <s v="CA-2016-121188"/>
    <n v="28"/>
    <x v="6"/>
    <x v="1"/>
    <s v="04/09/2016"/>
    <x v="1"/>
    <s v="CB-12025"/>
    <s v="Cassandra Brandow"/>
    <x v="0"/>
    <x v="0"/>
    <x v="1"/>
    <x v="1"/>
    <s v="OFF-BI-10001617"/>
    <x v="1"/>
    <n v="41.36"/>
  </r>
  <r>
    <n v="8059"/>
    <s v="CA-2016-121188"/>
    <n v="28"/>
    <x v="6"/>
    <x v="1"/>
    <s v="04/09/2016"/>
    <x v="1"/>
    <s v="CB-12025"/>
    <s v="Cassandra Brandow"/>
    <x v="0"/>
    <x v="0"/>
    <x v="1"/>
    <x v="1"/>
    <s v="TEC-PH-10003589"/>
    <x v="2"/>
    <n v="43.176000000000002"/>
  </r>
  <r>
    <n v="8060"/>
    <s v="CA-2016-121188"/>
    <n v="28"/>
    <x v="6"/>
    <x v="1"/>
    <s v="04/09/2016"/>
    <x v="1"/>
    <s v="CB-12025"/>
    <s v="Cassandra Brandow"/>
    <x v="0"/>
    <x v="0"/>
    <x v="1"/>
    <x v="1"/>
    <s v="FUR-FU-10003981"/>
    <x v="0"/>
    <n v="4.16"/>
  </r>
  <r>
    <n v="8061"/>
    <s v="CA-2016-156013"/>
    <n v="20"/>
    <x v="8"/>
    <x v="1"/>
    <s v="26/09/2016"/>
    <x v="1"/>
    <s v="TC-20980"/>
    <s v="Tamara Chand"/>
    <x v="1"/>
    <x v="0"/>
    <x v="15"/>
    <x v="3"/>
    <s v="OFF-PA-10001970"/>
    <x v="1"/>
    <n v="61.4"/>
  </r>
  <r>
    <n v="8062"/>
    <s v="CA-2016-156013"/>
    <n v="20"/>
    <x v="8"/>
    <x v="1"/>
    <s v="26/09/2016"/>
    <x v="1"/>
    <s v="TC-20980"/>
    <s v="Tamara Chand"/>
    <x v="1"/>
    <x v="0"/>
    <x v="15"/>
    <x v="3"/>
    <s v="OFF-BI-10002437"/>
    <x v="1"/>
    <n v="24.448"/>
  </r>
  <r>
    <n v="8063"/>
    <s v="CA-2017-132997"/>
    <n v="7"/>
    <x v="0"/>
    <x v="0"/>
    <s v="09/11/2017"/>
    <x v="2"/>
    <s v="LW-17215"/>
    <s v="Luke Weiss"/>
    <x v="0"/>
    <x v="0"/>
    <x v="15"/>
    <x v="3"/>
    <s v="TEC-PH-10000586"/>
    <x v="2"/>
    <n v="263.95999999999998"/>
  </r>
  <r>
    <n v="8064"/>
    <s v="CA-2017-132997"/>
    <n v="7"/>
    <x v="0"/>
    <x v="0"/>
    <s v="09/11/2017"/>
    <x v="2"/>
    <s v="LW-17215"/>
    <s v="Luke Weiss"/>
    <x v="0"/>
    <x v="0"/>
    <x v="15"/>
    <x v="3"/>
    <s v="TEC-PH-10003811"/>
    <x v="2"/>
    <n v="359.97"/>
  </r>
  <r>
    <n v="8065"/>
    <s v="CA-2017-132997"/>
    <n v="7"/>
    <x v="0"/>
    <x v="0"/>
    <s v="09/11/2017"/>
    <x v="2"/>
    <s v="LW-17215"/>
    <s v="Luke Weiss"/>
    <x v="0"/>
    <x v="0"/>
    <x v="15"/>
    <x v="3"/>
    <s v="OFF-PA-10004983"/>
    <x v="1"/>
    <n v="12.96"/>
  </r>
  <r>
    <n v="8066"/>
    <s v="CA-2017-132997"/>
    <n v="7"/>
    <x v="0"/>
    <x v="0"/>
    <s v="09/11/2017"/>
    <x v="2"/>
    <s v="LW-17215"/>
    <s v="Luke Weiss"/>
    <x v="0"/>
    <x v="0"/>
    <x v="15"/>
    <x v="3"/>
    <s v="OFF-ST-10003479"/>
    <x v="1"/>
    <n v="116.82"/>
  </r>
  <r>
    <n v="8067"/>
    <s v="CA-2017-132997"/>
    <n v="7"/>
    <x v="0"/>
    <x v="0"/>
    <s v="09/11/2017"/>
    <x v="2"/>
    <s v="LW-17215"/>
    <s v="Luke Weiss"/>
    <x v="0"/>
    <x v="0"/>
    <x v="15"/>
    <x v="3"/>
    <s v="OFF-BI-10004318"/>
    <x v="1"/>
    <n v="276.78399999999999"/>
  </r>
  <r>
    <n v="8068"/>
    <s v="US-2016-160563"/>
    <n v="20"/>
    <x v="2"/>
    <x v="1"/>
    <s v="24/10/2016"/>
    <x v="1"/>
    <s v="NS-18640"/>
    <s v="Noel Staavos"/>
    <x v="1"/>
    <x v="0"/>
    <x v="1"/>
    <x v="1"/>
    <s v="TEC-AC-10002567"/>
    <x v="2"/>
    <n v="239.97"/>
  </r>
  <r>
    <n v="8069"/>
    <s v="US-2016-160563"/>
    <n v="20"/>
    <x v="2"/>
    <x v="1"/>
    <s v="24/10/2016"/>
    <x v="1"/>
    <s v="NS-18640"/>
    <s v="Noel Staavos"/>
    <x v="1"/>
    <x v="0"/>
    <x v="1"/>
    <x v="1"/>
    <s v="FUR-FU-10001731"/>
    <x v="0"/>
    <n v="16.02"/>
  </r>
  <r>
    <n v="8070"/>
    <s v="CA-2018-151750"/>
    <n v="1"/>
    <x v="9"/>
    <x v="3"/>
    <s v="05/01/2018"/>
    <x v="1"/>
    <s v="JM-15250"/>
    <s v="Janet Martin"/>
    <x v="0"/>
    <x v="0"/>
    <x v="5"/>
    <x v="2"/>
    <s v="OFF-ST-10002743"/>
    <x v="1"/>
    <n v="454.56"/>
  </r>
  <r>
    <n v="8071"/>
    <s v="CA-2018-151750"/>
    <n v="1"/>
    <x v="9"/>
    <x v="3"/>
    <s v="05/01/2018"/>
    <x v="1"/>
    <s v="JM-15250"/>
    <s v="Janet Martin"/>
    <x v="0"/>
    <x v="0"/>
    <x v="5"/>
    <x v="2"/>
    <s v="FUR-FU-10002116"/>
    <x v="0"/>
    <n v="141.41999999999999"/>
  </r>
  <r>
    <n v="8072"/>
    <s v="CA-2018-151750"/>
    <n v="1"/>
    <x v="9"/>
    <x v="3"/>
    <s v="05/01/2018"/>
    <x v="1"/>
    <s v="JM-15250"/>
    <s v="Janet Martin"/>
    <x v="0"/>
    <x v="0"/>
    <x v="5"/>
    <x v="2"/>
    <s v="FUR-CH-10003199"/>
    <x v="0"/>
    <n v="310.74400000000003"/>
  </r>
  <r>
    <n v="8073"/>
    <s v="CA-2018-151750"/>
    <n v="1"/>
    <x v="9"/>
    <x v="3"/>
    <s v="05/01/2018"/>
    <x v="1"/>
    <s v="JM-15250"/>
    <s v="Janet Martin"/>
    <x v="0"/>
    <x v="0"/>
    <x v="5"/>
    <x v="2"/>
    <s v="OFF-AR-10003158"/>
    <x v="1"/>
    <n v="12.736000000000001"/>
  </r>
  <r>
    <n v="8074"/>
    <s v="CA-2018-151750"/>
    <n v="1"/>
    <x v="9"/>
    <x v="3"/>
    <s v="05/01/2018"/>
    <x v="1"/>
    <s v="JM-15250"/>
    <s v="Janet Martin"/>
    <x v="0"/>
    <x v="0"/>
    <x v="5"/>
    <x v="2"/>
    <s v="OFF-BI-10000301"/>
    <x v="1"/>
    <n v="6.47"/>
  </r>
  <r>
    <n v="8075"/>
    <s v="CA-2018-151750"/>
    <n v="1"/>
    <x v="9"/>
    <x v="3"/>
    <s v="05/01/2018"/>
    <x v="1"/>
    <s v="JM-15250"/>
    <s v="Janet Martin"/>
    <x v="0"/>
    <x v="0"/>
    <x v="5"/>
    <x v="2"/>
    <s v="OFF-BI-10000343"/>
    <x v="1"/>
    <n v="13.747999999999999"/>
  </r>
  <r>
    <n v="8076"/>
    <s v="CA-2018-151750"/>
    <n v="1"/>
    <x v="9"/>
    <x v="3"/>
    <s v="05/01/2018"/>
    <x v="1"/>
    <s v="JM-15250"/>
    <s v="Janet Martin"/>
    <x v="0"/>
    <x v="0"/>
    <x v="5"/>
    <x v="2"/>
    <s v="OFF-AP-10004708"/>
    <x v="1"/>
    <n v="15.224"/>
  </r>
  <r>
    <n v="8077"/>
    <s v="CA-2016-106187"/>
    <n v="23"/>
    <x v="1"/>
    <x v="1"/>
    <s v="29/06/2016"/>
    <x v="1"/>
    <s v="RF-19345"/>
    <s v="Randy Ferguson"/>
    <x v="1"/>
    <x v="0"/>
    <x v="32"/>
    <x v="0"/>
    <s v="FUR-FU-10000794"/>
    <x v="0"/>
    <n v="27.42"/>
  </r>
  <r>
    <n v="8078"/>
    <s v="CA-2016-106187"/>
    <n v="23"/>
    <x v="1"/>
    <x v="1"/>
    <s v="29/06/2016"/>
    <x v="1"/>
    <s v="RF-19345"/>
    <s v="Randy Ferguson"/>
    <x v="1"/>
    <x v="0"/>
    <x v="32"/>
    <x v="0"/>
    <s v="OFF-BI-10004519"/>
    <x v="1"/>
    <n v="165.98"/>
  </r>
  <r>
    <n v="8079"/>
    <s v="CA-2016-106187"/>
    <n v="23"/>
    <x v="1"/>
    <x v="1"/>
    <s v="29/06/2016"/>
    <x v="1"/>
    <s v="RF-19345"/>
    <s v="Randy Ferguson"/>
    <x v="1"/>
    <x v="0"/>
    <x v="32"/>
    <x v="0"/>
    <s v="TEC-AC-10001590"/>
    <x v="2"/>
    <n v="75"/>
  </r>
  <r>
    <n v="8080"/>
    <s v="US-2017-164945"/>
    <n v="22"/>
    <x v="0"/>
    <x v="0"/>
    <s v="27/11/2017"/>
    <x v="1"/>
    <s v="CA-12055"/>
    <s v="Cathy Armstrong"/>
    <x v="2"/>
    <x v="0"/>
    <x v="15"/>
    <x v="3"/>
    <s v="OFF-BI-10001524"/>
    <x v="1"/>
    <n v="134.27199999999999"/>
  </r>
  <r>
    <n v="8081"/>
    <s v="CA-2016-150714"/>
    <n v="26"/>
    <x v="2"/>
    <x v="1"/>
    <s v="01/11/2016"/>
    <x v="1"/>
    <s v="KH-16690"/>
    <s v="Kristen Hastings"/>
    <x v="1"/>
    <x v="0"/>
    <x v="21"/>
    <x v="1"/>
    <s v="OFF-LA-10001474"/>
    <x v="1"/>
    <n v="146.54400000000001"/>
  </r>
  <r>
    <n v="8082"/>
    <s v="CA-2016-150714"/>
    <n v="26"/>
    <x v="2"/>
    <x v="1"/>
    <s v="01/11/2016"/>
    <x v="1"/>
    <s v="KH-16690"/>
    <s v="Kristen Hastings"/>
    <x v="1"/>
    <x v="0"/>
    <x v="21"/>
    <x v="1"/>
    <s v="OFF-PA-10001497"/>
    <x v="1"/>
    <n v="131.904"/>
  </r>
  <r>
    <n v="8083"/>
    <s v="CA-2016-150714"/>
    <n v="26"/>
    <x v="2"/>
    <x v="1"/>
    <s v="01/11/2016"/>
    <x v="1"/>
    <s v="KH-16690"/>
    <s v="Kristen Hastings"/>
    <x v="1"/>
    <x v="0"/>
    <x v="21"/>
    <x v="1"/>
    <s v="OFF-AP-10003287"/>
    <x v="1"/>
    <n v="203.88"/>
  </r>
  <r>
    <n v="8084"/>
    <s v="CA-2016-150714"/>
    <n v="26"/>
    <x v="2"/>
    <x v="1"/>
    <s v="01/11/2016"/>
    <x v="1"/>
    <s v="KH-16690"/>
    <s v="Kristen Hastings"/>
    <x v="1"/>
    <x v="0"/>
    <x v="21"/>
    <x v="1"/>
    <s v="OFF-BI-10002982"/>
    <x v="1"/>
    <n v="14.301"/>
  </r>
  <r>
    <n v="8085"/>
    <s v="CA-2016-150714"/>
    <n v="26"/>
    <x v="2"/>
    <x v="1"/>
    <s v="01/11/2016"/>
    <x v="1"/>
    <s v="KH-16690"/>
    <s v="Kristen Hastings"/>
    <x v="1"/>
    <x v="0"/>
    <x v="21"/>
    <x v="1"/>
    <s v="OFF-ST-10001809"/>
    <x v="1"/>
    <n v="718.64"/>
  </r>
  <r>
    <n v="8086"/>
    <s v="CA-2017-105753"/>
    <n v="20"/>
    <x v="2"/>
    <x v="0"/>
    <s v="26/10/2017"/>
    <x v="1"/>
    <s v="LC-16960"/>
    <s v="Lindsay Castell"/>
    <x v="2"/>
    <x v="0"/>
    <x v="17"/>
    <x v="0"/>
    <s v="FUR-FU-10000246"/>
    <x v="0"/>
    <n v="61.1"/>
  </r>
  <r>
    <n v="8087"/>
    <s v="CA-2018-120894"/>
    <n v="28"/>
    <x v="3"/>
    <x v="3"/>
    <s v="02/05/2018"/>
    <x v="1"/>
    <s v="JL-15130"/>
    <s v="Jack Lebron"/>
    <x v="0"/>
    <x v="0"/>
    <x v="3"/>
    <x v="0"/>
    <s v="OFF-AP-10000252"/>
    <x v="1"/>
    <n v="28.08"/>
  </r>
  <r>
    <n v="8088"/>
    <s v="CA-2017-106621"/>
    <n v="29"/>
    <x v="8"/>
    <x v="0"/>
    <s v="01/10/2017"/>
    <x v="0"/>
    <s v="DM-12955"/>
    <s v="Dario Medina"/>
    <x v="1"/>
    <x v="0"/>
    <x v="16"/>
    <x v="1"/>
    <s v="OFF-AR-10002375"/>
    <x v="1"/>
    <n v="10.496"/>
  </r>
  <r>
    <n v="8089"/>
    <s v="CA-2016-107020"/>
    <n v="10"/>
    <x v="7"/>
    <x v="1"/>
    <s v="14/07/2016"/>
    <x v="1"/>
    <s v="MV-18190"/>
    <s v="Mike Vittorini"/>
    <x v="0"/>
    <x v="0"/>
    <x v="1"/>
    <x v="1"/>
    <s v="OFF-BI-10003719"/>
    <x v="1"/>
    <n v="39.92"/>
  </r>
  <r>
    <n v="8090"/>
    <s v="US-2016-117492"/>
    <n v="7"/>
    <x v="6"/>
    <x v="1"/>
    <s v="09/08/2016"/>
    <x v="2"/>
    <s v="NS-18640"/>
    <s v="Noel Staavos"/>
    <x v="1"/>
    <x v="0"/>
    <x v="39"/>
    <x v="3"/>
    <s v="OFF-AP-10001492"/>
    <x v="1"/>
    <n v="77.58"/>
  </r>
  <r>
    <n v="8091"/>
    <s v="CA-2015-101392"/>
    <n v="7"/>
    <x v="4"/>
    <x v="2"/>
    <s v="13/12/2015"/>
    <x v="1"/>
    <s v="AS-10630"/>
    <s v="Ann Steele"/>
    <x v="2"/>
    <x v="0"/>
    <x v="4"/>
    <x v="1"/>
    <s v="OFF-ST-10000532"/>
    <x v="1"/>
    <n v="269.36"/>
  </r>
  <r>
    <n v="8092"/>
    <s v="CA-2016-127502"/>
    <n v="10"/>
    <x v="4"/>
    <x v="1"/>
    <s v="14/12/2016"/>
    <x v="1"/>
    <s v="MT-17815"/>
    <s v="Meg Tillman"/>
    <x v="0"/>
    <x v="0"/>
    <x v="1"/>
    <x v="1"/>
    <s v="OFF-LA-10001613"/>
    <x v="1"/>
    <n v="5.76"/>
  </r>
  <r>
    <n v="8093"/>
    <s v="CA-2018-143658"/>
    <n v="8"/>
    <x v="0"/>
    <x v="3"/>
    <s v="13/11/2018"/>
    <x v="0"/>
    <s v="SR-20425"/>
    <s v="Sharelle Roach"/>
    <x v="2"/>
    <x v="0"/>
    <x v="15"/>
    <x v="3"/>
    <s v="OFF-AR-10002818"/>
    <x v="1"/>
    <n v="109.9"/>
  </r>
  <r>
    <n v="8094"/>
    <s v="CA-2018-133046"/>
    <n v="27"/>
    <x v="7"/>
    <x v="3"/>
    <s v="01/08/2018"/>
    <x v="0"/>
    <s v="DK-13375"/>
    <s v="Dennis Kane"/>
    <x v="0"/>
    <x v="0"/>
    <x v="4"/>
    <x v="1"/>
    <s v="FUR-FU-10001940"/>
    <x v="0"/>
    <n v="23.88"/>
  </r>
  <r>
    <n v="8095"/>
    <s v="CA-2018-133046"/>
    <n v="27"/>
    <x v="7"/>
    <x v="3"/>
    <s v="01/08/2018"/>
    <x v="0"/>
    <s v="DK-13375"/>
    <s v="Dennis Kane"/>
    <x v="0"/>
    <x v="0"/>
    <x v="4"/>
    <x v="1"/>
    <s v="OFF-PA-10003883"/>
    <x v="1"/>
    <n v="26.2"/>
  </r>
  <r>
    <n v="8096"/>
    <s v="CA-2018-133046"/>
    <n v="27"/>
    <x v="7"/>
    <x v="3"/>
    <s v="01/08/2018"/>
    <x v="0"/>
    <s v="DK-13375"/>
    <s v="Dennis Kane"/>
    <x v="0"/>
    <x v="0"/>
    <x v="4"/>
    <x v="1"/>
    <s v="OFF-PA-10002787"/>
    <x v="1"/>
    <n v="12.96"/>
  </r>
  <r>
    <n v="8097"/>
    <s v="CA-2018-133046"/>
    <n v="27"/>
    <x v="7"/>
    <x v="3"/>
    <s v="01/08/2018"/>
    <x v="0"/>
    <s v="DK-13375"/>
    <s v="Dennis Kane"/>
    <x v="0"/>
    <x v="0"/>
    <x v="4"/>
    <x v="1"/>
    <s v="TEC-AC-10000991"/>
    <x v="2"/>
    <n v="234.95"/>
  </r>
  <r>
    <n v="8098"/>
    <s v="CA-2018-122798"/>
    <n v="28"/>
    <x v="4"/>
    <x v="3"/>
    <s v="01/01/2019"/>
    <x v="1"/>
    <s v="SV-20935"/>
    <s v="Susan Vittorini"/>
    <x v="0"/>
    <x v="0"/>
    <x v="27"/>
    <x v="1"/>
    <s v="OFF-ST-10003058"/>
    <x v="1"/>
    <n v="118.25"/>
  </r>
  <r>
    <n v="8099"/>
    <s v="CA-2018-122798"/>
    <n v="28"/>
    <x v="4"/>
    <x v="3"/>
    <s v="01/01/2019"/>
    <x v="1"/>
    <s v="SV-20935"/>
    <s v="Susan Vittorini"/>
    <x v="0"/>
    <x v="0"/>
    <x v="27"/>
    <x v="1"/>
    <s v="OFF-PA-10004239"/>
    <x v="1"/>
    <n v="4.28"/>
  </r>
  <r>
    <n v="8100"/>
    <s v="CA-2017-169663"/>
    <n v="10"/>
    <x v="10"/>
    <x v="0"/>
    <s v="13/03/2017"/>
    <x v="2"/>
    <s v="RH-19510"/>
    <s v="Rick Huthwaite"/>
    <x v="2"/>
    <x v="0"/>
    <x v="1"/>
    <x v="1"/>
    <s v="TEC-AC-10003038"/>
    <x v="2"/>
    <n v="26.85"/>
  </r>
  <r>
    <n v="8101"/>
    <s v="CA-2017-169663"/>
    <n v="10"/>
    <x v="10"/>
    <x v="0"/>
    <s v="13/03/2017"/>
    <x v="2"/>
    <s v="RH-19510"/>
    <s v="Rick Huthwaite"/>
    <x v="2"/>
    <x v="0"/>
    <x v="1"/>
    <x v="1"/>
    <s v="TEC-MA-10000984"/>
    <x v="2"/>
    <n v="3357.6"/>
  </r>
  <r>
    <n v="8102"/>
    <s v="CA-2016-149846"/>
    <n v="22"/>
    <x v="5"/>
    <x v="1"/>
    <s v="26/05/2016"/>
    <x v="1"/>
    <s v="SB-20185"/>
    <s v="Sarah Brown"/>
    <x v="0"/>
    <x v="0"/>
    <x v="1"/>
    <x v="1"/>
    <s v="OFF-LA-10004484"/>
    <x v="1"/>
    <n v="8.26"/>
  </r>
  <r>
    <n v="8103"/>
    <s v="CA-2016-149846"/>
    <n v="22"/>
    <x v="5"/>
    <x v="1"/>
    <s v="26/05/2016"/>
    <x v="1"/>
    <s v="SB-20185"/>
    <s v="Sarah Brown"/>
    <x v="0"/>
    <x v="0"/>
    <x v="1"/>
    <x v="1"/>
    <s v="TEC-MA-10004002"/>
    <x v="2"/>
    <n v="2973.32"/>
  </r>
  <r>
    <n v="8104"/>
    <s v="CA-2016-149846"/>
    <n v="22"/>
    <x v="5"/>
    <x v="1"/>
    <s v="26/05/2016"/>
    <x v="1"/>
    <s v="SB-20185"/>
    <s v="Sarah Brown"/>
    <x v="0"/>
    <x v="0"/>
    <x v="1"/>
    <x v="1"/>
    <s v="OFF-ST-10002406"/>
    <x v="1"/>
    <n v="104.79"/>
  </r>
  <r>
    <n v="8105"/>
    <s v="CA-2016-149846"/>
    <n v="22"/>
    <x v="5"/>
    <x v="1"/>
    <s v="26/05/2016"/>
    <x v="1"/>
    <s v="SB-20185"/>
    <s v="Sarah Brown"/>
    <x v="0"/>
    <x v="0"/>
    <x v="1"/>
    <x v="1"/>
    <s v="TEC-PH-10003645"/>
    <x v="2"/>
    <n v="775.72799999999995"/>
  </r>
  <r>
    <n v="8106"/>
    <s v="CA-2018-159149"/>
    <n v="17"/>
    <x v="11"/>
    <x v="3"/>
    <s v="19/02/2018"/>
    <x v="2"/>
    <s v="CR-12820"/>
    <s v="Cyra Reiten"/>
    <x v="2"/>
    <x v="0"/>
    <x v="5"/>
    <x v="2"/>
    <s v="FUR-BO-10001601"/>
    <x v="0"/>
    <n v="89.066400000000002"/>
  </r>
  <r>
    <n v="8107"/>
    <s v="CA-2018-159149"/>
    <n v="17"/>
    <x v="11"/>
    <x v="3"/>
    <s v="19/02/2018"/>
    <x v="2"/>
    <s v="CR-12820"/>
    <s v="Cyra Reiten"/>
    <x v="2"/>
    <x v="0"/>
    <x v="5"/>
    <x v="2"/>
    <s v="OFF-AR-10000937"/>
    <x v="1"/>
    <n v="175.44"/>
  </r>
  <r>
    <n v="8108"/>
    <s v="CA-2018-159149"/>
    <n v="17"/>
    <x v="11"/>
    <x v="3"/>
    <s v="19/02/2018"/>
    <x v="2"/>
    <s v="CR-12820"/>
    <s v="Cyra Reiten"/>
    <x v="2"/>
    <x v="0"/>
    <x v="5"/>
    <x v="2"/>
    <s v="TEC-PH-10000038"/>
    <x v="2"/>
    <n v="438.33600000000001"/>
  </r>
  <r>
    <n v="8109"/>
    <s v="US-2018-167570"/>
    <n v="8"/>
    <x v="4"/>
    <x v="3"/>
    <s v="15/12/2018"/>
    <x v="1"/>
    <s v="EG-13900"/>
    <s v="Emily Grady"/>
    <x v="0"/>
    <x v="0"/>
    <x v="9"/>
    <x v="3"/>
    <s v="FUR-CH-10003396"/>
    <x v="0"/>
    <n v="215.54400000000001"/>
  </r>
  <r>
    <n v="8110"/>
    <s v="CA-2018-160122"/>
    <n v="18"/>
    <x v="0"/>
    <x v="3"/>
    <s v="23/11/2018"/>
    <x v="1"/>
    <s v="RD-19930"/>
    <s v="Russell D'Ascenzo"/>
    <x v="0"/>
    <x v="0"/>
    <x v="10"/>
    <x v="2"/>
    <s v="OFF-EN-10002592"/>
    <x v="1"/>
    <n v="55.584000000000003"/>
  </r>
  <r>
    <n v="8111"/>
    <s v="CA-2018-160122"/>
    <n v="18"/>
    <x v="0"/>
    <x v="3"/>
    <s v="23/11/2018"/>
    <x v="1"/>
    <s v="RD-19930"/>
    <s v="Russell D'Ascenzo"/>
    <x v="0"/>
    <x v="0"/>
    <x v="10"/>
    <x v="2"/>
    <s v="FUR-CH-10000422"/>
    <x v="0"/>
    <n v="127.386"/>
  </r>
  <r>
    <n v="8112"/>
    <s v="CA-2017-130393"/>
    <n v="1"/>
    <x v="4"/>
    <x v="0"/>
    <s v="03/12/2017"/>
    <x v="0"/>
    <s v="JM-15865"/>
    <s v="John Murray"/>
    <x v="0"/>
    <x v="0"/>
    <x v="5"/>
    <x v="2"/>
    <s v="FUR-CH-10002647"/>
    <x v="0"/>
    <n v="248.43"/>
  </r>
  <r>
    <n v="8113"/>
    <s v="CA-2017-130393"/>
    <n v="1"/>
    <x v="4"/>
    <x v="0"/>
    <s v="03/12/2017"/>
    <x v="0"/>
    <s v="JM-15865"/>
    <s v="John Murray"/>
    <x v="0"/>
    <x v="0"/>
    <x v="5"/>
    <x v="2"/>
    <s v="OFF-AP-10004859"/>
    <x v="1"/>
    <n v="11.648"/>
  </r>
  <r>
    <n v="8114"/>
    <s v="CA-2017-130393"/>
    <n v="1"/>
    <x v="4"/>
    <x v="0"/>
    <s v="03/12/2017"/>
    <x v="0"/>
    <s v="JM-15865"/>
    <s v="John Murray"/>
    <x v="0"/>
    <x v="0"/>
    <x v="5"/>
    <x v="2"/>
    <s v="FUR-CH-10004477"/>
    <x v="0"/>
    <n v="85.245999999999995"/>
  </r>
  <r>
    <n v="8115"/>
    <s v="CA-2018-144820"/>
    <n v="3"/>
    <x v="2"/>
    <x v="3"/>
    <s v="07/10/2018"/>
    <x v="0"/>
    <s v="LW-16825"/>
    <s v="Laurel Workman"/>
    <x v="1"/>
    <x v="0"/>
    <x v="5"/>
    <x v="2"/>
    <s v="OFF-AR-10004817"/>
    <x v="1"/>
    <n v="20.64"/>
  </r>
  <r>
    <n v="8116"/>
    <s v="CA-2018-101014"/>
    <n v="29"/>
    <x v="6"/>
    <x v="3"/>
    <s v="04/09/2018"/>
    <x v="1"/>
    <s v="RW-19540"/>
    <s v="Rick Wilson"/>
    <x v="1"/>
    <x v="0"/>
    <x v="1"/>
    <x v="1"/>
    <s v="FUR-FU-10003374"/>
    <x v="0"/>
    <n v="148.02000000000001"/>
  </r>
  <r>
    <n v="8117"/>
    <s v="CA-2018-105543"/>
    <n v="24"/>
    <x v="0"/>
    <x v="3"/>
    <s v="24/11/2018"/>
    <x v="3"/>
    <s v="BG-11695"/>
    <s v="Brooke Gillingham"/>
    <x v="1"/>
    <x v="0"/>
    <x v="41"/>
    <x v="2"/>
    <s v="OFF-ST-10003123"/>
    <x v="1"/>
    <n v="33.29"/>
  </r>
  <r>
    <n v="8118"/>
    <s v="US-2018-113201"/>
    <n v="30"/>
    <x v="1"/>
    <x v="3"/>
    <s v="05/07/2018"/>
    <x v="1"/>
    <s v="TT-21220"/>
    <s v="Thomas Thornton"/>
    <x v="0"/>
    <x v="0"/>
    <x v="1"/>
    <x v="1"/>
    <s v="OFF-PA-10000675"/>
    <x v="1"/>
    <n v="204.95"/>
  </r>
  <r>
    <n v="8119"/>
    <s v="US-2018-106551"/>
    <n v="22"/>
    <x v="7"/>
    <x v="3"/>
    <s v="27/07/2018"/>
    <x v="1"/>
    <s v="EB-13930"/>
    <s v="Eric Barreto"/>
    <x v="0"/>
    <x v="0"/>
    <x v="10"/>
    <x v="2"/>
    <s v="FUR-CH-10004997"/>
    <x v="0"/>
    <n v="526.34400000000005"/>
  </r>
  <r>
    <n v="8120"/>
    <s v="CA-2017-116722"/>
    <n v="11"/>
    <x v="0"/>
    <x v="0"/>
    <s v="16/11/2017"/>
    <x v="1"/>
    <s v="LP-17080"/>
    <s v="Liz Pelletier"/>
    <x v="0"/>
    <x v="0"/>
    <x v="1"/>
    <x v="1"/>
    <s v="FUR-FU-10001934"/>
    <x v="0"/>
    <n v="41.96"/>
  </r>
  <r>
    <n v="8121"/>
    <s v="CA-2017-116722"/>
    <n v="11"/>
    <x v="0"/>
    <x v="0"/>
    <s v="16/11/2017"/>
    <x v="1"/>
    <s v="LP-17080"/>
    <s v="Liz Pelletier"/>
    <x v="0"/>
    <x v="0"/>
    <x v="1"/>
    <x v="1"/>
    <s v="FUR-CH-10004997"/>
    <x v="0"/>
    <n v="451.15199999999999"/>
  </r>
  <r>
    <n v="8122"/>
    <s v="CA-2017-116722"/>
    <n v="11"/>
    <x v="0"/>
    <x v="0"/>
    <s v="16/11/2017"/>
    <x v="1"/>
    <s v="LP-17080"/>
    <s v="Liz Pelletier"/>
    <x v="0"/>
    <x v="0"/>
    <x v="1"/>
    <x v="1"/>
    <s v="OFF-BI-10001890"/>
    <x v="1"/>
    <n v="31.504000000000001"/>
  </r>
  <r>
    <n v="8123"/>
    <s v="CA-2015-138128"/>
    <n v="9"/>
    <x v="4"/>
    <x v="2"/>
    <s v="15/12/2015"/>
    <x v="1"/>
    <s v="FP-14320"/>
    <s v="Frank Preis"/>
    <x v="0"/>
    <x v="0"/>
    <x v="9"/>
    <x v="3"/>
    <s v="OFF-EN-10002500"/>
    <x v="1"/>
    <n v="30.672000000000001"/>
  </r>
  <r>
    <n v="8124"/>
    <s v="CA-2015-138128"/>
    <n v="9"/>
    <x v="4"/>
    <x v="2"/>
    <s v="15/12/2015"/>
    <x v="1"/>
    <s v="FP-14320"/>
    <s v="Frank Preis"/>
    <x v="0"/>
    <x v="0"/>
    <x v="9"/>
    <x v="3"/>
    <s v="TEC-CO-10001766"/>
    <x v="2"/>
    <n v="1079.9760000000001"/>
  </r>
  <r>
    <n v="8125"/>
    <s v="US-2018-150070"/>
    <n v="7"/>
    <x v="8"/>
    <x v="3"/>
    <s v="12/09/2018"/>
    <x v="1"/>
    <s v="JA-15970"/>
    <s v="Joseph Airdo"/>
    <x v="0"/>
    <x v="0"/>
    <x v="1"/>
    <x v="1"/>
    <s v="FUR-CH-10004860"/>
    <x v="0"/>
    <n v="161.56800000000001"/>
  </r>
  <r>
    <n v="8126"/>
    <s v="CA-2016-137064"/>
    <n v="6"/>
    <x v="11"/>
    <x v="1"/>
    <s v="13/02/2016"/>
    <x v="1"/>
    <s v="TS-21655"/>
    <s v="Trudy Schmidt"/>
    <x v="0"/>
    <x v="0"/>
    <x v="5"/>
    <x v="2"/>
    <s v="OFF-BI-10002049"/>
    <x v="1"/>
    <n v="2.9340000000000002"/>
  </r>
  <r>
    <n v="8127"/>
    <s v="CA-2016-137064"/>
    <n v="6"/>
    <x v="11"/>
    <x v="1"/>
    <s v="13/02/2016"/>
    <x v="1"/>
    <s v="TS-21655"/>
    <s v="Trudy Schmidt"/>
    <x v="0"/>
    <x v="0"/>
    <x v="5"/>
    <x v="2"/>
    <s v="TEC-AC-10003499"/>
    <x v="2"/>
    <n v="18.527999999999999"/>
  </r>
  <r>
    <n v="8128"/>
    <s v="CA-2016-137064"/>
    <n v="6"/>
    <x v="11"/>
    <x v="1"/>
    <s v="13/02/2016"/>
    <x v="1"/>
    <s v="TS-21655"/>
    <s v="Trudy Schmidt"/>
    <x v="0"/>
    <x v="0"/>
    <x v="5"/>
    <x v="2"/>
    <s v="OFF-ST-10003470"/>
    <x v="1"/>
    <n v="670.75199999999995"/>
  </r>
  <r>
    <n v="8129"/>
    <s v="CA-2018-157350"/>
    <n v="26"/>
    <x v="6"/>
    <x v="3"/>
    <s v="01/09/2018"/>
    <x v="1"/>
    <s v="DP-13000"/>
    <s v="Darren Powers"/>
    <x v="0"/>
    <x v="0"/>
    <x v="10"/>
    <x v="2"/>
    <s v="FUR-FU-10000222"/>
    <x v="0"/>
    <n v="64.959999999999994"/>
  </r>
  <r>
    <n v="8130"/>
    <s v="CA-2015-127866"/>
    <n v="20"/>
    <x v="7"/>
    <x v="2"/>
    <s v="23/07/2015"/>
    <x v="2"/>
    <s v="JD-15895"/>
    <s v="Jonathan Doherty"/>
    <x v="1"/>
    <x v="0"/>
    <x v="1"/>
    <x v="1"/>
    <s v="TEC-AC-10000023"/>
    <x v="2"/>
    <n v="41.94"/>
  </r>
  <r>
    <n v="8131"/>
    <s v="CA-2015-127866"/>
    <n v="20"/>
    <x v="7"/>
    <x v="2"/>
    <s v="23/07/2015"/>
    <x v="2"/>
    <s v="JD-15895"/>
    <s v="Jonathan Doherty"/>
    <x v="1"/>
    <x v="0"/>
    <x v="1"/>
    <x v="1"/>
    <s v="OFF-PA-10003971"/>
    <x v="1"/>
    <n v="11.96"/>
  </r>
  <r>
    <n v="8132"/>
    <s v="CA-2015-127866"/>
    <n v="20"/>
    <x v="7"/>
    <x v="2"/>
    <s v="23/07/2015"/>
    <x v="2"/>
    <s v="JD-15895"/>
    <s v="Jonathan Doherty"/>
    <x v="1"/>
    <x v="0"/>
    <x v="1"/>
    <x v="1"/>
    <s v="OFF-AR-10003481"/>
    <x v="1"/>
    <n v="13.12"/>
  </r>
  <r>
    <n v="8133"/>
    <s v="CA-2015-127866"/>
    <n v="20"/>
    <x v="7"/>
    <x v="2"/>
    <s v="23/07/2015"/>
    <x v="2"/>
    <s v="JD-15895"/>
    <s v="Jonathan Doherty"/>
    <x v="1"/>
    <x v="0"/>
    <x v="1"/>
    <x v="1"/>
    <s v="OFF-ST-10001490"/>
    <x v="1"/>
    <n v="535.41"/>
  </r>
  <r>
    <n v="8134"/>
    <s v="CA-2016-131352"/>
    <n v="8"/>
    <x v="2"/>
    <x v="1"/>
    <s v="13/10/2016"/>
    <x v="1"/>
    <s v="GH-14485"/>
    <s v="Gene Hale"/>
    <x v="1"/>
    <x v="0"/>
    <x v="5"/>
    <x v="2"/>
    <s v="FUR-FU-10003708"/>
    <x v="0"/>
    <n v="72.78"/>
  </r>
  <r>
    <n v="8135"/>
    <s v="CA-2016-121776"/>
    <n v="16"/>
    <x v="11"/>
    <x v="1"/>
    <s v="21/02/2016"/>
    <x v="1"/>
    <s v="RD-19585"/>
    <s v="Rob Dowd"/>
    <x v="0"/>
    <x v="0"/>
    <x v="1"/>
    <x v="1"/>
    <s v="OFF-PA-10001970"/>
    <x v="1"/>
    <n v="36.840000000000003"/>
  </r>
  <r>
    <n v="8136"/>
    <s v="CA-2016-121776"/>
    <n v="16"/>
    <x v="11"/>
    <x v="1"/>
    <s v="21/02/2016"/>
    <x v="1"/>
    <s v="RD-19585"/>
    <s v="Rob Dowd"/>
    <x v="0"/>
    <x v="0"/>
    <x v="1"/>
    <x v="1"/>
    <s v="OFF-LA-10002762"/>
    <x v="1"/>
    <n v="87.71"/>
  </r>
  <r>
    <n v="8137"/>
    <s v="CA-2017-118073"/>
    <n v="12"/>
    <x v="6"/>
    <x v="0"/>
    <s v="16/08/2017"/>
    <x v="1"/>
    <s v="CS-12490"/>
    <s v="Cindy Schnelling"/>
    <x v="1"/>
    <x v="0"/>
    <x v="2"/>
    <x v="0"/>
    <s v="FUR-TA-10002533"/>
    <x v="0"/>
    <n v="562.29250000000002"/>
  </r>
  <r>
    <n v="8138"/>
    <s v="CA-2015-103219"/>
    <n v="9"/>
    <x v="0"/>
    <x v="2"/>
    <s v="13/11/2015"/>
    <x v="1"/>
    <s v="BF-11215"/>
    <s v="Benjamin Farhat"/>
    <x v="2"/>
    <x v="0"/>
    <x v="15"/>
    <x v="3"/>
    <s v="FUR-FU-10004091"/>
    <x v="0"/>
    <n v="56.52"/>
  </r>
  <r>
    <n v="8139"/>
    <s v="CA-2017-102561"/>
    <n v="18"/>
    <x v="7"/>
    <x v="0"/>
    <s v="22/07/2017"/>
    <x v="1"/>
    <s v="NK-18490"/>
    <s v="Neil Knudson"/>
    <x v="2"/>
    <x v="0"/>
    <x v="9"/>
    <x v="3"/>
    <s v="OFF-AR-10001545"/>
    <x v="1"/>
    <n v="11.263999999999999"/>
  </r>
  <r>
    <n v="8140"/>
    <s v="CA-2017-102561"/>
    <n v="18"/>
    <x v="7"/>
    <x v="0"/>
    <s v="22/07/2017"/>
    <x v="1"/>
    <s v="NK-18490"/>
    <s v="Neil Knudson"/>
    <x v="2"/>
    <x v="0"/>
    <x v="9"/>
    <x v="3"/>
    <s v="OFF-ST-10001476"/>
    <x v="1"/>
    <n v="284.08"/>
  </r>
  <r>
    <n v="8141"/>
    <s v="CA-2017-102561"/>
    <n v="18"/>
    <x v="7"/>
    <x v="0"/>
    <s v="22/07/2017"/>
    <x v="1"/>
    <s v="NK-18490"/>
    <s v="Neil Knudson"/>
    <x v="2"/>
    <x v="0"/>
    <x v="9"/>
    <x v="3"/>
    <s v="OFF-PA-10004971"/>
    <x v="1"/>
    <n v="18.495999999999999"/>
  </r>
  <r>
    <n v="8142"/>
    <s v="CA-2017-100993"/>
    <n v="5"/>
    <x v="11"/>
    <x v="0"/>
    <s v="10/02/2017"/>
    <x v="1"/>
    <s v="AZ-10750"/>
    <s v="Annie Zypern"/>
    <x v="0"/>
    <x v="0"/>
    <x v="1"/>
    <x v="1"/>
    <s v="OFF-LA-10003223"/>
    <x v="1"/>
    <n v="14.73"/>
  </r>
  <r>
    <n v="8143"/>
    <s v="CA-2017-100993"/>
    <n v="5"/>
    <x v="11"/>
    <x v="0"/>
    <s v="10/02/2017"/>
    <x v="1"/>
    <s v="AZ-10750"/>
    <s v="Annie Zypern"/>
    <x v="0"/>
    <x v="0"/>
    <x v="1"/>
    <x v="1"/>
    <s v="OFF-ST-10004340"/>
    <x v="1"/>
    <n v="186.54"/>
  </r>
  <r>
    <n v="8144"/>
    <s v="CA-2017-100993"/>
    <n v="5"/>
    <x v="11"/>
    <x v="0"/>
    <s v="10/02/2017"/>
    <x v="1"/>
    <s v="AZ-10750"/>
    <s v="Annie Zypern"/>
    <x v="0"/>
    <x v="0"/>
    <x v="1"/>
    <x v="1"/>
    <s v="FUR-TA-10001095"/>
    <x v="0"/>
    <n v="557.72799999999995"/>
  </r>
  <r>
    <n v="8145"/>
    <s v="CA-2017-100993"/>
    <n v="5"/>
    <x v="11"/>
    <x v="0"/>
    <s v="10/02/2017"/>
    <x v="1"/>
    <s v="AZ-10750"/>
    <s v="Annie Zypern"/>
    <x v="0"/>
    <x v="0"/>
    <x v="1"/>
    <x v="1"/>
    <s v="TEC-PH-10001448"/>
    <x v="2"/>
    <n v="159.96799999999999"/>
  </r>
  <r>
    <n v="8146"/>
    <s v="US-2015-112949"/>
    <n v="20"/>
    <x v="1"/>
    <x v="2"/>
    <s v="27/06/2015"/>
    <x v="1"/>
    <s v="Co-12640"/>
    <s v="Corey-Lock"/>
    <x v="0"/>
    <x v="0"/>
    <x v="26"/>
    <x v="2"/>
    <s v="OFF-AP-10001005"/>
    <x v="1"/>
    <n v="471.9"/>
  </r>
  <r>
    <n v="8147"/>
    <s v="US-2015-112949"/>
    <n v="20"/>
    <x v="1"/>
    <x v="2"/>
    <s v="27/06/2015"/>
    <x v="1"/>
    <s v="Co-12640"/>
    <s v="Corey-Lock"/>
    <x v="0"/>
    <x v="0"/>
    <x v="26"/>
    <x v="2"/>
    <s v="OFF-AR-10003469"/>
    <x v="1"/>
    <n v="3.52"/>
  </r>
  <r>
    <n v="8148"/>
    <s v="US-2018-146822"/>
    <n v="9"/>
    <x v="1"/>
    <x v="3"/>
    <s v="14/06/2018"/>
    <x v="1"/>
    <s v="AG-10675"/>
    <s v="Anna Gayman"/>
    <x v="0"/>
    <x v="0"/>
    <x v="17"/>
    <x v="0"/>
    <s v="OFF-PA-10000249"/>
    <x v="1"/>
    <n v="49.12"/>
  </r>
  <r>
    <n v="8149"/>
    <s v="US-2017-131058"/>
    <n v="27"/>
    <x v="4"/>
    <x v="0"/>
    <s v="31/12/2017"/>
    <x v="1"/>
    <s v="EM-14140"/>
    <s v="Eugene Moren"/>
    <x v="2"/>
    <x v="0"/>
    <x v="1"/>
    <x v="1"/>
    <s v="OFF-LA-10001613"/>
    <x v="1"/>
    <n v="20.16"/>
  </r>
  <r>
    <n v="8150"/>
    <s v="CA-2015-167997"/>
    <n v="26"/>
    <x v="9"/>
    <x v="2"/>
    <s v="29/01/2015"/>
    <x v="2"/>
    <s v="CA-11965"/>
    <s v="Carol Adams"/>
    <x v="1"/>
    <x v="0"/>
    <x v="44"/>
    <x v="2"/>
    <s v="OFF-BI-10001758"/>
    <x v="1"/>
    <n v="10.68"/>
  </r>
  <r>
    <n v="8151"/>
    <s v="CA-2015-167997"/>
    <n v="26"/>
    <x v="9"/>
    <x v="2"/>
    <s v="29/01/2015"/>
    <x v="2"/>
    <s v="CA-11965"/>
    <s v="Carol Adams"/>
    <x v="1"/>
    <x v="0"/>
    <x v="44"/>
    <x v="2"/>
    <s v="FUR-BO-10004409"/>
    <x v="0"/>
    <n v="141.96"/>
  </r>
  <r>
    <n v="8152"/>
    <s v="CA-2018-140151"/>
    <n v="23"/>
    <x v="10"/>
    <x v="3"/>
    <s v="25/03/2018"/>
    <x v="2"/>
    <s v="RB-19360"/>
    <s v="Raymond Buch"/>
    <x v="0"/>
    <x v="0"/>
    <x v="4"/>
    <x v="1"/>
    <s v="OFF-ST-10001558"/>
    <x v="1"/>
    <n v="32.479999999999997"/>
  </r>
  <r>
    <n v="8153"/>
    <s v="CA-2018-140151"/>
    <n v="23"/>
    <x v="10"/>
    <x v="3"/>
    <s v="25/03/2018"/>
    <x v="2"/>
    <s v="RB-19360"/>
    <s v="Raymond Buch"/>
    <x v="0"/>
    <x v="0"/>
    <x v="4"/>
    <x v="1"/>
    <s v="OFF-PA-10002986"/>
    <x v="1"/>
    <n v="20.04"/>
  </r>
  <r>
    <n v="8154"/>
    <s v="CA-2018-140151"/>
    <n v="23"/>
    <x v="10"/>
    <x v="3"/>
    <s v="25/03/2018"/>
    <x v="2"/>
    <s v="RB-19360"/>
    <s v="Raymond Buch"/>
    <x v="0"/>
    <x v="0"/>
    <x v="4"/>
    <x v="1"/>
    <s v="TEC-CO-10004722"/>
    <x v="2"/>
    <n v="13999.96"/>
  </r>
  <r>
    <n v="8155"/>
    <s v="US-2018-143770"/>
    <n v="20"/>
    <x v="10"/>
    <x v="3"/>
    <s v="24/03/2018"/>
    <x v="1"/>
    <s v="RD-19720"/>
    <s v="Roger Demir"/>
    <x v="0"/>
    <x v="0"/>
    <x v="29"/>
    <x v="3"/>
    <s v="TEC-AC-10002842"/>
    <x v="2"/>
    <n v="238"/>
  </r>
  <r>
    <n v="8156"/>
    <s v="US-2018-143770"/>
    <n v="20"/>
    <x v="10"/>
    <x v="3"/>
    <s v="24/03/2018"/>
    <x v="1"/>
    <s v="RD-19720"/>
    <s v="Roger Demir"/>
    <x v="0"/>
    <x v="0"/>
    <x v="29"/>
    <x v="3"/>
    <s v="OFF-PA-10001125"/>
    <x v="1"/>
    <n v="61.96"/>
  </r>
  <r>
    <n v="8157"/>
    <s v="CA-2017-131296"/>
    <n v="4"/>
    <x v="2"/>
    <x v="0"/>
    <s v="09/10/2017"/>
    <x v="1"/>
    <s v="MS-17830"/>
    <s v="Melanie Seite"/>
    <x v="0"/>
    <x v="0"/>
    <x v="39"/>
    <x v="3"/>
    <s v="FUR-TA-10002622"/>
    <x v="0"/>
    <n v="239.37200000000001"/>
  </r>
  <r>
    <n v="8158"/>
    <s v="CA-2017-103464"/>
    <n v="18"/>
    <x v="0"/>
    <x v="0"/>
    <s v="22/11/2017"/>
    <x v="1"/>
    <s v="PG-18820"/>
    <s v="Patrick Gardner"/>
    <x v="0"/>
    <x v="0"/>
    <x v="1"/>
    <x v="1"/>
    <s v="TEC-AC-10002842"/>
    <x v="2"/>
    <n v="595"/>
  </r>
  <r>
    <n v="8159"/>
    <s v="CA-2018-136238"/>
    <n v="26"/>
    <x v="4"/>
    <x v="3"/>
    <s v="01/01/2019"/>
    <x v="1"/>
    <s v="KB-16240"/>
    <s v="Karen Bern"/>
    <x v="1"/>
    <x v="0"/>
    <x v="5"/>
    <x v="2"/>
    <s v="OFF-PA-10004285"/>
    <x v="1"/>
    <n v="16.032"/>
  </r>
  <r>
    <n v="8160"/>
    <s v="CA-2017-120803"/>
    <n v="9"/>
    <x v="10"/>
    <x v="0"/>
    <s v="13/03/2017"/>
    <x v="1"/>
    <s v="RB-19465"/>
    <s v="Rick Bensley"/>
    <x v="2"/>
    <x v="0"/>
    <x v="29"/>
    <x v="3"/>
    <s v="TEC-AC-10004469"/>
    <x v="2"/>
    <n v="199.75"/>
  </r>
  <r>
    <n v="8161"/>
    <s v="CA-2017-134138"/>
    <n v="16"/>
    <x v="11"/>
    <x v="0"/>
    <s v="20/02/2017"/>
    <x v="1"/>
    <s v="JD-15790"/>
    <s v="John Dryer"/>
    <x v="0"/>
    <x v="0"/>
    <x v="30"/>
    <x v="3"/>
    <s v="FUR-CH-10001545"/>
    <x v="0"/>
    <n v="227.96"/>
  </r>
  <r>
    <n v="8162"/>
    <s v="CA-2016-120915"/>
    <n v="28"/>
    <x v="8"/>
    <x v="1"/>
    <s v="03/10/2016"/>
    <x v="0"/>
    <s v="JJ-15445"/>
    <s v="Jennifer Jackson"/>
    <x v="0"/>
    <x v="0"/>
    <x v="15"/>
    <x v="3"/>
    <s v="OFF-AP-10002578"/>
    <x v="1"/>
    <n v="293.52"/>
  </r>
  <r>
    <n v="8163"/>
    <s v="CA-2016-120915"/>
    <n v="28"/>
    <x v="8"/>
    <x v="1"/>
    <s v="03/10/2016"/>
    <x v="0"/>
    <s v="JJ-15445"/>
    <s v="Jennifer Jackson"/>
    <x v="0"/>
    <x v="0"/>
    <x v="15"/>
    <x v="3"/>
    <s v="TEC-PH-10003012"/>
    <x v="2"/>
    <n v="307.98"/>
  </r>
  <r>
    <n v="8164"/>
    <s v="CA-2016-168207"/>
    <n v="2"/>
    <x v="0"/>
    <x v="1"/>
    <s v="06/11/2016"/>
    <x v="1"/>
    <s v="LT-17110"/>
    <s v="Liz Thompson"/>
    <x v="0"/>
    <x v="0"/>
    <x v="1"/>
    <x v="1"/>
    <s v="FUR-FU-10004909"/>
    <x v="0"/>
    <n v="96.96"/>
  </r>
  <r>
    <n v="8165"/>
    <s v="CA-2016-168207"/>
    <n v="2"/>
    <x v="0"/>
    <x v="1"/>
    <s v="06/11/2016"/>
    <x v="1"/>
    <s v="LT-17110"/>
    <s v="Liz Thompson"/>
    <x v="0"/>
    <x v="0"/>
    <x v="1"/>
    <x v="1"/>
    <s v="OFF-BI-10001524"/>
    <x v="1"/>
    <n v="117.488"/>
  </r>
  <r>
    <n v="8166"/>
    <s v="CA-2016-168207"/>
    <n v="2"/>
    <x v="0"/>
    <x v="1"/>
    <s v="06/11/2016"/>
    <x v="1"/>
    <s v="LT-17110"/>
    <s v="Liz Thompson"/>
    <x v="0"/>
    <x v="0"/>
    <x v="1"/>
    <x v="1"/>
    <s v="OFF-BI-10003355"/>
    <x v="1"/>
    <n v="11.952"/>
  </r>
  <r>
    <n v="8167"/>
    <s v="CA-2016-168207"/>
    <n v="2"/>
    <x v="0"/>
    <x v="1"/>
    <s v="06/11/2016"/>
    <x v="1"/>
    <s v="LT-17110"/>
    <s v="Liz Thompson"/>
    <x v="0"/>
    <x v="0"/>
    <x v="1"/>
    <x v="1"/>
    <s v="FUR-BO-10004357"/>
    <x v="0"/>
    <n v="512.49900000000002"/>
  </r>
  <r>
    <n v="8168"/>
    <s v="CA-2017-144148"/>
    <n v="31"/>
    <x v="7"/>
    <x v="0"/>
    <s v="05/08/2017"/>
    <x v="1"/>
    <s v="AH-10690"/>
    <s v="Anna Häberlin"/>
    <x v="1"/>
    <x v="0"/>
    <x v="1"/>
    <x v="1"/>
    <s v="FUR-TA-10002774"/>
    <x v="0"/>
    <n v="863.12800000000004"/>
  </r>
  <r>
    <n v="8169"/>
    <s v="CA-2018-107174"/>
    <n v="6"/>
    <x v="0"/>
    <x v="3"/>
    <s v="13/11/2018"/>
    <x v="1"/>
    <s v="AB-10060"/>
    <s v="Adam Bellavance"/>
    <x v="2"/>
    <x v="0"/>
    <x v="4"/>
    <x v="1"/>
    <s v="FUR-TA-10004575"/>
    <x v="0"/>
    <n v="2036.86"/>
  </r>
  <r>
    <n v="8170"/>
    <s v="CA-2018-107174"/>
    <n v="6"/>
    <x v="0"/>
    <x v="3"/>
    <s v="13/11/2018"/>
    <x v="1"/>
    <s v="AB-10060"/>
    <s v="Adam Bellavance"/>
    <x v="2"/>
    <x v="0"/>
    <x v="4"/>
    <x v="1"/>
    <s v="FUR-CH-10003312"/>
    <x v="0"/>
    <n v="449.56799999999998"/>
  </r>
  <r>
    <n v="8171"/>
    <s v="CA-2018-107174"/>
    <n v="6"/>
    <x v="0"/>
    <x v="3"/>
    <s v="13/11/2018"/>
    <x v="1"/>
    <s v="AB-10060"/>
    <s v="Adam Bellavance"/>
    <x v="2"/>
    <x v="0"/>
    <x v="4"/>
    <x v="1"/>
    <s v="TEC-AC-10001465"/>
    <x v="2"/>
    <n v="108.96"/>
  </r>
  <r>
    <n v="8172"/>
    <s v="CA-2017-146150"/>
    <n v="14"/>
    <x v="11"/>
    <x v="0"/>
    <s v="19/02/2017"/>
    <x v="1"/>
    <s v="FM-14380"/>
    <s v="Fred McMath"/>
    <x v="0"/>
    <x v="0"/>
    <x v="35"/>
    <x v="0"/>
    <s v="OFF-AR-10002240"/>
    <x v="1"/>
    <n v="264.18"/>
  </r>
  <r>
    <n v="8173"/>
    <s v="CA-2015-114125"/>
    <n v="9"/>
    <x v="7"/>
    <x v="2"/>
    <s v="13/07/2015"/>
    <x v="1"/>
    <s v="GH-14410"/>
    <s v="Gary Hansen"/>
    <x v="2"/>
    <x v="0"/>
    <x v="1"/>
    <x v="1"/>
    <s v="OFF-LA-10004559"/>
    <x v="1"/>
    <n v="2.88"/>
  </r>
  <r>
    <n v="8174"/>
    <s v="CA-2015-114125"/>
    <n v="9"/>
    <x v="7"/>
    <x v="2"/>
    <s v="13/07/2015"/>
    <x v="1"/>
    <s v="GH-14410"/>
    <s v="Gary Hansen"/>
    <x v="2"/>
    <x v="0"/>
    <x v="1"/>
    <x v="1"/>
    <s v="OFF-BI-10003291"/>
    <x v="1"/>
    <n v="41.904000000000003"/>
  </r>
  <r>
    <n v="8175"/>
    <s v="CA-2015-114125"/>
    <n v="9"/>
    <x v="7"/>
    <x v="2"/>
    <s v="13/07/2015"/>
    <x v="1"/>
    <s v="GH-14410"/>
    <s v="Gary Hansen"/>
    <x v="2"/>
    <x v="0"/>
    <x v="1"/>
    <x v="1"/>
    <s v="OFF-ST-10001505"/>
    <x v="1"/>
    <n v="23.92"/>
  </r>
  <r>
    <n v="8176"/>
    <s v="CA-2017-114944"/>
    <n v="30"/>
    <x v="9"/>
    <x v="0"/>
    <s v="04/02/2017"/>
    <x v="1"/>
    <s v="HE-14800"/>
    <s v="Harold Engle"/>
    <x v="1"/>
    <x v="0"/>
    <x v="10"/>
    <x v="2"/>
    <s v="OFF-PA-10003892"/>
    <x v="1"/>
    <n v="156.512"/>
  </r>
  <r>
    <n v="8177"/>
    <s v="CA-2017-135965"/>
    <n v="22"/>
    <x v="8"/>
    <x v="0"/>
    <s v="25/09/2017"/>
    <x v="2"/>
    <s v="SZ-20035"/>
    <s v="Sam Zeldin"/>
    <x v="2"/>
    <x v="0"/>
    <x v="15"/>
    <x v="3"/>
    <s v="OFF-ST-10002370"/>
    <x v="1"/>
    <n v="128.34"/>
  </r>
  <r>
    <n v="8178"/>
    <s v="CA-2018-149699"/>
    <n v="22"/>
    <x v="4"/>
    <x v="3"/>
    <s v="24/12/2018"/>
    <x v="2"/>
    <s v="CM-12115"/>
    <s v="Chad McGuire"/>
    <x v="0"/>
    <x v="0"/>
    <x v="1"/>
    <x v="1"/>
    <s v="TEC-AC-10000474"/>
    <x v="2"/>
    <n v="474.95"/>
  </r>
  <r>
    <n v="8179"/>
    <s v="CA-2017-166429"/>
    <n v="2"/>
    <x v="8"/>
    <x v="0"/>
    <s v="08/09/2017"/>
    <x v="1"/>
    <s v="TG-21310"/>
    <s v="Toby Gnade"/>
    <x v="0"/>
    <x v="0"/>
    <x v="4"/>
    <x v="1"/>
    <s v="TEC-CO-10002095"/>
    <x v="2"/>
    <n v="999.98"/>
  </r>
  <r>
    <n v="8180"/>
    <s v="CA-2016-112767"/>
    <n v="2"/>
    <x v="6"/>
    <x v="1"/>
    <s v="06/08/2016"/>
    <x v="1"/>
    <s v="DK-12985"/>
    <s v="Darren Koutras"/>
    <x v="0"/>
    <x v="0"/>
    <x v="21"/>
    <x v="1"/>
    <s v="FUR-TA-10003469"/>
    <x v="0"/>
    <n v="277.5"/>
  </r>
  <r>
    <n v="8181"/>
    <s v="CA-2016-119879"/>
    <n v="21"/>
    <x v="0"/>
    <x v="1"/>
    <s v="25/11/2016"/>
    <x v="1"/>
    <s v="SS-20410"/>
    <s v="Shahid Shariari"/>
    <x v="0"/>
    <x v="0"/>
    <x v="9"/>
    <x v="3"/>
    <s v="FUR-TA-10002958"/>
    <x v="0"/>
    <n v="1252.704"/>
  </r>
  <r>
    <n v="8182"/>
    <s v="CA-2016-119879"/>
    <n v="21"/>
    <x v="0"/>
    <x v="1"/>
    <s v="25/11/2016"/>
    <x v="1"/>
    <s v="SS-20410"/>
    <s v="Shahid Shariari"/>
    <x v="0"/>
    <x v="0"/>
    <x v="9"/>
    <x v="3"/>
    <s v="TEC-PH-10002923"/>
    <x v="2"/>
    <n v="110.97"/>
  </r>
  <r>
    <n v="8183"/>
    <s v="CA-2018-155642"/>
    <n v="18"/>
    <x v="5"/>
    <x v="3"/>
    <s v="22/05/2018"/>
    <x v="1"/>
    <s v="BM-11575"/>
    <s v="Brendan Murry"/>
    <x v="1"/>
    <x v="0"/>
    <x v="10"/>
    <x v="2"/>
    <s v="FUR-FU-10004973"/>
    <x v="0"/>
    <n v="22.608000000000001"/>
  </r>
  <r>
    <n v="8184"/>
    <s v="CA-2018-155642"/>
    <n v="18"/>
    <x v="5"/>
    <x v="3"/>
    <s v="22/05/2018"/>
    <x v="1"/>
    <s v="BM-11575"/>
    <s v="Brendan Murry"/>
    <x v="1"/>
    <x v="0"/>
    <x v="10"/>
    <x v="2"/>
    <s v="FUR-FU-10001918"/>
    <x v="0"/>
    <n v="1.8919999999999999"/>
  </r>
  <r>
    <n v="8185"/>
    <s v="US-2018-101721"/>
    <n v="23"/>
    <x v="7"/>
    <x v="3"/>
    <s v="27/07/2018"/>
    <x v="1"/>
    <s v="MY-17380"/>
    <s v="Maribeth Yedwab"/>
    <x v="1"/>
    <x v="0"/>
    <x v="10"/>
    <x v="2"/>
    <s v="OFF-PA-10003641"/>
    <x v="1"/>
    <n v="63.311999999999998"/>
  </r>
  <r>
    <n v="8186"/>
    <s v="CA-2016-136728"/>
    <n v="13"/>
    <x v="8"/>
    <x v="1"/>
    <s v="17/09/2016"/>
    <x v="0"/>
    <s v="AG-10900"/>
    <s v="Arthur Gainer"/>
    <x v="0"/>
    <x v="0"/>
    <x v="10"/>
    <x v="2"/>
    <s v="OFF-EN-10002621"/>
    <x v="1"/>
    <n v="7.8239999999999998"/>
  </r>
  <r>
    <n v="8187"/>
    <s v="CA-2016-136728"/>
    <n v="13"/>
    <x v="8"/>
    <x v="1"/>
    <s v="17/09/2016"/>
    <x v="0"/>
    <s v="AG-10900"/>
    <s v="Arthur Gainer"/>
    <x v="0"/>
    <x v="0"/>
    <x v="10"/>
    <x v="2"/>
    <s v="FUR-CH-10003817"/>
    <x v="0"/>
    <n v="170.072"/>
  </r>
  <r>
    <n v="8188"/>
    <s v="CA-2017-127194"/>
    <n v="10"/>
    <x v="4"/>
    <x v="0"/>
    <s v="16/12/2017"/>
    <x v="1"/>
    <s v="BW-11110"/>
    <s v="Bart Watters"/>
    <x v="1"/>
    <x v="0"/>
    <x v="15"/>
    <x v="3"/>
    <s v="OFF-PA-10000659"/>
    <x v="1"/>
    <n v="62.82"/>
  </r>
  <r>
    <n v="8189"/>
    <s v="CA-2016-140375"/>
    <n v="2"/>
    <x v="2"/>
    <x v="1"/>
    <s v="05/10/2016"/>
    <x v="0"/>
    <s v="SG-20470"/>
    <s v="Sheri Gordon"/>
    <x v="0"/>
    <x v="0"/>
    <x v="39"/>
    <x v="3"/>
    <s v="OFF-PA-10001870"/>
    <x v="1"/>
    <n v="19.440000000000001"/>
  </r>
  <r>
    <n v="8190"/>
    <s v="CA-2016-140375"/>
    <n v="2"/>
    <x v="2"/>
    <x v="1"/>
    <s v="05/10/2016"/>
    <x v="0"/>
    <s v="SG-20470"/>
    <s v="Sheri Gordon"/>
    <x v="0"/>
    <x v="0"/>
    <x v="39"/>
    <x v="3"/>
    <s v="OFF-BI-10000320"/>
    <x v="1"/>
    <n v="7.38"/>
  </r>
  <r>
    <n v="8191"/>
    <s v="US-2018-155866"/>
    <n v="17"/>
    <x v="0"/>
    <x v="3"/>
    <s v="21/11/2018"/>
    <x v="1"/>
    <s v="CC-12370"/>
    <s v="Christopher Conant"/>
    <x v="0"/>
    <x v="0"/>
    <x v="15"/>
    <x v="3"/>
    <s v="OFF-PA-10004735"/>
    <x v="1"/>
    <n v="38.880000000000003"/>
  </r>
  <r>
    <n v="8192"/>
    <s v="US-2018-155866"/>
    <n v="17"/>
    <x v="0"/>
    <x v="3"/>
    <s v="21/11/2018"/>
    <x v="1"/>
    <s v="CC-12370"/>
    <s v="Christopher Conant"/>
    <x v="0"/>
    <x v="0"/>
    <x v="15"/>
    <x v="3"/>
    <s v="FUR-FU-10004091"/>
    <x v="0"/>
    <n v="187.76"/>
  </r>
  <r>
    <n v="8193"/>
    <s v="CA-2016-141327"/>
    <n v="30"/>
    <x v="0"/>
    <x v="1"/>
    <s v="03/12/2016"/>
    <x v="2"/>
    <s v="LR-16915"/>
    <s v="Lena Radford"/>
    <x v="0"/>
    <x v="0"/>
    <x v="3"/>
    <x v="0"/>
    <s v="OFF-BI-10000546"/>
    <x v="1"/>
    <n v="6.048"/>
  </r>
  <r>
    <n v="8194"/>
    <s v="CA-2016-141327"/>
    <n v="30"/>
    <x v="0"/>
    <x v="1"/>
    <s v="03/12/2016"/>
    <x v="2"/>
    <s v="LR-16915"/>
    <s v="Lena Radford"/>
    <x v="0"/>
    <x v="0"/>
    <x v="3"/>
    <x v="0"/>
    <s v="OFF-AP-10001293"/>
    <x v="1"/>
    <n v="98.352000000000004"/>
  </r>
  <r>
    <n v="8195"/>
    <s v="CA-2016-141327"/>
    <n v="30"/>
    <x v="0"/>
    <x v="1"/>
    <s v="03/12/2016"/>
    <x v="2"/>
    <s v="LR-16915"/>
    <s v="Lena Radford"/>
    <x v="0"/>
    <x v="0"/>
    <x v="3"/>
    <x v="0"/>
    <s v="FUR-FU-10000576"/>
    <x v="0"/>
    <n v="335.74400000000003"/>
  </r>
  <r>
    <n v="8196"/>
    <s v="CA-2016-136700"/>
    <n v="6"/>
    <x v="4"/>
    <x v="1"/>
    <s v="11/12/2016"/>
    <x v="0"/>
    <s v="DB-13120"/>
    <s v="David Bremer"/>
    <x v="1"/>
    <x v="0"/>
    <x v="1"/>
    <x v="1"/>
    <s v="OFF-PA-10004519"/>
    <x v="1"/>
    <n v="8.9600000000000009"/>
  </r>
  <r>
    <n v="8197"/>
    <s v="CA-2018-102736"/>
    <n v="5"/>
    <x v="8"/>
    <x v="3"/>
    <s v="09/09/2018"/>
    <x v="1"/>
    <s v="LP-17095"/>
    <s v="Liz Preis"/>
    <x v="0"/>
    <x v="0"/>
    <x v="18"/>
    <x v="0"/>
    <s v="TEC-AC-10004568"/>
    <x v="2"/>
    <n v="89.567999999999998"/>
  </r>
  <r>
    <n v="8198"/>
    <s v="CA-2018-102736"/>
    <n v="5"/>
    <x v="8"/>
    <x v="3"/>
    <s v="09/09/2018"/>
    <x v="1"/>
    <s v="LP-17095"/>
    <s v="Liz Preis"/>
    <x v="0"/>
    <x v="0"/>
    <x v="18"/>
    <x v="0"/>
    <s v="OFF-AR-10001897"/>
    <x v="1"/>
    <n v="71.959999999999994"/>
  </r>
  <r>
    <n v="8199"/>
    <s v="CA-2018-102736"/>
    <n v="5"/>
    <x v="8"/>
    <x v="3"/>
    <s v="09/09/2018"/>
    <x v="1"/>
    <s v="LP-17095"/>
    <s v="Liz Preis"/>
    <x v="0"/>
    <x v="0"/>
    <x v="18"/>
    <x v="0"/>
    <s v="OFF-PA-10001800"/>
    <x v="1"/>
    <n v="15.552"/>
  </r>
  <r>
    <n v="8200"/>
    <s v="CA-2018-125269"/>
    <n v="24"/>
    <x v="3"/>
    <x v="3"/>
    <s v="30/04/2018"/>
    <x v="1"/>
    <s v="AF-10870"/>
    <s v="Art Ferguson"/>
    <x v="0"/>
    <x v="0"/>
    <x v="10"/>
    <x v="2"/>
    <s v="OFF-BI-10001628"/>
    <x v="1"/>
    <n v="10.43"/>
  </r>
  <r>
    <n v="8201"/>
    <s v="CA-2018-125269"/>
    <n v="24"/>
    <x v="3"/>
    <x v="3"/>
    <s v="30/04/2018"/>
    <x v="1"/>
    <s v="AF-10870"/>
    <s v="Art Ferguson"/>
    <x v="0"/>
    <x v="0"/>
    <x v="10"/>
    <x v="2"/>
    <s v="OFF-ST-10004123"/>
    <x v="1"/>
    <n v="72.784000000000006"/>
  </r>
  <r>
    <n v="8202"/>
    <s v="CA-2016-114811"/>
    <n v="8"/>
    <x v="0"/>
    <x v="1"/>
    <s v="08/11/2016"/>
    <x v="3"/>
    <s v="KD-16495"/>
    <s v="Keith Dawkins"/>
    <x v="1"/>
    <x v="0"/>
    <x v="15"/>
    <x v="3"/>
    <s v="OFF-ST-10000885"/>
    <x v="1"/>
    <n v="67.150000000000006"/>
  </r>
  <r>
    <n v="8203"/>
    <s v="CA-2016-114811"/>
    <n v="8"/>
    <x v="0"/>
    <x v="1"/>
    <s v="08/11/2016"/>
    <x v="3"/>
    <s v="KD-16495"/>
    <s v="Keith Dawkins"/>
    <x v="1"/>
    <x v="0"/>
    <x v="15"/>
    <x v="3"/>
    <s v="TEC-PH-10004165"/>
    <x v="2"/>
    <n v="549.98"/>
  </r>
  <r>
    <n v="8204"/>
    <s v="CA-2016-114811"/>
    <n v="8"/>
    <x v="0"/>
    <x v="1"/>
    <s v="08/11/2016"/>
    <x v="3"/>
    <s v="KD-16495"/>
    <s v="Keith Dawkins"/>
    <x v="1"/>
    <x v="0"/>
    <x v="15"/>
    <x v="3"/>
    <s v="FUR-FU-10002240"/>
    <x v="0"/>
    <n v="11.82"/>
  </r>
  <r>
    <n v="8205"/>
    <s v="CA-2016-114811"/>
    <n v="8"/>
    <x v="0"/>
    <x v="1"/>
    <s v="08/11/2016"/>
    <x v="3"/>
    <s v="KD-16495"/>
    <s v="Keith Dawkins"/>
    <x v="1"/>
    <x v="0"/>
    <x v="15"/>
    <x v="3"/>
    <s v="TEC-MA-10000045"/>
    <x v="2"/>
    <n v="4643.8"/>
  </r>
  <r>
    <n v="8206"/>
    <s v="CA-2016-114811"/>
    <n v="8"/>
    <x v="0"/>
    <x v="1"/>
    <s v="08/11/2016"/>
    <x v="3"/>
    <s v="KD-16495"/>
    <s v="Keith Dawkins"/>
    <x v="1"/>
    <x v="0"/>
    <x v="15"/>
    <x v="3"/>
    <s v="FUR-CH-10003746"/>
    <x v="0"/>
    <n v="577.76400000000001"/>
  </r>
  <r>
    <n v="8207"/>
    <s v="CA-2016-122266"/>
    <n v="26"/>
    <x v="3"/>
    <x v="1"/>
    <s v="30/04/2016"/>
    <x v="1"/>
    <s v="SA-20830"/>
    <s v="Sue Ann Reed"/>
    <x v="0"/>
    <x v="0"/>
    <x v="2"/>
    <x v="0"/>
    <s v="FUR-TA-10000577"/>
    <x v="0"/>
    <n v="191.5155"/>
  </r>
  <r>
    <n v="8208"/>
    <s v="CA-2016-122266"/>
    <n v="26"/>
    <x v="3"/>
    <x v="1"/>
    <s v="30/04/2016"/>
    <x v="1"/>
    <s v="SA-20830"/>
    <s v="Sue Ann Reed"/>
    <x v="0"/>
    <x v="0"/>
    <x v="2"/>
    <x v="0"/>
    <s v="OFF-AR-10004757"/>
    <x v="1"/>
    <n v="2.6240000000000001"/>
  </r>
  <r>
    <n v="8209"/>
    <s v="CA-2016-141565"/>
    <n v="20"/>
    <x v="8"/>
    <x v="1"/>
    <s v="24/09/2016"/>
    <x v="1"/>
    <s v="BG-11035"/>
    <s v="Barry Gonzalez"/>
    <x v="0"/>
    <x v="0"/>
    <x v="18"/>
    <x v="0"/>
    <s v="OFF-BI-10000545"/>
    <x v="1"/>
    <n v="1369.7639999999999"/>
  </r>
  <r>
    <n v="8210"/>
    <s v="CA-2016-141565"/>
    <n v="20"/>
    <x v="8"/>
    <x v="1"/>
    <s v="24/09/2016"/>
    <x v="1"/>
    <s v="BG-11035"/>
    <s v="Barry Gonzalez"/>
    <x v="0"/>
    <x v="0"/>
    <x v="18"/>
    <x v="0"/>
    <s v="OFF-ST-10001522"/>
    <x v="1"/>
    <n v="294.36799999999999"/>
  </r>
  <r>
    <n v="8211"/>
    <s v="CA-2018-128769"/>
    <n v="7"/>
    <x v="8"/>
    <x v="3"/>
    <s v="12/09/2018"/>
    <x v="1"/>
    <s v="DM-12955"/>
    <s v="Dario Medina"/>
    <x v="1"/>
    <x v="0"/>
    <x v="18"/>
    <x v="0"/>
    <s v="OFF-AP-10001271"/>
    <x v="1"/>
    <n v="81.567999999999998"/>
  </r>
  <r>
    <n v="8212"/>
    <s v="CA-2017-116337"/>
    <n v="7"/>
    <x v="0"/>
    <x v="0"/>
    <s v="12/11/2017"/>
    <x v="1"/>
    <s v="MC-17845"/>
    <s v="Michael Chen"/>
    <x v="0"/>
    <x v="0"/>
    <x v="5"/>
    <x v="2"/>
    <s v="FUR-FU-10002030"/>
    <x v="0"/>
    <n v="44.46"/>
  </r>
  <r>
    <n v="8213"/>
    <s v="CA-2017-116337"/>
    <n v="7"/>
    <x v="0"/>
    <x v="0"/>
    <s v="12/11/2017"/>
    <x v="1"/>
    <s v="MC-17845"/>
    <s v="Michael Chen"/>
    <x v="0"/>
    <x v="0"/>
    <x v="5"/>
    <x v="2"/>
    <s v="OFF-ST-10001272"/>
    <x v="1"/>
    <n v="314.08800000000002"/>
  </r>
  <r>
    <n v="8214"/>
    <s v="CA-2016-120845"/>
    <n v="25"/>
    <x v="8"/>
    <x v="1"/>
    <s v="02/10/2016"/>
    <x v="1"/>
    <s v="ML-17395"/>
    <s v="Marina Lichtenstein"/>
    <x v="1"/>
    <x v="0"/>
    <x v="18"/>
    <x v="0"/>
    <s v="OFF-BI-10001116"/>
    <x v="1"/>
    <n v="6.3360000000000003"/>
  </r>
  <r>
    <n v="8215"/>
    <s v="CA-2016-120845"/>
    <n v="25"/>
    <x v="8"/>
    <x v="1"/>
    <s v="02/10/2016"/>
    <x v="1"/>
    <s v="ML-17395"/>
    <s v="Marina Lichtenstein"/>
    <x v="1"/>
    <x v="0"/>
    <x v="18"/>
    <x v="0"/>
    <s v="OFF-PA-10004665"/>
    <x v="1"/>
    <n v="10.48"/>
  </r>
  <r>
    <n v="8216"/>
    <s v="CA-2016-120845"/>
    <n v="25"/>
    <x v="8"/>
    <x v="1"/>
    <s v="02/10/2016"/>
    <x v="1"/>
    <s v="ML-17395"/>
    <s v="Marina Lichtenstein"/>
    <x v="1"/>
    <x v="0"/>
    <x v="18"/>
    <x v="0"/>
    <s v="OFF-BI-10004506"/>
    <x v="1"/>
    <n v="2.4689999999999999"/>
  </r>
  <r>
    <n v="8217"/>
    <s v="CA-2016-120845"/>
    <n v="25"/>
    <x v="8"/>
    <x v="1"/>
    <s v="02/10/2016"/>
    <x v="1"/>
    <s v="ML-17395"/>
    <s v="Marina Lichtenstein"/>
    <x v="1"/>
    <x v="0"/>
    <x v="18"/>
    <x v="0"/>
    <s v="OFF-BI-10001982"/>
    <x v="1"/>
    <n v="3.2639999999999998"/>
  </r>
  <r>
    <n v="8218"/>
    <s v="CA-2015-120775"/>
    <n v="3"/>
    <x v="2"/>
    <x v="2"/>
    <s v="07/10/2015"/>
    <x v="1"/>
    <s v="RD-19930"/>
    <s v="Russell D'Ascenzo"/>
    <x v="0"/>
    <x v="0"/>
    <x v="5"/>
    <x v="2"/>
    <s v="OFF-FA-10002676"/>
    <x v="1"/>
    <n v="4.3440000000000003"/>
  </r>
  <r>
    <n v="8219"/>
    <s v="CA-2015-120775"/>
    <n v="3"/>
    <x v="2"/>
    <x v="2"/>
    <s v="07/10/2015"/>
    <x v="1"/>
    <s v="RD-19930"/>
    <s v="Russell D'Ascenzo"/>
    <x v="0"/>
    <x v="0"/>
    <x v="5"/>
    <x v="2"/>
    <s v="FUR-FU-10000758"/>
    <x v="0"/>
    <n v="31.776"/>
  </r>
  <r>
    <n v="8220"/>
    <s v="CA-2015-120775"/>
    <n v="3"/>
    <x v="2"/>
    <x v="2"/>
    <s v="07/10/2015"/>
    <x v="1"/>
    <s v="RD-19930"/>
    <s v="Russell D'Ascenzo"/>
    <x v="0"/>
    <x v="0"/>
    <x v="5"/>
    <x v="2"/>
    <s v="OFF-LA-10002271"/>
    <x v="1"/>
    <n v="4.9279999999999999"/>
  </r>
  <r>
    <n v="8221"/>
    <s v="CA-2015-120775"/>
    <n v="3"/>
    <x v="2"/>
    <x v="2"/>
    <s v="07/10/2015"/>
    <x v="1"/>
    <s v="RD-19930"/>
    <s v="Russell D'Ascenzo"/>
    <x v="0"/>
    <x v="0"/>
    <x v="5"/>
    <x v="2"/>
    <s v="OFF-BI-10002609"/>
    <x v="1"/>
    <n v="1.788"/>
  </r>
  <r>
    <n v="8222"/>
    <s v="CA-2015-120775"/>
    <n v="3"/>
    <x v="2"/>
    <x v="2"/>
    <s v="07/10/2015"/>
    <x v="1"/>
    <s v="RD-19930"/>
    <s v="Russell D'Ascenzo"/>
    <x v="0"/>
    <x v="0"/>
    <x v="5"/>
    <x v="2"/>
    <s v="OFF-FA-10000254"/>
    <x v="1"/>
    <n v="15.071999999999999"/>
  </r>
  <r>
    <n v="8223"/>
    <s v="CA-2015-152905"/>
    <n v="18"/>
    <x v="11"/>
    <x v="2"/>
    <s v="24/02/2015"/>
    <x v="1"/>
    <s v="AB-10015"/>
    <s v="Aaron Bergman"/>
    <x v="0"/>
    <x v="0"/>
    <x v="5"/>
    <x v="2"/>
    <s v="OFF-ST-10000321"/>
    <x v="1"/>
    <n v="12.624000000000001"/>
  </r>
  <r>
    <n v="8224"/>
    <s v="CA-2017-104633"/>
    <n v="12"/>
    <x v="1"/>
    <x v="0"/>
    <s v="16/06/2017"/>
    <x v="1"/>
    <s v="EA-14035"/>
    <s v="Erin Ashbrook"/>
    <x v="1"/>
    <x v="0"/>
    <x v="1"/>
    <x v="1"/>
    <s v="OFF-PA-10000241"/>
    <x v="1"/>
    <n v="185.88"/>
  </r>
  <r>
    <n v="8225"/>
    <s v="CA-2017-104633"/>
    <n v="12"/>
    <x v="1"/>
    <x v="0"/>
    <s v="16/06/2017"/>
    <x v="1"/>
    <s v="EA-14035"/>
    <s v="Erin Ashbrook"/>
    <x v="1"/>
    <x v="0"/>
    <x v="1"/>
    <x v="1"/>
    <s v="OFF-PA-10004782"/>
    <x v="1"/>
    <n v="12.96"/>
  </r>
  <r>
    <n v="8226"/>
    <s v="CA-2018-104136"/>
    <n v="1"/>
    <x v="0"/>
    <x v="3"/>
    <s v="04/11/2018"/>
    <x v="0"/>
    <s v="SF-20065"/>
    <s v="Sandra Flanagan"/>
    <x v="0"/>
    <x v="0"/>
    <x v="31"/>
    <x v="3"/>
    <s v="OFF-PA-10004243"/>
    <x v="1"/>
    <n v="189.7"/>
  </r>
  <r>
    <n v="8227"/>
    <s v="CA-2018-104136"/>
    <n v="1"/>
    <x v="0"/>
    <x v="3"/>
    <s v="04/11/2018"/>
    <x v="0"/>
    <s v="SF-20065"/>
    <s v="Sandra Flanagan"/>
    <x v="0"/>
    <x v="0"/>
    <x v="31"/>
    <x v="3"/>
    <s v="OFF-PA-10001033"/>
    <x v="1"/>
    <n v="40.99"/>
  </r>
  <r>
    <n v="8228"/>
    <s v="CA-2017-123050"/>
    <n v="4"/>
    <x v="3"/>
    <x v="0"/>
    <s v="08/04/2017"/>
    <x v="0"/>
    <s v="BC-11125"/>
    <s v="Becky Castell"/>
    <x v="2"/>
    <x v="0"/>
    <x v="15"/>
    <x v="3"/>
    <s v="FUR-FU-10000723"/>
    <x v="0"/>
    <n v="82.64"/>
  </r>
  <r>
    <n v="8229"/>
    <s v="CA-2017-123050"/>
    <n v="4"/>
    <x v="3"/>
    <x v="0"/>
    <s v="08/04/2017"/>
    <x v="0"/>
    <s v="BC-11125"/>
    <s v="Becky Castell"/>
    <x v="2"/>
    <x v="0"/>
    <x v="15"/>
    <x v="3"/>
    <s v="OFF-ST-10003455"/>
    <x v="1"/>
    <n v="31.02"/>
  </r>
  <r>
    <n v="8230"/>
    <s v="CA-2017-123050"/>
    <n v="4"/>
    <x v="3"/>
    <x v="0"/>
    <s v="08/04/2017"/>
    <x v="0"/>
    <s v="BC-11125"/>
    <s v="Becky Castell"/>
    <x v="2"/>
    <x v="0"/>
    <x v="15"/>
    <x v="3"/>
    <s v="TEC-AC-10001109"/>
    <x v="2"/>
    <n v="89.97"/>
  </r>
  <r>
    <n v="8231"/>
    <s v="CA-2017-162355"/>
    <n v="30"/>
    <x v="1"/>
    <x v="0"/>
    <s v="02/07/2017"/>
    <x v="0"/>
    <s v="PF-19165"/>
    <s v="Philip Fox"/>
    <x v="0"/>
    <x v="0"/>
    <x v="32"/>
    <x v="0"/>
    <s v="OFF-AR-10004344"/>
    <x v="1"/>
    <n v="35.97"/>
  </r>
  <r>
    <n v="8232"/>
    <s v="CA-2017-162355"/>
    <n v="30"/>
    <x v="1"/>
    <x v="0"/>
    <s v="02/07/2017"/>
    <x v="0"/>
    <s v="PF-19165"/>
    <s v="Philip Fox"/>
    <x v="0"/>
    <x v="0"/>
    <x v="32"/>
    <x v="0"/>
    <s v="FUR-BO-10004695"/>
    <x v="0"/>
    <n v="1266.8599999999999"/>
  </r>
  <r>
    <n v="8233"/>
    <s v="CA-2015-158225"/>
    <n v="22"/>
    <x v="8"/>
    <x v="2"/>
    <s v="28/09/2015"/>
    <x v="1"/>
    <s v="SE-20110"/>
    <s v="Sanjit Engle"/>
    <x v="0"/>
    <x v="0"/>
    <x v="1"/>
    <x v="1"/>
    <s v="OFF-ST-10000675"/>
    <x v="1"/>
    <n v="169.45"/>
  </r>
  <r>
    <n v="8234"/>
    <s v="CA-2015-158225"/>
    <n v="22"/>
    <x v="8"/>
    <x v="2"/>
    <s v="28/09/2015"/>
    <x v="1"/>
    <s v="SE-20110"/>
    <s v="Sanjit Engle"/>
    <x v="0"/>
    <x v="0"/>
    <x v="1"/>
    <x v="1"/>
    <s v="OFF-ST-10002301"/>
    <x v="1"/>
    <n v="40.68"/>
  </r>
  <r>
    <n v="8235"/>
    <s v="CA-2018-102204"/>
    <n v="1"/>
    <x v="5"/>
    <x v="3"/>
    <s v="06/05/2018"/>
    <x v="1"/>
    <s v="CJ-12010"/>
    <s v="Caroline Jumper"/>
    <x v="0"/>
    <x v="0"/>
    <x v="2"/>
    <x v="0"/>
    <s v="OFF-SU-10001212"/>
    <x v="1"/>
    <n v="3.3279999999999998"/>
  </r>
  <r>
    <n v="8236"/>
    <s v="CA-2018-102204"/>
    <n v="1"/>
    <x v="5"/>
    <x v="3"/>
    <s v="06/05/2018"/>
    <x v="1"/>
    <s v="CJ-12010"/>
    <s v="Caroline Jumper"/>
    <x v="0"/>
    <x v="0"/>
    <x v="2"/>
    <x v="0"/>
    <s v="FUR-TA-10001889"/>
    <x v="0"/>
    <n v="933.26199999999994"/>
  </r>
  <r>
    <n v="8237"/>
    <s v="CA-2018-102204"/>
    <n v="1"/>
    <x v="5"/>
    <x v="3"/>
    <s v="06/05/2018"/>
    <x v="1"/>
    <s v="CJ-12010"/>
    <s v="Caroline Jumper"/>
    <x v="0"/>
    <x v="0"/>
    <x v="2"/>
    <x v="0"/>
    <s v="FUR-CH-10002024"/>
    <x v="0"/>
    <n v="2803.92"/>
  </r>
  <r>
    <n v="8238"/>
    <s v="CA-2018-103065"/>
    <n v="20"/>
    <x v="2"/>
    <x v="3"/>
    <s v="20/10/2018"/>
    <x v="3"/>
    <s v="PT-19090"/>
    <s v="Pete Takahito"/>
    <x v="0"/>
    <x v="0"/>
    <x v="2"/>
    <x v="0"/>
    <s v="OFF-ST-10000617"/>
    <x v="1"/>
    <n v="4.7679999999999998"/>
  </r>
  <r>
    <n v="8239"/>
    <s v="CA-2018-103065"/>
    <n v="20"/>
    <x v="2"/>
    <x v="3"/>
    <s v="20/10/2018"/>
    <x v="3"/>
    <s v="PT-19090"/>
    <s v="Pete Takahito"/>
    <x v="0"/>
    <x v="0"/>
    <x v="2"/>
    <x v="0"/>
    <s v="OFF-PA-10000380"/>
    <x v="1"/>
    <n v="6.6719999999999997"/>
  </r>
  <r>
    <n v="8240"/>
    <s v="CA-2018-103065"/>
    <n v="20"/>
    <x v="2"/>
    <x v="3"/>
    <s v="20/10/2018"/>
    <x v="3"/>
    <s v="PT-19090"/>
    <s v="Pete Takahito"/>
    <x v="0"/>
    <x v="0"/>
    <x v="2"/>
    <x v="0"/>
    <s v="OFF-AR-10003251"/>
    <x v="1"/>
    <n v="4.4480000000000004"/>
  </r>
  <r>
    <n v="8241"/>
    <s v="CA-2018-103065"/>
    <n v="20"/>
    <x v="2"/>
    <x v="3"/>
    <s v="20/10/2018"/>
    <x v="3"/>
    <s v="PT-19090"/>
    <s v="Pete Takahito"/>
    <x v="0"/>
    <x v="0"/>
    <x v="2"/>
    <x v="0"/>
    <s v="FUR-FU-10000175"/>
    <x v="0"/>
    <n v="43.936"/>
  </r>
  <r>
    <n v="8242"/>
    <s v="CA-2015-109855"/>
    <n v="1"/>
    <x v="8"/>
    <x v="2"/>
    <s v="05/09/2015"/>
    <x v="1"/>
    <s v="LH-16900"/>
    <s v="Lena Hernandez"/>
    <x v="0"/>
    <x v="0"/>
    <x v="15"/>
    <x v="3"/>
    <s v="OFF-BI-10004716"/>
    <x v="1"/>
    <n v="23.744"/>
  </r>
  <r>
    <n v="8243"/>
    <s v="CA-2015-109855"/>
    <n v="1"/>
    <x v="8"/>
    <x v="2"/>
    <s v="05/09/2015"/>
    <x v="1"/>
    <s v="LH-16900"/>
    <s v="Lena Hernandez"/>
    <x v="0"/>
    <x v="0"/>
    <x v="15"/>
    <x v="3"/>
    <s v="TEC-AC-10002842"/>
    <x v="2"/>
    <n v="357"/>
  </r>
  <r>
    <n v="8244"/>
    <s v="CA-2015-109897"/>
    <n v="12"/>
    <x v="6"/>
    <x v="2"/>
    <s v="16/08/2015"/>
    <x v="1"/>
    <s v="BW-11200"/>
    <s v="Ben Wallace"/>
    <x v="0"/>
    <x v="0"/>
    <x v="1"/>
    <x v="1"/>
    <s v="TEC-PH-10003691"/>
    <x v="2"/>
    <n v="806.33600000000001"/>
  </r>
  <r>
    <n v="8245"/>
    <s v="CA-2015-109897"/>
    <n v="12"/>
    <x v="6"/>
    <x v="2"/>
    <s v="16/08/2015"/>
    <x v="1"/>
    <s v="BW-11200"/>
    <s v="Ben Wallace"/>
    <x v="0"/>
    <x v="0"/>
    <x v="1"/>
    <x v="1"/>
    <s v="FUR-FU-10002878"/>
    <x v="0"/>
    <n v="85.44"/>
  </r>
  <r>
    <n v="8246"/>
    <s v="US-2015-143581"/>
    <n v="19"/>
    <x v="6"/>
    <x v="2"/>
    <s v="23/08/2015"/>
    <x v="1"/>
    <s v="BS-11365"/>
    <s v="Bill Shonely"/>
    <x v="1"/>
    <x v="0"/>
    <x v="32"/>
    <x v="0"/>
    <s v="OFF-ST-10000991"/>
    <x v="1"/>
    <n v="344.91"/>
  </r>
  <r>
    <n v="8247"/>
    <s v="CA-2016-129217"/>
    <n v="10"/>
    <x v="5"/>
    <x v="1"/>
    <s v="10/05/2016"/>
    <x v="3"/>
    <s v="DP-13390"/>
    <s v="Dennis Pardue"/>
    <x v="2"/>
    <x v="0"/>
    <x v="10"/>
    <x v="2"/>
    <s v="OFF-AP-10002439"/>
    <x v="1"/>
    <n v="70.97"/>
  </r>
  <r>
    <n v="8248"/>
    <s v="CA-2016-129217"/>
    <n v="10"/>
    <x v="5"/>
    <x v="1"/>
    <s v="10/05/2016"/>
    <x v="3"/>
    <s v="DP-13390"/>
    <s v="Dennis Pardue"/>
    <x v="2"/>
    <x v="0"/>
    <x v="10"/>
    <x v="2"/>
    <s v="OFF-AR-10004602"/>
    <x v="1"/>
    <n v="36.783999999999999"/>
  </r>
  <r>
    <n v="8249"/>
    <s v="CA-2017-133816"/>
    <n v="10"/>
    <x v="5"/>
    <x v="0"/>
    <s v="13/05/2017"/>
    <x v="0"/>
    <s v="CS-12400"/>
    <s v="Christopher Schild"/>
    <x v="2"/>
    <x v="0"/>
    <x v="9"/>
    <x v="3"/>
    <s v="TEC-PH-10001795"/>
    <x v="2"/>
    <n v="743.98800000000006"/>
  </r>
  <r>
    <n v="8250"/>
    <s v="CA-2016-140221"/>
    <n v="5"/>
    <x v="10"/>
    <x v="1"/>
    <s v="09/03/2016"/>
    <x v="0"/>
    <s v="MS-17365"/>
    <s v="Maribeth Schnelling"/>
    <x v="0"/>
    <x v="0"/>
    <x v="10"/>
    <x v="2"/>
    <s v="OFF-BI-10002854"/>
    <x v="1"/>
    <n v="11.212"/>
  </r>
  <r>
    <n v="8251"/>
    <s v="CA-2016-140221"/>
    <n v="5"/>
    <x v="10"/>
    <x v="1"/>
    <s v="09/03/2016"/>
    <x v="0"/>
    <s v="MS-17365"/>
    <s v="Maribeth Schnelling"/>
    <x v="0"/>
    <x v="0"/>
    <x v="10"/>
    <x v="2"/>
    <s v="FUR-FU-10000023"/>
    <x v="0"/>
    <n v="4.7119999999999997"/>
  </r>
  <r>
    <n v="8252"/>
    <s v="CA-2016-140221"/>
    <n v="5"/>
    <x v="10"/>
    <x v="1"/>
    <s v="09/03/2016"/>
    <x v="0"/>
    <s v="MS-17365"/>
    <s v="Maribeth Schnelling"/>
    <x v="0"/>
    <x v="0"/>
    <x v="10"/>
    <x v="2"/>
    <s v="OFF-AP-10000828"/>
    <x v="1"/>
    <n v="180.98"/>
  </r>
  <r>
    <n v="8253"/>
    <s v="CA-2016-140221"/>
    <n v="5"/>
    <x v="10"/>
    <x v="1"/>
    <s v="09/03/2016"/>
    <x v="0"/>
    <s v="MS-17365"/>
    <s v="Maribeth Schnelling"/>
    <x v="0"/>
    <x v="0"/>
    <x v="10"/>
    <x v="2"/>
    <s v="OFF-ST-10000777"/>
    <x v="1"/>
    <n v="60.415999999999997"/>
  </r>
  <r>
    <n v="8254"/>
    <s v="CA-2018-152310"/>
    <n v="12"/>
    <x v="6"/>
    <x v="3"/>
    <s v="19/08/2018"/>
    <x v="1"/>
    <s v="DK-12895"/>
    <s v="Dana Kaydos"/>
    <x v="0"/>
    <x v="0"/>
    <x v="4"/>
    <x v="1"/>
    <s v="TEC-CO-10000971"/>
    <x v="2"/>
    <n v="299.99"/>
  </r>
  <r>
    <n v="8255"/>
    <s v="CA-2018-152310"/>
    <n v="12"/>
    <x v="6"/>
    <x v="3"/>
    <s v="19/08/2018"/>
    <x v="1"/>
    <s v="DK-12895"/>
    <s v="Dana Kaydos"/>
    <x v="0"/>
    <x v="0"/>
    <x v="4"/>
    <x v="1"/>
    <s v="OFF-PA-10003134"/>
    <x v="1"/>
    <n v="192.16"/>
  </r>
  <r>
    <n v="8256"/>
    <s v="CA-2018-152310"/>
    <n v="12"/>
    <x v="6"/>
    <x v="3"/>
    <s v="19/08/2018"/>
    <x v="1"/>
    <s v="DK-12895"/>
    <s v="Dana Kaydos"/>
    <x v="0"/>
    <x v="0"/>
    <x v="4"/>
    <x v="1"/>
    <s v="TEC-PH-10002538"/>
    <x v="2"/>
    <n v="242.624"/>
  </r>
  <r>
    <n v="8257"/>
    <s v="CA-2018-152310"/>
    <n v="12"/>
    <x v="6"/>
    <x v="3"/>
    <s v="19/08/2018"/>
    <x v="1"/>
    <s v="DK-12895"/>
    <s v="Dana Kaydos"/>
    <x v="0"/>
    <x v="0"/>
    <x v="4"/>
    <x v="1"/>
    <s v="OFF-ST-10001228"/>
    <x v="1"/>
    <n v="46.74"/>
  </r>
  <r>
    <n v="8258"/>
    <s v="CA-2018-152310"/>
    <n v="12"/>
    <x v="6"/>
    <x v="3"/>
    <s v="19/08/2018"/>
    <x v="1"/>
    <s v="DK-12895"/>
    <s v="Dana Kaydos"/>
    <x v="0"/>
    <x v="0"/>
    <x v="4"/>
    <x v="1"/>
    <s v="TEC-AC-10000397"/>
    <x v="2"/>
    <n v="174.95"/>
  </r>
  <r>
    <n v="8259"/>
    <s v="CA-2018-152310"/>
    <n v="12"/>
    <x v="6"/>
    <x v="3"/>
    <s v="19/08/2018"/>
    <x v="1"/>
    <s v="DK-12895"/>
    <s v="Dana Kaydos"/>
    <x v="0"/>
    <x v="0"/>
    <x v="4"/>
    <x v="1"/>
    <s v="OFF-BI-10004308"/>
    <x v="1"/>
    <n v="100.70399999999999"/>
  </r>
  <r>
    <n v="8260"/>
    <s v="CA-2017-118101"/>
    <n v="26"/>
    <x v="1"/>
    <x v="0"/>
    <s v="26/06/2017"/>
    <x v="3"/>
    <s v="SN-20560"/>
    <s v="Skye Norling"/>
    <x v="2"/>
    <x v="0"/>
    <x v="12"/>
    <x v="2"/>
    <s v="OFF-PA-10000357"/>
    <x v="1"/>
    <n v="368.91"/>
  </r>
  <r>
    <n v="8261"/>
    <s v="CA-2017-118101"/>
    <n v="26"/>
    <x v="1"/>
    <x v="0"/>
    <s v="26/06/2017"/>
    <x v="3"/>
    <s v="SN-20560"/>
    <s v="Skye Norling"/>
    <x v="2"/>
    <x v="0"/>
    <x v="12"/>
    <x v="2"/>
    <s v="OFF-BI-10000773"/>
    <x v="1"/>
    <n v="8.02"/>
  </r>
  <r>
    <n v="8262"/>
    <s v="CA-2017-118101"/>
    <n v="26"/>
    <x v="1"/>
    <x v="0"/>
    <s v="26/06/2017"/>
    <x v="3"/>
    <s v="SN-20560"/>
    <s v="Skye Norling"/>
    <x v="2"/>
    <x v="0"/>
    <x v="12"/>
    <x v="2"/>
    <s v="OFF-ST-10001837"/>
    <x v="1"/>
    <n v="171.04"/>
  </r>
  <r>
    <n v="8263"/>
    <s v="CA-2017-100307"/>
    <n v="15"/>
    <x v="4"/>
    <x v="0"/>
    <s v="19/12/2017"/>
    <x v="1"/>
    <s v="TC-21475"/>
    <s v="Tony Chapman"/>
    <x v="2"/>
    <x v="0"/>
    <x v="36"/>
    <x v="0"/>
    <s v="OFF-PA-10002552"/>
    <x v="1"/>
    <n v="19.440000000000001"/>
  </r>
  <r>
    <n v="8264"/>
    <s v="CA-2016-138457"/>
    <n v="13"/>
    <x v="8"/>
    <x v="1"/>
    <s v="17/09/2016"/>
    <x v="1"/>
    <s v="AM-10705"/>
    <s v="Anne McFarland"/>
    <x v="0"/>
    <x v="0"/>
    <x v="3"/>
    <x v="0"/>
    <s v="OFF-BI-10000014"/>
    <x v="1"/>
    <n v="13.092000000000001"/>
  </r>
  <r>
    <n v="8265"/>
    <s v="CA-2015-131800"/>
    <n v="30"/>
    <x v="4"/>
    <x v="2"/>
    <s v="04/01/2016"/>
    <x v="1"/>
    <s v="AJ-10960"/>
    <s v="Astrea Jones"/>
    <x v="0"/>
    <x v="0"/>
    <x v="15"/>
    <x v="3"/>
    <s v="OFF-AP-10004136"/>
    <x v="1"/>
    <n v="122.94"/>
  </r>
  <r>
    <n v="8266"/>
    <s v="CA-2015-131800"/>
    <n v="30"/>
    <x v="4"/>
    <x v="2"/>
    <s v="04/01/2016"/>
    <x v="1"/>
    <s v="AJ-10960"/>
    <s v="Astrea Jones"/>
    <x v="0"/>
    <x v="0"/>
    <x v="15"/>
    <x v="3"/>
    <s v="OFF-BI-10003429"/>
    <x v="1"/>
    <n v="35.448"/>
  </r>
  <r>
    <n v="8267"/>
    <s v="CA-2015-118304"/>
    <n v="29"/>
    <x v="3"/>
    <x v="2"/>
    <s v="04/05/2015"/>
    <x v="1"/>
    <s v="KH-16360"/>
    <s v="Katherine Hughes"/>
    <x v="0"/>
    <x v="0"/>
    <x v="13"/>
    <x v="3"/>
    <s v="TEC-PH-10000376"/>
    <x v="2"/>
    <n v="19.98"/>
  </r>
  <r>
    <n v="8268"/>
    <s v="CA-2018-121790"/>
    <n v="30"/>
    <x v="9"/>
    <x v="3"/>
    <s v="06/02/2018"/>
    <x v="1"/>
    <s v="LP-17095"/>
    <s v="Liz Preis"/>
    <x v="0"/>
    <x v="0"/>
    <x v="10"/>
    <x v="2"/>
    <s v="FUR-TA-10003469"/>
    <x v="0"/>
    <n v="69.375"/>
  </r>
  <r>
    <n v="8269"/>
    <s v="CA-2018-121790"/>
    <n v="30"/>
    <x v="9"/>
    <x v="3"/>
    <s v="06/02/2018"/>
    <x v="1"/>
    <s v="LP-17095"/>
    <s v="Liz Preis"/>
    <x v="0"/>
    <x v="0"/>
    <x v="10"/>
    <x v="2"/>
    <s v="OFF-SU-10004231"/>
    <x v="1"/>
    <n v="31.68"/>
  </r>
  <r>
    <n v="8270"/>
    <s v="CA-2018-121790"/>
    <n v="30"/>
    <x v="9"/>
    <x v="3"/>
    <s v="06/02/2018"/>
    <x v="1"/>
    <s v="LP-17095"/>
    <s v="Liz Preis"/>
    <x v="0"/>
    <x v="0"/>
    <x v="10"/>
    <x v="2"/>
    <s v="TEC-PH-10002584"/>
    <x v="2"/>
    <n v="2003.1679999999999"/>
  </r>
  <r>
    <n v="8271"/>
    <s v="CA-2018-121790"/>
    <n v="30"/>
    <x v="9"/>
    <x v="3"/>
    <s v="06/02/2018"/>
    <x v="1"/>
    <s v="LP-17095"/>
    <s v="Liz Preis"/>
    <x v="0"/>
    <x v="0"/>
    <x v="10"/>
    <x v="2"/>
    <s v="OFF-AR-10003602"/>
    <x v="1"/>
    <n v="9.3439999999999994"/>
  </r>
  <r>
    <n v="8272"/>
    <s v="CA-2017-169670"/>
    <n v="25"/>
    <x v="4"/>
    <x v="0"/>
    <s v="31/12/2017"/>
    <x v="1"/>
    <s v="JE-15715"/>
    <s v="Joe Elijah"/>
    <x v="0"/>
    <x v="0"/>
    <x v="15"/>
    <x v="3"/>
    <s v="FUR-CH-10002331"/>
    <x v="0"/>
    <n v="2563.056"/>
  </r>
  <r>
    <n v="8273"/>
    <s v="CA-2017-139549"/>
    <n v="20"/>
    <x v="2"/>
    <x v="0"/>
    <s v="25/10/2017"/>
    <x v="1"/>
    <s v="MY-18295"/>
    <s v="Muhammed Yedwab"/>
    <x v="1"/>
    <x v="0"/>
    <x v="1"/>
    <x v="1"/>
    <s v="FUR-CH-10001802"/>
    <x v="0"/>
    <n v="387.13600000000002"/>
  </r>
  <r>
    <n v="8274"/>
    <s v="CA-2016-104059"/>
    <n v="13"/>
    <x v="1"/>
    <x v="1"/>
    <s v="15/06/2016"/>
    <x v="0"/>
    <s v="FC-14245"/>
    <s v="Frank Carlisle"/>
    <x v="2"/>
    <x v="0"/>
    <x v="24"/>
    <x v="3"/>
    <s v="OFF-AR-10000634"/>
    <x v="1"/>
    <n v="3.4239999999999999"/>
  </r>
  <r>
    <n v="8275"/>
    <s v="CA-2018-164112"/>
    <n v="30"/>
    <x v="1"/>
    <x v="3"/>
    <s v="04/07/2018"/>
    <x v="1"/>
    <s v="ND-18460"/>
    <s v="Neil Ducich"/>
    <x v="1"/>
    <x v="0"/>
    <x v="15"/>
    <x v="3"/>
    <s v="OFF-ST-10002615"/>
    <x v="1"/>
    <n v="1085.42"/>
  </r>
  <r>
    <n v="8276"/>
    <s v="CA-2016-143882"/>
    <n v="26"/>
    <x v="1"/>
    <x v="1"/>
    <s v="30/06/2016"/>
    <x v="1"/>
    <s v="DB-13360"/>
    <s v="Dennis Bolton"/>
    <x v="2"/>
    <x v="0"/>
    <x v="24"/>
    <x v="3"/>
    <s v="OFF-PA-10004040"/>
    <x v="1"/>
    <n v="43.055999999999997"/>
  </r>
  <r>
    <n v="8277"/>
    <s v="US-2017-139262"/>
    <n v="21"/>
    <x v="11"/>
    <x v="0"/>
    <s v="25/02/2017"/>
    <x v="1"/>
    <s v="LC-16960"/>
    <s v="Lindsay Castell"/>
    <x v="2"/>
    <x v="0"/>
    <x v="2"/>
    <x v="0"/>
    <s v="OFF-BI-10003727"/>
    <x v="1"/>
    <n v="3.762"/>
  </r>
  <r>
    <n v="8278"/>
    <s v="US-2017-139262"/>
    <n v="21"/>
    <x v="11"/>
    <x v="0"/>
    <s v="25/02/2017"/>
    <x v="1"/>
    <s v="LC-16960"/>
    <s v="Lindsay Castell"/>
    <x v="2"/>
    <x v="0"/>
    <x v="2"/>
    <x v="0"/>
    <s v="OFF-BI-10002026"/>
    <x v="1"/>
    <n v="34.86"/>
  </r>
  <r>
    <n v="8279"/>
    <s v="US-2017-139262"/>
    <n v="21"/>
    <x v="11"/>
    <x v="0"/>
    <s v="25/02/2017"/>
    <x v="1"/>
    <s v="LC-16960"/>
    <s v="Lindsay Castell"/>
    <x v="2"/>
    <x v="0"/>
    <x v="2"/>
    <x v="0"/>
    <s v="OFF-ST-10001496"/>
    <x v="1"/>
    <n v="432.45600000000002"/>
  </r>
  <r>
    <n v="8280"/>
    <s v="CA-2018-146192"/>
    <n v="22"/>
    <x v="3"/>
    <x v="3"/>
    <s v="26/04/2018"/>
    <x v="1"/>
    <s v="BD-11725"/>
    <s v="Bruce Degenhardt"/>
    <x v="0"/>
    <x v="0"/>
    <x v="32"/>
    <x v="0"/>
    <s v="OFF-ST-10003716"/>
    <x v="1"/>
    <n v="675.06"/>
  </r>
  <r>
    <n v="8281"/>
    <s v="CA-2018-134810"/>
    <n v="9"/>
    <x v="5"/>
    <x v="3"/>
    <s v="10/05/2018"/>
    <x v="2"/>
    <s v="MC-17605"/>
    <s v="Matt Connell"/>
    <x v="1"/>
    <x v="0"/>
    <x v="3"/>
    <x v="0"/>
    <s v="OFF-EN-10002504"/>
    <x v="1"/>
    <n v="65.231999999999999"/>
  </r>
  <r>
    <n v="8282"/>
    <s v="CA-2018-134810"/>
    <n v="9"/>
    <x v="5"/>
    <x v="3"/>
    <s v="10/05/2018"/>
    <x v="2"/>
    <s v="MC-17605"/>
    <s v="Matt Connell"/>
    <x v="1"/>
    <x v="0"/>
    <x v="3"/>
    <x v="0"/>
    <s v="FUR-CH-10001270"/>
    <x v="0"/>
    <n v="207"/>
  </r>
  <r>
    <n v="8283"/>
    <s v="CA-2016-154284"/>
    <n v="21"/>
    <x v="4"/>
    <x v="1"/>
    <s v="26/12/2016"/>
    <x v="0"/>
    <s v="SZ-20035"/>
    <s v="Sam Zeldin"/>
    <x v="2"/>
    <x v="0"/>
    <x v="10"/>
    <x v="2"/>
    <s v="TEC-MA-10004241"/>
    <x v="2"/>
    <n v="600.53"/>
  </r>
  <r>
    <n v="8284"/>
    <s v="CA-2016-154284"/>
    <n v="21"/>
    <x v="4"/>
    <x v="1"/>
    <s v="26/12/2016"/>
    <x v="0"/>
    <s v="SZ-20035"/>
    <s v="Sam Zeldin"/>
    <x v="2"/>
    <x v="0"/>
    <x v="10"/>
    <x v="2"/>
    <s v="OFF-AR-10001468"/>
    <x v="1"/>
    <n v="59.904000000000003"/>
  </r>
  <r>
    <n v="8285"/>
    <s v="CA-2016-154284"/>
    <n v="21"/>
    <x v="4"/>
    <x v="1"/>
    <s v="26/12/2016"/>
    <x v="0"/>
    <s v="SZ-20035"/>
    <s v="Sam Zeldin"/>
    <x v="2"/>
    <x v="0"/>
    <x v="10"/>
    <x v="2"/>
    <s v="TEC-AC-10003198"/>
    <x v="2"/>
    <n v="637.44000000000005"/>
  </r>
  <r>
    <n v="8286"/>
    <s v="CA-2016-154284"/>
    <n v="21"/>
    <x v="4"/>
    <x v="1"/>
    <s v="26/12/2016"/>
    <x v="0"/>
    <s v="SZ-20035"/>
    <s v="Sam Zeldin"/>
    <x v="2"/>
    <x v="0"/>
    <x v="10"/>
    <x v="2"/>
    <s v="FUR-FU-10003039"/>
    <x v="0"/>
    <n v="51.756"/>
  </r>
  <r>
    <n v="8287"/>
    <s v="CA-2015-156244"/>
    <n v="12"/>
    <x v="6"/>
    <x v="2"/>
    <s v="16/08/2015"/>
    <x v="1"/>
    <s v="DH-13675"/>
    <s v="Duane Huffman"/>
    <x v="2"/>
    <x v="0"/>
    <x v="2"/>
    <x v="0"/>
    <s v="OFF-PA-10000295"/>
    <x v="1"/>
    <n v="31.103999999999999"/>
  </r>
  <r>
    <n v="8288"/>
    <s v="CA-2015-156244"/>
    <n v="12"/>
    <x v="6"/>
    <x v="2"/>
    <s v="16/08/2015"/>
    <x v="1"/>
    <s v="DH-13675"/>
    <s v="Duane Huffman"/>
    <x v="2"/>
    <x v="0"/>
    <x v="2"/>
    <x v="0"/>
    <s v="OFF-AR-10004344"/>
    <x v="1"/>
    <n v="47.96"/>
  </r>
  <r>
    <n v="8289"/>
    <s v="CA-2015-156244"/>
    <n v="12"/>
    <x v="6"/>
    <x v="2"/>
    <s v="16/08/2015"/>
    <x v="1"/>
    <s v="DH-13675"/>
    <s v="Duane Huffman"/>
    <x v="2"/>
    <x v="0"/>
    <x v="2"/>
    <x v="0"/>
    <s v="TEC-AC-10002473"/>
    <x v="2"/>
    <n v="158.928"/>
  </r>
  <r>
    <n v="8290"/>
    <s v="CA-2015-156244"/>
    <n v="12"/>
    <x v="6"/>
    <x v="2"/>
    <s v="16/08/2015"/>
    <x v="1"/>
    <s v="DH-13675"/>
    <s v="Duane Huffman"/>
    <x v="2"/>
    <x v="0"/>
    <x v="2"/>
    <x v="0"/>
    <s v="OFF-AP-10002403"/>
    <x v="1"/>
    <n v="211.24799999999999"/>
  </r>
  <r>
    <n v="8291"/>
    <s v="CA-2015-156244"/>
    <n v="12"/>
    <x v="6"/>
    <x v="2"/>
    <s v="16/08/2015"/>
    <x v="1"/>
    <s v="DH-13675"/>
    <s v="Duane Huffman"/>
    <x v="2"/>
    <x v="0"/>
    <x v="2"/>
    <x v="0"/>
    <s v="OFF-SU-10000432"/>
    <x v="1"/>
    <n v="5.5519999999999996"/>
  </r>
  <r>
    <n v="8292"/>
    <s v="CA-2015-156244"/>
    <n v="12"/>
    <x v="6"/>
    <x v="2"/>
    <s v="16/08/2015"/>
    <x v="1"/>
    <s v="DH-13675"/>
    <s v="Duane Huffman"/>
    <x v="2"/>
    <x v="0"/>
    <x v="2"/>
    <x v="0"/>
    <s v="OFF-LA-10000443"/>
    <x v="1"/>
    <n v="2.952"/>
  </r>
  <r>
    <n v="8293"/>
    <s v="CA-2016-106362"/>
    <n v="11"/>
    <x v="4"/>
    <x v="1"/>
    <s v="15/12/2016"/>
    <x v="1"/>
    <s v="LC-16885"/>
    <s v="Lena Creighton"/>
    <x v="0"/>
    <x v="0"/>
    <x v="24"/>
    <x v="3"/>
    <s v="OFF-BI-10003166"/>
    <x v="1"/>
    <n v="10.332000000000001"/>
  </r>
  <r>
    <n v="8294"/>
    <s v="US-2018-168802"/>
    <n v="3"/>
    <x v="0"/>
    <x v="3"/>
    <s v="07/11/2018"/>
    <x v="1"/>
    <s v="JO-15145"/>
    <s v="Jack O'Briant"/>
    <x v="1"/>
    <x v="0"/>
    <x v="4"/>
    <x v="1"/>
    <s v="OFF-BI-10002393"/>
    <x v="1"/>
    <n v="18.367999999999999"/>
  </r>
  <r>
    <n v="8295"/>
    <s v="US-2018-146906"/>
    <n v="13"/>
    <x v="10"/>
    <x v="3"/>
    <s v="17/03/2018"/>
    <x v="1"/>
    <s v="MT-17815"/>
    <s v="Meg Tillman"/>
    <x v="0"/>
    <x v="0"/>
    <x v="15"/>
    <x v="3"/>
    <s v="TEC-PH-10001809"/>
    <x v="2"/>
    <n v="299.89999999999998"/>
  </r>
  <r>
    <n v="8296"/>
    <s v="CA-2017-166380"/>
    <n v="30"/>
    <x v="5"/>
    <x v="0"/>
    <s v="03/06/2017"/>
    <x v="1"/>
    <s v="EB-13750"/>
    <s v="Edward Becker"/>
    <x v="1"/>
    <x v="0"/>
    <x v="17"/>
    <x v="0"/>
    <s v="OFF-EN-10002600"/>
    <x v="1"/>
    <n v="26.55"/>
  </r>
  <r>
    <n v="8297"/>
    <s v="CA-2017-166380"/>
    <n v="30"/>
    <x v="5"/>
    <x v="0"/>
    <s v="03/06/2017"/>
    <x v="1"/>
    <s v="EB-13750"/>
    <s v="Edward Becker"/>
    <x v="1"/>
    <x v="0"/>
    <x v="17"/>
    <x v="0"/>
    <s v="TEC-AC-10000109"/>
    <x v="2"/>
    <n v="111.98"/>
  </r>
  <r>
    <n v="8298"/>
    <s v="US-2016-158911"/>
    <n v="5"/>
    <x v="7"/>
    <x v="1"/>
    <s v="11/07/2016"/>
    <x v="1"/>
    <s v="RS-19765"/>
    <s v="Roland Schwarz"/>
    <x v="1"/>
    <x v="0"/>
    <x v="3"/>
    <x v="0"/>
    <s v="FUR-FU-10003829"/>
    <x v="0"/>
    <n v="4.9279999999999999"/>
  </r>
  <r>
    <n v="8299"/>
    <s v="US-2016-158911"/>
    <n v="5"/>
    <x v="7"/>
    <x v="1"/>
    <s v="11/07/2016"/>
    <x v="1"/>
    <s v="RS-19765"/>
    <s v="Roland Schwarz"/>
    <x v="1"/>
    <x v="0"/>
    <x v="3"/>
    <x v="0"/>
    <s v="OFF-LA-10003223"/>
    <x v="1"/>
    <n v="11.784000000000001"/>
  </r>
  <r>
    <n v="8300"/>
    <s v="US-2015-103338"/>
    <n v="11"/>
    <x v="10"/>
    <x v="2"/>
    <s v="15/03/2015"/>
    <x v="1"/>
    <s v="RB-19435"/>
    <s v="Richard Bierner"/>
    <x v="0"/>
    <x v="0"/>
    <x v="1"/>
    <x v="1"/>
    <s v="OFF-AR-10001770"/>
    <x v="1"/>
    <n v="7.98"/>
  </r>
  <r>
    <n v="8301"/>
    <s v="CA-2016-109169"/>
    <n v="20"/>
    <x v="3"/>
    <x v="1"/>
    <s v="24/04/2016"/>
    <x v="1"/>
    <s v="OT-18730"/>
    <s v="Olvera Toch"/>
    <x v="0"/>
    <x v="0"/>
    <x v="12"/>
    <x v="2"/>
    <s v="OFF-EN-10003296"/>
    <x v="1"/>
    <n v="180.96"/>
  </r>
  <r>
    <n v="8302"/>
    <s v="US-2018-167318"/>
    <n v="26"/>
    <x v="7"/>
    <x v="3"/>
    <s v="01/08/2018"/>
    <x v="1"/>
    <s v="GZ-14545"/>
    <s v="George Zrebassa"/>
    <x v="1"/>
    <x v="0"/>
    <x v="1"/>
    <x v="1"/>
    <s v="TEC-AC-10003870"/>
    <x v="2"/>
    <n v="1649.95"/>
  </r>
  <r>
    <n v="8303"/>
    <s v="US-2018-167318"/>
    <n v="26"/>
    <x v="7"/>
    <x v="3"/>
    <s v="01/08/2018"/>
    <x v="1"/>
    <s v="GZ-14545"/>
    <s v="George Zrebassa"/>
    <x v="1"/>
    <x v="0"/>
    <x v="1"/>
    <x v="1"/>
    <s v="FUR-CH-10000665"/>
    <x v="0"/>
    <n v="362.35199999999998"/>
  </r>
  <r>
    <n v="8304"/>
    <s v="US-2015-120313"/>
    <n v="31"/>
    <x v="2"/>
    <x v="2"/>
    <s v="02/11/2015"/>
    <x v="0"/>
    <s v="NL-18310"/>
    <s v="Nancy Lomonaco"/>
    <x v="2"/>
    <x v="0"/>
    <x v="1"/>
    <x v="1"/>
    <s v="TEC-PH-10003092"/>
    <x v="2"/>
    <n v="73.584000000000003"/>
  </r>
  <r>
    <n v="8305"/>
    <s v="CA-2018-135419"/>
    <n v="3"/>
    <x v="0"/>
    <x v="3"/>
    <s v="09/11/2018"/>
    <x v="1"/>
    <s v="BG-11740"/>
    <s v="Bruce Geld"/>
    <x v="0"/>
    <x v="0"/>
    <x v="1"/>
    <x v="1"/>
    <s v="FUR-TA-10001086"/>
    <x v="0"/>
    <n v="486.36799999999999"/>
  </r>
  <r>
    <n v="8306"/>
    <s v="CA-2017-128671"/>
    <n v="11"/>
    <x v="6"/>
    <x v="0"/>
    <s v="16/08/2017"/>
    <x v="1"/>
    <s v="MT-18070"/>
    <s v="Michelle Tran"/>
    <x v="2"/>
    <x v="0"/>
    <x v="26"/>
    <x v="2"/>
    <s v="OFF-PA-10001870"/>
    <x v="1"/>
    <n v="32.4"/>
  </r>
  <r>
    <n v="8307"/>
    <s v="CA-2017-128671"/>
    <n v="11"/>
    <x v="6"/>
    <x v="0"/>
    <s v="16/08/2017"/>
    <x v="1"/>
    <s v="MT-18070"/>
    <s v="Michelle Tran"/>
    <x v="2"/>
    <x v="0"/>
    <x v="26"/>
    <x v="2"/>
    <s v="OFF-BI-10003305"/>
    <x v="1"/>
    <n v="41.86"/>
  </r>
  <r>
    <n v="8308"/>
    <s v="CA-2017-128671"/>
    <n v="11"/>
    <x v="6"/>
    <x v="0"/>
    <s v="16/08/2017"/>
    <x v="1"/>
    <s v="MT-18070"/>
    <s v="Michelle Tran"/>
    <x v="2"/>
    <x v="0"/>
    <x v="26"/>
    <x v="2"/>
    <s v="OFF-BI-10003007"/>
    <x v="1"/>
    <n v="77.56"/>
  </r>
  <r>
    <n v="8309"/>
    <s v="CA-2017-149335"/>
    <n v="25"/>
    <x v="7"/>
    <x v="0"/>
    <s v="25/07/2017"/>
    <x v="3"/>
    <s v="BC-11125"/>
    <s v="Becky Castell"/>
    <x v="2"/>
    <x v="0"/>
    <x v="1"/>
    <x v="1"/>
    <s v="OFF-AR-10001419"/>
    <x v="1"/>
    <n v="37.17"/>
  </r>
  <r>
    <n v="8310"/>
    <s v="CA-2015-168312"/>
    <n v="1"/>
    <x v="10"/>
    <x v="2"/>
    <s v="07/03/2015"/>
    <x v="1"/>
    <s v="GW-14605"/>
    <s v="Giulietta Weimer"/>
    <x v="0"/>
    <x v="0"/>
    <x v="5"/>
    <x v="2"/>
    <s v="OFF-ST-10003692"/>
    <x v="1"/>
    <n v="137.352"/>
  </r>
  <r>
    <n v="8311"/>
    <s v="CA-2015-168312"/>
    <n v="1"/>
    <x v="10"/>
    <x v="2"/>
    <s v="07/03/2015"/>
    <x v="1"/>
    <s v="GW-14605"/>
    <s v="Giulietta Weimer"/>
    <x v="0"/>
    <x v="0"/>
    <x v="5"/>
    <x v="2"/>
    <s v="FUR-TA-10001866"/>
    <x v="0"/>
    <n v="376.50900000000001"/>
  </r>
  <r>
    <n v="8312"/>
    <s v="US-2018-105935"/>
    <n v="26"/>
    <x v="9"/>
    <x v="3"/>
    <s v="31/01/2018"/>
    <x v="1"/>
    <s v="BD-11500"/>
    <s v="Bradley Drucker"/>
    <x v="0"/>
    <x v="0"/>
    <x v="32"/>
    <x v="0"/>
    <s v="FUR-FU-10002157"/>
    <x v="0"/>
    <n v="62.72"/>
  </r>
  <r>
    <n v="8313"/>
    <s v="US-2018-105935"/>
    <n v="26"/>
    <x v="9"/>
    <x v="3"/>
    <s v="31/01/2018"/>
    <x v="1"/>
    <s v="BD-11500"/>
    <s v="Bradley Drucker"/>
    <x v="0"/>
    <x v="0"/>
    <x v="32"/>
    <x v="0"/>
    <s v="TEC-PH-10001459"/>
    <x v="2"/>
    <n v="2939.93"/>
  </r>
  <r>
    <n v="8314"/>
    <s v="CA-2015-161508"/>
    <n v="12"/>
    <x v="7"/>
    <x v="2"/>
    <s v="16/07/2015"/>
    <x v="1"/>
    <s v="PV-18985"/>
    <s v="Paul Van Hugh"/>
    <x v="2"/>
    <x v="0"/>
    <x v="5"/>
    <x v="2"/>
    <s v="FUR-CH-10002126"/>
    <x v="0"/>
    <n v="512.35799999999995"/>
  </r>
  <r>
    <n v="8315"/>
    <s v="CA-2015-161508"/>
    <n v="12"/>
    <x v="7"/>
    <x v="2"/>
    <s v="16/07/2015"/>
    <x v="1"/>
    <s v="PV-18985"/>
    <s v="Paul Van Hugh"/>
    <x v="2"/>
    <x v="0"/>
    <x v="5"/>
    <x v="2"/>
    <s v="OFF-FA-10001561"/>
    <x v="1"/>
    <n v="3.488"/>
  </r>
  <r>
    <n v="8316"/>
    <s v="CA-2015-161508"/>
    <n v="12"/>
    <x v="7"/>
    <x v="2"/>
    <s v="16/07/2015"/>
    <x v="1"/>
    <s v="PV-18985"/>
    <s v="Paul Van Hugh"/>
    <x v="2"/>
    <x v="0"/>
    <x v="5"/>
    <x v="2"/>
    <s v="OFF-AR-10003158"/>
    <x v="1"/>
    <n v="22.288"/>
  </r>
  <r>
    <n v="8317"/>
    <s v="CA-2015-161508"/>
    <n v="12"/>
    <x v="7"/>
    <x v="2"/>
    <s v="16/07/2015"/>
    <x v="1"/>
    <s v="PV-18985"/>
    <s v="Paul Van Hugh"/>
    <x v="2"/>
    <x v="0"/>
    <x v="5"/>
    <x v="2"/>
    <s v="OFF-PA-10001804"/>
    <x v="1"/>
    <n v="16.032"/>
  </r>
  <r>
    <n v="8318"/>
    <s v="CA-2018-130904"/>
    <n v="11"/>
    <x v="3"/>
    <x v="3"/>
    <s v="16/04/2018"/>
    <x v="1"/>
    <s v="HM-14980"/>
    <s v="Henry MacAllister"/>
    <x v="0"/>
    <x v="0"/>
    <x v="3"/>
    <x v="0"/>
    <s v="OFF-AR-10000422"/>
    <x v="1"/>
    <n v="1.752"/>
  </r>
  <r>
    <n v="8319"/>
    <s v="CA-2018-130904"/>
    <n v="11"/>
    <x v="3"/>
    <x v="3"/>
    <s v="16/04/2018"/>
    <x v="1"/>
    <s v="HM-14980"/>
    <s v="Henry MacAllister"/>
    <x v="0"/>
    <x v="0"/>
    <x v="3"/>
    <x v="0"/>
    <s v="OFF-AR-10000127"/>
    <x v="1"/>
    <n v="20.992000000000001"/>
  </r>
  <r>
    <n v="8320"/>
    <s v="CA-2018-133620"/>
    <n v="13"/>
    <x v="0"/>
    <x v="3"/>
    <s v="18/11/2018"/>
    <x v="1"/>
    <s v="EM-14065"/>
    <s v="Erin Mull"/>
    <x v="0"/>
    <x v="0"/>
    <x v="15"/>
    <x v="3"/>
    <s v="OFF-ST-10004634"/>
    <x v="1"/>
    <n v="11.21"/>
  </r>
  <r>
    <n v="8321"/>
    <s v="CA-2016-142937"/>
    <n v="5"/>
    <x v="4"/>
    <x v="1"/>
    <s v="06/12/2016"/>
    <x v="2"/>
    <s v="SF-20065"/>
    <s v="Sandra Flanagan"/>
    <x v="0"/>
    <x v="0"/>
    <x v="5"/>
    <x v="2"/>
    <s v="OFF-AR-10003582"/>
    <x v="1"/>
    <n v="45.04"/>
  </r>
  <r>
    <n v="8322"/>
    <s v="US-2017-149790"/>
    <n v="26"/>
    <x v="8"/>
    <x v="0"/>
    <s v="01/10/2017"/>
    <x v="1"/>
    <s v="SC-20380"/>
    <s v="Shahid Collister"/>
    <x v="0"/>
    <x v="0"/>
    <x v="5"/>
    <x v="2"/>
    <s v="OFF-BI-10002026"/>
    <x v="1"/>
    <n v="15.624000000000001"/>
  </r>
  <r>
    <n v="8323"/>
    <s v="CA-2017-130778"/>
    <n v="19"/>
    <x v="0"/>
    <x v="0"/>
    <s v="25/11/2017"/>
    <x v="1"/>
    <s v="ND-18370"/>
    <s v="Natalie DeCherney"/>
    <x v="0"/>
    <x v="0"/>
    <x v="15"/>
    <x v="3"/>
    <s v="OFF-AP-10000595"/>
    <x v="1"/>
    <n v="8.74"/>
  </r>
  <r>
    <n v="8324"/>
    <s v="CA-2017-130778"/>
    <n v="19"/>
    <x v="0"/>
    <x v="0"/>
    <s v="25/11/2017"/>
    <x v="1"/>
    <s v="ND-18370"/>
    <s v="Natalie DeCherney"/>
    <x v="0"/>
    <x v="0"/>
    <x v="15"/>
    <x v="3"/>
    <s v="OFF-PA-10001509"/>
    <x v="1"/>
    <n v="44.75"/>
  </r>
  <r>
    <n v="8325"/>
    <s v="CA-2018-144456"/>
    <n v="8"/>
    <x v="8"/>
    <x v="3"/>
    <s v="09/09/2018"/>
    <x v="2"/>
    <s v="FC-14245"/>
    <s v="Frank Carlisle"/>
    <x v="2"/>
    <x v="0"/>
    <x v="2"/>
    <x v="0"/>
    <s v="OFF-ST-10001321"/>
    <x v="1"/>
    <n v="61.68"/>
  </r>
  <r>
    <n v="8326"/>
    <s v="CA-2018-144456"/>
    <n v="8"/>
    <x v="8"/>
    <x v="3"/>
    <s v="09/09/2018"/>
    <x v="2"/>
    <s v="FC-14245"/>
    <s v="Frank Carlisle"/>
    <x v="2"/>
    <x v="0"/>
    <x v="2"/>
    <x v="0"/>
    <s v="TEC-PH-10001750"/>
    <x v="2"/>
    <n v="158.376"/>
  </r>
  <r>
    <n v="8327"/>
    <s v="CA-2018-103478"/>
    <n v="21"/>
    <x v="7"/>
    <x v="3"/>
    <s v="24/07/2018"/>
    <x v="0"/>
    <s v="KL-16555"/>
    <s v="Kelly Lampkin"/>
    <x v="1"/>
    <x v="0"/>
    <x v="10"/>
    <x v="2"/>
    <s v="OFF-BI-10001890"/>
    <x v="1"/>
    <n v="2.8639999999999999"/>
  </r>
  <r>
    <n v="8328"/>
    <s v="CA-2018-103478"/>
    <n v="21"/>
    <x v="7"/>
    <x v="3"/>
    <s v="24/07/2018"/>
    <x v="0"/>
    <s v="KL-16555"/>
    <s v="Kelly Lampkin"/>
    <x v="1"/>
    <x v="0"/>
    <x v="10"/>
    <x v="2"/>
    <s v="OFF-BI-10004224"/>
    <x v="1"/>
    <n v="94.191999999999993"/>
  </r>
  <r>
    <n v="8329"/>
    <s v="CA-2018-118577"/>
    <n v="6"/>
    <x v="2"/>
    <x v="3"/>
    <s v="11/10/2018"/>
    <x v="1"/>
    <s v="XP-21865"/>
    <s v="Xylona Preis"/>
    <x v="0"/>
    <x v="0"/>
    <x v="30"/>
    <x v="3"/>
    <s v="OFF-PA-10001357"/>
    <x v="1"/>
    <n v="143.69999999999999"/>
  </r>
  <r>
    <n v="8330"/>
    <s v="CA-2018-118577"/>
    <n v="6"/>
    <x v="2"/>
    <x v="3"/>
    <s v="11/10/2018"/>
    <x v="1"/>
    <s v="XP-21865"/>
    <s v="Xylona Preis"/>
    <x v="0"/>
    <x v="0"/>
    <x v="30"/>
    <x v="3"/>
    <s v="OFF-PA-10004888"/>
    <x v="1"/>
    <n v="6.48"/>
  </r>
  <r>
    <n v="8331"/>
    <s v="CA-2018-113572"/>
    <n v="7"/>
    <x v="0"/>
    <x v="3"/>
    <s v="11/11/2018"/>
    <x v="1"/>
    <s v="FP-14320"/>
    <s v="Frank Preis"/>
    <x v="0"/>
    <x v="0"/>
    <x v="15"/>
    <x v="3"/>
    <s v="TEC-AC-10002370"/>
    <x v="2"/>
    <n v="7.88"/>
  </r>
  <r>
    <n v="8332"/>
    <s v="CA-2017-153269"/>
    <n v="9"/>
    <x v="10"/>
    <x v="0"/>
    <s v="12/03/2017"/>
    <x v="2"/>
    <s v="PS-18760"/>
    <s v="Pamela Stobb"/>
    <x v="0"/>
    <x v="0"/>
    <x v="31"/>
    <x v="3"/>
    <s v="OFF-ST-10004634"/>
    <x v="1"/>
    <n v="11.21"/>
  </r>
  <r>
    <n v="8333"/>
    <s v="CA-2017-153269"/>
    <n v="9"/>
    <x v="10"/>
    <x v="0"/>
    <s v="12/03/2017"/>
    <x v="2"/>
    <s v="PS-18760"/>
    <s v="Pamela Stobb"/>
    <x v="0"/>
    <x v="0"/>
    <x v="31"/>
    <x v="3"/>
    <s v="FUR-CH-10002647"/>
    <x v="0"/>
    <n v="354.9"/>
  </r>
  <r>
    <n v="8334"/>
    <s v="CA-2017-153269"/>
    <n v="9"/>
    <x v="10"/>
    <x v="0"/>
    <s v="12/03/2017"/>
    <x v="2"/>
    <s v="PS-18760"/>
    <s v="Pamela Stobb"/>
    <x v="0"/>
    <x v="0"/>
    <x v="31"/>
    <x v="3"/>
    <s v="OFF-PA-10001801"/>
    <x v="1"/>
    <n v="17.940000000000001"/>
  </r>
  <r>
    <n v="8335"/>
    <s v="CA-2017-153269"/>
    <n v="9"/>
    <x v="10"/>
    <x v="0"/>
    <s v="12/03/2017"/>
    <x v="2"/>
    <s v="PS-18760"/>
    <s v="Pamela Stobb"/>
    <x v="0"/>
    <x v="0"/>
    <x v="31"/>
    <x v="3"/>
    <s v="OFF-BI-10004632"/>
    <x v="1"/>
    <n v="51.8"/>
  </r>
  <r>
    <n v="8336"/>
    <s v="CA-2018-161655"/>
    <n v="13"/>
    <x v="5"/>
    <x v="3"/>
    <s v="18/05/2018"/>
    <x v="0"/>
    <s v="CW-11905"/>
    <s v="Carl Weiss"/>
    <x v="2"/>
    <x v="0"/>
    <x v="13"/>
    <x v="3"/>
    <s v="OFF-BI-10002082"/>
    <x v="1"/>
    <n v="299.52"/>
  </r>
  <r>
    <n v="8337"/>
    <s v="CA-2017-101469"/>
    <n v="2"/>
    <x v="7"/>
    <x v="0"/>
    <s v="08/07/2017"/>
    <x v="1"/>
    <s v="KH-16360"/>
    <s v="Katherine Hughes"/>
    <x v="0"/>
    <x v="0"/>
    <x v="17"/>
    <x v="0"/>
    <s v="OFF-AR-10003986"/>
    <x v="1"/>
    <n v="7.7"/>
  </r>
  <r>
    <n v="8338"/>
    <s v="CA-2015-153087"/>
    <n v="27"/>
    <x v="4"/>
    <x v="2"/>
    <s v="03/01/2016"/>
    <x v="1"/>
    <s v="TC-20980"/>
    <s v="Tamara Chand"/>
    <x v="1"/>
    <x v="0"/>
    <x v="19"/>
    <x v="0"/>
    <s v="OFF-PA-10001243"/>
    <x v="1"/>
    <n v="23.92"/>
  </r>
  <r>
    <n v="8339"/>
    <s v="CA-2015-153087"/>
    <n v="27"/>
    <x v="4"/>
    <x v="2"/>
    <s v="03/01/2016"/>
    <x v="1"/>
    <s v="TC-20980"/>
    <s v="Tamara Chand"/>
    <x v="1"/>
    <x v="0"/>
    <x v="19"/>
    <x v="0"/>
    <s v="TEC-AC-10003198"/>
    <x v="2"/>
    <n v="498"/>
  </r>
  <r>
    <n v="8340"/>
    <s v="CA-2018-135076"/>
    <n v="13"/>
    <x v="3"/>
    <x v="3"/>
    <s v="17/04/2018"/>
    <x v="1"/>
    <s v="YS-21880"/>
    <s v="Yana Sorensen"/>
    <x v="1"/>
    <x v="0"/>
    <x v="1"/>
    <x v="1"/>
    <s v="FUR-CH-10003774"/>
    <x v="0"/>
    <n v="436.70400000000001"/>
  </r>
  <r>
    <n v="8341"/>
    <s v="CA-2015-161634"/>
    <n v="14"/>
    <x v="0"/>
    <x v="2"/>
    <s v="20/11/2015"/>
    <x v="1"/>
    <s v="CC-12220"/>
    <s v="Chris Cortes"/>
    <x v="0"/>
    <x v="0"/>
    <x v="17"/>
    <x v="0"/>
    <s v="OFF-PA-10002262"/>
    <x v="1"/>
    <n v="32.4"/>
  </r>
  <r>
    <n v="8342"/>
    <s v="CA-2018-141481"/>
    <n v="11"/>
    <x v="1"/>
    <x v="3"/>
    <s v="14/06/2018"/>
    <x v="2"/>
    <s v="ZD-21925"/>
    <s v="Zuschuss Donatelli"/>
    <x v="0"/>
    <x v="0"/>
    <x v="1"/>
    <x v="1"/>
    <s v="OFF-AP-10004532"/>
    <x v="1"/>
    <n v="61.44"/>
  </r>
  <r>
    <n v="8343"/>
    <s v="CA-2017-132549"/>
    <n v="25"/>
    <x v="0"/>
    <x v="0"/>
    <s v="30/11/2017"/>
    <x v="1"/>
    <s v="JK-15370"/>
    <s v="Jay Kimmel"/>
    <x v="0"/>
    <x v="0"/>
    <x v="19"/>
    <x v="0"/>
    <s v="OFF-ST-10001325"/>
    <x v="1"/>
    <n v="73.36"/>
  </r>
  <r>
    <n v="8344"/>
    <s v="US-2015-155544"/>
    <n v="21"/>
    <x v="10"/>
    <x v="2"/>
    <s v="25/03/2015"/>
    <x v="1"/>
    <s v="GM-14440"/>
    <s v="Gary McGarr"/>
    <x v="0"/>
    <x v="0"/>
    <x v="18"/>
    <x v="0"/>
    <s v="OFF-LA-10004544"/>
    <x v="1"/>
    <n v="59.2"/>
  </r>
  <r>
    <n v="8345"/>
    <s v="US-2015-155544"/>
    <n v="21"/>
    <x v="10"/>
    <x v="2"/>
    <s v="25/03/2015"/>
    <x v="1"/>
    <s v="GM-14440"/>
    <s v="Gary McGarr"/>
    <x v="0"/>
    <x v="0"/>
    <x v="18"/>
    <x v="0"/>
    <s v="FUR-FU-10001473"/>
    <x v="0"/>
    <n v="32.951999999999998"/>
  </r>
  <r>
    <n v="8346"/>
    <s v="US-2015-155544"/>
    <n v="21"/>
    <x v="10"/>
    <x v="2"/>
    <s v="25/03/2015"/>
    <x v="1"/>
    <s v="GM-14440"/>
    <s v="Gary McGarr"/>
    <x v="0"/>
    <x v="0"/>
    <x v="18"/>
    <x v="0"/>
    <s v="FUR-CH-10000422"/>
    <x v="0"/>
    <n v="218.376"/>
  </r>
  <r>
    <n v="8347"/>
    <s v="US-2016-115238"/>
    <n v="30"/>
    <x v="3"/>
    <x v="1"/>
    <s v="04/05/2016"/>
    <x v="1"/>
    <s v="JW-15220"/>
    <s v="Jane Waco"/>
    <x v="1"/>
    <x v="0"/>
    <x v="31"/>
    <x v="3"/>
    <s v="FUR-FU-10002960"/>
    <x v="0"/>
    <n v="31.4"/>
  </r>
  <r>
    <n v="8348"/>
    <s v="US-2016-115238"/>
    <n v="30"/>
    <x v="3"/>
    <x v="1"/>
    <s v="04/05/2016"/>
    <x v="1"/>
    <s v="JW-15220"/>
    <s v="Jane Waco"/>
    <x v="1"/>
    <x v="0"/>
    <x v="31"/>
    <x v="3"/>
    <s v="FUR-FU-10002445"/>
    <x v="0"/>
    <n v="9.48"/>
  </r>
  <r>
    <n v="8349"/>
    <s v="US-2016-115238"/>
    <n v="30"/>
    <x v="3"/>
    <x v="1"/>
    <s v="04/05/2016"/>
    <x v="1"/>
    <s v="JW-15220"/>
    <s v="Jane Waco"/>
    <x v="1"/>
    <x v="0"/>
    <x v="31"/>
    <x v="3"/>
    <s v="TEC-PH-10001300"/>
    <x v="2"/>
    <n v="209.5"/>
  </r>
  <r>
    <n v="8350"/>
    <s v="US-2016-115238"/>
    <n v="30"/>
    <x v="3"/>
    <x v="1"/>
    <s v="04/05/2016"/>
    <x v="1"/>
    <s v="JW-15220"/>
    <s v="Jane Waco"/>
    <x v="1"/>
    <x v="0"/>
    <x v="31"/>
    <x v="3"/>
    <s v="FUR-FU-10001025"/>
    <x v="0"/>
    <n v="24.3"/>
  </r>
  <r>
    <n v="8351"/>
    <s v="US-2016-115238"/>
    <n v="30"/>
    <x v="3"/>
    <x v="1"/>
    <s v="04/05/2016"/>
    <x v="1"/>
    <s v="JW-15220"/>
    <s v="Jane Waco"/>
    <x v="1"/>
    <x v="0"/>
    <x v="31"/>
    <x v="3"/>
    <s v="OFF-PA-10002689"/>
    <x v="1"/>
    <n v="6.48"/>
  </r>
  <r>
    <n v="8352"/>
    <s v="CA-2018-132199"/>
    <n v="3"/>
    <x v="5"/>
    <x v="3"/>
    <s v="08/05/2018"/>
    <x v="1"/>
    <s v="BO-11350"/>
    <s v="Bill Overfelt"/>
    <x v="1"/>
    <x v="0"/>
    <x v="9"/>
    <x v="3"/>
    <s v="FUR-FU-10004245"/>
    <x v="0"/>
    <n v="32.448"/>
  </r>
  <r>
    <n v="8353"/>
    <s v="CA-2018-132199"/>
    <n v="3"/>
    <x v="5"/>
    <x v="3"/>
    <s v="08/05/2018"/>
    <x v="1"/>
    <s v="BO-11350"/>
    <s v="Bill Overfelt"/>
    <x v="1"/>
    <x v="0"/>
    <x v="9"/>
    <x v="3"/>
    <s v="OFF-BI-10003684"/>
    <x v="1"/>
    <n v="26.388000000000002"/>
  </r>
  <r>
    <n v="8354"/>
    <s v="CA-2018-132199"/>
    <n v="3"/>
    <x v="5"/>
    <x v="3"/>
    <s v="08/05/2018"/>
    <x v="1"/>
    <s v="BO-11350"/>
    <s v="Bill Overfelt"/>
    <x v="1"/>
    <x v="0"/>
    <x v="9"/>
    <x v="3"/>
    <s v="FUR-TA-10003748"/>
    <x v="0"/>
    <n v="373.47"/>
  </r>
  <r>
    <n v="8355"/>
    <s v="CA-2018-132199"/>
    <n v="3"/>
    <x v="5"/>
    <x v="3"/>
    <s v="08/05/2018"/>
    <x v="1"/>
    <s v="BO-11350"/>
    <s v="Bill Overfelt"/>
    <x v="1"/>
    <x v="0"/>
    <x v="9"/>
    <x v="3"/>
    <s v="OFF-BI-10002133"/>
    <x v="1"/>
    <n v="64.2"/>
  </r>
  <r>
    <n v="8356"/>
    <s v="CA-2018-132199"/>
    <n v="3"/>
    <x v="5"/>
    <x v="3"/>
    <s v="08/05/2018"/>
    <x v="1"/>
    <s v="BO-11350"/>
    <s v="Bill Overfelt"/>
    <x v="1"/>
    <x v="0"/>
    <x v="9"/>
    <x v="3"/>
    <s v="OFF-FA-10002280"/>
    <x v="1"/>
    <n v="8"/>
  </r>
  <r>
    <n v="8357"/>
    <s v="CA-2017-163174"/>
    <n v="26"/>
    <x v="6"/>
    <x v="0"/>
    <s v="30/08/2017"/>
    <x v="1"/>
    <s v="XP-21865"/>
    <s v="Xylona Preis"/>
    <x v="0"/>
    <x v="0"/>
    <x v="32"/>
    <x v="0"/>
    <s v="FUR-FU-10000308"/>
    <x v="0"/>
    <n v="186.54"/>
  </r>
  <r>
    <n v="8358"/>
    <s v="CA-2015-110555"/>
    <n v="11"/>
    <x v="3"/>
    <x v="2"/>
    <s v="18/04/2015"/>
    <x v="1"/>
    <s v="MM-18055"/>
    <s v="Michelle Moray"/>
    <x v="0"/>
    <x v="0"/>
    <x v="37"/>
    <x v="1"/>
    <s v="OFF-ST-10000876"/>
    <x v="1"/>
    <n v="87.08"/>
  </r>
  <r>
    <n v="8359"/>
    <s v="CA-2015-110555"/>
    <n v="11"/>
    <x v="3"/>
    <x v="2"/>
    <s v="18/04/2015"/>
    <x v="1"/>
    <s v="MM-18055"/>
    <s v="Michelle Moray"/>
    <x v="0"/>
    <x v="0"/>
    <x v="37"/>
    <x v="1"/>
    <s v="TEC-PH-10000586"/>
    <x v="2"/>
    <n v="105.584"/>
  </r>
  <r>
    <n v="8360"/>
    <s v="CA-2015-110555"/>
    <n v="11"/>
    <x v="3"/>
    <x v="2"/>
    <s v="18/04/2015"/>
    <x v="1"/>
    <s v="MM-18055"/>
    <s v="Michelle Moray"/>
    <x v="0"/>
    <x v="0"/>
    <x v="37"/>
    <x v="1"/>
    <s v="TEC-AC-10003399"/>
    <x v="2"/>
    <n v="217.44"/>
  </r>
  <r>
    <n v="8361"/>
    <s v="CA-2018-147207"/>
    <n v="2"/>
    <x v="9"/>
    <x v="3"/>
    <s v="04/01/2018"/>
    <x v="0"/>
    <s v="TS-21655"/>
    <s v="Trudy Schmidt"/>
    <x v="0"/>
    <x v="0"/>
    <x v="5"/>
    <x v="2"/>
    <s v="OFF-AR-10001955"/>
    <x v="1"/>
    <n v="31.744"/>
  </r>
  <r>
    <n v="8362"/>
    <s v="CA-2018-147207"/>
    <n v="2"/>
    <x v="9"/>
    <x v="3"/>
    <s v="04/01/2018"/>
    <x v="0"/>
    <s v="TS-21655"/>
    <s v="Trudy Schmidt"/>
    <x v="0"/>
    <x v="0"/>
    <x v="5"/>
    <x v="2"/>
    <s v="OFF-AP-10000027"/>
    <x v="1"/>
    <n v="5.4320000000000004"/>
  </r>
  <r>
    <n v="8363"/>
    <s v="CA-2018-147207"/>
    <n v="2"/>
    <x v="9"/>
    <x v="3"/>
    <s v="04/01/2018"/>
    <x v="0"/>
    <s v="TS-21655"/>
    <s v="Trudy Schmidt"/>
    <x v="0"/>
    <x v="0"/>
    <x v="5"/>
    <x v="2"/>
    <s v="FUR-TA-10002958"/>
    <x v="0"/>
    <n v="913.43"/>
  </r>
  <r>
    <n v="8364"/>
    <s v="CA-2018-147207"/>
    <n v="2"/>
    <x v="9"/>
    <x v="3"/>
    <s v="04/01/2018"/>
    <x v="0"/>
    <s v="TS-21655"/>
    <s v="Trudy Schmidt"/>
    <x v="0"/>
    <x v="0"/>
    <x v="5"/>
    <x v="2"/>
    <s v="OFF-ST-10002615"/>
    <x v="1"/>
    <n v="372.14400000000001"/>
  </r>
  <r>
    <n v="8365"/>
    <s v="CA-2018-137631"/>
    <n v="28"/>
    <x v="3"/>
    <x v="3"/>
    <s v="02/05/2018"/>
    <x v="1"/>
    <s v="JL-15235"/>
    <s v="Janet Lee"/>
    <x v="0"/>
    <x v="0"/>
    <x v="2"/>
    <x v="0"/>
    <s v="TEC-PH-10002624"/>
    <x v="2"/>
    <n v="751.98400000000004"/>
  </r>
  <r>
    <n v="8366"/>
    <s v="CA-2018-157273"/>
    <n v="30"/>
    <x v="9"/>
    <x v="3"/>
    <s v="02/02/2018"/>
    <x v="2"/>
    <s v="SZ-20035"/>
    <s v="Sam Zeldin"/>
    <x v="2"/>
    <x v="0"/>
    <x v="4"/>
    <x v="1"/>
    <s v="TEC-PH-10002275"/>
    <x v="2"/>
    <n v="604.76800000000003"/>
  </r>
  <r>
    <n v="8367"/>
    <s v="CA-2015-109918"/>
    <n v="7"/>
    <x v="8"/>
    <x v="2"/>
    <s v="12/09/2015"/>
    <x v="0"/>
    <s v="LR-17035"/>
    <s v="Lisa Ryan"/>
    <x v="1"/>
    <x v="0"/>
    <x v="1"/>
    <x v="1"/>
    <s v="OFF-SU-10004290"/>
    <x v="1"/>
    <n v="27.36"/>
  </r>
  <r>
    <n v="8368"/>
    <s v="CA-2015-109918"/>
    <n v="7"/>
    <x v="8"/>
    <x v="2"/>
    <s v="12/09/2015"/>
    <x v="0"/>
    <s v="LR-17035"/>
    <s v="Lisa Ryan"/>
    <x v="1"/>
    <x v="0"/>
    <x v="1"/>
    <x v="1"/>
    <s v="OFF-PA-10000174"/>
    <x v="1"/>
    <n v="20.56"/>
  </r>
  <r>
    <n v="8369"/>
    <s v="CA-2015-109918"/>
    <n v="7"/>
    <x v="8"/>
    <x v="2"/>
    <s v="12/09/2015"/>
    <x v="0"/>
    <s v="LR-17035"/>
    <s v="Lisa Ryan"/>
    <x v="1"/>
    <x v="0"/>
    <x v="1"/>
    <x v="1"/>
    <s v="OFF-BI-10004308"/>
    <x v="1"/>
    <n v="83.92"/>
  </r>
  <r>
    <n v="8370"/>
    <s v="CA-2017-118745"/>
    <n v="11"/>
    <x v="1"/>
    <x v="0"/>
    <s v="16/06/2017"/>
    <x v="1"/>
    <s v="SV-20365"/>
    <s v="Seth Vernon"/>
    <x v="0"/>
    <x v="0"/>
    <x v="1"/>
    <x v="1"/>
    <s v="FUR-TA-10003473"/>
    <x v="0"/>
    <n v="902.71199999999999"/>
  </r>
  <r>
    <n v="8371"/>
    <s v="CA-2017-163972"/>
    <n v="17"/>
    <x v="2"/>
    <x v="0"/>
    <s v="21/10/2017"/>
    <x v="1"/>
    <s v="MG-17890"/>
    <s v="Michael Granlund"/>
    <x v="2"/>
    <x v="0"/>
    <x v="1"/>
    <x v="1"/>
    <s v="FUR-BO-10003894"/>
    <x v="0"/>
    <n v="120.666"/>
  </r>
  <r>
    <n v="8372"/>
    <s v="CA-2015-165393"/>
    <n v="27"/>
    <x v="4"/>
    <x v="2"/>
    <s v="30/12/2015"/>
    <x v="2"/>
    <s v="NC-18415"/>
    <s v="Nathan Cano"/>
    <x v="0"/>
    <x v="0"/>
    <x v="5"/>
    <x v="2"/>
    <s v="OFF-BI-10001658"/>
    <x v="1"/>
    <n v="4.984"/>
  </r>
  <r>
    <n v="8373"/>
    <s v="CA-2017-113726"/>
    <n v="24"/>
    <x v="0"/>
    <x v="0"/>
    <s v="01/12/2017"/>
    <x v="1"/>
    <s v="SC-20680"/>
    <s v="Steve Carroll"/>
    <x v="2"/>
    <x v="0"/>
    <x v="4"/>
    <x v="1"/>
    <s v="FUR-FU-10003535"/>
    <x v="0"/>
    <n v="82.26"/>
  </r>
  <r>
    <n v="8374"/>
    <s v="CA-2017-152940"/>
    <n v="10"/>
    <x v="0"/>
    <x v="0"/>
    <s v="13/11/2017"/>
    <x v="2"/>
    <s v="RO-19780"/>
    <s v="Rose O'Brian"/>
    <x v="0"/>
    <x v="0"/>
    <x v="1"/>
    <x v="1"/>
    <s v="OFF-ST-10000352"/>
    <x v="1"/>
    <n v="29.74"/>
  </r>
  <r>
    <n v="8375"/>
    <s v="CA-2016-158701"/>
    <n v="5"/>
    <x v="9"/>
    <x v="1"/>
    <s v="10/01/2016"/>
    <x v="1"/>
    <s v="JL-15175"/>
    <s v="James Lanier"/>
    <x v="2"/>
    <x v="0"/>
    <x v="1"/>
    <x v="1"/>
    <s v="OFF-AP-10004859"/>
    <x v="1"/>
    <n v="87.36"/>
  </r>
  <r>
    <n v="8376"/>
    <s v="CA-2016-158701"/>
    <n v="5"/>
    <x v="9"/>
    <x v="1"/>
    <s v="10/01/2016"/>
    <x v="1"/>
    <s v="JL-15175"/>
    <s v="James Lanier"/>
    <x v="2"/>
    <x v="0"/>
    <x v="1"/>
    <x v="1"/>
    <s v="OFF-BI-10001294"/>
    <x v="1"/>
    <n v="56.16"/>
  </r>
  <r>
    <n v="8377"/>
    <s v="CA-2018-156272"/>
    <n v="21"/>
    <x v="10"/>
    <x v="3"/>
    <s v="27/03/2018"/>
    <x v="1"/>
    <s v="PW-19030"/>
    <s v="Pauline Webber"/>
    <x v="1"/>
    <x v="0"/>
    <x v="2"/>
    <x v="0"/>
    <s v="OFF-AP-10001242"/>
    <x v="1"/>
    <n v="64.384"/>
  </r>
  <r>
    <n v="8378"/>
    <s v="CA-2016-162964"/>
    <n v="12"/>
    <x v="0"/>
    <x v="1"/>
    <s v="18/11/2016"/>
    <x v="1"/>
    <s v="MF-18250"/>
    <s v="Monica Federle"/>
    <x v="1"/>
    <x v="0"/>
    <x v="5"/>
    <x v="2"/>
    <s v="OFF-ST-10002344"/>
    <x v="1"/>
    <n v="64.784000000000006"/>
  </r>
  <r>
    <n v="8379"/>
    <s v="CA-2016-162964"/>
    <n v="12"/>
    <x v="0"/>
    <x v="1"/>
    <s v="18/11/2016"/>
    <x v="1"/>
    <s v="MF-18250"/>
    <s v="Monica Federle"/>
    <x v="1"/>
    <x v="0"/>
    <x v="5"/>
    <x v="2"/>
    <s v="OFF-PA-10003349"/>
    <x v="1"/>
    <n v="15.552"/>
  </r>
  <r>
    <n v="8380"/>
    <s v="CA-2016-162964"/>
    <n v="12"/>
    <x v="0"/>
    <x v="1"/>
    <s v="18/11/2016"/>
    <x v="1"/>
    <s v="MF-18250"/>
    <s v="Monica Federle"/>
    <x v="1"/>
    <x v="0"/>
    <x v="5"/>
    <x v="2"/>
    <s v="OFF-EN-10003055"/>
    <x v="1"/>
    <n v="223.88800000000001"/>
  </r>
  <r>
    <n v="8381"/>
    <s v="CA-2015-103527"/>
    <n v="9"/>
    <x v="8"/>
    <x v="2"/>
    <s v="14/09/2015"/>
    <x v="0"/>
    <s v="CC-12220"/>
    <s v="Chris Cortes"/>
    <x v="0"/>
    <x v="0"/>
    <x v="10"/>
    <x v="2"/>
    <s v="OFF-PA-10001622"/>
    <x v="1"/>
    <n v="10.896000000000001"/>
  </r>
  <r>
    <n v="8382"/>
    <s v="CA-2017-134544"/>
    <n v="17"/>
    <x v="10"/>
    <x v="0"/>
    <s v="19/03/2017"/>
    <x v="0"/>
    <s v="AC-10660"/>
    <s v="Anna Chung"/>
    <x v="0"/>
    <x v="0"/>
    <x v="1"/>
    <x v="1"/>
    <s v="TEC-PH-10003800"/>
    <x v="2"/>
    <n v="84.784000000000006"/>
  </r>
  <r>
    <n v="8383"/>
    <s v="CA-2017-163048"/>
    <n v="8"/>
    <x v="11"/>
    <x v="0"/>
    <s v="15/02/2017"/>
    <x v="1"/>
    <s v="MH-17440"/>
    <s v="Mark Haberlin"/>
    <x v="1"/>
    <x v="0"/>
    <x v="5"/>
    <x v="2"/>
    <s v="FUR-CH-10001270"/>
    <x v="0"/>
    <n v="241.5"/>
  </r>
  <r>
    <n v="8384"/>
    <s v="CA-2017-145135"/>
    <n v="26"/>
    <x v="0"/>
    <x v="0"/>
    <s v="28/11/2017"/>
    <x v="2"/>
    <s v="CD-12790"/>
    <s v="Cynthia Delaney"/>
    <x v="2"/>
    <x v="0"/>
    <x v="29"/>
    <x v="3"/>
    <s v="TEC-AC-10003447"/>
    <x v="2"/>
    <n v="59.97"/>
  </r>
  <r>
    <n v="8385"/>
    <s v="CA-2017-145135"/>
    <n v="26"/>
    <x v="0"/>
    <x v="0"/>
    <s v="28/11/2017"/>
    <x v="2"/>
    <s v="CD-12790"/>
    <s v="Cynthia Delaney"/>
    <x v="2"/>
    <x v="0"/>
    <x v="29"/>
    <x v="3"/>
    <s v="OFF-PA-10004285"/>
    <x v="1"/>
    <n v="13.36"/>
  </r>
  <r>
    <n v="8386"/>
    <s v="CA-2018-137582"/>
    <n v="4"/>
    <x v="8"/>
    <x v="3"/>
    <s v="08/09/2018"/>
    <x v="1"/>
    <s v="CV-12805"/>
    <s v="Cynthia Voltz"/>
    <x v="1"/>
    <x v="0"/>
    <x v="1"/>
    <x v="1"/>
    <s v="OFF-BI-10001757"/>
    <x v="1"/>
    <n v="11.808"/>
  </r>
  <r>
    <n v="8387"/>
    <s v="CA-2016-149601"/>
    <n v="28"/>
    <x v="5"/>
    <x v="1"/>
    <s v="03/06/2016"/>
    <x v="1"/>
    <s v="TB-21625"/>
    <s v="Trudy Brown"/>
    <x v="0"/>
    <x v="0"/>
    <x v="29"/>
    <x v="3"/>
    <s v="OFF-ST-10001558"/>
    <x v="1"/>
    <n v="16.239999999999998"/>
  </r>
  <r>
    <n v="8388"/>
    <s v="CA-2016-149601"/>
    <n v="28"/>
    <x v="5"/>
    <x v="1"/>
    <s v="03/06/2016"/>
    <x v="1"/>
    <s v="TB-21625"/>
    <s v="Trudy Brown"/>
    <x v="0"/>
    <x v="0"/>
    <x v="29"/>
    <x v="3"/>
    <s v="OFF-ST-10001328"/>
    <x v="1"/>
    <n v="77.55"/>
  </r>
  <r>
    <n v="8389"/>
    <s v="CA-2015-139423"/>
    <n v="1"/>
    <x v="0"/>
    <x v="2"/>
    <s v="05/11/2015"/>
    <x v="1"/>
    <s v="DG-13300"/>
    <s v="Deirdre Greer"/>
    <x v="1"/>
    <x v="0"/>
    <x v="30"/>
    <x v="3"/>
    <s v="OFF-AP-10004708"/>
    <x v="1"/>
    <n v="76.12"/>
  </r>
  <r>
    <n v="8390"/>
    <s v="CA-2017-102596"/>
    <n v="27"/>
    <x v="4"/>
    <x v="0"/>
    <s v="30/12/2017"/>
    <x v="2"/>
    <s v="RD-19810"/>
    <s v="Ross DeVincentis"/>
    <x v="2"/>
    <x v="0"/>
    <x v="24"/>
    <x v="3"/>
    <s v="OFF-FA-10000621"/>
    <x v="1"/>
    <n v="17.184000000000001"/>
  </r>
  <r>
    <n v="8391"/>
    <s v="CA-2018-153227"/>
    <n v="4"/>
    <x v="4"/>
    <x v="3"/>
    <s v="06/12/2018"/>
    <x v="2"/>
    <s v="CS-12250"/>
    <s v="Chris Selesnick"/>
    <x v="1"/>
    <x v="0"/>
    <x v="1"/>
    <x v="1"/>
    <s v="OFF-PA-10001838"/>
    <x v="1"/>
    <n v="11.76"/>
  </r>
  <r>
    <n v="8392"/>
    <s v="CA-2018-110625"/>
    <n v="23"/>
    <x v="4"/>
    <x v="3"/>
    <s v="30/12/2018"/>
    <x v="1"/>
    <s v="JB-16045"/>
    <s v="Julia Barnett"/>
    <x v="2"/>
    <x v="0"/>
    <x v="29"/>
    <x v="3"/>
    <s v="FUR-FU-10001473"/>
    <x v="0"/>
    <n v="27.46"/>
  </r>
  <r>
    <n v="8393"/>
    <s v="CA-2017-142594"/>
    <n v="1"/>
    <x v="4"/>
    <x v="0"/>
    <s v="06/12/2017"/>
    <x v="0"/>
    <s v="EJ-14155"/>
    <s v="Eva Jacobs"/>
    <x v="0"/>
    <x v="0"/>
    <x v="31"/>
    <x v="3"/>
    <s v="TEC-PH-10000193"/>
    <x v="2"/>
    <n v="137.94"/>
  </r>
  <r>
    <n v="8394"/>
    <s v="CA-2017-142594"/>
    <n v="1"/>
    <x v="4"/>
    <x v="0"/>
    <s v="06/12/2017"/>
    <x v="0"/>
    <s v="EJ-14155"/>
    <s v="Eva Jacobs"/>
    <x v="0"/>
    <x v="0"/>
    <x v="31"/>
    <x v="3"/>
    <s v="FUR-FU-10002045"/>
    <x v="0"/>
    <n v="111.15"/>
  </r>
  <r>
    <n v="8395"/>
    <s v="CA-2017-142594"/>
    <n v="1"/>
    <x v="4"/>
    <x v="0"/>
    <s v="06/12/2017"/>
    <x v="0"/>
    <s v="EJ-14155"/>
    <s v="Eva Jacobs"/>
    <x v="0"/>
    <x v="0"/>
    <x v="31"/>
    <x v="3"/>
    <s v="OFF-AP-10002945"/>
    <x v="1"/>
    <n v="901.95"/>
  </r>
  <r>
    <n v="8396"/>
    <s v="CA-2017-142594"/>
    <n v="1"/>
    <x v="4"/>
    <x v="0"/>
    <s v="06/12/2017"/>
    <x v="0"/>
    <s v="EJ-14155"/>
    <s v="Eva Jacobs"/>
    <x v="0"/>
    <x v="0"/>
    <x v="31"/>
    <x v="3"/>
    <s v="FUR-TA-10001095"/>
    <x v="0"/>
    <n v="366.00900000000001"/>
  </r>
  <r>
    <n v="8397"/>
    <s v="CA-2015-152254"/>
    <n v="30"/>
    <x v="1"/>
    <x v="2"/>
    <s v="30/06/2015"/>
    <x v="3"/>
    <s v="BD-11620"/>
    <s v="Brian DeCherney"/>
    <x v="0"/>
    <x v="0"/>
    <x v="3"/>
    <x v="0"/>
    <s v="OFF-PA-10001144"/>
    <x v="1"/>
    <n v="310.68799999999999"/>
  </r>
  <r>
    <n v="8398"/>
    <s v="US-2015-120236"/>
    <n v="3"/>
    <x v="8"/>
    <x v="2"/>
    <s v="04/09/2015"/>
    <x v="2"/>
    <s v="MR-17545"/>
    <s v="Mathew Reese"/>
    <x v="2"/>
    <x v="0"/>
    <x v="5"/>
    <x v="2"/>
    <s v="OFF-BI-10004099"/>
    <x v="1"/>
    <n v="7.68"/>
  </r>
  <r>
    <n v="8399"/>
    <s v="CA-2018-120061"/>
    <n v="2"/>
    <x v="0"/>
    <x v="3"/>
    <s v="07/11/2018"/>
    <x v="0"/>
    <s v="SR-20425"/>
    <s v="Sharelle Roach"/>
    <x v="2"/>
    <x v="0"/>
    <x v="24"/>
    <x v="3"/>
    <s v="FUR-CH-10001973"/>
    <x v="0"/>
    <n v="155.37200000000001"/>
  </r>
  <r>
    <n v="8400"/>
    <s v="CA-2016-133837"/>
    <n v="13"/>
    <x v="3"/>
    <x v="1"/>
    <s v="18/04/2016"/>
    <x v="1"/>
    <s v="TH-21100"/>
    <s v="Thea Hendricks"/>
    <x v="0"/>
    <x v="0"/>
    <x v="16"/>
    <x v="1"/>
    <s v="OFF-ST-10000344"/>
    <x v="1"/>
    <n v="10.744"/>
  </r>
  <r>
    <n v="8401"/>
    <s v="CA-2016-110814"/>
    <n v="5"/>
    <x v="4"/>
    <x v="1"/>
    <s v="09/12/2016"/>
    <x v="0"/>
    <s v="BD-11635"/>
    <s v="Brian Derr"/>
    <x v="0"/>
    <x v="0"/>
    <x v="15"/>
    <x v="3"/>
    <s v="OFF-BI-10002026"/>
    <x v="1"/>
    <n v="232.4"/>
  </r>
  <r>
    <n v="8402"/>
    <s v="CA-2016-110814"/>
    <n v="5"/>
    <x v="4"/>
    <x v="1"/>
    <s v="09/12/2016"/>
    <x v="0"/>
    <s v="BD-11635"/>
    <s v="Brian Derr"/>
    <x v="0"/>
    <x v="0"/>
    <x v="15"/>
    <x v="3"/>
    <s v="FUR-CH-10003535"/>
    <x v="0"/>
    <n v="164.64599999999999"/>
  </r>
  <r>
    <n v="8403"/>
    <s v="CA-2016-110814"/>
    <n v="5"/>
    <x v="4"/>
    <x v="1"/>
    <s v="09/12/2016"/>
    <x v="0"/>
    <s v="BD-11635"/>
    <s v="Brian Derr"/>
    <x v="0"/>
    <x v="0"/>
    <x v="15"/>
    <x v="3"/>
    <s v="OFF-PA-10004156"/>
    <x v="1"/>
    <n v="22.68"/>
  </r>
  <r>
    <n v="8404"/>
    <s v="CA-2017-154067"/>
    <n v="1"/>
    <x v="11"/>
    <x v="0"/>
    <s v="07/02/2017"/>
    <x v="1"/>
    <s v="SM-20950"/>
    <s v="Suzanne McNair"/>
    <x v="1"/>
    <x v="0"/>
    <x v="1"/>
    <x v="1"/>
    <s v="OFF-PA-10002254"/>
    <x v="1"/>
    <n v="105.52"/>
  </r>
  <r>
    <n v="8405"/>
    <s v="CA-2018-140480"/>
    <n v="8"/>
    <x v="7"/>
    <x v="3"/>
    <s v="12/07/2018"/>
    <x v="1"/>
    <s v="HE-14800"/>
    <s v="Harold Engle"/>
    <x v="1"/>
    <x v="0"/>
    <x v="13"/>
    <x v="3"/>
    <s v="FUR-FU-10003247"/>
    <x v="0"/>
    <n v="83.92"/>
  </r>
  <r>
    <n v="8406"/>
    <s v="CA-2018-140480"/>
    <n v="8"/>
    <x v="7"/>
    <x v="3"/>
    <s v="12/07/2018"/>
    <x v="1"/>
    <s v="HE-14800"/>
    <s v="Harold Engle"/>
    <x v="1"/>
    <x v="0"/>
    <x v="13"/>
    <x v="3"/>
    <s v="TEC-AC-10002473"/>
    <x v="2"/>
    <n v="141.9"/>
  </r>
  <r>
    <n v="8407"/>
    <s v="CA-2018-140480"/>
    <n v="8"/>
    <x v="7"/>
    <x v="3"/>
    <s v="12/07/2018"/>
    <x v="1"/>
    <s v="HE-14800"/>
    <s v="Harold Engle"/>
    <x v="1"/>
    <x v="0"/>
    <x v="13"/>
    <x v="3"/>
    <s v="FUR-FU-10001057"/>
    <x v="0"/>
    <n v="39.979999999999997"/>
  </r>
  <r>
    <n v="8408"/>
    <s v="CA-2018-140480"/>
    <n v="8"/>
    <x v="7"/>
    <x v="3"/>
    <s v="12/07/2018"/>
    <x v="1"/>
    <s v="HE-14800"/>
    <s v="Harold Engle"/>
    <x v="1"/>
    <x v="0"/>
    <x v="13"/>
    <x v="3"/>
    <s v="OFF-AR-10001419"/>
    <x v="1"/>
    <n v="28.91"/>
  </r>
  <r>
    <n v="8409"/>
    <s v="CA-2018-140480"/>
    <n v="8"/>
    <x v="7"/>
    <x v="3"/>
    <s v="12/07/2018"/>
    <x v="1"/>
    <s v="HE-14800"/>
    <s v="Harold Engle"/>
    <x v="1"/>
    <x v="0"/>
    <x v="13"/>
    <x v="3"/>
    <s v="OFF-AR-10004010"/>
    <x v="1"/>
    <n v="174.95"/>
  </r>
  <r>
    <n v="8410"/>
    <s v="CA-2016-134082"/>
    <n v="11"/>
    <x v="4"/>
    <x v="1"/>
    <s v="17/12/2016"/>
    <x v="1"/>
    <s v="JK-15640"/>
    <s v="Jim Kriz"/>
    <x v="2"/>
    <x v="0"/>
    <x v="1"/>
    <x v="1"/>
    <s v="OFF-BI-10004230"/>
    <x v="1"/>
    <n v="110.52800000000001"/>
  </r>
  <r>
    <n v="8411"/>
    <s v="CA-2017-130820"/>
    <n v="15"/>
    <x v="0"/>
    <x v="0"/>
    <s v="15/11/2017"/>
    <x v="3"/>
    <s v="ON-18715"/>
    <s v="Odella Nelson"/>
    <x v="1"/>
    <x v="0"/>
    <x v="3"/>
    <x v="0"/>
    <s v="FUR-TA-10001768"/>
    <x v="0"/>
    <n v="630.024"/>
  </r>
  <r>
    <n v="8412"/>
    <s v="CA-2017-159765"/>
    <n v="9"/>
    <x v="5"/>
    <x v="0"/>
    <s v="12/05/2017"/>
    <x v="0"/>
    <s v="TH-21100"/>
    <s v="Thea Hendricks"/>
    <x v="0"/>
    <x v="0"/>
    <x v="17"/>
    <x v="0"/>
    <s v="OFF-AR-10003514"/>
    <x v="1"/>
    <n v="27.86"/>
  </r>
  <r>
    <n v="8413"/>
    <s v="CA-2018-132290"/>
    <n v="10"/>
    <x v="10"/>
    <x v="3"/>
    <s v="14/03/2018"/>
    <x v="1"/>
    <s v="MD-17350"/>
    <s v="Maribeth Dona"/>
    <x v="0"/>
    <x v="0"/>
    <x v="5"/>
    <x v="2"/>
    <s v="FUR-TA-10002228"/>
    <x v="0"/>
    <n v="933.40800000000002"/>
  </r>
  <r>
    <n v="8414"/>
    <s v="CA-2017-147109"/>
    <n v="17"/>
    <x v="4"/>
    <x v="0"/>
    <s v="21/12/2017"/>
    <x v="1"/>
    <s v="AH-10075"/>
    <s v="Adam Hart"/>
    <x v="1"/>
    <x v="0"/>
    <x v="5"/>
    <x v="2"/>
    <s v="OFF-PA-10001972"/>
    <x v="1"/>
    <n v="51.84"/>
  </r>
  <r>
    <n v="8415"/>
    <s v="CA-2017-147109"/>
    <n v="17"/>
    <x v="4"/>
    <x v="0"/>
    <s v="21/12/2017"/>
    <x v="1"/>
    <s v="AH-10075"/>
    <s v="Adam Hart"/>
    <x v="1"/>
    <x v="0"/>
    <x v="5"/>
    <x v="2"/>
    <s v="TEC-AC-10002942"/>
    <x v="2"/>
    <n v="165.6"/>
  </r>
  <r>
    <n v="8416"/>
    <s v="CA-2018-107265"/>
    <n v="6"/>
    <x v="3"/>
    <x v="3"/>
    <s v="12/04/2018"/>
    <x v="1"/>
    <s v="ML-17755"/>
    <s v="Max Ludwig"/>
    <x v="2"/>
    <x v="0"/>
    <x v="23"/>
    <x v="2"/>
    <s v="OFF-PA-10000474"/>
    <x v="1"/>
    <n v="106.32"/>
  </r>
  <r>
    <n v="8417"/>
    <s v="CA-2018-118199"/>
    <n v="9"/>
    <x v="5"/>
    <x v="3"/>
    <s v="11/05/2018"/>
    <x v="2"/>
    <s v="LB-16795"/>
    <s v="Laurel Beltran"/>
    <x v="2"/>
    <x v="0"/>
    <x v="4"/>
    <x v="1"/>
    <s v="OFF-BI-10004330"/>
    <x v="1"/>
    <n v="147.91999999999999"/>
  </r>
  <r>
    <n v="8418"/>
    <s v="CA-2018-118199"/>
    <n v="9"/>
    <x v="5"/>
    <x v="3"/>
    <s v="11/05/2018"/>
    <x v="2"/>
    <s v="LB-16795"/>
    <s v="Laurel Beltran"/>
    <x v="2"/>
    <x v="0"/>
    <x v="4"/>
    <x v="1"/>
    <s v="OFF-ST-10000604"/>
    <x v="1"/>
    <n v="104.28"/>
  </r>
  <r>
    <n v="8419"/>
    <s v="CA-2018-118199"/>
    <n v="9"/>
    <x v="5"/>
    <x v="3"/>
    <s v="11/05/2018"/>
    <x v="2"/>
    <s v="LB-16795"/>
    <s v="Laurel Beltran"/>
    <x v="2"/>
    <x v="0"/>
    <x v="4"/>
    <x v="1"/>
    <s v="FUR-TA-10004154"/>
    <x v="0"/>
    <n v="286.85000000000002"/>
  </r>
  <r>
    <n v="8420"/>
    <s v="CA-2018-118199"/>
    <n v="9"/>
    <x v="5"/>
    <x v="3"/>
    <s v="11/05/2018"/>
    <x v="2"/>
    <s v="LB-16795"/>
    <s v="Laurel Beltran"/>
    <x v="2"/>
    <x v="0"/>
    <x v="4"/>
    <x v="1"/>
    <s v="OFF-ST-10000636"/>
    <x v="1"/>
    <n v="66.959999999999994"/>
  </r>
  <r>
    <n v="8421"/>
    <s v="CA-2018-118199"/>
    <n v="9"/>
    <x v="5"/>
    <x v="3"/>
    <s v="11/05/2018"/>
    <x v="2"/>
    <s v="LB-16795"/>
    <s v="Laurel Beltran"/>
    <x v="2"/>
    <x v="0"/>
    <x v="4"/>
    <x v="1"/>
    <s v="TEC-AC-10004171"/>
    <x v="2"/>
    <n v="199.98"/>
  </r>
  <r>
    <n v="8422"/>
    <s v="CA-2018-150091"/>
    <n v="12"/>
    <x v="2"/>
    <x v="3"/>
    <s v="16/10/2018"/>
    <x v="1"/>
    <s v="NP-18670"/>
    <s v="Nora Paige"/>
    <x v="0"/>
    <x v="0"/>
    <x v="30"/>
    <x v="3"/>
    <s v="TEC-AC-10002167"/>
    <x v="2"/>
    <n v="45"/>
  </r>
  <r>
    <n v="8423"/>
    <s v="CA-2018-150091"/>
    <n v="12"/>
    <x v="2"/>
    <x v="3"/>
    <s v="16/10/2018"/>
    <x v="1"/>
    <s v="NP-18670"/>
    <s v="Nora Paige"/>
    <x v="0"/>
    <x v="0"/>
    <x v="30"/>
    <x v="3"/>
    <s v="OFF-FA-10000621"/>
    <x v="1"/>
    <n v="17.899999999999999"/>
  </r>
  <r>
    <n v="8424"/>
    <s v="CA-2018-150091"/>
    <n v="12"/>
    <x v="2"/>
    <x v="3"/>
    <s v="16/10/2018"/>
    <x v="1"/>
    <s v="NP-18670"/>
    <s v="Nora Paige"/>
    <x v="0"/>
    <x v="0"/>
    <x v="30"/>
    <x v="3"/>
    <s v="FUR-FU-10004053"/>
    <x v="0"/>
    <n v="40.479999999999997"/>
  </r>
  <r>
    <n v="8425"/>
    <s v="CA-2018-150091"/>
    <n v="12"/>
    <x v="2"/>
    <x v="3"/>
    <s v="16/10/2018"/>
    <x v="1"/>
    <s v="NP-18670"/>
    <s v="Nora Paige"/>
    <x v="0"/>
    <x v="0"/>
    <x v="30"/>
    <x v="3"/>
    <s v="FUR-BO-10003404"/>
    <x v="0"/>
    <n v="2154.9"/>
  </r>
  <r>
    <n v="8426"/>
    <s v="CA-2017-137652"/>
    <n v="28"/>
    <x v="6"/>
    <x v="0"/>
    <s v="30/08/2017"/>
    <x v="2"/>
    <s v="EB-13750"/>
    <s v="Edward Becker"/>
    <x v="1"/>
    <x v="0"/>
    <x v="24"/>
    <x v="3"/>
    <s v="OFF-BI-10004099"/>
    <x v="1"/>
    <n v="18.431999999999999"/>
  </r>
  <r>
    <n v="8427"/>
    <s v="CA-2016-128356"/>
    <n v="2"/>
    <x v="2"/>
    <x v="1"/>
    <s v="07/10/2016"/>
    <x v="1"/>
    <s v="RP-19390"/>
    <s v="Resi Pölking"/>
    <x v="0"/>
    <x v="0"/>
    <x v="22"/>
    <x v="1"/>
    <s v="OFF-SU-10004290"/>
    <x v="1"/>
    <n v="10.944000000000001"/>
  </r>
  <r>
    <n v="8428"/>
    <s v="CA-2018-167017"/>
    <n v="23"/>
    <x v="0"/>
    <x v="3"/>
    <s v="25/11/2018"/>
    <x v="2"/>
    <s v="DC-12850"/>
    <s v="Dan Campbell"/>
    <x v="0"/>
    <x v="0"/>
    <x v="12"/>
    <x v="2"/>
    <s v="OFF-SU-10001935"/>
    <x v="1"/>
    <n v="4.3600000000000003"/>
  </r>
  <r>
    <n v="8429"/>
    <s v="US-2018-132220"/>
    <n v="12"/>
    <x v="0"/>
    <x v="3"/>
    <s v="16/11/2018"/>
    <x v="1"/>
    <s v="DJ-13510"/>
    <s v="Don Jones"/>
    <x v="1"/>
    <x v="0"/>
    <x v="16"/>
    <x v="1"/>
    <s v="TEC-AC-10004227"/>
    <x v="2"/>
    <n v="62.351999999999997"/>
  </r>
  <r>
    <n v="8430"/>
    <s v="CA-2017-118129"/>
    <n v="19"/>
    <x v="4"/>
    <x v="0"/>
    <s v="21/12/2017"/>
    <x v="0"/>
    <s v="CL-12565"/>
    <s v="Clay Ludtke"/>
    <x v="0"/>
    <x v="0"/>
    <x v="9"/>
    <x v="3"/>
    <s v="FUR-FU-10004904"/>
    <x v="0"/>
    <n v="303.92"/>
  </r>
  <r>
    <n v="8431"/>
    <s v="US-2015-113124"/>
    <n v="30"/>
    <x v="10"/>
    <x v="2"/>
    <s v="05/04/2015"/>
    <x v="1"/>
    <s v="NC-18340"/>
    <s v="Nat Carroll"/>
    <x v="0"/>
    <x v="0"/>
    <x v="11"/>
    <x v="2"/>
    <s v="OFF-ST-10001511"/>
    <x v="1"/>
    <n v="129.30000000000001"/>
  </r>
  <r>
    <n v="8432"/>
    <s v="CA-2018-155621"/>
    <n v="8"/>
    <x v="0"/>
    <x v="3"/>
    <s v="13/11/2018"/>
    <x v="1"/>
    <s v="KN-16450"/>
    <s v="Kean Nguyen"/>
    <x v="1"/>
    <x v="0"/>
    <x v="39"/>
    <x v="3"/>
    <s v="FUR-FU-10003535"/>
    <x v="0"/>
    <n v="274.2"/>
  </r>
  <r>
    <n v="8433"/>
    <s v="US-2015-127635"/>
    <n v="14"/>
    <x v="8"/>
    <x v="2"/>
    <s v="18/09/2015"/>
    <x v="0"/>
    <s v="SC-20260"/>
    <s v="Scott Cohen"/>
    <x v="1"/>
    <x v="0"/>
    <x v="5"/>
    <x v="2"/>
    <s v="OFF-FA-10000053"/>
    <x v="1"/>
    <n v="6.048"/>
  </r>
  <r>
    <n v="8434"/>
    <s v="US-2015-127635"/>
    <n v="14"/>
    <x v="8"/>
    <x v="2"/>
    <s v="18/09/2015"/>
    <x v="0"/>
    <s v="SC-20260"/>
    <s v="Scott Cohen"/>
    <x v="1"/>
    <x v="0"/>
    <x v="5"/>
    <x v="2"/>
    <s v="OFF-PA-10004610"/>
    <x v="1"/>
    <n v="6.8479999999999999"/>
  </r>
  <r>
    <n v="8435"/>
    <s v="US-2015-127635"/>
    <n v="14"/>
    <x v="8"/>
    <x v="2"/>
    <s v="18/09/2015"/>
    <x v="0"/>
    <s v="SC-20260"/>
    <s v="Scott Cohen"/>
    <x v="1"/>
    <x v="0"/>
    <x v="5"/>
    <x v="2"/>
    <s v="FUR-FU-10000550"/>
    <x v="0"/>
    <n v="9.9600000000000009"/>
  </r>
  <r>
    <n v="8436"/>
    <s v="US-2015-127635"/>
    <n v="14"/>
    <x v="8"/>
    <x v="2"/>
    <s v="18/09/2015"/>
    <x v="0"/>
    <s v="SC-20260"/>
    <s v="Scott Cohen"/>
    <x v="1"/>
    <x v="0"/>
    <x v="5"/>
    <x v="2"/>
    <s v="OFF-BI-10001721"/>
    <x v="1"/>
    <n v="8.5519999999999996"/>
  </r>
  <r>
    <n v="8437"/>
    <s v="CA-2016-151470"/>
    <n v="20"/>
    <x v="8"/>
    <x v="1"/>
    <s v="26/09/2016"/>
    <x v="1"/>
    <s v="AM-10705"/>
    <s v="Anne McFarland"/>
    <x v="0"/>
    <x v="0"/>
    <x v="33"/>
    <x v="1"/>
    <s v="OFF-BI-10004040"/>
    <x v="1"/>
    <n v="45.584000000000003"/>
  </r>
  <r>
    <n v="8438"/>
    <s v="CA-2016-112823"/>
    <n v="10"/>
    <x v="4"/>
    <x v="1"/>
    <s v="16/12/2016"/>
    <x v="1"/>
    <s v="RA-19945"/>
    <s v="Ryan Akin"/>
    <x v="0"/>
    <x v="0"/>
    <x v="24"/>
    <x v="3"/>
    <s v="TEC-AC-10002550"/>
    <x v="2"/>
    <n v="25.488"/>
  </r>
  <r>
    <n v="8439"/>
    <s v="CA-2015-108861"/>
    <n v="28"/>
    <x v="5"/>
    <x v="2"/>
    <s v="01/06/2015"/>
    <x v="1"/>
    <s v="MM-17260"/>
    <s v="Magdelene Morse"/>
    <x v="0"/>
    <x v="0"/>
    <x v="4"/>
    <x v="1"/>
    <s v="OFF-BI-10003876"/>
    <x v="1"/>
    <n v="136.96"/>
  </r>
  <r>
    <n v="8440"/>
    <s v="CA-2018-114370"/>
    <n v="14"/>
    <x v="10"/>
    <x v="3"/>
    <s v="17/03/2018"/>
    <x v="0"/>
    <s v="BN-11470"/>
    <s v="Brad Norvell"/>
    <x v="1"/>
    <x v="0"/>
    <x v="10"/>
    <x v="2"/>
    <s v="TEC-PH-10000213"/>
    <x v="2"/>
    <n v="49.616"/>
  </r>
  <r>
    <n v="8441"/>
    <s v="CA-2017-158302"/>
    <n v="8"/>
    <x v="4"/>
    <x v="0"/>
    <s v="12/12/2017"/>
    <x v="0"/>
    <s v="JB-16045"/>
    <s v="Julia Barnett"/>
    <x v="2"/>
    <x v="0"/>
    <x v="24"/>
    <x v="3"/>
    <s v="OFF-PA-10002615"/>
    <x v="1"/>
    <n v="10.584"/>
  </r>
  <r>
    <n v="8442"/>
    <s v="CA-2018-145779"/>
    <n v="6"/>
    <x v="5"/>
    <x v="3"/>
    <s v="10/05/2018"/>
    <x v="1"/>
    <s v="DB-13615"/>
    <s v="Doug Bickford"/>
    <x v="0"/>
    <x v="0"/>
    <x v="16"/>
    <x v="1"/>
    <s v="OFF-PA-10002254"/>
    <x v="1"/>
    <n v="84.415999999999997"/>
  </r>
  <r>
    <n v="8443"/>
    <s v="US-2017-155173"/>
    <n v="6"/>
    <x v="10"/>
    <x v="0"/>
    <s v="10/03/2017"/>
    <x v="1"/>
    <s v="JB-16045"/>
    <s v="Julia Barnett"/>
    <x v="2"/>
    <x v="0"/>
    <x v="9"/>
    <x v="3"/>
    <s v="TEC-PH-10004586"/>
    <x v="2"/>
    <n v="431.94"/>
  </r>
  <r>
    <n v="8444"/>
    <s v="US-2017-155173"/>
    <n v="6"/>
    <x v="10"/>
    <x v="0"/>
    <s v="10/03/2017"/>
    <x v="1"/>
    <s v="JB-16045"/>
    <s v="Julia Barnett"/>
    <x v="2"/>
    <x v="0"/>
    <x v="9"/>
    <x v="3"/>
    <s v="OFF-BI-10002982"/>
    <x v="1"/>
    <n v="2.0430000000000001"/>
  </r>
  <r>
    <n v="8445"/>
    <s v="US-2017-155173"/>
    <n v="6"/>
    <x v="10"/>
    <x v="0"/>
    <s v="10/03/2017"/>
    <x v="1"/>
    <s v="JB-16045"/>
    <s v="Julia Barnett"/>
    <x v="2"/>
    <x v="0"/>
    <x v="9"/>
    <x v="3"/>
    <s v="TEC-PH-10002538"/>
    <x v="2"/>
    <n v="68.238"/>
  </r>
  <r>
    <n v="8446"/>
    <s v="CA-2018-125451"/>
    <n v="23"/>
    <x v="2"/>
    <x v="3"/>
    <s v="24/10/2018"/>
    <x v="2"/>
    <s v="AH-10075"/>
    <s v="Adam Hart"/>
    <x v="1"/>
    <x v="0"/>
    <x v="34"/>
    <x v="3"/>
    <s v="FUR-TA-10001039"/>
    <x v="0"/>
    <n v="240.744"/>
  </r>
  <r>
    <n v="8447"/>
    <s v="CA-2018-125451"/>
    <n v="23"/>
    <x v="2"/>
    <x v="3"/>
    <s v="24/10/2018"/>
    <x v="2"/>
    <s v="AH-10075"/>
    <s v="Adam Hart"/>
    <x v="1"/>
    <x v="0"/>
    <x v="34"/>
    <x v="3"/>
    <s v="FUR-FU-10004963"/>
    <x v="0"/>
    <n v="35"/>
  </r>
  <r>
    <n v="8448"/>
    <s v="CA-2018-125451"/>
    <n v="23"/>
    <x v="2"/>
    <x v="3"/>
    <s v="24/10/2018"/>
    <x v="2"/>
    <s v="AH-10075"/>
    <s v="Adam Hart"/>
    <x v="1"/>
    <x v="0"/>
    <x v="34"/>
    <x v="3"/>
    <s v="FUR-FU-10000277"/>
    <x v="0"/>
    <n v="210.68"/>
  </r>
  <r>
    <n v="8449"/>
    <s v="CA-2018-125451"/>
    <n v="23"/>
    <x v="2"/>
    <x v="3"/>
    <s v="24/10/2018"/>
    <x v="2"/>
    <s v="AH-10075"/>
    <s v="Adam Hart"/>
    <x v="1"/>
    <x v="0"/>
    <x v="34"/>
    <x v="3"/>
    <s v="FUR-TA-10004915"/>
    <x v="0"/>
    <n v="637.89599999999996"/>
  </r>
  <r>
    <n v="8450"/>
    <s v="CA-2018-125451"/>
    <n v="23"/>
    <x v="2"/>
    <x v="3"/>
    <s v="24/10/2018"/>
    <x v="2"/>
    <s v="AH-10075"/>
    <s v="Adam Hart"/>
    <x v="1"/>
    <x v="0"/>
    <x v="34"/>
    <x v="3"/>
    <s v="OFF-PA-10003724"/>
    <x v="1"/>
    <n v="43.44"/>
  </r>
  <r>
    <n v="8451"/>
    <s v="CA-2018-125451"/>
    <n v="23"/>
    <x v="2"/>
    <x v="3"/>
    <s v="24/10/2018"/>
    <x v="2"/>
    <s v="AH-10075"/>
    <s v="Adam Hart"/>
    <x v="1"/>
    <x v="0"/>
    <x v="34"/>
    <x v="3"/>
    <s v="OFF-AP-10002906"/>
    <x v="1"/>
    <n v="2.2200000000000002"/>
  </r>
  <r>
    <n v="8452"/>
    <s v="CA-2015-131387"/>
    <n v="28"/>
    <x v="3"/>
    <x v="2"/>
    <s v="30/04/2015"/>
    <x v="2"/>
    <s v="AI-10855"/>
    <s v="Arianne Irving"/>
    <x v="0"/>
    <x v="0"/>
    <x v="1"/>
    <x v="1"/>
    <s v="TEC-PH-10001459"/>
    <x v="2"/>
    <n v="1679.96"/>
  </r>
  <r>
    <n v="8453"/>
    <s v="CA-2017-125087"/>
    <n v="18"/>
    <x v="3"/>
    <x v="0"/>
    <s v="23/04/2017"/>
    <x v="1"/>
    <s v="TH-21115"/>
    <s v="Thea Hudgings"/>
    <x v="1"/>
    <x v="0"/>
    <x v="5"/>
    <x v="2"/>
    <s v="FUR-CH-10002880"/>
    <x v="0"/>
    <n v="344.37200000000001"/>
  </r>
  <r>
    <n v="8454"/>
    <s v="CA-2017-125087"/>
    <n v="18"/>
    <x v="3"/>
    <x v="0"/>
    <s v="23/04/2017"/>
    <x v="1"/>
    <s v="TH-21115"/>
    <s v="Thea Hudgings"/>
    <x v="1"/>
    <x v="0"/>
    <x v="5"/>
    <x v="2"/>
    <s v="OFF-ST-10001780"/>
    <x v="1"/>
    <n v="1554.9359999999999"/>
  </r>
  <r>
    <n v="8455"/>
    <s v="CA-2017-125087"/>
    <n v="18"/>
    <x v="3"/>
    <x v="0"/>
    <s v="23/04/2017"/>
    <x v="1"/>
    <s v="TH-21115"/>
    <s v="Thea Hudgings"/>
    <x v="1"/>
    <x v="0"/>
    <x v="5"/>
    <x v="2"/>
    <s v="FUR-FU-10004748"/>
    <x v="0"/>
    <n v="127.88"/>
  </r>
  <r>
    <n v="8456"/>
    <s v="CA-2017-154081"/>
    <n v="22"/>
    <x v="5"/>
    <x v="0"/>
    <s v="29/05/2017"/>
    <x v="1"/>
    <s v="JE-15610"/>
    <s v="Jim Epp"/>
    <x v="1"/>
    <x v="0"/>
    <x v="1"/>
    <x v="1"/>
    <s v="TEC-PH-10001918"/>
    <x v="2"/>
    <n v="222.38399999999999"/>
  </r>
  <r>
    <n v="8457"/>
    <s v="US-2018-118556"/>
    <n v="28"/>
    <x v="5"/>
    <x v="3"/>
    <s v="02/06/2018"/>
    <x v="0"/>
    <s v="TH-21235"/>
    <s v="Tiffany House"/>
    <x v="1"/>
    <x v="0"/>
    <x v="10"/>
    <x v="2"/>
    <s v="FUR-CH-10001146"/>
    <x v="0"/>
    <n v="106.869"/>
  </r>
  <r>
    <n v="8458"/>
    <s v="US-2018-118556"/>
    <n v="28"/>
    <x v="5"/>
    <x v="3"/>
    <s v="02/06/2018"/>
    <x v="0"/>
    <s v="TH-21235"/>
    <s v="Tiffany House"/>
    <x v="1"/>
    <x v="0"/>
    <x v="10"/>
    <x v="2"/>
    <s v="OFF-BI-10004364"/>
    <x v="1"/>
    <n v="3.5640000000000001"/>
  </r>
  <r>
    <n v="8459"/>
    <s v="CA-2015-126200"/>
    <n v="25"/>
    <x v="6"/>
    <x v="2"/>
    <s v="29/08/2015"/>
    <x v="1"/>
    <s v="JE-15715"/>
    <s v="Joe Elijah"/>
    <x v="0"/>
    <x v="0"/>
    <x v="5"/>
    <x v="2"/>
    <s v="OFF-BI-10002133"/>
    <x v="1"/>
    <n v="25.68"/>
  </r>
  <r>
    <n v="8460"/>
    <s v="CA-2015-126200"/>
    <n v="25"/>
    <x v="6"/>
    <x v="2"/>
    <s v="29/08/2015"/>
    <x v="1"/>
    <s v="JE-15715"/>
    <s v="Joe Elijah"/>
    <x v="0"/>
    <x v="0"/>
    <x v="5"/>
    <x v="2"/>
    <s v="OFF-BI-10002225"/>
    <x v="1"/>
    <n v="12.384"/>
  </r>
  <r>
    <n v="8461"/>
    <s v="CA-2015-146500"/>
    <n v="30"/>
    <x v="6"/>
    <x v="2"/>
    <s v="04/09/2015"/>
    <x v="1"/>
    <s v="AT-10735"/>
    <s v="Annie Thurman"/>
    <x v="0"/>
    <x v="0"/>
    <x v="29"/>
    <x v="3"/>
    <s v="OFF-BI-10002432"/>
    <x v="1"/>
    <n v="25.3"/>
  </r>
  <r>
    <n v="8462"/>
    <s v="CA-2015-146500"/>
    <n v="30"/>
    <x v="6"/>
    <x v="2"/>
    <s v="04/09/2015"/>
    <x v="1"/>
    <s v="AT-10735"/>
    <s v="Annie Thurman"/>
    <x v="0"/>
    <x v="0"/>
    <x v="29"/>
    <x v="3"/>
    <s v="OFF-ST-10000563"/>
    <x v="1"/>
    <n v="95.94"/>
  </r>
  <r>
    <n v="8463"/>
    <s v="CA-2016-169537"/>
    <n v="3"/>
    <x v="8"/>
    <x v="1"/>
    <s v="07/09/2016"/>
    <x v="0"/>
    <s v="JH-15820"/>
    <s v="John Huston"/>
    <x v="0"/>
    <x v="0"/>
    <x v="12"/>
    <x v="2"/>
    <s v="OFF-LA-10001982"/>
    <x v="1"/>
    <n v="7.5"/>
  </r>
  <r>
    <n v="8464"/>
    <s v="CA-2015-100881"/>
    <n v="28"/>
    <x v="10"/>
    <x v="2"/>
    <s v="01/04/2015"/>
    <x v="1"/>
    <s v="DR-12940"/>
    <s v="Daniel Raglin"/>
    <x v="2"/>
    <x v="0"/>
    <x v="27"/>
    <x v="1"/>
    <s v="TEC-PH-10003273"/>
    <x v="2"/>
    <n v="302.37599999999998"/>
  </r>
  <r>
    <n v="8465"/>
    <s v="CA-2016-144043"/>
    <n v="10"/>
    <x v="5"/>
    <x v="1"/>
    <s v="15/05/2016"/>
    <x v="1"/>
    <s v="AB-10165"/>
    <s v="Alan Barnes"/>
    <x v="0"/>
    <x v="0"/>
    <x v="22"/>
    <x v="1"/>
    <s v="TEC-AC-10002718"/>
    <x v="2"/>
    <n v="46.688000000000002"/>
  </r>
  <r>
    <n v="8466"/>
    <s v="CA-2016-116512"/>
    <n v="9"/>
    <x v="3"/>
    <x v="1"/>
    <s v="14/04/2016"/>
    <x v="1"/>
    <s v="MC-18100"/>
    <s v="Mick Crebagga"/>
    <x v="0"/>
    <x v="0"/>
    <x v="15"/>
    <x v="3"/>
    <s v="OFF-ST-10001505"/>
    <x v="1"/>
    <n v="17.940000000000001"/>
  </r>
  <r>
    <n v="8467"/>
    <s v="CA-2016-101000"/>
    <n v="9"/>
    <x v="3"/>
    <x v="1"/>
    <s v="14/04/2016"/>
    <x v="1"/>
    <s v="IG-15085"/>
    <s v="Ivan Gibson"/>
    <x v="0"/>
    <x v="0"/>
    <x v="29"/>
    <x v="3"/>
    <s v="OFF-AP-10000179"/>
    <x v="1"/>
    <n v="370.14"/>
  </r>
  <r>
    <n v="8468"/>
    <s v="CA-2017-168557"/>
    <n v="19"/>
    <x v="8"/>
    <x v="0"/>
    <s v="23/09/2017"/>
    <x v="1"/>
    <s v="FH-14275"/>
    <s v="Frank Hawley"/>
    <x v="1"/>
    <x v="0"/>
    <x v="1"/>
    <x v="1"/>
    <s v="OFF-BI-10002309"/>
    <x v="1"/>
    <n v="8.9280000000000008"/>
  </r>
  <r>
    <n v="8469"/>
    <s v="US-2017-164196"/>
    <n v="11"/>
    <x v="0"/>
    <x v="0"/>
    <s v="17/11/2017"/>
    <x v="1"/>
    <s v="AS-10285"/>
    <s v="Alejandro Savely"/>
    <x v="1"/>
    <x v="0"/>
    <x v="14"/>
    <x v="2"/>
    <s v="FUR-TA-10001950"/>
    <x v="0"/>
    <n v="2678.94"/>
  </r>
  <r>
    <n v="8470"/>
    <s v="US-2018-132031"/>
    <n v="23"/>
    <x v="3"/>
    <x v="3"/>
    <s v="27/04/2018"/>
    <x v="1"/>
    <s v="PN-18775"/>
    <s v="Parhena Norris"/>
    <x v="2"/>
    <x v="0"/>
    <x v="18"/>
    <x v="0"/>
    <s v="FUR-BO-10001972"/>
    <x v="0"/>
    <n v="387.13600000000002"/>
  </r>
  <r>
    <n v="8471"/>
    <s v="US-2018-132031"/>
    <n v="23"/>
    <x v="3"/>
    <x v="3"/>
    <s v="27/04/2018"/>
    <x v="1"/>
    <s v="PN-18775"/>
    <s v="Parhena Norris"/>
    <x v="2"/>
    <x v="0"/>
    <x v="18"/>
    <x v="0"/>
    <s v="TEC-AC-10002473"/>
    <x v="2"/>
    <n v="45.408000000000001"/>
  </r>
  <r>
    <n v="8472"/>
    <s v="US-2018-132031"/>
    <n v="23"/>
    <x v="3"/>
    <x v="3"/>
    <s v="27/04/2018"/>
    <x v="1"/>
    <s v="PN-18775"/>
    <s v="Parhena Norris"/>
    <x v="2"/>
    <x v="0"/>
    <x v="18"/>
    <x v="0"/>
    <s v="FUR-FU-10000193"/>
    <x v="0"/>
    <n v="77.951999999999998"/>
  </r>
  <r>
    <n v="8473"/>
    <s v="US-2018-132031"/>
    <n v="23"/>
    <x v="3"/>
    <x v="3"/>
    <s v="27/04/2018"/>
    <x v="1"/>
    <s v="PN-18775"/>
    <s v="Parhena Norris"/>
    <x v="2"/>
    <x v="0"/>
    <x v="18"/>
    <x v="0"/>
    <s v="OFF-LA-10000081"/>
    <x v="1"/>
    <n v="3"/>
  </r>
  <r>
    <n v="8474"/>
    <s v="CA-2016-169733"/>
    <n v="22"/>
    <x v="2"/>
    <x v="1"/>
    <s v="26/10/2016"/>
    <x v="0"/>
    <s v="GM-14500"/>
    <s v="Gene McClure"/>
    <x v="0"/>
    <x v="0"/>
    <x v="2"/>
    <x v="0"/>
    <s v="OFF-ST-10000876"/>
    <x v="1"/>
    <n v="9.952"/>
  </r>
  <r>
    <n v="8475"/>
    <s v="CA-2018-169404"/>
    <n v="9"/>
    <x v="3"/>
    <x v="3"/>
    <s v="14/04/2018"/>
    <x v="1"/>
    <s v="NC-18625"/>
    <s v="Noah Childs"/>
    <x v="1"/>
    <x v="0"/>
    <x v="9"/>
    <x v="3"/>
    <s v="OFF-BI-10004492"/>
    <x v="1"/>
    <n v="37.896000000000001"/>
  </r>
  <r>
    <n v="8476"/>
    <s v="CA-2018-169404"/>
    <n v="9"/>
    <x v="3"/>
    <x v="3"/>
    <s v="14/04/2018"/>
    <x v="1"/>
    <s v="NC-18625"/>
    <s v="Noah Childs"/>
    <x v="1"/>
    <x v="0"/>
    <x v="9"/>
    <x v="3"/>
    <s v="OFF-PA-10001033"/>
    <x v="1"/>
    <n v="65.584000000000003"/>
  </r>
  <r>
    <n v="8477"/>
    <s v="CA-2018-134880"/>
    <n v="27"/>
    <x v="2"/>
    <x v="3"/>
    <s v="01/11/2018"/>
    <x v="1"/>
    <s v="TW-21025"/>
    <s v="Tamara Willingham"/>
    <x v="2"/>
    <x v="0"/>
    <x v="16"/>
    <x v="1"/>
    <s v="OFF-PA-10004039"/>
    <x v="1"/>
    <n v="44.783999999999999"/>
  </r>
  <r>
    <n v="8478"/>
    <s v="CA-2016-145758"/>
    <n v="30"/>
    <x v="2"/>
    <x v="1"/>
    <s v="30/10/2016"/>
    <x v="3"/>
    <s v="BF-11020"/>
    <s v="Barry Französisch"/>
    <x v="1"/>
    <x v="0"/>
    <x v="15"/>
    <x v="3"/>
    <s v="TEC-MA-10004552"/>
    <x v="2"/>
    <n v="1035.8"/>
  </r>
  <r>
    <n v="8479"/>
    <s v="CA-2018-158736"/>
    <n v="18"/>
    <x v="4"/>
    <x v="3"/>
    <s v="24/12/2018"/>
    <x v="1"/>
    <s v="TT-21460"/>
    <s v="Tonja Turnell"/>
    <x v="2"/>
    <x v="0"/>
    <x v="1"/>
    <x v="1"/>
    <s v="OFF-AR-10002578"/>
    <x v="1"/>
    <n v="5.76"/>
  </r>
  <r>
    <n v="8480"/>
    <s v="US-2017-119270"/>
    <n v="12"/>
    <x v="10"/>
    <x v="0"/>
    <s v="16/03/2017"/>
    <x v="1"/>
    <s v="SW-20245"/>
    <s v="Scot Wooten"/>
    <x v="0"/>
    <x v="0"/>
    <x v="1"/>
    <x v="1"/>
    <s v="OFF-PA-10004022"/>
    <x v="1"/>
    <n v="19.98"/>
  </r>
  <r>
    <n v="8481"/>
    <s v="CA-2015-109890"/>
    <n v="21"/>
    <x v="7"/>
    <x v="2"/>
    <s v="27/07/2015"/>
    <x v="1"/>
    <s v="PG-18820"/>
    <s v="Patrick Gardner"/>
    <x v="0"/>
    <x v="0"/>
    <x v="8"/>
    <x v="2"/>
    <s v="TEC-PH-10004100"/>
    <x v="2"/>
    <n v="35.979999999999997"/>
  </r>
  <r>
    <n v="8482"/>
    <s v="CA-2017-138583"/>
    <n v="24"/>
    <x v="5"/>
    <x v="0"/>
    <s v="28/05/2017"/>
    <x v="1"/>
    <s v="DP-13390"/>
    <s v="Dennis Pardue"/>
    <x v="2"/>
    <x v="0"/>
    <x v="9"/>
    <x v="3"/>
    <s v="OFF-AR-10001860"/>
    <x v="1"/>
    <n v="16.655999999999999"/>
  </r>
  <r>
    <n v="8483"/>
    <s v="US-2018-118535"/>
    <n v="11"/>
    <x v="11"/>
    <x v="3"/>
    <s v="15/02/2018"/>
    <x v="1"/>
    <s v="DJ-13510"/>
    <s v="Don Jones"/>
    <x v="1"/>
    <x v="0"/>
    <x v="15"/>
    <x v="3"/>
    <s v="OFF-LA-10001297"/>
    <x v="1"/>
    <n v="20.7"/>
  </r>
  <r>
    <n v="8484"/>
    <s v="CA-2017-126284"/>
    <n v="20"/>
    <x v="8"/>
    <x v="0"/>
    <s v="24/09/2017"/>
    <x v="1"/>
    <s v="EN-13780"/>
    <s v="Edward Nazzal"/>
    <x v="0"/>
    <x v="0"/>
    <x v="12"/>
    <x v="2"/>
    <s v="OFF-BI-10004828"/>
    <x v="1"/>
    <n v="83.7"/>
  </r>
  <r>
    <n v="8485"/>
    <s v="CA-2018-142391"/>
    <n v="24"/>
    <x v="8"/>
    <x v="3"/>
    <s v="24/09/2018"/>
    <x v="3"/>
    <s v="PB-19150"/>
    <s v="Philip Brown"/>
    <x v="0"/>
    <x v="0"/>
    <x v="4"/>
    <x v="1"/>
    <s v="FUR-FU-10002759"/>
    <x v="0"/>
    <n v="199.8"/>
  </r>
  <r>
    <n v="8486"/>
    <s v="CA-2018-124716"/>
    <n v="27"/>
    <x v="10"/>
    <x v="3"/>
    <s v="31/03/2018"/>
    <x v="1"/>
    <s v="BD-11560"/>
    <s v="Brendan Dodson"/>
    <x v="2"/>
    <x v="0"/>
    <x v="1"/>
    <x v="1"/>
    <s v="OFF-PA-10000740"/>
    <x v="1"/>
    <n v="45.68"/>
  </r>
  <r>
    <n v="8487"/>
    <s v="CA-2018-124716"/>
    <n v="27"/>
    <x v="10"/>
    <x v="3"/>
    <s v="31/03/2018"/>
    <x v="1"/>
    <s v="BD-11560"/>
    <s v="Brendan Dodson"/>
    <x v="2"/>
    <x v="0"/>
    <x v="1"/>
    <x v="1"/>
    <s v="OFF-PA-10001144"/>
    <x v="1"/>
    <n v="110.96"/>
  </r>
  <r>
    <n v="8488"/>
    <s v="CA-2018-124716"/>
    <n v="27"/>
    <x v="10"/>
    <x v="3"/>
    <s v="31/03/2018"/>
    <x v="1"/>
    <s v="BD-11560"/>
    <s v="Brendan Dodson"/>
    <x v="2"/>
    <x v="0"/>
    <x v="1"/>
    <x v="1"/>
    <s v="OFF-PA-10000859"/>
    <x v="1"/>
    <n v="11.94"/>
  </r>
  <r>
    <n v="8489"/>
    <s v="CA-2017-158841"/>
    <n v="2"/>
    <x v="11"/>
    <x v="0"/>
    <s v="04/02/2017"/>
    <x v="0"/>
    <s v="SE-20110"/>
    <s v="Sanjit Engle"/>
    <x v="0"/>
    <x v="0"/>
    <x v="17"/>
    <x v="0"/>
    <s v="TEC-MA-10001127"/>
    <x v="2"/>
    <n v="8749.9500000000007"/>
  </r>
  <r>
    <n v="8490"/>
    <s v="CA-2017-158841"/>
    <n v="2"/>
    <x v="11"/>
    <x v="0"/>
    <s v="04/02/2017"/>
    <x v="0"/>
    <s v="SE-20110"/>
    <s v="Sanjit Engle"/>
    <x v="0"/>
    <x v="0"/>
    <x v="17"/>
    <x v="0"/>
    <s v="OFF-BI-10002557"/>
    <x v="1"/>
    <n v="36.4"/>
  </r>
  <r>
    <n v="8491"/>
    <s v="CA-2017-158841"/>
    <n v="2"/>
    <x v="11"/>
    <x v="0"/>
    <s v="04/02/2017"/>
    <x v="0"/>
    <s v="SE-20110"/>
    <s v="Sanjit Engle"/>
    <x v="0"/>
    <x v="0"/>
    <x v="17"/>
    <x v="0"/>
    <s v="FUR-FU-10001731"/>
    <x v="0"/>
    <n v="18.690000000000001"/>
  </r>
  <r>
    <n v="8492"/>
    <s v="CA-2018-106824"/>
    <n v="7"/>
    <x v="7"/>
    <x v="3"/>
    <s v="11/07/2018"/>
    <x v="1"/>
    <s v="AT-10735"/>
    <s v="Annie Thurman"/>
    <x v="0"/>
    <x v="0"/>
    <x v="1"/>
    <x v="1"/>
    <s v="OFF-FA-10001135"/>
    <x v="1"/>
    <n v="5.94"/>
  </r>
  <r>
    <n v="8493"/>
    <s v="CA-2016-109190"/>
    <n v="23"/>
    <x v="2"/>
    <x v="1"/>
    <s v="28/10/2016"/>
    <x v="1"/>
    <s v="CC-12685"/>
    <s v="Craig Carroll"/>
    <x v="0"/>
    <x v="0"/>
    <x v="5"/>
    <x v="2"/>
    <s v="OFF-PA-10000069"/>
    <x v="1"/>
    <n v="60.735999999999997"/>
  </r>
  <r>
    <n v="8494"/>
    <s v="CA-2016-109190"/>
    <n v="23"/>
    <x v="2"/>
    <x v="1"/>
    <s v="28/10/2016"/>
    <x v="1"/>
    <s v="CC-12685"/>
    <s v="Craig Carroll"/>
    <x v="0"/>
    <x v="0"/>
    <x v="5"/>
    <x v="2"/>
    <s v="TEC-CO-10001943"/>
    <x v="2"/>
    <n v="479.976"/>
  </r>
  <r>
    <n v="8495"/>
    <s v="CA-2016-109190"/>
    <n v="23"/>
    <x v="2"/>
    <x v="1"/>
    <s v="28/10/2016"/>
    <x v="1"/>
    <s v="CC-12685"/>
    <s v="Craig Carroll"/>
    <x v="0"/>
    <x v="0"/>
    <x v="5"/>
    <x v="2"/>
    <s v="OFF-BI-10000977"/>
    <x v="1"/>
    <n v="6.08"/>
  </r>
  <r>
    <n v="8496"/>
    <s v="CA-2017-143154"/>
    <n v="2"/>
    <x v="4"/>
    <x v="0"/>
    <s v="08/12/2017"/>
    <x v="1"/>
    <s v="AS-10225"/>
    <s v="Alan Schoenberger"/>
    <x v="1"/>
    <x v="0"/>
    <x v="22"/>
    <x v="1"/>
    <s v="TEC-AC-10002942"/>
    <x v="2"/>
    <n v="165.6"/>
  </r>
  <r>
    <n v="8497"/>
    <s v="CA-2015-169061"/>
    <n v="5"/>
    <x v="10"/>
    <x v="2"/>
    <s v="08/03/2015"/>
    <x v="0"/>
    <s v="AB-10150"/>
    <s v="Aimee Bixby"/>
    <x v="0"/>
    <x v="0"/>
    <x v="15"/>
    <x v="3"/>
    <s v="OFF-AR-10000588"/>
    <x v="1"/>
    <n v="59.52"/>
  </r>
  <r>
    <n v="8498"/>
    <s v="CA-2015-169061"/>
    <n v="5"/>
    <x v="10"/>
    <x v="2"/>
    <s v="08/03/2015"/>
    <x v="0"/>
    <s v="AB-10150"/>
    <s v="Aimee Bixby"/>
    <x v="0"/>
    <x v="0"/>
    <x v="15"/>
    <x v="3"/>
    <s v="TEC-AC-10002001"/>
    <x v="2"/>
    <n v="479.97"/>
  </r>
  <r>
    <n v="8499"/>
    <s v="CA-2015-169061"/>
    <n v="5"/>
    <x v="10"/>
    <x v="2"/>
    <s v="08/03/2015"/>
    <x v="0"/>
    <s v="AB-10150"/>
    <s v="Aimee Bixby"/>
    <x v="0"/>
    <x v="0"/>
    <x v="15"/>
    <x v="3"/>
    <s v="OFF-SU-10000381"/>
    <x v="1"/>
    <n v="18.62"/>
  </r>
  <r>
    <n v="8500"/>
    <s v="CA-2015-169061"/>
    <n v="5"/>
    <x v="10"/>
    <x v="2"/>
    <s v="08/03/2015"/>
    <x v="0"/>
    <s v="AB-10150"/>
    <s v="Aimee Bixby"/>
    <x v="0"/>
    <x v="0"/>
    <x v="15"/>
    <x v="3"/>
    <s v="OFF-BI-10001617"/>
    <x v="1"/>
    <n v="49.631999999999998"/>
  </r>
  <r>
    <n v="8501"/>
    <s v="CA-2015-169061"/>
    <n v="5"/>
    <x v="10"/>
    <x v="2"/>
    <s v="08/03/2015"/>
    <x v="0"/>
    <s v="AB-10150"/>
    <s v="Aimee Bixby"/>
    <x v="0"/>
    <x v="0"/>
    <x v="15"/>
    <x v="3"/>
    <s v="OFF-PA-10001878"/>
    <x v="1"/>
    <n v="97.82"/>
  </r>
  <r>
    <n v="8502"/>
    <s v="CA-2016-102316"/>
    <n v="1"/>
    <x v="10"/>
    <x v="1"/>
    <s v="03/03/2016"/>
    <x v="0"/>
    <s v="DH-13075"/>
    <s v="Dave Hallsten"/>
    <x v="1"/>
    <x v="0"/>
    <x v="1"/>
    <x v="1"/>
    <s v="TEC-PH-10000376"/>
    <x v="2"/>
    <n v="15.984"/>
  </r>
  <r>
    <n v="8503"/>
    <s v="CA-2016-102316"/>
    <n v="1"/>
    <x v="10"/>
    <x v="1"/>
    <s v="03/03/2016"/>
    <x v="0"/>
    <s v="DH-13075"/>
    <s v="Dave Hallsten"/>
    <x v="1"/>
    <x v="0"/>
    <x v="1"/>
    <x v="1"/>
    <s v="FUR-CH-10003396"/>
    <x v="0"/>
    <n v="184.75200000000001"/>
  </r>
  <r>
    <n v="8504"/>
    <s v="CA-2015-164903"/>
    <n v="20"/>
    <x v="11"/>
    <x v="2"/>
    <s v="24/02/2015"/>
    <x v="1"/>
    <s v="SR-20740"/>
    <s v="Steven Roelle"/>
    <x v="2"/>
    <x v="0"/>
    <x v="1"/>
    <x v="1"/>
    <s v="OFF-PA-10003363"/>
    <x v="1"/>
    <n v="12.96"/>
  </r>
  <r>
    <n v="8505"/>
    <s v="CA-2017-109400"/>
    <n v="2"/>
    <x v="5"/>
    <x v="0"/>
    <s v="06/05/2017"/>
    <x v="1"/>
    <s v="NR-18550"/>
    <s v="Nick Radford"/>
    <x v="0"/>
    <x v="0"/>
    <x v="5"/>
    <x v="2"/>
    <s v="FUR-CH-10003298"/>
    <x v="0"/>
    <n v="366.74400000000003"/>
  </r>
  <r>
    <n v="8506"/>
    <s v="CA-2017-130400"/>
    <n v="8"/>
    <x v="10"/>
    <x v="0"/>
    <s v="12/03/2017"/>
    <x v="1"/>
    <s v="SJ-20125"/>
    <s v="Sanjit Jacobs"/>
    <x v="2"/>
    <x v="0"/>
    <x v="5"/>
    <x v="2"/>
    <s v="OFF-BI-10001757"/>
    <x v="1"/>
    <n v="8.8559999999999999"/>
  </r>
  <r>
    <n v="8507"/>
    <s v="CA-2017-130400"/>
    <n v="8"/>
    <x v="10"/>
    <x v="0"/>
    <s v="12/03/2017"/>
    <x v="1"/>
    <s v="SJ-20125"/>
    <s v="Sanjit Jacobs"/>
    <x v="2"/>
    <x v="0"/>
    <x v="5"/>
    <x v="2"/>
    <s v="TEC-AC-10004633"/>
    <x v="2"/>
    <n v="27.96"/>
  </r>
  <r>
    <n v="8508"/>
    <s v="CA-2017-130400"/>
    <n v="8"/>
    <x v="10"/>
    <x v="0"/>
    <s v="12/03/2017"/>
    <x v="1"/>
    <s v="SJ-20125"/>
    <s v="Sanjit Jacobs"/>
    <x v="2"/>
    <x v="0"/>
    <x v="5"/>
    <x v="2"/>
    <s v="OFF-EN-10001453"/>
    <x v="1"/>
    <n v="146.352"/>
  </r>
  <r>
    <n v="8509"/>
    <s v="CA-2016-135853"/>
    <n v="11"/>
    <x v="4"/>
    <x v="1"/>
    <s v="14/12/2016"/>
    <x v="2"/>
    <s v="CA-12775"/>
    <s v="Cynthia Arntzen"/>
    <x v="0"/>
    <x v="0"/>
    <x v="12"/>
    <x v="2"/>
    <s v="TEC-AC-10004761"/>
    <x v="2"/>
    <n v="175.23"/>
  </r>
  <r>
    <n v="8510"/>
    <s v="CA-2016-135853"/>
    <n v="11"/>
    <x v="4"/>
    <x v="1"/>
    <s v="14/12/2016"/>
    <x v="2"/>
    <s v="CA-12775"/>
    <s v="Cynthia Arntzen"/>
    <x v="0"/>
    <x v="0"/>
    <x v="12"/>
    <x v="2"/>
    <s v="TEC-PH-10003691"/>
    <x v="2"/>
    <n v="125.99"/>
  </r>
  <r>
    <n v="8511"/>
    <s v="CA-2016-135853"/>
    <n v="11"/>
    <x v="4"/>
    <x v="1"/>
    <s v="14/12/2016"/>
    <x v="2"/>
    <s v="CA-12775"/>
    <s v="Cynthia Arntzen"/>
    <x v="0"/>
    <x v="0"/>
    <x v="12"/>
    <x v="2"/>
    <s v="OFF-BI-10004965"/>
    <x v="1"/>
    <n v="23"/>
  </r>
  <r>
    <n v="8512"/>
    <s v="CA-2017-103359"/>
    <n v="22"/>
    <x v="4"/>
    <x v="0"/>
    <s v="26/12/2017"/>
    <x v="1"/>
    <s v="LC-16885"/>
    <s v="Lena Creighton"/>
    <x v="0"/>
    <x v="0"/>
    <x v="15"/>
    <x v="3"/>
    <s v="OFF-BI-10004233"/>
    <x v="1"/>
    <n v="25.584"/>
  </r>
  <r>
    <n v="8513"/>
    <s v="CA-2017-144645"/>
    <n v="2"/>
    <x v="11"/>
    <x v="0"/>
    <s v="08/02/2017"/>
    <x v="1"/>
    <s v="NS-18640"/>
    <s v="Noel Staavos"/>
    <x v="1"/>
    <x v="0"/>
    <x v="5"/>
    <x v="2"/>
    <s v="FUR-FU-10003601"/>
    <x v="0"/>
    <n v="73.784000000000006"/>
  </r>
  <r>
    <n v="8514"/>
    <s v="CA-2018-141614"/>
    <n v="5"/>
    <x v="1"/>
    <x v="3"/>
    <s v="09/06/2018"/>
    <x v="1"/>
    <s v="NS-18640"/>
    <s v="Noel Staavos"/>
    <x v="1"/>
    <x v="0"/>
    <x v="2"/>
    <x v="0"/>
    <s v="OFF-PA-10002787"/>
    <x v="1"/>
    <n v="20.736000000000001"/>
  </r>
  <r>
    <n v="8515"/>
    <s v="CA-2016-122168"/>
    <n v="21"/>
    <x v="6"/>
    <x v="1"/>
    <s v="26/08/2016"/>
    <x v="1"/>
    <s v="HG-14965"/>
    <s v="Henry Goldwyn"/>
    <x v="1"/>
    <x v="0"/>
    <x v="0"/>
    <x v="0"/>
    <s v="OFF-AR-10003602"/>
    <x v="1"/>
    <n v="17.52"/>
  </r>
  <r>
    <n v="8516"/>
    <s v="CA-2016-122168"/>
    <n v="21"/>
    <x v="6"/>
    <x v="1"/>
    <s v="26/08/2016"/>
    <x v="1"/>
    <s v="HG-14965"/>
    <s v="Henry Goldwyn"/>
    <x v="1"/>
    <x v="0"/>
    <x v="0"/>
    <x v="0"/>
    <s v="OFF-AR-10002053"/>
    <x v="1"/>
    <n v="35.76"/>
  </r>
  <r>
    <n v="8517"/>
    <s v="CA-2017-132899"/>
    <n v="7"/>
    <x v="3"/>
    <x v="0"/>
    <s v="11/04/2017"/>
    <x v="1"/>
    <s v="SF-20200"/>
    <s v="Sarah Foster"/>
    <x v="0"/>
    <x v="0"/>
    <x v="15"/>
    <x v="3"/>
    <s v="OFF-AR-10002833"/>
    <x v="1"/>
    <n v="3.64"/>
  </r>
  <r>
    <n v="8518"/>
    <s v="CA-2018-149720"/>
    <n v="4"/>
    <x v="1"/>
    <x v="3"/>
    <s v="07/06/2018"/>
    <x v="0"/>
    <s v="EM-14065"/>
    <s v="Erin Mull"/>
    <x v="0"/>
    <x v="0"/>
    <x v="5"/>
    <x v="2"/>
    <s v="FUR-FU-10002501"/>
    <x v="0"/>
    <n v="30.335999999999999"/>
  </r>
  <r>
    <n v="8519"/>
    <s v="CA-2018-118003"/>
    <n v="4"/>
    <x v="4"/>
    <x v="3"/>
    <s v="10/12/2018"/>
    <x v="1"/>
    <s v="DO-13645"/>
    <s v="Doug O'Connell"/>
    <x v="0"/>
    <x v="0"/>
    <x v="30"/>
    <x v="3"/>
    <s v="FUR-FU-10002506"/>
    <x v="0"/>
    <n v="12.99"/>
  </r>
  <r>
    <n v="8520"/>
    <s v="CA-2018-118003"/>
    <n v="4"/>
    <x v="4"/>
    <x v="3"/>
    <s v="10/12/2018"/>
    <x v="1"/>
    <s v="DO-13645"/>
    <s v="Doug O'Connell"/>
    <x v="0"/>
    <x v="0"/>
    <x v="30"/>
    <x v="3"/>
    <s v="FUR-CH-10003817"/>
    <x v="0"/>
    <n v="182.22"/>
  </r>
  <r>
    <n v="8521"/>
    <s v="CA-2018-118003"/>
    <n v="4"/>
    <x v="4"/>
    <x v="3"/>
    <s v="10/12/2018"/>
    <x v="1"/>
    <s v="DO-13645"/>
    <s v="Doug O'Connell"/>
    <x v="0"/>
    <x v="0"/>
    <x v="30"/>
    <x v="3"/>
    <s v="FUR-CH-10004860"/>
    <x v="0"/>
    <n v="302.94"/>
  </r>
  <r>
    <n v="8522"/>
    <s v="CA-2017-141887"/>
    <n v="11"/>
    <x v="9"/>
    <x v="0"/>
    <s v="15/01/2017"/>
    <x v="1"/>
    <s v="MP-17470"/>
    <s v="Mark Packer"/>
    <x v="2"/>
    <x v="0"/>
    <x v="24"/>
    <x v="3"/>
    <s v="FUR-FU-10002268"/>
    <x v="0"/>
    <n v="54.991999999999997"/>
  </r>
  <r>
    <n v="8523"/>
    <s v="US-2017-160206"/>
    <n v="1"/>
    <x v="3"/>
    <x v="0"/>
    <s v="07/04/2017"/>
    <x v="1"/>
    <s v="MY-18295"/>
    <s v="Muhammed Yedwab"/>
    <x v="1"/>
    <x v="0"/>
    <x v="6"/>
    <x v="2"/>
    <s v="TEC-PH-10000148"/>
    <x v="2"/>
    <n v="12.99"/>
  </r>
  <r>
    <n v="8524"/>
    <s v="CA-2018-133074"/>
    <n v="21"/>
    <x v="8"/>
    <x v="3"/>
    <s v="25/09/2018"/>
    <x v="1"/>
    <s v="DB-13615"/>
    <s v="Doug Bickford"/>
    <x v="0"/>
    <x v="0"/>
    <x v="1"/>
    <x v="1"/>
    <s v="OFF-PA-10004082"/>
    <x v="1"/>
    <n v="55.86"/>
  </r>
  <r>
    <n v="8525"/>
    <s v="CA-2018-161172"/>
    <n v="16"/>
    <x v="10"/>
    <x v="3"/>
    <s v="16/03/2018"/>
    <x v="3"/>
    <s v="SP-20920"/>
    <s v="Susan Pistek"/>
    <x v="0"/>
    <x v="0"/>
    <x v="24"/>
    <x v="3"/>
    <s v="TEC-PH-10004348"/>
    <x v="2"/>
    <n v="44.375999999999998"/>
  </r>
  <r>
    <n v="8526"/>
    <s v="CA-2018-161172"/>
    <n v="16"/>
    <x v="10"/>
    <x v="3"/>
    <s v="16/03/2018"/>
    <x v="3"/>
    <s v="SP-20920"/>
    <s v="Susan Pistek"/>
    <x v="0"/>
    <x v="0"/>
    <x v="24"/>
    <x v="3"/>
    <s v="FUR-FU-10003424"/>
    <x v="0"/>
    <n v="51.264000000000003"/>
  </r>
  <r>
    <n v="8527"/>
    <s v="CA-2018-161172"/>
    <n v="16"/>
    <x v="10"/>
    <x v="3"/>
    <s v="16/03/2018"/>
    <x v="3"/>
    <s v="SP-20920"/>
    <s v="Susan Pistek"/>
    <x v="0"/>
    <x v="0"/>
    <x v="24"/>
    <x v="3"/>
    <s v="OFF-BI-10004654"/>
    <x v="1"/>
    <n v="5.1929999999999996"/>
  </r>
  <r>
    <n v="8528"/>
    <s v="CA-2018-161172"/>
    <n v="16"/>
    <x v="10"/>
    <x v="3"/>
    <s v="16/03/2018"/>
    <x v="3"/>
    <s v="SP-20920"/>
    <s v="Susan Pistek"/>
    <x v="0"/>
    <x v="0"/>
    <x v="24"/>
    <x v="3"/>
    <s v="TEC-AC-10004571"/>
    <x v="2"/>
    <n v="159.98400000000001"/>
  </r>
  <r>
    <n v="8529"/>
    <s v="CA-2018-161172"/>
    <n v="16"/>
    <x v="10"/>
    <x v="3"/>
    <s v="16/03/2018"/>
    <x v="3"/>
    <s v="SP-20920"/>
    <s v="Susan Pistek"/>
    <x v="0"/>
    <x v="0"/>
    <x v="24"/>
    <x v="3"/>
    <s v="OFF-ST-10000675"/>
    <x v="1"/>
    <n v="54.223999999999997"/>
  </r>
  <r>
    <n v="8530"/>
    <s v="CA-2018-137624"/>
    <n v="10"/>
    <x v="0"/>
    <x v="3"/>
    <s v="17/11/2018"/>
    <x v="1"/>
    <s v="ME-17320"/>
    <s v="Maria Etezadi"/>
    <x v="2"/>
    <x v="0"/>
    <x v="1"/>
    <x v="1"/>
    <s v="FUR-CH-10001714"/>
    <x v="0"/>
    <n v="241.42400000000001"/>
  </r>
  <r>
    <n v="8531"/>
    <s v="CA-2017-156748"/>
    <n v="30"/>
    <x v="0"/>
    <x v="0"/>
    <s v="06/12/2017"/>
    <x v="1"/>
    <s v="BS-11755"/>
    <s v="Bruce Stewart"/>
    <x v="0"/>
    <x v="0"/>
    <x v="12"/>
    <x v="2"/>
    <s v="OFF-PA-10000380"/>
    <x v="1"/>
    <n v="33.36"/>
  </r>
  <r>
    <n v="8532"/>
    <s v="CA-2017-156748"/>
    <n v="30"/>
    <x v="0"/>
    <x v="0"/>
    <s v="06/12/2017"/>
    <x v="1"/>
    <s v="BS-11755"/>
    <s v="Bruce Stewart"/>
    <x v="0"/>
    <x v="0"/>
    <x v="12"/>
    <x v="2"/>
    <s v="OFF-PA-10002713"/>
    <x v="1"/>
    <n v="13.76"/>
  </r>
  <r>
    <n v="8533"/>
    <s v="CA-2017-156748"/>
    <n v="30"/>
    <x v="0"/>
    <x v="0"/>
    <s v="06/12/2017"/>
    <x v="1"/>
    <s v="BS-11755"/>
    <s v="Bruce Stewart"/>
    <x v="0"/>
    <x v="0"/>
    <x v="12"/>
    <x v="2"/>
    <s v="OFF-ST-10001370"/>
    <x v="1"/>
    <n v="496.86"/>
  </r>
  <r>
    <n v="8534"/>
    <s v="CA-2017-156748"/>
    <n v="30"/>
    <x v="0"/>
    <x v="0"/>
    <s v="06/12/2017"/>
    <x v="1"/>
    <s v="BS-11755"/>
    <s v="Bruce Stewart"/>
    <x v="0"/>
    <x v="0"/>
    <x v="12"/>
    <x v="2"/>
    <s v="FUR-CH-10000513"/>
    <x v="0"/>
    <n v="389.97"/>
  </r>
  <r>
    <n v="8535"/>
    <s v="CA-2016-169677"/>
    <n v="13"/>
    <x v="9"/>
    <x v="1"/>
    <s v="15/01/2016"/>
    <x v="0"/>
    <s v="KS-16300"/>
    <s v="Karen Seio"/>
    <x v="1"/>
    <x v="0"/>
    <x v="32"/>
    <x v="0"/>
    <s v="OFF-LA-10003223"/>
    <x v="1"/>
    <n v="9.82"/>
  </r>
  <r>
    <n v="8536"/>
    <s v="US-2015-163146"/>
    <n v="16"/>
    <x v="5"/>
    <x v="2"/>
    <s v="20/05/2015"/>
    <x v="1"/>
    <s v="CC-12475"/>
    <s v="Cindy Chapman"/>
    <x v="0"/>
    <x v="0"/>
    <x v="1"/>
    <x v="1"/>
    <s v="TEC-AC-10002217"/>
    <x v="2"/>
    <n v="56.4"/>
  </r>
  <r>
    <n v="8537"/>
    <s v="CA-2016-157343"/>
    <n v="7"/>
    <x v="1"/>
    <x v="1"/>
    <s v="11/06/2016"/>
    <x v="1"/>
    <s v="HD-14785"/>
    <s v="Harold Dahlen"/>
    <x v="2"/>
    <x v="0"/>
    <x v="9"/>
    <x v="3"/>
    <s v="OFF-BI-10003707"/>
    <x v="1"/>
    <n v="18.312000000000001"/>
  </r>
  <r>
    <n v="8538"/>
    <s v="CA-2016-157343"/>
    <n v="7"/>
    <x v="1"/>
    <x v="1"/>
    <s v="11/06/2016"/>
    <x v="1"/>
    <s v="HD-14785"/>
    <s v="Harold Dahlen"/>
    <x v="2"/>
    <x v="0"/>
    <x v="9"/>
    <x v="3"/>
    <s v="OFF-PA-10000552"/>
    <x v="1"/>
    <n v="25.92"/>
  </r>
  <r>
    <n v="8539"/>
    <s v="CA-2016-157343"/>
    <n v="7"/>
    <x v="1"/>
    <x v="1"/>
    <s v="11/06/2016"/>
    <x v="1"/>
    <s v="HD-14785"/>
    <s v="Harold Dahlen"/>
    <x v="2"/>
    <x v="0"/>
    <x v="9"/>
    <x v="3"/>
    <s v="OFF-AR-10003183"/>
    <x v="1"/>
    <n v="8.016"/>
  </r>
  <r>
    <n v="8540"/>
    <s v="CA-2018-147354"/>
    <n v="9"/>
    <x v="10"/>
    <x v="3"/>
    <s v="13/03/2018"/>
    <x v="1"/>
    <s v="KB-16315"/>
    <s v="Karl Braun"/>
    <x v="0"/>
    <x v="0"/>
    <x v="1"/>
    <x v="1"/>
    <s v="TEC-CO-10000971"/>
    <x v="2"/>
    <n v="479.98399999999998"/>
  </r>
  <r>
    <n v="8541"/>
    <s v="CA-2018-147354"/>
    <n v="9"/>
    <x v="10"/>
    <x v="3"/>
    <s v="13/03/2018"/>
    <x v="1"/>
    <s v="KB-16315"/>
    <s v="Karl Braun"/>
    <x v="0"/>
    <x v="0"/>
    <x v="1"/>
    <x v="1"/>
    <s v="OFF-BI-10003910"/>
    <x v="1"/>
    <n v="30.84"/>
  </r>
  <r>
    <n v="8542"/>
    <s v="CA-2016-157287"/>
    <n v="22"/>
    <x v="4"/>
    <x v="1"/>
    <s v="23/12/2016"/>
    <x v="2"/>
    <s v="HR-14830"/>
    <s v="Harold Ryan"/>
    <x v="1"/>
    <x v="0"/>
    <x v="9"/>
    <x v="3"/>
    <s v="OFF-ST-10001172"/>
    <x v="1"/>
    <n v="33.567999999999998"/>
  </r>
  <r>
    <n v="8543"/>
    <s v="CA-2016-157287"/>
    <n v="22"/>
    <x v="4"/>
    <x v="1"/>
    <s v="23/12/2016"/>
    <x v="2"/>
    <s v="HR-14830"/>
    <s v="Harold Ryan"/>
    <x v="1"/>
    <x v="0"/>
    <x v="9"/>
    <x v="3"/>
    <s v="FUR-CH-10001270"/>
    <x v="0"/>
    <n v="422.625"/>
  </r>
  <r>
    <n v="8544"/>
    <s v="CA-2015-137575"/>
    <n v="6"/>
    <x v="6"/>
    <x v="2"/>
    <s v="11/08/2015"/>
    <x v="1"/>
    <s v="TB-21625"/>
    <s v="Trudy Brown"/>
    <x v="0"/>
    <x v="0"/>
    <x v="15"/>
    <x v="3"/>
    <s v="TEC-AC-10004571"/>
    <x v="2"/>
    <n v="199.98"/>
  </r>
  <r>
    <n v="8545"/>
    <s v="CA-2017-119074"/>
    <n v="27"/>
    <x v="10"/>
    <x v="0"/>
    <s v="31/03/2017"/>
    <x v="1"/>
    <s v="DS-13180"/>
    <s v="David Smith"/>
    <x v="1"/>
    <x v="0"/>
    <x v="32"/>
    <x v="0"/>
    <s v="FUR-FU-10004053"/>
    <x v="0"/>
    <n v="20.239999999999998"/>
  </r>
  <r>
    <n v="8546"/>
    <s v="CA-2017-119074"/>
    <n v="27"/>
    <x v="10"/>
    <x v="0"/>
    <s v="31/03/2017"/>
    <x v="1"/>
    <s v="DS-13180"/>
    <s v="David Smith"/>
    <x v="1"/>
    <x v="0"/>
    <x v="32"/>
    <x v="0"/>
    <s v="FUR-FU-10003731"/>
    <x v="0"/>
    <n v="39.92"/>
  </r>
  <r>
    <n v="8547"/>
    <s v="CA-2017-119074"/>
    <n v="27"/>
    <x v="10"/>
    <x v="0"/>
    <s v="31/03/2017"/>
    <x v="1"/>
    <s v="DS-13180"/>
    <s v="David Smith"/>
    <x v="1"/>
    <x v="0"/>
    <x v="32"/>
    <x v="0"/>
    <s v="OFF-BI-10000962"/>
    <x v="1"/>
    <n v="32.54"/>
  </r>
  <r>
    <n v="8548"/>
    <s v="CA-2016-149566"/>
    <n v="5"/>
    <x v="4"/>
    <x v="1"/>
    <s v="10/12/2016"/>
    <x v="1"/>
    <s v="GB-14530"/>
    <s v="George Bell"/>
    <x v="1"/>
    <x v="0"/>
    <x v="1"/>
    <x v="1"/>
    <s v="TEC-AC-10001266"/>
    <x v="2"/>
    <n v="39"/>
  </r>
  <r>
    <n v="8549"/>
    <s v="CA-2016-149566"/>
    <n v="5"/>
    <x v="4"/>
    <x v="1"/>
    <s v="10/12/2016"/>
    <x v="1"/>
    <s v="GB-14530"/>
    <s v="George Bell"/>
    <x v="1"/>
    <x v="0"/>
    <x v="1"/>
    <x v="1"/>
    <s v="OFF-LA-10000452"/>
    <x v="1"/>
    <n v="12.6"/>
  </r>
  <r>
    <n v="8550"/>
    <s v="CA-2016-126186"/>
    <n v="11"/>
    <x v="8"/>
    <x v="1"/>
    <s v="12/09/2016"/>
    <x v="2"/>
    <s v="GB-14530"/>
    <s v="George Bell"/>
    <x v="1"/>
    <x v="0"/>
    <x v="22"/>
    <x v="1"/>
    <s v="FUR-FU-10000073"/>
    <x v="0"/>
    <n v="24.64"/>
  </r>
  <r>
    <n v="8551"/>
    <s v="CA-2016-121132"/>
    <n v="17"/>
    <x v="7"/>
    <x v="1"/>
    <s v="24/07/2016"/>
    <x v="1"/>
    <s v="VB-21745"/>
    <s v="Victoria Brennan"/>
    <x v="1"/>
    <x v="0"/>
    <x v="5"/>
    <x v="2"/>
    <s v="OFF-LA-10002368"/>
    <x v="1"/>
    <n v="6.2640000000000002"/>
  </r>
  <r>
    <n v="8552"/>
    <s v="CA-2016-121132"/>
    <n v="17"/>
    <x v="7"/>
    <x v="1"/>
    <s v="24/07/2016"/>
    <x v="1"/>
    <s v="VB-21745"/>
    <s v="Victoria Brennan"/>
    <x v="1"/>
    <x v="0"/>
    <x v="5"/>
    <x v="2"/>
    <s v="OFF-FA-10004248"/>
    <x v="1"/>
    <n v="14.432"/>
  </r>
  <r>
    <n v="8553"/>
    <s v="CA-2015-140473"/>
    <n v="30"/>
    <x v="5"/>
    <x v="2"/>
    <s v="03/06/2015"/>
    <x v="1"/>
    <s v="MC-17425"/>
    <s v="Mark Cousins"/>
    <x v="1"/>
    <x v="0"/>
    <x v="10"/>
    <x v="2"/>
    <s v="TEC-CO-10004202"/>
    <x v="2"/>
    <n v="719.976"/>
  </r>
  <r>
    <n v="8554"/>
    <s v="US-2018-102904"/>
    <n v="13"/>
    <x v="0"/>
    <x v="3"/>
    <s v="20/11/2018"/>
    <x v="1"/>
    <s v="CB-12025"/>
    <s v="Cassandra Brandow"/>
    <x v="0"/>
    <x v="0"/>
    <x v="19"/>
    <x v="0"/>
    <s v="TEC-AC-10000927"/>
    <x v="2"/>
    <n v="239.92"/>
  </r>
  <r>
    <n v="8555"/>
    <s v="CA-2017-102092"/>
    <n v="9"/>
    <x v="4"/>
    <x v="0"/>
    <s v="11/12/2017"/>
    <x v="2"/>
    <s v="PM-18940"/>
    <s v="Paul MacIntyre"/>
    <x v="0"/>
    <x v="0"/>
    <x v="17"/>
    <x v="0"/>
    <s v="FUR-TA-10002530"/>
    <x v="0"/>
    <n v="1056.8599999999999"/>
  </r>
  <r>
    <n v="8556"/>
    <s v="CA-2016-117884"/>
    <n v="22"/>
    <x v="10"/>
    <x v="1"/>
    <s v="22/03/2016"/>
    <x v="3"/>
    <s v="DC-13285"/>
    <s v="Debra Catini"/>
    <x v="0"/>
    <x v="0"/>
    <x v="2"/>
    <x v="0"/>
    <s v="TEC-AC-10002567"/>
    <x v="2"/>
    <n v="447.94400000000002"/>
  </r>
  <r>
    <n v="8557"/>
    <s v="CA-2016-117884"/>
    <n v="22"/>
    <x v="10"/>
    <x v="1"/>
    <s v="22/03/2016"/>
    <x v="3"/>
    <s v="DC-13285"/>
    <s v="Debra Catini"/>
    <x v="0"/>
    <x v="0"/>
    <x v="2"/>
    <x v="0"/>
    <s v="OFF-ST-10002182"/>
    <x v="1"/>
    <n v="150.40799999999999"/>
  </r>
  <r>
    <n v="8558"/>
    <s v="CA-2017-132829"/>
    <n v="23"/>
    <x v="4"/>
    <x v="0"/>
    <s v="26/12/2017"/>
    <x v="0"/>
    <s v="LA-16780"/>
    <s v="Laura Armstrong"/>
    <x v="1"/>
    <x v="0"/>
    <x v="5"/>
    <x v="2"/>
    <s v="TEC-PH-10004539"/>
    <x v="2"/>
    <n v="453.57600000000002"/>
  </r>
  <r>
    <n v="8559"/>
    <s v="CA-2017-132829"/>
    <n v="23"/>
    <x v="4"/>
    <x v="0"/>
    <s v="26/12/2017"/>
    <x v="0"/>
    <s v="LA-16780"/>
    <s v="Laura Armstrong"/>
    <x v="1"/>
    <x v="0"/>
    <x v="5"/>
    <x v="2"/>
    <s v="OFF-LA-10002945"/>
    <x v="1"/>
    <n v="45.36"/>
  </r>
  <r>
    <n v="8560"/>
    <s v="CA-2017-132829"/>
    <n v="23"/>
    <x v="4"/>
    <x v="0"/>
    <s v="26/12/2017"/>
    <x v="0"/>
    <s v="LA-16780"/>
    <s v="Laura Armstrong"/>
    <x v="1"/>
    <x v="0"/>
    <x v="5"/>
    <x v="2"/>
    <s v="TEC-PH-10004345"/>
    <x v="2"/>
    <n v="287.88"/>
  </r>
  <r>
    <n v="8561"/>
    <s v="CA-2017-132829"/>
    <n v="23"/>
    <x v="4"/>
    <x v="0"/>
    <s v="26/12/2017"/>
    <x v="0"/>
    <s v="LA-16780"/>
    <s v="Laura Armstrong"/>
    <x v="1"/>
    <x v="0"/>
    <x v="5"/>
    <x v="2"/>
    <s v="TEC-PH-10004912"/>
    <x v="2"/>
    <n v="131.88"/>
  </r>
  <r>
    <n v="8562"/>
    <s v="CA-2017-132829"/>
    <n v="23"/>
    <x v="4"/>
    <x v="0"/>
    <s v="26/12/2017"/>
    <x v="0"/>
    <s v="LA-16780"/>
    <s v="Laura Armstrong"/>
    <x v="1"/>
    <x v="0"/>
    <x v="5"/>
    <x v="2"/>
    <s v="FUR-FU-10000206"/>
    <x v="0"/>
    <n v="2.3279999999999998"/>
  </r>
  <r>
    <n v="8563"/>
    <s v="CA-2017-123540"/>
    <n v="2"/>
    <x v="3"/>
    <x v="0"/>
    <s v="06/04/2017"/>
    <x v="0"/>
    <s v="DJ-13420"/>
    <s v="Denny Joy"/>
    <x v="1"/>
    <x v="0"/>
    <x v="6"/>
    <x v="2"/>
    <s v="FUR-CH-10000847"/>
    <x v="0"/>
    <n v="1454.9"/>
  </r>
  <r>
    <n v="8564"/>
    <s v="US-2018-108315"/>
    <n v="30"/>
    <x v="3"/>
    <x v="3"/>
    <s v="04/05/2018"/>
    <x v="1"/>
    <s v="MH-18115"/>
    <s v="Mick Hernandez"/>
    <x v="2"/>
    <x v="0"/>
    <x v="2"/>
    <x v="0"/>
    <s v="OFF-BI-10000822"/>
    <x v="1"/>
    <n v="4.8419999999999996"/>
  </r>
  <r>
    <n v="8565"/>
    <s v="US-2018-108315"/>
    <n v="30"/>
    <x v="3"/>
    <x v="3"/>
    <s v="04/05/2018"/>
    <x v="1"/>
    <s v="MH-18115"/>
    <s v="Mick Hernandez"/>
    <x v="2"/>
    <x v="0"/>
    <x v="2"/>
    <x v="0"/>
    <s v="FUR-FU-10000747"/>
    <x v="0"/>
    <n v="220.70400000000001"/>
  </r>
  <r>
    <n v="8566"/>
    <s v="CA-2017-134110"/>
    <n v="17"/>
    <x v="0"/>
    <x v="0"/>
    <s v="18/11/2017"/>
    <x v="2"/>
    <s v="BG-11035"/>
    <s v="Barry Gonzalez"/>
    <x v="0"/>
    <x v="0"/>
    <x v="5"/>
    <x v="2"/>
    <s v="TEC-PH-10002350"/>
    <x v="2"/>
    <n v="67.176000000000002"/>
  </r>
  <r>
    <n v="8567"/>
    <s v="CA-2017-134110"/>
    <n v="17"/>
    <x v="0"/>
    <x v="0"/>
    <s v="18/11/2017"/>
    <x v="2"/>
    <s v="BG-11035"/>
    <s v="Barry Gonzalez"/>
    <x v="0"/>
    <x v="0"/>
    <x v="5"/>
    <x v="2"/>
    <s v="OFF-PA-10000697"/>
    <x v="1"/>
    <n v="15.231999999999999"/>
  </r>
  <r>
    <n v="8568"/>
    <s v="US-2017-136581"/>
    <n v="10"/>
    <x v="0"/>
    <x v="0"/>
    <s v="12/11/2017"/>
    <x v="2"/>
    <s v="SV-20365"/>
    <s v="Seth Vernon"/>
    <x v="0"/>
    <x v="0"/>
    <x v="24"/>
    <x v="3"/>
    <s v="OFF-PA-10002787"/>
    <x v="1"/>
    <n v="31.103999999999999"/>
  </r>
  <r>
    <n v="8569"/>
    <s v="CA-2017-162390"/>
    <n v="6"/>
    <x v="4"/>
    <x v="0"/>
    <s v="12/12/2017"/>
    <x v="1"/>
    <s v="DP-13105"/>
    <s v="Dave Poirier"/>
    <x v="1"/>
    <x v="0"/>
    <x v="15"/>
    <x v="3"/>
    <s v="OFF-BI-10004318"/>
    <x v="1"/>
    <n v="968.74400000000003"/>
  </r>
  <r>
    <n v="8570"/>
    <s v="CA-2017-162390"/>
    <n v="6"/>
    <x v="4"/>
    <x v="0"/>
    <s v="12/12/2017"/>
    <x v="1"/>
    <s v="DP-13105"/>
    <s v="Dave Poirier"/>
    <x v="1"/>
    <x v="0"/>
    <x v="15"/>
    <x v="3"/>
    <s v="OFF-BI-10001721"/>
    <x v="1"/>
    <n v="222.352"/>
  </r>
  <r>
    <n v="8571"/>
    <s v="CA-2017-162390"/>
    <n v="6"/>
    <x v="4"/>
    <x v="0"/>
    <s v="12/12/2017"/>
    <x v="1"/>
    <s v="DP-13105"/>
    <s v="Dave Poirier"/>
    <x v="1"/>
    <x v="0"/>
    <x v="15"/>
    <x v="3"/>
    <s v="TEC-CO-10004202"/>
    <x v="2"/>
    <n v="479.98399999999998"/>
  </r>
  <r>
    <n v="8572"/>
    <s v="CA-2017-162222"/>
    <n v="3"/>
    <x v="3"/>
    <x v="0"/>
    <s v="03/04/2017"/>
    <x v="3"/>
    <s v="SR-20740"/>
    <s v="Steven Roelle"/>
    <x v="2"/>
    <x v="0"/>
    <x v="5"/>
    <x v="2"/>
    <s v="OFF-PA-10003893"/>
    <x v="1"/>
    <n v="10.272"/>
  </r>
  <r>
    <n v="8573"/>
    <s v="CA-2015-121629"/>
    <n v="28"/>
    <x v="0"/>
    <x v="2"/>
    <s v="02/12/2015"/>
    <x v="1"/>
    <s v="BT-11680"/>
    <s v="Brian Thompson"/>
    <x v="0"/>
    <x v="0"/>
    <x v="5"/>
    <x v="2"/>
    <s v="TEC-MA-10004679"/>
    <x v="2"/>
    <n v="998.85"/>
  </r>
  <r>
    <n v="8574"/>
    <s v="CA-2016-164623"/>
    <n v="20"/>
    <x v="2"/>
    <x v="1"/>
    <s v="22/10/2016"/>
    <x v="2"/>
    <s v="MS-17770"/>
    <s v="Maxwell Schwartz"/>
    <x v="0"/>
    <x v="0"/>
    <x v="15"/>
    <x v="3"/>
    <s v="OFF-PA-10000249"/>
    <x v="1"/>
    <n v="24.56"/>
  </r>
  <r>
    <n v="8575"/>
    <s v="CA-2015-159849"/>
    <n v="19"/>
    <x v="8"/>
    <x v="2"/>
    <s v="19/09/2015"/>
    <x v="3"/>
    <s v="JK-15640"/>
    <s v="Jim Kriz"/>
    <x v="2"/>
    <x v="0"/>
    <x v="1"/>
    <x v="1"/>
    <s v="OFF-FA-10000053"/>
    <x v="1"/>
    <n v="5.67"/>
  </r>
  <r>
    <n v="8576"/>
    <s v="CA-2018-101273"/>
    <n v="27"/>
    <x v="6"/>
    <x v="3"/>
    <s v="30/08/2018"/>
    <x v="0"/>
    <s v="ST-20530"/>
    <s v="Shui Tom"/>
    <x v="0"/>
    <x v="0"/>
    <x v="2"/>
    <x v="0"/>
    <s v="OFF-AP-10000804"/>
    <x v="1"/>
    <n v="14.336"/>
  </r>
  <r>
    <n v="8577"/>
    <s v="CA-2018-106747"/>
    <n v="3"/>
    <x v="7"/>
    <x v="3"/>
    <s v="04/07/2018"/>
    <x v="2"/>
    <s v="TS-21505"/>
    <s v="Tony Sayre"/>
    <x v="0"/>
    <x v="0"/>
    <x v="38"/>
    <x v="3"/>
    <s v="FUR-FU-10004188"/>
    <x v="0"/>
    <n v="102.3"/>
  </r>
  <r>
    <n v="8578"/>
    <s v="CA-2018-146164"/>
    <n v="22"/>
    <x v="4"/>
    <x v="3"/>
    <s v="26/12/2018"/>
    <x v="1"/>
    <s v="CM-12190"/>
    <s v="Charlotte Melton"/>
    <x v="0"/>
    <x v="0"/>
    <x v="11"/>
    <x v="2"/>
    <s v="FUR-TA-10004915"/>
    <x v="0"/>
    <n v="607.52"/>
  </r>
  <r>
    <n v="8579"/>
    <s v="CA-2018-146164"/>
    <n v="22"/>
    <x v="4"/>
    <x v="3"/>
    <s v="26/12/2018"/>
    <x v="1"/>
    <s v="CM-12190"/>
    <s v="Charlotte Melton"/>
    <x v="0"/>
    <x v="0"/>
    <x v="11"/>
    <x v="2"/>
    <s v="OFF-ST-10001228"/>
    <x v="1"/>
    <n v="31.16"/>
  </r>
  <r>
    <n v="8580"/>
    <s v="CA-2017-111605"/>
    <n v="27"/>
    <x v="4"/>
    <x v="0"/>
    <s v="02/01/2018"/>
    <x v="1"/>
    <s v="JW-15955"/>
    <s v="Joni Wasserman"/>
    <x v="0"/>
    <x v="0"/>
    <x v="0"/>
    <x v="0"/>
    <s v="OFF-LA-10002368"/>
    <x v="1"/>
    <n v="2.61"/>
  </r>
  <r>
    <n v="8581"/>
    <s v="CA-2015-130673"/>
    <n v="20"/>
    <x v="5"/>
    <x v="2"/>
    <s v="22/05/2015"/>
    <x v="0"/>
    <s v="MC-17590"/>
    <s v="Matt Collister"/>
    <x v="1"/>
    <x v="0"/>
    <x v="5"/>
    <x v="2"/>
    <s v="FUR-FU-10003489"/>
    <x v="0"/>
    <n v="10.332000000000001"/>
  </r>
  <r>
    <n v="8582"/>
    <s v="CA-2015-130673"/>
    <n v="20"/>
    <x v="5"/>
    <x v="2"/>
    <s v="22/05/2015"/>
    <x v="0"/>
    <s v="MC-17590"/>
    <s v="Matt Collister"/>
    <x v="1"/>
    <x v="0"/>
    <x v="5"/>
    <x v="2"/>
    <s v="OFF-PA-10000289"/>
    <x v="1"/>
    <n v="10.368"/>
  </r>
  <r>
    <n v="8583"/>
    <s v="CA-2015-130673"/>
    <n v="20"/>
    <x v="5"/>
    <x v="2"/>
    <s v="22/05/2015"/>
    <x v="0"/>
    <s v="MC-17590"/>
    <s v="Matt Collister"/>
    <x v="1"/>
    <x v="0"/>
    <x v="5"/>
    <x v="2"/>
    <s v="TEC-AC-10004227"/>
    <x v="2"/>
    <n v="20.783999999999999"/>
  </r>
  <r>
    <n v="8584"/>
    <s v="CA-2015-130673"/>
    <n v="20"/>
    <x v="5"/>
    <x v="2"/>
    <s v="22/05/2015"/>
    <x v="0"/>
    <s v="MC-17590"/>
    <s v="Matt Collister"/>
    <x v="1"/>
    <x v="0"/>
    <x v="5"/>
    <x v="2"/>
    <s v="OFF-ST-10000636"/>
    <x v="1"/>
    <n v="66.959999999999994"/>
  </r>
  <r>
    <n v="8585"/>
    <s v="CA-2015-104808"/>
    <n v="4"/>
    <x v="11"/>
    <x v="2"/>
    <s v="08/02/2015"/>
    <x v="0"/>
    <s v="MH-17440"/>
    <s v="Mark Haberlin"/>
    <x v="1"/>
    <x v="0"/>
    <x v="1"/>
    <x v="1"/>
    <s v="OFF-BI-10003676"/>
    <x v="1"/>
    <n v="17.248000000000001"/>
  </r>
  <r>
    <n v="8586"/>
    <s v="US-2018-132927"/>
    <n v="9"/>
    <x v="4"/>
    <x v="3"/>
    <s v="15/12/2018"/>
    <x v="1"/>
    <s v="RD-19720"/>
    <s v="Roger Demir"/>
    <x v="0"/>
    <x v="0"/>
    <x v="9"/>
    <x v="3"/>
    <s v="OFF-BI-10001116"/>
    <x v="1"/>
    <n v="11.087999999999999"/>
  </r>
  <r>
    <n v="8587"/>
    <s v="CA-2018-162015"/>
    <n v="11"/>
    <x v="7"/>
    <x v="3"/>
    <s v="18/07/2018"/>
    <x v="1"/>
    <s v="KB-16240"/>
    <s v="Karen Bern"/>
    <x v="1"/>
    <x v="0"/>
    <x v="1"/>
    <x v="1"/>
    <s v="TEC-AC-10003832"/>
    <x v="2"/>
    <n v="1287.45"/>
  </r>
  <r>
    <n v="8588"/>
    <s v="CA-2018-162015"/>
    <n v="11"/>
    <x v="7"/>
    <x v="3"/>
    <s v="18/07/2018"/>
    <x v="1"/>
    <s v="KB-16240"/>
    <s v="Karen Bern"/>
    <x v="1"/>
    <x v="0"/>
    <x v="1"/>
    <x v="1"/>
    <s v="OFF-AP-10003040"/>
    <x v="1"/>
    <n v="168.1"/>
  </r>
  <r>
    <n v="8589"/>
    <s v="CA-2016-138492"/>
    <n v="15"/>
    <x v="5"/>
    <x v="1"/>
    <s v="22/05/2016"/>
    <x v="1"/>
    <s v="FC-14335"/>
    <s v="Fred Chung"/>
    <x v="1"/>
    <x v="0"/>
    <x v="9"/>
    <x v="3"/>
    <s v="OFF-ST-10002583"/>
    <x v="1"/>
    <n v="51.968000000000004"/>
  </r>
  <r>
    <n v="8590"/>
    <s v="CA-2018-145338"/>
    <n v="29"/>
    <x v="9"/>
    <x v="3"/>
    <s v="01/02/2018"/>
    <x v="2"/>
    <s v="BD-11770"/>
    <s v="Bryan Davis"/>
    <x v="0"/>
    <x v="0"/>
    <x v="9"/>
    <x v="3"/>
    <s v="OFF-AR-10002053"/>
    <x v="1"/>
    <n v="4.7679999999999998"/>
  </r>
  <r>
    <n v="8591"/>
    <s v="CA-2018-126676"/>
    <n v="29"/>
    <x v="8"/>
    <x v="3"/>
    <s v="01/10/2018"/>
    <x v="2"/>
    <s v="FH-14365"/>
    <s v="Fred Hopkins"/>
    <x v="1"/>
    <x v="0"/>
    <x v="15"/>
    <x v="3"/>
    <s v="OFF-EN-10004846"/>
    <x v="1"/>
    <n v="7.98"/>
  </r>
  <r>
    <n v="8592"/>
    <s v="CA-2018-101700"/>
    <n v="23"/>
    <x v="3"/>
    <x v="3"/>
    <s v="26/04/2018"/>
    <x v="2"/>
    <s v="SO-20335"/>
    <s v="Sean O'Donnell"/>
    <x v="0"/>
    <x v="0"/>
    <x v="22"/>
    <x v="1"/>
    <s v="OFF-EN-10003134"/>
    <x v="1"/>
    <n v="18.687999999999999"/>
  </r>
  <r>
    <n v="8593"/>
    <s v="CA-2018-101700"/>
    <n v="23"/>
    <x v="3"/>
    <x v="3"/>
    <s v="26/04/2018"/>
    <x v="2"/>
    <s v="SO-20335"/>
    <s v="Sean O'Donnell"/>
    <x v="0"/>
    <x v="0"/>
    <x v="22"/>
    <x v="1"/>
    <s v="FUR-FU-10001025"/>
    <x v="0"/>
    <n v="11.664"/>
  </r>
  <r>
    <n v="8594"/>
    <s v="CA-2018-159667"/>
    <n v="9"/>
    <x v="0"/>
    <x v="3"/>
    <s v="13/11/2018"/>
    <x v="1"/>
    <s v="PM-19135"/>
    <s v="Peter McVee"/>
    <x v="2"/>
    <x v="0"/>
    <x v="2"/>
    <x v="0"/>
    <s v="TEC-AC-10002567"/>
    <x v="2"/>
    <n v="191.976"/>
  </r>
  <r>
    <n v="8595"/>
    <s v="CA-2018-159667"/>
    <n v="9"/>
    <x v="0"/>
    <x v="3"/>
    <s v="13/11/2018"/>
    <x v="1"/>
    <s v="PM-19135"/>
    <s v="Peter McVee"/>
    <x v="2"/>
    <x v="0"/>
    <x v="2"/>
    <x v="0"/>
    <s v="TEC-PH-10004094"/>
    <x v="2"/>
    <n v="499.16800000000001"/>
  </r>
  <r>
    <n v="8596"/>
    <s v="CA-2015-111934"/>
    <n v="5"/>
    <x v="5"/>
    <x v="2"/>
    <s v="07/05/2015"/>
    <x v="2"/>
    <s v="GD-14590"/>
    <s v="Giulietta Dortch"/>
    <x v="1"/>
    <x v="0"/>
    <x v="17"/>
    <x v="0"/>
    <s v="OFF-BI-10004364"/>
    <x v="1"/>
    <n v="11.88"/>
  </r>
  <r>
    <n v="8597"/>
    <s v="CA-2015-111934"/>
    <n v="5"/>
    <x v="5"/>
    <x v="2"/>
    <s v="07/05/2015"/>
    <x v="2"/>
    <s v="GD-14590"/>
    <s v="Giulietta Dortch"/>
    <x v="1"/>
    <x v="0"/>
    <x v="17"/>
    <x v="0"/>
    <s v="OFF-PA-10000474"/>
    <x v="1"/>
    <n v="35.44"/>
  </r>
  <r>
    <n v="8598"/>
    <s v="US-2017-117387"/>
    <n v="27"/>
    <x v="2"/>
    <x v="0"/>
    <s v="31/10/2017"/>
    <x v="1"/>
    <s v="PA-19060"/>
    <s v="Pete Armstrong"/>
    <x v="2"/>
    <x v="0"/>
    <x v="1"/>
    <x v="1"/>
    <s v="OFF-BI-10004308"/>
    <x v="1"/>
    <n v="67.135999999999996"/>
  </r>
  <r>
    <n v="8599"/>
    <s v="CA-2015-141110"/>
    <n v="26"/>
    <x v="0"/>
    <x v="2"/>
    <s v="01/12/2015"/>
    <x v="1"/>
    <s v="LS-17200"/>
    <s v="Luke Schmidt"/>
    <x v="1"/>
    <x v="0"/>
    <x v="1"/>
    <x v="1"/>
    <s v="OFF-BI-10002012"/>
    <x v="1"/>
    <n v="4.32"/>
  </r>
  <r>
    <n v="8600"/>
    <s v="CA-2015-141110"/>
    <n v="26"/>
    <x v="0"/>
    <x v="2"/>
    <s v="01/12/2015"/>
    <x v="1"/>
    <s v="LS-17200"/>
    <s v="Luke Schmidt"/>
    <x v="1"/>
    <x v="0"/>
    <x v="1"/>
    <x v="1"/>
    <s v="OFF-PA-10002586"/>
    <x v="1"/>
    <n v="14.94"/>
  </r>
  <r>
    <n v="8601"/>
    <s v="CA-2015-141110"/>
    <n v="26"/>
    <x v="0"/>
    <x v="2"/>
    <s v="01/12/2015"/>
    <x v="1"/>
    <s v="LS-17200"/>
    <s v="Luke Schmidt"/>
    <x v="1"/>
    <x v="0"/>
    <x v="1"/>
    <x v="1"/>
    <s v="OFF-AP-10000692"/>
    <x v="1"/>
    <n v="40.54"/>
  </r>
  <r>
    <n v="8602"/>
    <s v="CA-2015-141110"/>
    <n v="26"/>
    <x v="0"/>
    <x v="2"/>
    <s v="01/12/2015"/>
    <x v="1"/>
    <s v="LS-17200"/>
    <s v="Luke Schmidt"/>
    <x v="1"/>
    <x v="0"/>
    <x v="1"/>
    <x v="1"/>
    <s v="OFF-BI-10001553"/>
    <x v="1"/>
    <n v="7.3120000000000003"/>
  </r>
  <r>
    <n v="8603"/>
    <s v="US-2015-133949"/>
    <n v="31"/>
    <x v="4"/>
    <x v="2"/>
    <s v="31/12/2015"/>
    <x v="3"/>
    <s v="JL-15175"/>
    <s v="James Lanier"/>
    <x v="2"/>
    <x v="0"/>
    <x v="33"/>
    <x v="1"/>
    <s v="TEC-PH-10004908"/>
    <x v="2"/>
    <n v="475.94400000000002"/>
  </r>
  <r>
    <n v="8604"/>
    <s v="US-2017-116365"/>
    <n v="3"/>
    <x v="9"/>
    <x v="0"/>
    <s v="08/01/2017"/>
    <x v="1"/>
    <s v="CA-12310"/>
    <s v="Christine Abelman"/>
    <x v="1"/>
    <x v="0"/>
    <x v="5"/>
    <x v="2"/>
    <s v="TEC-AC-10002217"/>
    <x v="2"/>
    <n v="30.08"/>
  </r>
  <r>
    <n v="8605"/>
    <s v="US-2017-116365"/>
    <n v="3"/>
    <x v="9"/>
    <x v="0"/>
    <s v="08/01/2017"/>
    <x v="1"/>
    <s v="CA-12310"/>
    <s v="Christine Abelman"/>
    <x v="1"/>
    <x v="0"/>
    <x v="5"/>
    <x v="2"/>
    <s v="TEC-AC-10002942"/>
    <x v="2"/>
    <n v="165.6"/>
  </r>
  <r>
    <n v="8606"/>
    <s v="US-2017-116365"/>
    <n v="3"/>
    <x v="9"/>
    <x v="0"/>
    <s v="08/01/2017"/>
    <x v="1"/>
    <s v="CA-12310"/>
    <s v="Christine Abelman"/>
    <x v="1"/>
    <x v="0"/>
    <x v="5"/>
    <x v="2"/>
    <s v="TEC-PH-10002890"/>
    <x v="2"/>
    <n v="180.96"/>
  </r>
  <r>
    <n v="8607"/>
    <s v="CA-2018-162936"/>
    <n v="18"/>
    <x v="6"/>
    <x v="3"/>
    <s v="22/08/2018"/>
    <x v="1"/>
    <s v="CM-12160"/>
    <s v="Charles McCrossin"/>
    <x v="0"/>
    <x v="0"/>
    <x v="31"/>
    <x v="3"/>
    <s v="TEC-AC-10003614"/>
    <x v="2"/>
    <n v="23.18"/>
  </r>
  <r>
    <n v="8608"/>
    <s v="CA-2015-151946"/>
    <n v="4"/>
    <x v="1"/>
    <x v="2"/>
    <s v="09/06/2015"/>
    <x v="1"/>
    <s v="BT-11440"/>
    <s v="Bobby Trafton"/>
    <x v="0"/>
    <x v="0"/>
    <x v="15"/>
    <x v="3"/>
    <s v="FUR-FU-10002878"/>
    <x v="0"/>
    <n v="56.96"/>
  </r>
  <r>
    <n v="8609"/>
    <s v="CA-2015-151946"/>
    <n v="4"/>
    <x v="1"/>
    <x v="2"/>
    <s v="09/06/2015"/>
    <x v="1"/>
    <s v="BT-11440"/>
    <s v="Bobby Trafton"/>
    <x v="0"/>
    <x v="0"/>
    <x v="15"/>
    <x v="3"/>
    <s v="OFF-AP-10001626"/>
    <x v="1"/>
    <n v="15.56"/>
  </r>
  <r>
    <n v="8610"/>
    <s v="CA-2015-151946"/>
    <n v="4"/>
    <x v="1"/>
    <x v="2"/>
    <s v="09/06/2015"/>
    <x v="1"/>
    <s v="BT-11440"/>
    <s v="Bobby Trafton"/>
    <x v="0"/>
    <x v="0"/>
    <x v="15"/>
    <x v="3"/>
    <s v="FUR-BO-10003272"/>
    <x v="0"/>
    <n v="353.56799999999998"/>
  </r>
  <r>
    <n v="8611"/>
    <s v="CA-2015-151946"/>
    <n v="4"/>
    <x v="1"/>
    <x v="2"/>
    <s v="09/06/2015"/>
    <x v="1"/>
    <s v="BT-11440"/>
    <s v="Bobby Trafton"/>
    <x v="0"/>
    <x v="0"/>
    <x v="15"/>
    <x v="3"/>
    <s v="FUR-FU-10002191"/>
    <x v="0"/>
    <n v="13.96"/>
  </r>
  <r>
    <n v="8612"/>
    <s v="CA-2018-123624"/>
    <n v="13"/>
    <x v="0"/>
    <x v="3"/>
    <s v="17/11/2018"/>
    <x v="0"/>
    <s v="SE-20110"/>
    <s v="Sanjit Engle"/>
    <x v="0"/>
    <x v="0"/>
    <x v="1"/>
    <x v="1"/>
    <s v="TEC-AC-10000682"/>
    <x v="2"/>
    <n v="82.95"/>
  </r>
  <r>
    <n v="8613"/>
    <s v="CA-2017-146437"/>
    <n v="28"/>
    <x v="9"/>
    <x v="0"/>
    <s v="01/02/2017"/>
    <x v="0"/>
    <s v="HG-14965"/>
    <s v="Henry Goldwyn"/>
    <x v="1"/>
    <x v="0"/>
    <x v="1"/>
    <x v="1"/>
    <s v="OFF-AR-10000588"/>
    <x v="1"/>
    <n v="39.68"/>
  </r>
  <r>
    <n v="8614"/>
    <s v="CA-2017-138233"/>
    <n v="9"/>
    <x v="0"/>
    <x v="0"/>
    <s v="14/11/2017"/>
    <x v="1"/>
    <s v="PF-19165"/>
    <s v="Philip Fox"/>
    <x v="0"/>
    <x v="0"/>
    <x v="1"/>
    <x v="1"/>
    <s v="TEC-AC-10002001"/>
    <x v="2"/>
    <n v="479.97"/>
  </r>
  <r>
    <n v="8615"/>
    <s v="CA-2017-165918"/>
    <n v="10"/>
    <x v="8"/>
    <x v="0"/>
    <s v="14/09/2017"/>
    <x v="1"/>
    <s v="BD-11770"/>
    <s v="Bryan Davis"/>
    <x v="0"/>
    <x v="0"/>
    <x v="4"/>
    <x v="1"/>
    <s v="OFF-LA-10003720"/>
    <x v="1"/>
    <n v="7.38"/>
  </r>
  <r>
    <n v="8616"/>
    <s v="CA-2017-165918"/>
    <n v="10"/>
    <x v="8"/>
    <x v="0"/>
    <s v="14/09/2017"/>
    <x v="1"/>
    <s v="BD-11770"/>
    <s v="Bryan Davis"/>
    <x v="0"/>
    <x v="0"/>
    <x v="4"/>
    <x v="1"/>
    <s v="OFF-BI-10004364"/>
    <x v="1"/>
    <n v="14.256"/>
  </r>
  <r>
    <n v="8617"/>
    <s v="CA-2017-165918"/>
    <n v="10"/>
    <x v="8"/>
    <x v="0"/>
    <s v="14/09/2017"/>
    <x v="1"/>
    <s v="BD-11770"/>
    <s v="Bryan Davis"/>
    <x v="0"/>
    <x v="0"/>
    <x v="4"/>
    <x v="1"/>
    <s v="OFF-PA-10000100"/>
    <x v="1"/>
    <n v="81.98"/>
  </r>
  <r>
    <n v="8618"/>
    <s v="CA-2017-165918"/>
    <n v="10"/>
    <x v="8"/>
    <x v="0"/>
    <s v="14/09/2017"/>
    <x v="1"/>
    <s v="BD-11770"/>
    <s v="Bryan Davis"/>
    <x v="0"/>
    <x v="0"/>
    <x v="4"/>
    <x v="1"/>
    <s v="OFF-BI-10004826"/>
    <x v="1"/>
    <n v="39.624000000000002"/>
  </r>
  <r>
    <n v="8619"/>
    <s v="CA-2018-117513"/>
    <n v="3"/>
    <x v="10"/>
    <x v="3"/>
    <s v="08/03/2018"/>
    <x v="1"/>
    <s v="BT-11395"/>
    <s v="Bill Tyler"/>
    <x v="1"/>
    <x v="0"/>
    <x v="1"/>
    <x v="1"/>
    <s v="FUR-TA-10001520"/>
    <x v="0"/>
    <n v="399.67200000000003"/>
  </r>
  <r>
    <n v="8620"/>
    <s v="CA-2018-132437"/>
    <n v="8"/>
    <x v="8"/>
    <x v="3"/>
    <s v="13/09/2018"/>
    <x v="0"/>
    <s v="EM-14095"/>
    <s v="Eudokia Martin"/>
    <x v="1"/>
    <x v="0"/>
    <x v="15"/>
    <x v="3"/>
    <s v="OFF-ST-10001031"/>
    <x v="1"/>
    <n v="65.12"/>
  </r>
  <r>
    <n v="8621"/>
    <s v="US-2018-119319"/>
    <n v="6"/>
    <x v="0"/>
    <x v="3"/>
    <s v="09/11/2018"/>
    <x v="0"/>
    <s v="LC-17050"/>
    <s v="Liz Carlisle"/>
    <x v="0"/>
    <x v="0"/>
    <x v="5"/>
    <x v="2"/>
    <s v="FUR-FU-10003878"/>
    <x v="0"/>
    <n v="30.56"/>
  </r>
  <r>
    <n v="8622"/>
    <s v="CA-2018-104318"/>
    <n v="13"/>
    <x v="5"/>
    <x v="3"/>
    <s v="18/05/2018"/>
    <x v="1"/>
    <s v="FH-14275"/>
    <s v="Frank Hawley"/>
    <x v="1"/>
    <x v="0"/>
    <x v="18"/>
    <x v="0"/>
    <s v="OFF-AP-10000358"/>
    <x v="1"/>
    <n v="20.768000000000001"/>
  </r>
  <r>
    <n v="8623"/>
    <s v="US-2017-114230"/>
    <n v="27"/>
    <x v="0"/>
    <x v="0"/>
    <s v="01/12/2017"/>
    <x v="1"/>
    <s v="CM-12235"/>
    <s v="Chris McAfee"/>
    <x v="0"/>
    <x v="0"/>
    <x v="16"/>
    <x v="1"/>
    <s v="OFF-ST-10000876"/>
    <x v="1"/>
    <n v="39.808"/>
  </r>
  <r>
    <n v="8624"/>
    <s v="CA-2016-136147"/>
    <n v="13"/>
    <x v="0"/>
    <x v="1"/>
    <s v="18/11/2016"/>
    <x v="1"/>
    <s v="FM-14380"/>
    <s v="Fred McMath"/>
    <x v="0"/>
    <x v="0"/>
    <x v="2"/>
    <x v="0"/>
    <s v="OFF-BI-10004224"/>
    <x v="1"/>
    <n v="121.104"/>
  </r>
  <r>
    <n v="8625"/>
    <s v="CA-2016-136147"/>
    <n v="13"/>
    <x v="0"/>
    <x v="1"/>
    <s v="18/11/2016"/>
    <x v="1"/>
    <s v="FM-14380"/>
    <s v="Fred McMath"/>
    <x v="0"/>
    <x v="0"/>
    <x v="2"/>
    <x v="0"/>
    <s v="TEC-AC-10004568"/>
    <x v="2"/>
    <n v="111.96"/>
  </r>
  <r>
    <n v="8626"/>
    <s v="CA-2016-156118"/>
    <n v="8"/>
    <x v="4"/>
    <x v="1"/>
    <s v="12/12/2016"/>
    <x v="1"/>
    <s v="HG-14965"/>
    <s v="Henry Goldwyn"/>
    <x v="1"/>
    <x v="0"/>
    <x v="22"/>
    <x v="1"/>
    <s v="OFF-PA-10000533"/>
    <x v="1"/>
    <n v="15.696"/>
  </r>
  <r>
    <n v="8627"/>
    <s v="CA-2016-164084"/>
    <n v="7"/>
    <x v="8"/>
    <x v="1"/>
    <s v="12/09/2016"/>
    <x v="1"/>
    <s v="AG-10525"/>
    <s v="Andy Gerbode"/>
    <x v="1"/>
    <x v="0"/>
    <x v="15"/>
    <x v="3"/>
    <s v="OFF-ST-10003638"/>
    <x v="1"/>
    <n v="70.260000000000005"/>
  </r>
  <r>
    <n v="8628"/>
    <s v="CA-2016-164084"/>
    <n v="7"/>
    <x v="8"/>
    <x v="1"/>
    <s v="12/09/2016"/>
    <x v="1"/>
    <s v="AG-10525"/>
    <s v="Andy Gerbode"/>
    <x v="1"/>
    <x v="0"/>
    <x v="15"/>
    <x v="3"/>
    <s v="TEC-AC-10002305"/>
    <x v="2"/>
    <n v="90"/>
  </r>
  <r>
    <n v="8629"/>
    <s v="CA-2016-164084"/>
    <n v="7"/>
    <x v="8"/>
    <x v="1"/>
    <s v="12/09/2016"/>
    <x v="1"/>
    <s v="AG-10525"/>
    <s v="Andy Gerbode"/>
    <x v="1"/>
    <x v="0"/>
    <x v="15"/>
    <x v="3"/>
    <s v="OFF-BI-10000605"/>
    <x v="1"/>
    <n v="6.0960000000000001"/>
  </r>
  <r>
    <n v="8630"/>
    <s v="CA-2016-164084"/>
    <n v="7"/>
    <x v="8"/>
    <x v="1"/>
    <s v="12/09/2016"/>
    <x v="1"/>
    <s v="AG-10525"/>
    <s v="Andy Gerbode"/>
    <x v="1"/>
    <x v="0"/>
    <x v="15"/>
    <x v="3"/>
    <s v="FUR-TA-10003569"/>
    <x v="0"/>
    <n v="481.17599999999999"/>
  </r>
  <r>
    <n v="8631"/>
    <s v="CA-2016-164084"/>
    <n v="7"/>
    <x v="8"/>
    <x v="1"/>
    <s v="12/09/2016"/>
    <x v="1"/>
    <s v="AG-10525"/>
    <s v="Andy Gerbode"/>
    <x v="1"/>
    <x v="0"/>
    <x v="15"/>
    <x v="3"/>
    <s v="OFF-FA-10003059"/>
    <x v="1"/>
    <n v="7.24"/>
  </r>
  <r>
    <n v="8632"/>
    <s v="CA-2017-107783"/>
    <n v="28"/>
    <x v="7"/>
    <x v="0"/>
    <s v="29/07/2017"/>
    <x v="2"/>
    <s v="OT-18730"/>
    <s v="Olvera Toch"/>
    <x v="0"/>
    <x v="0"/>
    <x v="9"/>
    <x v="3"/>
    <s v="FUR-BO-10004409"/>
    <x v="0"/>
    <n v="177.45"/>
  </r>
  <r>
    <n v="8633"/>
    <s v="CA-2017-107783"/>
    <n v="28"/>
    <x v="7"/>
    <x v="0"/>
    <s v="29/07/2017"/>
    <x v="2"/>
    <s v="OT-18730"/>
    <s v="Olvera Toch"/>
    <x v="0"/>
    <x v="0"/>
    <x v="9"/>
    <x v="3"/>
    <s v="OFF-BI-10000545"/>
    <x v="1"/>
    <n v="1369.7639999999999"/>
  </r>
  <r>
    <n v="8634"/>
    <s v="CA-2017-107783"/>
    <n v="28"/>
    <x v="7"/>
    <x v="0"/>
    <s v="29/07/2017"/>
    <x v="2"/>
    <s v="OT-18730"/>
    <s v="Olvera Toch"/>
    <x v="0"/>
    <x v="0"/>
    <x v="9"/>
    <x v="3"/>
    <s v="OFF-AP-10004052"/>
    <x v="1"/>
    <n v="9.48"/>
  </r>
  <r>
    <n v="8635"/>
    <s v="CA-2018-159793"/>
    <n v="25"/>
    <x v="6"/>
    <x v="3"/>
    <s v="29/08/2018"/>
    <x v="1"/>
    <s v="SV-20365"/>
    <s v="Seth Vernon"/>
    <x v="0"/>
    <x v="0"/>
    <x v="9"/>
    <x v="3"/>
    <s v="FUR-BO-10001798"/>
    <x v="0"/>
    <n v="130.97999999999999"/>
  </r>
  <r>
    <n v="8636"/>
    <s v="CA-2015-160094"/>
    <n v="30"/>
    <x v="3"/>
    <x v="2"/>
    <s v="02/05/2015"/>
    <x v="2"/>
    <s v="JM-16195"/>
    <s v="Justin MacKendrick"/>
    <x v="0"/>
    <x v="0"/>
    <x v="0"/>
    <x v="0"/>
    <s v="OFF-AR-10004010"/>
    <x v="1"/>
    <n v="174.95"/>
  </r>
  <r>
    <n v="8637"/>
    <s v="CA-2015-160094"/>
    <n v="30"/>
    <x v="3"/>
    <x v="2"/>
    <s v="02/05/2015"/>
    <x v="2"/>
    <s v="JM-16195"/>
    <s v="Justin MacKendrick"/>
    <x v="0"/>
    <x v="0"/>
    <x v="0"/>
    <x v="0"/>
    <s v="OFF-ST-10000585"/>
    <x v="1"/>
    <n v="826"/>
  </r>
  <r>
    <n v="8638"/>
    <s v="CA-2018-151281"/>
    <n v="27"/>
    <x v="3"/>
    <x v="3"/>
    <s v="02/05/2018"/>
    <x v="1"/>
    <s v="HM-14980"/>
    <s v="Henry MacAllister"/>
    <x v="0"/>
    <x v="0"/>
    <x v="4"/>
    <x v="1"/>
    <s v="FUR-FU-10000397"/>
    <x v="0"/>
    <n v="139.58000000000001"/>
  </r>
  <r>
    <n v="8639"/>
    <s v="CA-2018-118346"/>
    <n v="23"/>
    <x v="7"/>
    <x v="3"/>
    <s v="24/07/2018"/>
    <x v="2"/>
    <s v="PO-19180"/>
    <s v="Philisse Overcash"/>
    <x v="2"/>
    <x v="0"/>
    <x v="6"/>
    <x v="2"/>
    <s v="TEC-AC-10000736"/>
    <x v="2"/>
    <n v="399.95"/>
  </r>
  <r>
    <n v="8640"/>
    <s v="CA-2015-129819"/>
    <n v="13"/>
    <x v="4"/>
    <x v="2"/>
    <s v="15/12/2015"/>
    <x v="0"/>
    <s v="KC-16675"/>
    <s v="Kimberly Carter"/>
    <x v="1"/>
    <x v="0"/>
    <x v="0"/>
    <x v="0"/>
    <s v="OFF-BI-10004970"/>
    <x v="1"/>
    <n v="12.39"/>
  </r>
  <r>
    <n v="8641"/>
    <s v="US-2018-148551"/>
    <n v="12"/>
    <x v="9"/>
    <x v="3"/>
    <s v="16/01/2018"/>
    <x v="1"/>
    <s v="DB-13120"/>
    <s v="David Bremer"/>
    <x v="1"/>
    <x v="0"/>
    <x v="5"/>
    <x v="2"/>
    <s v="OFF-BI-10000545"/>
    <x v="1"/>
    <n v="760.98"/>
  </r>
  <r>
    <n v="8642"/>
    <s v="CA-2018-147767"/>
    <n v="2"/>
    <x v="4"/>
    <x v="3"/>
    <s v="02/12/2018"/>
    <x v="3"/>
    <s v="SV-20935"/>
    <s v="Susan Vittorini"/>
    <x v="0"/>
    <x v="0"/>
    <x v="16"/>
    <x v="1"/>
    <s v="OFF-BI-10001670"/>
    <x v="1"/>
    <n v="67.86"/>
  </r>
  <r>
    <n v="8643"/>
    <s v="CA-2016-108259"/>
    <n v="8"/>
    <x v="0"/>
    <x v="1"/>
    <s v="15/11/2016"/>
    <x v="1"/>
    <s v="NS-18640"/>
    <s v="Noel Staavos"/>
    <x v="1"/>
    <x v="0"/>
    <x v="3"/>
    <x v="0"/>
    <s v="OFF-FA-10000624"/>
    <x v="1"/>
    <n v="31.504000000000001"/>
  </r>
  <r>
    <n v="8644"/>
    <s v="CA-2016-108259"/>
    <n v="8"/>
    <x v="0"/>
    <x v="1"/>
    <s v="15/11/2016"/>
    <x v="1"/>
    <s v="NS-18640"/>
    <s v="Noel Staavos"/>
    <x v="1"/>
    <x v="0"/>
    <x v="3"/>
    <x v="0"/>
    <s v="OFF-LA-10002945"/>
    <x v="1"/>
    <n v="5.04"/>
  </r>
  <r>
    <n v="8645"/>
    <s v="CA-2016-108259"/>
    <n v="8"/>
    <x v="0"/>
    <x v="1"/>
    <s v="15/11/2016"/>
    <x v="1"/>
    <s v="NS-18640"/>
    <s v="Noel Staavos"/>
    <x v="1"/>
    <x v="0"/>
    <x v="3"/>
    <x v="0"/>
    <s v="OFF-BI-10000315"/>
    <x v="1"/>
    <n v="39.878999999999998"/>
  </r>
  <r>
    <n v="8646"/>
    <s v="CA-2016-108259"/>
    <n v="8"/>
    <x v="0"/>
    <x v="1"/>
    <s v="15/11/2016"/>
    <x v="1"/>
    <s v="NS-18640"/>
    <s v="Noel Staavos"/>
    <x v="1"/>
    <x v="0"/>
    <x v="3"/>
    <x v="0"/>
    <s v="FUR-FU-10000023"/>
    <x v="0"/>
    <n v="4.7119999999999997"/>
  </r>
  <r>
    <n v="8647"/>
    <s v="CA-2017-113341"/>
    <n v="25"/>
    <x v="0"/>
    <x v="0"/>
    <s v="29/11/2017"/>
    <x v="1"/>
    <s v="MH-17455"/>
    <s v="Mark Hamilton"/>
    <x v="0"/>
    <x v="0"/>
    <x v="1"/>
    <x v="1"/>
    <s v="FUR-CH-10004698"/>
    <x v="0"/>
    <n v="194.352"/>
  </r>
  <r>
    <n v="8648"/>
    <s v="US-2016-131842"/>
    <n v="5"/>
    <x v="4"/>
    <x v="1"/>
    <s v="08/12/2016"/>
    <x v="2"/>
    <s v="RR-19525"/>
    <s v="Rick Reed"/>
    <x v="1"/>
    <x v="0"/>
    <x v="18"/>
    <x v="0"/>
    <s v="FUR-CH-10004477"/>
    <x v="0"/>
    <n v="97.424000000000007"/>
  </r>
  <r>
    <n v="8649"/>
    <s v="CA-2017-164574"/>
    <n v="29"/>
    <x v="7"/>
    <x v="0"/>
    <s v="03/08/2017"/>
    <x v="1"/>
    <s v="RH-19555"/>
    <s v="Ritsa Hightower"/>
    <x v="0"/>
    <x v="0"/>
    <x v="3"/>
    <x v="0"/>
    <s v="OFF-ST-10003816"/>
    <x v="1"/>
    <n v="704.76"/>
  </r>
  <r>
    <n v="8650"/>
    <s v="CA-2017-164574"/>
    <n v="29"/>
    <x v="7"/>
    <x v="0"/>
    <s v="03/08/2017"/>
    <x v="1"/>
    <s v="RH-19555"/>
    <s v="Ritsa Hightower"/>
    <x v="0"/>
    <x v="0"/>
    <x v="3"/>
    <x v="0"/>
    <s v="OFF-BI-10002429"/>
    <x v="1"/>
    <n v="27.396000000000001"/>
  </r>
  <r>
    <n v="8651"/>
    <s v="CA-2015-142769"/>
    <n v="13"/>
    <x v="8"/>
    <x v="2"/>
    <s v="13/09/2015"/>
    <x v="3"/>
    <s v="RP-19390"/>
    <s v="Resi Pölking"/>
    <x v="0"/>
    <x v="0"/>
    <x v="4"/>
    <x v="1"/>
    <s v="OFF-FA-10000840"/>
    <x v="1"/>
    <n v="5.7"/>
  </r>
  <r>
    <n v="8652"/>
    <s v="CA-2015-142769"/>
    <n v="13"/>
    <x v="8"/>
    <x v="2"/>
    <s v="13/09/2015"/>
    <x v="3"/>
    <s v="RP-19390"/>
    <s v="Resi Pölking"/>
    <x v="0"/>
    <x v="0"/>
    <x v="4"/>
    <x v="1"/>
    <s v="FUR-FU-10001918"/>
    <x v="0"/>
    <n v="14.19"/>
  </r>
  <r>
    <n v="8653"/>
    <s v="CA-2015-142769"/>
    <n v="13"/>
    <x v="8"/>
    <x v="2"/>
    <s v="13/09/2015"/>
    <x v="3"/>
    <s v="RP-19390"/>
    <s v="Resi Pölking"/>
    <x v="0"/>
    <x v="0"/>
    <x v="4"/>
    <x v="1"/>
    <s v="OFF-SU-10001574"/>
    <x v="1"/>
    <n v="7.3"/>
  </r>
  <r>
    <n v="8654"/>
    <s v="CA-2015-142769"/>
    <n v="13"/>
    <x v="8"/>
    <x v="2"/>
    <s v="13/09/2015"/>
    <x v="3"/>
    <s v="RP-19390"/>
    <s v="Resi Pölking"/>
    <x v="0"/>
    <x v="0"/>
    <x v="4"/>
    <x v="1"/>
    <s v="TEC-AC-10001606"/>
    <x v="2"/>
    <n v="199.98"/>
  </r>
  <r>
    <n v="8655"/>
    <s v="CA-2015-142769"/>
    <n v="13"/>
    <x v="8"/>
    <x v="2"/>
    <s v="13/09/2015"/>
    <x v="3"/>
    <s v="RP-19390"/>
    <s v="Resi Pölking"/>
    <x v="0"/>
    <x v="0"/>
    <x v="4"/>
    <x v="1"/>
    <s v="TEC-AC-10003399"/>
    <x v="2"/>
    <n v="144.96"/>
  </r>
  <r>
    <n v="8656"/>
    <s v="CA-2015-142769"/>
    <n v="13"/>
    <x v="8"/>
    <x v="2"/>
    <s v="13/09/2015"/>
    <x v="3"/>
    <s v="RP-19390"/>
    <s v="Resi Pölking"/>
    <x v="0"/>
    <x v="0"/>
    <x v="4"/>
    <x v="1"/>
    <s v="TEC-AC-10000865"/>
    <x v="2"/>
    <n v="118"/>
  </r>
  <r>
    <n v="8657"/>
    <s v="CA-2015-142769"/>
    <n v="13"/>
    <x v="8"/>
    <x v="2"/>
    <s v="13/09/2015"/>
    <x v="3"/>
    <s v="RP-19390"/>
    <s v="Resi Pölking"/>
    <x v="0"/>
    <x v="0"/>
    <x v="4"/>
    <x v="1"/>
    <s v="OFF-PA-10002923"/>
    <x v="1"/>
    <n v="48.94"/>
  </r>
  <r>
    <n v="8658"/>
    <s v="CA-2015-142769"/>
    <n v="13"/>
    <x v="8"/>
    <x v="2"/>
    <s v="13/09/2015"/>
    <x v="3"/>
    <s v="RP-19390"/>
    <s v="Resi Pölking"/>
    <x v="0"/>
    <x v="0"/>
    <x v="4"/>
    <x v="1"/>
    <s v="OFF-AP-10004785"/>
    <x v="1"/>
    <n v="22.66"/>
  </r>
  <r>
    <n v="8659"/>
    <s v="CA-2017-168361"/>
    <n v="21"/>
    <x v="1"/>
    <x v="0"/>
    <s v="25/06/2017"/>
    <x v="1"/>
    <s v="KB-16600"/>
    <s v="Ken Brennan"/>
    <x v="1"/>
    <x v="0"/>
    <x v="10"/>
    <x v="2"/>
    <s v="OFF-BI-10003727"/>
    <x v="1"/>
    <n v="0.83599999999999997"/>
  </r>
  <r>
    <n v="8660"/>
    <s v="CA-2017-153185"/>
    <n v="3"/>
    <x v="8"/>
    <x v="0"/>
    <s v="08/09/2017"/>
    <x v="1"/>
    <s v="MH-17620"/>
    <s v="Matt Hagelstein"/>
    <x v="1"/>
    <x v="0"/>
    <x v="24"/>
    <x v="3"/>
    <s v="OFF-PA-10002246"/>
    <x v="1"/>
    <n v="30.96"/>
  </r>
  <r>
    <n v="8661"/>
    <s v="CA-2018-124765"/>
    <n v="25"/>
    <x v="0"/>
    <x v="3"/>
    <s v="30/11/2018"/>
    <x v="1"/>
    <s v="HZ-14950"/>
    <s v="Henia Zydlo"/>
    <x v="0"/>
    <x v="0"/>
    <x v="2"/>
    <x v="0"/>
    <s v="FUR-BO-10003965"/>
    <x v="0"/>
    <n v="723.92"/>
  </r>
  <r>
    <n v="8662"/>
    <s v="CA-2016-131856"/>
    <n v="12"/>
    <x v="5"/>
    <x v="1"/>
    <s v="17/05/2016"/>
    <x v="1"/>
    <s v="JG-15160"/>
    <s v="James Galang"/>
    <x v="0"/>
    <x v="0"/>
    <x v="5"/>
    <x v="2"/>
    <s v="FUR-FU-10000175"/>
    <x v="0"/>
    <n v="21.968"/>
  </r>
  <r>
    <n v="8663"/>
    <s v="CA-2016-131856"/>
    <n v="12"/>
    <x v="5"/>
    <x v="1"/>
    <s v="17/05/2016"/>
    <x v="1"/>
    <s v="JG-15160"/>
    <s v="James Galang"/>
    <x v="0"/>
    <x v="0"/>
    <x v="5"/>
    <x v="2"/>
    <s v="TEC-PH-10001336"/>
    <x v="2"/>
    <n v="619.15200000000004"/>
  </r>
  <r>
    <n v="8664"/>
    <s v="CA-2016-131856"/>
    <n v="12"/>
    <x v="5"/>
    <x v="1"/>
    <s v="17/05/2016"/>
    <x v="1"/>
    <s v="JG-15160"/>
    <s v="James Galang"/>
    <x v="0"/>
    <x v="0"/>
    <x v="5"/>
    <x v="2"/>
    <s v="OFF-PA-10001954"/>
    <x v="1"/>
    <n v="127.904"/>
  </r>
  <r>
    <n v="8665"/>
    <s v="CA-2018-126634"/>
    <n v="30"/>
    <x v="10"/>
    <x v="3"/>
    <s v="01/04/2018"/>
    <x v="0"/>
    <s v="AB-10165"/>
    <s v="Alan Barnes"/>
    <x v="0"/>
    <x v="0"/>
    <x v="1"/>
    <x v="1"/>
    <s v="FUR-FU-10004973"/>
    <x v="0"/>
    <n v="94.2"/>
  </r>
  <r>
    <n v="8666"/>
    <s v="CA-2017-118500"/>
    <n v="17"/>
    <x v="0"/>
    <x v="0"/>
    <s v="18/11/2017"/>
    <x v="2"/>
    <s v="HJ-14875"/>
    <s v="Heather Jas"/>
    <x v="2"/>
    <x v="0"/>
    <x v="1"/>
    <x v="1"/>
    <s v="OFF-SU-10004231"/>
    <x v="1"/>
    <n v="49.5"/>
  </r>
  <r>
    <n v="8667"/>
    <s v="CA-2017-163951"/>
    <n v="30"/>
    <x v="4"/>
    <x v="0"/>
    <s v="02/01/2018"/>
    <x v="2"/>
    <s v="CJ-11875"/>
    <s v="Carl Jackson"/>
    <x v="1"/>
    <x v="0"/>
    <x v="9"/>
    <x v="3"/>
    <s v="OFF-AR-10004269"/>
    <x v="1"/>
    <n v="16.52"/>
  </r>
  <r>
    <n v="8668"/>
    <s v="CA-2017-149916"/>
    <n v="22"/>
    <x v="4"/>
    <x v="0"/>
    <s v="24/12/2017"/>
    <x v="0"/>
    <s v="ED-13885"/>
    <s v="Emily Ducich"/>
    <x v="2"/>
    <x v="0"/>
    <x v="4"/>
    <x v="1"/>
    <s v="OFF-BI-10004002"/>
    <x v="1"/>
    <n v="55.36"/>
  </r>
  <r>
    <n v="8669"/>
    <s v="CA-2017-149916"/>
    <n v="22"/>
    <x v="4"/>
    <x v="0"/>
    <s v="24/12/2017"/>
    <x v="0"/>
    <s v="ED-13885"/>
    <s v="Emily Ducich"/>
    <x v="2"/>
    <x v="0"/>
    <x v="4"/>
    <x v="1"/>
    <s v="TEC-MA-10000752"/>
    <x v="2"/>
    <n v="11.56"/>
  </r>
  <r>
    <n v="8670"/>
    <s v="CA-2016-158918"/>
    <n v="20"/>
    <x v="4"/>
    <x v="1"/>
    <s v="25/12/2016"/>
    <x v="0"/>
    <s v="AI-10855"/>
    <s v="Arianne Irving"/>
    <x v="0"/>
    <x v="0"/>
    <x v="1"/>
    <x v="1"/>
    <s v="OFF-PA-10004947"/>
    <x v="1"/>
    <n v="17.12"/>
  </r>
  <r>
    <n v="8671"/>
    <s v="US-2015-159611"/>
    <n v="27"/>
    <x v="4"/>
    <x v="2"/>
    <s v="01/01/2016"/>
    <x v="0"/>
    <s v="KB-16315"/>
    <s v="Karl Braun"/>
    <x v="0"/>
    <x v="0"/>
    <x v="24"/>
    <x v="3"/>
    <s v="FUR-FU-10004904"/>
    <x v="0"/>
    <n v="182.352"/>
  </r>
  <r>
    <n v="8672"/>
    <s v="US-2015-159611"/>
    <n v="27"/>
    <x v="4"/>
    <x v="2"/>
    <s v="01/01/2016"/>
    <x v="0"/>
    <s v="KB-16315"/>
    <s v="Karl Braun"/>
    <x v="0"/>
    <x v="0"/>
    <x v="24"/>
    <x v="3"/>
    <s v="OFF-ST-10002790"/>
    <x v="1"/>
    <n v="118.16"/>
  </r>
  <r>
    <n v="8673"/>
    <s v="CA-2018-163265"/>
    <n v="16"/>
    <x v="11"/>
    <x v="3"/>
    <s v="21/02/2018"/>
    <x v="1"/>
    <s v="JS-16030"/>
    <s v="Joy Smith"/>
    <x v="0"/>
    <x v="0"/>
    <x v="10"/>
    <x v="2"/>
    <s v="OFF-FA-10004854"/>
    <x v="1"/>
    <n v="18.367999999999999"/>
  </r>
  <r>
    <n v="8674"/>
    <s v="CA-2018-163265"/>
    <n v="16"/>
    <x v="11"/>
    <x v="3"/>
    <s v="21/02/2018"/>
    <x v="1"/>
    <s v="JS-16030"/>
    <s v="Joy Smith"/>
    <x v="0"/>
    <x v="0"/>
    <x v="10"/>
    <x v="2"/>
    <s v="FUR-CH-10004063"/>
    <x v="0"/>
    <n v="600.55799999999999"/>
  </r>
  <r>
    <n v="8675"/>
    <s v="CA-2018-163265"/>
    <n v="16"/>
    <x v="11"/>
    <x v="3"/>
    <s v="21/02/2018"/>
    <x v="1"/>
    <s v="JS-16030"/>
    <s v="Joy Smith"/>
    <x v="0"/>
    <x v="0"/>
    <x v="10"/>
    <x v="2"/>
    <s v="OFF-ST-10000642"/>
    <x v="1"/>
    <n v="50.351999999999997"/>
  </r>
  <r>
    <n v="8676"/>
    <s v="CA-2018-163265"/>
    <n v="16"/>
    <x v="11"/>
    <x v="3"/>
    <s v="21/02/2018"/>
    <x v="1"/>
    <s v="JS-16030"/>
    <s v="Joy Smith"/>
    <x v="0"/>
    <x v="0"/>
    <x v="10"/>
    <x v="2"/>
    <s v="OFF-AR-10004078"/>
    <x v="1"/>
    <n v="28.032"/>
  </r>
  <r>
    <n v="8677"/>
    <s v="CA-2018-163265"/>
    <n v="16"/>
    <x v="11"/>
    <x v="3"/>
    <s v="21/02/2018"/>
    <x v="1"/>
    <s v="JS-16030"/>
    <s v="Joy Smith"/>
    <x v="0"/>
    <x v="0"/>
    <x v="10"/>
    <x v="2"/>
    <s v="FUR-FU-10004270"/>
    <x v="0"/>
    <n v="7.6920000000000002"/>
  </r>
  <r>
    <n v="8678"/>
    <s v="CA-2018-141705"/>
    <n v="24"/>
    <x v="2"/>
    <x v="3"/>
    <s v="26/10/2018"/>
    <x v="2"/>
    <s v="PO-18850"/>
    <s v="Patrick O'Brill"/>
    <x v="0"/>
    <x v="0"/>
    <x v="5"/>
    <x v="2"/>
    <s v="FUR-TA-10004607"/>
    <x v="0"/>
    <n v="517.40499999999997"/>
  </r>
  <r>
    <n v="8679"/>
    <s v="CA-2017-112739"/>
    <n v="2"/>
    <x v="8"/>
    <x v="0"/>
    <s v="07/09/2017"/>
    <x v="0"/>
    <s v="RD-19810"/>
    <s v="Ross DeVincentis"/>
    <x v="2"/>
    <x v="0"/>
    <x v="5"/>
    <x v="2"/>
    <s v="OFF-BI-10001132"/>
    <x v="1"/>
    <n v="8.6080000000000005"/>
  </r>
  <r>
    <n v="8680"/>
    <s v="CA-2017-112739"/>
    <n v="2"/>
    <x v="8"/>
    <x v="0"/>
    <s v="07/09/2017"/>
    <x v="0"/>
    <s v="RD-19810"/>
    <s v="Ross DeVincentis"/>
    <x v="2"/>
    <x v="0"/>
    <x v="5"/>
    <x v="2"/>
    <s v="TEC-AC-10001714"/>
    <x v="2"/>
    <n v="159.56"/>
  </r>
  <r>
    <n v="8681"/>
    <s v="CA-2017-143805"/>
    <n v="1"/>
    <x v="4"/>
    <x v="0"/>
    <s v="03/12/2017"/>
    <x v="0"/>
    <s v="JD-15895"/>
    <s v="Jonathan Doherty"/>
    <x v="1"/>
    <x v="0"/>
    <x v="17"/>
    <x v="0"/>
    <s v="OFF-AP-10002945"/>
    <x v="1"/>
    <n v="2104.5500000000002"/>
  </r>
  <r>
    <n v="8682"/>
    <s v="CA-2017-143805"/>
    <n v="1"/>
    <x v="4"/>
    <x v="0"/>
    <s v="03/12/2017"/>
    <x v="0"/>
    <s v="JD-15895"/>
    <s v="Jonathan Doherty"/>
    <x v="1"/>
    <x v="0"/>
    <x v="17"/>
    <x v="0"/>
    <s v="OFF-SU-10004664"/>
    <x v="1"/>
    <n v="40.700000000000003"/>
  </r>
  <r>
    <n v="8683"/>
    <s v="CA-2015-133634"/>
    <n v="5"/>
    <x v="0"/>
    <x v="2"/>
    <s v="10/11/2015"/>
    <x v="1"/>
    <s v="SR-20740"/>
    <s v="Steven Roelle"/>
    <x v="2"/>
    <x v="0"/>
    <x v="17"/>
    <x v="0"/>
    <s v="TEC-AC-10002550"/>
    <x v="2"/>
    <n v="47.79"/>
  </r>
  <r>
    <n v="8684"/>
    <s v="CA-2018-101665"/>
    <n v="25"/>
    <x v="0"/>
    <x v="3"/>
    <s v="01/12/2018"/>
    <x v="1"/>
    <s v="TZ-21580"/>
    <s v="Tracy Zic"/>
    <x v="0"/>
    <x v="0"/>
    <x v="1"/>
    <x v="1"/>
    <s v="OFF-AR-10002335"/>
    <x v="1"/>
    <n v="5.16"/>
  </r>
  <r>
    <n v="8685"/>
    <s v="CA-2017-155446"/>
    <n v="16"/>
    <x v="4"/>
    <x v="0"/>
    <s v="23/12/2017"/>
    <x v="1"/>
    <s v="TN-21040"/>
    <s v="Tanja Norvell"/>
    <x v="2"/>
    <x v="0"/>
    <x v="1"/>
    <x v="1"/>
    <s v="TEC-AC-10001445"/>
    <x v="2"/>
    <n v="21.21"/>
  </r>
  <r>
    <n v="8686"/>
    <s v="CA-2018-137323"/>
    <n v="14"/>
    <x v="0"/>
    <x v="3"/>
    <s v="18/11/2018"/>
    <x v="0"/>
    <s v="PW-19030"/>
    <s v="Pauline Webber"/>
    <x v="1"/>
    <x v="0"/>
    <x v="15"/>
    <x v="3"/>
    <s v="OFF-ST-10003996"/>
    <x v="1"/>
    <n v="96.36"/>
  </r>
  <r>
    <n v="8687"/>
    <s v="CA-2017-144015"/>
    <n v="26"/>
    <x v="1"/>
    <x v="0"/>
    <s v="26/06/2017"/>
    <x v="3"/>
    <s v="AH-10075"/>
    <s v="Adam Hart"/>
    <x v="1"/>
    <x v="0"/>
    <x v="1"/>
    <x v="1"/>
    <s v="OFF-SU-10003505"/>
    <x v="1"/>
    <n v="231.72"/>
  </r>
  <r>
    <n v="8688"/>
    <s v="CA-2017-144015"/>
    <n v="26"/>
    <x v="1"/>
    <x v="0"/>
    <s v="26/06/2017"/>
    <x v="3"/>
    <s v="AH-10075"/>
    <s v="Adam Hart"/>
    <x v="1"/>
    <x v="0"/>
    <x v="1"/>
    <x v="1"/>
    <s v="OFF-FA-10000624"/>
    <x v="1"/>
    <n v="17.899999999999999"/>
  </r>
  <r>
    <n v="8689"/>
    <s v="CA-2017-144015"/>
    <n v="26"/>
    <x v="1"/>
    <x v="0"/>
    <s v="26/06/2017"/>
    <x v="3"/>
    <s v="AH-10075"/>
    <s v="Adam Hart"/>
    <x v="1"/>
    <x v="0"/>
    <x v="1"/>
    <x v="1"/>
    <s v="OFF-PA-10002870"/>
    <x v="1"/>
    <n v="12.48"/>
  </r>
  <r>
    <n v="8690"/>
    <s v="CA-2015-101427"/>
    <n v="26"/>
    <x v="4"/>
    <x v="2"/>
    <s v="30/12/2015"/>
    <x v="1"/>
    <s v="AY-10555"/>
    <s v="Andy Yotov"/>
    <x v="1"/>
    <x v="0"/>
    <x v="9"/>
    <x v="3"/>
    <s v="OFF-AR-10002257"/>
    <x v="1"/>
    <n v="8.016"/>
  </r>
  <r>
    <n v="8691"/>
    <s v="CA-2017-136770"/>
    <n v="14"/>
    <x v="6"/>
    <x v="0"/>
    <s v="18/08/2017"/>
    <x v="1"/>
    <s v="SP-20650"/>
    <s v="Stephanie Phelps"/>
    <x v="1"/>
    <x v="0"/>
    <x v="24"/>
    <x v="3"/>
    <s v="TEC-PH-10003580"/>
    <x v="2"/>
    <n v="259.89600000000002"/>
  </r>
  <r>
    <n v="8692"/>
    <s v="CA-2017-136770"/>
    <n v="14"/>
    <x v="6"/>
    <x v="0"/>
    <s v="18/08/2017"/>
    <x v="1"/>
    <s v="SP-20650"/>
    <s v="Stephanie Phelps"/>
    <x v="1"/>
    <x v="0"/>
    <x v="24"/>
    <x v="3"/>
    <s v="TEC-PH-10001530"/>
    <x v="2"/>
    <n v="247.18799999999999"/>
  </r>
  <r>
    <n v="8693"/>
    <s v="CA-2017-136770"/>
    <n v="14"/>
    <x v="6"/>
    <x v="0"/>
    <s v="18/08/2017"/>
    <x v="1"/>
    <s v="SP-20650"/>
    <s v="Stephanie Phelps"/>
    <x v="1"/>
    <x v="0"/>
    <x v="24"/>
    <x v="3"/>
    <s v="TEC-AC-10000420"/>
    <x v="2"/>
    <n v="279.95999999999998"/>
  </r>
  <r>
    <n v="8694"/>
    <s v="CA-2017-118311"/>
    <n v="24"/>
    <x v="2"/>
    <x v="0"/>
    <s v="28/10/2017"/>
    <x v="1"/>
    <s v="ED-13885"/>
    <s v="Emily Ducich"/>
    <x v="2"/>
    <x v="0"/>
    <x v="1"/>
    <x v="1"/>
    <s v="TEC-AC-10000892"/>
    <x v="2"/>
    <n v="450"/>
  </r>
  <r>
    <n v="8695"/>
    <s v="US-2015-112795"/>
    <n v="23"/>
    <x v="6"/>
    <x v="2"/>
    <s v="28/08/2015"/>
    <x v="0"/>
    <s v="CR-12625"/>
    <s v="Corey Roper"/>
    <x v="2"/>
    <x v="0"/>
    <x v="12"/>
    <x v="2"/>
    <s v="OFF-PA-10001934"/>
    <x v="1"/>
    <n v="19.440000000000001"/>
  </r>
  <r>
    <n v="8696"/>
    <s v="CA-2018-127096"/>
    <n v="15"/>
    <x v="8"/>
    <x v="3"/>
    <s v="17/09/2018"/>
    <x v="0"/>
    <s v="CS-12400"/>
    <s v="Christopher Schild"/>
    <x v="2"/>
    <x v="0"/>
    <x v="1"/>
    <x v="1"/>
    <s v="FUR-TA-10003473"/>
    <x v="0"/>
    <n v="300.904"/>
  </r>
  <r>
    <n v="8697"/>
    <s v="CA-2018-119284"/>
    <n v="15"/>
    <x v="1"/>
    <x v="3"/>
    <s v="20/06/2018"/>
    <x v="1"/>
    <s v="TS-21205"/>
    <s v="Thomas Seio"/>
    <x v="1"/>
    <x v="0"/>
    <x v="18"/>
    <x v="0"/>
    <s v="TEC-PH-10001051"/>
    <x v="2"/>
    <n v="239.976"/>
  </r>
  <r>
    <n v="8698"/>
    <s v="CA-2018-119284"/>
    <n v="15"/>
    <x v="1"/>
    <x v="3"/>
    <s v="20/06/2018"/>
    <x v="1"/>
    <s v="TS-21205"/>
    <s v="Thomas Seio"/>
    <x v="1"/>
    <x v="0"/>
    <x v="18"/>
    <x v="0"/>
    <s v="FUR-FU-10004351"/>
    <x v="0"/>
    <n v="31.167999999999999"/>
  </r>
  <r>
    <n v="8699"/>
    <s v="CA-2018-119284"/>
    <n v="15"/>
    <x v="1"/>
    <x v="3"/>
    <s v="20/06/2018"/>
    <x v="1"/>
    <s v="TS-21205"/>
    <s v="Thomas Seio"/>
    <x v="1"/>
    <x v="0"/>
    <x v="18"/>
    <x v="0"/>
    <s v="FUR-TA-10004152"/>
    <x v="0"/>
    <n v="120.96"/>
  </r>
  <r>
    <n v="8700"/>
    <s v="CA-2018-119284"/>
    <n v="15"/>
    <x v="1"/>
    <x v="3"/>
    <s v="20/06/2018"/>
    <x v="1"/>
    <s v="TS-21205"/>
    <s v="Thomas Seio"/>
    <x v="1"/>
    <x v="0"/>
    <x v="18"/>
    <x v="0"/>
    <s v="TEC-PH-10000560"/>
    <x v="2"/>
    <n v="2239.9360000000001"/>
  </r>
  <r>
    <n v="8701"/>
    <s v="CA-2018-119284"/>
    <n v="15"/>
    <x v="1"/>
    <x v="3"/>
    <s v="20/06/2018"/>
    <x v="1"/>
    <s v="TS-21205"/>
    <s v="Thomas Seio"/>
    <x v="1"/>
    <x v="0"/>
    <x v="18"/>
    <x v="0"/>
    <s v="OFF-AP-10004249"/>
    <x v="1"/>
    <n v="76.608000000000004"/>
  </r>
  <r>
    <n v="8702"/>
    <s v="CA-2018-119284"/>
    <n v="15"/>
    <x v="1"/>
    <x v="3"/>
    <s v="20/06/2018"/>
    <x v="1"/>
    <s v="TS-21205"/>
    <s v="Thomas Seio"/>
    <x v="1"/>
    <x v="0"/>
    <x v="18"/>
    <x v="0"/>
    <s v="OFF-ST-10001490"/>
    <x v="1"/>
    <n v="142.77600000000001"/>
  </r>
  <r>
    <n v="8703"/>
    <s v="CA-2018-119284"/>
    <n v="15"/>
    <x v="1"/>
    <x v="3"/>
    <s v="20/06/2018"/>
    <x v="1"/>
    <s v="TS-21205"/>
    <s v="Thomas Seio"/>
    <x v="1"/>
    <x v="0"/>
    <x v="18"/>
    <x v="0"/>
    <s v="OFF-PA-10000312"/>
    <x v="1"/>
    <n v="91.36"/>
  </r>
  <r>
    <n v="8704"/>
    <s v="CA-2016-133494"/>
    <n v="1"/>
    <x v="10"/>
    <x v="1"/>
    <s v="05/03/2016"/>
    <x v="1"/>
    <s v="RP-19390"/>
    <s v="Resi Pölking"/>
    <x v="0"/>
    <x v="0"/>
    <x v="9"/>
    <x v="3"/>
    <s v="OFF-AP-10002906"/>
    <x v="1"/>
    <n v="3.552"/>
  </r>
  <r>
    <n v="8705"/>
    <s v="CA-2017-111318"/>
    <n v="23"/>
    <x v="7"/>
    <x v="0"/>
    <s v="26/07/2017"/>
    <x v="2"/>
    <s v="IL-15100"/>
    <s v="Ivan Liston"/>
    <x v="0"/>
    <x v="0"/>
    <x v="5"/>
    <x v="2"/>
    <s v="TEC-PH-10004100"/>
    <x v="2"/>
    <n v="115.136"/>
  </r>
  <r>
    <n v="8706"/>
    <s v="US-2015-132745"/>
    <n v="1"/>
    <x v="2"/>
    <x v="2"/>
    <s v="05/10/2015"/>
    <x v="1"/>
    <s v="NF-18475"/>
    <s v="Neil Französisch"/>
    <x v="2"/>
    <x v="0"/>
    <x v="33"/>
    <x v="1"/>
    <s v="OFF-FA-10000254"/>
    <x v="1"/>
    <n v="4.71"/>
  </r>
  <r>
    <n v="8707"/>
    <s v="CA-2015-146815"/>
    <n v="8"/>
    <x v="8"/>
    <x v="2"/>
    <s v="13/09/2015"/>
    <x v="1"/>
    <s v="PP-18955"/>
    <s v="Paul Prost"/>
    <x v="2"/>
    <x v="0"/>
    <x v="15"/>
    <x v="3"/>
    <s v="FUR-CH-10004289"/>
    <x v="0"/>
    <n v="172.76400000000001"/>
  </r>
  <r>
    <n v="8708"/>
    <s v="CA-2015-146815"/>
    <n v="8"/>
    <x v="8"/>
    <x v="2"/>
    <s v="13/09/2015"/>
    <x v="1"/>
    <s v="PP-18955"/>
    <s v="Paul Prost"/>
    <x v="2"/>
    <x v="0"/>
    <x v="15"/>
    <x v="3"/>
    <s v="OFF-AR-10003469"/>
    <x v="1"/>
    <n v="3.52"/>
  </r>
  <r>
    <n v="8709"/>
    <s v="CA-2015-119144"/>
    <n v="16"/>
    <x v="0"/>
    <x v="2"/>
    <s v="18/11/2015"/>
    <x v="2"/>
    <s v="JD-16150"/>
    <s v="Justin Deggeller"/>
    <x v="1"/>
    <x v="0"/>
    <x v="1"/>
    <x v="1"/>
    <s v="TEC-PH-10004188"/>
    <x v="2"/>
    <n v="79.968000000000004"/>
  </r>
  <r>
    <n v="8710"/>
    <s v="CA-2015-119144"/>
    <n v="16"/>
    <x v="0"/>
    <x v="2"/>
    <s v="18/11/2015"/>
    <x v="2"/>
    <s v="JD-16150"/>
    <s v="Justin Deggeller"/>
    <x v="1"/>
    <x v="0"/>
    <x v="1"/>
    <x v="1"/>
    <s v="FUR-BO-10004015"/>
    <x v="0"/>
    <n v="305.97449999999998"/>
  </r>
  <r>
    <n v="8711"/>
    <s v="CA-2015-119144"/>
    <n v="16"/>
    <x v="0"/>
    <x v="2"/>
    <s v="18/11/2015"/>
    <x v="2"/>
    <s v="JD-16150"/>
    <s v="Justin Deggeller"/>
    <x v="1"/>
    <x v="0"/>
    <x v="1"/>
    <x v="1"/>
    <s v="OFF-ST-10000991"/>
    <x v="1"/>
    <n v="344.91"/>
  </r>
  <r>
    <n v="8712"/>
    <s v="CA-2015-105648"/>
    <n v="3"/>
    <x v="10"/>
    <x v="2"/>
    <s v="07/03/2015"/>
    <x v="1"/>
    <s v="EJ-14155"/>
    <s v="Eva Jacobs"/>
    <x v="0"/>
    <x v="0"/>
    <x v="1"/>
    <x v="1"/>
    <s v="FUR-TA-10002958"/>
    <x v="0"/>
    <n v="626.35199999999998"/>
  </r>
  <r>
    <n v="8713"/>
    <s v="US-2016-145422"/>
    <n v="3"/>
    <x v="4"/>
    <x v="1"/>
    <s v="07/12/2016"/>
    <x v="1"/>
    <s v="PW-19240"/>
    <s v="Pierre Wener"/>
    <x v="0"/>
    <x v="0"/>
    <x v="1"/>
    <x v="1"/>
    <s v="FUR-BO-10002213"/>
    <x v="0"/>
    <n v="359.49900000000002"/>
  </r>
  <r>
    <n v="8714"/>
    <s v="CA-2018-136623"/>
    <n v="11"/>
    <x v="7"/>
    <x v="3"/>
    <s v="16/07/2018"/>
    <x v="1"/>
    <s v="TS-21430"/>
    <s v="Tom Stivers"/>
    <x v="1"/>
    <x v="0"/>
    <x v="1"/>
    <x v="1"/>
    <s v="TEC-PH-10000004"/>
    <x v="2"/>
    <n v="71.951999999999998"/>
  </r>
  <r>
    <n v="8715"/>
    <s v="CA-2018-136623"/>
    <n v="11"/>
    <x v="7"/>
    <x v="3"/>
    <s v="16/07/2018"/>
    <x v="1"/>
    <s v="TS-21430"/>
    <s v="Tom Stivers"/>
    <x v="1"/>
    <x v="0"/>
    <x v="1"/>
    <x v="1"/>
    <s v="OFF-BI-10003708"/>
    <x v="1"/>
    <n v="29.8"/>
  </r>
  <r>
    <n v="8716"/>
    <s v="CA-2018-121678"/>
    <n v="16"/>
    <x v="0"/>
    <x v="3"/>
    <s v="20/11/2018"/>
    <x v="0"/>
    <s v="BM-11650"/>
    <s v="Brian Moss"/>
    <x v="1"/>
    <x v="0"/>
    <x v="24"/>
    <x v="3"/>
    <s v="OFF-BI-10002949"/>
    <x v="1"/>
    <n v="1.8240000000000001"/>
  </r>
  <r>
    <n v="8717"/>
    <s v="CA-2017-120824"/>
    <n v="12"/>
    <x v="1"/>
    <x v="0"/>
    <s v="16/06/2017"/>
    <x v="0"/>
    <s v="AW-10930"/>
    <s v="Arthur Wiediger"/>
    <x v="2"/>
    <x v="0"/>
    <x v="5"/>
    <x v="2"/>
    <s v="OFF-AP-10001242"/>
    <x v="1"/>
    <n v="64.384"/>
  </r>
  <r>
    <n v="8718"/>
    <s v="CA-2017-120824"/>
    <n v="12"/>
    <x v="1"/>
    <x v="0"/>
    <s v="16/06/2017"/>
    <x v="0"/>
    <s v="AW-10930"/>
    <s v="Arthur Wiediger"/>
    <x v="2"/>
    <x v="0"/>
    <x v="5"/>
    <x v="2"/>
    <s v="FUR-FU-10001424"/>
    <x v="0"/>
    <n v="6.984"/>
  </r>
  <r>
    <n v="8719"/>
    <s v="CA-2017-120824"/>
    <n v="12"/>
    <x v="1"/>
    <x v="0"/>
    <s v="16/06/2017"/>
    <x v="0"/>
    <s v="AW-10930"/>
    <s v="Arthur Wiediger"/>
    <x v="2"/>
    <x v="0"/>
    <x v="5"/>
    <x v="2"/>
    <s v="OFF-AR-10003469"/>
    <x v="1"/>
    <n v="11.263999999999999"/>
  </r>
  <r>
    <n v="8720"/>
    <s v="CA-2017-120824"/>
    <n v="12"/>
    <x v="1"/>
    <x v="0"/>
    <s v="16/06/2017"/>
    <x v="0"/>
    <s v="AW-10930"/>
    <s v="Arthur Wiediger"/>
    <x v="2"/>
    <x v="0"/>
    <x v="5"/>
    <x v="2"/>
    <s v="OFF-PA-10000232"/>
    <x v="1"/>
    <n v="15.552"/>
  </r>
  <r>
    <n v="8721"/>
    <s v="CA-2017-120824"/>
    <n v="12"/>
    <x v="1"/>
    <x v="0"/>
    <s v="16/06/2017"/>
    <x v="0"/>
    <s v="AW-10930"/>
    <s v="Arthur Wiediger"/>
    <x v="2"/>
    <x v="0"/>
    <x v="5"/>
    <x v="2"/>
    <s v="FUR-CH-10000229"/>
    <x v="0"/>
    <n v="379.37200000000001"/>
  </r>
  <r>
    <n v="8722"/>
    <s v="CA-2017-120824"/>
    <n v="12"/>
    <x v="1"/>
    <x v="0"/>
    <s v="16/06/2017"/>
    <x v="0"/>
    <s v="AW-10930"/>
    <s v="Arthur Wiediger"/>
    <x v="2"/>
    <x v="0"/>
    <x v="5"/>
    <x v="2"/>
    <s v="OFF-ST-10002562"/>
    <x v="1"/>
    <n v="67.536000000000001"/>
  </r>
  <r>
    <n v="8723"/>
    <s v="CA-2017-120824"/>
    <n v="12"/>
    <x v="1"/>
    <x v="0"/>
    <s v="16/06/2017"/>
    <x v="0"/>
    <s v="AW-10930"/>
    <s v="Arthur Wiediger"/>
    <x v="2"/>
    <x v="0"/>
    <x v="5"/>
    <x v="2"/>
    <s v="OFF-BI-10001525"/>
    <x v="1"/>
    <n v="1.524"/>
  </r>
  <r>
    <n v="8724"/>
    <s v="US-2017-135209"/>
    <n v="29"/>
    <x v="4"/>
    <x v="0"/>
    <s v="31/12/2017"/>
    <x v="0"/>
    <s v="MH-17290"/>
    <s v="Marc Harrigan"/>
    <x v="2"/>
    <x v="0"/>
    <x v="2"/>
    <x v="0"/>
    <s v="OFF-PA-10002986"/>
    <x v="1"/>
    <n v="37.408000000000001"/>
  </r>
  <r>
    <n v="8725"/>
    <s v="US-2017-135209"/>
    <n v="29"/>
    <x v="4"/>
    <x v="0"/>
    <s v="31/12/2017"/>
    <x v="0"/>
    <s v="MH-17290"/>
    <s v="Marc Harrigan"/>
    <x v="2"/>
    <x v="0"/>
    <x v="2"/>
    <x v="0"/>
    <s v="OFF-PA-10000143"/>
    <x v="1"/>
    <n v="25.344000000000001"/>
  </r>
  <r>
    <n v="8726"/>
    <s v="CA-2018-148145"/>
    <n v="18"/>
    <x v="10"/>
    <x v="3"/>
    <s v="23/03/2018"/>
    <x v="1"/>
    <s v="SW-20275"/>
    <s v="Scott Williamson"/>
    <x v="0"/>
    <x v="0"/>
    <x v="4"/>
    <x v="1"/>
    <s v="OFF-AR-10003752"/>
    <x v="1"/>
    <n v="46.2"/>
  </r>
  <r>
    <n v="8727"/>
    <s v="CA-2016-103870"/>
    <n v="27"/>
    <x v="4"/>
    <x v="1"/>
    <s v="31/12/2016"/>
    <x v="1"/>
    <s v="SP-20860"/>
    <s v="Sung Pak"/>
    <x v="1"/>
    <x v="0"/>
    <x v="18"/>
    <x v="0"/>
    <s v="TEC-AC-10002370"/>
    <x v="2"/>
    <n v="4.7279999999999998"/>
  </r>
  <r>
    <n v="8728"/>
    <s v="CA-2016-103870"/>
    <n v="27"/>
    <x v="4"/>
    <x v="1"/>
    <s v="31/12/2016"/>
    <x v="1"/>
    <s v="SP-20860"/>
    <s v="Sung Pak"/>
    <x v="1"/>
    <x v="0"/>
    <x v="18"/>
    <x v="0"/>
    <s v="FUR-FU-10002030"/>
    <x v="0"/>
    <n v="53.351999999999997"/>
  </r>
  <r>
    <n v="8729"/>
    <s v="CA-2016-103870"/>
    <n v="27"/>
    <x v="4"/>
    <x v="1"/>
    <s v="31/12/2016"/>
    <x v="1"/>
    <s v="SP-20860"/>
    <s v="Sung Pak"/>
    <x v="1"/>
    <x v="0"/>
    <x v="18"/>
    <x v="0"/>
    <s v="FUR-BO-10002853"/>
    <x v="0"/>
    <n v="131.10400000000001"/>
  </r>
  <r>
    <n v="8730"/>
    <s v="CA-2016-103870"/>
    <n v="27"/>
    <x v="4"/>
    <x v="1"/>
    <s v="31/12/2016"/>
    <x v="1"/>
    <s v="SP-20860"/>
    <s v="Sung Pak"/>
    <x v="1"/>
    <x v="0"/>
    <x v="18"/>
    <x v="0"/>
    <s v="OFF-ST-10002562"/>
    <x v="1"/>
    <n v="22.512"/>
  </r>
  <r>
    <n v="8731"/>
    <s v="CA-2016-103870"/>
    <n v="27"/>
    <x v="4"/>
    <x v="1"/>
    <s v="31/12/2016"/>
    <x v="1"/>
    <s v="SP-20860"/>
    <s v="Sung Pak"/>
    <x v="1"/>
    <x v="0"/>
    <x v="18"/>
    <x v="0"/>
    <s v="TEC-AC-10004227"/>
    <x v="2"/>
    <n v="72.744"/>
  </r>
  <r>
    <n v="8732"/>
    <s v="CA-2016-111017"/>
    <n v="31"/>
    <x v="7"/>
    <x v="1"/>
    <s v="06/08/2016"/>
    <x v="1"/>
    <s v="SC-20695"/>
    <s v="Steve Chapman"/>
    <x v="1"/>
    <x v="0"/>
    <x v="25"/>
    <x v="2"/>
    <s v="OFF-SU-10002573"/>
    <x v="1"/>
    <n v="52.59"/>
  </r>
  <r>
    <n v="8733"/>
    <s v="CA-2018-116988"/>
    <n v="27"/>
    <x v="1"/>
    <x v="3"/>
    <s v="29/06/2018"/>
    <x v="0"/>
    <s v="PW-19030"/>
    <s v="Pauline Webber"/>
    <x v="1"/>
    <x v="0"/>
    <x v="4"/>
    <x v="1"/>
    <s v="OFF-PA-10003848"/>
    <x v="1"/>
    <n v="19.440000000000001"/>
  </r>
  <r>
    <n v="8734"/>
    <s v="CA-2018-116988"/>
    <n v="27"/>
    <x v="1"/>
    <x v="3"/>
    <s v="29/06/2018"/>
    <x v="0"/>
    <s v="PW-19030"/>
    <s v="Pauline Webber"/>
    <x v="1"/>
    <x v="0"/>
    <x v="4"/>
    <x v="1"/>
    <s v="FUR-FU-10001290"/>
    <x v="0"/>
    <n v="126.3"/>
  </r>
  <r>
    <n v="8735"/>
    <s v="CA-2018-116988"/>
    <n v="27"/>
    <x v="1"/>
    <x v="3"/>
    <s v="29/06/2018"/>
    <x v="0"/>
    <s v="PW-19030"/>
    <s v="Pauline Webber"/>
    <x v="1"/>
    <x v="0"/>
    <x v="4"/>
    <x v="1"/>
    <s v="TEC-AC-10003832"/>
    <x v="2"/>
    <n v="1287.45"/>
  </r>
  <r>
    <n v="8736"/>
    <s v="US-2015-169390"/>
    <n v="7"/>
    <x v="11"/>
    <x v="2"/>
    <s v="10/02/2015"/>
    <x v="0"/>
    <s v="CS-12250"/>
    <s v="Chris Selesnick"/>
    <x v="1"/>
    <x v="0"/>
    <x v="15"/>
    <x v="3"/>
    <s v="OFF-ST-10001558"/>
    <x v="1"/>
    <n v="64.959999999999994"/>
  </r>
  <r>
    <n v="8737"/>
    <s v="CA-2017-168774"/>
    <n v="4"/>
    <x v="8"/>
    <x v="0"/>
    <s v="09/09/2017"/>
    <x v="1"/>
    <s v="RP-19855"/>
    <s v="Roy Phan"/>
    <x v="1"/>
    <x v="0"/>
    <x v="11"/>
    <x v="2"/>
    <s v="OFF-ST-10001490"/>
    <x v="1"/>
    <n v="535.41"/>
  </r>
  <r>
    <n v="8738"/>
    <s v="CA-2018-161592"/>
    <n v="6"/>
    <x v="3"/>
    <x v="3"/>
    <s v="10/04/2018"/>
    <x v="1"/>
    <s v="CS-12175"/>
    <s v="Charles Sheldon"/>
    <x v="1"/>
    <x v="0"/>
    <x v="18"/>
    <x v="0"/>
    <s v="OFF-BI-10003669"/>
    <x v="1"/>
    <n v="8.1"/>
  </r>
  <r>
    <n v="8739"/>
    <s v="US-2018-131961"/>
    <n v="8"/>
    <x v="4"/>
    <x v="3"/>
    <s v="11/12/2018"/>
    <x v="2"/>
    <s v="MJ-17740"/>
    <s v="Max Jones"/>
    <x v="0"/>
    <x v="0"/>
    <x v="9"/>
    <x v="3"/>
    <s v="OFF-AR-10004441"/>
    <x v="1"/>
    <n v="13.247999999999999"/>
  </r>
  <r>
    <n v="8740"/>
    <s v="US-2018-131961"/>
    <n v="8"/>
    <x v="4"/>
    <x v="3"/>
    <s v="11/12/2018"/>
    <x v="2"/>
    <s v="MJ-17740"/>
    <s v="Max Jones"/>
    <x v="0"/>
    <x v="0"/>
    <x v="9"/>
    <x v="3"/>
    <s v="TEC-PH-10001924"/>
    <x v="2"/>
    <n v="83.988"/>
  </r>
  <r>
    <n v="8741"/>
    <s v="CA-2017-102498"/>
    <n v="24"/>
    <x v="7"/>
    <x v="0"/>
    <s v="25/07/2017"/>
    <x v="2"/>
    <s v="JG-15160"/>
    <s v="James Galang"/>
    <x v="0"/>
    <x v="0"/>
    <x v="28"/>
    <x v="0"/>
    <s v="OFF-AR-10004456"/>
    <x v="1"/>
    <n v="73.2"/>
  </r>
  <r>
    <n v="8742"/>
    <s v="CA-2016-113222"/>
    <n v="9"/>
    <x v="0"/>
    <x v="1"/>
    <s v="09/11/2016"/>
    <x v="3"/>
    <s v="AG-10765"/>
    <s v="Anthony Garverick"/>
    <x v="2"/>
    <x v="0"/>
    <x v="14"/>
    <x v="2"/>
    <s v="OFF-BI-10001890"/>
    <x v="1"/>
    <n v="10.74"/>
  </r>
  <r>
    <n v="8743"/>
    <s v="US-2016-144771"/>
    <n v="2"/>
    <x v="2"/>
    <x v="1"/>
    <s v="04/10/2016"/>
    <x v="2"/>
    <s v="CK-12205"/>
    <s v="Chloris Kastensmidt"/>
    <x v="0"/>
    <x v="0"/>
    <x v="21"/>
    <x v="1"/>
    <s v="FUR-FU-10000629"/>
    <x v="0"/>
    <n v="11.032"/>
  </r>
  <r>
    <n v="8744"/>
    <s v="US-2016-144771"/>
    <n v="2"/>
    <x v="2"/>
    <x v="1"/>
    <s v="04/10/2016"/>
    <x v="2"/>
    <s v="CK-12205"/>
    <s v="Chloris Kastensmidt"/>
    <x v="0"/>
    <x v="0"/>
    <x v="21"/>
    <x v="1"/>
    <s v="TEC-AC-10002323"/>
    <x v="2"/>
    <n v="53.04"/>
  </r>
  <r>
    <n v="8745"/>
    <s v="CA-2016-162376"/>
    <n v="22"/>
    <x v="0"/>
    <x v="1"/>
    <s v="25/11/2016"/>
    <x v="0"/>
    <s v="HD-14785"/>
    <s v="Harold Dahlen"/>
    <x v="2"/>
    <x v="0"/>
    <x v="31"/>
    <x v="3"/>
    <s v="OFF-AR-10003056"/>
    <x v="1"/>
    <n v="17.12"/>
  </r>
  <r>
    <n v="8746"/>
    <s v="CA-2016-162376"/>
    <n v="22"/>
    <x v="0"/>
    <x v="1"/>
    <s v="25/11/2016"/>
    <x v="0"/>
    <s v="HD-14785"/>
    <s v="Harold Dahlen"/>
    <x v="2"/>
    <x v="0"/>
    <x v="31"/>
    <x v="3"/>
    <s v="OFF-PA-10000300"/>
    <x v="1"/>
    <n v="59.94"/>
  </r>
  <r>
    <n v="8747"/>
    <s v="CA-2018-128076"/>
    <n v="2"/>
    <x v="11"/>
    <x v="3"/>
    <s v="07/02/2018"/>
    <x v="1"/>
    <s v="BO-11350"/>
    <s v="Bill Overfelt"/>
    <x v="1"/>
    <x v="0"/>
    <x v="1"/>
    <x v="1"/>
    <s v="FUR-FU-10000293"/>
    <x v="0"/>
    <n v="210.58"/>
  </r>
  <r>
    <n v="8748"/>
    <s v="CA-2018-128076"/>
    <n v="2"/>
    <x v="11"/>
    <x v="3"/>
    <s v="07/02/2018"/>
    <x v="1"/>
    <s v="BO-11350"/>
    <s v="Bill Overfelt"/>
    <x v="1"/>
    <x v="0"/>
    <x v="1"/>
    <x v="1"/>
    <s v="OFF-BI-10003638"/>
    <x v="1"/>
    <n v="30.96"/>
  </r>
  <r>
    <n v="8749"/>
    <s v="CA-2018-128076"/>
    <n v="2"/>
    <x v="11"/>
    <x v="3"/>
    <s v="07/02/2018"/>
    <x v="1"/>
    <s v="BO-11350"/>
    <s v="Bill Overfelt"/>
    <x v="1"/>
    <x v="0"/>
    <x v="1"/>
    <x v="1"/>
    <s v="TEC-MA-10002109"/>
    <x v="2"/>
    <n v="239.98400000000001"/>
  </r>
  <r>
    <n v="8750"/>
    <s v="US-2016-163825"/>
    <n v="16"/>
    <x v="1"/>
    <x v="1"/>
    <s v="19/06/2016"/>
    <x v="2"/>
    <s v="LC-16885"/>
    <s v="Lena Creighton"/>
    <x v="0"/>
    <x v="0"/>
    <x v="15"/>
    <x v="3"/>
    <s v="OFF-BI-10003527"/>
    <x v="1"/>
    <n v="3050.3760000000002"/>
  </r>
  <r>
    <n v="8751"/>
    <s v="US-2016-163825"/>
    <n v="16"/>
    <x v="1"/>
    <x v="1"/>
    <s v="19/06/2016"/>
    <x v="2"/>
    <s v="LC-16885"/>
    <s v="Lena Creighton"/>
    <x v="0"/>
    <x v="0"/>
    <x v="15"/>
    <x v="3"/>
    <s v="TEC-PH-10004922"/>
    <x v="2"/>
    <n v="133.97999999999999"/>
  </r>
  <r>
    <n v="8752"/>
    <s v="CA-2017-105662"/>
    <n v="5"/>
    <x v="5"/>
    <x v="0"/>
    <s v="09/05/2017"/>
    <x v="1"/>
    <s v="RB-19465"/>
    <s v="Rick Bensley"/>
    <x v="2"/>
    <x v="0"/>
    <x v="2"/>
    <x v="0"/>
    <s v="OFF-PA-10001001"/>
    <x v="1"/>
    <n v="93.248000000000005"/>
  </r>
  <r>
    <n v="8753"/>
    <s v="CA-2017-105662"/>
    <n v="5"/>
    <x v="5"/>
    <x v="0"/>
    <s v="09/05/2017"/>
    <x v="1"/>
    <s v="RB-19465"/>
    <s v="Rick Bensley"/>
    <x v="2"/>
    <x v="0"/>
    <x v="2"/>
    <x v="0"/>
    <s v="TEC-PH-10001198"/>
    <x v="2"/>
    <n v="177.48"/>
  </r>
  <r>
    <n v="8754"/>
    <s v="CA-2018-152198"/>
    <n v="9"/>
    <x v="8"/>
    <x v="3"/>
    <s v="10/09/2018"/>
    <x v="2"/>
    <s v="JD-16015"/>
    <s v="Joy Daniels"/>
    <x v="0"/>
    <x v="0"/>
    <x v="24"/>
    <x v="3"/>
    <s v="OFF-LA-10000443"/>
    <x v="1"/>
    <n v="17.712"/>
  </r>
  <r>
    <n v="8755"/>
    <s v="CA-2018-152198"/>
    <n v="9"/>
    <x v="8"/>
    <x v="3"/>
    <s v="10/09/2018"/>
    <x v="2"/>
    <s v="JD-16015"/>
    <s v="Joy Daniels"/>
    <x v="0"/>
    <x v="0"/>
    <x v="24"/>
    <x v="3"/>
    <s v="OFF-BI-10003669"/>
    <x v="1"/>
    <n v="4.8600000000000003"/>
  </r>
  <r>
    <n v="8756"/>
    <s v="CA-2018-152198"/>
    <n v="9"/>
    <x v="8"/>
    <x v="3"/>
    <s v="10/09/2018"/>
    <x v="2"/>
    <s v="JD-16015"/>
    <s v="Joy Daniels"/>
    <x v="0"/>
    <x v="0"/>
    <x v="24"/>
    <x v="3"/>
    <s v="OFF-BI-10001628"/>
    <x v="1"/>
    <n v="6.258"/>
  </r>
  <r>
    <n v="8757"/>
    <s v="CA-2017-114307"/>
    <n v="22"/>
    <x v="7"/>
    <x v="0"/>
    <s v="26/07/2017"/>
    <x v="1"/>
    <s v="MF-17665"/>
    <s v="Maureen Fritzler"/>
    <x v="1"/>
    <x v="0"/>
    <x v="39"/>
    <x v="3"/>
    <s v="OFF-AP-10002350"/>
    <x v="1"/>
    <n v="37.68"/>
  </r>
  <r>
    <n v="8758"/>
    <s v="CA-2017-114307"/>
    <n v="22"/>
    <x v="7"/>
    <x v="0"/>
    <s v="26/07/2017"/>
    <x v="1"/>
    <s v="MF-17665"/>
    <s v="Maureen Fritzler"/>
    <x v="1"/>
    <x v="0"/>
    <x v="39"/>
    <x v="3"/>
    <s v="OFF-PA-10004100"/>
    <x v="1"/>
    <n v="51.84"/>
  </r>
  <r>
    <n v="8759"/>
    <s v="CA-2017-114307"/>
    <n v="22"/>
    <x v="7"/>
    <x v="0"/>
    <s v="26/07/2017"/>
    <x v="1"/>
    <s v="MF-17665"/>
    <s v="Maureen Fritzler"/>
    <x v="1"/>
    <x v="0"/>
    <x v="39"/>
    <x v="3"/>
    <s v="FUR-FU-10000794"/>
    <x v="0"/>
    <n v="27.42"/>
  </r>
  <r>
    <n v="8760"/>
    <s v="CA-2017-114307"/>
    <n v="22"/>
    <x v="7"/>
    <x v="0"/>
    <s v="26/07/2017"/>
    <x v="1"/>
    <s v="MF-17665"/>
    <s v="Maureen Fritzler"/>
    <x v="1"/>
    <x v="0"/>
    <x v="39"/>
    <x v="3"/>
    <s v="OFF-BI-10002012"/>
    <x v="1"/>
    <n v="5.4"/>
  </r>
  <r>
    <n v="8761"/>
    <s v="CA-2017-159891"/>
    <n v="31"/>
    <x v="9"/>
    <x v="0"/>
    <s v="06/02/2017"/>
    <x v="1"/>
    <s v="BF-11170"/>
    <s v="Ben Ferrer"/>
    <x v="2"/>
    <x v="0"/>
    <x v="32"/>
    <x v="0"/>
    <s v="OFF-BI-10003527"/>
    <x v="1"/>
    <n v="1270.99"/>
  </r>
  <r>
    <n v="8762"/>
    <s v="CA-2017-159891"/>
    <n v="31"/>
    <x v="9"/>
    <x v="0"/>
    <s v="06/02/2017"/>
    <x v="1"/>
    <s v="BF-11170"/>
    <s v="Ben Ferrer"/>
    <x v="2"/>
    <x v="0"/>
    <x v="32"/>
    <x v="0"/>
    <s v="OFF-EN-10004483"/>
    <x v="1"/>
    <n v="125.36"/>
  </r>
  <r>
    <n v="8763"/>
    <s v="CA-2017-112578"/>
    <n v="29"/>
    <x v="4"/>
    <x v="0"/>
    <s v="02/01/2018"/>
    <x v="1"/>
    <s v="FO-14305"/>
    <s v="Frank Olsen"/>
    <x v="0"/>
    <x v="0"/>
    <x v="1"/>
    <x v="1"/>
    <s v="OFF-ST-10003722"/>
    <x v="1"/>
    <n v="14.03"/>
  </r>
  <r>
    <n v="8764"/>
    <s v="CA-2017-112578"/>
    <n v="29"/>
    <x v="4"/>
    <x v="0"/>
    <s v="02/01/2018"/>
    <x v="1"/>
    <s v="FO-14305"/>
    <s v="Frank Olsen"/>
    <x v="0"/>
    <x v="0"/>
    <x v="1"/>
    <x v="1"/>
    <s v="OFF-SU-10002557"/>
    <x v="1"/>
    <n v="27.96"/>
  </r>
  <r>
    <n v="8765"/>
    <s v="CA-2016-107083"/>
    <n v="21"/>
    <x v="0"/>
    <x v="1"/>
    <s v="27/11/2016"/>
    <x v="1"/>
    <s v="BB-11545"/>
    <s v="Brenda Bowman"/>
    <x v="1"/>
    <x v="0"/>
    <x v="5"/>
    <x v="2"/>
    <s v="OFF-AR-10002257"/>
    <x v="1"/>
    <n v="5.3440000000000003"/>
  </r>
  <r>
    <n v="8766"/>
    <s v="CA-2016-107083"/>
    <n v="21"/>
    <x v="0"/>
    <x v="1"/>
    <s v="27/11/2016"/>
    <x v="1"/>
    <s v="BB-11545"/>
    <s v="Brenda Bowman"/>
    <x v="1"/>
    <x v="0"/>
    <x v="5"/>
    <x v="2"/>
    <s v="OFF-BI-10000756"/>
    <x v="1"/>
    <n v="1.696"/>
  </r>
  <r>
    <n v="8767"/>
    <s v="CA-2016-107083"/>
    <n v="21"/>
    <x v="0"/>
    <x v="1"/>
    <s v="27/11/2016"/>
    <x v="1"/>
    <s v="BB-11545"/>
    <s v="Brenda Bowman"/>
    <x v="1"/>
    <x v="0"/>
    <x v="5"/>
    <x v="2"/>
    <s v="OFF-AP-10004136"/>
    <x v="1"/>
    <n v="24.588000000000001"/>
  </r>
  <r>
    <n v="8768"/>
    <s v="CA-2016-107083"/>
    <n v="21"/>
    <x v="0"/>
    <x v="1"/>
    <s v="27/11/2016"/>
    <x v="1"/>
    <s v="BB-11545"/>
    <s v="Brenda Bowman"/>
    <x v="1"/>
    <x v="0"/>
    <x v="5"/>
    <x v="2"/>
    <s v="OFF-BI-10002194"/>
    <x v="1"/>
    <n v="7.98"/>
  </r>
  <r>
    <n v="8769"/>
    <s v="CA-2016-151722"/>
    <n v="5"/>
    <x v="2"/>
    <x v="1"/>
    <s v="09/10/2016"/>
    <x v="1"/>
    <s v="IL-15100"/>
    <s v="Ivan Liston"/>
    <x v="0"/>
    <x v="0"/>
    <x v="24"/>
    <x v="3"/>
    <s v="TEC-AC-10000892"/>
    <x v="2"/>
    <n v="288"/>
  </r>
  <r>
    <n v="8770"/>
    <s v="CA-2017-151148"/>
    <n v="12"/>
    <x v="8"/>
    <x v="0"/>
    <s v="13/09/2017"/>
    <x v="3"/>
    <s v="PO-19180"/>
    <s v="Philisse Overcash"/>
    <x v="2"/>
    <x v="0"/>
    <x v="22"/>
    <x v="1"/>
    <s v="TEC-PH-10001870"/>
    <x v="2"/>
    <n v="146.952"/>
  </r>
  <r>
    <n v="8771"/>
    <s v="CA-2017-151148"/>
    <n v="12"/>
    <x v="8"/>
    <x v="0"/>
    <s v="13/09/2017"/>
    <x v="3"/>
    <s v="PO-19180"/>
    <s v="Philisse Overcash"/>
    <x v="2"/>
    <x v="0"/>
    <x v="22"/>
    <x v="1"/>
    <s v="FUR-CH-10002304"/>
    <x v="0"/>
    <n v="83.135999999999996"/>
  </r>
  <r>
    <n v="8772"/>
    <s v="CA-2018-115882"/>
    <n v="14"/>
    <x v="8"/>
    <x v="3"/>
    <s v="17/09/2018"/>
    <x v="2"/>
    <s v="DB-13555"/>
    <s v="Dorothy Badders"/>
    <x v="1"/>
    <x v="0"/>
    <x v="3"/>
    <x v="0"/>
    <s v="OFF-AP-10002534"/>
    <x v="1"/>
    <n v="942.78399999999999"/>
  </r>
  <r>
    <n v="8773"/>
    <s v="CA-2018-115882"/>
    <n v="14"/>
    <x v="8"/>
    <x v="3"/>
    <s v="17/09/2018"/>
    <x v="2"/>
    <s v="DB-13555"/>
    <s v="Dorothy Badders"/>
    <x v="1"/>
    <x v="0"/>
    <x v="3"/>
    <x v="0"/>
    <s v="OFF-PA-10001125"/>
    <x v="1"/>
    <n v="74.352000000000004"/>
  </r>
  <r>
    <n v="8774"/>
    <s v="CA-2016-132276"/>
    <n v="23"/>
    <x v="11"/>
    <x v="1"/>
    <s v="28/02/2016"/>
    <x v="1"/>
    <s v="LC-16960"/>
    <s v="Lindsay Castell"/>
    <x v="2"/>
    <x v="0"/>
    <x v="15"/>
    <x v="3"/>
    <s v="OFF-AP-10000804"/>
    <x v="1"/>
    <n v="26.88"/>
  </r>
  <r>
    <n v="8775"/>
    <s v="CA-2016-132276"/>
    <n v="23"/>
    <x v="11"/>
    <x v="1"/>
    <s v="28/02/2016"/>
    <x v="1"/>
    <s v="LC-16960"/>
    <s v="Lindsay Castell"/>
    <x v="2"/>
    <x v="0"/>
    <x v="15"/>
    <x v="3"/>
    <s v="OFF-BI-10002982"/>
    <x v="1"/>
    <n v="10.896000000000001"/>
  </r>
  <r>
    <n v="8776"/>
    <s v="CA-2017-163636"/>
    <n v="5"/>
    <x v="4"/>
    <x v="0"/>
    <s v="09/12/2017"/>
    <x v="0"/>
    <s v="MP-18175"/>
    <s v="Mike Pelletier"/>
    <x v="2"/>
    <x v="0"/>
    <x v="10"/>
    <x v="2"/>
    <s v="OFF-AR-10001547"/>
    <x v="1"/>
    <n v="3.536"/>
  </r>
  <r>
    <n v="8777"/>
    <s v="CA-2017-102813"/>
    <n v="2"/>
    <x v="7"/>
    <x v="0"/>
    <s v="03/07/2017"/>
    <x v="2"/>
    <s v="EA-14035"/>
    <s v="Erin Ashbrook"/>
    <x v="1"/>
    <x v="0"/>
    <x v="5"/>
    <x v="2"/>
    <s v="FUR-CH-10000665"/>
    <x v="0"/>
    <n v="528.42999999999995"/>
  </r>
  <r>
    <n v="8778"/>
    <s v="CA-2017-102813"/>
    <n v="2"/>
    <x v="7"/>
    <x v="0"/>
    <s v="03/07/2017"/>
    <x v="2"/>
    <s v="EA-14035"/>
    <s v="Erin Ashbrook"/>
    <x v="1"/>
    <x v="0"/>
    <x v="5"/>
    <x v="2"/>
    <s v="OFF-PA-10000520"/>
    <x v="1"/>
    <n v="41.472000000000001"/>
  </r>
  <r>
    <n v="8779"/>
    <s v="CA-2018-135377"/>
    <n v="13"/>
    <x v="4"/>
    <x v="3"/>
    <s v="18/12/2018"/>
    <x v="1"/>
    <s v="BP-11095"/>
    <s v="Bart Pistole"/>
    <x v="1"/>
    <x v="0"/>
    <x v="15"/>
    <x v="3"/>
    <s v="FUR-BO-10004015"/>
    <x v="0"/>
    <n v="287.976"/>
  </r>
  <r>
    <n v="8780"/>
    <s v="CA-2016-165813"/>
    <n v="20"/>
    <x v="10"/>
    <x v="1"/>
    <s v="22/03/2016"/>
    <x v="0"/>
    <s v="BM-11785"/>
    <s v="Bryan Mills"/>
    <x v="0"/>
    <x v="0"/>
    <x v="21"/>
    <x v="1"/>
    <s v="OFF-ST-10004258"/>
    <x v="1"/>
    <n v="29.303999999999998"/>
  </r>
  <r>
    <n v="8781"/>
    <s v="CA-2016-133585"/>
    <n v="1"/>
    <x v="10"/>
    <x v="1"/>
    <s v="04/03/2016"/>
    <x v="2"/>
    <s v="CM-12715"/>
    <s v="Craig Molinari"/>
    <x v="1"/>
    <x v="0"/>
    <x v="5"/>
    <x v="2"/>
    <s v="OFF-AR-10003696"/>
    <x v="1"/>
    <n v="55.328000000000003"/>
  </r>
  <r>
    <n v="8782"/>
    <s v="CA-2016-133585"/>
    <n v="1"/>
    <x v="10"/>
    <x v="1"/>
    <s v="04/03/2016"/>
    <x v="2"/>
    <s v="CM-12715"/>
    <s v="Craig Molinari"/>
    <x v="1"/>
    <x v="0"/>
    <x v="5"/>
    <x v="2"/>
    <s v="FUR-BO-10001811"/>
    <x v="0"/>
    <n v="1227.9983999999999"/>
  </r>
  <r>
    <n v="8783"/>
    <s v="CA-2017-116911"/>
    <n v="15"/>
    <x v="8"/>
    <x v="0"/>
    <s v="20/09/2017"/>
    <x v="1"/>
    <s v="JD-16150"/>
    <s v="Justin Deggeller"/>
    <x v="1"/>
    <x v="0"/>
    <x v="45"/>
    <x v="1"/>
    <s v="OFF-BI-10001249"/>
    <x v="1"/>
    <n v="20.416"/>
  </r>
  <r>
    <n v="8784"/>
    <s v="CA-2017-116911"/>
    <n v="15"/>
    <x v="8"/>
    <x v="0"/>
    <s v="20/09/2017"/>
    <x v="1"/>
    <s v="JD-16150"/>
    <s v="Justin Deggeller"/>
    <x v="1"/>
    <x v="0"/>
    <x v="45"/>
    <x v="1"/>
    <s v="FUR-TA-10003473"/>
    <x v="0"/>
    <n v="1128.3900000000001"/>
  </r>
  <r>
    <n v="8785"/>
    <s v="US-2018-129224"/>
    <n v="17"/>
    <x v="10"/>
    <x v="3"/>
    <s v="23/03/2018"/>
    <x v="1"/>
    <s v="AS-10630"/>
    <s v="Ann Steele"/>
    <x v="2"/>
    <x v="0"/>
    <x v="18"/>
    <x v="0"/>
    <s v="OFF-LA-10003190"/>
    <x v="1"/>
    <n v="4.6079999999999997"/>
  </r>
  <r>
    <n v="8786"/>
    <s v="CA-2018-145765"/>
    <n v="28"/>
    <x v="5"/>
    <x v="3"/>
    <s v="02/06/2018"/>
    <x v="1"/>
    <s v="CM-11815"/>
    <s v="Candace McMahon"/>
    <x v="1"/>
    <x v="0"/>
    <x v="16"/>
    <x v="1"/>
    <s v="TEC-PH-10001305"/>
    <x v="2"/>
    <n v="195.96"/>
  </r>
  <r>
    <n v="8787"/>
    <s v="CA-2018-145765"/>
    <n v="28"/>
    <x v="5"/>
    <x v="3"/>
    <s v="02/06/2018"/>
    <x v="1"/>
    <s v="CM-11815"/>
    <s v="Candace McMahon"/>
    <x v="1"/>
    <x v="0"/>
    <x v="16"/>
    <x v="1"/>
    <s v="OFF-PA-10001534"/>
    <x v="1"/>
    <n v="15.552"/>
  </r>
  <r>
    <n v="8788"/>
    <s v="CA-2018-145765"/>
    <n v="28"/>
    <x v="5"/>
    <x v="3"/>
    <s v="02/06/2018"/>
    <x v="1"/>
    <s v="CM-11815"/>
    <s v="Candace McMahon"/>
    <x v="1"/>
    <x v="0"/>
    <x v="16"/>
    <x v="1"/>
    <s v="TEC-AC-10000844"/>
    <x v="2"/>
    <n v="271.96800000000002"/>
  </r>
  <r>
    <n v="8789"/>
    <s v="CA-2018-126914"/>
    <n v="15"/>
    <x v="1"/>
    <x v="3"/>
    <s v="19/06/2018"/>
    <x v="1"/>
    <s v="JE-15715"/>
    <s v="Joe Elijah"/>
    <x v="0"/>
    <x v="0"/>
    <x v="3"/>
    <x v="0"/>
    <s v="FUR-CH-10000847"/>
    <x v="0"/>
    <n v="698.35199999999998"/>
  </r>
  <r>
    <n v="8790"/>
    <s v="CA-2018-126914"/>
    <n v="15"/>
    <x v="1"/>
    <x v="3"/>
    <s v="19/06/2018"/>
    <x v="1"/>
    <s v="JE-15715"/>
    <s v="Joe Elijah"/>
    <x v="0"/>
    <x v="0"/>
    <x v="3"/>
    <x v="0"/>
    <s v="FUR-BO-10000468"/>
    <x v="0"/>
    <n v="77.727999999999994"/>
  </r>
  <r>
    <n v="8791"/>
    <s v="CA-2016-169572"/>
    <n v="6"/>
    <x v="8"/>
    <x v="1"/>
    <s v="12/09/2016"/>
    <x v="1"/>
    <s v="AG-10525"/>
    <s v="Andy Gerbode"/>
    <x v="1"/>
    <x v="0"/>
    <x v="17"/>
    <x v="0"/>
    <s v="OFF-BI-10002799"/>
    <x v="1"/>
    <n v="46.62"/>
  </r>
  <r>
    <n v="8792"/>
    <s v="CA-2018-162075"/>
    <n v="18"/>
    <x v="10"/>
    <x v="3"/>
    <s v="24/03/2018"/>
    <x v="1"/>
    <s v="TT-21220"/>
    <s v="Thomas Thornton"/>
    <x v="0"/>
    <x v="0"/>
    <x v="5"/>
    <x v="2"/>
    <s v="TEC-PH-10001557"/>
    <x v="2"/>
    <n v="537.54399999999998"/>
  </r>
  <r>
    <n v="8793"/>
    <s v="CA-2015-162992"/>
    <n v="19"/>
    <x v="4"/>
    <x v="2"/>
    <s v="21/12/2015"/>
    <x v="2"/>
    <s v="BP-11095"/>
    <s v="Bart Pistole"/>
    <x v="1"/>
    <x v="0"/>
    <x v="1"/>
    <x v="1"/>
    <s v="OFF-LA-10001934"/>
    <x v="1"/>
    <n v="14.62"/>
  </r>
  <r>
    <n v="8794"/>
    <s v="CA-2015-162992"/>
    <n v="19"/>
    <x v="4"/>
    <x v="2"/>
    <s v="21/12/2015"/>
    <x v="2"/>
    <s v="BP-11095"/>
    <s v="Bart Pistole"/>
    <x v="1"/>
    <x v="0"/>
    <x v="1"/>
    <x v="1"/>
    <s v="OFF-FA-10004248"/>
    <x v="1"/>
    <n v="22.55"/>
  </r>
  <r>
    <n v="8795"/>
    <s v="CA-2015-162992"/>
    <n v="19"/>
    <x v="4"/>
    <x v="2"/>
    <s v="21/12/2015"/>
    <x v="2"/>
    <s v="BP-11095"/>
    <s v="Bart Pistole"/>
    <x v="1"/>
    <x v="0"/>
    <x v="1"/>
    <x v="1"/>
    <s v="TEC-PH-10001944"/>
    <x v="2"/>
    <n v="583.79999999999995"/>
  </r>
  <r>
    <n v="8796"/>
    <s v="CA-2015-162992"/>
    <n v="19"/>
    <x v="4"/>
    <x v="2"/>
    <s v="21/12/2015"/>
    <x v="2"/>
    <s v="BP-11095"/>
    <s v="Bart Pistole"/>
    <x v="1"/>
    <x v="0"/>
    <x v="1"/>
    <x v="1"/>
    <s v="TEC-PH-10002085"/>
    <x v="2"/>
    <n v="211.16800000000001"/>
  </r>
  <r>
    <n v="8797"/>
    <s v="CA-2017-106397"/>
    <n v="7"/>
    <x v="7"/>
    <x v="0"/>
    <s v="13/07/2017"/>
    <x v="1"/>
    <s v="MJ-17740"/>
    <s v="Max Jones"/>
    <x v="0"/>
    <x v="0"/>
    <x v="7"/>
    <x v="1"/>
    <s v="OFF-PA-10003441"/>
    <x v="1"/>
    <n v="12.96"/>
  </r>
  <r>
    <n v="8798"/>
    <s v="CA-2017-106397"/>
    <n v="7"/>
    <x v="7"/>
    <x v="0"/>
    <s v="13/07/2017"/>
    <x v="1"/>
    <s v="MJ-17740"/>
    <s v="Max Jones"/>
    <x v="0"/>
    <x v="0"/>
    <x v="7"/>
    <x v="1"/>
    <s v="OFF-AR-10004602"/>
    <x v="1"/>
    <n v="45.98"/>
  </r>
  <r>
    <n v="8799"/>
    <s v="US-2017-150140"/>
    <n v="6"/>
    <x v="3"/>
    <x v="0"/>
    <s v="10/04/2017"/>
    <x v="1"/>
    <s v="VM-21685"/>
    <s v="Valerie Mitchum"/>
    <x v="2"/>
    <x v="0"/>
    <x v="42"/>
    <x v="3"/>
    <s v="TEC-PH-10002555"/>
    <x v="2"/>
    <n v="1294.75"/>
  </r>
  <r>
    <n v="8800"/>
    <s v="CA-2015-116666"/>
    <n v="8"/>
    <x v="5"/>
    <x v="2"/>
    <s v="10/05/2015"/>
    <x v="2"/>
    <s v="KT-16480"/>
    <s v="Kean Thornton"/>
    <x v="0"/>
    <x v="0"/>
    <x v="9"/>
    <x v="3"/>
    <s v="TEC-CO-10001449"/>
    <x v="2"/>
    <n v="1799.97"/>
  </r>
  <r>
    <n v="8801"/>
    <s v="CA-2018-148992"/>
    <n v="23"/>
    <x v="0"/>
    <x v="3"/>
    <s v="27/11/2018"/>
    <x v="1"/>
    <s v="CS-12250"/>
    <s v="Chris Selesnick"/>
    <x v="1"/>
    <x v="0"/>
    <x v="10"/>
    <x v="2"/>
    <s v="OFF-PA-10004285"/>
    <x v="1"/>
    <n v="10.688000000000001"/>
  </r>
  <r>
    <n v="8802"/>
    <s v="CA-2017-140935"/>
    <n v="10"/>
    <x v="0"/>
    <x v="0"/>
    <s v="12/11/2017"/>
    <x v="2"/>
    <s v="AB-10015"/>
    <s v="Aaron Bergman"/>
    <x v="0"/>
    <x v="0"/>
    <x v="26"/>
    <x v="2"/>
    <s v="TEC-PH-10000562"/>
    <x v="2"/>
    <n v="221.98"/>
  </r>
  <r>
    <n v="8803"/>
    <s v="CA-2017-140935"/>
    <n v="10"/>
    <x v="0"/>
    <x v="0"/>
    <s v="12/11/2017"/>
    <x v="2"/>
    <s v="AB-10015"/>
    <s v="Aaron Bergman"/>
    <x v="0"/>
    <x v="0"/>
    <x v="26"/>
    <x v="2"/>
    <s v="FUR-BO-10003966"/>
    <x v="0"/>
    <n v="341.96"/>
  </r>
  <r>
    <n v="8804"/>
    <s v="CA-2015-157644"/>
    <n v="31"/>
    <x v="4"/>
    <x v="2"/>
    <s v="01/01/2016"/>
    <x v="2"/>
    <s v="AH-10030"/>
    <s v="Aaron Hawkins"/>
    <x v="1"/>
    <x v="0"/>
    <x v="15"/>
    <x v="3"/>
    <s v="TEC-AC-10003614"/>
    <x v="2"/>
    <n v="34.770000000000003"/>
  </r>
  <r>
    <n v="8805"/>
    <s v="CA-2015-157644"/>
    <n v="31"/>
    <x v="4"/>
    <x v="2"/>
    <s v="01/01/2016"/>
    <x v="2"/>
    <s v="AH-10030"/>
    <s v="Aaron Hawkins"/>
    <x v="1"/>
    <x v="0"/>
    <x v="15"/>
    <x v="3"/>
    <s v="OFF-LA-10003148"/>
    <x v="1"/>
    <n v="18.899999999999999"/>
  </r>
  <r>
    <n v="8806"/>
    <s v="US-2018-100398"/>
    <n v="19"/>
    <x v="6"/>
    <x v="3"/>
    <s v="23/08/2018"/>
    <x v="1"/>
    <s v="DO-13435"/>
    <s v="Denny Ordway"/>
    <x v="0"/>
    <x v="0"/>
    <x v="7"/>
    <x v="1"/>
    <s v="OFF-BI-10002133"/>
    <x v="1"/>
    <n v="102.72"/>
  </r>
  <r>
    <n v="8807"/>
    <s v="CA-2017-113082"/>
    <n v="12"/>
    <x v="8"/>
    <x v="0"/>
    <s v="16/09/2017"/>
    <x v="1"/>
    <s v="MC-17590"/>
    <s v="Matt Collister"/>
    <x v="1"/>
    <x v="0"/>
    <x v="15"/>
    <x v="3"/>
    <s v="FUR-FU-10002813"/>
    <x v="0"/>
    <n v="40.479999999999997"/>
  </r>
  <r>
    <n v="8808"/>
    <s v="US-2018-110646"/>
    <n v="26"/>
    <x v="2"/>
    <x v="3"/>
    <s v="31/10/2018"/>
    <x v="1"/>
    <s v="JF-15190"/>
    <s v="Jamie Frazer"/>
    <x v="0"/>
    <x v="0"/>
    <x v="9"/>
    <x v="3"/>
    <s v="OFF-BI-10004330"/>
    <x v="1"/>
    <n v="33.281999999999996"/>
  </r>
  <r>
    <n v="8809"/>
    <s v="US-2018-110646"/>
    <n v="26"/>
    <x v="2"/>
    <x v="3"/>
    <s v="31/10/2018"/>
    <x v="1"/>
    <s v="JF-15190"/>
    <s v="Jamie Frazer"/>
    <x v="0"/>
    <x v="0"/>
    <x v="9"/>
    <x v="3"/>
    <s v="TEC-PH-10002807"/>
    <x v="2"/>
    <n v="118.65"/>
  </r>
  <r>
    <n v="8810"/>
    <s v="US-2018-110646"/>
    <n v="26"/>
    <x v="2"/>
    <x v="3"/>
    <s v="31/10/2018"/>
    <x v="1"/>
    <s v="JF-15190"/>
    <s v="Jamie Frazer"/>
    <x v="0"/>
    <x v="0"/>
    <x v="9"/>
    <x v="3"/>
    <s v="OFF-LA-10001404"/>
    <x v="1"/>
    <n v="14.76"/>
  </r>
  <r>
    <n v="8811"/>
    <s v="CA-2018-120614"/>
    <n v="30"/>
    <x v="5"/>
    <x v="3"/>
    <s v="04/06/2018"/>
    <x v="1"/>
    <s v="SM-20950"/>
    <s v="Suzanne McNair"/>
    <x v="1"/>
    <x v="0"/>
    <x v="1"/>
    <x v="1"/>
    <s v="OFF-PA-10004911"/>
    <x v="1"/>
    <n v="37.520000000000003"/>
  </r>
  <r>
    <n v="8812"/>
    <s v="US-2017-140172"/>
    <n v="8"/>
    <x v="10"/>
    <x v="0"/>
    <s v="13/03/2017"/>
    <x v="1"/>
    <s v="SP-20650"/>
    <s v="Stephanie Phelps"/>
    <x v="1"/>
    <x v="0"/>
    <x v="12"/>
    <x v="2"/>
    <s v="OFF-AP-10004233"/>
    <x v="1"/>
    <n v="207.14400000000001"/>
  </r>
  <r>
    <n v="8813"/>
    <s v="US-2017-140172"/>
    <n v="8"/>
    <x v="10"/>
    <x v="0"/>
    <s v="13/03/2017"/>
    <x v="1"/>
    <s v="SP-20650"/>
    <s v="Stephanie Phelps"/>
    <x v="1"/>
    <x v="0"/>
    <x v="12"/>
    <x v="2"/>
    <s v="OFF-AR-10002766"/>
    <x v="1"/>
    <n v="13.9"/>
  </r>
  <r>
    <n v="8814"/>
    <s v="CA-2016-127754"/>
    <n v="26"/>
    <x v="7"/>
    <x v="1"/>
    <s v="31/07/2016"/>
    <x v="1"/>
    <s v="CK-12760"/>
    <s v="Cyma Kinney"/>
    <x v="1"/>
    <x v="0"/>
    <x v="16"/>
    <x v="1"/>
    <s v="FUR-CH-10003199"/>
    <x v="0"/>
    <n v="266.35199999999998"/>
  </r>
  <r>
    <n v="8815"/>
    <s v="CA-2016-144274"/>
    <n v="23"/>
    <x v="0"/>
    <x v="1"/>
    <s v="25/11/2016"/>
    <x v="0"/>
    <s v="PW-19240"/>
    <s v="Pierre Wener"/>
    <x v="0"/>
    <x v="0"/>
    <x v="13"/>
    <x v="3"/>
    <s v="TEC-PH-10003012"/>
    <x v="2"/>
    <n v="307.98"/>
  </r>
  <r>
    <n v="8816"/>
    <s v="CA-2016-144274"/>
    <n v="23"/>
    <x v="0"/>
    <x v="1"/>
    <s v="25/11/2016"/>
    <x v="0"/>
    <s v="PW-19240"/>
    <s v="Pierre Wener"/>
    <x v="0"/>
    <x v="0"/>
    <x v="13"/>
    <x v="3"/>
    <s v="OFF-PA-10001583"/>
    <x v="1"/>
    <n v="44.1"/>
  </r>
  <r>
    <n v="8817"/>
    <s v="CA-2016-144274"/>
    <n v="23"/>
    <x v="0"/>
    <x v="1"/>
    <s v="25/11/2016"/>
    <x v="0"/>
    <s v="PW-19240"/>
    <s v="Pierre Wener"/>
    <x v="0"/>
    <x v="0"/>
    <x v="13"/>
    <x v="3"/>
    <s v="OFF-AR-10001940"/>
    <x v="1"/>
    <n v="13.12"/>
  </r>
  <r>
    <n v="8818"/>
    <s v="CA-2016-144274"/>
    <n v="23"/>
    <x v="0"/>
    <x v="1"/>
    <s v="25/11/2016"/>
    <x v="0"/>
    <s v="PW-19240"/>
    <s v="Pierre Wener"/>
    <x v="0"/>
    <x v="0"/>
    <x v="13"/>
    <x v="3"/>
    <s v="OFF-EN-10003286"/>
    <x v="1"/>
    <n v="16.559999999999999"/>
  </r>
  <r>
    <n v="8819"/>
    <s v="CA-2016-144274"/>
    <n v="23"/>
    <x v="0"/>
    <x v="1"/>
    <s v="25/11/2016"/>
    <x v="0"/>
    <s v="PW-19240"/>
    <s v="Pierre Wener"/>
    <x v="0"/>
    <x v="0"/>
    <x v="13"/>
    <x v="3"/>
    <s v="OFF-PA-10003441"/>
    <x v="1"/>
    <n v="38.880000000000003"/>
  </r>
  <r>
    <n v="8820"/>
    <s v="CA-2016-142930"/>
    <n v="28"/>
    <x v="0"/>
    <x v="1"/>
    <s v="02/12/2016"/>
    <x v="1"/>
    <s v="EB-14170"/>
    <s v="Evan Bailliet"/>
    <x v="0"/>
    <x v="0"/>
    <x v="5"/>
    <x v="2"/>
    <s v="OFF-PA-10003395"/>
    <x v="1"/>
    <n v="335.52"/>
  </r>
  <r>
    <n v="8821"/>
    <s v="CA-2018-100622"/>
    <n v="3"/>
    <x v="0"/>
    <x v="3"/>
    <s v="07/11/2018"/>
    <x v="1"/>
    <s v="DK-13090"/>
    <s v="Dave Kipp"/>
    <x v="0"/>
    <x v="0"/>
    <x v="2"/>
    <x v="0"/>
    <s v="TEC-CO-10003236"/>
    <x v="2"/>
    <n v="959.98400000000004"/>
  </r>
  <r>
    <n v="8822"/>
    <s v="CA-2018-100622"/>
    <n v="3"/>
    <x v="0"/>
    <x v="3"/>
    <s v="07/11/2018"/>
    <x v="1"/>
    <s v="DK-13090"/>
    <s v="Dave Kipp"/>
    <x v="0"/>
    <x v="0"/>
    <x v="2"/>
    <x v="0"/>
    <s v="OFF-BI-10002982"/>
    <x v="1"/>
    <n v="4.0860000000000003"/>
  </r>
  <r>
    <n v="8823"/>
    <s v="CA-2018-100622"/>
    <n v="3"/>
    <x v="0"/>
    <x v="3"/>
    <s v="07/11/2018"/>
    <x v="1"/>
    <s v="DK-13090"/>
    <s v="Dave Kipp"/>
    <x v="0"/>
    <x v="0"/>
    <x v="2"/>
    <x v="0"/>
    <s v="OFF-AR-10004010"/>
    <x v="1"/>
    <n v="55.984000000000002"/>
  </r>
  <r>
    <n v="8824"/>
    <s v="CA-2018-100622"/>
    <n v="3"/>
    <x v="0"/>
    <x v="3"/>
    <s v="07/11/2018"/>
    <x v="1"/>
    <s v="DK-13090"/>
    <s v="Dave Kipp"/>
    <x v="0"/>
    <x v="0"/>
    <x v="2"/>
    <x v="0"/>
    <s v="OFF-PA-10002947"/>
    <x v="1"/>
    <n v="10.688000000000001"/>
  </r>
  <r>
    <n v="8825"/>
    <s v="CA-2018-117156"/>
    <n v="21"/>
    <x v="10"/>
    <x v="3"/>
    <s v="23/03/2018"/>
    <x v="0"/>
    <s v="TB-21055"/>
    <s v="Ted Butterfield"/>
    <x v="0"/>
    <x v="0"/>
    <x v="9"/>
    <x v="3"/>
    <s v="OFF-EN-10003845"/>
    <x v="1"/>
    <n v="8.8559999999999999"/>
  </r>
  <r>
    <n v="8826"/>
    <s v="CA-2016-115399"/>
    <n v="19"/>
    <x v="4"/>
    <x v="1"/>
    <s v="22/12/2016"/>
    <x v="2"/>
    <s v="AG-10900"/>
    <s v="Arthur Gainer"/>
    <x v="0"/>
    <x v="0"/>
    <x v="9"/>
    <x v="3"/>
    <s v="OFF-LA-10003190"/>
    <x v="1"/>
    <n v="6.9119999999999999"/>
  </r>
  <r>
    <n v="8827"/>
    <s v="US-2015-157847"/>
    <n v="2"/>
    <x v="3"/>
    <x v="2"/>
    <s v="06/04/2015"/>
    <x v="0"/>
    <s v="SC-20020"/>
    <s v="Sam Craven"/>
    <x v="0"/>
    <x v="0"/>
    <x v="5"/>
    <x v="2"/>
    <s v="OFF-PA-10002986"/>
    <x v="1"/>
    <n v="26.72"/>
  </r>
  <r>
    <n v="8828"/>
    <s v="US-2015-157847"/>
    <n v="2"/>
    <x v="3"/>
    <x v="2"/>
    <s v="06/04/2015"/>
    <x v="0"/>
    <s v="SC-20020"/>
    <s v="Sam Craven"/>
    <x v="0"/>
    <x v="0"/>
    <x v="5"/>
    <x v="2"/>
    <s v="OFF-PA-10001593"/>
    <x v="1"/>
    <n v="33.488"/>
  </r>
  <r>
    <n v="8829"/>
    <s v="CA-2016-115168"/>
    <n v="5"/>
    <x v="1"/>
    <x v="1"/>
    <s v="09/06/2016"/>
    <x v="1"/>
    <s v="BB-11545"/>
    <s v="Brenda Bowman"/>
    <x v="1"/>
    <x v="0"/>
    <x v="25"/>
    <x v="2"/>
    <s v="OFF-PA-10000528"/>
    <x v="1"/>
    <n v="10.56"/>
  </r>
  <r>
    <n v="8830"/>
    <s v="CA-2015-109680"/>
    <n v="6"/>
    <x v="2"/>
    <x v="2"/>
    <s v="09/10/2015"/>
    <x v="2"/>
    <s v="VP-21760"/>
    <s v="Victoria Pisteka"/>
    <x v="1"/>
    <x v="0"/>
    <x v="14"/>
    <x v="2"/>
    <s v="OFF-ST-10001932"/>
    <x v="1"/>
    <n v="386.34"/>
  </r>
  <r>
    <n v="8831"/>
    <s v="CA-2017-167983"/>
    <n v="21"/>
    <x v="6"/>
    <x v="0"/>
    <s v="24/08/2017"/>
    <x v="0"/>
    <s v="RP-19270"/>
    <s v="Rachel Payne"/>
    <x v="1"/>
    <x v="0"/>
    <x v="4"/>
    <x v="1"/>
    <s v="OFF-BI-10003727"/>
    <x v="1"/>
    <n v="33.44"/>
  </r>
  <r>
    <n v="8832"/>
    <s v="CA-2016-145324"/>
    <n v="15"/>
    <x v="0"/>
    <x v="1"/>
    <s v="19/11/2016"/>
    <x v="1"/>
    <s v="DH-13675"/>
    <s v="Duane Huffman"/>
    <x v="2"/>
    <x v="0"/>
    <x v="17"/>
    <x v="0"/>
    <s v="FUR-FU-10002759"/>
    <x v="0"/>
    <n v="39.96"/>
  </r>
  <r>
    <n v="8833"/>
    <s v="CA-2016-153423"/>
    <n v="22"/>
    <x v="1"/>
    <x v="1"/>
    <s v="27/06/2016"/>
    <x v="1"/>
    <s v="SW-20455"/>
    <s v="Shaun Weien"/>
    <x v="0"/>
    <x v="0"/>
    <x v="15"/>
    <x v="3"/>
    <s v="OFF-BI-10000545"/>
    <x v="1"/>
    <n v="1217.568"/>
  </r>
  <r>
    <n v="8834"/>
    <s v="US-2018-132675"/>
    <n v="24"/>
    <x v="8"/>
    <x v="3"/>
    <s v="28/09/2018"/>
    <x v="1"/>
    <s v="KF-16285"/>
    <s v="Karen Ferguson"/>
    <x v="2"/>
    <x v="0"/>
    <x v="32"/>
    <x v="0"/>
    <s v="OFF-ST-10004950"/>
    <x v="1"/>
    <n v="15.51"/>
  </r>
  <r>
    <n v="8835"/>
    <s v="US-2018-132675"/>
    <n v="24"/>
    <x v="8"/>
    <x v="3"/>
    <s v="28/09/2018"/>
    <x v="1"/>
    <s v="KF-16285"/>
    <s v="Karen Ferguson"/>
    <x v="2"/>
    <x v="0"/>
    <x v="32"/>
    <x v="0"/>
    <s v="TEC-PH-10003171"/>
    <x v="2"/>
    <n v="89.9"/>
  </r>
  <r>
    <n v="8836"/>
    <s v="US-2018-132675"/>
    <n v="24"/>
    <x v="8"/>
    <x v="3"/>
    <s v="28/09/2018"/>
    <x v="1"/>
    <s v="KF-16285"/>
    <s v="Karen Ferguson"/>
    <x v="2"/>
    <x v="0"/>
    <x v="32"/>
    <x v="0"/>
    <s v="OFF-AR-10000614"/>
    <x v="1"/>
    <n v="14.28"/>
  </r>
  <r>
    <n v="8837"/>
    <s v="US-2018-132675"/>
    <n v="24"/>
    <x v="8"/>
    <x v="3"/>
    <s v="28/09/2018"/>
    <x v="1"/>
    <s v="KF-16285"/>
    <s v="Karen Ferguson"/>
    <x v="2"/>
    <x v="0"/>
    <x v="32"/>
    <x v="0"/>
    <s v="OFF-AR-10000034"/>
    <x v="1"/>
    <n v="12.72"/>
  </r>
  <r>
    <n v="8838"/>
    <s v="US-2018-132675"/>
    <n v="24"/>
    <x v="8"/>
    <x v="3"/>
    <s v="28/09/2018"/>
    <x v="1"/>
    <s v="KF-16285"/>
    <s v="Karen Ferguson"/>
    <x v="2"/>
    <x v="0"/>
    <x v="32"/>
    <x v="0"/>
    <s v="OFF-LA-10003766"/>
    <x v="1"/>
    <n v="15.75"/>
  </r>
  <r>
    <n v="8839"/>
    <s v="CA-2015-153808"/>
    <n v="6"/>
    <x v="3"/>
    <x v="2"/>
    <s v="10/04/2015"/>
    <x v="0"/>
    <s v="FH-14275"/>
    <s v="Frank Hawley"/>
    <x v="1"/>
    <x v="0"/>
    <x v="1"/>
    <x v="1"/>
    <s v="OFF-AR-10001725"/>
    <x v="1"/>
    <n v="70.95"/>
  </r>
  <r>
    <n v="8840"/>
    <s v="CA-2015-153808"/>
    <n v="6"/>
    <x v="3"/>
    <x v="2"/>
    <s v="10/04/2015"/>
    <x v="0"/>
    <s v="FH-14275"/>
    <s v="Frank Hawley"/>
    <x v="1"/>
    <x v="0"/>
    <x v="1"/>
    <x v="1"/>
    <s v="OFF-BI-10002794"/>
    <x v="1"/>
    <n v="65.567999999999998"/>
  </r>
  <r>
    <n v="8841"/>
    <s v="CA-2015-153808"/>
    <n v="6"/>
    <x v="3"/>
    <x v="2"/>
    <s v="10/04/2015"/>
    <x v="0"/>
    <s v="FH-14275"/>
    <s v="Frank Hawley"/>
    <x v="1"/>
    <x v="0"/>
    <x v="1"/>
    <x v="1"/>
    <s v="TEC-AC-10004171"/>
    <x v="2"/>
    <n v="299.97000000000003"/>
  </r>
  <r>
    <n v="8842"/>
    <s v="US-2017-112396"/>
    <n v="9"/>
    <x v="11"/>
    <x v="0"/>
    <s v="13/02/2017"/>
    <x v="1"/>
    <s v="JR-16210"/>
    <s v="Justin Ritter"/>
    <x v="1"/>
    <x v="0"/>
    <x v="1"/>
    <x v="1"/>
    <s v="TEC-AC-10003628"/>
    <x v="2"/>
    <n v="89.97"/>
  </r>
  <r>
    <n v="8843"/>
    <s v="US-2017-112396"/>
    <n v="9"/>
    <x v="11"/>
    <x v="0"/>
    <s v="13/02/2017"/>
    <x v="1"/>
    <s v="JR-16210"/>
    <s v="Justin Ritter"/>
    <x v="1"/>
    <x v="0"/>
    <x v="1"/>
    <x v="1"/>
    <s v="TEC-AC-10004761"/>
    <x v="2"/>
    <n v="31.86"/>
  </r>
  <r>
    <n v="8844"/>
    <s v="CA-2015-141173"/>
    <n v="18"/>
    <x v="0"/>
    <x v="2"/>
    <s v="20/11/2015"/>
    <x v="0"/>
    <s v="JC-16105"/>
    <s v="Julie Creighton"/>
    <x v="1"/>
    <x v="0"/>
    <x v="11"/>
    <x v="2"/>
    <s v="OFF-ST-10000885"/>
    <x v="1"/>
    <n v="67.150000000000006"/>
  </r>
  <r>
    <n v="8845"/>
    <s v="CA-2018-156664"/>
    <n v="18"/>
    <x v="4"/>
    <x v="3"/>
    <s v="23/12/2018"/>
    <x v="1"/>
    <s v="BP-11290"/>
    <s v="Beth Paige"/>
    <x v="0"/>
    <x v="0"/>
    <x v="24"/>
    <x v="3"/>
    <s v="OFF-BI-10004209"/>
    <x v="1"/>
    <n v="7.2359999999999998"/>
  </r>
  <r>
    <n v="8846"/>
    <s v="CA-2018-156664"/>
    <n v="18"/>
    <x v="4"/>
    <x v="3"/>
    <s v="23/12/2018"/>
    <x v="1"/>
    <s v="BP-11290"/>
    <s v="Beth Paige"/>
    <x v="0"/>
    <x v="0"/>
    <x v="24"/>
    <x v="3"/>
    <s v="OFF-FA-10002988"/>
    <x v="1"/>
    <n v="4.8239999999999998"/>
  </r>
  <r>
    <n v="8847"/>
    <s v="CA-2018-156664"/>
    <n v="18"/>
    <x v="4"/>
    <x v="3"/>
    <s v="23/12/2018"/>
    <x v="1"/>
    <s v="BP-11290"/>
    <s v="Beth Paige"/>
    <x v="0"/>
    <x v="0"/>
    <x v="24"/>
    <x v="3"/>
    <s v="OFF-PA-10002222"/>
    <x v="1"/>
    <n v="91.36"/>
  </r>
  <r>
    <n v="8848"/>
    <s v="CA-2018-156664"/>
    <n v="18"/>
    <x v="4"/>
    <x v="3"/>
    <s v="23/12/2018"/>
    <x v="1"/>
    <s v="BP-11290"/>
    <s v="Beth Paige"/>
    <x v="0"/>
    <x v="0"/>
    <x v="24"/>
    <x v="3"/>
    <s v="OFF-AP-10004487"/>
    <x v="1"/>
    <n v="130.11199999999999"/>
  </r>
  <r>
    <n v="8849"/>
    <s v="CA-2016-140718"/>
    <n v="2"/>
    <x v="7"/>
    <x v="1"/>
    <s v="04/07/2016"/>
    <x v="2"/>
    <s v="FA-14230"/>
    <s v="Frank Atkinson"/>
    <x v="1"/>
    <x v="0"/>
    <x v="3"/>
    <x v="0"/>
    <s v="TEC-PH-10003505"/>
    <x v="2"/>
    <n v="74.239999999999995"/>
  </r>
  <r>
    <n v="8850"/>
    <s v="CA-2016-140718"/>
    <n v="2"/>
    <x v="7"/>
    <x v="1"/>
    <s v="04/07/2016"/>
    <x v="2"/>
    <s v="FA-14230"/>
    <s v="Frank Atkinson"/>
    <x v="1"/>
    <x v="0"/>
    <x v="3"/>
    <x v="0"/>
    <s v="FUR-FU-10000076"/>
    <x v="0"/>
    <n v="159.84"/>
  </r>
  <r>
    <n v="8851"/>
    <s v="CA-2016-140718"/>
    <n v="2"/>
    <x v="7"/>
    <x v="1"/>
    <s v="04/07/2016"/>
    <x v="2"/>
    <s v="FA-14230"/>
    <s v="Frank Atkinson"/>
    <x v="1"/>
    <x v="0"/>
    <x v="3"/>
    <x v="0"/>
    <s v="OFF-BI-10004728"/>
    <x v="1"/>
    <n v="2.8919999999999999"/>
  </r>
  <r>
    <n v="8852"/>
    <s v="CA-2016-140718"/>
    <n v="2"/>
    <x v="7"/>
    <x v="1"/>
    <s v="04/07/2016"/>
    <x v="2"/>
    <s v="FA-14230"/>
    <s v="Frank Atkinson"/>
    <x v="1"/>
    <x v="0"/>
    <x v="3"/>
    <x v="0"/>
    <s v="OFF-PA-10002250"/>
    <x v="1"/>
    <n v="9.3919999999999995"/>
  </r>
  <r>
    <n v="8853"/>
    <s v="CA-2015-119977"/>
    <n v="8"/>
    <x v="2"/>
    <x v="2"/>
    <s v="13/10/2015"/>
    <x v="0"/>
    <s v="DN-13690"/>
    <s v="Duane Noonan"/>
    <x v="0"/>
    <x v="0"/>
    <x v="15"/>
    <x v="3"/>
    <s v="OFF-PA-10003823"/>
    <x v="1"/>
    <n v="123.92"/>
  </r>
  <r>
    <n v="8854"/>
    <s v="US-2016-115343"/>
    <n v="22"/>
    <x v="8"/>
    <x v="1"/>
    <s v="25/09/2016"/>
    <x v="2"/>
    <s v="FO-14305"/>
    <s v="Frank Olsen"/>
    <x v="0"/>
    <x v="0"/>
    <x v="9"/>
    <x v="3"/>
    <s v="OFF-SU-10000898"/>
    <x v="1"/>
    <n v="55.6"/>
  </r>
  <r>
    <n v="8855"/>
    <s v="US-2016-115343"/>
    <n v="22"/>
    <x v="8"/>
    <x v="1"/>
    <s v="25/09/2016"/>
    <x v="2"/>
    <s v="FO-14305"/>
    <s v="Frank Olsen"/>
    <x v="0"/>
    <x v="0"/>
    <x v="9"/>
    <x v="3"/>
    <s v="TEC-AC-10003832"/>
    <x v="2"/>
    <n v="617.976"/>
  </r>
  <r>
    <n v="8856"/>
    <s v="CA-2018-163671"/>
    <n v="24"/>
    <x v="4"/>
    <x v="3"/>
    <s v="30/12/2018"/>
    <x v="1"/>
    <s v="DP-13105"/>
    <s v="Dave Poirier"/>
    <x v="1"/>
    <x v="0"/>
    <x v="45"/>
    <x v="1"/>
    <s v="OFF-BI-10001679"/>
    <x v="1"/>
    <n v="21.312000000000001"/>
  </r>
  <r>
    <n v="8857"/>
    <s v="CA-2018-135909"/>
    <n v="13"/>
    <x v="2"/>
    <x v="3"/>
    <s v="20/10/2018"/>
    <x v="1"/>
    <s v="JW-15220"/>
    <s v="Jane Waco"/>
    <x v="1"/>
    <x v="0"/>
    <x v="1"/>
    <x v="1"/>
    <s v="TEC-AC-10002335"/>
    <x v="2"/>
    <n v="209.94"/>
  </r>
  <r>
    <n v="8858"/>
    <s v="CA-2018-135909"/>
    <n v="13"/>
    <x v="2"/>
    <x v="3"/>
    <s v="20/10/2018"/>
    <x v="1"/>
    <s v="JW-15220"/>
    <s v="Jane Waco"/>
    <x v="1"/>
    <x v="0"/>
    <x v="1"/>
    <x v="1"/>
    <s v="TEC-PH-10003187"/>
    <x v="2"/>
    <n v="31.984000000000002"/>
  </r>
  <r>
    <n v="8859"/>
    <s v="CA-2018-135909"/>
    <n v="13"/>
    <x v="2"/>
    <x v="3"/>
    <s v="20/10/2018"/>
    <x v="1"/>
    <s v="JW-15220"/>
    <s v="Jane Waco"/>
    <x v="1"/>
    <x v="0"/>
    <x v="1"/>
    <x v="1"/>
    <s v="OFF-BI-10003527"/>
    <x v="1"/>
    <n v="5083.96"/>
  </r>
  <r>
    <n v="8860"/>
    <s v="US-2018-114356"/>
    <n v="20"/>
    <x v="6"/>
    <x v="3"/>
    <s v="26/08/2018"/>
    <x v="1"/>
    <s v="TT-21460"/>
    <s v="Tonja Turnell"/>
    <x v="2"/>
    <x v="0"/>
    <x v="3"/>
    <x v="0"/>
    <s v="TEC-PH-10003171"/>
    <x v="2"/>
    <n v="35.96"/>
  </r>
  <r>
    <n v="8861"/>
    <s v="CA-2016-125934"/>
    <n v="11"/>
    <x v="8"/>
    <x v="1"/>
    <s v="18/09/2016"/>
    <x v="1"/>
    <s v="SN-20560"/>
    <s v="Skye Norling"/>
    <x v="2"/>
    <x v="0"/>
    <x v="30"/>
    <x v="3"/>
    <s v="OFF-LA-10000414"/>
    <x v="1"/>
    <n v="31.05"/>
  </r>
  <r>
    <n v="8862"/>
    <s v="CA-2016-125934"/>
    <n v="11"/>
    <x v="8"/>
    <x v="1"/>
    <s v="18/09/2016"/>
    <x v="1"/>
    <s v="SN-20560"/>
    <s v="Skye Norling"/>
    <x v="2"/>
    <x v="0"/>
    <x v="30"/>
    <x v="3"/>
    <s v="FUR-FU-10002107"/>
    <x v="0"/>
    <n v="8.92"/>
  </r>
  <r>
    <n v="8863"/>
    <s v="CA-2016-125934"/>
    <n v="11"/>
    <x v="8"/>
    <x v="1"/>
    <s v="18/09/2016"/>
    <x v="1"/>
    <s v="SN-20560"/>
    <s v="Skye Norling"/>
    <x v="2"/>
    <x v="0"/>
    <x v="30"/>
    <x v="3"/>
    <s v="OFF-BI-10004593"/>
    <x v="1"/>
    <n v="209.6"/>
  </r>
  <r>
    <n v="8864"/>
    <s v="CA-2016-125934"/>
    <n v="11"/>
    <x v="8"/>
    <x v="1"/>
    <s v="18/09/2016"/>
    <x v="1"/>
    <s v="SN-20560"/>
    <s v="Skye Norling"/>
    <x v="2"/>
    <x v="0"/>
    <x v="30"/>
    <x v="3"/>
    <s v="OFF-AP-10003860"/>
    <x v="1"/>
    <n v="111.04"/>
  </r>
  <r>
    <n v="8865"/>
    <s v="CA-2016-125934"/>
    <n v="11"/>
    <x v="8"/>
    <x v="1"/>
    <s v="18/09/2016"/>
    <x v="1"/>
    <s v="SN-20560"/>
    <s v="Skye Norling"/>
    <x v="2"/>
    <x v="0"/>
    <x v="30"/>
    <x v="3"/>
    <s v="OFF-PA-10000556"/>
    <x v="1"/>
    <n v="38.880000000000003"/>
  </r>
  <r>
    <n v="8866"/>
    <s v="CA-2016-158148"/>
    <n v="20"/>
    <x v="4"/>
    <x v="1"/>
    <s v="26/12/2016"/>
    <x v="1"/>
    <s v="JM-15865"/>
    <s v="John Murray"/>
    <x v="0"/>
    <x v="0"/>
    <x v="17"/>
    <x v="0"/>
    <s v="OFF-AP-10003281"/>
    <x v="1"/>
    <n v="36.270000000000003"/>
  </r>
  <r>
    <n v="8867"/>
    <s v="CA-2015-120411"/>
    <n v="20"/>
    <x v="8"/>
    <x v="2"/>
    <s v="23/09/2015"/>
    <x v="2"/>
    <s v="SB-20185"/>
    <s v="Sarah Brown"/>
    <x v="0"/>
    <x v="0"/>
    <x v="10"/>
    <x v="2"/>
    <s v="FUR-BO-10004218"/>
    <x v="0"/>
    <n v="493.43"/>
  </r>
  <r>
    <n v="8868"/>
    <s v="CA-2015-120411"/>
    <n v="20"/>
    <x v="8"/>
    <x v="2"/>
    <s v="23/09/2015"/>
    <x v="2"/>
    <s v="SB-20185"/>
    <s v="Sarah Brown"/>
    <x v="0"/>
    <x v="0"/>
    <x v="10"/>
    <x v="2"/>
    <s v="TEC-PH-10002185"/>
    <x v="2"/>
    <n v="11.12"/>
  </r>
  <r>
    <n v="8869"/>
    <s v="CA-2017-158260"/>
    <n v="4"/>
    <x v="0"/>
    <x v="0"/>
    <s v="08/11/2017"/>
    <x v="1"/>
    <s v="CC-12475"/>
    <s v="Cindy Chapman"/>
    <x v="0"/>
    <x v="0"/>
    <x v="1"/>
    <x v="1"/>
    <s v="TEC-MA-10003176"/>
    <x v="2"/>
    <n v="686.4"/>
  </r>
  <r>
    <n v="8870"/>
    <s v="CA-2018-101805"/>
    <n v="1"/>
    <x v="4"/>
    <x v="3"/>
    <s v="06/12/2018"/>
    <x v="1"/>
    <s v="SH-19975"/>
    <s v="Sally Hughsby"/>
    <x v="1"/>
    <x v="0"/>
    <x v="4"/>
    <x v="1"/>
    <s v="OFF-BI-10002003"/>
    <x v="1"/>
    <n v="15.92"/>
  </r>
  <r>
    <n v="8871"/>
    <s v="CA-2018-101805"/>
    <n v="1"/>
    <x v="4"/>
    <x v="3"/>
    <s v="06/12/2018"/>
    <x v="1"/>
    <s v="SH-19975"/>
    <s v="Sally Hughsby"/>
    <x v="1"/>
    <x v="0"/>
    <x v="4"/>
    <x v="1"/>
    <s v="FUR-FU-10000023"/>
    <x v="0"/>
    <n v="70.680000000000007"/>
  </r>
  <r>
    <n v="8872"/>
    <s v="CA-2018-101805"/>
    <n v="1"/>
    <x v="4"/>
    <x v="3"/>
    <s v="06/12/2018"/>
    <x v="1"/>
    <s v="SH-19975"/>
    <s v="Sally Hughsby"/>
    <x v="1"/>
    <x v="0"/>
    <x v="4"/>
    <x v="1"/>
    <s v="OFF-ST-10002756"/>
    <x v="1"/>
    <n v="541.24"/>
  </r>
  <r>
    <n v="8873"/>
    <s v="US-2015-105137"/>
    <n v="10"/>
    <x v="2"/>
    <x v="2"/>
    <s v="10/10/2015"/>
    <x v="3"/>
    <s v="RB-19435"/>
    <s v="Richard Bierner"/>
    <x v="0"/>
    <x v="0"/>
    <x v="24"/>
    <x v="3"/>
    <s v="TEC-MA-10002694"/>
    <x v="2"/>
    <n v="101.994"/>
  </r>
  <r>
    <n v="8874"/>
    <s v="US-2015-105137"/>
    <n v="10"/>
    <x v="2"/>
    <x v="2"/>
    <s v="10/10/2015"/>
    <x v="3"/>
    <s v="RB-19435"/>
    <s v="Richard Bierner"/>
    <x v="0"/>
    <x v="0"/>
    <x v="24"/>
    <x v="3"/>
    <s v="OFF-BI-10002429"/>
    <x v="1"/>
    <n v="18.263999999999999"/>
  </r>
  <r>
    <n v="8875"/>
    <s v="CA-2018-142489"/>
    <n v="14"/>
    <x v="0"/>
    <x v="3"/>
    <s v="16/11/2018"/>
    <x v="0"/>
    <s v="TC-21295"/>
    <s v="Toby Carlisle"/>
    <x v="0"/>
    <x v="0"/>
    <x v="5"/>
    <x v="2"/>
    <s v="OFF-BI-10003684"/>
    <x v="1"/>
    <n v="21.99"/>
  </r>
  <r>
    <n v="8876"/>
    <s v="US-2017-141264"/>
    <n v="13"/>
    <x v="6"/>
    <x v="0"/>
    <s v="19/08/2017"/>
    <x v="1"/>
    <s v="CT-11995"/>
    <s v="Carol Triggs"/>
    <x v="0"/>
    <x v="0"/>
    <x v="5"/>
    <x v="2"/>
    <s v="OFF-SU-10003505"/>
    <x v="1"/>
    <n v="185.376"/>
  </r>
  <r>
    <n v="8877"/>
    <s v="US-2017-141264"/>
    <n v="13"/>
    <x v="6"/>
    <x v="0"/>
    <s v="19/08/2017"/>
    <x v="1"/>
    <s v="CT-11995"/>
    <s v="Carol Triggs"/>
    <x v="0"/>
    <x v="0"/>
    <x v="5"/>
    <x v="2"/>
    <s v="OFF-AP-10002534"/>
    <x v="1"/>
    <n v="58.923999999999999"/>
  </r>
  <r>
    <n v="8878"/>
    <s v="CA-2018-126928"/>
    <n v="17"/>
    <x v="8"/>
    <x v="3"/>
    <s v="23/09/2018"/>
    <x v="1"/>
    <s v="GZ-14470"/>
    <s v="Gary Zandusky"/>
    <x v="0"/>
    <x v="0"/>
    <x v="30"/>
    <x v="3"/>
    <s v="TEC-MA-10004626"/>
    <x v="2"/>
    <n v="480"/>
  </r>
  <r>
    <n v="8879"/>
    <s v="CA-2018-126928"/>
    <n v="17"/>
    <x v="8"/>
    <x v="3"/>
    <s v="23/09/2018"/>
    <x v="1"/>
    <s v="GZ-14470"/>
    <s v="Gary Zandusky"/>
    <x v="0"/>
    <x v="0"/>
    <x v="30"/>
    <x v="3"/>
    <s v="OFF-ST-10000615"/>
    <x v="1"/>
    <n v="34.049999999999997"/>
  </r>
  <r>
    <n v="8880"/>
    <s v="US-2016-107944"/>
    <n v="23"/>
    <x v="10"/>
    <x v="1"/>
    <s v="25/03/2016"/>
    <x v="2"/>
    <s v="AM-10360"/>
    <s v="Alice McCarthy"/>
    <x v="1"/>
    <x v="0"/>
    <x v="1"/>
    <x v="1"/>
    <s v="OFF-PA-10000659"/>
    <x v="1"/>
    <n v="192.72"/>
  </r>
  <r>
    <n v="8881"/>
    <s v="US-2016-107944"/>
    <n v="23"/>
    <x v="10"/>
    <x v="1"/>
    <s v="25/03/2016"/>
    <x v="2"/>
    <s v="AM-10360"/>
    <s v="Alice McCarthy"/>
    <x v="1"/>
    <x v="0"/>
    <x v="1"/>
    <x v="1"/>
    <s v="TEC-AC-10000736"/>
    <x v="2"/>
    <n v="239.97"/>
  </r>
  <r>
    <n v="8882"/>
    <s v="CA-2017-135594"/>
    <n v="30"/>
    <x v="1"/>
    <x v="0"/>
    <s v="03/07/2017"/>
    <x v="0"/>
    <s v="AH-10120"/>
    <s v="Adrian Hane"/>
    <x v="2"/>
    <x v="0"/>
    <x v="10"/>
    <x v="2"/>
    <s v="TEC-AC-10003038"/>
    <x v="2"/>
    <n v="50.12"/>
  </r>
  <r>
    <n v="8883"/>
    <s v="US-2018-115252"/>
    <n v="20"/>
    <x v="2"/>
    <x v="3"/>
    <s v="25/10/2018"/>
    <x v="1"/>
    <s v="MY-18295"/>
    <s v="Muhammed Yedwab"/>
    <x v="1"/>
    <x v="0"/>
    <x v="3"/>
    <x v="0"/>
    <s v="TEC-PH-10004071"/>
    <x v="2"/>
    <n v="15.984"/>
  </r>
  <r>
    <n v="8884"/>
    <s v="US-2018-115252"/>
    <n v="20"/>
    <x v="2"/>
    <x v="3"/>
    <s v="25/10/2018"/>
    <x v="1"/>
    <s v="MY-18295"/>
    <s v="Muhammed Yedwab"/>
    <x v="1"/>
    <x v="0"/>
    <x v="3"/>
    <x v="0"/>
    <s v="OFF-PA-10001667"/>
    <x v="1"/>
    <n v="14.352"/>
  </r>
  <r>
    <n v="8885"/>
    <s v="CA-2015-107398"/>
    <n v="25"/>
    <x v="6"/>
    <x v="2"/>
    <s v="30/08/2015"/>
    <x v="1"/>
    <s v="BS-11590"/>
    <s v="Brendan Sweed"/>
    <x v="1"/>
    <x v="0"/>
    <x v="24"/>
    <x v="3"/>
    <s v="OFF-BI-10001982"/>
    <x v="1"/>
    <n v="6.5279999999999996"/>
  </r>
  <r>
    <n v="8886"/>
    <s v="CA-2015-107398"/>
    <n v="25"/>
    <x v="6"/>
    <x v="2"/>
    <s v="30/08/2015"/>
    <x v="1"/>
    <s v="BS-11590"/>
    <s v="Brendan Sweed"/>
    <x v="1"/>
    <x v="0"/>
    <x v="24"/>
    <x v="3"/>
    <s v="OFF-BI-10004141"/>
    <x v="1"/>
    <n v="2.8620000000000001"/>
  </r>
  <r>
    <n v="8887"/>
    <s v="CA-2015-107398"/>
    <n v="25"/>
    <x v="6"/>
    <x v="2"/>
    <s v="30/08/2015"/>
    <x v="1"/>
    <s v="BS-11590"/>
    <s v="Brendan Sweed"/>
    <x v="1"/>
    <x v="0"/>
    <x v="24"/>
    <x v="3"/>
    <s v="OFF-BI-10002103"/>
    <x v="1"/>
    <n v="20.856000000000002"/>
  </r>
  <r>
    <n v="8888"/>
    <s v="CA-2015-169642"/>
    <n v="27"/>
    <x v="7"/>
    <x v="2"/>
    <s v="30/07/2015"/>
    <x v="0"/>
    <s v="BB-10990"/>
    <s v="Barry Blumstein"/>
    <x v="1"/>
    <x v="0"/>
    <x v="1"/>
    <x v="1"/>
    <s v="OFF-ST-10002574"/>
    <x v="1"/>
    <n v="276.27999999999997"/>
  </r>
  <r>
    <n v="8889"/>
    <s v="CA-2018-103968"/>
    <n v="1"/>
    <x v="4"/>
    <x v="3"/>
    <s v="07/12/2018"/>
    <x v="1"/>
    <s v="ML-17755"/>
    <s v="Max Ludwig"/>
    <x v="2"/>
    <x v="0"/>
    <x v="1"/>
    <x v="1"/>
    <s v="FUR-FU-10003394"/>
    <x v="0"/>
    <n v="629.64"/>
  </r>
  <r>
    <n v="8890"/>
    <s v="CA-2017-147256"/>
    <n v="17"/>
    <x v="2"/>
    <x v="0"/>
    <s v="21/10/2017"/>
    <x v="0"/>
    <s v="FC-14245"/>
    <s v="Frank Carlisle"/>
    <x v="2"/>
    <x v="0"/>
    <x v="25"/>
    <x v="2"/>
    <s v="TEC-PH-10003072"/>
    <x v="2"/>
    <n v="449.97"/>
  </r>
  <r>
    <n v="8891"/>
    <s v="CA-2017-147256"/>
    <n v="17"/>
    <x v="2"/>
    <x v="0"/>
    <s v="21/10/2017"/>
    <x v="0"/>
    <s v="FC-14245"/>
    <s v="Frank Carlisle"/>
    <x v="2"/>
    <x v="0"/>
    <x v="25"/>
    <x v="2"/>
    <s v="OFF-AP-10003057"/>
    <x v="1"/>
    <n v="1927.59"/>
  </r>
  <r>
    <n v="8892"/>
    <s v="CA-2017-162159"/>
    <n v="16"/>
    <x v="8"/>
    <x v="0"/>
    <s v="18/09/2017"/>
    <x v="2"/>
    <s v="CR-12625"/>
    <s v="Corey Roper"/>
    <x v="2"/>
    <x v="0"/>
    <x v="32"/>
    <x v="0"/>
    <s v="FUR-CH-10001146"/>
    <x v="0"/>
    <n v="121.78"/>
  </r>
  <r>
    <n v="8893"/>
    <s v="CA-2016-111038"/>
    <n v="1"/>
    <x v="4"/>
    <x v="1"/>
    <s v="06/12/2016"/>
    <x v="1"/>
    <s v="LC-16960"/>
    <s v="Lindsay Castell"/>
    <x v="2"/>
    <x v="0"/>
    <x v="1"/>
    <x v="1"/>
    <s v="FUR-CH-10003973"/>
    <x v="0"/>
    <n v="2676.672"/>
  </r>
  <r>
    <n v="8894"/>
    <s v="CA-2015-124723"/>
    <n v="5"/>
    <x v="6"/>
    <x v="2"/>
    <s v="12/08/2015"/>
    <x v="1"/>
    <s v="GZ-14470"/>
    <s v="Gary Zandusky"/>
    <x v="0"/>
    <x v="0"/>
    <x v="5"/>
    <x v="2"/>
    <s v="FUR-TA-10001307"/>
    <x v="0"/>
    <n v="489.23"/>
  </r>
  <r>
    <n v="8895"/>
    <s v="CA-2017-167241"/>
    <n v="15"/>
    <x v="6"/>
    <x v="0"/>
    <s v="22/08/2017"/>
    <x v="1"/>
    <s v="BD-11320"/>
    <s v="Bill Donatelli"/>
    <x v="0"/>
    <x v="0"/>
    <x v="1"/>
    <x v="1"/>
    <s v="FUR-FU-10004071"/>
    <x v="0"/>
    <n v="312.02999999999997"/>
  </r>
  <r>
    <n v="8896"/>
    <s v="CA-2017-167241"/>
    <n v="15"/>
    <x v="6"/>
    <x v="0"/>
    <s v="22/08/2017"/>
    <x v="1"/>
    <s v="BD-11320"/>
    <s v="Bill Donatelli"/>
    <x v="0"/>
    <x v="0"/>
    <x v="1"/>
    <x v="1"/>
    <s v="OFF-ST-10001505"/>
    <x v="1"/>
    <n v="17.940000000000001"/>
  </r>
  <r>
    <n v="8897"/>
    <s v="CA-2017-167241"/>
    <n v="15"/>
    <x v="6"/>
    <x v="0"/>
    <s v="22/08/2017"/>
    <x v="1"/>
    <s v="BD-11320"/>
    <s v="Bill Donatelli"/>
    <x v="0"/>
    <x v="0"/>
    <x v="1"/>
    <x v="1"/>
    <s v="TEC-PH-10004614"/>
    <x v="2"/>
    <n v="165.6"/>
  </r>
  <r>
    <n v="8898"/>
    <s v="CA-2017-167241"/>
    <n v="15"/>
    <x v="6"/>
    <x v="0"/>
    <s v="22/08/2017"/>
    <x v="1"/>
    <s v="BD-11320"/>
    <s v="Bill Donatelli"/>
    <x v="0"/>
    <x v="0"/>
    <x v="1"/>
    <x v="1"/>
    <s v="OFF-PA-10004911"/>
    <x v="1"/>
    <n v="37.520000000000003"/>
  </r>
  <r>
    <n v="8899"/>
    <s v="CA-2016-163237"/>
    <n v="7"/>
    <x v="6"/>
    <x v="1"/>
    <s v="09/08/2016"/>
    <x v="0"/>
    <s v="EM-14095"/>
    <s v="Eudokia Martin"/>
    <x v="1"/>
    <x v="0"/>
    <x v="17"/>
    <x v="0"/>
    <s v="TEC-PH-10003601"/>
    <x v="2"/>
    <n v="494.97"/>
  </r>
  <r>
    <n v="8900"/>
    <s v="CA-2016-163237"/>
    <n v="7"/>
    <x v="6"/>
    <x v="1"/>
    <s v="09/08/2016"/>
    <x v="0"/>
    <s v="EM-14095"/>
    <s v="Eudokia Martin"/>
    <x v="1"/>
    <x v="0"/>
    <x v="17"/>
    <x v="0"/>
    <s v="OFF-LA-10004545"/>
    <x v="1"/>
    <n v="25.06"/>
  </r>
  <r>
    <n v="8901"/>
    <s v="CA-2017-150483"/>
    <n v="31"/>
    <x v="5"/>
    <x v="0"/>
    <s v="04/06/2017"/>
    <x v="1"/>
    <s v="BP-11290"/>
    <s v="Beth Paige"/>
    <x v="0"/>
    <x v="0"/>
    <x v="10"/>
    <x v="2"/>
    <s v="FUR-FU-10001379"/>
    <x v="0"/>
    <n v="32.064"/>
  </r>
  <r>
    <n v="8902"/>
    <s v="CA-2017-150483"/>
    <n v="31"/>
    <x v="5"/>
    <x v="0"/>
    <s v="04/06/2017"/>
    <x v="1"/>
    <s v="BP-11290"/>
    <s v="Beth Paige"/>
    <x v="0"/>
    <x v="0"/>
    <x v="10"/>
    <x v="2"/>
    <s v="OFF-PA-10001846"/>
    <x v="1"/>
    <n v="18.495999999999999"/>
  </r>
  <r>
    <n v="8903"/>
    <s v="CA-2017-150483"/>
    <n v="31"/>
    <x v="5"/>
    <x v="0"/>
    <s v="04/06/2017"/>
    <x v="1"/>
    <s v="BP-11290"/>
    <s v="Beth Paige"/>
    <x v="0"/>
    <x v="0"/>
    <x v="10"/>
    <x v="2"/>
    <s v="FUR-CH-10000422"/>
    <x v="0"/>
    <n v="191.07900000000001"/>
  </r>
  <r>
    <n v="8904"/>
    <s v="CA-2017-150483"/>
    <n v="31"/>
    <x v="5"/>
    <x v="0"/>
    <s v="04/06/2017"/>
    <x v="1"/>
    <s v="BP-11290"/>
    <s v="Beth Paige"/>
    <x v="0"/>
    <x v="0"/>
    <x v="10"/>
    <x v="2"/>
    <s v="OFF-PA-10004621"/>
    <x v="1"/>
    <n v="10.368"/>
  </r>
  <r>
    <n v="8905"/>
    <s v="US-2017-126431"/>
    <n v="1"/>
    <x v="7"/>
    <x v="0"/>
    <s v="01/07/2017"/>
    <x v="3"/>
    <s v="SU-20665"/>
    <s v="Stephanie Ulpright"/>
    <x v="2"/>
    <x v="0"/>
    <x v="15"/>
    <x v="3"/>
    <s v="OFF-LA-10001474"/>
    <x v="1"/>
    <n v="30.53"/>
  </r>
  <r>
    <n v="8906"/>
    <s v="US-2017-126431"/>
    <n v="1"/>
    <x v="7"/>
    <x v="0"/>
    <s v="01/07/2017"/>
    <x v="3"/>
    <s v="SU-20665"/>
    <s v="Stephanie Ulpright"/>
    <x v="2"/>
    <x v="0"/>
    <x v="15"/>
    <x v="3"/>
    <s v="TEC-AC-10001635"/>
    <x v="2"/>
    <n v="30.84"/>
  </r>
  <r>
    <n v="8907"/>
    <s v="US-2017-126431"/>
    <n v="1"/>
    <x v="7"/>
    <x v="0"/>
    <s v="01/07/2017"/>
    <x v="3"/>
    <s v="SU-20665"/>
    <s v="Stephanie Ulpright"/>
    <x v="2"/>
    <x v="0"/>
    <x v="15"/>
    <x v="3"/>
    <s v="OFF-PA-10001950"/>
    <x v="1"/>
    <n v="75.06"/>
  </r>
  <r>
    <n v="8908"/>
    <s v="CA-2017-139934"/>
    <n v="18"/>
    <x v="4"/>
    <x v="0"/>
    <s v="20/12/2017"/>
    <x v="2"/>
    <s v="AY-10555"/>
    <s v="Andy Yotov"/>
    <x v="1"/>
    <x v="0"/>
    <x v="1"/>
    <x v="1"/>
    <s v="TEC-PH-10001552"/>
    <x v="2"/>
    <n v="66.975999999999999"/>
  </r>
  <r>
    <n v="8909"/>
    <s v="CA-2016-109603"/>
    <n v="26"/>
    <x v="9"/>
    <x v="1"/>
    <s v="01/02/2016"/>
    <x v="1"/>
    <s v="EM-13825"/>
    <s v="Elizabeth Moffitt"/>
    <x v="1"/>
    <x v="0"/>
    <x v="1"/>
    <x v="1"/>
    <s v="OFF-PA-10003790"/>
    <x v="1"/>
    <n v="182.72"/>
  </r>
  <r>
    <n v="8910"/>
    <s v="CA-2018-160661"/>
    <n v="28"/>
    <x v="2"/>
    <x v="3"/>
    <s v="01/11/2018"/>
    <x v="1"/>
    <s v="SA-20830"/>
    <s v="Sue Ann Reed"/>
    <x v="0"/>
    <x v="0"/>
    <x v="31"/>
    <x v="3"/>
    <s v="OFF-LA-10002475"/>
    <x v="1"/>
    <n v="21.93"/>
  </r>
  <r>
    <n v="8911"/>
    <s v="CA-2018-102610"/>
    <n v="4"/>
    <x v="0"/>
    <x v="3"/>
    <s v="08/11/2018"/>
    <x v="1"/>
    <s v="CA-12265"/>
    <s v="Christina Anderson"/>
    <x v="0"/>
    <x v="0"/>
    <x v="18"/>
    <x v="0"/>
    <s v="TEC-AC-10000303"/>
    <x v="2"/>
    <n v="95.975999999999999"/>
  </r>
  <r>
    <n v="8912"/>
    <s v="CA-2018-102610"/>
    <n v="4"/>
    <x v="0"/>
    <x v="3"/>
    <s v="08/11/2018"/>
    <x v="1"/>
    <s v="CA-12265"/>
    <s v="Christina Anderson"/>
    <x v="0"/>
    <x v="0"/>
    <x v="18"/>
    <x v="0"/>
    <s v="TEC-PH-10000127"/>
    <x v="2"/>
    <n v="143.928"/>
  </r>
  <r>
    <n v="8913"/>
    <s v="CA-2018-102610"/>
    <n v="4"/>
    <x v="0"/>
    <x v="3"/>
    <s v="08/11/2018"/>
    <x v="1"/>
    <s v="CA-12265"/>
    <s v="Christina Anderson"/>
    <x v="0"/>
    <x v="0"/>
    <x v="18"/>
    <x v="0"/>
    <s v="OFF-BI-10004364"/>
    <x v="1"/>
    <n v="3.5640000000000001"/>
  </r>
  <r>
    <n v="8914"/>
    <s v="CA-2018-102610"/>
    <n v="4"/>
    <x v="0"/>
    <x v="3"/>
    <s v="08/11/2018"/>
    <x v="1"/>
    <s v="CA-12265"/>
    <s v="Christina Anderson"/>
    <x v="0"/>
    <x v="0"/>
    <x v="18"/>
    <x v="0"/>
    <s v="OFF-LA-10002195"/>
    <x v="1"/>
    <n v="4.9279999999999999"/>
  </r>
  <r>
    <n v="8915"/>
    <s v="US-2017-144057"/>
    <n v="9"/>
    <x v="5"/>
    <x v="0"/>
    <s v="13/05/2017"/>
    <x v="1"/>
    <s v="CV-12805"/>
    <s v="Cynthia Voltz"/>
    <x v="1"/>
    <x v="0"/>
    <x v="5"/>
    <x v="2"/>
    <s v="OFF-ST-10001490"/>
    <x v="1"/>
    <n v="856.65599999999995"/>
  </r>
  <r>
    <n v="8916"/>
    <s v="US-2017-144057"/>
    <n v="9"/>
    <x v="5"/>
    <x v="0"/>
    <s v="13/05/2017"/>
    <x v="1"/>
    <s v="CV-12805"/>
    <s v="Cynthia Voltz"/>
    <x v="1"/>
    <x v="0"/>
    <x v="5"/>
    <x v="2"/>
    <s v="OFF-BI-10002852"/>
    <x v="1"/>
    <n v="13.183999999999999"/>
  </r>
  <r>
    <n v="8917"/>
    <s v="US-2017-144057"/>
    <n v="9"/>
    <x v="5"/>
    <x v="0"/>
    <s v="13/05/2017"/>
    <x v="1"/>
    <s v="CV-12805"/>
    <s v="Cynthia Voltz"/>
    <x v="1"/>
    <x v="0"/>
    <x v="5"/>
    <x v="2"/>
    <s v="OFF-AP-10000390"/>
    <x v="1"/>
    <n v="48.783999999999999"/>
  </r>
  <r>
    <n v="8918"/>
    <s v="US-2017-144057"/>
    <n v="9"/>
    <x v="5"/>
    <x v="0"/>
    <s v="13/05/2017"/>
    <x v="1"/>
    <s v="CV-12805"/>
    <s v="Cynthia Voltz"/>
    <x v="1"/>
    <x v="0"/>
    <x v="5"/>
    <x v="2"/>
    <s v="OFF-PA-10004327"/>
    <x v="1"/>
    <n v="76.64"/>
  </r>
  <r>
    <n v="8919"/>
    <s v="US-2017-144057"/>
    <n v="9"/>
    <x v="5"/>
    <x v="0"/>
    <s v="13/05/2017"/>
    <x v="1"/>
    <s v="CV-12805"/>
    <s v="Cynthia Voltz"/>
    <x v="1"/>
    <x v="0"/>
    <x v="5"/>
    <x v="2"/>
    <s v="OFF-BI-10002353"/>
    <x v="1"/>
    <n v="18.527999999999999"/>
  </r>
  <r>
    <n v="8920"/>
    <s v="CA-2015-160276"/>
    <n v="2"/>
    <x v="3"/>
    <x v="2"/>
    <s v="08/04/2015"/>
    <x v="1"/>
    <s v="AH-10690"/>
    <s v="Anna Häberlin"/>
    <x v="1"/>
    <x v="0"/>
    <x v="17"/>
    <x v="0"/>
    <s v="FUR-FU-10003192"/>
    <x v="0"/>
    <n v="177.68"/>
  </r>
  <r>
    <n v="8921"/>
    <s v="CA-2015-132983"/>
    <n v="28"/>
    <x v="3"/>
    <x v="2"/>
    <s v="03/05/2015"/>
    <x v="1"/>
    <s v="DS-13180"/>
    <s v="David Smith"/>
    <x v="1"/>
    <x v="0"/>
    <x v="15"/>
    <x v="3"/>
    <s v="TEC-AC-10000736"/>
    <x v="2"/>
    <n v="159.97999999999999"/>
  </r>
  <r>
    <n v="8922"/>
    <s v="CA-2017-145709"/>
    <n v="4"/>
    <x v="2"/>
    <x v="0"/>
    <s v="08/10/2017"/>
    <x v="1"/>
    <s v="AH-10690"/>
    <s v="Anna Häberlin"/>
    <x v="1"/>
    <x v="0"/>
    <x v="2"/>
    <x v="0"/>
    <s v="TEC-PH-10003095"/>
    <x v="2"/>
    <n v="52.68"/>
  </r>
  <r>
    <n v="8923"/>
    <s v="CA-2017-145709"/>
    <n v="4"/>
    <x v="2"/>
    <x v="0"/>
    <s v="08/10/2017"/>
    <x v="1"/>
    <s v="AH-10690"/>
    <s v="Anna Häberlin"/>
    <x v="1"/>
    <x v="0"/>
    <x v="2"/>
    <x v="0"/>
    <s v="FUR-FU-10002885"/>
    <x v="0"/>
    <n v="11.568"/>
  </r>
  <r>
    <n v="8924"/>
    <s v="CA-2018-133928"/>
    <n v="11"/>
    <x v="1"/>
    <x v="3"/>
    <s v="17/06/2018"/>
    <x v="1"/>
    <s v="ZC-21910"/>
    <s v="Zuschuss Carroll"/>
    <x v="0"/>
    <x v="0"/>
    <x v="3"/>
    <x v="0"/>
    <s v="OFF-BI-10001525"/>
    <x v="1"/>
    <n v="4.5720000000000001"/>
  </r>
  <r>
    <n v="8925"/>
    <s v="CA-2017-168032"/>
    <n v="30"/>
    <x v="9"/>
    <x v="0"/>
    <s v="03/02/2017"/>
    <x v="1"/>
    <s v="DF-13135"/>
    <s v="David Flashing"/>
    <x v="0"/>
    <x v="0"/>
    <x v="10"/>
    <x v="2"/>
    <s v="TEC-PH-10004241"/>
    <x v="2"/>
    <n v="1439.9680000000001"/>
  </r>
  <r>
    <n v="8926"/>
    <s v="CA-2017-168032"/>
    <n v="30"/>
    <x v="9"/>
    <x v="0"/>
    <s v="03/02/2017"/>
    <x v="1"/>
    <s v="DF-13135"/>
    <s v="David Flashing"/>
    <x v="0"/>
    <x v="0"/>
    <x v="10"/>
    <x v="2"/>
    <s v="OFF-BI-10000546"/>
    <x v="1"/>
    <n v="1.728"/>
  </r>
  <r>
    <n v="8927"/>
    <s v="CA-2017-168032"/>
    <n v="30"/>
    <x v="9"/>
    <x v="0"/>
    <s v="03/02/2017"/>
    <x v="1"/>
    <s v="DF-13135"/>
    <s v="David Flashing"/>
    <x v="0"/>
    <x v="0"/>
    <x v="10"/>
    <x v="2"/>
    <s v="FUR-TA-10004256"/>
    <x v="0"/>
    <n v="626.1"/>
  </r>
  <r>
    <n v="8928"/>
    <s v="CA-2016-143616"/>
    <n v="27"/>
    <x v="8"/>
    <x v="1"/>
    <s v="29/09/2016"/>
    <x v="0"/>
    <s v="SS-20140"/>
    <s v="Saphhira Shifley"/>
    <x v="1"/>
    <x v="0"/>
    <x v="4"/>
    <x v="1"/>
    <s v="OFF-AR-10002067"/>
    <x v="1"/>
    <n v="99.2"/>
  </r>
  <r>
    <n v="8929"/>
    <s v="US-2016-168704"/>
    <n v="13"/>
    <x v="3"/>
    <x v="1"/>
    <s v="17/04/2016"/>
    <x v="1"/>
    <s v="FP-14320"/>
    <s v="Frank Preis"/>
    <x v="0"/>
    <x v="0"/>
    <x v="5"/>
    <x v="2"/>
    <s v="FUR-TA-10000688"/>
    <x v="0"/>
    <n v="609.98"/>
  </r>
  <r>
    <n v="8930"/>
    <s v="US-2016-168704"/>
    <n v="13"/>
    <x v="3"/>
    <x v="1"/>
    <s v="17/04/2016"/>
    <x v="1"/>
    <s v="FP-14320"/>
    <s v="Frank Preis"/>
    <x v="0"/>
    <x v="0"/>
    <x v="5"/>
    <x v="2"/>
    <s v="FUR-TA-10002530"/>
    <x v="0"/>
    <n v="211.37200000000001"/>
  </r>
  <r>
    <n v="8931"/>
    <s v="US-2016-168704"/>
    <n v="13"/>
    <x v="3"/>
    <x v="1"/>
    <s v="17/04/2016"/>
    <x v="1"/>
    <s v="FP-14320"/>
    <s v="Frank Preis"/>
    <x v="0"/>
    <x v="0"/>
    <x v="5"/>
    <x v="2"/>
    <s v="TEC-PH-10001061"/>
    <x v="2"/>
    <n v="239.976"/>
  </r>
  <r>
    <n v="8932"/>
    <s v="CA-2018-143252"/>
    <n v="18"/>
    <x v="4"/>
    <x v="3"/>
    <s v="24/12/2018"/>
    <x v="1"/>
    <s v="HE-14800"/>
    <s v="Harold Engle"/>
    <x v="1"/>
    <x v="0"/>
    <x v="6"/>
    <x v="2"/>
    <s v="FUR-FU-10001057"/>
    <x v="0"/>
    <n v="99.95"/>
  </r>
  <r>
    <n v="8933"/>
    <s v="CA-2018-143252"/>
    <n v="18"/>
    <x v="4"/>
    <x v="3"/>
    <s v="24/12/2018"/>
    <x v="1"/>
    <s v="HE-14800"/>
    <s v="Harold Engle"/>
    <x v="1"/>
    <x v="0"/>
    <x v="6"/>
    <x v="2"/>
    <s v="TEC-AC-10002331"/>
    <x v="2"/>
    <n v="29.34"/>
  </r>
  <r>
    <n v="8934"/>
    <s v="CA-2017-102134"/>
    <n v="14"/>
    <x v="10"/>
    <x v="0"/>
    <s v="19/03/2017"/>
    <x v="1"/>
    <s v="SP-20545"/>
    <s v="Sibella Parks"/>
    <x v="1"/>
    <x v="0"/>
    <x v="6"/>
    <x v="2"/>
    <s v="FUR-FU-10003724"/>
    <x v="0"/>
    <n v="16.739999999999998"/>
  </r>
  <r>
    <n v="8935"/>
    <s v="CA-2018-130036"/>
    <n v="27"/>
    <x v="6"/>
    <x v="3"/>
    <s v="27/08/2018"/>
    <x v="3"/>
    <s v="BP-11185"/>
    <s v="Ben Peterman"/>
    <x v="1"/>
    <x v="0"/>
    <x v="9"/>
    <x v="3"/>
    <s v="OFF-PA-10000528"/>
    <x v="1"/>
    <n v="12.672000000000001"/>
  </r>
  <r>
    <n v="8936"/>
    <s v="CA-2018-130036"/>
    <n v="27"/>
    <x v="6"/>
    <x v="3"/>
    <s v="27/08/2018"/>
    <x v="3"/>
    <s v="BP-11185"/>
    <s v="Ben Peterman"/>
    <x v="1"/>
    <x v="0"/>
    <x v="9"/>
    <x v="3"/>
    <s v="TEC-AC-10001908"/>
    <x v="2"/>
    <n v="1119.8879999999999"/>
  </r>
  <r>
    <n v="8937"/>
    <s v="CA-2016-134117"/>
    <n v="17"/>
    <x v="4"/>
    <x v="1"/>
    <s v="19/12/2016"/>
    <x v="0"/>
    <s v="PG-18895"/>
    <s v="Paul Gonzalez"/>
    <x v="0"/>
    <x v="0"/>
    <x v="1"/>
    <x v="1"/>
    <s v="OFF-AR-10003903"/>
    <x v="1"/>
    <n v="204.85"/>
  </r>
  <r>
    <n v="8938"/>
    <s v="CA-2016-134117"/>
    <n v="17"/>
    <x v="4"/>
    <x v="1"/>
    <s v="19/12/2016"/>
    <x v="0"/>
    <s v="PG-18895"/>
    <s v="Paul Gonzalez"/>
    <x v="0"/>
    <x v="0"/>
    <x v="1"/>
    <x v="1"/>
    <s v="TEC-PH-10004908"/>
    <x v="2"/>
    <n v="135.98400000000001"/>
  </r>
  <r>
    <n v="8939"/>
    <s v="CA-2016-134117"/>
    <n v="17"/>
    <x v="4"/>
    <x v="1"/>
    <s v="19/12/2016"/>
    <x v="0"/>
    <s v="PG-18895"/>
    <s v="Paul Gonzalez"/>
    <x v="0"/>
    <x v="0"/>
    <x v="1"/>
    <x v="1"/>
    <s v="OFF-AR-10001940"/>
    <x v="1"/>
    <n v="16.399999999999999"/>
  </r>
  <r>
    <n v="8940"/>
    <s v="CA-2016-134117"/>
    <n v="17"/>
    <x v="4"/>
    <x v="1"/>
    <s v="19/12/2016"/>
    <x v="0"/>
    <s v="PG-18895"/>
    <s v="Paul Gonzalez"/>
    <x v="0"/>
    <x v="0"/>
    <x v="1"/>
    <x v="1"/>
    <s v="OFF-BI-10002026"/>
    <x v="1"/>
    <n v="92.96"/>
  </r>
  <r>
    <n v="8941"/>
    <s v="CA-2015-130918"/>
    <n v="22"/>
    <x v="6"/>
    <x v="2"/>
    <s v="24/08/2015"/>
    <x v="0"/>
    <s v="JP-15520"/>
    <s v="Jeremy Pistek"/>
    <x v="0"/>
    <x v="0"/>
    <x v="2"/>
    <x v="0"/>
    <s v="OFF-SU-10003936"/>
    <x v="1"/>
    <n v="7.6319999999999997"/>
  </r>
  <r>
    <n v="8942"/>
    <s v="CA-2017-159023"/>
    <n v="3"/>
    <x v="0"/>
    <x v="0"/>
    <s v="05/11/2017"/>
    <x v="2"/>
    <s v="NW-18400"/>
    <s v="Natalie Webber"/>
    <x v="0"/>
    <x v="0"/>
    <x v="21"/>
    <x v="1"/>
    <s v="OFF-BI-10002813"/>
    <x v="1"/>
    <n v="4.1580000000000004"/>
  </r>
  <r>
    <n v="8943"/>
    <s v="CA-2017-159023"/>
    <n v="3"/>
    <x v="0"/>
    <x v="0"/>
    <s v="05/11/2017"/>
    <x v="2"/>
    <s v="NW-18400"/>
    <s v="Natalie Webber"/>
    <x v="0"/>
    <x v="0"/>
    <x v="21"/>
    <x v="1"/>
    <s v="TEC-MA-10003337"/>
    <x v="2"/>
    <n v="179.99100000000001"/>
  </r>
  <r>
    <n v="8944"/>
    <s v="CA-2018-111717"/>
    <n v="10"/>
    <x v="2"/>
    <x v="3"/>
    <s v="16/10/2018"/>
    <x v="1"/>
    <s v="SW-20245"/>
    <s v="Scot Wooten"/>
    <x v="0"/>
    <x v="0"/>
    <x v="10"/>
    <x v="2"/>
    <s v="FUR-CH-10001545"/>
    <x v="0"/>
    <n v="239.358"/>
  </r>
  <r>
    <n v="8945"/>
    <s v="CA-2015-154592"/>
    <n v="7"/>
    <x v="4"/>
    <x v="2"/>
    <s v="08/12/2015"/>
    <x v="2"/>
    <s v="EH-14005"/>
    <s v="Erica Hernandez"/>
    <x v="2"/>
    <x v="0"/>
    <x v="1"/>
    <x v="1"/>
    <s v="OFF-PA-10000062"/>
    <x v="1"/>
    <n v="164.88"/>
  </r>
  <r>
    <n v="8946"/>
    <s v="CA-2015-128622"/>
    <n v="15"/>
    <x v="0"/>
    <x v="2"/>
    <s v="17/11/2015"/>
    <x v="0"/>
    <s v="SC-20260"/>
    <s v="Scott Cohen"/>
    <x v="1"/>
    <x v="0"/>
    <x v="1"/>
    <x v="1"/>
    <s v="OFF-SU-10001574"/>
    <x v="1"/>
    <n v="10.95"/>
  </r>
  <r>
    <n v="8947"/>
    <s v="CA-2018-148355"/>
    <n v="24"/>
    <x v="4"/>
    <x v="3"/>
    <s v="28/12/2018"/>
    <x v="1"/>
    <s v="NC-18535"/>
    <s v="Nick Crebassa"/>
    <x v="1"/>
    <x v="0"/>
    <x v="31"/>
    <x v="3"/>
    <s v="OFF-PA-10001972"/>
    <x v="1"/>
    <n v="19.440000000000001"/>
  </r>
  <r>
    <n v="8948"/>
    <s v="CA-2018-148355"/>
    <n v="24"/>
    <x v="4"/>
    <x v="3"/>
    <s v="28/12/2018"/>
    <x v="1"/>
    <s v="NC-18535"/>
    <s v="Nick Crebassa"/>
    <x v="1"/>
    <x v="0"/>
    <x v="31"/>
    <x v="3"/>
    <s v="OFF-BI-10000201"/>
    <x v="1"/>
    <n v="12.3"/>
  </r>
  <r>
    <n v="8949"/>
    <s v="CA-2015-132913"/>
    <n v="24"/>
    <x v="4"/>
    <x v="2"/>
    <s v="26/12/2015"/>
    <x v="2"/>
    <s v="AS-10090"/>
    <s v="Adam Shillingsburg"/>
    <x v="0"/>
    <x v="0"/>
    <x v="1"/>
    <x v="1"/>
    <s v="OFF-AP-10003278"/>
    <x v="1"/>
    <n v="13.97"/>
  </r>
  <r>
    <n v="8950"/>
    <s v="CA-2018-150910"/>
    <n v="22"/>
    <x v="4"/>
    <x v="3"/>
    <s v="28/12/2018"/>
    <x v="1"/>
    <s v="JL-15130"/>
    <s v="Jack Lebron"/>
    <x v="0"/>
    <x v="0"/>
    <x v="18"/>
    <x v="0"/>
    <s v="FUR-TA-10002903"/>
    <x v="0"/>
    <n v="934.95600000000002"/>
  </r>
  <r>
    <n v="8951"/>
    <s v="CA-2018-150910"/>
    <n v="22"/>
    <x v="4"/>
    <x v="3"/>
    <s v="28/12/2018"/>
    <x v="1"/>
    <s v="JL-15130"/>
    <s v="Jack Lebron"/>
    <x v="0"/>
    <x v="0"/>
    <x v="18"/>
    <x v="0"/>
    <s v="TEC-AC-10001013"/>
    <x v="2"/>
    <n v="46.863999999999997"/>
  </r>
  <r>
    <n v="8952"/>
    <s v="CA-2018-150910"/>
    <n v="22"/>
    <x v="4"/>
    <x v="3"/>
    <s v="28/12/2018"/>
    <x v="1"/>
    <s v="JL-15130"/>
    <s v="Jack Lebron"/>
    <x v="0"/>
    <x v="0"/>
    <x v="18"/>
    <x v="0"/>
    <s v="OFF-ST-10000918"/>
    <x v="1"/>
    <n v="26.16"/>
  </r>
  <r>
    <n v="8953"/>
    <s v="CA-2018-150910"/>
    <n v="22"/>
    <x v="4"/>
    <x v="3"/>
    <s v="28/12/2018"/>
    <x v="1"/>
    <s v="JL-15130"/>
    <s v="Jack Lebron"/>
    <x v="0"/>
    <x v="0"/>
    <x v="18"/>
    <x v="0"/>
    <s v="OFF-AR-10001419"/>
    <x v="1"/>
    <n v="23.128"/>
  </r>
  <r>
    <n v="8954"/>
    <s v="CA-2018-150910"/>
    <n v="22"/>
    <x v="4"/>
    <x v="3"/>
    <s v="28/12/2018"/>
    <x v="1"/>
    <s v="JL-15130"/>
    <s v="Jack Lebron"/>
    <x v="0"/>
    <x v="0"/>
    <x v="18"/>
    <x v="0"/>
    <s v="OFF-AP-10003266"/>
    <x v="1"/>
    <n v="59.24"/>
  </r>
  <r>
    <n v="8955"/>
    <s v="CA-2015-156790"/>
    <n v="8"/>
    <x v="6"/>
    <x v="2"/>
    <s v="10/08/2015"/>
    <x v="0"/>
    <s v="VG-21790"/>
    <s v="Vivek Gonzalez"/>
    <x v="0"/>
    <x v="0"/>
    <x v="2"/>
    <x v="0"/>
    <s v="FUR-BO-10000468"/>
    <x v="0"/>
    <n v="155.45599999999999"/>
  </r>
  <r>
    <n v="8956"/>
    <s v="CA-2015-126480"/>
    <n v="20"/>
    <x v="8"/>
    <x v="2"/>
    <s v="24/09/2015"/>
    <x v="1"/>
    <s v="HG-14965"/>
    <s v="Henry Goldwyn"/>
    <x v="1"/>
    <x v="0"/>
    <x v="1"/>
    <x v="1"/>
    <s v="OFF-PA-10004610"/>
    <x v="1"/>
    <n v="8.56"/>
  </r>
  <r>
    <n v="8957"/>
    <s v="CA-2018-105620"/>
    <n v="25"/>
    <x v="4"/>
    <x v="3"/>
    <s v="28/12/2018"/>
    <x v="2"/>
    <s v="JH-15430"/>
    <s v="Jennifer Halladay"/>
    <x v="0"/>
    <x v="0"/>
    <x v="2"/>
    <x v="0"/>
    <s v="FUR-FU-10004963"/>
    <x v="0"/>
    <n v="21"/>
  </r>
  <r>
    <n v="8958"/>
    <s v="CA-2018-105620"/>
    <n v="25"/>
    <x v="4"/>
    <x v="3"/>
    <s v="28/12/2018"/>
    <x v="2"/>
    <s v="JH-15430"/>
    <s v="Jennifer Halladay"/>
    <x v="0"/>
    <x v="0"/>
    <x v="2"/>
    <x v="0"/>
    <s v="TEC-MA-10004626"/>
    <x v="2"/>
    <n v="120"/>
  </r>
  <r>
    <n v="8959"/>
    <s v="CA-2018-150266"/>
    <n v="25"/>
    <x v="0"/>
    <x v="3"/>
    <s v="30/11/2018"/>
    <x v="1"/>
    <s v="RO-19780"/>
    <s v="Rose O'Brian"/>
    <x v="0"/>
    <x v="0"/>
    <x v="5"/>
    <x v="2"/>
    <s v="TEC-PH-10003437"/>
    <x v="2"/>
    <n v="299.95999999999998"/>
  </r>
  <r>
    <n v="8960"/>
    <s v="CA-2018-150266"/>
    <n v="25"/>
    <x v="0"/>
    <x v="3"/>
    <s v="30/11/2018"/>
    <x v="1"/>
    <s v="RO-19780"/>
    <s v="Rose O'Brian"/>
    <x v="0"/>
    <x v="0"/>
    <x v="5"/>
    <x v="2"/>
    <s v="OFF-AP-10002867"/>
    <x v="1"/>
    <n v="67.84"/>
  </r>
  <r>
    <n v="8961"/>
    <s v="CA-2018-150266"/>
    <n v="25"/>
    <x v="0"/>
    <x v="3"/>
    <s v="30/11/2018"/>
    <x v="1"/>
    <s v="RO-19780"/>
    <s v="Rose O'Brian"/>
    <x v="0"/>
    <x v="0"/>
    <x v="5"/>
    <x v="2"/>
    <s v="FUR-CH-10002126"/>
    <x v="0"/>
    <n v="853.93"/>
  </r>
  <r>
    <n v="8962"/>
    <s v="CA-2018-150266"/>
    <n v="25"/>
    <x v="0"/>
    <x v="3"/>
    <s v="30/11/2018"/>
    <x v="1"/>
    <s v="RO-19780"/>
    <s v="Rose O'Brian"/>
    <x v="0"/>
    <x v="0"/>
    <x v="5"/>
    <x v="2"/>
    <s v="OFF-AR-10001761"/>
    <x v="1"/>
    <n v="18.687999999999999"/>
  </r>
  <r>
    <n v="8963"/>
    <s v="CA-2017-157280"/>
    <n v="5"/>
    <x v="0"/>
    <x v="0"/>
    <s v="07/11/2017"/>
    <x v="2"/>
    <s v="LW-17125"/>
    <s v="Liz Willingham"/>
    <x v="0"/>
    <x v="0"/>
    <x v="17"/>
    <x v="0"/>
    <s v="FUR-FU-10004665"/>
    <x v="0"/>
    <n v="273.95999999999998"/>
  </r>
  <r>
    <n v="8964"/>
    <s v="CA-2017-157280"/>
    <n v="5"/>
    <x v="0"/>
    <x v="0"/>
    <s v="07/11/2017"/>
    <x v="2"/>
    <s v="LW-17125"/>
    <s v="Liz Willingham"/>
    <x v="0"/>
    <x v="0"/>
    <x v="17"/>
    <x v="0"/>
    <s v="TEC-AC-10000057"/>
    <x v="2"/>
    <n v="89.97"/>
  </r>
  <r>
    <n v="8965"/>
    <s v="CA-2017-157280"/>
    <n v="5"/>
    <x v="0"/>
    <x v="0"/>
    <s v="07/11/2017"/>
    <x v="2"/>
    <s v="LW-17125"/>
    <s v="Liz Willingham"/>
    <x v="0"/>
    <x v="0"/>
    <x v="17"/>
    <x v="0"/>
    <s v="FUR-FU-10003806"/>
    <x v="0"/>
    <n v="756.8"/>
  </r>
  <r>
    <n v="8966"/>
    <s v="CA-2018-106691"/>
    <n v="6"/>
    <x v="0"/>
    <x v="3"/>
    <s v="12/11/2018"/>
    <x v="1"/>
    <s v="CC-12370"/>
    <s v="Christopher Conant"/>
    <x v="0"/>
    <x v="0"/>
    <x v="5"/>
    <x v="2"/>
    <s v="OFF-BI-10000145"/>
    <x v="1"/>
    <n v="1.248"/>
  </r>
  <r>
    <n v="8967"/>
    <s v="CA-2017-134180"/>
    <n v="3"/>
    <x v="0"/>
    <x v="0"/>
    <s v="07/11/2017"/>
    <x v="1"/>
    <s v="JP-16135"/>
    <s v="Julie Prescott"/>
    <x v="2"/>
    <x v="0"/>
    <x v="9"/>
    <x v="3"/>
    <s v="TEC-AC-10000892"/>
    <x v="2"/>
    <n v="72"/>
  </r>
  <r>
    <n v="8968"/>
    <s v="CA-2017-134180"/>
    <n v="3"/>
    <x v="0"/>
    <x v="0"/>
    <s v="07/11/2017"/>
    <x v="1"/>
    <s v="JP-16135"/>
    <s v="Julie Prescott"/>
    <x v="2"/>
    <x v="0"/>
    <x v="9"/>
    <x v="3"/>
    <s v="FUR-CH-10004886"/>
    <x v="0"/>
    <n v="470.15499999999997"/>
  </r>
  <r>
    <n v="8969"/>
    <s v="CA-2015-166730"/>
    <n v="30"/>
    <x v="4"/>
    <x v="2"/>
    <s v="01/01/2016"/>
    <x v="2"/>
    <s v="DD-13570"/>
    <s v="Dorothy Dickinson"/>
    <x v="0"/>
    <x v="0"/>
    <x v="18"/>
    <x v="0"/>
    <s v="OFF-ST-10002554"/>
    <x v="1"/>
    <n v="39.128"/>
  </r>
  <r>
    <n v="8970"/>
    <s v="CA-2018-157469"/>
    <n v="2"/>
    <x v="4"/>
    <x v="3"/>
    <s v="07/12/2018"/>
    <x v="1"/>
    <s v="ES-14080"/>
    <s v="Erin Smith"/>
    <x v="1"/>
    <x v="0"/>
    <x v="24"/>
    <x v="3"/>
    <s v="OFF-AR-10001662"/>
    <x v="1"/>
    <n v="19.728000000000002"/>
  </r>
  <r>
    <n v="8971"/>
    <s v="CA-2018-157469"/>
    <n v="2"/>
    <x v="4"/>
    <x v="3"/>
    <s v="07/12/2018"/>
    <x v="1"/>
    <s v="ES-14080"/>
    <s v="Erin Smith"/>
    <x v="1"/>
    <x v="0"/>
    <x v="24"/>
    <x v="3"/>
    <s v="TEC-PH-10004531"/>
    <x v="2"/>
    <n v="151.18799999999999"/>
  </r>
  <r>
    <n v="8972"/>
    <s v="CA-2018-122308"/>
    <n v="24"/>
    <x v="10"/>
    <x v="3"/>
    <s v="28/03/2018"/>
    <x v="1"/>
    <s v="MV-17485"/>
    <s v="Mark Van Huff"/>
    <x v="0"/>
    <x v="0"/>
    <x v="15"/>
    <x v="3"/>
    <s v="FUR-CH-10000665"/>
    <x v="0"/>
    <n v="271.76400000000001"/>
  </r>
  <r>
    <n v="8973"/>
    <s v="US-2015-149034"/>
    <n v="19"/>
    <x v="0"/>
    <x v="2"/>
    <s v="21/11/2015"/>
    <x v="2"/>
    <s v="RD-19900"/>
    <s v="Ruben Dartt"/>
    <x v="0"/>
    <x v="0"/>
    <x v="9"/>
    <x v="3"/>
    <s v="TEC-AC-10003023"/>
    <x v="2"/>
    <n v="47.496000000000002"/>
  </r>
  <r>
    <n v="8974"/>
    <s v="CA-2018-159226"/>
    <n v="25"/>
    <x v="3"/>
    <x v="3"/>
    <s v="27/04/2018"/>
    <x v="0"/>
    <s v="RL-19615"/>
    <s v="Rob Lucas"/>
    <x v="0"/>
    <x v="0"/>
    <x v="1"/>
    <x v="1"/>
    <s v="FUR-BO-10004709"/>
    <x v="0"/>
    <n v="344.98099999999999"/>
  </r>
  <r>
    <n v="8975"/>
    <s v="CA-2018-156622"/>
    <n v="23"/>
    <x v="0"/>
    <x v="3"/>
    <s v="26/11/2018"/>
    <x v="2"/>
    <s v="JP-15460"/>
    <s v="Jennifer Patt"/>
    <x v="1"/>
    <x v="0"/>
    <x v="5"/>
    <x v="2"/>
    <s v="OFF-PA-10000477"/>
    <x v="1"/>
    <n v="36.287999999999997"/>
  </r>
  <r>
    <n v="8976"/>
    <s v="CA-2018-156622"/>
    <n v="23"/>
    <x v="0"/>
    <x v="3"/>
    <s v="26/11/2018"/>
    <x v="2"/>
    <s v="JP-15460"/>
    <s v="Jennifer Patt"/>
    <x v="1"/>
    <x v="0"/>
    <x v="5"/>
    <x v="2"/>
    <s v="OFF-PA-10002923"/>
    <x v="1"/>
    <n v="78.304000000000002"/>
  </r>
  <r>
    <n v="8977"/>
    <s v="CA-2018-156622"/>
    <n v="23"/>
    <x v="0"/>
    <x v="3"/>
    <s v="26/11/2018"/>
    <x v="2"/>
    <s v="JP-15460"/>
    <s v="Jennifer Patt"/>
    <x v="1"/>
    <x v="0"/>
    <x v="5"/>
    <x v="2"/>
    <s v="FUR-TA-10003008"/>
    <x v="0"/>
    <n v="127.785"/>
  </r>
  <r>
    <n v="8978"/>
    <s v="CA-2018-156622"/>
    <n v="23"/>
    <x v="0"/>
    <x v="3"/>
    <s v="26/11/2018"/>
    <x v="2"/>
    <s v="JP-15460"/>
    <s v="Jennifer Patt"/>
    <x v="1"/>
    <x v="0"/>
    <x v="5"/>
    <x v="2"/>
    <s v="OFF-BI-10003707"/>
    <x v="1"/>
    <n v="6.1040000000000001"/>
  </r>
  <r>
    <n v="8979"/>
    <s v="CA-2015-119529"/>
    <n v="3"/>
    <x v="0"/>
    <x v="2"/>
    <s v="05/11/2015"/>
    <x v="0"/>
    <s v="DM-13345"/>
    <s v="Denise Monton"/>
    <x v="1"/>
    <x v="0"/>
    <x v="30"/>
    <x v="3"/>
    <s v="OFF-BI-10000546"/>
    <x v="1"/>
    <n v="5.76"/>
  </r>
  <r>
    <n v="8980"/>
    <s v="CA-2016-150413"/>
    <n v="19"/>
    <x v="2"/>
    <x v="1"/>
    <s v="24/10/2016"/>
    <x v="0"/>
    <s v="CS-11860"/>
    <s v="Cari Schnelling"/>
    <x v="0"/>
    <x v="0"/>
    <x v="5"/>
    <x v="2"/>
    <s v="OFF-BI-10000404"/>
    <x v="1"/>
    <n v="1.72"/>
  </r>
  <r>
    <n v="8981"/>
    <s v="CA-2015-108182"/>
    <n v="6"/>
    <x v="11"/>
    <x v="2"/>
    <s v="10/02/2015"/>
    <x v="0"/>
    <s v="DL-13315"/>
    <s v="Delfina Latchford"/>
    <x v="0"/>
    <x v="0"/>
    <x v="10"/>
    <x v="2"/>
    <s v="OFF-BI-10001196"/>
    <x v="1"/>
    <n v="8.952"/>
  </r>
  <r>
    <n v="8982"/>
    <s v="CA-2017-110898"/>
    <n v="6"/>
    <x v="10"/>
    <x v="0"/>
    <s v="12/03/2017"/>
    <x v="1"/>
    <s v="LC-16870"/>
    <s v="Lena Cacioppo"/>
    <x v="0"/>
    <x v="0"/>
    <x v="10"/>
    <x v="2"/>
    <s v="OFF-AP-10001626"/>
    <x v="1"/>
    <n v="2.3340000000000001"/>
  </r>
  <r>
    <n v="8983"/>
    <s v="CA-2017-110898"/>
    <n v="6"/>
    <x v="10"/>
    <x v="0"/>
    <s v="12/03/2017"/>
    <x v="1"/>
    <s v="LC-16870"/>
    <s v="Lena Cacioppo"/>
    <x v="0"/>
    <x v="0"/>
    <x v="10"/>
    <x v="2"/>
    <s v="OFF-BI-10004656"/>
    <x v="1"/>
    <n v="1.728"/>
  </r>
  <r>
    <n v="8984"/>
    <s v="CA-2017-110898"/>
    <n v="6"/>
    <x v="10"/>
    <x v="0"/>
    <s v="12/03/2017"/>
    <x v="1"/>
    <s v="LC-16870"/>
    <s v="Lena Cacioppo"/>
    <x v="0"/>
    <x v="0"/>
    <x v="10"/>
    <x v="2"/>
    <s v="FUR-FU-10003773"/>
    <x v="0"/>
    <n v="159.04"/>
  </r>
  <r>
    <n v="8985"/>
    <s v="CA-2017-110898"/>
    <n v="6"/>
    <x v="10"/>
    <x v="0"/>
    <s v="12/03/2017"/>
    <x v="1"/>
    <s v="LC-16870"/>
    <s v="Lena Cacioppo"/>
    <x v="0"/>
    <x v="0"/>
    <x v="10"/>
    <x v="2"/>
    <s v="FUR-TA-10000849"/>
    <x v="0"/>
    <n v="145.97999999999999"/>
  </r>
  <r>
    <n v="8986"/>
    <s v="CA-2016-123092"/>
    <n v="3"/>
    <x v="4"/>
    <x v="1"/>
    <s v="07/12/2016"/>
    <x v="1"/>
    <s v="JG-15115"/>
    <s v="Jack Garza"/>
    <x v="0"/>
    <x v="0"/>
    <x v="3"/>
    <x v="0"/>
    <s v="FUR-FU-10000222"/>
    <x v="0"/>
    <n v="77.951999999999998"/>
  </r>
  <r>
    <n v="8987"/>
    <s v="CA-2016-123092"/>
    <n v="3"/>
    <x v="4"/>
    <x v="1"/>
    <s v="07/12/2016"/>
    <x v="1"/>
    <s v="JG-15115"/>
    <s v="Jack Garza"/>
    <x v="0"/>
    <x v="0"/>
    <x v="3"/>
    <x v="0"/>
    <s v="OFF-BI-10001718"/>
    <x v="1"/>
    <n v="95.97"/>
  </r>
  <r>
    <n v="8988"/>
    <s v="CA-2016-123092"/>
    <n v="3"/>
    <x v="4"/>
    <x v="1"/>
    <s v="07/12/2016"/>
    <x v="1"/>
    <s v="JG-15115"/>
    <s v="Jack Garza"/>
    <x v="0"/>
    <x v="0"/>
    <x v="3"/>
    <x v="0"/>
    <s v="TEC-PH-10001700"/>
    <x v="2"/>
    <n v="105.584"/>
  </r>
  <r>
    <n v="8989"/>
    <s v="CA-2016-123092"/>
    <n v="3"/>
    <x v="4"/>
    <x v="1"/>
    <s v="07/12/2016"/>
    <x v="1"/>
    <s v="JG-15115"/>
    <s v="Jack Garza"/>
    <x v="0"/>
    <x v="0"/>
    <x v="3"/>
    <x v="0"/>
    <s v="OFF-AR-10004078"/>
    <x v="1"/>
    <n v="9.3439999999999994"/>
  </r>
  <r>
    <n v="8990"/>
    <s v="US-2016-128587"/>
    <n v="24"/>
    <x v="4"/>
    <x v="1"/>
    <s v="30/12/2016"/>
    <x v="1"/>
    <s v="HM-14860"/>
    <s v="Harry Marie"/>
    <x v="1"/>
    <x v="0"/>
    <x v="25"/>
    <x v="2"/>
    <s v="FUR-FU-10003026"/>
    <x v="0"/>
    <n v="9.68"/>
  </r>
  <r>
    <n v="8991"/>
    <s v="US-2016-128587"/>
    <n v="24"/>
    <x v="4"/>
    <x v="1"/>
    <s v="30/12/2016"/>
    <x v="1"/>
    <s v="HM-14860"/>
    <s v="Harry Marie"/>
    <x v="1"/>
    <x v="0"/>
    <x v="25"/>
    <x v="2"/>
    <s v="TEC-CO-10003763"/>
    <x v="2"/>
    <n v="4899.93"/>
  </r>
  <r>
    <n v="8992"/>
    <s v="US-2018-139577"/>
    <n v="1"/>
    <x v="2"/>
    <x v="3"/>
    <s v="06/10/2018"/>
    <x v="1"/>
    <s v="TN-21040"/>
    <s v="Tanja Norvell"/>
    <x v="2"/>
    <x v="0"/>
    <x v="1"/>
    <x v="1"/>
    <s v="TEC-AC-10004708"/>
    <x v="2"/>
    <n v="104.75"/>
  </r>
  <r>
    <n v="8993"/>
    <s v="CA-2018-159100"/>
    <n v="16"/>
    <x v="2"/>
    <x v="3"/>
    <s v="21/10/2018"/>
    <x v="1"/>
    <s v="VP-21760"/>
    <s v="Victoria Pisteka"/>
    <x v="1"/>
    <x v="0"/>
    <x v="18"/>
    <x v="0"/>
    <s v="TEC-AC-10003499"/>
    <x v="2"/>
    <n v="18.527999999999999"/>
  </r>
  <r>
    <n v="8994"/>
    <s v="CA-2018-159100"/>
    <n v="16"/>
    <x v="2"/>
    <x v="3"/>
    <s v="21/10/2018"/>
    <x v="1"/>
    <s v="VP-21760"/>
    <s v="Victoria Pisteka"/>
    <x v="1"/>
    <x v="0"/>
    <x v="18"/>
    <x v="0"/>
    <s v="FUR-TA-10001950"/>
    <x v="0"/>
    <n v="1875.258"/>
  </r>
  <r>
    <n v="8995"/>
    <s v="CA-2015-109043"/>
    <n v="15"/>
    <x v="6"/>
    <x v="2"/>
    <s v="17/08/2015"/>
    <x v="2"/>
    <s v="CS-12355"/>
    <s v="Christine Sundaresam"/>
    <x v="0"/>
    <x v="0"/>
    <x v="2"/>
    <x v="0"/>
    <s v="OFF-PA-10000312"/>
    <x v="1"/>
    <n v="91.36"/>
  </r>
  <r>
    <n v="8996"/>
    <s v="CA-2015-109043"/>
    <n v="15"/>
    <x v="6"/>
    <x v="2"/>
    <s v="17/08/2015"/>
    <x v="2"/>
    <s v="CS-12355"/>
    <s v="Christine Sundaresam"/>
    <x v="0"/>
    <x v="0"/>
    <x v="2"/>
    <x v="0"/>
    <s v="OFF-AP-10004708"/>
    <x v="1"/>
    <n v="152.24"/>
  </r>
  <r>
    <n v="8997"/>
    <s v="US-2018-116491"/>
    <n v="11"/>
    <x v="0"/>
    <x v="3"/>
    <s v="13/11/2018"/>
    <x v="2"/>
    <s v="PG-18820"/>
    <s v="Patrick Gardner"/>
    <x v="0"/>
    <x v="0"/>
    <x v="5"/>
    <x v="2"/>
    <s v="TEC-PH-10004531"/>
    <x v="2"/>
    <n v="35.183999999999997"/>
  </r>
  <r>
    <n v="8998"/>
    <s v="CA-2018-122763"/>
    <n v="20"/>
    <x v="10"/>
    <x v="3"/>
    <s v="20/03/2018"/>
    <x v="3"/>
    <s v="HG-14845"/>
    <s v="Harry Greene"/>
    <x v="0"/>
    <x v="0"/>
    <x v="5"/>
    <x v="2"/>
    <s v="OFF-PA-10000474"/>
    <x v="1"/>
    <n v="56.704000000000001"/>
  </r>
  <r>
    <n v="8999"/>
    <s v="CA-2018-122763"/>
    <n v="20"/>
    <x v="10"/>
    <x v="3"/>
    <s v="20/03/2018"/>
    <x v="3"/>
    <s v="HG-14845"/>
    <s v="Harry Greene"/>
    <x v="0"/>
    <x v="0"/>
    <x v="5"/>
    <x v="2"/>
    <s v="OFF-PA-10002377"/>
    <x v="1"/>
    <n v="274.06400000000002"/>
  </r>
  <r>
    <n v="9000"/>
    <s v="CA-2018-137785"/>
    <n v="13"/>
    <x v="5"/>
    <x v="3"/>
    <s v="17/05/2018"/>
    <x v="1"/>
    <s v="MH-18115"/>
    <s v="Mick Hernandez"/>
    <x v="2"/>
    <x v="0"/>
    <x v="9"/>
    <x v="3"/>
    <s v="FUR-CH-10001482"/>
    <x v="0"/>
    <n v="458.43"/>
  </r>
  <r>
    <n v="9001"/>
    <s v="CA-2015-133389"/>
    <n v="22"/>
    <x v="1"/>
    <x v="2"/>
    <s v="22/06/2015"/>
    <x v="3"/>
    <s v="TB-21280"/>
    <s v="Toby Braunhardt"/>
    <x v="0"/>
    <x v="0"/>
    <x v="16"/>
    <x v="1"/>
    <s v="OFF-BI-10001553"/>
    <x v="1"/>
    <n v="8.2260000000000009"/>
  </r>
  <r>
    <n v="9002"/>
    <s v="CA-2015-103807"/>
    <n v="2"/>
    <x v="4"/>
    <x v="2"/>
    <s v="09/12/2015"/>
    <x v="1"/>
    <s v="EM-13825"/>
    <s v="Elizabeth Moffitt"/>
    <x v="1"/>
    <x v="0"/>
    <x v="32"/>
    <x v="0"/>
    <s v="TEC-AC-10000199"/>
    <x v="2"/>
    <n v="5.95"/>
  </r>
  <r>
    <n v="9003"/>
    <s v="CA-2015-103807"/>
    <n v="2"/>
    <x v="4"/>
    <x v="2"/>
    <s v="09/12/2015"/>
    <x v="1"/>
    <s v="EM-13825"/>
    <s v="Elizabeth Moffitt"/>
    <x v="1"/>
    <x v="0"/>
    <x v="32"/>
    <x v="0"/>
    <s v="OFF-PA-10002195"/>
    <x v="1"/>
    <n v="15.24"/>
  </r>
  <r>
    <n v="9004"/>
    <s v="CA-2016-102855"/>
    <n v="5"/>
    <x v="3"/>
    <x v="1"/>
    <s v="06/04/2016"/>
    <x v="3"/>
    <s v="JF-15415"/>
    <s v="Jennifer Ferguson"/>
    <x v="0"/>
    <x v="0"/>
    <x v="4"/>
    <x v="1"/>
    <s v="TEC-AC-10001767"/>
    <x v="2"/>
    <n v="239.94"/>
  </r>
  <r>
    <n v="9005"/>
    <s v="CA-2016-102855"/>
    <n v="5"/>
    <x v="3"/>
    <x v="1"/>
    <s v="06/04/2016"/>
    <x v="3"/>
    <s v="JF-15415"/>
    <s v="Jennifer Ferguson"/>
    <x v="0"/>
    <x v="0"/>
    <x v="4"/>
    <x v="1"/>
    <s v="OFF-AR-10002467"/>
    <x v="1"/>
    <n v="23.84"/>
  </r>
  <r>
    <n v="9006"/>
    <s v="CA-2018-107825"/>
    <n v="18"/>
    <x v="0"/>
    <x v="3"/>
    <s v="18/11/2018"/>
    <x v="3"/>
    <s v="NB-18655"/>
    <s v="Nona Balk"/>
    <x v="1"/>
    <x v="0"/>
    <x v="6"/>
    <x v="2"/>
    <s v="OFF-ST-10001321"/>
    <x v="1"/>
    <n v="92.52"/>
  </r>
  <r>
    <n v="9007"/>
    <s v="CA-2018-107825"/>
    <n v="18"/>
    <x v="0"/>
    <x v="3"/>
    <s v="18/11/2018"/>
    <x v="3"/>
    <s v="NB-18655"/>
    <s v="Nona Balk"/>
    <x v="1"/>
    <x v="0"/>
    <x v="6"/>
    <x v="2"/>
    <s v="OFF-ST-10000777"/>
    <x v="1"/>
    <n v="37.76"/>
  </r>
  <r>
    <n v="9008"/>
    <s v="CA-2018-107825"/>
    <n v="18"/>
    <x v="0"/>
    <x v="3"/>
    <s v="18/11/2018"/>
    <x v="3"/>
    <s v="NB-18655"/>
    <s v="Nona Balk"/>
    <x v="1"/>
    <x v="0"/>
    <x v="6"/>
    <x v="2"/>
    <s v="OFF-LA-10003720"/>
    <x v="1"/>
    <n v="7.38"/>
  </r>
  <r>
    <n v="9009"/>
    <s v="CA-2018-107825"/>
    <n v="18"/>
    <x v="0"/>
    <x v="3"/>
    <s v="18/11/2018"/>
    <x v="3"/>
    <s v="NB-18655"/>
    <s v="Nona Balk"/>
    <x v="1"/>
    <x v="0"/>
    <x v="6"/>
    <x v="2"/>
    <s v="FUR-FU-10000206"/>
    <x v="0"/>
    <n v="5.82"/>
  </r>
  <r>
    <n v="9010"/>
    <s v="CA-2018-106047"/>
    <n v="12"/>
    <x v="7"/>
    <x v="3"/>
    <s v="18/07/2018"/>
    <x v="1"/>
    <s v="CS-11860"/>
    <s v="Cari Schnelling"/>
    <x v="0"/>
    <x v="0"/>
    <x v="24"/>
    <x v="3"/>
    <s v="OFF-PA-10000791"/>
    <x v="1"/>
    <n v="3.8159999999999998"/>
  </r>
  <r>
    <n v="9011"/>
    <s v="CA-2018-127803"/>
    <n v="19"/>
    <x v="5"/>
    <x v="3"/>
    <s v="23/05/2018"/>
    <x v="1"/>
    <s v="ND-18460"/>
    <s v="Neil Ducich"/>
    <x v="1"/>
    <x v="0"/>
    <x v="19"/>
    <x v="0"/>
    <s v="OFF-BI-10001787"/>
    <x v="1"/>
    <n v="26.16"/>
  </r>
  <r>
    <n v="9012"/>
    <s v="CA-2016-137071"/>
    <n v="20"/>
    <x v="4"/>
    <x v="1"/>
    <s v="21/12/2016"/>
    <x v="2"/>
    <s v="ED-13885"/>
    <s v="Emily Ducich"/>
    <x v="2"/>
    <x v="0"/>
    <x v="5"/>
    <x v="2"/>
    <s v="TEC-AC-10004353"/>
    <x v="2"/>
    <n v="100.8"/>
  </r>
  <r>
    <n v="9013"/>
    <s v="CA-2017-121447"/>
    <n v="21"/>
    <x v="11"/>
    <x v="0"/>
    <s v="22/02/2017"/>
    <x v="2"/>
    <s v="EA-14035"/>
    <s v="Erin Ashbrook"/>
    <x v="1"/>
    <x v="0"/>
    <x v="15"/>
    <x v="3"/>
    <s v="FUR-FU-10001861"/>
    <x v="0"/>
    <n v="135.80000000000001"/>
  </r>
  <r>
    <n v="9014"/>
    <s v="CA-2018-143084"/>
    <n v="18"/>
    <x v="10"/>
    <x v="3"/>
    <s v="22/03/2018"/>
    <x v="1"/>
    <s v="BP-11050"/>
    <s v="Barry Pond"/>
    <x v="1"/>
    <x v="0"/>
    <x v="1"/>
    <x v="1"/>
    <s v="OFF-AR-10002766"/>
    <x v="1"/>
    <n v="13.9"/>
  </r>
  <r>
    <n v="9015"/>
    <s v="CA-2018-143084"/>
    <n v="18"/>
    <x v="10"/>
    <x v="3"/>
    <s v="22/03/2018"/>
    <x v="1"/>
    <s v="BP-11050"/>
    <s v="Barry Pond"/>
    <x v="1"/>
    <x v="0"/>
    <x v="1"/>
    <x v="1"/>
    <s v="OFF-EN-10003072"/>
    <x v="1"/>
    <n v="19.399999999999999"/>
  </r>
  <r>
    <n v="9016"/>
    <s v="CA-2017-131639"/>
    <n v="17"/>
    <x v="4"/>
    <x v="0"/>
    <s v="23/12/2017"/>
    <x v="1"/>
    <s v="NS-18640"/>
    <s v="Noel Staavos"/>
    <x v="1"/>
    <x v="0"/>
    <x v="27"/>
    <x v="1"/>
    <s v="OFF-BI-10001636"/>
    <x v="1"/>
    <n v="13.488"/>
  </r>
  <r>
    <n v="9017"/>
    <s v="CA-2017-131639"/>
    <n v="17"/>
    <x v="4"/>
    <x v="0"/>
    <s v="23/12/2017"/>
    <x v="1"/>
    <s v="NS-18640"/>
    <s v="Noel Staavos"/>
    <x v="1"/>
    <x v="0"/>
    <x v="27"/>
    <x v="1"/>
    <s v="OFF-BI-10000948"/>
    <x v="1"/>
    <n v="11.416"/>
  </r>
  <r>
    <n v="9018"/>
    <s v="CA-2017-161361"/>
    <n v="26"/>
    <x v="10"/>
    <x v="0"/>
    <s v="28/03/2017"/>
    <x v="0"/>
    <s v="MV-17485"/>
    <s v="Mark Van Huff"/>
    <x v="0"/>
    <x v="0"/>
    <x v="45"/>
    <x v="1"/>
    <s v="OFF-PA-10001838"/>
    <x v="1"/>
    <n v="17.64"/>
  </r>
  <r>
    <n v="9019"/>
    <s v="CA-2017-161361"/>
    <n v="26"/>
    <x v="10"/>
    <x v="0"/>
    <s v="28/03/2017"/>
    <x v="0"/>
    <s v="MV-17485"/>
    <s v="Mark Van Huff"/>
    <x v="0"/>
    <x v="0"/>
    <x v="45"/>
    <x v="1"/>
    <s v="OFF-BI-10002215"/>
    <x v="1"/>
    <n v="17.04"/>
  </r>
  <r>
    <n v="9020"/>
    <s v="CA-2015-100706"/>
    <n v="16"/>
    <x v="4"/>
    <x v="2"/>
    <s v="18/12/2015"/>
    <x v="0"/>
    <s v="LE-16810"/>
    <s v="Laurel Elliston"/>
    <x v="0"/>
    <x v="0"/>
    <x v="17"/>
    <x v="0"/>
    <s v="TEC-AC-10001314"/>
    <x v="2"/>
    <n v="99.98"/>
  </r>
  <r>
    <n v="9021"/>
    <s v="CA-2015-100706"/>
    <n v="16"/>
    <x v="4"/>
    <x v="2"/>
    <s v="18/12/2015"/>
    <x v="0"/>
    <s v="LE-16810"/>
    <s v="Laurel Elliston"/>
    <x v="0"/>
    <x v="0"/>
    <x v="17"/>
    <x v="0"/>
    <s v="FUR-FU-10002268"/>
    <x v="0"/>
    <n v="29.46"/>
  </r>
  <r>
    <n v="9022"/>
    <s v="CA-2016-129525"/>
    <n v="15"/>
    <x v="0"/>
    <x v="1"/>
    <s v="20/11/2016"/>
    <x v="1"/>
    <s v="VP-21760"/>
    <s v="Victoria Pisteka"/>
    <x v="1"/>
    <x v="0"/>
    <x v="24"/>
    <x v="3"/>
    <s v="OFF-BI-10002133"/>
    <x v="1"/>
    <n v="166.92"/>
  </r>
  <r>
    <n v="9023"/>
    <s v="US-2017-141880"/>
    <n v="22"/>
    <x v="6"/>
    <x v="0"/>
    <s v="23/08/2017"/>
    <x v="2"/>
    <s v="TC-21475"/>
    <s v="Tony Chapman"/>
    <x v="2"/>
    <x v="0"/>
    <x v="22"/>
    <x v="1"/>
    <s v="FUR-FU-10001979"/>
    <x v="0"/>
    <n v="98.328000000000003"/>
  </r>
  <r>
    <n v="9024"/>
    <s v="CA-2016-165799"/>
    <n v="29"/>
    <x v="1"/>
    <x v="1"/>
    <s v="02/07/2016"/>
    <x v="2"/>
    <s v="SG-20470"/>
    <s v="Sheri Gordon"/>
    <x v="0"/>
    <x v="0"/>
    <x v="15"/>
    <x v="3"/>
    <s v="FUR-CH-10001482"/>
    <x v="0"/>
    <n v="117.88200000000001"/>
  </r>
  <r>
    <n v="9025"/>
    <s v="CA-2017-102127"/>
    <n v="26"/>
    <x v="1"/>
    <x v="0"/>
    <s v="02/07/2017"/>
    <x v="1"/>
    <s v="VP-21760"/>
    <s v="Victoria Pisteka"/>
    <x v="1"/>
    <x v="0"/>
    <x v="15"/>
    <x v="3"/>
    <s v="TEC-AC-10002018"/>
    <x v="2"/>
    <n v="20.97"/>
  </r>
  <r>
    <n v="9026"/>
    <s v="CA-2017-102127"/>
    <n v="26"/>
    <x v="1"/>
    <x v="0"/>
    <s v="02/07/2017"/>
    <x v="1"/>
    <s v="VP-21760"/>
    <s v="Victoria Pisteka"/>
    <x v="1"/>
    <x v="0"/>
    <x v="15"/>
    <x v="3"/>
    <s v="TEC-AC-10000397"/>
    <x v="2"/>
    <n v="139.96"/>
  </r>
  <r>
    <n v="9027"/>
    <s v="CA-2017-102127"/>
    <n v="26"/>
    <x v="1"/>
    <x v="0"/>
    <s v="02/07/2017"/>
    <x v="1"/>
    <s v="VP-21760"/>
    <s v="Victoria Pisteka"/>
    <x v="1"/>
    <x v="0"/>
    <x v="15"/>
    <x v="3"/>
    <s v="FUR-FU-10003976"/>
    <x v="0"/>
    <n v="37.74"/>
  </r>
  <r>
    <n v="9028"/>
    <s v="US-2017-152415"/>
    <n v="17"/>
    <x v="8"/>
    <x v="0"/>
    <s v="22/09/2017"/>
    <x v="1"/>
    <s v="PO-18865"/>
    <s v="Patrick O'Donnell"/>
    <x v="0"/>
    <x v="0"/>
    <x v="31"/>
    <x v="3"/>
    <s v="FUR-FU-10002597"/>
    <x v="0"/>
    <n v="14.82"/>
  </r>
  <r>
    <n v="9029"/>
    <s v="US-2017-152415"/>
    <n v="17"/>
    <x v="8"/>
    <x v="0"/>
    <s v="22/09/2017"/>
    <x v="1"/>
    <s v="PO-18865"/>
    <s v="Patrick O'Donnell"/>
    <x v="0"/>
    <x v="0"/>
    <x v="31"/>
    <x v="3"/>
    <s v="FUR-FU-10004864"/>
    <x v="0"/>
    <n v="191.82"/>
  </r>
  <r>
    <n v="9030"/>
    <s v="CA-2015-138198"/>
    <n v="18"/>
    <x v="7"/>
    <x v="2"/>
    <s v="23/07/2015"/>
    <x v="1"/>
    <s v="JL-15130"/>
    <s v="Jack Lebron"/>
    <x v="0"/>
    <x v="0"/>
    <x v="15"/>
    <x v="3"/>
    <s v="OFF-BI-10002103"/>
    <x v="1"/>
    <n v="13.904"/>
  </r>
  <r>
    <n v="9031"/>
    <s v="CA-2018-128041"/>
    <n v="1"/>
    <x v="8"/>
    <x v="3"/>
    <s v="01/09/2018"/>
    <x v="3"/>
    <s v="RW-19540"/>
    <s v="Rick Wilson"/>
    <x v="1"/>
    <x v="0"/>
    <x v="4"/>
    <x v="1"/>
    <s v="OFF-AP-10001005"/>
    <x v="1"/>
    <n v="314.60000000000002"/>
  </r>
  <r>
    <n v="9032"/>
    <s v="CA-2018-128041"/>
    <n v="1"/>
    <x v="8"/>
    <x v="3"/>
    <s v="01/09/2018"/>
    <x v="3"/>
    <s v="RW-19540"/>
    <s v="Rick Wilson"/>
    <x v="1"/>
    <x v="0"/>
    <x v="4"/>
    <x v="1"/>
    <s v="FUR-TA-10002607"/>
    <x v="0"/>
    <n v="283.56"/>
  </r>
  <r>
    <n v="9033"/>
    <s v="CA-2018-105823"/>
    <n v="22"/>
    <x v="1"/>
    <x v="3"/>
    <s v="26/06/2018"/>
    <x v="1"/>
    <s v="RB-19465"/>
    <s v="Rick Bensley"/>
    <x v="2"/>
    <x v="0"/>
    <x v="12"/>
    <x v="2"/>
    <s v="FUR-CH-10000454"/>
    <x v="0"/>
    <n v="487.96"/>
  </r>
  <r>
    <n v="9034"/>
    <s v="CA-2015-152268"/>
    <n v="2"/>
    <x v="8"/>
    <x v="2"/>
    <s v="07/09/2015"/>
    <x v="1"/>
    <s v="SC-20095"/>
    <s v="Sanjit Chand"/>
    <x v="0"/>
    <x v="0"/>
    <x v="36"/>
    <x v="0"/>
    <s v="OFF-BI-10001359"/>
    <x v="1"/>
    <n v="1793.98"/>
  </r>
  <r>
    <n v="9035"/>
    <s v="CA-2016-148873"/>
    <n v="1"/>
    <x v="2"/>
    <x v="1"/>
    <s v="05/10/2016"/>
    <x v="1"/>
    <s v="EM-13960"/>
    <s v="Eric Murdock"/>
    <x v="0"/>
    <x v="0"/>
    <x v="10"/>
    <x v="2"/>
    <s v="OFF-BI-10003196"/>
    <x v="1"/>
    <n v="2.992"/>
  </r>
  <r>
    <n v="9036"/>
    <s v="CA-2016-148873"/>
    <n v="1"/>
    <x v="2"/>
    <x v="1"/>
    <s v="05/10/2016"/>
    <x v="1"/>
    <s v="EM-13960"/>
    <s v="Eric Murdock"/>
    <x v="0"/>
    <x v="0"/>
    <x v="10"/>
    <x v="2"/>
    <s v="TEC-AC-10003657"/>
    <x v="2"/>
    <n v="108.768"/>
  </r>
  <r>
    <n v="9037"/>
    <s v="CA-2016-166492"/>
    <n v="7"/>
    <x v="3"/>
    <x v="1"/>
    <s v="10/04/2016"/>
    <x v="2"/>
    <s v="RP-19390"/>
    <s v="Resi Pölking"/>
    <x v="0"/>
    <x v="0"/>
    <x v="15"/>
    <x v="3"/>
    <s v="OFF-PA-10002262"/>
    <x v="1"/>
    <n v="25.92"/>
  </r>
  <r>
    <n v="9038"/>
    <s v="CA-2016-166492"/>
    <n v="7"/>
    <x v="3"/>
    <x v="1"/>
    <s v="10/04/2016"/>
    <x v="2"/>
    <s v="RP-19390"/>
    <s v="Resi Pölking"/>
    <x v="0"/>
    <x v="0"/>
    <x v="15"/>
    <x v="3"/>
    <s v="OFF-ST-10002214"/>
    <x v="1"/>
    <n v="22.58"/>
  </r>
  <r>
    <n v="9039"/>
    <s v="CA-2018-157420"/>
    <n v="21"/>
    <x v="0"/>
    <x v="3"/>
    <s v="21/11/2018"/>
    <x v="3"/>
    <s v="HZ-14950"/>
    <s v="Henia Zydlo"/>
    <x v="0"/>
    <x v="0"/>
    <x v="5"/>
    <x v="2"/>
    <s v="TEC-PH-10003555"/>
    <x v="2"/>
    <n v="55.176000000000002"/>
  </r>
  <r>
    <n v="9040"/>
    <s v="CA-2017-117121"/>
    <n v="17"/>
    <x v="4"/>
    <x v="0"/>
    <s v="21/12/2017"/>
    <x v="1"/>
    <s v="AB-10105"/>
    <s v="Adrian Barton"/>
    <x v="0"/>
    <x v="0"/>
    <x v="12"/>
    <x v="2"/>
    <s v="OFF-BI-10000545"/>
    <x v="1"/>
    <n v="9892.74"/>
  </r>
  <r>
    <n v="9041"/>
    <s v="CA-2015-138177"/>
    <n v="19"/>
    <x v="8"/>
    <x v="2"/>
    <s v="24/09/2015"/>
    <x v="1"/>
    <s v="ND-18460"/>
    <s v="Neil Ducich"/>
    <x v="1"/>
    <x v="0"/>
    <x v="16"/>
    <x v="1"/>
    <s v="FUR-TA-10004607"/>
    <x v="0"/>
    <n v="73.915000000000006"/>
  </r>
  <r>
    <n v="9042"/>
    <s v="CA-2015-114335"/>
    <n v="28"/>
    <x v="8"/>
    <x v="2"/>
    <s v="03/10/2015"/>
    <x v="1"/>
    <s v="XP-21865"/>
    <s v="Xylona Preis"/>
    <x v="0"/>
    <x v="0"/>
    <x v="2"/>
    <x v="0"/>
    <s v="FUR-FU-10000277"/>
    <x v="0"/>
    <n v="337.08800000000002"/>
  </r>
  <r>
    <n v="9043"/>
    <s v="CA-2016-168760"/>
    <n v="22"/>
    <x v="8"/>
    <x v="1"/>
    <s v="26/09/2016"/>
    <x v="0"/>
    <s v="MM-18280"/>
    <s v="Muhammed MacIntyre"/>
    <x v="1"/>
    <x v="0"/>
    <x v="1"/>
    <x v="1"/>
    <s v="OFF-AP-10004532"/>
    <x v="1"/>
    <n v="61.44"/>
  </r>
  <r>
    <n v="9044"/>
    <s v="CA-2017-168830"/>
    <n v="7"/>
    <x v="0"/>
    <x v="0"/>
    <s v="13/11/2017"/>
    <x v="1"/>
    <s v="ML-17395"/>
    <s v="Marina Lichtenstein"/>
    <x v="1"/>
    <x v="0"/>
    <x v="1"/>
    <x v="1"/>
    <s v="TEC-AC-10003911"/>
    <x v="2"/>
    <n v="479.97"/>
  </r>
  <r>
    <n v="9045"/>
    <s v="CA-2018-137463"/>
    <n v="16"/>
    <x v="4"/>
    <x v="3"/>
    <s v="20/12/2018"/>
    <x v="0"/>
    <s v="KM-16225"/>
    <s v="Kalyca Meade"/>
    <x v="1"/>
    <x v="0"/>
    <x v="1"/>
    <x v="1"/>
    <s v="OFF-BI-10003196"/>
    <x v="1"/>
    <n v="5.984"/>
  </r>
  <r>
    <n v="9046"/>
    <s v="CA-2018-137463"/>
    <n v="16"/>
    <x v="4"/>
    <x v="3"/>
    <s v="20/12/2018"/>
    <x v="0"/>
    <s v="KM-16225"/>
    <s v="Kalyca Meade"/>
    <x v="1"/>
    <x v="0"/>
    <x v="1"/>
    <x v="1"/>
    <s v="TEC-AC-10000358"/>
    <x v="2"/>
    <n v="189.95"/>
  </r>
  <r>
    <n v="9047"/>
    <s v="CA-2018-137463"/>
    <n v="16"/>
    <x v="4"/>
    <x v="3"/>
    <s v="20/12/2018"/>
    <x v="0"/>
    <s v="KM-16225"/>
    <s v="Kalyca Meade"/>
    <x v="1"/>
    <x v="0"/>
    <x v="1"/>
    <x v="1"/>
    <s v="TEC-AC-10000057"/>
    <x v="2"/>
    <n v="149.94999999999999"/>
  </r>
  <r>
    <n v="9048"/>
    <s v="CA-2018-137463"/>
    <n v="16"/>
    <x v="4"/>
    <x v="3"/>
    <s v="20/12/2018"/>
    <x v="0"/>
    <s v="KM-16225"/>
    <s v="Kalyca Meade"/>
    <x v="1"/>
    <x v="0"/>
    <x v="1"/>
    <x v="1"/>
    <s v="OFF-AR-10001988"/>
    <x v="1"/>
    <n v="29.95"/>
  </r>
  <r>
    <n v="9049"/>
    <s v="CA-2018-137463"/>
    <n v="16"/>
    <x v="4"/>
    <x v="3"/>
    <s v="20/12/2018"/>
    <x v="0"/>
    <s v="KM-16225"/>
    <s v="Kalyca Meade"/>
    <x v="1"/>
    <x v="0"/>
    <x v="1"/>
    <x v="1"/>
    <s v="OFF-LA-10003498"/>
    <x v="1"/>
    <n v="44.4"/>
  </r>
  <r>
    <n v="9050"/>
    <s v="CA-2015-124513"/>
    <n v="21"/>
    <x v="8"/>
    <x v="2"/>
    <s v="25/09/2015"/>
    <x v="1"/>
    <s v="SL-20155"/>
    <s v="Sara Luxemburg"/>
    <x v="2"/>
    <x v="0"/>
    <x v="15"/>
    <x v="3"/>
    <s v="OFF-AR-10002956"/>
    <x v="1"/>
    <n v="66.03"/>
  </r>
  <r>
    <n v="9051"/>
    <s v="CA-2016-165554"/>
    <n v="18"/>
    <x v="5"/>
    <x v="1"/>
    <s v="22/05/2016"/>
    <x v="1"/>
    <s v="AJ-10780"/>
    <s v="Anthony Jacobs"/>
    <x v="1"/>
    <x v="0"/>
    <x v="1"/>
    <x v="1"/>
    <s v="OFF-PA-10003724"/>
    <x v="1"/>
    <n v="10.86"/>
  </r>
  <r>
    <n v="9052"/>
    <s v="CA-2015-141838"/>
    <n v="26"/>
    <x v="10"/>
    <x v="2"/>
    <s v="31/03/2015"/>
    <x v="0"/>
    <s v="DK-12835"/>
    <s v="Damala Kotsonis"/>
    <x v="1"/>
    <x v="0"/>
    <x v="1"/>
    <x v="1"/>
    <s v="OFF-AR-10004272"/>
    <x v="1"/>
    <n v="3.36"/>
  </r>
  <r>
    <n v="9053"/>
    <s v="CA-2015-141838"/>
    <n v="26"/>
    <x v="10"/>
    <x v="2"/>
    <s v="31/03/2015"/>
    <x v="0"/>
    <s v="DK-12835"/>
    <s v="Damala Kotsonis"/>
    <x v="1"/>
    <x v="0"/>
    <x v="1"/>
    <x v="1"/>
    <s v="OFF-BI-10003291"/>
    <x v="1"/>
    <n v="27.936"/>
  </r>
  <r>
    <n v="9054"/>
    <s v="CA-2015-141838"/>
    <n v="26"/>
    <x v="10"/>
    <x v="2"/>
    <s v="31/03/2015"/>
    <x v="0"/>
    <s v="DK-12835"/>
    <s v="Damala Kotsonis"/>
    <x v="1"/>
    <x v="0"/>
    <x v="1"/>
    <x v="1"/>
    <s v="TEC-PH-10004100"/>
    <x v="2"/>
    <n v="28.783999999999999"/>
  </r>
  <r>
    <n v="9055"/>
    <s v="CA-2018-117009"/>
    <n v="22"/>
    <x v="8"/>
    <x v="3"/>
    <s v="28/09/2018"/>
    <x v="1"/>
    <s v="BK-11260"/>
    <s v="Berenike Kampe"/>
    <x v="0"/>
    <x v="0"/>
    <x v="1"/>
    <x v="1"/>
    <s v="OFF-SU-10001218"/>
    <x v="1"/>
    <n v="21.96"/>
  </r>
  <r>
    <n v="9056"/>
    <s v="CA-2016-128993"/>
    <n v="12"/>
    <x v="8"/>
    <x v="1"/>
    <s v="17/09/2016"/>
    <x v="0"/>
    <s v="CC-12670"/>
    <s v="Craig Carreira"/>
    <x v="0"/>
    <x v="0"/>
    <x v="4"/>
    <x v="1"/>
    <s v="TEC-AC-10004209"/>
    <x v="2"/>
    <n v="21.98"/>
  </r>
  <r>
    <n v="9057"/>
    <s v="CA-2016-160227"/>
    <n v="2"/>
    <x v="0"/>
    <x v="1"/>
    <s v="04/11/2016"/>
    <x v="2"/>
    <s v="ED-13885"/>
    <s v="Emily Ducich"/>
    <x v="2"/>
    <x v="0"/>
    <x v="15"/>
    <x v="3"/>
    <s v="FUR-CH-10002073"/>
    <x v="0"/>
    <n v="2621.3220000000001"/>
  </r>
  <r>
    <n v="9058"/>
    <s v="CA-2016-149097"/>
    <n v="20"/>
    <x v="2"/>
    <x v="1"/>
    <s v="24/10/2016"/>
    <x v="1"/>
    <s v="SV-20785"/>
    <s v="Stewart Visinsky"/>
    <x v="0"/>
    <x v="0"/>
    <x v="1"/>
    <x v="1"/>
    <s v="FUR-FU-10003424"/>
    <x v="0"/>
    <n v="74.760000000000005"/>
  </r>
  <r>
    <n v="9059"/>
    <s v="CA-2016-149097"/>
    <n v="20"/>
    <x v="2"/>
    <x v="1"/>
    <s v="24/10/2016"/>
    <x v="1"/>
    <s v="SV-20785"/>
    <s v="Stewart Visinsky"/>
    <x v="0"/>
    <x v="0"/>
    <x v="1"/>
    <x v="1"/>
    <s v="FUR-TA-10001086"/>
    <x v="0"/>
    <n v="364.77600000000001"/>
  </r>
  <r>
    <n v="9060"/>
    <s v="CA-2017-132304"/>
    <n v="14"/>
    <x v="1"/>
    <x v="0"/>
    <s v="18/06/2017"/>
    <x v="1"/>
    <s v="AR-10825"/>
    <s v="Anthony Rawles"/>
    <x v="1"/>
    <x v="0"/>
    <x v="4"/>
    <x v="1"/>
    <s v="FUR-TA-10004619"/>
    <x v="0"/>
    <n v="1115.17"/>
  </r>
  <r>
    <n v="9061"/>
    <s v="CA-2016-136420"/>
    <n v="20"/>
    <x v="0"/>
    <x v="1"/>
    <s v="21/11/2016"/>
    <x v="2"/>
    <s v="CS-12250"/>
    <s v="Chris Selesnick"/>
    <x v="1"/>
    <x v="0"/>
    <x v="1"/>
    <x v="1"/>
    <s v="OFF-BI-10002854"/>
    <x v="1"/>
    <n v="89.695999999999998"/>
  </r>
  <r>
    <n v="9062"/>
    <s v="CA-2016-136420"/>
    <n v="20"/>
    <x v="0"/>
    <x v="1"/>
    <s v="21/11/2016"/>
    <x v="2"/>
    <s v="CS-12250"/>
    <s v="Chris Selesnick"/>
    <x v="1"/>
    <x v="0"/>
    <x v="1"/>
    <x v="1"/>
    <s v="OFF-LA-10002762"/>
    <x v="1"/>
    <n v="50.12"/>
  </r>
  <r>
    <n v="9063"/>
    <s v="CA-2017-101623"/>
    <n v="28"/>
    <x v="11"/>
    <x v="0"/>
    <s v="06/03/2017"/>
    <x v="1"/>
    <s v="RR-19525"/>
    <s v="Rick Reed"/>
    <x v="1"/>
    <x v="0"/>
    <x v="15"/>
    <x v="3"/>
    <s v="OFF-FA-10003495"/>
    <x v="1"/>
    <n v="36.479999999999997"/>
  </r>
  <r>
    <n v="9064"/>
    <s v="US-2015-151015"/>
    <n v="14"/>
    <x v="2"/>
    <x v="2"/>
    <s v="20/10/2015"/>
    <x v="1"/>
    <s v="BD-11500"/>
    <s v="Bradley Drucker"/>
    <x v="0"/>
    <x v="0"/>
    <x v="10"/>
    <x v="2"/>
    <s v="OFF-PA-10002581"/>
    <x v="1"/>
    <n v="322.19200000000001"/>
  </r>
  <r>
    <n v="9065"/>
    <s v="US-2015-151015"/>
    <n v="14"/>
    <x v="2"/>
    <x v="2"/>
    <s v="20/10/2015"/>
    <x v="1"/>
    <s v="BD-11500"/>
    <s v="Bradley Drucker"/>
    <x v="0"/>
    <x v="0"/>
    <x v="10"/>
    <x v="2"/>
    <s v="OFF-BI-10000343"/>
    <x v="1"/>
    <n v="2.9460000000000002"/>
  </r>
  <r>
    <n v="9066"/>
    <s v="US-2015-151015"/>
    <n v="14"/>
    <x v="2"/>
    <x v="2"/>
    <s v="20/10/2015"/>
    <x v="1"/>
    <s v="BD-11500"/>
    <s v="Bradley Drucker"/>
    <x v="0"/>
    <x v="0"/>
    <x v="10"/>
    <x v="2"/>
    <s v="OFF-PA-10001184"/>
    <x v="1"/>
    <n v="19.135999999999999"/>
  </r>
  <r>
    <n v="9067"/>
    <s v="CA-2018-152968"/>
    <n v="26"/>
    <x v="5"/>
    <x v="3"/>
    <s v="30/05/2018"/>
    <x v="1"/>
    <s v="BM-11785"/>
    <s v="Bryan Mills"/>
    <x v="0"/>
    <x v="0"/>
    <x v="17"/>
    <x v="0"/>
    <s v="TEC-AC-10000521"/>
    <x v="2"/>
    <n v="23.08"/>
  </r>
  <r>
    <n v="9068"/>
    <s v="CA-2017-150077"/>
    <n v="4"/>
    <x v="11"/>
    <x v="0"/>
    <s v="10/02/2017"/>
    <x v="1"/>
    <s v="MS-17365"/>
    <s v="Maribeth Schnelling"/>
    <x v="0"/>
    <x v="0"/>
    <x v="39"/>
    <x v="3"/>
    <s v="TEC-PH-10002890"/>
    <x v="2"/>
    <n v="90.48"/>
  </r>
  <r>
    <n v="9069"/>
    <s v="CA-2017-106278"/>
    <n v="2"/>
    <x v="8"/>
    <x v="0"/>
    <s v="05/09/2017"/>
    <x v="0"/>
    <s v="BM-11140"/>
    <s v="Becky Martin"/>
    <x v="0"/>
    <x v="0"/>
    <x v="4"/>
    <x v="1"/>
    <s v="FUR-CH-10003061"/>
    <x v="0"/>
    <n v="215.976"/>
  </r>
  <r>
    <n v="9070"/>
    <s v="CA-2017-106278"/>
    <n v="2"/>
    <x v="8"/>
    <x v="0"/>
    <s v="05/09/2017"/>
    <x v="0"/>
    <s v="BM-11140"/>
    <s v="Becky Martin"/>
    <x v="0"/>
    <x v="0"/>
    <x v="4"/>
    <x v="1"/>
    <s v="OFF-EN-10003567"/>
    <x v="1"/>
    <n v="65.94"/>
  </r>
  <r>
    <n v="9071"/>
    <s v="CA-2018-147550"/>
    <n v="4"/>
    <x v="4"/>
    <x v="3"/>
    <s v="05/12/2018"/>
    <x v="2"/>
    <s v="KE-16420"/>
    <s v="Katrina Edelman"/>
    <x v="1"/>
    <x v="0"/>
    <x v="9"/>
    <x v="3"/>
    <s v="FUR-FU-10001918"/>
    <x v="0"/>
    <n v="11.352"/>
  </r>
  <r>
    <n v="9072"/>
    <s v="CA-2016-136105"/>
    <n v="12"/>
    <x v="1"/>
    <x v="1"/>
    <s v="16/06/2016"/>
    <x v="1"/>
    <s v="SZ-20035"/>
    <s v="Sam Zeldin"/>
    <x v="2"/>
    <x v="0"/>
    <x v="14"/>
    <x v="2"/>
    <s v="OFF-ST-10002444"/>
    <x v="1"/>
    <n v="24.56"/>
  </r>
  <r>
    <n v="9073"/>
    <s v="CA-2017-142524"/>
    <n v="4"/>
    <x v="8"/>
    <x v="0"/>
    <s v="08/09/2017"/>
    <x v="1"/>
    <s v="MB-18085"/>
    <s v="Mick Brown"/>
    <x v="0"/>
    <x v="0"/>
    <x v="25"/>
    <x v="2"/>
    <s v="OFF-EN-10003286"/>
    <x v="1"/>
    <n v="16.559999999999999"/>
  </r>
  <r>
    <n v="9074"/>
    <s v="CA-2017-142524"/>
    <n v="4"/>
    <x v="8"/>
    <x v="0"/>
    <s v="08/09/2017"/>
    <x v="1"/>
    <s v="MB-18085"/>
    <s v="Mick Brown"/>
    <x v="0"/>
    <x v="0"/>
    <x v="25"/>
    <x v="2"/>
    <s v="TEC-AC-10000109"/>
    <x v="2"/>
    <n v="279.95"/>
  </r>
  <r>
    <n v="9075"/>
    <s v="CA-2015-136336"/>
    <n v="21"/>
    <x v="3"/>
    <x v="2"/>
    <s v="26/04/2015"/>
    <x v="1"/>
    <s v="DB-13555"/>
    <s v="Dorothy Badders"/>
    <x v="1"/>
    <x v="0"/>
    <x v="0"/>
    <x v="0"/>
    <s v="OFF-ST-10002574"/>
    <x v="1"/>
    <n v="828.84"/>
  </r>
  <r>
    <n v="9076"/>
    <s v="US-2016-136259"/>
    <n v="5"/>
    <x v="0"/>
    <x v="1"/>
    <s v="08/11/2016"/>
    <x v="2"/>
    <s v="CB-12415"/>
    <s v="Christy Brittain"/>
    <x v="0"/>
    <x v="0"/>
    <x v="24"/>
    <x v="3"/>
    <s v="OFF-BI-10000773"/>
    <x v="1"/>
    <n v="7.218"/>
  </r>
  <r>
    <n v="9077"/>
    <s v="US-2016-136259"/>
    <n v="5"/>
    <x v="0"/>
    <x v="1"/>
    <s v="08/11/2016"/>
    <x v="2"/>
    <s v="CB-12415"/>
    <s v="Christy Brittain"/>
    <x v="0"/>
    <x v="0"/>
    <x v="24"/>
    <x v="3"/>
    <s v="OFF-SU-10004661"/>
    <x v="1"/>
    <n v="27.2"/>
  </r>
  <r>
    <n v="9078"/>
    <s v="US-2015-124625"/>
    <n v="3"/>
    <x v="0"/>
    <x v="2"/>
    <s v="07/11/2015"/>
    <x v="1"/>
    <s v="SP-20650"/>
    <s v="Stephanie Phelps"/>
    <x v="1"/>
    <x v="0"/>
    <x v="8"/>
    <x v="2"/>
    <s v="TEC-AC-10003280"/>
    <x v="2"/>
    <n v="89.97"/>
  </r>
  <r>
    <n v="9079"/>
    <s v="CA-2017-108105"/>
    <n v="16"/>
    <x v="11"/>
    <x v="0"/>
    <s v="23/02/2017"/>
    <x v="1"/>
    <s v="GW-14605"/>
    <s v="Giulietta Weimer"/>
    <x v="0"/>
    <x v="0"/>
    <x v="0"/>
    <x v="0"/>
    <s v="FUR-FU-10003773"/>
    <x v="0"/>
    <n v="318.08"/>
  </r>
  <r>
    <n v="9080"/>
    <s v="CA-2017-108105"/>
    <n v="16"/>
    <x v="11"/>
    <x v="0"/>
    <s v="23/02/2017"/>
    <x v="1"/>
    <s v="GW-14605"/>
    <s v="Giulietta Weimer"/>
    <x v="0"/>
    <x v="0"/>
    <x v="0"/>
    <x v="0"/>
    <s v="OFF-BI-10002412"/>
    <x v="1"/>
    <n v="5.8"/>
  </r>
  <r>
    <n v="9081"/>
    <s v="CA-2018-166898"/>
    <n v="11"/>
    <x v="8"/>
    <x v="3"/>
    <s v="13/09/2018"/>
    <x v="0"/>
    <s v="KH-16630"/>
    <s v="Ken Heidel"/>
    <x v="1"/>
    <x v="0"/>
    <x v="1"/>
    <x v="1"/>
    <s v="TEC-PH-10002564"/>
    <x v="2"/>
    <n v="143.952"/>
  </r>
  <r>
    <n v="9082"/>
    <s v="CA-2018-166898"/>
    <n v="11"/>
    <x v="8"/>
    <x v="3"/>
    <s v="13/09/2018"/>
    <x v="0"/>
    <s v="KH-16630"/>
    <s v="Ken Heidel"/>
    <x v="1"/>
    <x v="0"/>
    <x v="1"/>
    <x v="1"/>
    <s v="OFF-PA-10002262"/>
    <x v="1"/>
    <n v="19.440000000000001"/>
  </r>
  <r>
    <n v="9083"/>
    <s v="CA-2018-169005"/>
    <n v="2"/>
    <x v="0"/>
    <x v="3"/>
    <s v="06/11/2018"/>
    <x v="1"/>
    <s v="BG-11035"/>
    <s v="Barry Gonzalez"/>
    <x v="0"/>
    <x v="0"/>
    <x v="17"/>
    <x v="0"/>
    <s v="OFF-AR-10000246"/>
    <x v="1"/>
    <n v="5.56"/>
  </r>
  <r>
    <n v="9084"/>
    <s v="CA-2016-104038"/>
    <n v="6"/>
    <x v="11"/>
    <x v="1"/>
    <s v="08/02/2016"/>
    <x v="2"/>
    <s v="LO-17170"/>
    <s v="Lori Olson"/>
    <x v="1"/>
    <x v="0"/>
    <x v="17"/>
    <x v="0"/>
    <s v="OFF-ST-10002554"/>
    <x v="1"/>
    <n v="146.72999999999999"/>
  </r>
  <r>
    <n v="9085"/>
    <s v="CA-2016-104038"/>
    <n v="6"/>
    <x v="11"/>
    <x v="1"/>
    <s v="08/02/2016"/>
    <x v="2"/>
    <s v="LO-17170"/>
    <s v="Lori Olson"/>
    <x v="1"/>
    <x v="0"/>
    <x v="17"/>
    <x v="0"/>
    <s v="OFF-PA-10002751"/>
    <x v="1"/>
    <n v="29.9"/>
  </r>
  <r>
    <n v="9086"/>
    <s v="CA-2017-126102"/>
    <n v="10"/>
    <x v="8"/>
    <x v="0"/>
    <s v="12/09/2017"/>
    <x v="0"/>
    <s v="DV-13465"/>
    <s v="Dianna Vittorini"/>
    <x v="0"/>
    <x v="0"/>
    <x v="1"/>
    <x v="1"/>
    <s v="OFF-BI-10004318"/>
    <x v="1"/>
    <n v="276.78399999999999"/>
  </r>
  <r>
    <n v="9087"/>
    <s v="CA-2017-143406"/>
    <n v="26"/>
    <x v="8"/>
    <x v="0"/>
    <s v="30/09/2017"/>
    <x v="1"/>
    <s v="LR-17035"/>
    <s v="Lisa Ryan"/>
    <x v="1"/>
    <x v="0"/>
    <x v="5"/>
    <x v="2"/>
    <s v="OFF-AP-10001564"/>
    <x v="1"/>
    <n v="93.031999999999996"/>
  </r>
  <r>
    <n v="9088"/>
    <s v="CA-2017-143406"/>
    <n v="26"/>
    <x v="8"/>
    <x v="0"/>
    <s v="30/09/2017"/>
    <x v="1"/>
    <s v="LR-17035"/>
    <s v="Lisa Ryan"/>
    <x v="1"/>
    <x v="0"/>
    <x v="5"/>
    <x v="2"/>
    <s v="FUR-CH-10000513"/>
    <x v="0"/>
    <n v="454.96499999999997"/>
  </r>
  <r>
    <n v="9089"/>
    <s v="CA-2016-150308"/>
    <n v="15"/>
    <x v="4"/>
    <x v="1"/>
    <s v="20/12/2016"/>
    <x v="1"/>
    <s v="RR-19525"/>
    <s v="Rick Reed"/>
    <x v="1"/>
    <x v="0"/>
    <x v="3"/>
    <x v="0"/>
    <s v="TEC-PH-10001433"/>
    <x v="2"/>
    <n v="246.16800000000001"/>
  </r>
  <r>
    <n v="9090"/>
    <s v="CA-2017-131093"/>
    <n v="17"/>
    <x v="8"/>
    <x v="0"/>
    <s v="20/09/2017"/>
    <x v="0"/>
    <s v="TS-21610"/>
    <s v="Troy Staebel"/>
    <x v="0"/>
    <x v="0"/>
    <x v="24"/>
    <x v="3"/>
    <s v="OFF-ST-10002790"/>
    <x v="1"/>
    <n v="295.39999999999998"/>
  </r>
  <r>
    <n v="9091"/>
    <s v="US-2018-148831"/>
    <n v="13"/>
    <x v="2"/>
    <x v="3"/>
    <s v="15/10/2018"/>
    <x v="2"/>
    <s v="AH-10210"/>
    <s v="Alan Hwang"/>
    <x v="0"/>
    <x v="0"/>
    <x v="0"/>
    <x v="0"/>
    <s v="OFF-ST-10002974"/>
    <x v="1"/>
    <n v="348.56"/>
  </r>
  <r>
    <n v="9092"/>
    <s v="CA-2016-162950"/>
    <n v="28"/>
    <x v="1"/>
    <x v="1"/>
    <s v="03/07/2016"/>
    <x v="0"/>
    <s v="DW-13585"/>
    <s v="Dorothy Wardle"/>
    <x v="1"/>
    <x v="0"/>
    <x v="24"/>
    <x v="3"/>
    <s v="OFF-PA-10003177"/>
    <x v="1"/>
    <n v="15.552"/>
  </r>
  <r>
    <n v="9093"/>
    <s v="CA-2016-162950"/>
    <n v="28"/>
    <x v="1"/>
    <x v="1"/>
    <s v="03/07/2016"/>
    <x v="0"/>
    <s v="DW-13585"/>
    <s v="Dorothy Wardle"/>
    <x v="1"/>
    <x v="0"/>
    <x v="24"/>
    <x v="3"/>
    <s v="FUR-BO-10001918"/>
    <x v="0"/>
    <n v="482.94"/>
  </r>
  <r>
    <n v="9094"/>
    <s v="US-2016-132836"/>
    <n v="1"/>
    <x v="1"/>
    <x v="1"/>
    <s v="05/06/2016"/>
    <x v="1"/>
    <s v="AJ-10945"/>
    <s v="Ashley Jarboe"/>
    <x v="0"/>
    <x v="0"/>
    <x v="12"/>
    <x v="2"/>
    <s v="TEC-PH-10001299"/>
    <x v="2"/>
    <n v="299.98"/>
  </r>
  <r>
    <n v="9095"/>
    <s v="US-2016-132836"/>
    <n v="1"/>
    <x v="1"/>
    <x v="1"/>
    <s v="05/06/2016"/>
    <x v="1"/>
    <s v="AJ-10945"/>
    <s v="Ashley Jarboe"/>
    <x v="0"/>
    <x v="0"/>
    <x v="12"/>
    <x v="2"/>
    <s v="OFF-BI-10004224"/>
    <x v="1"/>
    <n v="403.68"/>
  </r>
  <r>
    <n v="9096"/>
    <s v="US-2016-132836"/>
    <n v="1"/>
    <x v="1"/>
    <x v="1"/>
    <s v="05/06/2016"/>
    <x v="1"/>
    <s v="AJ-10945"/>
    <s v="Ashley Jarboe"/>
    <x v="0"/>
    <x v="0"/>
    <x v="12"/>
    <x v="2"/>
    <s v="TEC-PH-10001300"/>
    <x v="2"/>
    <n v="41.9"/>
  </r>
  <r>
    <n v="9097"/>
    <s v="US-2016-132836"/>
    <n v="1"/>
    <x v="1"/>
    <x v="1"/>
    <s v="05/06/2016"/>
    <x v="1"/>
    <s v="AJ-10945"/>
    <s v="Ashley Jarboe"/>
    <x v="0"/>
    <x v="0"/>
    <x v="12"/>
    <x v="2"/>
    <s v="OFF-LA-10004178"/>
    <x v="1"/>
    <n v="28.91"/>
  </r>
  <r>
    <n v="9098"/>
    <s v="US-2015-158365"/>
    <n v="12"/>
    <x v="3"/>
    <x v="2"/>
    <s v="17/04/2015"/>
    <x v="1"/>
    <s v="SV-20785"/>
    <s v="Stewart Visinsky"/>
    <x v="0"/>
    <x v="0"/>
    <x v="14"/>
    <x v="2"/>
    <s v="OFF-PA-10000289"/>
    <x v="1"/>
    <n v="32.4"/>
  </r>
  <r>
    <n v="9099"/>
    <s v="CA-2018-152933"/>
    <n v="12"/>
    <x v="2"/>
    <x v="3"/>
    <s v="16/10/2018"/>
    <x v="1"/>
    <s v="MG-17650"/>
    <s v="Matthew Grinstein"/>
    <x v="2"/>
    <x v="0"/>
    <x v="5"/>
    <x v="2"/>
    <s v="TEC-PH-10002085"/>
    <x v="2"/>
    <n v="369.54399999999998"/>
  </r>
  <r>
    <n v="9100"/>
    <s v="CA-2018-152933"/>
    <n v="12"/>
    <x v="2"/>
    <x v="3"/>
    <s v="16/10/2018"/>
    <x v="1"/>
    <s v="MG-17650"/>
    <s v="Matthew Grinstein"/>
    <x v="2"/>
    <x v="0"/>
    <x v="5"/>
    <x v="2"/>
    <s v="OFF-PA-10001934"/>
    <x v="1"/>
    <n v="10.368"/>
  </r>
  <r>
    <n v="9101"/>
    <s v="CA-2018-152933"/>
    <n v="12"/>
    <x v="2"/>
    <x v="3"/>
    <s v="16/10/2018"/>
    <x v="1"/>
    <s v="MG-17650"/>
    <s v="Matthew Grinstein"/>
    <x v="2"/>
    <x v="0"/>
    <x v="5"/>
    <x v="2"/>
    <s v="TEC-AC-10003033"/>
    <x v="2"/>
    <n v="791.88"/>
  </r>
  <r>
    <n v="9102"/>
    <s v="CA-2016-163181"/>
    <n v="7"/>
    <x v="0"/>
    <x v="1"/>
    <s v="12/11/2016"/>
    <x v="1"/>
    <s v="AB-10105"/>
    <s v="Adrian Barton"/>
    <x v="0"/>
    <x v="0"/>
    <x v="5"/>
    <x v="2"/>
    <s v="OFF-AR-10001683"/>
    <x v="1"/>
    <n v="23.64"/>
  </r>
  <r>
    <n v="9103"/>
    <s v="CA-2016-163181"/>
    <n v="7"/>
    <x v="0"/>
    <x v="1"/>
    <s v="12/11/2016"/>
    <x v="1"/>
    <s v="AB-10105"/>
    <s v="Adrian Barton"/>
    <x v="0"/>
    <x v="0"/>
    <x v="5"/>
    <x v="2"/>
    <s v="OFF-ST-10001713"/>
    <x v="1"/>
    <n v="84.784000000000006"/>
  </r>
  <r>
    <n v="9104"/>
    <s v="CA-2016-163181"/>
    <n v="7"/>
    <x v="0"/>
    <x v="1"/>
    <s v="12/11/2016"/>
    <x v="1"/>
    <s v="AB-10105"/>
    <s v="Adrian Barton"/>
    <x v="0"/>
    <x v="0"/>
    <x v="5"/>
    <x v="2"/>
    <s v="FUR-FU-10000193"/>
    <x v="0"/>
    <n v="64.959999999999994"/>
  </r>
  <r>
    <n v="9105"/>
    <s v="CA-2016-163181"/>
    <n v="7"/>
    <x v="0"/>
    <x v="1"/>
    <s v="12/11/2016"/>
    <x v="1"/>
    <s v="AB-10105"/>
    <s v="Adrian Barton"/>
    <x v="0"/>
    <x v="0"/>
    <x v="5"/>
    <x v="2"/>
    <s v="OFF-BI-10000474"/>
    <x v="1"/>
    <n v="32.06"/>
  </r>
  <r>
    <n v="9106"/>
    <s v="CA-2016-163181"/>
    <n v="7"/>
    <x v="0"/>
    <x v="1"/>
    <s v="12/11/2016"/>
    <x v="1"/>
    <s v="AB-10105"/>
    <s v="Adrian Barton"/>
    <x v="0"/>
    <x v="0"/>
    <x v="5"/>
    <x v="2"/>
    <s v="OFF-ST-10000129"/>
    <x v="1"/>
    <n v="177.648"/>
  </r>
  <r>
    <n v="9107"/>
    <s v="CA-2016-163181"/>
    <n v="7"/>
    <x v="0"/>
    <x v="1"/>
    <s v="12/11/2016"/>
    <x v="1"/>
    <s v="AB-10105"/>
    <s v="Adrian Barton"/>
    <x v="0"/>
    <x v="0"/>
    <x v="5"/>
    <x v="2"/>
    <s v="TEC-MA-10001016"/>
    <x v="2"/>
    <n v="287.91000000000003"/>
  </r>
  <r>
    <n v="9108"/>
    <s v="CA-2016-132941"/>
    <n v="25"/>
    <x v="5"/>
    <x v="1"/>
    <s v="28/05/2016"/>
    <x v="2"/>
    <s v="MM-18280"/>
    <s v="Muhammed MacIntyre"/>
    <x v="1"/>
    <x v="0"/>
    <x v="5"/>
    <x v="2"/>
    <s v="OFF-SU-10002557"/>
    <x v="1"/>
    <n v="22.367999999999999"/>
  </r>
  <r>
    <n v="9109"/>
    <s v="CA-2016-132941"/>
    <n v="25"/>
    <x v="5"/>
    <x v="1"/>
    <s v="28/05/2016"/>
    <x v="2"/>
    <s v="MM-18280"/>
    <s v="Muhammed MacIntyre"/>
    <x v="1"/>
    <x v="0"/>
    <x v="5"/>
    <x v="2"/>
    <s v="OFF-PA-10002160"/>
    <x v="1"/>
    <n v="32.368000000000002"/>
  </r>
  <r>
    <n v="9110"/>
    <s v="CA-2016-132941"/>
    <n v="25"/>
    <x v="5"/>
    <x v="1"/>
    <s v="28/05/2016"/>
    <x v="2"/>
    <s v="MM-18280"/>
    <s v="Muhammed MacIntyre"/>
    <x v="1"/>
    <x v="0"/>
    <x v="5"/>
    <x v="2"/>
    <s v="TEC-AC-10003095"/>
    <x v="2"/>
    <n v="207.98400000000001"/>
  </r>
  <r>
    <n v="9111"/>
    <s v="CA-2015-132010"/>
    <n v="13"/>
    <x v="2"/>
    <x v="2"/>
    <s v="15/10/2015"/>
    <x v="2"/>
    <s v="MA-17995"/>
    <s v="Michelle Arnett"/>
    <x v="2"/>
    <x v="0"/>
    <x v="17"/>
    <x v="0"/>
    <s v="OFF-EN-10003160"/>
    <x v="1"/>
    <n v="36.4"/>
  </r>
  <r>
    <n v="9112"/>
    <s v="CA-2015-132010"/>
    <n v="13"/>
    <x v="2"/>
    <x v="2"/>
    <s v="15/10/2015"/>
    <x v="2"/>
    <s v="MA-17995"/>
    <s v="Michelle Arnett"/>
    <x v="2"/>
    <x v="0"/>
    <x v="17"/>
    <x v="0"/>
    <s v="TEC-AC-10001542"/>
    <x v="2"/>
    <n v="22.96"/>
  </r>
  <r>
    <n v="9113"/>
    <s v="CA-2015-132010"/>
    <n v="13"/>
    <x v="2"/>
    <x v="2"/>
    <s v="15/10/2015"/>
    <x v="2"/>
    <s v="MA-17995"/>
    <s v="Michelle Arnett"/>
    <x v="2"/>
    <x v="0"/>
    <x v="17"/>
    <x v="0"/>
    <s v="OFF-ST-10003641"/>
    <x v="1"/>
    <n v="315.2"/>
  </r>
  <r>
    <n v="9114"/>
    <s v="CA-2015-132010"/>
    <n v="13"/>
    <x v="2"/>
    <x v="2"/>
    <s v="15/10/2015"/>
    <x v="2"/>
    <s v="MA-17995"/>
    <s v="Michelle Arnett"/>
    <x v="2"/>
    <x v="0"/>
    <x v="17"/>
    <x v="0"/>
    <s v="OFF-BI-10002432"/>
    <x v="1"/>
    <n v="15.18"/>
  </r>
  <r>
    <n v="9115"/>
    <s v="CA-2017-135461"/>
    <n v="7"/>
    <x v="11"/>
    <x v="0"/>
    <s v="10/02/2017"/>
    <x v="0"/>
    <s v="EB-13975"/>
    <s v="Erica Bern"/>
    <x v="1"/>
    <x v="0"/>
    <x v="1"/>
    <x v="1"/>
    <s v="TEC-PH-10004094"/>
    <x v="2"/>
    <n v="623.96"/>
  </r>
  <r>
    <n v="9116"/>
    <s v="CA-2018-153045"/>
    <n v="19"/>
    <x v="9"/>
    <x v="3"/>
    <s v="24/01/2018"/>
    <x v="0"/>
    <s v="NS-18505"/>
    <s v="Neola Schneider"/>
    <x v="0"/>
    <x v="0"/>
    <x v="9"/>
    <x v="3"/>
    <s v="TEC-PH-10001817"/>
    <x v="2"/>
    <n v="429.6"/>
  </r>
  <r>
    <n v="9117"/>
    <s v="CA-2018-153045"/>
    <n v="19"/>
    <x v="9"/>
    <x v="3"/>
    <s v="24/01/2018"/>
    <x v="0"/>
    <s v="NS-18505"/>
    <s v="Neola Schneider"/>
    <x v="0"/>
    <x v="0"/>
    <x v="9"/>
    <x v="3"/>
    <s v="FUR-FU-10002759"/>
    <x v="0"/>
    <n v="31.968"/>
  </r>
  <r>
    <n v="9118"/>
    <s v="CA-2018-153045"/>
    <n v="19"/>
    <x v="9"/>
    <x v="3"/>
    <s v="24/01/2018"/>
    <x v="0"/>
    <s v="NS-18505"/>
    <s v="Neola Schneider"/>
    <x v="0"/>
    <x v="0"/>
    <x v="9"/>
    <x v="3"/>
    <s v="FUR-CH-10000309"/>
    <x v="0"/>
    <n v="887.27099999999996"/>
  </r>
  <r>
    <n v="9119"/>
    <s v="CA-2018-153045"/>
    <n v="19"/>
    <x v="9"/>
    <x v="3"/>
    <s v="24/01/2018"/>
    <x v="0"/>
    <s v="NS-18505"/>
    <s v="Neola Schneider"/>
    <x v="0"/>
    <x v="0"/>
    <x v="9"/>
    <x v="3"/>
    <s v="OFF-PA-10003673"/>
    <x v="1"/>
    <n v="21.696000000000002"/>
  </r>
  <r>
    <n v="9120"/>
    <s v="US-2017-155971"/>
    <n v="6"/>
    <x v="1"/>
    <x v="0"/>
    <s v="12/06/2017"/>
    <x v="1"/>
    <s v="RB-19795"/>
    <s v="Ross Baird"/>
    <x v="2"/>
    <x v="0"/>
    <x v="1"/>
    <x v="1"/>
    <s v="OFF-LA-10000452"/>
    <x v="1"/>
    <n v="22.05"/>
  </r>
  <r>
    <n v="9121"/>
    <s v="US-2017-155971"/>
    <n v="6"/>
    <x v="1"/>
    <x v="0"/>
    <s v="12/06/2017"/>
    <x v="1"/>
    <s v="RB-19795"/>
    <s v="Ross Baird"/>
    <x v="2"/>
    <x v="0"/>
    <x v="1"/>
    <x v="1"/>
    <s v="OFF-PA-10000210"/>
    <x v="1"/>
    <n v="99.9"/>
  </r>
  <r>
    <n v="9122"/>
    <s v="CA-2018-122007"/>
    <n v="18"/>
    <x v="10"/>
    <x v="3"/>
    <s v="20/03/2018"/>
    <x v="0"/>
    <s v="JK-15325"/>
    <s v="Jason Klamczynski"/>
    <x v="1"/>
    <x v="0"/>
    <x v="1"/>
    <x v="1"/>
    <s v="OFF-AP-10000358"/>
    <x v="1"/>
    <n v="90.86"/>
  </r>
  <r>
    <n v="9123"/>
    <s v="CA-2018-162250"/>
    <n v="24"/>
    <x v="0"/>
    <x v="3"/>
    <s v="24/11/2018"/>
    <x v="3"/>
    <s v="PR-18880"/>
    <s v="Patrick Ryan"/>
    <x v="0"/>
    <x v="0"/>
    <x v="1"/>
    <x v="1"/>
    <s v="OFF-PA-10002137"/>
    <x v="1"/>
    <n v="7.78"/>
  </r>
  <r>
    <n v="9124"/>
    <s v="US-2017-158288"/>
    <n v="26"/>
    <x v="0"/>
    <x v="0"/>
    <s v="28/11/2017"/>
    <x v="0"/>
    <s v="EH-13945"/>
    <s v="Eric Hoffmann"/>
    <x v="0"/>
    <x v="0"/>
    <x v="9"/>
    <x v="3"/>
    <s v="OFF-BI-10003364"/>
    <x v="1"/>
    <n v="78.759"/>
  </r>
  <r>
    <n v="9125"/>
    <s v="CA-2017-128916"/>
    <n v="18"/>
    <x v="6"/>
    <x v="0"/>
    <s v="20/08/2017"/>
    <x v="0"/>
    <s v="MA-17560"/>
    <s v="Matt Abelman"/>
    <x v="2"/>
    <x v="0"/>
    <x v="5"/>
    <x v="2"/>
    <s v="FUR-FU-10001940"/>
    <x v="0"/>
    <n v="9.5519999999999996"/>
  </r>
  <r>
    <n v="9126"/>
    <s v="CA-2017-128916"/>
    <n v="18"/>
    <x v="6"/>
    <x v="0"/>
    <s v="20/08/2017"/>
    <x v="0"/>
    <s v="MA-17560"/>
    <s v="Matt Abelman"/>
    <x v="2"/>
    <x v="0"/>
    <x v="5"/>
    <x v="2"/>
    <s v="FUR-FU-10000320"/>
    <x v="0"/>
    <n v="5.3440000000000003"/>
  </r>
  <r>
    <n v="9127"/>
    <s v="CA-2016-157028"/>
    <n v="28"/>
    <x v="0"/>
    <x v="1"/>
    <s v="03/12/2016"/>
    <x v="1"/>
    <s v="MA-17995"/>
    <s v="Michelle Arnett"/>
    <x v="2"/>
    <x v="0"/>
    <x v="27"/>
    <x v="1"/>
    <s v="OFF-AR-10004441"/>
    <x v="1"/>
    <n v="8.2799999999999994"/>
  </r>
  <r>
    <n v="9128"/>
    <s v="CA-2018-112473"/>
    <n v="25"/>
    <x v="5"/>
    <x v="3"/>
    <s v="01/06/2018"/>
    <x v="1"/>
    <s v="JL-15505"/>
    <s v="Jeremy Lonsdale"/>
    <x v="0"/>
    <x v="0"/>
    <x v="5"/>
    <x v="2"/>
    <s v="OFF-ST-10002182"/>
    <x v="1"/>
    <n v="50.136000000000003"/>
  </r>
  <r>
    <n v="9129"/>
    <s v="US-2018-147655"/>
    <n v="4"/>
    <x v="8"/>
    <x v="3"/>
    <s v="05/09/2018"/>
    <x v="2"/>
    <s v="AS-10045"/>
    <s v="Aaron Smayling"/>
    <x v="1"/>
    <x v="0"/>
    <x v="21"/>
    <x v="1"/>
    <s v="OFF-BI-10002931"/>
    <x v="1"/>
    <n v="88.073999999999998"/>
  </r>
  <r>
    <n v="9130"/>
    <s v="CA-2017-130911"/>
    <n v="24"/>
    <x v="10"/>
    <x v="0"/>
    <s v="26/03/2017"/>
    <x v="0"/>
    <s v="DC-12850"/>
    <s v="Dan Campbell"/>
    <x v="0"/>
    <x v="0"/>
    <x v="24"/>
    <x v="3"/>
    <s v="FUR-BO-10004357"/>
    <x v="0"/>
    <n v="301.47000000000003"/>
  </r>
  <r>
    <n v="9131"/>
    <s v="CA-2017-130911"/>
    <n v="24"/>
    <x v="10"/>
    <x v="0"/>
    <s v="26/03/2017"/>
    <x v="0"/>
    <s v="DC-12850"/>
    <s v="Dan Campbell"/>
    <x v="0"/>
    <x v="0"/>
    <x v="24"/>
    <x v="3"/>
    <s v="OFF-AR-10000475"/>
    <x v="1"/>
    <n v="18.655999999999999"/>
  </r>
  <r>
    <n v="9132"/>
    <s v="CA-2018-100055"/>
    <n v="28"/>
    <x v="5"/>
    <x v="3"/>
    <s v="01/06/2018"/>
    <x v="1"/>
    <s v="MD-17860"/>
    <s v="Michael Dominguez"/>
    <x v="1"/>
    <x v="0"/>
    <x v="39"/>
    <x v="3"/>
    <s v="FUR-FU-10001473"/>
    <x v="0"/>
    <n v="27.46"/>
  </r>
  <r>
    <n v="9133"/>
    <s v="CA-2018-100055"/>
    <n v="28"/>
    <x v="5"/>
    <x v="3"/>
    <s v="01/06/2018"/>
    <x v="1"/>
    <s v="MD-17860"/>
    <s v="Michael Dominguez"/>
    <x v="1"/>
    <x v="0"/>
    <x v="39"/>
    <x v="3"/>
    <s v="OFF-AP-10001469"/>
    <x v="1"/>
    <n v="125.13"/>
  </r>
  <r>
    <n v="9134"/>
    <s v="CA-2016-157805"/>
    <n v="31"/>
    <x v="6"/>
    <x v="1"/>
    <s v="04/09/2016"/>
    <x v="1"/>
    <s v="RH-19510"/>
    <s v="Rick Huthwaite"/>
    <x v="2"/>
    <x v="0"/>
    <x v="1"/>
    <x v="1"/>
    <s v="TEC-PH-10004447"/>
    <x v="2"/>
    <n v="555.96"/>
  </r>
  <r>
    <n v="9135"/>
    <s v="CA-2017-124254"/>
    <n v="12"/>
    <x v="3"/>
    <x v="0"/>
    <s v="17/04/2017"/>
    <x v="1"/>
    <s v="TB-21175"/>
    <s v="Thomas Boland"/>
    <x v="1"/>
    <x v="0"/>
    <x v="3"/>
    <x v="0"/>
    <s v="OFF-ST-10001469"/>
    <x v="1"/>
    <n v="129.55199999999999"/>
  </r>
  <r>
    <n v="9136"/>
    <s v="CA-2017-124254"/>
    <n v="12"/>
    <x v="3"/>
    <x v="0"/>
    <s v="17/04/2017"/>
    <x v="1"/>
    <s v="TB-21175"/>
    <s v="Thomas Boland"/>
    <x v="1"/>
    <x v="0"/>
    <x v="3"/>
    <x v="0"/>
    <s v="OFF-ST-10000060"/>
    <x v="1"/>
    <n v="51.984000000000002"/>
  </r>
  <r>
    <n v="9137"/>
    <s v="CA-2017-124254"/>
    <n v="12"/>
    <x v="3"/>
    <x v="0"/>
    <s v="17/04/2017"/>
    <x v="1"/>
    <s v="TB-21175"/>
    <s v="Thomas Boland"/>
    <x v="1"/>
    <x v="0"/>
    <x v="3"/>
    <x v="0"/>
    <s v="OFF-PA-10000807"/>
    <x v="1"/>
    <n v="10.272"/>
  </r>
  <r>
    <n v="9138"/>
    <s v="CA-2015-123400"/>
    <n v="2"/>
    <x v="11"/>
    <x v="2"/>
    <s v="09/02/2015"/>
    <x v="1"/>
    <s v="EB-13930"/>
    <s v="Eric Barreto"/>
    <x v="0"/>
    <x v="0"/>
    <x v="2"/>
    <x v="0"/>
    <s v="OFF-BI-10000666"/>
    <x v="1"/>
    <n v="18.335999999999999"/>
  </r>
  <r>
    <n v="9139"/>
    <s v="CA-2015-123400"/>
    <n v="2"/>
    <x v="11"/>
    <x v="2"/>
    <s v="09/02/2015"/>
    <x v="1"/>
    <s v="EB-13930"/>
    <s v="Eric Barreto"/>
    <x v="0"/>
    <x v="0"/>
    <x v="2"/>
    <x v="0"/>
    <s v="TEC-PH-10002890"/>
    <x v="2"/>
    <n v="180.96"/>
  </r>
  <r>
    <n v="9140"/>
    <s v="CA-2015-106971"/>
    <n v="2"/>
    <x v="8"/>
    <x v="2"/>
    <s v="08/09/2015"/>
    <x v="1"/>
    <s v="BM-11785"/>
    <s v="Bryan Mills"/>
    <x v="0"/>
    <x v="0"/>
    <x v="10"/>
    <x v="2"/>
    <s v="TEC-AC-10000844"/>
    <x v="2"/>
    <n v="475.94400000000002"/>
  </r>
  <r>
    <n v="9141"/>
    <s v="CA-2018-123029"/>
    <n v="30"/>
    <x v="8"/>
    <x v="3"/>
    <s v="02/10/2018"/>
    <x v="0"/>
    <s v="BT-11530"/>
    <s v="Bradley Talbott"/>
    <x v="2"/>
    <x v="0"/>
    <x v="1"/>
    <x v="1"/>
    <s v="TEC-AC-10002402"/>
    <x v="2"/>
    <n v="159.97999999999999"/>
  </r>
  <r>
    <n v="9142"/>
    <s v="CA-2017-139409"/>
    <n v="5"/>
    <x v="8"/>
    <x v="0"/>
    <s v="07/09/2017"/>
    <x v="2"/>
    <s v="FW-14395"/>
    <s v="Fred Wasserman"/>
    <x v="1"/>
    <x v="0"/>
    <x v="15"/>
    <x v="3"/>
    <s v="TEC-PH-10003988"/>
    <x v="2"/>
    <n v="43.6"/>
  </r>
  <r>
    <n v="9143"/>
    <s v="US-2018-166688"/>
    <n v="20"/>
    <x v="5"/>
    <x v="3"/>
    <s v="26/05/2018"/>
    <x v="1"/>
    <s v="RD-19480"/>
    <s v="Rick Duston"/>
    <x v="0"/>
    <x v="0"/>
    <x v="33"/>
    <x v="1"/>
    <s v="OFF-BI-10004040"/>
    <x v="1"/>
    <n v="8.2880000000000003"/>
  </r>
  <r>
    <n v="9144"/>
    <s v="US-2018-166688"/>
    <n v="20"/>
    <x v="5"/>
    <x v="3"/>
    <s v="26/05/2018"/>
    <x v="1"/>
    <s v="RD-19480"/>
    <s v="Rick Duston"/>
    <x v="0"/>
    <x v="0"/>
    <x v="33"/>
    <x v="1"/>
    <s v="TEC-PH-10004094"/>
    <x v="2"/>
    <n v="1123.1279999999999"/>
  </r>
  <r>
    <n v="9145"/>
    <s v="US-2018-166688"/>
    <n v="20"/>
    <x v="5"/>
    <x v="3"/>
    <s v="26/05/2018"/>
    <x v="1"/>
    <s v="RD-19480"/>
    <s v="Rick Duston"/>
    <x v="0"/>
    <x v="0"/>
    <x v="33"/>
    <x v="1"/>
    <s v="OFF-AP-10000358"/>
    <x v="1"/>
    <n v="64.900000000000006"/>
  </r>
  <r>
    <n v="9146"/>
    <s v="CA-2016-126970"/>
    <n v="20"/>
    <x v="8"/>
    <x v="1"/>
    <s v="24/09/2016"/>
    <x v="1"/>
    <s v="TP-21130"/>
    <s v="Theone Pippenger"/>
    <x v="0"/>
    <x v="0"/>
    <x v="10"/>
    <x v="2"/>
    <s v="OFF-BI-10000138"/>
    <x v="1"/>
    <n v="2.8079999999999998"/>
  </r>
  <r>
    <n v="9147"/>
    <s v="US-2017-165505"/>
    <n v="23"/>
    <x v="9"/>
    <x v="0"/>
    <s v="27/01/2017"/>
    <x v="1"/>
    <s v="CB-12535"/>
    <s v="Claudia Bergmann"/>
    <x v="1"/>
    <x v="0"/>
    <x v="42"/>
    <x v="3"/>
    <s v="TEC-AC-10002926"/>
    <x v="2"/>
    <n v="99.98"/>
  </r>
  <r>
    <n v="9148"/>
    <s v="US-2017-165505"/>
    <n v="23"/>
    <x v="9"/>
    <x v="0"/>
    <s v="27/01/2017"/>
    <x v="1"/>
    <s v="CB-12535"/>
    <s v="Claudia Bergmann"/>
    <x v="1"/>
    <x v="0"/>
    <x v="42"/>
    <x v="3"/>
    <s v="OFF-AR-10003477"/>
    <x v="1"/>
    <n v="8.0399999999999991"/>
  </r>
  <r>
    <n v="9149"/>
    <s v="US-2017-165505"/>
    <n v="23"/>
    <x v="9"/>
    <x v="0"/>
    <s v="27/01/2017"/>
    <x v="1"/>
    <s v="CB-12535"/>
    <s v="Claudia Bergmann"/>
    <x v="1"/>
    <x v="0"/>
    <x v="42"/>
    <x v="3"/>
    <s v="OFF-ST-10001526"/>
    <x v="1"/>
    <n v="1564.29"/>
  </r>
  <r>
    <n v="9150"/>
    <s v="US-2015-157070"/>
    <n v="1"/>
    <x v="1"/>
    <x v="2"/>
    <s v="06/06/2015"/>
    <x v="1"/>
    <s v="QJ-19255"/>
    <s v="Quincy Jones"/>
    <x v="1"/>
    <x v="0"/>
    <x v="12"/>
    <x v="2"/>
    <s v="OFF-BI-10001765"/>
    <x v="1"/>
    <n v="138.56"/>
  </r>
  <r>
    <n v="9151"/>
    <s v="US-2015-157070"/>
    <n v="1"/>
    <x v="1"/>
    <x v="2"/>
    <s v="06/06/2015"/>
    <x v="1"/>
    <s v="QJ-19255"/>
    <s v="Quincy Jones"/>
    <x v="1"/>
    <x v="0"/>
    <x v="12"/>
    <x v="2"/>
    <s v="OFF-AP-10004859"/>
    <x v="1"/>
    <n v="65.52"/>
  </r>
  <r>
    <n v="9152"/>
    <s v="US-2016-106873"/>
    <n v="24"/>
    <x v="8"/>
    <x v="1"/>
    <s v="29/09/2016"/>
    <x v="0"/>
    <s v="KM-16720"/>
    <s v="Kunst Miller"/>
    <x v="0"/>
    <x v="0"/>
    <x v="16"/>
    <x v="1"/>
    <s v="OFF-AR-10003179"/>
    <x v="1"/>
    <n v="14.576000000000001"/>
  </r>
  <r>
    <n v="9153"/>
    <s v="US-2016-106873"/>
    <n v="24"/>
    <x v="8"/>
    <x v="1"/>
    <s v="29/09/2016"/>
    <x v="0"/>
    <s v="KM-16720"/>
    <s v="Kunst Miller"/>
    <x v="0"/>
    <x v="0"/>
    <x v="16"/>
    <x v="1"/>
    <s v="TEC-AC-10002345"/>
    <x v="2"/>
    <n v="23.2"/>
  </r>
  <r>
    <n v="9154"/>
    <s v="US-2016-106873"/>
    <n v="24"/>
    <x v="8"/>
    <x v="1"/>
    <s v="29/09/2016"/>
    <x v="0"/>
    <s v="KM-16720"/>
    <s v="Kunst Miller"/>
    <x v="0"/>
    <x v="0"/>
    <x v="16"/>
    <x v="1"/>
    <s v="OFF-AR-10001246"/>
    <x v="1"/>
    <n v="16.463999999999999"/>
  </r>
  <r>
    <n v="9155"/>
    <s v="CA-2017-132990"/>
    <n v="1"/>
    <x v="6"/>
    <x v="0"/>
    <s v="03/08/2017"/>
    <x v="0"/>
    <s v="KM-16660"/>
    <s v="Khloe Miller"/>
    <x v="0"/>
    <x v="0"/>
    <x v="9"/>
    <x v="3"/>
    <s v="FUR-FU-10004864"/>
    <x v="0"/>
    <n v="19.312000000000001"/>
  </r>
  <r>
    <n v="9156"/>
    <s v="CA-2015-102645"/>
    <n v="23"/>
    <x v="9"/>
    <x v="2"/>
    <s v="28/01/2015"/>
    <x v="1"/>
    <s v="IM-15055"/>
    <s v="Ionia McGrath"/>
    <x v="0"/>
    <x v="0"/>
    <x v="33"/>
    <x v="1"/>
    <s v="OFF-PA-10001804"/>
    <x v="1"/>
    <n v="40.08"/>
  </r>
  <r>
    <n v="9157"/>
    <s v="CA-2015-134215"/>
    <n v="4"/>
    <x v="6"/>
    <x v="2"/>
    <s v="08/08/2015"/>
    <x v="1"/>
    <s v="ML-17395"/>
    <s v="Marina Lichtenstein"/>
    <x v="1"/>
    <x v="0"/>
    <x v="43"/>
    <x v="3"/>
    <s v="OFF-AP-10001271"/>
    <x v="1"/>
    <n v="101.96"/>
  </r>
  <r>
    <n v="9158"/>
    <s v="CA-2015-134215"/>
    <n v="4"/>
    <x v="6"/>
    <x v="2"/>
    <s v="08/08/2015"/>
    <x v="1"/>
    <s v="ML-17395"/>
    <s v="Marina Lichtenstein"/>
    <x v="1"/>
    <x v="0"/>
    <x v="43"/>
    <x v="3"/>
    <s v="OFF-PA-10004353"/>
    <x v="1"/>
    <n v="259.74"/>
  </r>
  <r>
    <n v="9159"/>
    <s v="CA-2015-134215"/>
    <n v="4"/>
    <x v="6"/>
    <x v="2"/>
    <s v="08/08/2015"/>
    <x v="1"/>
    <s v="ML-17395"/>
    <s v="Marina Lichtenstein"/>
    <x v="1"/>
    <x v="0"/>
    <x v="43"/>
    <x v="3"/>
    <s v="TEC-AC-10002473"/>
    <x v="2"/>
    <n v="255.42"/>
  </r>
  <r>
    <n v="9160"/>
    <s v="CA-2017-118934"/>
    <n v="9"/>
    <x v="6"/>
    <x v="0"/>
    <s v="14/08/2017"/>
    <x v="1"/>
    <s v="GH-14410"/>
    <s v="Gary Hansen"/>
    <x v="2"/>
    <x v="0"/>
    <x v="18"/>
    <x v="0"/>
    <s v="OFF-BI-10003314"/>
    <x v="1"/>
    <n v="4.3380000000000001"/>
  </r>
  <r>
    <n v="9161"/>
    <s v="CA-2017-118934"/>
    <n v="9"/>
    <x v="6"/>
    <x v="0"/>
    <s v="14/08/2017"/>
    <x v="1"/>
    <s v="GH-14410"/>
    <s v="Gary Hansen"/>
    <x v="2"/>
    <x v="0"/>
    <x v="18"/>
    <x v="0"/>
    <s v="OFF-BI-10004465"/>
    <x v="1"/>
    <n v="11.88"/>
  </r>
  <r>
    <n v="9162"/>
    <s v="CA-2017-160108"/>
    <n v="8"/>
    <x v="4"/>
    <x v="0"/>
    <s v="12/12/2017"/>
    <x v="1"/>
    <s v="AG-10900"/>
    <s v="Arthur Gainer"/>
    <x v="0"/>
    <x v="0"/>
    <x v="6"/>
    <x v="2"/>
    <s v="FUR-BO-10003450"/>
    <x v="0"/>
    <n v="405.86"/>
  </r>
  <r>
    <n v="9163"/>
    <s v="CA-2017-160108"/>
    <n v="8"/>
    <x v="4"/>
    <x v="0"/>
    <s v="12/12/2017"/>
    <x v="1"/>
    <s v="AG-10900"/>
    <s v="Arthur Gainer"/>
    <x v="0"/>
    <x v="0"/>
    <x v="6"/>
    <x v="2"/>
    <s v="FUR-CH-10002335"/>
    <x v="0"/>
    <n v="680.01"/>
  </r>
  <r>
    <n v="9164"/>
    <s v="CA-2016-164007"/>
    <n v="8"/>
    <x v="1"/>
    <x v="1"/>
    <s v="12/06/2016"/>
    <x v="1"/>
    <s v="MG-17695"/>
    <s v="Maureen Gnade"/>
    <x v="0"/>
    <x v="0"/>
    <x v="10"/>
    <x v="2"/>
    <s v="TEC-AC-10003433"/>
    <x v="2"/>
    <n v="2.3759999999999999"/>
  </r>
  <r>
    <n v="9165"/>
    <s v="CA-2016-164007"/>
    <n v="8"/>
    <x v="1"/>
    <x v="1"/>
    <s v="12/06/2016"/>
    <x v="1"/>
    <s v="MG-17695"/>
    <s v="Maureen Gnade"/>
    <x v="0"/>
    <x v="0"/>
    <x v="10"/>
    <x v="2"/>
    <s v="OFF-AP-10003849"/>
    <x v="1"/>
    <n v="143.12799999999999"/>
  </r>
  <r>
    <n v="9166"/>
    <s v="CA-2017-100300"/>
    <n v="24"/>
    <x v="1"/>
    <x v="0"/>
    <s v="26/06/2017"/>
    <x v="0"/>
    <s v="MJ-17740"/>
    <s v="Max Jones"/>
    <x v="0"/>
    <x v="0"/>
    <x v="1"/>
    <x v="1"/>
    <s v="TEC-MA-10000984"/>
    <x v="2"/>
    <n v="4476.8"/>
  </r>
  <r>
    <n v="9167"/>
    <s v="CA-2017-100300"/>
    <n v="24"/>
    <x v="1"/>
    <x v="0"/>
    <s v="26/06/2017"/>
    <x v="0"/>
    <s v="MJ-17740"/>
    <s v="Max Jones"/>
    <x v="0"/>
    <x v="0"/>
    <x v="1"/>
    <x v="1"/>
    <s v="OFF-PA-10000418"/>
    <x v="1"/>
    <n v="104.85"/>
  </r>
  <r>
    <n v="9168"/>
    <s v="CA-2017-100300"/>
    <n v="24"/>
    <x v="1"/>
    <x v="0"/>
    <s v="26/06/2017"/>
    <x v="0"/>
    <s v="MJ-17740"/>
    <s v="Max Jones"/>
    <x v="0"/>
    <x v="0"/>
    <x v="1"/>
    <x v="1"/>
    <s v="OFF-AP-10001242"/>
    <x v="1"/>
    <n v="241.44"/>
  </r>
  <r>
    <n v="9169"/>
    <s v="CA-2017-140571"/>
    <n v="15"/>
    <x v="10"/>
    <x v="0"/>
    <s v="19/03/2017"/>
    <x v="1"/>
    <s v="SJ-20125"/>
    <s v="Sanjit Jacobs"/>
    <x v="2"/>
    <x v="0"/>
    <x v="35"/>
    <x v="0"/>
    <s v="OFF-PA-10001954"/>
    <x v="1"/>
    <n v="319.76"/>
  </r>
  <r>
    <n v="9170"/>
    <s v="CA-2017-140571"/>
    <n v="15"/>
    <x v="10"/>
    <x v="0"/>
    <s v="19/03/2017"/>
    <x v="1"/>
    <s v="SJ-20125"/>
    <s v="Sanjit Jacobs"/>
    <x v="2"/>
    <x v="0"/>
    <x v="35"/>
    <x v="0"/>
    <s v="OFF-PA-10001954"/>
    <x v="1"/>
    <n v="45.68"/>
  </r>
  <r>
    <n v="9171"/>
    <s v="US-2017-155768"/>
    <n v="1"/>
    <x v="4"/>
    <x v="0"/>
    <s v="01/12/2017"/>
    <x v="3"/>
    <s v="LB-16795"/>
    <s v="Laurel Beltran"/>
    <x v="2"/>
    <x v="0"/>
    <x v="1"/>
    <x v="1"/>
    <s v="FUR-FU-10000448"/>
    <x v="0"/>
    <n v="31.96"/>
  </r>
  <r>
    <n v="9172"/>
    <s v="US-2017-155768"/>
    <n v="1"/>
    <x v="4"/>
    <x v="0"/>
    <s v="01/12/2017"/>
    <x v="3"/>
    <s v="LB-16795"/>
    <s v="Laurel Beltran"/>
    <x v="2"/>
    <x v="0"/>
    <x v="1"/>
    <x v="1"/>
    <s v="OFF-PA-10001357"/>
    <x v="1"/>
    <n v="47.9"/>
  </r>
  <r>
    <n v="9173"/>
    <s v="US-2017-155768"/>
    <n v="1"/>
    <x v="4"/>
    <x v="0"/>
    <s v="01/12/2017"/>
    <x v="3"/>
    <s v="LB-16795"/>
    <s v="Laurel Beltran"/>
    <x v="2"/>
    <x v="0"/>
    <x v="1"/>
    <x v="1"/>
    <s v="OFF-ST-10002292"/>
    <x v="1"/>
    <n v="1112.94"/>
  </r>
  <r>
    <n v="9174"/>
    <s v="US-2017-155768"/>
    <n v="1"/>
    <x v="4"/>
    <x v="0"/>
    <s v="01/12/2017"/>
    <x v="3"/>
    <s v="LB-16795"/>
    <s v="Laurel Beltran"/>
    <x v="2"/>
    <x v="0"/>
    <x v="1"/>
    <x v="1"/>
    <s v="OFF-EN-10001219"/>
    <x v="1"/>
    <n v="22.92"/>
  </r>
  <r>
    <n v="9175"/>
    <s v="CA-2018-119424"/>
    <n v="12"/>
    <x v="1"/>
    <x v="3"/>
    <s v="14/06/2018"/>
    <x v="0"/>
    <s v="SB-20185"/>
    <s v="Sarah Brown"/>
    <x v="0"/>
    <x v="0"/>
    <x v="4"/>
    <x v="1"/>
    <s v="TEC-PH-10002564"/>
    <x v="2"/>
    <n v="71.975999999999999"/>
  </r>
  <r>
    <n v="9176"/>
    <s v="CA-2018-119424"/>
    <n v="12"/>
    <x v="1"/>
    <x v="3"/>
    <s v="14/06/2018"/>
    <x v="0"/>
    <s v="SB-20185"/>
    <s v="Sarah Brown"/>
    <x v="0"/>
    <x v="0"/>
    <x v="4"/>
    <x v="1"/>
    <s v="OFF-PA-10001639"/>
    <x v="1"/>
    <n v="19.440000000000001"/>
  </r>
  <r>
    <n v="9177"/>
    <s v="CA-2017-118178"/>
    <n v="19"/>
    <x v="10"/>
    <x v="0"/>
    <s v="24/03/2017"/>
    <x v="1"/>
    <s v="CC-12610"/>
    <s v="Corey Catlett"/>
    <x v="1"/>
    <x v="0"/>
    <x v="18"/>
    <x v="0"/>
    <s v="OFF-BI-10001153"/>
    <x v="1"/>
    <n v="31.085999999999999"/>
  </r>
  <r>
    <n v="9178"/>
    <s v="CA-2017-166618"/>
    <n v="14"/>
    <x v="0"/>
    <x v="0"/>
    <s v="18/11/2017"/>
    <x v="1"/>
    <s v="DP-13000"/>
    <s v="Darren Powers"/>
    <x v="0"/>
    <x v="0"/>
    <x v="15"/>
    <x v="3"/>
    <s v="TEC-PH-10003356"/>
    <x v="2"/>
    <n v="13.98"/>
  </r>
  <r>
    <n v="9179"/>
    <s v="CA-2017-166618"/>
    <n v="14"/>
    <x v="0"/>
    <x v="0"/>
    <s v="18/11/2017"/>
    <x v="1"/>
    <s v="DP-13000"/>
    <s v="Darren Powers"/>
    <x v="0"/>
    <x v="0"/>
    <x v="15"/>
    <x v="3"/>
    <s v="OFF-AR-10001725"/>
    <x v="1"/>
    <n v="23.65"/>
  </r>
  <r>
    <n v="9180"/>
    <s v="CA-2018-156776"/>
    <n v="7"/>
    <x v="6"/>
    <x v="3"/>
    <s v="11/08/2018"/>
    <x v="1"/>
    <s v="JL-15505"/>
    <s v="Jeremy Lonsdale"/>
    <x v="0"/>
    <x v="0"/>
    <x v="1"/>
    <x v="1"/>
    <s v="TEC-PH-10002415"/>
    <x v="2"/>
    <n v="707.88"/>
  </r>
  <r>
    <n v="9181"/>
    <s v="CA-2018-156776"/>
    <n v="7"/>
    <x v="6"/>
    <x v="3"/>
    <s v="11/08/2018"/>
    <x v="1"/>
    <s v="JL-15505"/>
    <s v="Jeremy Lonsdale"/>
    <x v="0"/>
    <x v="0"/>
    <x v="1"/>
    <x v="1"/>
    <s v="OFF-BI-10003355"/>
    <x v="1"/>
    <n v="11.952"/>
  </r>
  <r>
    <n v="9182"/>
    <s v="CA-2018-156776"/>
    <n v="7"/>
    <x v="6"/>
    <x v="3"/>
    <s v="11/08/2018"/>
    <x v="1"/>
    <s v="JL-15505"/>
    <s v="Jeremy Lonsdale"/>
    <x v="0"/>
    <x v="0"/>
    <x v="1"/>
    <x v="1"/>
    <s v="OFF-BI-10000216"/>
    <x v="1"/>
    <n v="31.128"/>
  </r>
  <r>
    <n v="9183"/>
    <s v="CA-2018-156776"/>
    <n v="7"/>
    <x v="6"/>
    <x v="3"/>
    <s v="11/08/2018"/>
    <x v="1"/>
    <s v="JL-15505"/>
    <s v="Jeremy Lonsdale"/>
    <x v="0"/>
    <x v="0"/>
    <x v="1"/>
    <x v="1"/>
    <s v="TEC-AC-10004803"/>
    <x v="2"/>
    <n v="55.76"/>
  </r>
  <r>
    <n v="9184"/>
    <s v="CA-2018-156776"/>
    <n v="7"/>
    <x v="6"/>
    <x v="3"/>
    <s v="11/08/2018"/>
    <x v="1"/>
    <s v="JL-15505"/>
    <s v="Jeremy Lonsdale"/>
    <x v="0"/>
    <x v="0"/>
    <x v="1"/>
    <x v="1"/>
    <s v="OFF-PA-10001970"/>
    <x v="1"/>
    <n v="24.56"/>
  </r>
  <r>
    <n v="9185"/>
    <s v="CA-2018-156776"/>
    <n v="7"/>
    <x v="6"/>
    <x v="3"/>
    <s v="11/08/2018"/>
    <x v="1"/>
    <s v="JL-15505"/>
    <s v="Jeremy Lonsdale"/>
    <x v="0"/>
    <x v="0"/>
    <x v="1"/>
    <x v="1"/>
    <s v="FUR-FU-10004848"/>
    <x v="0"/>
    <n v="51.75"/>
  </r>
  <r>
    <n v="9186"/>
    <s v="CA-2018-156776"/>
    <n v="7"/>
    <x v="6"/>
    <x v="3"/>
    <s v="11/08/2018"/>
    <x v="1"/>
    <s v="JL-15505"/>
    <s v="Jeremy Lonsdale"/>
    <x v="0"/>
    <x v="0"/>
    <x v="1"/>
    <x v="1"/>
    <s v="FUR-CH-10002317"/>
    <x v="0"/>
    <n v="207.184"/>
  </r>
  <r>
    <n v="9187"/>
    <s v="CA-2018-156776"/>
    <n v="7"/>
    <x v="6"/>
    <x v="3"/>
    <s v="11/08/2018"/>
    <x v="1"/>
    <s v="JL-15505"/>
    <s v="Jeremy Lonsdale"/>
    <x v="0"/>
    <x v="0"/>
    <x v="1"/>
    <x v="1"/>
    <s v="OFF-AP-10002534"/>
    <x v="1"/>
    <n v="1473.1"/>
  </r>
  <r>
    <n v="9188"/>
    <s v="US-2016-130512"/>
    <n v="21"/>
    <x v="6"/>
    <x v="1"/>
    <s v="25/08/2016"/>
    <x v="1"/>
    <s v="SM-20320"/>
    <s v="Sean Miller"/>
    <x v="2"/>
    <x v="0"/>
    <x v="9"/>
    <x v="3"/>
    <s v="OFF-SU-10001935"/>
    <x v="1"/>
    <n v="3.488"/>
  </r>
  <r>
    <n v="9189"/>
    <s v="US-2016-130512"/>
    <n v="21"/>
    <x v="6"/>
    <x v="1"/>
    <s v="25/08/2016"/>
    <x v="1"/>
    <s v="SM-20320"/>
    <s v="Sean Miller"/>
    <x v="2"/>
    <x v="0"/>
    <x v="9"/>
    <x v="3"/>
    <s v="TEC-AC-10000290"/>
    <x v="2"/>
    <n v="21.728000000000002"/>
  </r>
  <r>
    <n v="9190"/>
    <s v="US-2016-130512"/>
    <n v="21"/>
    <x v="6"/>
    <x v="1"/>
    <s v="25/08/2016"/>
    <x v="1"/>
    <s v="SM-20320"/>
    <s v="Sean Miller"/>
    <x v="2"/>
    <x v="0"/>
    <x v="9"/>
    <x v="3"/>
    <s v="OFF-ST-10002574"/>
    <x v="1"/>
    <n v="663.072"/>
  </r>
  <r>
    <n v="9191"/>
    <s v="US-2016-130512"/>
    <n v="21"/>
    <x v="6"/>
    <x v="1"/>
    <s v="25/08/2016"/>
    <x v="1"/>
    <s v="SM-20320"/>
    <s v="Sean Miller"/>
    <x v="2"/>
    <x v="0"/>
    <x v="9"/>
    <x v="3"/>
    <s v="OFF-BI-10004519"/>
    <x v="1"/>
    <n v="99.587999999999994"/>
  </r>
  <r>
    <n v="9192"/>
    <s v="US-2016-130512"/>
    <n v="21"/>
    <x v="6"/>
    <x v="1"/>
    <s v="25/08/2016"/>
    <x v="1"/>
    <s v="SM-20320"/>
    <s v="Sean Miller"/>
    <x v="2"/>
    <x v="0"/>
    <x v="9"/>
    <x v="3"/>
    <s v="OFF-PA-10003625"/>
    <x v="1"/>
    <n v="49.567999999999998"/>
  </r>
  <r>
    <n v="9193"/>
    <s v="CA-2016-141810"/>
    <n v="2"/>
    <x v="0"/>
    <x v="1"/>
    <s v="07/11/2016"/>
    <x v="1"/>
    <s v="BB-10990"/>
    <s v="Barry Blumstein"/>
    <x v="1"/>
    <x v="0"/>
    <x v="5"/>
    <x v="2"/>
    <s v="OFF-BI-10001524"/>
    <x v="1"/>
    <n v="29.372"/>
  </r>
  <r>
    <n v="9194"/>
    <s v="CA-2016-141810"/>
    <n v="2"/>
    <x v="0"/>
    <x v="1"/>
    <s v="07/11/2016"/>
    <x v="1"/>
    <s v="BB-10990"/>
    <s v="Barry Blumstein"/>
    <x v="1"/>
    <x v="0"/>
    <x v="5"/>
    <x v="2"/>
    <s v="TEC-PH-10002200"/>
    <x v="2"/>
    <n v="344.70400000000001"/>
  </r>
  <r>
    <n v="9195"/>
    <s v="CA-2015-146843"/>
    <n v="30"/>
    <x v="0"/>
    <x v="2"/>
    <s v="06/12/2015"/>
    <x v="1"/>
    <s v="PB-19150"/>
    <s v="Philip Brown"/>
    <x v="0"/>
    <x v="0"/>
    <x v="16"/>
    <x v="1"/>
    <s v="OFF-SU-10001664"/>
    <x v="1"/>
    <n v="47.991999999999997"/>
  </r>
  <r>
    <n v="9196"/>
    <s v="CA-2015-146843"/>
    <n v="30"/>
    <x v="0"/>
    <x v="2"/>
    <s v="06/12/2015"/>
    <x v="1"/>
    <s v="PB-19150"/>
    <s v="Philip Brown"/>
    <x v="0"/>
    <x v="0"/>
    <x v="16"/>
    <x v="1"/>
    <s v="TEC-AC-10002550"/>
    <x v="2"/>
    <n v="102.24"/>
  </r>
  <r>
    <n v="9197"/>
    <s v="CA-2015-103310"/>
    <n v="10"/>
    <x v="5"/>
    <x v="2"/>
    <s v="15/05/2015"/>
    <x v="1"/>
    <s v="GM-14680"/>
    <s v="Greg Matthias"/>
    <x v="0"/>
    <x v="0"/>
    <x v="1"/>
    <x v="1"/>
    <s v="OFF-PA-10004353"/>
    <x v="1"/>
    <n v="39.96"/>
  </r>
  <r>
    <n v="9198"/>
    <s v="CA-2015-103310"/>
    <n v="10"/>
    <x v="5"/>
    <x v="2"/>
    <s v="15/05/2015"/>
    <x v="1"/>
    <s v="GM-14680"/>
    <s v="Greg Matthias"/>
    <x v="0"/>
    <x v="0"/>
    <x v="1"/>
    <x v="1"/>
    <s v="TEC-PH-10001817"/>
    <x v="2"/>
    <n v="1432"/>
  </r>
  <r>
    <n v="9199"/>
    <s v="CA-2015-103310"/>
    <n v="10"/>
    <x v="5"/>
    <x v="2"/>
    <s v="15/05/2015"/>
    <x v="1"/>
    <s v="GM-14680"/>
    <s v="Greg Matthias"/>
    <x v="0"/>
    <x v="0"/>
    <x v="1"/>
    <x v="1"/>
    <s v="OFF-SU-10004737"/>
    <x v="1"/>
    <n v="41.04"/>
  </r>
  <r>
    <n v="9200"/>
    <s v="CA-2015-103310"/>
    <n v="10"/>
    <x v="5"/>
    <x v="2"/>
    <s v="15/05/2015"/>
    <x v="1"/>
    <s v="GM-14680"/>
    <s v="Greg Matthias"/>
    <x v="0"/>
    <x v="0"/>
    <x v="1"/>
    <x v="1"/>
    <s v="FUR-CH-10002320"/>
    <x v="0"/>
    <n v="256.78399999999999"/>
  </r>
  <r>
    <n v="9201"/>
    <s v="CA-2017-152688"/>
    <n v="17"/>
    <x v="2"/>
    <x v="0"/>
    <s v="20/10/2017"/>
    <x v="2"/>
    <s v="NR-18550"/>
    <s v="Nick Radford"/>
    <x v="0"/>
    <x v="0"/>
    <x v="30"/>
    <x v="3"/>
    <s v="FUR-BO-10001337"/>
    <x v="0"/>
    <n v="120.98"/>
  </r>
  <r>
    <n v="9202"/>
    <s v="CA-2017-152688"/>
    <n v="17"/>
    <x v="2"/>
    <x v="0"/>
    <s v="20/10/2017"/>
    <x v="2"/>
    <s v="NR-18550"/>
    <s v="Nick Radford"/>
    <x v="0"/>
    <x v="0"/>
    <x v="30"/>
    <x v="3"/>
    <s v="OFF-BI-10004584"/>
    <x v="1"/>
    <n v="315.98"/>
  </r>
  <r>
    <n v="9203"/>
    <s v="CA-2017-153836"/>
    <n v="30"/>
    <x v="2"/>
    <x v="0"/>
    <s v="03/11/2017"/>
    <x v="1"/>
    <s v="EH-13765"/>
    <s v="Edward Hooks"/>
    <x v="1"/>
    <x v="0"/>
    <x v="15"/>
    <x v="3"/>
    <s v="OFF-BI-10004817"/>
    <x v="1"/>
    <n v="28.751999999999999"/>
  </r>
  <r>
    <n v="9204"/>
    <s v="CA-2017-153836"/>
    <n v="30"/>
    <x v="2"/>
    <x v="0"/>
    <s v="03/11/2017"/>
    <x v="1"/>
    <s v="EH-13765"/>
    <s v="Edward Hooks"/>
    <x v="1"/>
    <x v="0"/>
    <x v="15"/>
    <x v="3"/>
    <s v="OFF-AR-10004602"/>
    <x v="1"/>
    <n v="114.95"/>
  </r>
  <r>
    <n v="9205"/>
    <s v="CA-2017-104689"/>
    <n v="1"/>
    <x v="4"/>
    <x v="0"/>
    <s v="05/12/2017"/>
    <x v="1"/>
    <s v="FH-14365"/>
    <s v="Fred Hopkins"/>
    <x v="1"/>
    <x v="0"/>
    <x v="1"/>
    <x v="1"/>
    <s v="OFF-AR-10001149"/>
    <x v="1"/>
    <n v="23.04"/>
  </r>
  <r>
    <n v="9206"/>
    <s v="CA-2017-146423"/>
    <n v="21"/>
    <x v="3"/>
    <x v="0"/>
    <s v="21/04/2017"/>
    <x v="3"/>
    <s v="BT-11680"/>
    <s v="Brian Thompson"/>
    <x v="0"/>
    <x v="0"/>
    <x v="29"/>
    <x v="3"/>
    <s v="OFF-AR-10004817"/>
    <x v="1"/>
    <n v="15.48"/>
  </r>
  <r>
    <n v="9207"/>
    <s v="CA-2017-146423"/>
    <n v="21"/>
    <x v="3"/>
    <x v="0"/>
    <s v="21/04/2017"/>
    <x v="3"/>
    <s v="BT-11680"/>
    <s v="Brian Thompson"/>
    <x v="0"/>
    <x v="0"/>
    <x v="29"/>
    <x v="3"/>
    <s v="OFF-PA-10003797"/>
    <x v="1"/>
    <n v="51.84"/>
  </r>
  <r>
    <n v="9208"/>
    <s v="CA-2018-140781"/>
    <n v="3"/>
    <x v="6"/>
    <x v="3"/>
    <s v="07/08/2018"/>
    <x v="1"/>
    <s v="AB-10105"/>
    <s v="Adrian Barton"/>
    <x v="0"/>
    <x v="0"/>
    <x v="10"/>
    <x v="2"/>
    <s v="TEC-AC-10000682"/>
    <x v="2"/>
    <n v="39.816000000000003"/>
  </r>
  <r>
    <n v="9209"/>
    <s v="CA-2018-141747"/>
    <n v="3"/>
    <x v="6"/>
    <x v="3"/>
    <s v="08/08/2018"/>
    <x v="0"/>
    <s v="SC-20230"/>
    <s v="Scot Coram"/>
    <x v="1"/>
    <x v="0"/>
    <x v="4"/>
    <x v="1"/>
    <s v="OFF-ST-10003996"/>
    <x v="1"/>
    <n v="16.059999999999999"/>
  </r>
  <r>
    <n v="9210"/>
    <s v="CA-2018-142776"/>
    <n v="11"/>
    <x v="4"/>
    <x v="3"/>
    <s v="14/12/2018"/>
    <x v="0"/>
    <s v="RS-19870"/>
    <s v="Roy Skaria"/>
    <x v="2"/>
    <x v="0"/>
    <x v="23"/>
    <x v="2"/>
    <s v="OFF-EN-10003160"/>
    <x v="1"/>
    <n v="7.28"/>
  </r>
  <r>
    <n v="9211"/>
    <s v="CA-2018-142776"/>
    <n v="11"/>
    <x v="4"/>
    <x v="3"/>
    <s v="14/12/2018"/>
    <x v="0"/>
    <s v="RS-19870"/>
    <s v="Roy Skaria"/>
    <x v="2"/>
    <x v="0"/>
    <x v="23"/>
    <x v="2"/>
    <s v="OFF-BI-10002012"/>
    <x v="1"/>
    <n v="5.4"/>
  </r>
  <r>
    <n v="9212"/>
    <s v="CA-2016-167479"/>
    <n v="14"/>
    <x v="10"/>
    <x v="1"/>
    <s v="19/03/2016"/>
    <x v="1"/>
    <s v="AI-10855"/>
    <s v="Arianne Irving"/>
    <x v="0"/>
    <x v="0"/>
    <x v="1"/>
    <x v="1"/>
    <s v="OFF-PA-10002105"/>
    <x v="1"/>
    <n v="19.440000000000001"/>
  </r>
  <r>
    <n v="9213"/>
    <s v="CA-2015-144071"/>
    <n v="8"/>
    <x v="4"/>
    <x v="2"/>
    <s v="15/12/2015"/>
    <x v="1"/>
    <s v="DJ-13420"/>
    <s v="Denny Joy"/>
    <x v="1"/>
    <x v="0"/>
    <x v="1"/>
    <x v="1"/>
    <s v="FUR-FU-10000397"/>
    <x v="0"/>
    <n v="39.880000000000003"/>
  </r>
  <r>
    <n v="9214"/>
    <s v="CA-2015-144071"/>
    <n v="8"/>
    <x v="4"/>
    <x v="2"/>
    <s v="15/12/2015"/>
    <x v="1"/>
    <s v="DJ-13420"/>
    <s v="Denny Joy"/>
    <x v="1"/>
    <x v="0"/>
    <x v="1"/>
    <x v="1"/>
    <s v="FUR-FU-10000758"/>
    <x v="0"/>
    <n v="79.44"/>
  </r>
  <r>
    <n v="9215"/>
    <s v="US-2018-120908"/>
    <n v="30"/>
    <x v="8"/>
    <x v="3"/>
    <s v="02/10/2018"/>
    <x v="2"/>
    <s v="BF-10975"/>
    <s v="Barbara Fisher"/>
    <x v="1"/>
    <x v="0"/>
    <x v="9"/>
    <x v="3"/>
    <s v="OFF-LA-10004677"/>
    <x v="1"/>
    <n v="20.664000000000001"/>
  </r>
  <r>
    <n v="9216"/>
    <s v="CA-2017-152646"/>
    <n v="21"/>
    <x v="0"/>
    <x v="0"/>
    <s v="26/11/2017"/>
    <x v="1"/>
    <s v="TH-21235"/>
    <s v="Tiffany House"/>
    <x v="1"/>
    <x v="0"/>
    <x v="1"/>
    <x v="1"/>
    <s v="OFF-PA-10004451"/>
    <x v="1"/>
    <n v="32.4"/>
  </r>
  <r>
    <n v="9217"/>
    <s v="CA-2018-103765"/>
    <n v="24"/>
    <x v="0"/>
    <x v="3"/>
    <s v="30/11/2018"/>
    <x v="1"/>
    <s v="JG-15310"/>
    <s v="Jason Gross"/>
    <x v="1"/>
    <x v="0"/>
    <x v="5"/>
    <x v="2"/>
    <s v="OFF-AP-10002311"/>
    <x v="1"/>
    <n v="13.762"/>
  </r>
  <r>
    <n v="9218"/>
    <s v="US-2018-118157"/>
    <n v="14"/>
    <x v="0"/>
    <x v="3"/>
    <s v="17/11/2018"/>
    <x v="2"/>
    <s v="AW-10930"/>
    <s v="Arthur Wiediger"/>
    <x v="2"/>
    <x v="0"/>
    <x v="11"/>
    <x v="2"/>
    <s v="OFF-EN-10004459"/>
    <x v="1"/>
    <n v="15.28"/>
  </r>
  <r>
    <n v="9219"/>
    <s v="US-2016-164238"/>
    <n v="16"/>
    <x v="6"/>
    <x v="1"/>
    <s v="20/08/2016"/>
    <x v="1"/>
    <s v="JW-15955"/>
    <s v="Joni Wasserman"/>
    <x v="0"/>
    <x v="0"/>
    <x v="9"/>
    <x v="3"/>
    <s v="OFF-ST-10002352"/>
    <x v="1"/>
    <n v="44.688000000000002"/>
  </r>
  <r>
    <n v="9220"/>
    <s v="US-2016-164238"/>
    <n v="16"/>
    <x v="6"/>
    <x v="1"/>
    <s v="20/08/2016"/>
    <x v="1"/>
    <s v="JW-15955"/>
    <s v="Joni Wasserman"/>
    <x v="0"/>
    <x v="0"/>
    <x v="9"/>
    <x v="3"/>
    <s v="FUR-BO-10000780"/>
    <x v="0"/>
    <n v="301.47000000000003"/>
  </r>
  <r>
    <n v="9221"/>
    <s v="CA-2018-103212"/>
    <n v="13"/>
    <x v="2"/>
    <x v="3"/>
    <s v="14/10/2018"/>
    <x v="2"/>
    <s v="MH-18025"/>
    <s v="Michelle Huthwaite"/>
    <x v="0"/>
    <x v="0"/>
    <x v="28"/>
    <x v="0"/>
    <s v="OFF-LA-10000248"/>
    <x v="1"/>
    <n v="11.07"/>
  </r>
  <r>
    <n v="9222"/>
    <s v="CA-2018-103212"/>
    <n v="13"/>
    <x v="2"/>
    <x v="3"/>
    <s v="14/10/2018"/>
    <x v="2"/>
    <s v="MH-18025"/>
    <s v="Michelle Huthwaite"/>
    <x v="0"/>
    <x v="0"/>
    <x v="28"/>
    <x v="0"/>
    <s v="FUR-TA-10003473"/>
    <x v="0"/>
    <n v="1504.52"/>
  </r>
  <r>
    <n v="9223"/>
    <s v="CA-2018-103212"/>
    <n v="13"/>
    <x v="2"/>
    <x v="3"/>
    <s v="14/10/2018"/>
    <x v="2"/>
    <s v="MH-18025"/>
    <s v="Michelle Huthwaite"/>
    <x v="0"/>
    <x v="0"/>
    <x v="28"/>
    <x v="0"/>
    <s v="OFF-PA-10004355"/>
    <x v="1"/>
    <n v="25.92"/>
  </r>
  <r>
    <n v="9224"/>
    <s v="CA-2018-121160"/>
    <n v="4"/>
    <x v="0"/>
    <x v="3"/>
    <s v="04/11/2018"/>
    <x v="3"/>
    <s v="FM-14290"/>
    <s v="Frank Merwin"/>
    <x v="2"/>
    <x v="0"/>
    <x v="5"/>
    <x v="2"/>
    <s v="OFF-BI-10001308"/>
    <x v="1"/>
    <n v="7.5359999999999996"/>
  </r>
  <r>
    <n v="9225"/>
    <s v="CA-2018-121160"/>
    <n v="4"/>
    <x v="0"/>
    <x v="3"/>
    <s v="04/11/2018"/>
    <x v="3"/>
    <s v="FM-14290"/>
    <s v="Frank Merwin"/>
    <x v="2"/>
    <x v="0"/>
    <x v="5"/>
    <x v="2"/>
    <s v="OFF-BI-10003094"/>
    <x v="1"/>
    <n v="1.4079999999999999"/>
  </r>
  <r>
    <n v="9226"/>
    <s v="CA-2018-121160"/>
    <n v="4"/>
    <x v="0"/>
    <x v="3"/>
    <s v="04/11/2018"/>
    <x v="3"/>
    <s v="FM-14290"/>
    <s v="Frank Merwin"/>
    <x v="2"/>
    <x v="0"/>
    <x v="5"/>
    <x v="2"/>
    <s v="OFF-BI-10004040"/>
    <x v="1"/>
    <n v="4.1440000000000001"/>
  </r>
  <r>
    <n v="9227"/>
    <s v="CA-2018-121160"/>
    <n v="4"/>
    <x v="0"/>
    <x v="3"/>
    <s v="04/11/2018"/>
    <x v="3"/>
    <s v="FM-14290"/>
    <s v="Frank Merwin"/>
    <x v="2"/>
    <x v="0"/>
    <x v="5"/>
    <x v="2"/>
    <s v="OFF-ST-10002485"/>
    <x v="1"/>
    <n v="52.752000000000002"/>
  </r>
  <r>
    <n v="9228"/>
    <s v="CA-2018-140515"/>
    <n v="19"/>
    <x v="10"/>
    <x v="3"/>
    <s v="24/03/2018"/>
    <x v="1"/>
    <s v="GZ-14545"/>
    <s v="George Zrebassa"/>
    <x v="1"/>
    <x v="0"/>
    <x v="1"/>
    <x v="1"/>
    <s v="OFF-AP-10001205"/>
    <x v="1"/>
    <n v="381.36"/>
  </r>
  <r>
    <n v="9229"/>
    <s v="CA-2015-153619"/>
    <n v="3"/>
    <x v="0"/>
    <x v="2"/>
    <s v="03/11/2015"/>
    <x v="3"/>
    <s v="TC-21535"/>
    <s v="Tracy Collins"/>
    <x v="2"/>
    <x v="0"/>
    <x v="1"/>
    <x v="1"/>
    <s v="OFF-AR-10001868"/>
    <x v="1"/>
    <n v="6.72"/>
  </r>
  <r>
    <n v="9230"/>
    <s v="CA-2018-133718"/>
    <n v="23"/>
    <x v="7"/>
    <x v="3"/>
    <s v="26/07/2018"/>
    <x v="2"/>
    <s v="TB-21520"/>
    <s v="Tracy Blumstein"/>
    <x v="0"/>
    <x v="0"/>
    <x v="1"/>
    <x v="1"/>
    <s v="OFF-BI-10003429"/>
    <x v="1"/>
    <n v="15.192"/>
  </r>
  <r>
    <n v="9231"/>
    <s v="CA-2018-133718"/>
    <n v="23"/>
    <x v="7"/>
    <x v="3"/>
    <s v="26/07/2018"/>
    <x v="2"/>
    <s v="TB-21520"/>
    <s v="Tracy Blumstein"/>
    <x v="0"/>
    <x v="0"/>
    <x v="1"/>
    <x v="1"/>
    <s v="OFF-PA-10002689"/>
    <x v="1"/>
    <n v="58.32"/>
  </r>
  <r>
    <n v="9232"/>
    <s v="CA-2015-148383"/>
    <n v="27"/>
    <x v="4"/>
    <x v="2"/>
    <s v="31/12/2015"/>
    <x v="1"/>
    <s v="RP-19390"/>
    <s v="Resi Pölking"/>
    <x v="0"/>
    <x v="0"/>
    <x v="16"/>
    <x v="1"/>
    <s v="OFF-BI-10003650"/>
    <x v="1"/>
    <n v="946.76400000000001"/>
  </r>
  <r>
    <n v="9233"/>
    <s v="CA-2017-126732"/>
    <n v="2"/>
    <x v="8"/>
    <x v="0"/>
    <s v="06/09/2017"/>
    <x v="1"/>
    <s v="LR-16915"/>
    <s v="Lena Radford"/>
    <x v="0"/>
    <x v="0"/>
    <x v="1"/>
    <x v="1"/>
    <s v="FUR-FU-10001889"/>
    <x v="0"/>
    <n v="94.68"/>
  </r>
  <r>
    <n v="9234"/>
    <s v="CA-2017-126732"/>
    <n v="2"/>
    <x v="8"/>
    <x v="0"/>
    <s v="06/09/2017"/>
    <x v="1"/>
    <s v="LR-16915"/>
    <s v="Lena Radford"/>
    <x v="0"/>
    <x v="0"/>
    <x v="1"/>
    <x v="1"/>
    <s v="OFF-ST-10000321"/>
    <x v="1"/>
    <n v="23.67"/>
  </r>
  <r>
    <n v="9235"/>
    <s v="CA-2017-126732"/>
    <n v="2"/>
    <x v="8"/>
    <x v="0"/>
    <s v="06/09/2017"/>
    <x v="1"/>
    <s v="LR-16915"/>
    <s v="Lena Radford"/>
    <x v="0"/>
    <x v="0"/>
    <x v="1"/>
    <x v="1"/>
    <s v="TEC-PH-10001530"/>
    <x v="2"/>
    <n v="1091.1679999999999"/>
  </r>
  <r>
    <n v="9236"/>
    <s v="CA-2017-126732"/>
    <n v="2"/>
    <x v="8"/>
    <x v="0"/>
    <s v="06/09/2017"/>
    <x v="1"/>
    <s v="LR-16915"/>
    <s v="Lena Radford"/>
    <x v="0"/>
    <x v="0"/>
    <x v="1"/>
    <x v="1"/>
    <s v="OFF-AR-10004752"/>
    <x v="1"/>
    <n v="18.690000000000001"/>
  </r>
  <r>
    <n v="9237"/>
    <s v="CA-2017-126732"/>
    <n v="2"/>
    <x v="8"/>
    <x v="0"/>
    <s v="06/09/2017"/>
    <x v="1"/>
    <s v="LR-16915"/>
    <s v="Lena Radford"/>
    <x v="0"/>
    <x v="0"/>
    <x v="1"/>
    <x v="1"/>
    <s v="FUR-TA-10001539"/>
    <x v="0"/>
    <n v="568.72799999999995"/>
  </r>
  <r>
    <n v="9238"/>
    <s v="CA-2017-126732"/>
    <n v="2"/>
    <x v="8"/>
    <x v="0"/>
    <s v="06/09/2017"/>
    <x v="1"/>
    <s v="LR-16915"/>
    <s v="Lena Radford"/>
    <x v="0"/>
    <x v="0"/>
    <x v="1"/>
    <x v="1"/>
    <s v="OFF-BI-10001553"/>
    <x v="1"/>
    <n v="7.3120000000000003"/>
  </r>
  <r>
    <n v="9239"/>
    <s v="CA-2018-138156"/>
    <n v="11"/>
    <x v="11"/>
    <x v="3"/>
    <s v="14/02/2018"/>
    <x v="2"/>
    <s v="MM-17260"/>
    <s v="Magdelene Morse"/>
    <x v="0"/>
    <x v="0"/>
    <x v="24"/>
    <x v="3"/>
    <s v="FUR-FU-10003601"/>
    <x v="0"/>
    <n v="147.56800000000001"/>
  </r>
  <r>
    <n v="9240"/>
    <s v="CA-2018-110310"/>
    <n v="27"/>
    <x v="2"/>
    <x v="3"/>
    <s v="02/11/2018"/>
    <x v="1"/>
    <s v="NB-18655"/>
    <s v="Nona Balk"/>
    <x v="1"/>
    <x v="0"/>
    <x v="2"/>
    <x v="0"/>
    <s v="OFF-PA-10001685"/>
    <x v="1"/>
    <n v="56.783999999999999"/>
  </r>
  <r>
    <n v="9241"/>
    <s v="CA-2018-110310"/>
    <n v="27"/>
    <x v="2"/>
    <x v="3"/>
    <s v="02/11/2018"/>
    <x v="1"/>
    <s v="NB-18655"/>
    <s v="Nona Balk"/>
    <x v="1"/>
    <x v="0"/>
    <x v="2"/>
    <x v="0"/>
    <s v="OFF-BI-10001097"/>
    <x v="1"/>
    <n v="5.6070000000000002"/>
  </r>
  <r>
    <n v="9242"/>
    <s v="CA-2018-110310"/>
    <n v="27"/>
    <x v="2"/>
    <x v="3"/>
    <s v="02/11/2018"/>
    <x v="1"/>
    <s v="NB-18655"/>
    <s v="Nona Balk"/>
    <x v="1"/>
    <x v="0"/>
    <x v="2"/>
    <x v="0"/>
    <s v="OFF-AR-10001662"/>
    <x v="1"/>
    <n v="6.5759999999999996"/>
  </r>
  <r>
    <n v="9243"/>
    <s v="CA-2015-113271"/>
    <n v="9"/>
    <x v="7"/>
    <x v="2"/>
    <s v="14/07/2015"/>
    <x v="1"/>
    <s v="DS-13030"/>
    <s v="Darrin Sayre"/>
    <x v="2"/>
    <x v="0"/>
    <x v="1"/>
    <x v="1"/>
    <s v="OFF-BI-10002609"/>
    <x v="1"/>
    <n v="14.304"/>
  </r>
  <r>
    <n v="9244"/>
    <s v="CA-2015-113271"/>
    <n v="9"/>
    <x v="7"/>
    <x v="2"/>
    <s v="14/07/2015"/>
    <x v="1"/>
    <s v="DS-13030"/>
    <s v="Darrin Sayre"/>
    <x v="2"/>
    <x v="0"/>
    <x v="1"/>
    <x v="1"/>
    <s v="FUR-BO-10004218"/>
    <x v="0"/>
    <n v="119.833"/>
  </r>
  <r>
    <n v="9245"/>
    <s v="CA-2015-113271"/>
    <n v="9"/>
    <x v="7"/>
    <x v="2"/>
    <s v="14/07/2015"/>
    <x v="1"/>
    <s v="DS-13030"/>
    <s v="Darrin Sayre"/>
    <x v="2"/>
    <x v="0"/>
    <x v="1"/>
    <x v="1"/>
    <s v="OFF-AR-10003251"/>
    <x v="1"/>
    <n v="5.56"/>
  </r>
  <r>
    <n v="9246"/>
    <s v="CA-2015-113271"/>
    <n v="9"/>
    <x v="7"/>
    <x v="2"/>
    <s v="14/07/2015"/>
    <x v="1"/>
    <s v="DS-13030"/>
    <s v="Darrin Sayre"/>
    <x v="2"/>
    <x v="0"/>
    <x v="1"/>
    <x v="1"/>
    <s v="OFF-PA-10002365"/>
    <x v="1"/>
    <n v="32.4"/>
  </r>
  <r>
    <n v="9247"/>
    <s v="CA-2018-130106"/>
    <n v="22"/>
    <x v="5"/>
    <x v="3"/>
    <s v="26/05/2018"/>
    <x v="1"/>
    <s v="VF-21715"/>
    <s v="Vicky Freymann"/>
    <x v="2"/>
    <x v="0"/>
    <x v="1"/>
    <x v="1"/>
    <s v="OFF-AR-10003651"/>
    <x v="1"/>
    <n v="9.84"/>
  </r>
  <r>
    <n v="9248"/>
    <s v="CA-2018-130106"/>
    <n v="22"/>
    <x v="5"/>
    <x v="3"/>
    <s v="26/05/2018"/>
    <x v="1"/>
    <s v="VF-21715"/>
    <s v="Vicky Freymann"/>
    <x v="2"/>
    <x v="0"/>
    <x v="1"/>
    <x v="1"/>
    <s v="OFF-AR-10003732"/>
    <x v="1"/>
    <n v="2.78"/>
  </r>
  <r>
    <n v="9249"/>
    <s v="CA-2017-127761"/>
    <n v="10"/>
    <x v="0"/>
    <x v="0"/>
    <s v="14/11/2017"/>
    <x v="1"/>
    <s v="SW-20275"/>
    <s v="Scott Williamson"/>
    <x v="0"/>
    <x v="0"/>
    <x v="15"/>
    <x v="3"/>
    <s v="OFF-BI-10002557"/>
    <x v="1"/>
    <n v="3.64"/>
  </r>
  <r>
    <n v="9250"/>
    <s v="CA-2017-127761"/>
    <n v="10"/>
    <x v="0"/>
    <x v="0"/>
    <s v="14/11/2017"/>
    <x v="1"/>
    <s v="SW-20275"/>
    <s v="Scott Williamson"/>
    <x v="0"/>
    <x v="0"/>
    <x v="15"/>
    <x v="3"/>
    <s v="TEC-PH-10003691"/>
    <x v="2"/>
    <n v="881.93"/>
  </r>
  <r>
    <n v="9251"/>
    <s v="CA-2017-105354"/>
    <n v="2"/>
    <x v="4"/>
    <x v="0"/>
    <s v="06/12/2017"/>
    <x v="1"/>
    <s v="PW-19030"/>
    <s v="Pauline Webber"/>
    <x v="1"/>
    <x v="0"/>
    <x v="23"/>
    <x v="2"/>
    <s v="OFF-BI-10001107"/>
    <x v="1"/>
    <n v="115.84"/>
  </r>
  <r>
    <n v="9252"/>
    <s v="CA-2018-155712"/>
    <n v="2"/>
    <x v="10"/>
    <x v="3"/>
    <s v="08/03/2018"/>
    <x v="1"/>
    <s v="KD-16615"/>
    <s v="Ken Dana"/>
    <x v="1"/>
    <x v="0"/>
    <x v="1"/>
    <x v="1"/>
    <s v="OFF-BI-10004224"/>
    <x v="1"/>
    <n v="107.648"/>
  </r>
  <r>
    <n v="9253"/>
    <s v="CA-2018-102309"/>
    <n v="23"/>
    <x v="8"/>
    <x v="3"/>
    <s v="25/09/2018"/>
    <x v="0"/>
    <s v="DO-13645"/>
    <s v="Doug O'Connell"/>
    <x v="0"/>
    <x v="0"/>
    <x v="36"/>
    <x v="0"/>
    <s v="TEC-AC-10001114"/>
    <x v="2"/>
    <n v="199.95"/>
  </r>
  <r>
    <n v="9254"/>
    <s v="CA-2018-102309"/>
    <n v="23"/>
    <x v="8"/>
    <x v="3"/>
    <s v="25/09/2018"/>
    <x v="0"/>
    <s v="DO-13645"/>
    <s v="Doug O'Connell"/>
    <x v="0"/>
    <x v="0"/>
    <x v="36"/>
    <x v="0"/>
    <s v="OFF-PA-10002005"/>
    <x v="1"/>
    <n v="12.96"/>
  </r>
  <r>
    <n v="9255"/>
    <s v="CA-2015-168368"/>
    <n v="11"/>
    <x v="11"/>
    <x v="2"/>
    <s v="15/02/2015"/>
    <x v="0"/>
    <s v="GA-14725"/>
    <s v="Guy Armstrong"/>
    <x v="0"/>
    <x v="0"/>
    <x v="25"/>
    <x v="2"/>
    <s v="FUR-CH-10001146"/>
    <x v="0"/>
    <n v="60.89"/>
  </r>
  <r>
    <n v="9256"/>
    <s v="CA-2015-168368"/>
    <n v="11"/>
    <x v="11"/>
    <x v="2"/>
    <s v="15/02/2015"/>
    <x v="0"/>
    <s v="GA-14725"/>
    <s v="Guy Armstrong"/>
    <x v="0"/>
    <x v="0"/>
    <x v="25"/>
    <x v="2"/>
    <s v="OFF-LA-10004853"/>
    <x v="1"/>
    <n v="14.94"/>
  </r>
  <r>
    <n v="9257"/>
    <s v="CA-2015-168368"/>
    <n v="11"/>
    <x v="11"/>
    <x v="2"/>
    <s v="15/02/2015"/>
    <x v="0"/>
    <s v="GA-14725"/>
    <s v="Guy Armstrong"/>
    <x v="0"/>
    <x v="0"/>
    <x v="25"/>
    <x v="2"/>
    <s v="OFF-BI-10004728"/>
    <x v="1"/>
    <n v="9.64"/>
  </r>
  <r>
    <n v="9258"/>
    <s v="CA-2015-168368"/>
    <n v="11"/>
    <x v="11"/>
    <x v="2"/>
    <s v="15/02/2015"/>
    <x v="0"/>
    <s v="GA-14725"/>
    <s v="Guy Armstrong"/>
    <x v="0"/>
    <x v="0"/>
    <x v="25"/>
    <x v="2"/>
    <s v="FUR-FU-10002298"/>
    <x v="0"/>
    <n v="332.94"/>
  </r>
  <r>
    <n v="9259"/>
    <s v="CA-2015-168368"/>
    <n v="11"/>
    <x v="11"/>
    <x v="2"/>
    <s v="15/02/2015"/>
    <x v="0"/>
    <s v="GA-14725"/>
    <s v="Guy Armstrong"/>
    <x v="0"/>
    <x v="0"/>
    <x v="25"/>
    <x v="2"/>
    <s v="OFF-BI-10004654"/>
    <x v="1"/>
    <n v="51.9"/>
  </r>
  <r>
    <n v="9260"/>
    <s v="CA-2015-168368"/>
    <n v="11"/>
    <x v="11"/>
    <x v="2"/>
    <s v="15/02/2015"/>
    <x v="0"/>
    <s v="GA-14725"/>
    <s v="Guy Armstrong"/>
    <x v="0"/>
    <x v="0"/>
    <x v="25"/>
    <x v="2"/>
    <s v="OFF-ST-10002583"/>
    <x v="1"/>
    <n v="64.959999999999994"/>
  </r>
  <r>
    <n v="9261"/>
    <s v="CA-2018-167976"/>
    <n v="11"/>
    <x v="0"/>
    <x v="3"/>
    <s v="14/11/2018"/>
    <x v="0"/>
    <s v="JL-15505"/>
    <s v="Jeremy Lonsdale"/>
    <x v="0"/>
    <x v="0"/>
    <x v="44"/>
    <x v="2"/>
    <s v="OFF-SU-10004661"/>
    <x v="1"/>
    <n v="25.5"/>
  </r>
  <r>
    <n v="9262"/>
    <s v="CA-2018-111388"/>
    <n v="2"/>
    <x v="8"/>
    <x v="3"/>
    <s v="02/09/2018"/>
    <x v="3"/>
    <s v="SU-20665"/>
    <s v="Stephanie Ulpright"/>
    <x v="2"/>
    <x v="0"/>
    <x v="4"/>
    <x v="1"/>
    <s v="FUR-CH-10003061"/>
    <x v="0"/>
    <n v="215.976"/>
  </r>
  <r>
    <n v="9263"/>
    <s v="CA-2016-124499"/>
    <n v="9"/>
    <x v="2"/>
    <x v="1"/>
    <s v="13/10/2016"/>
    <x v="1"/>
    <s v="FM-14380"/>
    <s v="Fred McMath"/>
    <x v="0"/>
    <x v="0"/>
    <x v="12"/>
    <x v="2"/>
    <s v="FUR-CH-10000513"/>
    <x v="0"/>
    <n v="389.97"/>
  </r>
  <r>
    <n v="9264"/>
    <s v="CA-2016-124499"/>
    <n v="9"/>
    <x v="2"/>
    <x v="1"/>
    <s v="13/10/2016"/>
    <x v="1"/>
    <s v="FM-14380"/>
    <s v="Fred McMath"/>
    <x v="0"/>
    <x v="0"/>
    <x v="12"/>
    <x v="2"/>
    <s v="OFF-AP-10002191"/>
    <x v="1"/>
    <n v="269.91000000000003"/>
  </r>
  <r>
    <n v="9265"/>
    <s v="US-2018-128118"/>
    <n v="24"/>
    <x v="0"/>
    <x v="3"/>
    <s v="01/12/2018"/>
    <x v="1"/>
    <s v="MY-17380"/>
    <s v="Maribeth Yedwab"/>
    <x v="1"/>
    <x v="0"/>
    <x v="18"/>
    <x v="0"/>
    <s v="OFF-BI-10000216"/>
    <x v="1"/>
    <n v="11.673"/>
  </r>
  <r>
    <n v="9266"/>
    <s v="US-2018-128118"/>
    <n v="24"/>
    <x v="0"/>
    <x v="3"/>
    <s v="01/12/2018"/>
    <x v="1"/>
    <s v="MY-17380"/>
    <s v="Maribeth Yedwab"/>
    <x v="1"/>
    <x v="0"/>
    <x v="18"/>
    <x v="0"/>
    <s v="OFF-EN-10003448"/>
    <x v="1"/>
    <n v="64.847999999999999"/>
  </r>
  <r>
    <n v="9267"/>
    <s v="CA-2015-125759"/>
    <n v="8"/>
    <x v="11"/>
    <x v="2"/>
    <s v="09/02/2015"/>
    <x v="2"/>
    <s v="NM-18445"/>
    <s v="Nathan Mautz"/>
    <x v="2"/>
    <x v="0"/>
    <x v="33"/>
    <x v="1"/>
    <s v="FUR-FU-10002111"/>
    <x v="0"/>
    <n v="14.56"/>
  </r>
  <r>
    <n v="9268"/>
    <s v="CA-2016-151869"/>
    <n v="25"/>
    <x v="8"/>
    <x v="1"/>
    <s v="25/09/2016"/>
    <x v="3"/>
    <s v="CS-11950"/>
    <s v="Carlos Soltero"/>
    <x v="0"/>
    <x v="0"/>
    <x v="15"/>
    <x v="3"/>
    <s v="FUR-CH-10001545"/>
    <x v="0"/>
    <n v="102.58199999999999"/>
  </r>
  <r>
    <n v="9269"/>
    <s v="CA-2016-151869"/>
    <n v="25"/>
    <x v="8"/>
    <x v="1"/>
    <s v="25/09/2016"/>
    <x v="3"/>
    <s v="CS-11950"/>
    <s v="Carlos Soltero"/>
    <x v="0"/>
    <x v="0"/>
    <x v="15"/>
    <x v="3"/>
    <s v="OFF-PA-10002947"/>
    <x v="1"/>
    <n v="20.04"/>
  </r>
  <r>
    <n v="9270"/>
    <s v="US-2018-102183"/>
    <n v="21"/>
    <x v="6"/>
    <x v="3"/>
    <s v="28/08/2018"/>
    <x v="1"/>
    <s v="PK-19075"/>
    <s v="Pete Kriz"/>
    <x v="0"/>
    <x v="0"/>
    <x v="15"/>
    <x v="3"/>
    <s v="OFF-BI-10003476"/>
    <x v="1"/>
    <n v="32.088000000000001"/>
  </r>
  <r>
    <n v="9271"/>
    <s v="US-2018-102183"/>
    <n v="21"/>
    <x v="6"/>
    <x v="3"/>
    <s v="28/08/2018"/>
    <x v="1"/>
    <s v="PK-19075"/>
    <s v="Pete Kriz"/>
    <x v="0"/>
    <x v="0"/>
    <x v="15"/>
    <x v="3"/>
    <s v="OFF-BI-10001359"/>
    <x v="1"/>
    <n v="4305.5519999999997"/>
  </r>
  <r>
    <n v="9272"/>
    <s v="CA-2017-100510"/>
    <n v="12"/>
    <x v="5"/>
    <x v="0"/>
    <s v="17/05/2017"/>
    <x v="1"/>
    <s v="HM-14860"/>
    <s v="Harry Marie"/>
    <x v="1"/>
    <x v="0"/>
    <x v="15"/>
    <x v="3"/>
    <s v="FUR-FU-10000320"/>
    <x v="0"/>
    <n v="10.02"/>
  </r>
  <r>
    <n v="9273"/>
    <s v="CA-2017-100510"/>
    <n v="12"/>
    <x v="5"/>
    <x v="0"/>
    <s v="17/05/2017"/>
    <x v="1"/>
    <s v="HM-14860"/>
    <s v="Harry Marie"/>
    <x v="1"/>
    <x v="0"/>
    <x v="15"/>
    <x v="3"/>
    <s v="TEC-PH-10001835"/>
    <x v="2"/>
    <n v="631.96"/>
  </r>
  <r>
    <n v="9274"/>
    <s v="CA-2018-146983"/>
    <n v="2"/>
    <x v="8"/>
    <x v="3"/>
    <s v="06/09/2018"/>
    <x v="1"/>
    <s v="AH-10210"/>
    <s v="Alan Hwang"/>
    <x v="0"/>
    <x v="0"/>
    <x v="0"/>
    <x v="0"/>
    <s v="OFF-BI-10003650"/>
    <x v="1"/>
    <n v="1577.94"/>
  </r>
  <r>
    <n v="9275"/>
    <s v="US-2015-134054"/>
    <n v="10"/>
    <x v="2"/>
    <x v="2"/>
    <s v="10/10/2015"/>
    <x v="3"/>
    <s v="FC-14335"/>
    <s v="Fred Chung"/>
    <x v="1"/>
    <x v="0"/>
    <x v="27"/>
    <x v="1"/>
    <s v="OFF-AR-10000937"/>
    <x v="1"/>
    <n v="255.85"/>
  </r>
  <r>
    <n v="9276"/>
    <s v="CA-2017-113236"/>
    <n v="26"/>
    <x v="5"/>
    <x v="0"/>
    <s v="29/05/2017"/>
    <x v="0"/>
    <s v="CP-12085"/>
    <s v="Cathy Prescott"/>
    <x v="1"/>
    <x v="0"/>
    <x v="2"/>
    <x v="0"/>
    <s v="OFF-ST-10000532"/>
    <x v="1"/>
    <n v="184.70400000000001"/>
  </r>
  <r>
    <n v="9277"/>
    <s v="CA-2017-113236"/>
    <n v="26"/>
    <x v="5"/>
    <x v="0"/>
    <s v="29/05/2017"/>
    <x v="0"/>
    <s v="CP-12085"/>
    <s v="Cathy Prescott"/>
    <x v="1"/>
    <x v="0"/>
    <x v="2"/>
    <x v="0"/>
    <s v="TEC-AC-10001267"/>
    <x v="2"/>
    <n v="47.92"/>
  </r>
  <r>
    <n v="9278"/>
    <s v="CA-2018-122539"/>
    <n v="1"/>
    <x v="4"/>
    <x v="3"/>
    <s v="05/12/2018"/>
    <x v="1"/>
    <s v="SC-20305"/>
    <s v="Sean Christensen"/>
    <x v="0"/>
    <x v="0"/>
    <x v="9"/>
    <x v="3"/>
    <s v="OFF-LA-10004853"/>
    <x v="1"/>
    <n v="15.936"/>
  </r>
  <r>
    <n v="9279"/>
    <s v="CA-2018-122539"/>
    <n v="1"/>
    <x v="4"/>
    <x v="3"/>
    <s v="05/12/2018"/>
    <x v="1"/>
    <s v="SC-20305"/>
    <s v="Sean Christensen"/>
    <x v="0"/>
    <x v="0"/>
    <x v="9"/>
    <x v="3"/>
    <s v="OFF-BI-10001759"/>
    <x v="1"/>
    <n v="8.0009999999999994"/>
  </r>
  <r>
    <n v="9280"/>
    <s v="CA-2018-122539"/>
    <n v="1"/>
    <x v="4"/>
    <x v="3"/>
    <s v="05/12/2018"/>
    <x v="1"/>
    <s v="SC-20305"/>
    <s v="Sean Christensen"/>
    <x v="0"/>
    <x v="0"/>
    <x v="9"/>
    <x v="3"/>
    <s v="FUR-CH-10003379"/>
    <x v="0"/>
    <n v="398.97199999999998"/>
  </r>
  <r>
    <n v="9281"/>
    <s v="CA-2017-166772"/>
    <n v="20"/>
    <x v="8"/>
    <x v="0"/>
    <s v="24/09/2017"/>
    <x v="1"/>
    <s v="HJ-14875"/>
    <s v="Heather Jas"/>
    <x v="2"/>
    <x v="0"/>
    <x v="4"/>
    <x v="1"/>
    <s v="FUR-BO-10002853"/>
    <x v="0"/>
    <n v="163.88"/>
  </r>
  <r>
    <n v="9282"/>
    <s v="US-2018-152898"/>
    <n v="11"/>
    <x v="8"/>
    <x v="3"/>
    <s v="15/09/2018"/>
    <x v="1"/>
    <s v="CB-12025"/>
    <s v="Cassandra Brandow"/>
    <x v="0"/>
    <x v="0"/>
    <x v="17"/>
    <x v="0"/>
    <s v="OFF-AP-10000027"/>
    <x v="1"/>
    <n v="67.900000000000006"/>
  </r>
  <r>
    <n v="9283"/>
    <s v="CA-2017-160486"/>
    <n v="30"/>
    <x v="4"/>
    <x v="0"/>
    <s v="04/01/2018"/>
    <x v="1"/>
    <s v="EH-14185"/>
    <s v="Evan Henry"/>
    <x v="0"/>
    <x v="0"/>
    <x v="2"/>
    <x v="0"/>
    <s v="OFF-PA-10002421"/>
    <x v="1"/>
    <n v="72.224000000000004"/>
  </r>
  <r>
    <n v="9284"/>
    <s v="CA-2018-102218"/>
    <n v="2"/>
    <x v="8"/>
    <x v="3"/>
    <s v="04/09/2018"/>
    <x v="0"/>
    <s v="LW-17215"/>
    <s v="Luke Weiss"/>
    <x v="0"/>
    <x v="0"/>
    <x v="22"/>
    <x v="1"/>
    <s v="OFF-LA-10002475"/>
    <x v="1"/>
    <n v="11.696"/>
  </r>
  <r>
    <n v="9285"/>
    <s v="CA-2015-161032"/>
    <n v="18"/>
    <x v="0"/>
    <x v="2"/>
    <s v="23/11/2015"/>
    <x v="1"/>
    <s v="MK-17905"/>
    <s v="Michael Kennedy"/>
    <x v="1"/>
    <x v="0"/>
    <x v="6"/>
    <x v="2"/>
    <s v="FUR-CH-10001482"/>
    <x v="0"/>
    <n v="392.94"/>
  </r>
  <r>
    <n v="9286"/>
    <s v="CA-2016-102778"/>
    <n v="21"/>
    <x v="0"/>
    <x v="1"/>
    <s v="24/11/2016"/>
    <x v="2"/>
    <s v="JH-15820"/>
    <s v="John Huston"/>
    <x v="0"/>
    <x v="0"/>
    <x v="3"/>
    <x v="0"/>
    <s v="FUR-FU-10000087"/>
    <x v="0"/>
    <n v="18.175999999999998"/>
  </r>
  <r>
    <n v="9287"/>
    <s v="CA-2018-154011"/>
    <n v="19"/>
    <x v="1"/>
    <x v="3"/>
    <s v="26/06/2018"/>
    <x v="1"/>
    <s v="DB-13270"/>
    <s v="Deborah Brumfield"/>
    <x v="2"/>
    <x v="0"/>
    <x v="5"/>
    <x v="2"/>
    <s v="OFF-BI-10003166"/>
    <x v="1"/>
    <n v="6.8879999999999999"/>
  </r>
  <r>
    <n v="9288"/>
    <s v="CA-2018-154011"/>
    <n v="19"/>
    <x v="1"/>
    <x v="3"/>
    <s v="26/06/2018"/>
    <x v="1"/>
    <s v="DB-13270"/>
    <s v="Deborah Brumfield"/>
    <x v="2"/>
    <x v="0"/>
    <x v="5"/>
    <x v="2"/>
    <s v="FUR-TA-10000688"/>
    <x v="0"/>
    <n v="457.48500000000001"/>
  </r>
  <r>
    <n v="9289"/>
    <s v="US-2018-165456"/>
    <n v="30"/>
    <x v="0"/>
    <x v="3"/>
    <s v="03/12/2018"/>
    <x v="2"/>
    <s v="TB-21625"/>
    <s v="Trudy Brown"/>
    <x v="0"/>
    <x v="0"/>
    <x v="9"/>
    <x v="3"/>
    <s v="FUR-CH-10003981"/>
    <x v="0"/>
    <n v="1079.316"/>
  </r>
  <r>
    <n v="9290"/>
    <s v="CA-2015-111857"/>
    <n v="23"/>
    <x v="3"/>
    <x v="2"/>
    <s v="26/04/2015"/>
    <x v="0"/>
    <s v="NM-18445"/>
    <s v="Nathan Mautz"/>
    <x v="2"/>
    <x v="0"/>
    <x v="1"/>
    <x v="1"/>
    <s v="OFF-PA-10001878"/>
    <x v="1"/>
    <n v="48.91"/>
  </r>
  <r>
    <n v="9291"/>
    <s v="CA-2015-163650"/>
    <n v="23"/>
    <x v="8"/>
    <x v="2"/>
    <s v="25/09/2015"/>
    <x v="2"/>
    <s v="TT-21220"/>
    <s v="Thomas Thornton"/>
    <x v="0"/>
    <x v="0"/>
    <x v="13"/>
    <x v="3"/>
    <s v="OFF-AR-10002375"/>
    <x v="1"/>
    <n v="9.84"/>
  </r>
  <r>
    <n v="9292"/>
    <s v="CA-2015-163650"/>
    <n v="23"/>
    <x v="8"/>
    <x v="2"/>
    <s v="25/09/2015"/>
    <x v="2"/>
    <s v="TT-21220"/>
    <s v="Thomas Thornton"/>
    <x v="0"/>
    <x v="0"/>
    <x v="13"/>
    <x v="3"/>
    <s v="OFF-BI-10004965"/>
    <x v="1"/>
    <n v="34.5"/>
  </r>
  <r>
    <n v="9293"/>
    <s v="CA-2018-124114"/>
    <n v="2"/>
    <x v="10"/>
    <x v="3"/>
    <s v="02/03/2018"/>
    <x v="3"/>
    <s v="RS-19765"/>
    <s v="Roland Schwarz"/>
    <x v="1"/>
    <x v="0"/>
    <x v="5"/>
    <x v="2"/>
    <s v="OFF-BI-10004022"/>
    <x v="1"/>
    <n v="0.55600000000000005"/>
  </r>
  <r>
    <n v="9294"/>
    <s v="US-2018-116505"/>
    <n v="17"/>
    <x v="0"/>
    <x v="3"/>
    <s v="21/11/2018"/>
    <x v="0"/>
    <s v="TB-21625"/>
    <s v="Trudy Brown"/>
    <x v="0"/>
    <x v="0"/>
    <x v="39"/>
    <x v="3"/>
    <s v="OFF-BI-10000050"/>
    <x v="1"/>
    <n v="43.8"/>
  </r>
  <r>
    <n v="9295"/>
    <s v="CA-2018-161340"/>
    <n v="28"/>
    <x v="5"/>
    <x v="3"/>
    <s v="01/06/2018"/>
    <x v="1"/>
    <s v="AM-10360"/>
    <s v="Alice McCarthy"/>
    <x v="1"/>
    <x v="0"/>
    <x v="24"/>
    <x v="3"/>
    <s v="OFF-PA-10002464"/>
    <x v="1"/>
    <n v="13.872"/>
  </r>
  <r>
    <n v="9296"/>
    <s v="CA-2018-161340"/>
    <n v="28"/>
    <x v="5"/>
    <x v="3"/>
    <s v="01/06/2018"/>
    <x v="1"/>
    <s v="AM-10360"/>
    <s v="Alice McCarthy"/>
    <x v="1"/>
    <x v="0"/>
    <x v="24"/>
    <x v="3"/>
    <s v="FUR-BO-10004709"/>
    <x v="0"/>
    <n v="115.96"/>
  </r>
  <r>
    <n v="9297"/>
    <s v="US-2016-163433"/>
    <n v="18"/>
    <x v="3"/>
    <x v="1"/>
    <s v="22/04/2016"/>
    <x v="0"/>
    <s v="MP-17965"/>
    <s v="Michael Paige"/>
    <x v="1"/>
    <x v="0"/>
    <x v="5"/>
    <x v="2"/>
    <s v="TEC-AC-10003590"/>
    <x v="2"/>
    <n v="41.423999999999999"/>
  </r>
  <r>
    <n v="9298"/>
    <s v="US-2016-163433"/>
    <n v="18"/>
    <x v="3"/>
    <x v="1"/>
    <s v="22/04/2016"/>
    <x v="0"/>
    <s v="MP-17965"/>
    <s v="Michael Paige"/>
    <x v="1"/>
    <x v="0"/>
    <x v="5"/>
    <x v="2"/>
    <s v="TEC-PH-10003357"/>
    <x v="2"/>
    <n v="244.768"/>
  </r>
  <r>
    <n v="9299"/>
    <s v="US-2016-163433"/>
    <n v="18"/>
    <x v="3"/>
    <x v="1"/>
    <s v="22/04/2016"/>
    <x v="0"/>
    <s v="MP-17965"/>
    <s v="Michael Paige"/>
    <x v="1"/>
    <x v="0"/>
    <x v="5"/>
    <x v="2"/>
    <s v="OFF-AR-10003373"/>
    <x v="1"/>
    <n v="74.352000000000004"/>
  </r>
  <r>
    <n v="9300"/>
    <s v="US-2016-163433"/>
    <n v="18"/>
    <x v="3"/>
    <x v="1"/>
    <s v="22/04/2016"/>
    <x v="0"/>
    <s v="MP-17965"/>
    <s v="Michael Paige"/>
    <x v="1"/>
    <x v="0"/>
    <x v="5"/>
    <x v="2"/>
    <s v="OFF-BI-10003676"/>
    <x v="1"/>
    <n v="4.3120000000000003"/>
  </r>
  <r>
    <n v="9301"/>
    <s v="US-2016-163433"/>
    <n v="18"/>
    <x v="3"/>
    <x v="1"/>
    <s v="22/04/2016"/>
    <x v="0"/>
    <s v="MP-17965"/>
    <s v="Michael Paige"/>
    <x v="1"/>
    <x v="0"/>
    <x v="5"/>
    <x v="2"/>
    <s v="FUR-CH-10000225"/>
    <x v="0"/>
    <n v="56.686"/>
  </r>
  <r>
    <n v="9302"/>
    <s v="US-2016-163433"/>
    <n v="18"/>
    <x v="3"/>
    <x v="1"/>
    <s v="22/04/2016"/>
    <x v="0"/>
    <s v="MP-17965"/>
    <s v="Michael Paige"/>
    <x v="1"/>
    <x v="0"/>
    <x v="5"/>
    <x v="2"/>
    <s v="TEC-PH-10001870"/>
    <x v="2"/>
    <n v="97.968000000000004"/>
  </r>
  <r>
    <n v="9303"/>
    <s v="US-2016-163433"/>
    <n v="18"/>
    <x v="3"/>
    <x v="1"/>
    <s v="22/04/2016"/>
    <x v="0"/>
    <s v="MP-17965"/>
    <s v="Michael Paige"/>
    <x v="1"/>
    <x v="0"/>
    <x v="5"/>
    <x v="2"/>
    <s v="OFF-AR-10003481"/>
    <x v="1"/>
    <n v="7.8719999999999999"/>
  </r>
  <r>
    <n v="9304"/>
    <s v="US-2016-163433"/>
    <n v="18"/>
    <x v="3"/>
    <x v="1"/>
    <s v="22/04/2016"/>
    <x v="0"/>
    <s v="MP-17965"/>
    <s v="Michael Paige"/>
    <x v="1"/>
    <x v="0"/>
    <x v="5"/>
    <x v="2"/>
    <s v="OFF-PA-10003936"/>
    <x v="1"/>
    <n v="15.552"/>
  </r>
  <r>
    <n v="9305"/>
    <s v="US-2016-163433"/>
    <n v="18"/>
    <x v="3"/>
    <x v="1"/>
    <s v="22/04/2016"/>
    <x v="0"/>
    <s v="MP-17965"/>
    <s v="Michael Paige"/>
    <x v="1"/>
    <x v="0"/>
    <x v="5"/>
    <x v="2"/>
    <s v="OFF-BI-10000320"/>
    <x v="1"/>
    <n v="1.476"/>
  </r>
  <r>
    <n v="9306"/>
    <s v="CA-2016-137603"/>
    <n v="19"/>
    <x v="8"/>
    <x v="1"/>
    <s v="24/09/2016"/>
    <x v="1"/>
    <s v="MH-17290"/>
    <s v="Marc Harrigan"/>
    <x v="2"/>
    <x v="0"/>
    <x v="27"/>
    <x v="1"/>
    <s v="OFF-AR-10001972"/>
    <x v="1"/>
    <n v="8.4"/>
  </r>
  <r>
    <n v="9307"/>
    <s v="CA-2015-128237"/>
    <n v="25"/>
    <x v="10"/>
    <x v="2"/>
    <s v="30/03/2015"/>
    <x v="1"/>
    <s v="CA-12265"/>
    <s v="Christina Anderson"/>
    <x v="0"/>
    <x v="0"/>
    <x v="1"/>
    <x v="1"/>
    <s v="OFF-AR-10003829"/>
    <x v="1"/>
    <n v="6.56"/>
  </r>
  <r>
    <n v="9308"/>
    <s v="CA-2015-128237"/>
    <n v="25"/>
    <x v="10"/>
    <x v="2"/>
    <s v="30/03/2015"/>
    <x v="1"/>
    <s v="CA-12265"/>
    <s v="Christina Anderson"/>
    <x v="0"/>
    <x v="0"/>
    <x v="1"/>
    <x v="1"/>
    <s v="OFF-AR-10003338"/>
    <x v="1"/>
    <n v="14.88"/>
  </r>
  <r>
    <n v="9309"/>
    <s v="CA-2015-128237"/>
    <n v="25"/>
    <x v="10"/>
    <x v="2"/>
    <s v="30/03/2015"/>
    <x v="1"/>
    <s v="CA-12265"/>
    <s v="Christina Anderson"/>
    <x v="0"/>
    <x v="0"/>
    <x v="1"/>
    <x v="1"/>
    <s v="TEC-AC-10002558"/>
    <x v="2"/>
    <n v="45.48"/>
  </r>
  <r>
    <n v="9310"/>
    <s v="CA-2015-128237"/>
    <n v="25"/>
    <x v="10"/>
    <x v="2"/>
    <s v="30/03/2015"/>
    <x v="1"/>
    <s v="CA-12265"/>
    <s v="Christina Anderson"/>
    <x v="0"/>
    <x v="0"/>
    <x v="1"/>
    <x v="1"/>
    <s v="OFF-AR-10000034"/>
    <x v="1"/>
    <n v="25.44"/>
  </r>
  <r>
    <n v="9311"/>
    <s v="US-2017-102141"/>
    <n v="26"/>
    <x v="6"/>
    <x v="0"/>
    <s v="31/08/2017"/>
    <x v="1"/>
    <s v="KD-16615"/>
    <s v="Ken Dana"/>
    <x v="1"/>
    <x v="0"/>
    <x v="15"/>
    <x v="3"/>
    <s v="OFF-BI-10001510"/>
    <x v="1"/>
    <n v="146.68799999999999"/>
  </r>
  <r>
    <n v="9312"/>
    <s v="CA-2018-148642"/>
    <n v="6"/>
    <x v="10"/>
    <x v="3"/>
    <s v="12/03/2018"/>
    <x v="1"/>
    <s v="DW-13540"/>
    <s v="Don Weiss"/>
    <x v="0"/>
    <x v="0"/>
    <x v="5"/>
    <x v="2"/>
    <s v="OFF-LA-10000134"/>
    <x v="1"/>
    <n v="4.9279999999999999"/>
  </r>
  <r>
    <n v="9313"/>
    <s v="CA-2018-148642"/>
    <n v="6"/>
    <x v="10"/>
    <x v="3"/>
    <s v="12/03/2018"/>
    <x v="1"/>
    <s v="DW-13540"/>
    <s v="Don Weiss"/>
    <x v="0"/>
    <x v="0"/>
    <x v="5"/>
    <x v="2"/>
    <s v="OFF-AR-10000588"/>
    <x v="1"/>
    <n v="63.488"/>
  </r>
  <r>
    <n v="9314"/>
    <s v="CA-2016-111948"/>
    <n v="11"/>
    <x v="0"/>
    <x v="1"/>
    <s v="11/11/2016"/>
    <x v="3"/>
    <s v="AG-10495"/>
    <s v="Andrew Gjertsen"/>
    <x v="1"/>
    <x v="0"/>
    <x v="12"/>
    <x v="2"/>
    <s v="OFF-ST-10003282"/>
    <x v="1"/>
    <n v="418.32"/>
  </r>
  <r>
    <n v="9315"/>
    <s v="CA-2016-111948"/>
    <n v="11"/>
    <x v="0"/>
    <x v="1"/>
    <s v="11/11/2016"/>
    <x v="3"/>
    <s v="AG-10495"/>
    <s v="Andrew Gjertsen"/>
    <x v="1"/>
    <x v="0"/>
    <x v="12"/>
    <x v="2"/>
    <s v="OFF-AP-10002311"/>
    <x v="1"/>
    <n v="123.858"/>
  </r>
  <r>
    <n v="9316"/>
    <s v="CA-2017-161907"/>
    <n v="5"/>
    <x v="3"/>
    <x v="0"/>
    <s v="09/04/2017"/>
    <x v="1"/>
    <s v="JH-16180"/>
    <s v="Justin Hirsh"/>
    <x v="0"/>
    <x v="0"/>
    <x v="9"/>
    <x v="3"/>
    <s v="TEC-PH-10000141"/>
    <x v="2"/>
    <n v="118.782"/>
  </r>
  <r>
    <n v="9317"/>
    <s v="CA-2017-161907"/>
    <n v="5"/>
    <x v="3"/>
    <x v="0"/>
    <s v="09/04/2017"/>
    <x v="1"/>
    <s v="JH-16180"/>
    <s v="Justin Hirsh"/>
    <x v="0"/>
    <x v="0"/>
    <x v="9"/>
    <x v="3"/>
    <s v="OFF-SU-10000646"/>
    <x v="1"/>
    <n v="769.18399999999997"/>
  </r>
  <r>
    <n v="9318"/>
    <s v="CA-2018-124940"/>
    <n v="21"/>
    <x v="11"/>
    <x v="3"/>
    <s v="26/02/2018"/>
    <x v="1"/>
    <s v="DK-13090"/>
    <s v="Dave Kipp"/>
    <x v="0"/>
    <x v="0"/>
    <x v="5"/>
    <x v="2"/>
    <s v="TEC-AC-10002076"/>
    <x v="2"/>
    <n v="47.904000000000003"/>
  </r>
  <r>
    <n v="9319"/>
    <s v="US-2018-108343"/>
    <n v="20"/>
    <x v="7"/>
    <x v="3"/>
    <s v="25/07/2018"/>
    <x v="1"/>
    <s v="AR-10825"/>
    <s v="Anthony Rawles"/>
    <x v="1"/>
    <x v="0"/>
    <x v="15"/>
    <x v="3"/>
    <s v="OFF-PA-10000743"/>
    <x v="1"/>
    <n v="13.36"/>
  </r>
  <r>
    <n v="9320"/>
    <s v="US-2018-108343"/>
    <n v="20"/>
    <x v="7"/>
    <x v="3"/>
    <s v="25/07/2018"/>
    <x v="1"/>
    <s v="AR-10825"/>
    <s v="Anthony Rawles"/>
    <x v="1"/>
    <x v="0"/>
    <x v="15"/>
    <x v="3"/>
    <s v="FUR-CH-10002780"/>
    <x v="0"/>
    <n v="163.76400000000001"/>
  </r>
  <r>
    <n v="9321"/>
    <s v="US-2018-108343"/>
    <n v="20"/>
    <x v="7"/>
    <x v="3"/>
    <s v="25/07/2018"/>
    <x v="1"/>
    <s v="AR-10825"/>
    <s v="Anthony Rawles"/>
    <x v="1"/>
    <x v="0"/>
    <x v="15"/>
    <x v="3"/>
    <s v="FUR-FU-10000747"/>
    <x v="0"/>
    <n v="183.92"/>
  </r>
  <r>
    <n v="9322"/>
    <s v="US-2017-111563"/>
    <n v="4"/>
    <x v="0"/>
    <x v="0"/>
    <s v="08/11/2017"/>
    <x v="1"/>
    <s v="SM-20005"/>
    <s v="Sally Matthias"/>
    <x v="0"/>
    <x v="0"/>
    <x v="5"/>
    <x v="2"/>
    <s v="FUR-FU-10002445"/>
    <x v="0"/>
    <n v="11.375999999999999"/>
  </r>
  <r>
    <n v="9323"/>
    <s v="US-2017-111563"/>
    <n v="4"/>
    <x v="0"/>
    <x v="0"/>
    <s v="08/11/2017"/>
    <x v="1"/>
    <s v="SM-20005"/>
    <s v="Sally Matthias"/>
    <x v="0"/>
    <x v="0"/>
    <x v="5"/>
    <x v="2"/>
    <s v="FUR-FU-10000723"/>
    <x v="0"/>
    <n v="66.111999999999995"/>
  </r>
  <r>
    <n v="9324"/>
    <s v="CA-2018-121853"/>
    <n v="23"/>
    <x v="8"/>
    <x v="3"/>
    <s v="29/09/2018"/>
    <x v="1"/>
    <s v="DB-13660"/>
    <s v="Duane Benoit"/>
    <x v="0"/>
    <x v="0"/>
    <x v="1"/>
    <x v="1"/>
    <s v="OFF-PA-10003641"/>
    <x v="1"/>
    <n v="211.04"/>
  </r>
  <r>
    <n v="9325"/>
    <s v="CA-2018-121853"/>
    <n v="23"/>
    <x v="8"/>
    <x v="3"/>
    <s v="29/09/2018"/>
    <x v="1"/>
    <s v="DB-13660"/>
    <s v="Duane Benoit"/>
    <x v="0"/>
    <x v="0"/>
    <x v="1"/>
    <x v="1"/>
    <s v="FUR-CH-10003973"/>
    <x v="0"/>
    <n v="594.81600000000003"/>
  </r>
  <r>
    <n v="9326"/>
    <s v="CA-2018-121853"/>
    <n v="23"/>
    <x v="8"/>
    <x v="3"/>
    <s v="29/09/2018"/>
    <x v="1"/>
    <s v="DB-13660"/>
    <s v="Duane Benoit"/>
    <x v="0"/>
    <x v="0"/>
    <x v="1"/>
    <x v="1"/>
    <s v="OFF-BI-10000977"/>
    <x v="1"/>
    <n v="72.959999999999994"/>
  </r>
  <r>
    <n v="9327"/>
    <s v="US-2018-130687"/>
    <n v="7"/>
    <x v="8"/>
    <x v="3"/>
    <s v="10/09/2018"/>
    <x v="2"/>
    <s v="PF-19225"/>
    <s v="Phillip Flathmann"/>
    <x v="0"/>
    <x v="0"/>
    <x v="4"/>
    <x v="1"/>
    <s v="FUR-FU-10004053"/>
    <x v="0"/>
    <n v="80.959999999999994"/>
  </r>
  <r>
    <n v="9328"/>
    <s v="US-2018-130687"/>
    <n v="7"/>
    <x v="8"/>
    <x v="3"/>
    <s v="10/09/2018"/>
    <x v="2"/>
    <s v="PF-19225"/>
    <s v="Phillip Flathmann"/>
    <x v="0"/>
    <x v="0"/>
    <x v="4"/>
    <x v="1"/>
    <s v="TEC-PH-10002033"/>
    <x v="2"/>
    <n v="455.71199999999999"/>
  </r>
  <r>
    <n v="9329"/>
    <s v="US-2018-130687"/>
    <n v="7"/>
    <x v="8"/>
    <x v="3"/>
    <s v="10/09/2018"/>
    <x v="2"/>
    <s v="PF-19225"/>
    <s v="Phillip Flathmann"/>
    <x v="0"/>
    <x v="0"/>
    <x v="4"/>
    <x v="1"/>
    <s v="OFF-AR-10004260"/>
    <x v="1"/>
    <n v="25.98"/>
  </r>
  <r>
    <n v="9330"/>
    <s v="CA-2016-164497"/>
    <n v="28"/>
    <x v="0"/>
    <x v="1"/>
    <s v="30/11/2016"/>
    <x v="2"/>
    <s v="AJ-10945"/>
    <s v="Ashley Jarboe"/>
    <x v="0"/>
    <x v="0"/>
    <x v="1"/>
    <x v="1"/>
    <s v="OFF-AP-10004655"/>
    <x v="1"/>
    <n v="45.28"/>
  </r>
  <r>
    <n v="9331"/>
    <s v="US-2016-153283"/>
    <n v="12"/>
    <x v="0"/>
    <x v="1"/>
    <s v="18/11/2016"/>
    <x v="1"/>
    <s v="EB-14110"/>
    <s v="Eugene Barchas"/>
    <x v="0"/>
    <x v="0"/>
    <x v="15"/>
    <x v="3"/>
    <s v="OFF-EN-10001539"/>
    <x v="1"/>
    <n v="15.56"/>
  </r>
  <r>
    <n v="9332"/>
    <s v="CA-2017-108056"/>
    <n v="29"/>
    <x v="8"/>
    <x v="0"/>
    <s v="03/10/2017"/>
    <x v="1"/>
    <s v="ES-14080"/>
    <s v="Erin Smith"/>
    <x v="1"/>
    <x v="0"/>
    <x v="21"/>
    <x v="1"/>
    <s v="TEC-PH-10001817"/>
    <x v="2"/>
    <n v="859.2"/>
  </r>
  <r>
    <n v="9333"/>
    <s v="CA-2018-127726"/>
    <n v="11"/>
    <x v="8"/>
    <x v="3"/>
    <s v="13/09/2018"/>
    <x v="0"/>
    <s v="SS-20410"/>
    <s v="Shahid Shariari"/>
    <x v="0"/>
    <x v="0"/>
    <x v="0"/>
    <x v="0"/>
    <s v="OFF-AP-10002578"/>
    <x v="1"/>
    <n v="195.68"/>
  </r>
  <r>
    <n v="9334"/>
    <s v="CA-2018-127726"/>
    <n v="11"/>
    <x v="8"/>
    <x v="3"/>
    <s v="13/09/2018"/>
    <x v="0"/>
    <s v="SS-20410"/>
    <s v="Shahid Shariari"/>
    <x v="0"/>
    <x v="0"/>
    <x v="0"/>
    <x v="0"/>
    <s v="OFF-FA-10000992"/>
    <x v="1"/>
    <n v="14.2"/>
  </r>
  <r>
    <n v="9335"/>
    <s v="CA-2018-110198"/>
    <n v="1"/>
    <x v="5"/>
    <x v="3"/>
    <s v="02/05/2018"/>
    <x v="2"/>
    <s v="AG-10900"/>
    <s v="Arthur Gainer"/>
    <x v="0"/>
    <x v="0"/>
    <x v="2"/>
    <x v="0"/>
    <s v="FUR-BO-10001798"/>
    <x v="0"/>
    <n v="314.35199999999998"/>
  </r>
  <r>
    <n v="9336"/>
    <s v="CA-2018-110198"/>
    <n v="1"/>
    <x v="5"/>
    <x v="3"/>
    <s v="02/05/2018"/>
    <x v="2"/>
    <s v="AG-10900"/>
    <s v="Arthur Gainer"/>
    <x v="0"/>
    <x v="0"/>
    <x v="2"/>
    <x v="0"/>
    <s v="OFF-LA-10004409"/>
    <x v="1"/>
    <n v="4.6079999999999997"/>
  </r>
  <r>
    <n v="9337"/>
    <s v="CA-2018-130715"/>
    <n v="16"/>
    <x v="8"/>
    <x v="3"/>
    <s v="20/09/2018"/>
    <x v="1"/>
    <s v="CY-12745"/>
    <s v="Craig Yedwab"/>
    <x v="1"/>
    <x v="0"/>
    <x v="1"/>
    <x v="1"/>
    <s v="OFF-FA-10000621"/>
    <x v="1"/>
    <n v="17.899999999999999"/>
  </r>
  <r>
    <n v="9338"/>
    <s v="CA-2015-155264"/>
    <n v="19"/>
    <x v="2"/>
    <x v="2"/>
    <s v="22/10/2015"/>
    <x v="0"/>
    <s v="RP-19270"/>
    <s v="Rachel Payne"/>
    <x v="1"/>
    <x v="0"/>
    <x v="1"/>
    <x v="1"/>
    <s v="OFF-BI-10003196"/>
    <x v="1"/>
    <n v="2.992"/>
  </r>
  <r>
    <n v="9339"/>
    <s v="CA-2015-155264"/>
    <n v="19"/>
    <x v="2"/>
    <x v="2"/>
    <s v="22/10/2015"/>
    <x v="0"/>
    <s v="RP-19270"/>
    <s v="Rachel Payne"/>
    <x v="1"/>
    <x v="0"/>
    <x v="1"/>
    <x v="1"/>
    <s v="OFF-BI-10003727"/>
    <x v="1"/>
    <n v="20.064"/>
  </r>
  <r>
    <n v="9340"/>
    <s v="CA-2015-155264"/>
    <n v="19"/>
    <x v="2"/>
    <x v="2"/>
    <s v="22/10/2015"/>
    <x v="0"/>
    <s v="RP-19270"/>
    <s v="Rachel Payne"/>
    <x v="1"/>
    <x v="0"/>
    <x v="1"/>
    <x v="1"/>
    <s v="OFF-PA-10003228"/>
    <x v="1"/>
    <n v="146.72999999999999"/>
  </r>
  <r>
    <n v="9341"/>
    <s v="CA-2015-155264"/>
    <n v="19"/>
    <x v="2"/>
    <x v="2"/>
    <s v="22/10/2015"/>
    <x v="0"/>
    <s v="RP-19270"/>
    <s v="Rachel Payne"/>
    <x v="1"/>
    <x v="0"/>
    <x v="1"/>
    <x v="1"/>
    <s v="OFF-LA-10002787"/>
    <x v="1"/>
    <n v="18.75"/>
  </r>
  <r>
    <n v="9342"/>
    <s v="CA-2015-155264"/>
    <n v="19"/>
    <x v="2"/>
    <x v="2"/>
    <s v="22/10/2015"/>
    <x v="0"/>
    <s v="RP-19270"/>
    <s v="Rachel Payne"/>
    <x v="1"/>
    <x v="0"/>
    <x v="1"/>
    <x v="1"/>
    <s v="TEC-PH-10001305"/>
    <x v="2"/>
    <n v="117.57599999999999"/>
  </r>
  <r>
    <n v="9343"/>
    <s v="CA-2017-119123"/>
    <n v="13"/>
    <x v="10"/>
    <x v="0"/>
    <s v="18/03/2017"/>
    <x v="1"/>
    <s v="DB-13360"/>
    <s v="Dennis Bolton"/>
    <x v="2"/>
    <x v="0"/>
    <x v="1"/>
    <x v="1"/>
    <s v="OFF-BI-10001036"/>
    <x v="1"/>
    <n v="51.183999999999997"/>
  </r>
  <r>
    <n v="9344"/>
    <s v="CA-2018-109085"/>
    <n v="17"/>
    <x v="11"/>
    <x v="3"/>
    <s v="20/02/2018"/>
    <x v="2"/>
    <s v="CK-12325"/>
    <s v="Christine Kargatis"/>
    <x v="2"/>
    <x v="0"/>
    <x v="24"/>
    <x v="3"/>
    <s v="FUR-TA-10001086"/>
    <x v="0"/>
    <n v="455.97"/>
  </r>
  <r>
    <n v="9345"/>
    <s v="CA-2018-109085"/>
    <n v="17"/>
    <x v="11"/>
    <x v="3"/>
    <s v="20/02/2018"/>
    <x v="2"/>
    <s v="CK-12325"/>
    <s v="Christine Kargatis"/>
    <x v="2"/>
    <x v="0"/>
    <x v="24"/>
    <x v="3"/>
    <s v="OFF-BI-10001525"/>
    <x v="1"/>
    <n v="5.7149999999999999"/>
  </r>
  <r>
    <n v="9346"/>
    <s v="CA-2018-109085"/>
    <n v="17"/>
    <x v="11"/>
    <x v="3"/>
    <s v="20/02/2018"/>
    <x v="2"/>
    <s v="CK-12325"/>
    <s v="Christine Kargatis"/>
    <x v="2"/>
    <x v="0"/>
    <x v="24"/>
    <x v="3"/>
    <s v="TEC-PH-10000526"/>
    <x v="2"/>
    <n v="57.594000000000001"/>
  </r>
  <r>
    <n v="9347"/>
    <s v="CA-2018-109085"/>
    <n v="17"/>
    <x v="11"/>
    <x v="3"/>
    <s v="20/02/2018"/>
    <x v="2"/>
    <s v="CK-12325"/>
    <s v="Christine Kargatis"/>
    <x v="2"/>
    <x v="0"/>
    <x v="24"/>
    <x v="3"/>
    <s v="FUR-FU-10004973"/>
    <x v="0"/>
    <n v="30.143999999999998"/>
  </r>
  <r>
    <n v="9348"/>
    <s v="CA-2018-109085"/>
    <n v="17"/>
    <x v="11"/>
    <x v="3"/>
    <s v="20/02/2018"/>
    <x v="2"/>
    <s v="CK-12325"/>
    <s v="Christine Kargatis"/>
    <x v="2"/>
    <x v="0"/>
    <x v="24"/>
    <x v="3"/>
    <s v="FUR-CH-10003981"/>
    <x v="0"/>
    <n v="899.43"/>
  </r>
  <r>
    <n v="9349"/>
    <s v="CA-2017-114860"/>
    <n v="22"/>
    <x v="4"/>
    <x v="0"/>
    <s v="28/12/2017"/>
    <x v="1"/>
    <s v="DN-13690"/>
    <s v="Duane Noonan"/>
    <x v="0"/>
    <x v="0"/>
    <x v="1"/>
    <x v="1"/>
    <s v="FUR-FU-10000277"/>
    <x v="0"/>
    <n v="842.72"/>
  </r>
  <r>
    <n v="9350"/>
    <s v="CA-2017-114860"/>
    <n v="22"/>
    <x v="4"/>
    <x v="0"/>
    <s v="28/12/2017"/>
    <x v="1"/>
    <s v="DN-13690"/>
    <s v="Duane Noonan"/>
    <x v="0"/>
    <x v="0"/>
    <x v="1"/>
    <x v="1"/>
    <s v="FUR-FU-10001934"/>
    <x v="0"/>
    <n v="41.96"/>
  </r>
  <r>
    <n v="9351"/>
    <s v="CA-2017-159009"/>
    <n v="23"/>
    <x v="8"/>
    <x v="0"/>
    <s v="27/09/2017"/>
    <x v="1"/>
    <s v="DP-13105"/>
    <s v="Dave Poirier"/>
    <x v="1"/>
    <x v="0"/>
    <x v="4"/>
    <x v="1"/>
    <s v="OFF-BI-10004970"/>
    <x v="1"/>
    <n v="13.215999999999999"/>
  </r>
  <r>
    <n v="9352"/>
    <s v="CA-2017-159009"/>
    <n v="23"/>
    <x v="8"/>
    <x v="0"/>
    <s v="27/09/2017"/>
    <x v="1"/>
    <s v="DP-13105"/>
    <s v="Dave Poirier"/>
    <x v="1"/>
    <x v="0"/>
    <x v="4"/>
    <x v="1"/>
    <s v="FUR-CH-10003396"/>
    <x v="0"/>
    <n v="184.75200000000001"/>
  </r>
  <r>
    <n v="9353"/>
    <s v="CA-2018-148411"/>
    <n v="24"/>
    <x v="8"/>
    <x v="3"/>
    <s v="26/09/2018"/>
    <x v="2"/>
    <s v="RO-19780"/>
    <s v="Rose O'Brian"/>
    <x v="0"/>
    <x v="0"/>
    <x v="10"/>
    <x v="2"/>
    <s v="FUR-CH-10003973"/>
    <x v="0"/>
    <n v="520.46400000000006"/>
  </r>
  <r>
    <n v="9354"/>
    <s v="CA-2018-148411"/>
    <n v="24"/>
    <x v="8"/>
    <x v="3"/>
    <s v="26/09/2018"/>
    <x v="2"/>
    <s v="RO-19780"/>
    <s v="Rose O'Brian"/>
    <x v="0"/>
    <x v="0"/>
    <x v="10"/>
    <x v="2"/>
    <s v="OFF-PA-10002109"/>
    <x v="1"/>
    <n v="11.423999999999999"/>
  </r>
  <r>
    <n v="9355"/>
    <s v="CA-2016-110324"/>
    <n v="1"/>
    <x v="4"/>
    <x v="1"/>
    <s v="05/12/2016"/>
    <x v="1"/>
    <s v="MA-17560"/>
    <s v="Matt Abelman"/>
    <x v="2"/>
    <x v="0"/>
    <x v="12"/>
    <x v="2"/>
    <s v="OFF-PA-10001826"/>
    <x v="1"/>
    <n v="19.440000000000001"/>
  </r>
  <r>
    <n v="9356"/>
    <s v="CA-2016-110324"/>
    <n v="1"/>
    <x v="4"/>
    <x v="1"/>
    <s v="05/12/2016"/>
    <x v="1"/>
    <s v="MA-17560"/>
    <s v="Matt Abelman"/>
    <x v="2"/>
    <x v="0"/>
    <x v="12"/>
    <x v="2"/>
    <s v="OFF-AR-10000823"/>
    <x v="1"/>
    <n v="3.64"/>
  </r>
  <r>
    <n v="9357"/>
    <s v="CA-2016-110324"/>
    <n v="1"/>
    <x v="4"/>
    <x v="1"/>
    <s v="05/12/2016"/>
    <x v="1"/>
    <s v="MA-17560"/>
    <s v="Matt Abelman"/>
    <x v="2"/>
    <x v="0"/>
    <x v="12"/>
    <x v="2"/>
    <s v="OFF-PA-10001776"/>
    <x v="1"/>
    <n v="18.54"/>
  </r>
  <r>
    <n v="9358"/>
    <s v="CA-2017-168046"/>
    <n v="25"/>
    <x v="9"/>
    <x v="0"/>
    <s v="28/01/2017"/>
    <x v="0"/>
    <s v="JD-15895"/>
    <s v="Jonathan Doherty"/>
    <x v="1"/>
    <x v="0"/>
    <x v="15"/>
    <x v="3"/>
    <s v="OFF-BI-10003676"/>
    <x v="1"/>
    <n v="43.12"/>
  </r>
  <r>
    <n v="9359"/>
    <s v="CA-2017-168046"/>
    <n v="25"/>
    <x v="9"/>
    <x v="0"/>
    <s v="28/01/2017"/>
    <x v="0"/>
    <s v="JD-15895"/>
    <s v="Jonathan Doherty"/>
    <x v="1"/>
    <x v="0"/>
    <x v="15"/>
    <x v="3"/>
    <s v="FUR-TA-10001095"/>
    <x v="0"/>
    <n v="313.72199999999998"/>
  </r>
  <r>
    <n v="9360"/>
    <s v="CA-2017-168046"/>
    <n v="25"/>
    <x v="9"/>
    <x v="0"/>
    <s v="28/01/2017"/>
    <x v="0"/>
    <s v="JD-15895"/>
    <s v="Jonathan Doherty"/>
    <x v="1"/>
    <x v="0"/>
    <x v="15"/>
    <x v="3"/>
    <s v="FUR-FU-10000747"/>
    <x v="0"/>
    <n v="45.98"/>
  </r>
  <r>
    <n v="9361"/>
    <s v="CA-2017-168046"/>
    <n v="25"/>
    <x v="9"/>
    <x v="0"/>
    <s v="28/01/2017"/>
    <x v="0"/>
    <s v="JD-15895"/>
    <s v="Jonathan Doherty"/>
    <x v="1"/>
    <x v="0"/>
    <x v="15"/>
    <x v="3"/>
    <s v="OFF-ST-10004337"/>
    <x v="1"/>
    <n v="428.68"/>
  </r>
  <r>
    <n v="9362"/>
    <s v="CA-2018-111591"/>
    <n v="21"/>
    <x v="10"/>
    <x v="3"/>
    <s v="25/03/2018"/>
    <x v="1"/>
    <s v="PS-18970"/>
    <s v="Paul Stevenson"/>
    <x v="2"/>
    <x v="0"/>
    <x v="4"/>
    <x v="1"/>
    <s v="OFF-BI-10004410"/>
    <x v="1"/>
    <n v="30.576000000000001"/>
  </r>
  <r>
    <n v="9363"/>
    <s v="CA-2018-111591"/>
    <n v="21"/>
    <x v="10"/>
    <x v="3"/>
    <s v="25/03/2018"/>
    <x v="1"/>
    <s v="PS-18970"/>
    <s v="Paul Stevenson"/>
    <x v="2"/>
    <x v="0"/>
    <x v="4"/>
    <x v="1"/>
    <s v="OFF-FA-10004838"/>
    <x v="1"/>
    <n v="13.02"/>
  </r>
  <r>
    <n v="9364"/>
    <s v="CA-2018-111591"/>
    <n v="21"/>
    <x v="10"/>
    <x v="3"/>
    <s v="25/03/2018"/>
    <x v="1"/>
    <s v="PS-18970"/>
    <s v="Paul Stevenson"/>
    <x v="2"/>
    <x v="0"/>
    <x v="4"/>
    <x v="1"/>
    <s v="FUR-FU-10002364"/>
    <x v="0"/>
    <n v="22.14"/>
  </r>
  <r>
    <n v="9365"/>
    <s v="CA-2018-111591"/>
    <n v="21"/>
    <x v="10"/>
    <x v="3"/>
    <s v="25/03/2018"/>
    <x v="1"/>
    <s v="PS-18970"/>
    <s v="Paul Stevenson"/>
    <x v="2"/>
    <x v="0"/>
    <x v="4"/>
    <x v="1"/>
    <s v="OFF-ST-10001809"/>
    <x v="1"/>
    <n v="359.32"/>
  </r>
  <r>
    <n v="9366"/>
    <s v="US-2015-166828"/>
    <n v="22"/>
    <x v="6"/>
    <x v="2"/>
    <s v="25/08/2015"/>
    <x v="2"/>
    <s v="JF-15415"/>
    <s v="Jennifer Ferguson"/>
    <x v="0"/>
    <x v="0"/>
    <x v="25"/>
    <x v="2"/>
    <s v="OFF-PA-10001846"/>
    <x v="1"/>
    <n v="11.56"/>
  </r>
  <r>
    <n v="9367"/>
    <s v="CA-2015-108147"/>
    <n v="8"/>
    <x v="1"/>
    <x v="2"/>
    <s v="13/06/2015"/>
    <x v="1"/>
    <s v="RD-19480"/>
    <s v="Rick Duston"/>
    <x v="0"/>
    <x v="0"/>
    <x v="15"/>
    <x v="3"/>
    <s v="OFF-BI-10003876"/>
    <x v="1"/>
    <n v="68.48"/>
  </r>
  <r>
    <n v="9368"/>
    <s v="CA-2015-108147"/>
    <n v="8"/>
    <x v="1"/>
    <x v="2"/>
    <s v="13/06/2015"/>
    <x v="1"/>
    <s v="RD-19480"/>
    <s v="Rick Duston"/>
    <x v="0"/>
    <x v="0"/>
    <x v="15"/>
    <x v="3"/>
    <s v="OFF-ST-10003470"/>
    <x v="1"/>
    <n v="1676.88"/>
  </r>
  <r>
    <n v="9369"/>
    <s v="CA-2017-154998"/>
    <n v="7"/>
    <x v="3"/>
    <x v="0"/>
    <s v="09/04/2017"/>
    <x v="2"/>
    <s v="ES-14080"/>
    <s v="Erin Smith"/>
    <x v="1"/>
    <x v="0"/>
    <x v="30"/>
    <x v="3"/>
    <s v="OFF-PA-10004243"/>
    <x v="1"/>
    <n v="37.94"/>
  </r>
  <r>
    <n v="9370"/>
    <s v="CA-2018-113460"/>
    <n v="7"/>
    <x v="0"/>
    <x v="3"/>
    <s v="09/11/2018"/>
    <x v="0"/>
    <s v="KN-16390"/>
    <s v="Katherine Nockton"/>
    <x v="1"/>
    <x v="0"/>
    <x v="39"/>
    <x v="3"/>
    <s v="FUR-CH-10000422"/>
    <x v="0"/>
    <n v="272.97000000000003"/>
  </r>
  <r>
    <n v="9371"/>
    <s v="CA-2016-111339"/>
    <n v="29"/>
    <x v="5"/>
    <x v="1"/>
    <s v="31/05/2016"/>
    <x v="2"/>
    <s v="VP-21760"/>
    <s v="Victoria Pisteka"/>
    <x v="1"/>
    <x v="0"/>
    <x v="24"/>
    <x v="3"/>
    <s v="FUR-FU-10002506"/>
    <x v="0"/>
    <n v="41.567999999999998"/>
  </r>
  <r>
    <n v="9372"/>
    <s v="CA-2016-111339"/>
    <n v="29"/>
    <x v="5"/>
    <x v="1"/>
    <s v="31/05/2016"/>
    <x v="2"/>
    <s v="VP-21760"/>
    <s v="Victoria Pisteka"/>
    <x v="1"/>
    <x v="0"/>
    <x v="24"/>
    <x v="3"/>
    <s v="FUR-CH-10000863"/>
    <x v="0"/>
    <n v="317.05799999999999"/>
  </r>
  <r>
    <n v="9373"/>
    <s v="CA-2016-111339"/>
    <n v="29"/>
    <x v="5"/>
    <x v="1"/>
    <s v="31/05/2016"/>
    <x v="2"/>
    <s v="VP-21760"/>
    <s v="Victoria Pisteka"/>
    <x v="1"/>
    <x v="0"/>
    <x v="24"/>
    <x v="3"/>
    <s v="OFF-FA-10002988"/>
    <x v="1"/>
    <n v="8.0399999999999991"/>
  </r>
  <r>
    <n v="9374"/>
    <s v="CA-2018-102820"/>
    <n v="7"/>
    <x v="5"/>
    <x v="3"/>
    <s v="11/05/2018"/>
    <x v="1"/>
    <s v="CS-11950"/>
    <s v="Carlos Soltero"/>
    <x v="0"/>
    <x v="0"/>
    <x v="1"/>
    <x v="1"/>
    <s v="TEC-PH-10003437"/>
    <x v="2"/>
    <n v="419.94400000000002"/>
  </r>
  <r>
    <n v="9375"/>
    <s v="CA-2017-149671"/>
    <n v="5"/>
    <x v="1"/>
    <x v="0"/>
    <s v="09/06/2017"/>
    <x v="1"/>
    <s v="KB-16600"/>
    <s v="Ken Brennan"/>
    <x v="1"/>
    <x v="0"/>
    <x v="4"/>
    <x v="1"/>
    <s v="OFF-SU-10002537"/>
    <x v="1"/>
    <n v="61.38"/>
  </r>
  <r>
    <n v="9376"/>
    <s v="CA-2016-126347"/>
    <n v="14"/>
    <x v="4"/>
    <x v="1"/>
    <s v="19/12/2016"/>
    <x v="0"/>
    <s v="AJ-10945"/>
    <s v="Ashley Jarboe"/>
    <x v="0"/>
    <x v="0"/>
    <x v="1"/>
    <x v="1"/>
    <s v="TEC-AC-10003063"/>
    <x v="2"/>
    <n v="50"/>
  </r>
  <r>
    <n v="9377"/>
    <s v="CA-2018-108756"/>
    <n v="25"/>
    <x v="4"/>
    <x v="3"/>
    <s v="29/12/2018"/>
    <x v="1"/>
    <s v="PO-18865"/>
    <s v="Patrick O'Donnell"/>
    <x v="0"/>
    <x v="0"/>
    <x v="30"/>
    <x v="3"/>
    <s v="TEC-AC-10003237"/>
    <x v="2"/>
    <n v="31.8"/>
  </r>
  <r>
    <n v="9378"/>
    <s v="CA-2018-155362"/>
    <n v="17"/>
    <x v="4"/>
    <x v="3"/>
    <s v="21/12/2018"/>
    <x v="1"/>
    <s v="DP-13105"/>
    <s v="Dave Poirier"/>
    <x v="1"/>
    <x v="0"/>
    <x v="6"/>
    <x v="2"/>
    <s v="OFF-ST-10001031"/>
    <x v="1"/>
    <n v="32.56"/>
  </r>
  <r>
    <n v="9379"/>
    <s v="CA-2017-117625"/>
    <n v="10"/>
    <x v="5"/>
    <x v="0"/>
    <s v="15/05/2017"/>
    <x v="1"/>
    <s v="GM-14500"/>
    <s v="Gene McClure"/>
    <x v="0"/>
    <x v="0"/>
    <x v="10"/>
    <x v="2"/>
    <s v="OFF-EN-10001535"/>
    <x v="1"/>
    <n v="7.0720000000000001"/>
  </r>
  <r>
    <n v="9380"/>
    <s v="CA-2015-154158"/>
    <n v="23"/>
    <x v="4"/>
    <x v="2"/>
    <s v="27/12/2015"/>
    <x v="0"/>
    <s v="CC-12670"/>
    <s v="Craig Carreira"/>
    <x v="0"/>
    <x v="0"/>
    <x v="2"/>
    <x v="0"/>
    <s v="OFF-PA-10001295"/>
    <x v="1"/>
    <n v="45.527999999999999"/>
  </r>
  <r>
    <n v="9381"/>
    <s v="CA-2015-154158"/>
    <n v="23"/>
    <x v="4"/>
    <x v="2"/>
    <s v="27/12/2015"/>
    <x v="0"/>
    <s v="CC-12670"/>
    <s v="Craig Carreira"/>
    <x v="0"/>
    <x v="0"/>
    <x v="2"/>
    <x v="0"/>
    <s v="FUR-CH-10004698"/>
    <x v="0"/>
    <n v="64.784000000000006"/>
  </r>
  <r>
    <n v="9382"/>
    <s v="CA-2015-154158"/>
    <n v="23"/>
    <x v="4"/>
    <x v="2"/>
    <s v="27/12/2015"/>
    <x v="0"/>
    <s v="CC-12670"/>
    <s v="Craig Carreira"/>
    <x v="0"/>
    <x v="0"/>
    <x v="2"/>
    <x v="0"/>
    <s v="OFF-ST-10000078"/>
    <x v="1"/>
    <n v="424.27199999999999"/>
  </r>
  <r>
    <n v="9383"/>
    <s v="CA-2015-154158"/>
    <n v="23"/>
    <x v="4"/>
    <x v="2"/>
    <s v="27/12/2015"/>
    <x v="0"/>
    <s v="CC-12670"/>
    <s v="Craig Carreira"/>
    <x v="0"/>
    <x v="0"/>
    <x v="2"/>
    <x v="0"/>
    <s v="OFF-AR-10001868"/>
    <x v="1"/>
    <n v="1.3440000000000001"/>
  </r>
  <r>
    <n v="9384"/>
    <s v="CA-2015-154158"/>
    <n v="23"/>
    <x v="4"/>
    <x v="2"/>
    <s v="27/12/2015"/>
    <x v="0"/>
    <s v="CC-12670"/>
    <s v="Craig Carreira"/>
    <x v="0"/>
    <x v="0"/>
    <x v="2"/>
    <x v="0"/>
    <s v="OFF-ST-10004950"/>
    <x v="1"/>
    <n v="83.92"/>
  </r>
  <r>
    <n v="9385"/>
    <s v="CA-2018-100433"/>
    <n v="11"/>
    <x v="6"/>
    <x v="3"/>
    <s v="16/08/2018"/>
    <x v="1"/>
    <s v="SJ-20125"/>
    <s v="Sanjit Jacobs"/>
    <x v="2"/>
    <x v="0"/>
    <x v="15"/>
    <x v="3"/>
    <s v="OFF-PA-10003441"/>
    <x v="1"/>
    <n v="25.92"/>
  </r>
  <r>
    <n v="9386"/>
    <s v="CA-2018-163097"/>
    <n v="27"/>
    <x v="6"/>
    <x v="3"/>
    <s v="31/08/2018"/>
    <x v="1"/>
    <s v="SF-20200"/>
    <s v="Sarah Foster"/>
    <x v="0"/>
    <x v="0"/>
    <x v="16"/>
    <x v="1"/>
    <s v="FUR-FU-10004973"/>
    <x v="0"/>
    <n v="120.57599999999999"/>
  </r>
  <r>
    <n v="9387"/>
    <s v="US-2018-127292"/>
    <n v="19"/>
    <x v="9"/>
    <x v="3"/>
    <s v="23/01/2018"/>
    <x v="1"/>
    <s v="RM-19375"/>
    <s v="Raymond Messe"/>
    <x v="0"/>
    <x v="0"/>
    <x v="42"/>
    <x v="3"/>
    <s v="OFF-PA-10000157"/>
    <x v="1"/>
    <n v="79.92"/>
  </r>
  <r>
    <n v="9388"/>
    <s v="US-2018-127292"/>
    <n v="19"/>
    <x v="9"/>
    <x v="3"/>
    <s v="23/01/2018"/>
    <x v="1"/>
    <s v="RM-19375"/>
    <s v="Raymond Messe"/>
    <x v="0"/>
    <x v="0"/>
    <x v="42"/>
    <x v="3"/>
    <s v="OFF-PA-10001970"/>
    <x v="1"/>
    <n v="12.28"/>
  </r>
  <r>
    <n v="9389"/>
    <s v="US-2018-127292"/>
    <n v="19"/>
    <x v="9"/>
    <x v="3"/>
    <s v="23/01/2018"/>
    <x v="1"/>
    <s v="RM-19375"/>
    <s v="Raymond Messe"/>
    <x v="0"/>
    <x v="0"/>
    <x v="42"/>
    <x v="3"/>
    <s v="OFF-AP-10000828"/>
    <x v="1"/>
    <n v="542.94000000000005"/>
  </r>
  <r>
    <n v="9390"/>
    <s v="US-2018-127292"/>
    <n v="19"/>
    <x v="9"/>
    <x v="3"/>
    <s v="23/01/2018"/>
    <x v="1"/>
    <s v="RM-19375"/>
    <s v="Raymond Messe"/>
    <x v="0"/>
    <x v="0"/>
    <x v="42"/>
    <x v="3"/>
    <s v="OFF-EN-10001509"/>
    <x v="1"/>
    <n v="2.04"/>
  </r>
  <r>
    <n v="9391"/>
    <s v="CA-2016-163734"/>
    <n v="19"/>
    <x v="1"/>
    <x v="1"/>
    <s v="24/06/2016"/>
    <x v="1"/>
    <s v="KM-16375"/>
    <s v="Katherine Murray"/>
    <x v="2"/>
    <x v="0"/>
    <x v="5"/>
    <x v="2"/>
    <s v="OFF-ST-10003692"/>
    <x v="1"/>
    <n v="228.92"/>
  </r>
  <r>
    <n v="9392"/>
    <s v="CA-2018-162474"/>
    <n v="13"/>
    <x v="10"/>
    <x v="3"/>
    <s v="16/03/2018"/>
    <x v="2"/>
    <s v="FH-14275"/>
    <s v="Frank Hawley"/>
    <x v="1"/>
    <x v="0"/>
    <x v="10"/>
    <x v="2"/>
    <s v="TEC-PH-10004700"/>
    <x v="2"/>
    <n v="7.992"/>
  </r>
  <r>
    <n v="9393"/>
    <s v="CA-2016-130848"/>
    <n v="25"/>
    <x v="2"/>
    <x v="1"/>
    <s v="25/10/2016"/>
    <x v="3"/>
    <s v="DG-13300"/>
    <s v="Deirdre Greer"/>
    <x v="1"/>
    <x v="0"/>
    <x v="22"/>
    <x v="1"/>
    <s v="FUR-CH-10000422"/>
    <x v="0"/>
    <n v="582.33600000000001"/>
  </r>
  <r>
    <n v="9394"/>
    <s v="CA-2015-125997"/>
    <n v="20"/>
    <x v="8"/>
    <x v="2"/>
    <s v="23/09/2015"/>
    <x v="2"/>
    <s v="MW-18220"/>
    <s v="Mitch Webber"/>
    <x v="0"/>
    <x v="0"/>
    <x v="15"/>
    <x v="3"/>
    <s v="TEC-PH-10003484"/>
    <x v="2"/>
    <n v="629.95000000000005"/>
  </r>
  <r>
    <n v="9395"/>
    <s v="CA-2015-125997"/>
    <n v="20"/>
    <x v="8"/>
    <x v="2"/>
    <s v="23/09/2015"/>
    <x v="2"/>
    <s v="MW-18220"/>
    <s v="Mitch Webber"/>
    <x v="0"/>
    <x v="0"/>
    <x v="15"/>
    <x v="3"/>
    <s v="FUR-CH-10001394"/>
    <x v="0"/>
    <n v="631.78200000000004"/>
  </r>
  <r>
    <n v="9396"/>
    <s v="CA-2015-125997"/>
    <n v="20"/>
    <x v="8"/>
    <x v="2"/>
    <s v="23/09/2015"/>
    <x v="2"/>
    <s v="MW-18220"/>
    <s v="Mitch Webber"/>
    <x v="0"/>
    <x v="0"/>
    <x v="15"/>
    <x v="3"/>
    <s v="FUR-BO-10002213"/>
    <x v="0"/>
    <n v="801.56799999999998"/>
  </r>
  <r>
    <n v="9397"/>
    <s v="CA-2015-125997"/>
    <n v="20"/>
    <x v="8"/>
    <x v="2"/>
    <s v="23/09/2015"/>
    <x v="2"/>
    <s v="MW-18220"/>
    <s v="Mitch Webber"/>
    <x v="0"/>
    <x v="0"/>
    <x v="15"/>
    <x v="3"/>
    <s v="OFF-LA-10002762"/>
    <x v="1"/>
    <n v="75.180000000000007"/>
  </r>
  <r>
    <n v="9398"/>
    <s v="CA-2015-125997"/>
    <n v="20"/>
    <x v="8"/>
    <x v="2"/>
    <s v="23/09/2015"/>
    <x v="2"/>
    <s v="MW-18220"/>
    <s v="Mitch Webber"/>
    <x v="0"/>
    <x v="0"/>
    <x v="15"/>
    <x v="3"/>
    <s v="OFF-AP-10003842"/>
    <x v="1"/>
    <n v="30.98"/>
  </r>
  <r>
    <n v="9399"/>
    <s v="CA-2015-125997"/>
    <n v="20"/>
    <x v="8"/>
    <x v="2"/>
    <s v="23/09/2015"/>
    <x v="2"/>
    <s v="MW-18220"/>
    <s v="Mitch Webber"/>
    <x v="0"/>
    <x v="0"/>
    <x v="15"/>
    <x v="3"/>
    <s v="TEC-PH-10003072"/>
    <x v="2"/>
    <n v="1349.91"/>
  </r>
  <r>
    <n v="9400"/>
    <s v="CA-2017-103128"/>
    <n v="11"/>
    <x v="0"/>
    <x v="0"/>
    <s v="15/11/2017"/>
    <x v="1"/>
    <s v="SC-20845"/>
    <s v="Sung Chung"/>
    <x v="0"/>
    <x v="0"/>
    <x v="10"/>
    <x v="2"/>
    <s v="OFF-AR-10003394"/>
    <x v="1"/>
    <n v="14.112"/>
  </r>
  <r>
    <n v="9401"/>
    <s v="CA-2016-167696"/>
    <n v="16"/>
    <x v="8"/>
    <x v="1"/>
    <s v="21/09/2016"/>
    <x v="1"/>
    <s v="BD-11500"/>
    <s v="Bradley Drucker"/>
    <x v="0"/>
    <x v="0"/>
    <x v="17"/>
    <x v="0"/>
    <s v="OFF-EN-10001539"/>
    <x v="1"/>
    <n v="31.12"/>
  </r>
  <r>
    <n v="9402"/>
    <s v="CA-2015-159814"/>
    <n v="24"/>
    <x v="1"/>
    <x v="2"/>
    <s v="28/06/2015"/>
    <x v="1"/>
    <s v="LP-17080"/>
    <s v="Liz Pelletier"/>
    <x v="0"/>
    <x v="0"/>
    <x v="16"/>
    <x v="1"/>
    <s v="FUR-FU-10001731"/>
    <x v="0"/>
    <n v="4.2720000000000002"/>
  </r>
  <r>
    <n v="9403"/>
    <s v="CA-2017-105459"/>
    <n v="12"/>
    <x v="6"/>
    <x v="0"/>
    <s v="17/08/2017"/>
    <x v="0"/>
    <s v="NP-18700"/>
    <s v="Nora Preis"/>
    <x v="0"/>
    <x v="0"/>
    <x v="15"/>
    <x v="3"/>
    <s v="FUR-TA-10001095"/>
    <x v="0"/>
    <n v="209.148"/>
  </r>
  <r>
    <n v="9404"/>
    <s v="CA-2017-105459"/>
    <n v="12"/>
    <x v="6"/>
    <x v="0"/>
    <s v="17/08/2017"/>
    <x v="0"/>
    <s v="NP-18700"/>
    <s v="Nora Preis"/>
    <x v="0"/>
    <x v="0"/>
    <x v="15"/>
    <x v="3"/>
    <s v="OFF-ST-10000078"/>
    <x v="1"/>
    <n v="1591.02"/>
  </r>
  <r>
    <n v="9405"/>
    <s v="CA-2018-141663"/>
    <n v="13"/>
    <x v="3"/>
    <x v="3"/>
    <s v="17/04/2018"/>
    <x v="1"/>
    <s v="DP-13105"/>
    <s v="Dave Poirier"/>
    <x v="1"/>
    <x v="0"/>
    <x v="9"/>
    <x v="3"/>
    <s v="OFF-FA-10004076"/>
    <x v="1"/>
    <n v="7.92"/>
  </r>
  <r>
    <n v="9406"/>
    <s v="CA-2015-152618"/>
    <n v="14"/>
    <x v="10"/>
    <x v="2"/>
    <s v="17/03/2015"/>
    <x v="2"/>
    <s v="RB-19465"/>
    <s v="Rick Bensley"/>
    <x v="2"/>
    <x v="0"/>
    <x v="10"/>
    <x v="2"/>
    <s v="TEC-MA-10003626"/>
    <x v="2"/>
    <n v="574.91"/>
  </r>
  <r>
    <n v="9407"/>
    <s v="CA-2015-152618"/>
    <n v="14"/>
    <x v="10"/>
    <x v="2"/>
    <s v="17/03/2015"/>
    <x v="2"/>
    <s v="RB-19465"/>
    <s v="Rick Bensley"/>
    <x v="2"/>
    <x v="0"/>
    <x v="10"/>
    <x v="2"/>
    <s v="OFF-PA-10001215"/>
    <x v="1"/>
    <n v="8.4480000000000004"/>
  </r>
  <r>
    <n v="9408"/>
    <s v="CA-2018-162789"/>
    <n v="22"/>
    <x v="8"/>
    <x v="3"/>
    <s v="24/09/2018"/>
    <x v="0"/>
    <s v="LC-17140"/>
    <s v="Logan Currie"/>
    <x v="0"/>
    <x v="0"/>
    <x v="15"/>
    <x v="3"/>
    <s v="TEC-AC-10002842"/>
    <x v="2"/>
    <n v="1071"/>
  </r>
  <r>
    <n v="9409"/>
    <s v="CA-2018-162789"/>
    <n v="22"/>
    <x v="8"/>
    <x v="3"/>
    <s v="24/09/2018"/>
    <x v="0"/>
    <s v="LC-17140"/>
    <s v="Logan Currie"/>
    <x v="0"/>
    <x v="0"/>
    <x v="15"/>
    <x v="3"/>
    <s v="FUR-FU-10004864"/>
    <x v="0"/>
    <n v="12.07"/>
  </r>
  <r>
    <n v="9410"/>
    <s v="US-2018-110149"/>
    <n v="10"/>
    <x v="4"/>
    <x v="3"/>
    <s v="13/12/2018"/>
    <x v="2"/>
    <s v="WB-21850"/>
    <s v="William Brown"/>
    <x v="0"/>
    <x v="0"/>
    <x v="9"/>
    <x v="3"/>
    <s v="OFF-BI-10000014"/>
    <x v="1"/>
    <n v="3.2730000000000001"/>
  </r>
  <r>
    <n v="9411"/>
    <s v="US-2018-110149"/>
    <n v="10"/>
    <x v="4"/>
    <x v="3"/>
    <s v="13/12/2018"/>
    <x v="2"/>
    <s v="WB-21850"/>
    <s v="William Brown"/>
    <x v="0"/>
    <x v="0"/>
    <x v="9"/>
    <x v="3"/>
    <s v="FUR-FU-10001475"/>
    <x v="0"/>
    <n v="87.92"/>
  </r>
  <r>
    <n v="9412"/>
    <s v="CA-2017-108959"/>
    <n v="10"/>
    <x v="10"/>
    <x v="0"/>
    <s v="14/03/2017"/>
    <x v="0"/>
    <s v="MH-17785"/>
    <s v="Maya Herman"/>
    <x v="1"/>
    <x v="0"/>
    <x v="16"/>
    <x v="1"/>
    <s v="OFF-ST-10001272"/>
    <x v="1"/>
    <n v="104.696"/>
  </r>
  <r>
    <n v="9413"/>
    <s v="CA-2016-164777"/>
    <n v="27"/>
    <x v="9"/>
    <x v="1"/>
    <s v="29/01/2016"/>
    <x v="2"/>
    <s v="SC-20305"/>
    <s v="Sean Christensen"/>
    <x v="0"/>
    <x v="0"/>
    <x v="1"/>
    <x v="1"/>
    <s v="FUR-CH-10002024"/>
    <x v="0"/>
    <n v="2803.92"/>
  </r>
  <r>
    <n v="9414"/>
    <s v="CA-2017-132017"/>
    <n v="26"/>
    <x v="8"/>
    <x v="0"/>
    <s v="27/09/2017"/>
    <x v="2"/>
    <s v="MH-17620"/>
    <s v="Matt Hagelstein"/>
    <x v="1"/>
    <x v="0"/>
    <x v="5"/>
    <x v="2"/>
    <s v="OFF-BI-10004001"/>
    <x v="1"/>
    <n v="6.8159999999999998"/>
  </r>
  <r>
    <n v="9415"/>
    <s v="CA-2016-127824"/>
    <n v="18"/>
    <x v="2"/>
    <x v="1"/>
    <s v="22/10/2016"/>
    <x v="1"/>
    <s v="JC-15775"/>
    <s v="John Castell"/>
    <x v="0"/>
    <x v="0"/>
    <x v="4"/>
    <x v="1"/>
    <s v="TEC-PH-10004094"/>
    <x v="2"/>
    <n v="249.584"/>
  </r>
  <r>
    <n v="9416"/>
    <s v="CA-2016-127824"/>
    <n v="18"/>
    <x v="2"/>
    <x v="1"/>
    <s v="22/10/2016"/>
    <x v="1"/>
    <s v="JC-15775"/>
    <s v="John Castell"/>
    <x v="0"/>
    <x v="0"/>
    <x v="4"/>
    <x v="1"/>
    <s v="OFF-PA-10001184"/>
    <x v="1"/>
    <n v="17.940000000000001"/>
  </r>
  <r>
    <n v="9417"/>
    <s v="CA-2016-127824"/>
    <n v="18"/>
    <x v="2"/>
    <x v="1"/>
    <s v="22/10/2016"/>
    <x v="1"/>
    <s v="JC-15775"/>
    <s v="John Castell"/>
    <x v="0"/>
    <x v="0"/>
    <x v="4"/>
    <x v="1"/>
    <s v="FUR-FU-10002505"/>
    <x v="0"/>
    <n v="10.11"/>
  </r>
  <r>
    <n v="9418"/>
    <s v="CA-2015-148285"/>
    <n v="27"/>
    <x v="2"/>
    <x v="2"/>
    <s v="01/11/2015"/>
    <x v="1"/>
    <s v="RD-19810"/>
    <s v="Ross DeVincentis"/>
    <x v="2"/>
    <x v="0"/>
    <x v="3"/>
    <x v="0"/>
    <s v="OFF-PA-10001166"/>
    <x v="1"/>
    <n v="10.368"/>
  </r>
  <r>
    <n v="9419"/>
    <s v="CA-2015-148285"/>
    <n v="27"/>
    <x v="2"/>
    <x v="2"/>
    <s v="01/11/2015"/>
    <x v="1"/>
    <s v="RD-19810"/>
    <s v="Ross DeVincentis"/>
    <x v="2"/>
    <x v="0"/>
    <x v="3"/>
    <x v="0"/>
    <s v="OFF-PA-10000349"/>
    <x v="1"/>
    <n v="11.952"/>
  </r>
  <r>
    <n v="9420"/>
    <s v="CA-2018-152926"/>
    <n v="2"/>
    <x v="2"/>
    <x v="3"/>
    <s v="04/10/2018"/>
    <x v="0"/>
    <s v="SC-20695"/>
    <s v="Steve Chapman"/>
    <x v="1"/>
    <x v="0"/>
    <x v="5"/>
    <x v="2"/>
    <s v="OFF-AP-10004708"/>
    <x v="1"/>
    <n v="15.224"/>
  </r>
  <r>
    <n v="9421"/>
    <s v="CA-2018-152926"/>
    <n v="2"/>
    <x v="2"/>
    <x v="3"/>
    <s v="04/10/2018"/>
    <x v="0"/>
    <s v="SC-20695"/>
    <s v="Steve Chapman"/>
    <x v="1"/>
    <x v="0"/>
    <x v="5"/>
    <x v="2"/>
    <s v="OFF-AP-10001947"/>
    <x v="1"/>
    <n v="21.984000000000002"/>
  </r>
  <r>
    <n v="9422"/>
    <s v="CA-2015-145254"/>
    <n v="23"/>
    <x v="7"/>
    <x v="2"/>
    <s v="27/07/2015"/>
    <x v="1"/>
    <s v="NC-18535"/>
    <s v="Nick Crebassa"/>
    <x v="1"/>
    <x v="0"/>
    <x v="1"/>
    <x v="1"/>
    <s v="TEC-PH-10000441"/>
    <x v="2"/>
    <n v="604.75199999999995"/>
  </r>
  <r>
    <n v="9423"/>
    <s v="CA-2015-145254"/>
    <n v="23"/>
    <x v="7"/>
    <x v="2"/>
    <s v="27/07/2015"/>
    <x v="1"/>
    <s v="NC-18535"/>
    <s v="Nick Crebassa"/>
    <x v="1"/>
    <x v="0"/>
    <x v="1"/>
    <x v="1"/>
    <s v="OFF-SU-10004664"/>
    <x v="1"/>
    <n v="40.700000000000003"/>
  </r>
  <r>
    <n v="9424"/>
    <s v="CA-2015-145254"/>
    <n v="23"/>
    <x v="7"/>
    <x v="2"/>
    <s v="27/07/2015"/>
    <x v="1"/>
    <s v="NC-18535"/>
    <s v="Nick Crebassa"/>
    <x v="1"/>
    <x v="0"/>
    <x v="1"/>
    <x v="1"/>
    <s v="TEC-PH-10004531"/>
    <x v="2"/>
    <n v="302.37599999999998"/>
  </r>
  <r>
    <n v="9425"/>
    <s v="CA-2015-145254"/>
    <n v="23"/>
    <x v="7"/>
    <x v="2"/>
    <s v="27/07/2015"/>
    <x v="1"/>
    <s v="NC-18535"/>
    <s v="Nick Crebassa"/>
    <x v="1"/>
    <x v="0"/>
    <x v="1"/>
    <x v="1"/>
    <s v="TEC-AC-10002167"/>
    <x v="2"/>
    <n v="45"/>
  </r>
  <r>
    <n v="9426"/>
    <s v="CA-2015-116246"/>
    <n v="12"/>
    <x v="8"/>
    <x v="2"/>
    <s v="17/09/2015"/>
    <x v="0"/>
    <s v="LW-17215"/>
    <s v="Luke Weiss"/>
    <x v="0"/>
    <x v="0"/>
    <x v="15"/>
    <x v="3"/>
    <s v="FUR-CH-10002024"/>
    <x v="0"/>
    <n v="3785.2919999999999"/>
  </r>
  <r>
    <n v="9427"/>
    <s v="CA-2017-160479"/>
    <n v="15"/>
    <x v="8"/>
    <x v="0"/>
    <s v="20/09/2017"/>
    <x v="1"/>
    <s v="AH-10585"/>
    <s v="Angele Hood"/>
    <x v="0"/>
    <x v="0"/>
    <x v="4"/>
    <x v="1"/>
    <s v="OFF-AR-10002445"/>
    <x v="1"/>
    <n v="35.4"/>
  </r>
  <r>
    <n v="9428"/>
    <s v="CA-2015-167486"/>
    <n v="27"/>
    <x v="0"/>
    <x v="2"/>
    <s v="01/12/2015"/>
    <x v="1"/>
    <s v="JO-15145"/>
    <s v="Jack O'Briant"/>
    <x v="1"/>
    <x v="0"/>
    <x v="15"/>
    <x v="3"/>
    <s v="FUR-FU-10003268"/>
    <x v="0"/>
    <n v="199.9"/>
  </r>
  <r>
    <n v="9429"/>
    <s v="CA-2015-152100"/>
    <n v="11"/>
    <x v="5"/>
    <x v="2"/>
    <s v="16/05/2015"/>
    <x v="1"/>
    <s v="VW-21775"/>
    <s v="Victoria Wilson"/>
    <x v="1"/>
    <x v="0"/>
    <x v="5"/>
    <x v="2"/>
    <s v="FUR-CH-10000015"/>
    <x v="0"/>
    <n v="1212.96"/>
  </r>
  <r>
    <n v="9430"/>
    <s v="CA-2016-166219"/>
    <n v="28"/>
    <x v="6"/>
    <x v="1"/>
    <s v="01/09/2016"/>
    <x v="1"/>
    <s v="BP-11185"/>
    <s v="Ben Peterman"/>
    <x v="1"/>
    <x v="0"/>
    <x v="5"/>
    <x v="2"/>
    <s v="TEC-PH-10004165"/>
    <x v="2"/>
    <n v="1099.96"/>
  </r>
  <r>
    <n v="9431"/>
    <s v="CA-2016-166219"/>
    <n v="28"/>
    <x v="6"/>
    <x v="1"/>
    <s v="01/09/2016"/>
    <x v="1"/>
    <s v="BP-11185"/>
    <s v="Ben Peterman"/>
    <x v="1"/>
    <x v="0"/>
    <x v="5"/>
    <x v="2"/>
    <s v="FUR-TA-10004607"/>
    <x v="0"/>
    <n v="103.48099999999999"/>
  </r>
  <r>
    <n v="9432"/>
    <s v="CA-2016-111864"/>
    <n v="19"/>
    <x v="1"/>
    <x v="1"/>
    <s v="19/06/2016"/>
    <x v="3"/>
    <s v="PP-18955"/>
    <s v="Paul Prost"/>
    <x v="2"/>
    <x v="0"/>
    <x v="9"/>
    <x v="3"/>
    <s v="OFF-LA-10004677"/>
    <x v="1"/>
    <n v="5.9039999999999999"/>
  </r>
  <r>
    <n v="9433"/>
    <s v="CA-2016-119627"/>
    <n v="17"/>
    <x v="6"/>
    <x v="1"/>
    <s v="23/08/2016"/>
    <x v="1"/>
    <s v="SC-20725"/>
    <s v="Steven Cartwright"/>
    <x v="0"/>
    <x v="0"/>
    <x v="16"/>
    <x v="1"/>
    <s v="TEC-AC-10002217"/>
    <x v="2"/>
    <n v="30.08"/>
  </r>
  <r>
    <n v="9434"/>
    <s v="CA-2016-119627"/>
    <n v="17"/>
    <x v="6"/>
    <x v="1"/>
    <s v="23/08/2016"/>
    <x v="1"/>
    <s v="SC-20725"/>
    <s v="Steven Cartwright"/>
    <x v="0"/>
    <x v="0"/>
    <x v="16"/>
    <x v="1"/>
    <s v="OFF-PA-10001937"/>
    <x v="1"/>
    <n v="36.287999999999997"/>
  </r>
  <r>
    <n v="9435"/>
    <s v="CA-2016-119627"/>
    <n v="17"/>
    <x v="6"/>
    <x v="1"/>
    <s v="23/08/2016"/>
    <x v="1"/>
    <s v="SC-20725"/>
    <s v="Steven Cartwright"/>
    <x v="0"/>
    <x v="0"/>
    <x v="16"/>
    <x v="1"/>
    <s v="OFF-AR-10000203"/>
    <x v="1"/>
    <n v="10.272"/>
  </r>
  <r>
    <n v="9436"/>
    <s v="CA-2016-119627"/>
    <n v="17"/>
    <x v="6"/>
    <x v="1"/>
    <s v="23/08/2016"/>
    <x v="1"/>
    <s v="SC-20725"/>
    <s v="Steven Cartwright"/>
    <x v="0"/>
    <x v="0"/>
    <x v="16"/>
    <x v="1"/>
    <s v="TEC-AC-10001142"/>
    <x v="2"/>
    <n v="252.8"/>
  </r>
  <r>
    <n v="9437"/>
    <s v="CA-2016-160787"/>
    <n v="25"/>
    <x v="8"/>
    <x v="1"/>
    <s v="25/09/2016"/>
    <x v="3"/>
    <s v="BM-11785"/>
    <s v="Bryan Mills"/>
    <x v="0"/>
    <x v="0"/>
    <x v="9"/>
    <x v="3"/>
    <s v="OFF-BI-10003712"/>
    <x v="1"/>
    <n v="2.9460000000000002"/>
  </r>
  <r>
    <n v="9438"/>
    <s v="CA-2018-107853"/>
    <n v="26"/>
    <x v="5"/>
    <x v="3"/>
    <s v="31/05/2018"/>
    <x v="1"/>
    <s v="CD-11920"/>
    <s v="Carlos Daly"/>
    <x v="0"/>
    <x v="0"/>
    <x v="1"/>
    <x v="1"/>
    <s v="OFF-PA-10000520"/>
    <x v="1"/>
    <n v="12.96"/>
  </r>
  <r>
    <n v="9439"/>
    <s v="CA-2018-126144"/>
    <n v="31"/>
    <x v="7"/>
    <x v="3"/>
    <s v="05/08/2018"/>
    <x v="1"/>
    <s v="GM-14680"/>
    <s v="Greg Matthias"/>
    <x v="0"/>
    <x v="0"/>
    <x v="9"/>
    <x v="3"/>
    <s v="TEC-PH-10001079"/>
    <x v="2"/>
    <n v="285.57600000000002"/>
  </r>
  <r>
    <n v="9440"/>
    <s v="US-2015-154655"/>
    <n v="12"/>
    <x v="2"/>
    <x v="2"/>
    <s v="17/10/2015"/>
    <x v="1"/>
    <s v="BP-11050"/>
    <s v="Barry Pond"/>
    <x v="1"/>
    <x v="0"/>
    <x v="10"/>
    <x v="2"/>
    <s v="OFF-SU-10000898"/>
    <x v="1"/>
    <n v="22.24"/>
  </r>
  <r>
    <n v="9441"/>
    <s v="CA-2015-100391"/>
    <n v="25"/>
    <x v="5"/>
    <x v="2"/>
    <s v="29/05/2015"/>
    <x v="1"/>
    <s v="BW-11065"/>
    <s v="Barry Weirich"/>
    <x v="0"/>
    <x v="0"/>
    <x v="15"/>
    <x v="3"/>
    <s v="OFF-PA-10001471"/>
    <x v="1"/>
    <n v="14.62"/>
  </r>
  <r>
    <n v="9442"/>
    <s v="CA-2015-165477"/>
    <n v="29"/>
    <x v="4"/>
    <x v="2"/>
    <s v="31/12/2015"/>
    <x v="0"/>
    <s v="RE-19405"/>
    <s v="Ricardo Emerson"/>
    <x v="0"/>
    <x v="0"/>
    <x v="24"/>
    <x v="3"/>
    <s v="OFF-AP-10003281"/>
    <x v="1"/>
    <n v="48.36"/>
  </r>
  <r>
    <n v="9443"/>
    <s v="CA-2018-165904"/>
    <n v="7"/>
    <x v="3"/>
    <x v="3"/>
    <s v="11/04/2018"/>
    <x v="1"/>
    <s v="HR-14770"/>
    <s v="Hallie Redmond"/>
    <x v="2"/>
    <x v="0"/>
    <x v="2"/>
    <x v="0"/>
    <s v="OFF-AR-10003156"/>
    <x v="1"/>
    <n v="16.256"/>
  </r>
  <r>
    <n v="9444"/>
    <s v="CA-2018-165904"/>
    <n v="7"/>
    <x v="3"/>
    <x v="3"/>
    <s v="11/04/2018"/>
    <x v="1"/>
    <s v="HR-14770"/>
    <s v="Hallie Redmond"/>
    <x v="2"/>
    <x v="0"/>
    <x v="2"/>
    <x v="0"/>
    <s v="TEC-PH-10000576"/>
    <x v="2"/>
    <n v="219.184"/>
  </r>
  <r>
    <n v="9445"/>
    <s v="CA-2016-104052"/>
    <n v="1"/>
    <x v="10"/>
    <x v="1"/>
    <s v="02/03/2016"/>
    <x v="2"/>
    <s v="TP-21565"/>
    <s v="Tracy Poddar"/>
    <x v="1"/>
    <x v="0"/>
    <x v="5"/>
    <x v="2"/>
    <s v="TEC-PH-10003215"/>
    <x v="2"/>
    <n v="95.84"/>
  </r>
  <r>
    <n v="9446"/>
    <s v="CA-2016-168277"/>
    <n v="29"/>
    <x v="5"/>
    <x v="1"/>
    <s v="03/06/2016"/>
    <x v="1"/>
    <s v="KB-16315"/>
    <s v="Karl Braun"/>
    <x v="0"/>
    <x v="0"/>
    <x v="14"/>
    <x v="2"/>
    <s v="OFF-LA-10004484"/>
    <x v="1"/>
    <n v="12.39"/>
  </r>
  <r>
    <n v="9447"/>
    <s v="CA-2017-158617"/>
    <n v="22"/>
    <x v="8"/>
    <x v="0"/>
    <s v="28/09/2017"/>
    <x v="1"/>
    <s v="AC-10660"/>
    <s v="Anna Chung"/>
    <x v="0"/>
    <x v="0"/>
    <x v="14"/>
    <x v="2"/>
    <s v="OFF-PA-10002245"/>
    <x v="1"/>
    <n v="35.880000000000003"/>
  </r>
  <r>
    <n v="9448"/>
    <s v="CA-2018-136882"/>
    <n v="27"/>
    <x v="5"/>
    <x v="3"/>
    <s v="03/06/2018"/>
    <x v="1"/>
    <s v="DN-13690"/>
    <s v="Duane Noonan"/>
    <x v="0"/>
    <x v="0"/>
    <x v="26"/>
    <x v="2"/>
    <s v="FUR-FU-10003664"/>
    <x v="0"/>
    <n v="477.3"/>
  </r>
  <r>
    <n v="9449"/>
    <s v="US-2017-148957"/>
    <n v="17"/>
    <x v="8"/>
    <x v="0"/>
    <s v="23/09/2017"/>
    <x v="1"/>
    <s v="CC-12430"/>
    <s v="Chuck Clark"/>
    <x v="2"/>
    <x v="0"/>
    <x v="4"/>
    <x v="1"/>
    <s v="OFF-LA-10002195"/>
    <x v="1"/>
    <n v="12.32"/>
  </r>
  <r>
    <n v="9450"/>
    <s v="CA-2015-140032"/>
    <n v="8"/>
    <x v="8"/>
    <x v="2"/>
    <s v="13/09/2015"/>
    <x v="1"/>
    <s v="TS-21340"/>
    <s v="Toby Swindell"/>
    <x v="0"/>
    <x v="0"/>
    <x v="1"/>
    <x v="1"/>
    <s v="OFF-BI-10000822"/>
    <x v="1"/>
    <n v="8.6080000000000005"/>
  </r>
  <r>
    <n v="9451"/>
    <s v="CA-2018-145506"/>
    <n v="3"/>
    <x v="1"/>
    <x v="3"/>
    <s v="07/06/2018"/>
    <x v="1"/>
    <s v="MO-17800"/>
    <s v="Meg O'Connel"/>
    <x v="2"/>
    <x v="0"/>
    <x v="4"/>
    <x v="1"/>
    <s v="OFF-ST-10004963"/>
    <x v="1"/>
    <n v="136.26"/>
  </r>
  <r>
    <n v="9452"/>
    <s v="CA-2016-129546"/>
    <n v="28"/>
    <x v="8"/>
    <x v="1"/>
    <s v="05/10/2016"/>
    <x v="1"/>
    <s v="RP-19855"/>
    <s v="Roy Phan"/>
    <x v="1"/>
    <x v="0"/>
    <x v="1"/>
    <x v="1"/>
    <s v="OFF-AP-10002495"/>
    <x v="1"/>
    <n v="186.15"/>
  </r>
  <r>
    <n v="9453"/>
    <s v="CA-2016-129546"/>
    <n v="28"/>
    <x v="8"/>
    <x v="1"/>
    <s v="05/10/2016"/>
    <x v="1"/>
    <s v="RP-19855"/>
    <s v="Roy Phan"/>
    <x v="1"/>
    <x v="0"/>
    <x v="1"/>
    <x v="1"/>
    <s v="OFF-BI-10004001"/>
    <x v="1"/>
    <n v="81.792000000000002"/>
  </r>
  <r>
    <n v="9454"/>
    <s v="CA-2016-129546"/>
    <n v="28"/>
    <x v="8"/>
    <x v="1"/>
    <s v="05/10/2016"/>
    <x v="1"/>
    <s v="RP-19855"/>
    <s v="Roy Phan"/>
    <x v="1"/>
    <x v="0"/>
    <x v="1"/>
    <x v="1"/>
    <s v="OFF-SU-10004884"/>
    <x v="1"/>
    <n v="47.19"/>
  </r>
  <r>
    <n v="9455"/>
    <s v="CA-2016-129546"/>
    <n v="28"/>
    <x v="8"/>
    <x v="1"/>
    <s v="05/10/2016"/>
    <x v="1"/>
    <s v="RP-19855"/>
    <s v="Roy Phan"/>
    <x v="1"/>
    <x v="0"/>
    <x v="1"/>
    <x v="1"/>
    <s v="TEC-PH-10003555"/>
    <x v="2"/>
    <n v="36.783999999999999"/>
  </r>
  <r>
    <n v="9456"/>
    <s v="CA-2017-140977"/>
    <n v="16"/>
    <x v="1"/>
    <x v="0"/>
    <s v="19/06/2017"/>
    <x v="0"/>
    <s v="JL-15175"/>
    <s v="James Lanier"/>
    <x v="2"/>
    <x v="0"/>
    <x v="18"/>
    <x v="0"/>
    <s v="TEC-MA-10003493"/>
    <x v="2"/>
    <n v="91.474999999999994"/>
  </r>
  <r>
    <n v="9457"/>
    <s v="CA-2018-151855"/>
    <n v="27"/>
    <x v="5"/>
    <x v="3"/>
    <s v="03/06/2018"/>
    <x v="1"/>
    <s v="BW-11110"/>
    <s v="Bart Watters"/>
    <x v="1"/>
    <x v="0"/>
    <x v="3"/>
    <x v="0"/>
    <s v="TEC-AC-10002380"/>
    <x v="2"/>
    <n v="27.192"/>
  </r>
  <r>
    <n v="9458"/>
    <s v="CA-2018-151855"/>
    <n v="27"/>
    <x v="5"/>
    <x v="3"/>
    <s v="03/06/2018"/>
    <x v="1"/>
    <s v="BW-11110"/>
    <s v="Bart Watters"/>
    <x v="1"/>
    <x v="0"/>
    <x v="3"/>
    <x v="0"/>
    <s v="OFF-BI-10004209"/>
    <x v="1"/>
    <n v="12.06"/>
  </r>
  <r>
    <n v="9459"/>
    <s v="CA-2015-138240"/>
    <n v="9"/>
    <x v="2"/>
    <x v="2"/>
    <s v="14/10/2015"/>
    <x v="1"/>
    <s v="SJ-20500"/>
    <s v="Shirley Jackson"/>
    <x v="0"/>
    <x v="0"/>
    <x v="1"/>
    <x v="1"/>
    <s v="OFF-AR-10002135"/>
    <x v="1"/>
    <n v="144.6"/>
  </r>
  <r>
    <n v="9460"/>
    <s v="CA-2015-138240"/>
    <n v="9"/>
    <x v="2"/>
    <x v="2"/>
    <s v="14/10/2015"/>
    <x v="1"/>
    <s v="SJ-20500"/>
    <s v="Shirley Jackson"/>
    <x v="0"/>
    <x v="0"/>
    <x v="1"/>
    <x v="1"/>
    <s v="TEC-PH-10002583"/>
    <x v="2"/>
    <n v="15.992000000000001"/>
  </r>
  <r>
    <n v="9461"/>
    <s v="CA-2015-101833"/>
    <n v="17"/>
    <x v="0"/>
    <x v="2"/>
    <s v="22/11/2015"/>
    <x v="0"/>
    <s v="FG-14260"/>
    <s v="Frank Gastineau"/>
    <x v="2"/>
    <x v="0"/>
    <x v="15"/>
    <x v="3"/>
    <s v="OFF-PA-10003591"/>
    <x v="1"/>
    <n v="34.44"/>
  </r>
  <r>
    <n v="9462"/>
    <s v="CA-2015-100867"/>
    <n v="19"/>
    <x v="2"/>
    <x v="2"/>
    <s v="24/10/2015"/>
    <x v="1"/>
    <s v="EH-14125"/>
    <s v="Eugene Hildebrand"/>
    <x v="2"/>
    <x v="0"/>
    <x v="1"/>
    <x v="1"/>
    <s v="TEC-PH-10004922"/>
    <x v="2"/>
    <n v="321.55200000000002"/>
  </r>
  <r>
    <n v="9463"/>
    <s v="US-2018-109610"/>
    <n v="25"/>
    <x v="0"/>
    <x v="3"/>
    <s v="30/11/2018"/>
    <x v="0"/>
    <s v="BS-11590"/>
    <s v="Brendan Sweed"/>
    <x v="1"/>
    <x v="0"/>
    <x v="0"/>
    <x v="0"/>
    <s v="FUR-CH-10001854"/>
    <x v="0"/>
    <n v="701.96"/>
  </r>
  <r>
    <n v="9464"/>
    <s v="CA-2015-156545"/>
    <n v="27"/>
    <x v="11"/>
    <x v="2"/>
    <s v="03/03/2015"/>
    <x v="2"/>
    <s v="JS-16030"/>
    <s v="Joy Smith"/>
    <x v="0"/>
    <x v="0"/>
    <x v="24"/>
    <x v="3"/>
    <s v="OFF-AR-10003560"/>
    <x v="1"/>
    <n v="19.456"/>
  </r>
  <r>
    <n v="9465"/>
    <s v="CA-2015-109127"/>
    <n v="21"/>
    <x v="4"/>
    <x v="2"/>
    <s v="25/12/2015"/>
    <x v="1"/>
    <s v="JC-15775"/>
    <s v="John Castell"/>
    <x v="0"/>
    <x v="0"/>
    <x v="13"/>
    <x v="3"/>
    <s v="OFF-LA-10004409"/>
    <x v="1"/>
    <n v="17.28"/>
  </r>
  <r>
    <n v="9466"/>
    <s v="CA-2017-126858"/>
    <n v="19"/>
    <x v="0"/>
    <x v="0"/>
    <s v="23/11/2017"/>
    <x v="1"/>
    <s v="JM-15265"/>
    <s v="Janet Molinari"/>
    <x v="1"/>
    <x v="0"/>
    <x v="4"/>
    <x v="1"/>
    <s v="FUR-FU-10000448"/>
    <x v="0"/>
    <n v="31.96"/>
  </r>
  <r>
    <n v="9467"/>
    <s v="CA-2018-102925"/>
    <n v="5"/>
    <x v="0"/>
    <x v="3"/>
    <s v="10/11/2018"/>
    <x v="0"/>
    <s v="CD-12280"/>
    <s v="Christina DeMoss"/>
    <x v="0"/>
    <x v="0"/>
    <x v="15"/>
    <x v="3"/>
    <s v="OFF-BI-10002735"/>
    <x v="1"/>
    <n v="164.68799999999999"/>
  </r>
  <r>
    <n v="9468"/>
    <s v="CA-2018-102925"/>
    <n v="5"/>
    <x v="0"/>
    <x v="3"/>
    <s v="10/11/2018"/>
    <x v="0"/>
    <s v="CD-12280"/>
    <s v="Christina DeMoss"/>
    <x v="0"/>
    <x v="0"/>
    <x v="15"/>
    <x v="3"/>
    <s v="FUR-TA-10003469"/>
    <x v="0"/>
    <n v="166.5"/>
  </r>
  <r>
    <n v="9469"/>
    <s v="CA-2018-102925"/>
    <n v="5"/>
    <x v="0"/>
    <x v="3"/>
    <s v="10/11/2018"/>
    <x v="0"/>
    <s v="CD-12280"/>
    <s v="Christina DeMoss"/>
    <x v="0"/>
    <x v="0"/>
    <x v="15"/>
    <x v="3"/>
    <s v="OFF-PA-10001870"/>
    <x v="1"/>
    <n v="12.96"/>
  </r>
  <r>
    <n v="9470"/>
    <s v="CA-2018-102925"/>
    <n v="5"/>
    <x v="0"/>
    <x v="3"/>
    <s v="10/11/2018"/>
    <x v="0"/>
    <s v="CD-12280"/>
    <s v="Christina DeMoss"/>
    <x v="0"/>
    <x v="0"/>
    <x v="15"/>
    <x v="3"/>
    <s v="OFF-PA-10004071"/>
    <x v="1"/>
    <n v="110.96"/>
  </r>
  <r>
    <n v="9471"/>
    <s v="CA-2018-102925"/>
    <n v="5"/>
    <x v="0"/>
    <x v="3"/>
    <s v="10/11/2018"/>
    <x v="0"/>
    <s v="CD-12280"/>
    <s v="Christina DeMoss"/>
    <x v="0"/>
    <x v="0"/>
    <x v="15"/>
    <x v="3"/>
    <s v="TEC-PH-10001448"/>
    <x v="2"/>
    <n v="99.98"/>
  </r>
  <r>
    <n v="9472"/>
    <s v="CA-2018-102925"/>
    <n v="5"/>
    <x v="0"/>
    <x v="3"/>
    <s v="10/11/2018"/>
    <x v="0"/>
    <s v="CD-12280"/>
    <s v="Christina DeMoss"/>
    <x v="0"/>
    <x v="0"/>
    <x v="15"/>
    <x v="3"/>
    <s v="OFF-BI-10002706"/>
    <x v="1"/>
    <n v="11.423999999999999"/>
  </r>
  <r>
    <n v="9473"/>
    <s v="CA-2018-102925"/>
    <n v="5"/>
    <x v="0"/>
    <x v="3"/>
    <s v="10/11/2018"/>
    <x v="0"/>
    <s v="CD-12280"/>
    <s v="Christina DeMoss"/>
    <x v="0"/>
    <x v="0"/>
    <x v="15"/>
    <x v="3"/>
    <s v="FUR-CH-10004875"/>
    <x v="0"/>
    <n v="128.124"/>
  </r>
  <r>
    <n v="9474"/>
    <s v="CA-2018-102925"/>
    <n v="5"/>
    <x v="0"/>
    <x v="3"/>
    <s v="10/11/2018"/>
    <x v="0"/>
    <s v="CD-12280"/>
    <s v="Christina DeMoss"/>
    <x v="0"/>
    <x v="0"/>
    <x v="15"/>
    <x v="3"/>
    <s v="FUR-FU-10004245"/>
    <x v="0"/>
    <n v="101.4"/>
  </r>
  <r>
    <n v="9475"/>
    <s v="CA-2016-100818"/>
    <n v="31"/>
    <x v="5"/>
    <x v="1"/>
    <s v="05/06/2016"/>
    <x v="0"/>
    <s v="JM-15265"/>
    <s v="Janet Molinari"/>
    <x v="1"/>
    <x v="0"/>
    <x v="10"/>
    <x v="2"/>
    <s v="OFF-LA-10000443"/>
    <x v="1"/>
    <n v="5.9039999999999999"/>
  </r>
  <r>
    <n v="9476"/>
    <s v="CA-2016-100818"/>
    <n v="31"/>
    <x v="5"/>
    <x v="1"/>
    <s v="05/06/2016"/>
    <x v="0"/>
    <s v="JM-15265"/>
    <s v="Janet Molinari"/>
    <x v="1"/>
    <x v="0"/>
    <x v="10"/>
    <x v="2"/>
    <s v="OFF-PA-10001125"/>
    <x v="1"/>
    <n v="173.488"/>
  </r>
  <r>
    <n v="9477"/>
    <s v="CA-2016-100818"/>
    <n v="31"/>
    <x v="5"/>
    <x v="1"/>
    <s v="05/06/2016"/>
    <x v="0"/>
    <s v="JM-15265"/>
    <s v="Janet Molinari"/>
    <x v="1"/>
    <x v="0"/>
    <x v="10"/>
    <x v="2"/>
    <s v="FUR-FU-10002703"/>
    <x v="0"/>
    <n v="51.56"/>
  </r>
  <r>
    <n v="9478"/>
    <s v="CA-2016-100818"/>
    <n v="31"/>
    <x v="5"/>
    <x v="1"/>
    <s v="05/06/2016"/>
    <x v="0"/>
    <s v="JM-15265"/>
    <s v="Janet Molinari"/>
    <x v="1"/>
    <x v="0"/>
    <x v="10"/>
    <x v="2"/>
    <s v="OFF-BI-10004364"/>
    <x v="1"/>
    <n v="3.5640000000000001"/>
  </r>
  <r>
    <n v="9479"/>
    <s v="CA-2015-126193"/>
    <n v="7"/>
    <x v="8"/>
    <x v="2"/>
    <s v="14/09/2015"/>
    <x v="1"/>
    <s v="SS-20410"/>
    <s v="Shahid Shariari"/>
    <x v="0"/>
    <x v="0"/>
    <x v="10"/>
    <x v="2"/>
    <s v="OFF-FA-10000936"/>
    <x v="1"/>
    <n v="13.16"/>
  </r>
  <r>
    <n v="9480"/>
    <s v="CA-2015-126193"/>
    <n v="7"/>
    <x v="8"/>
    <x v="2"/>
    <s v="14/09/2015"/>
    <x v="1"/>
    <s v="SS-20410"/>
    <s v="Shahid Shariari"/>
    <x v="0"/>
    <x v="0"/>
    <x v="10"/>
    <x v="2"/>
    <s v="OFF-BI-10001249"/>
    <x v="1"/>
    <n v="3.8279999999999998"/>
  </r>
  <r>
    <n v="9481"/>
    <s v="CA-2015-126193"/>
    <n v="7"/>
    <x v="8"/>
    <x v="2"/>
    <s v="14/09/2015"/>
    <x v="1"/>
    <s v="SS-20410"/>
    <s v="Shahid Shariari"/>
    <x v="0"/>
    <x v="0"/>
    <x v="10"/>
    <x v="2"/>
    <s v="OFF-BI-10004632"/>
    <x v="1"/>
    <n v="304.99"/>
  </r>
  <r>
    <n v="9482"/>
    <s v="CA-2018-150504"/>
    <n v="6"/>
    <x v="0"/>
    <x v="3"/>
    <s v="12/11/2018"/>
    <x v="1"/>
    <s v="HG-14845"/>
    <s v="Harry Greene"/>
    <x v="0"/>
    <x v="0"/>
    <x v="5"/>
    <x v="2"/>
    <s v="OFF-ST-10000615"/>
    <x v="1"/>
    <n v="18.16"/>
  </r>
  <r>
    <n v="9483"/>
    <s v="CA-2016-158351"/>
    <n v="20"/>
    <x v="1"/>
    <x v="1"/>
    <s v="24/06/2016"/>
    <x v="0"/>
    <s v="BC-11125"/>
    <s v="Becky Castell"/>
    <x v="2"/>
    <x v="0"/>
    <x v="9"/>
    <x v="3"/>
    <s v="TEC-AC-10001838"/>
    <x v="2"/>
    <n v="319.98399999999998"/>
  </r>
  <r>
    <n v="9484"/>
    <s v="CA-2015-122679"/>
    <n v="22"/>
    <x v="7"/>
    <x v="2"/>
    <s v="28/07/2015"/>
    <x v="1"/>
    <s v="AB-10255"/>
    <s v="Alejandro Ballentine"/>
    <x v="2"/>
    <x v="0"/>
    <x v="1"/>
    <x v="1"/>
    <s v="OFF-AR-10004757"/>
    <x v="1"/>
    <n v="19.68"/>
  </r>
  <r>
    <n v="9485"/>
    <s v="CA-2017-164770"/>
    <n v="2"/>
    <x v="4"/>
    <x v="0"/>
    <s v="04/12/2017"/>
    <x v="0"/>
    <s v="MY-18295"/>
    <s v="Muhammed Yedwab"/>
    <x v="1"/>
    <x v="0"/>
    <x v="5"/>
    <x v="2"/>
    <s v="FUR-BO-10003893"/>
    <x v="0"/>
    <n v="781.86400000000003"/>
  </r>
  <r>
    <n v="9486"/>
    <s v="CA-2017-164770"/>
    <n v="2"/>
    <x v="4"/>
    <x v="0"/>
    <s v="04/12/2017"/>
    <x v="0"/>
    <s v="MY-18295"/>
    <s v="Muhammed Yedwab"/>
    <x v="1"/>
    <x v="0"/>
    <x v="5"/>
    <x v="2"/>
    <s v="OFF-PA-10003893"/>
    <x v="1"/>
    <n v="30.815999999999999"/>
  </r>
  <r>
    <n v="9487"/>
    <s v="CA-2018-130505"/>
    <n v="12"/>
    <x v="2"/>
    <x v="3"/>
    <s v="12/10/2018"/>
    <x v="3"/>
    <s v="NF-18385"/>
    <s v="Natalie Fritzler"/>
    <x v="0"/>
    <x v="0"/>
    <x v="48"/>
    <x v="3"/>
    <s v="FUR-TA-10001932"/>
    <x v="0"/>
    <n v="673.34400000000005"/>
  </r>
  <r>
    <n v="9488"/>
    <s v="US-2018-125213"/>
    <n v="11"/>
    <x v="4"/>
    <x v="3"/>
    <s v="13/12/2018"/>
    <x v="2"/>
    <s v="NB-18655"/>
    <s v="Nona Balk"/>
    <x v="1"/>
    <x v="0"/>
    <x v="30"/>
    <x v="3"/>
    <s v="OFF-FA-10001561"/>
    <x v="1"/>
    <n v="6.54"/>
  </r>
  <r>
    <n v="9489"/>
    <s v="CA-2016-156566"/>
    <n v="1"/>
    <x v="2"/>
    <x v="1"/>
    <s v="04/10/2016"/>
    <x v="2"/>
    <s v="EM-13960"/>
    <s v="Eric Murdock"/>
    <x v="0"/>
    <x v="0"/>
    <x v="21"/>
    <x v="1"/>
    <s v="TEC-PH-10001817"/>
    <x v="2"/>
    <n v="572.79999999999995"/>
  </r>
  <r>
    <n v="9490"/>
    <s v="US-2017-102232"/>
    <n v="5"/>
    <x v="6"/>
    <x v="0"/>
    <s v="11/08/2017"/>
    <x v="1"/>
    <s v="MF-17665"/>
    <s v="Maureen Fritzler"/>
    <x v="1"/>
    <x v="0"/>
    <x v="19"/>
    <x v="0"/>
    <s v="OFF-AR-10000538"/>
    <x v="1"/>
    <n v="197.05"/>
  </r>
  <r>
    <n v="9491"/>
    <s v="CA-2018-111738"/>
    <n v="3"/>
    <x v="9"/>
    <x v="3"/>
    <s v="07/01/2018"/>
    <x v="1"/>
    <s v="CM-12385"/>
    <s v="Christopher Martinez"/>
    <x v="0"/>
    <x v="0"/>
    <x v="1"/>
    <x v="1"/>
    <s v="OFF-BI-10004584"/>
    <x v="1"/>
    <n v="2022.2719999999999"/>
  </r>
  <r>
    <n v="9492"/>
    <s v="CA-2018-111738"/>
    <n v="3"/>
    <x v="9"/>
    <x v="3"/>
    <s v="07/01/2018"/>
    <x v="1"/>
    <s v="CM-12385"/>
    <s v="Christopher Martinez"/>
    <x v="0"/>
    <x v="0"/>
    <x v="1"/>
    <x v="1"/>
    <s v="OFF-AR-10000817"/>
    <x v="1"/>
    <n v="9.1199999999999992"/>
  </r>
  <r>
    <n v="9493"/>
    <s v="CA-2018-163188"/>
    <n v="7"/>
    <x v="0"/>
    <x v="3"/>
    <s v="07/11/2018"/>
    <x v="3"/>
    <s v="EC-14050"/>
    <s v="Erin Creighton"/>
    <x v="0"/>
    <x v="0"/>
    <x v="26"/>
    <x v="2"/>
    <s v="OFF-BI-10000756"/>
    <x v="1"/>
    <n v="38.159999999999997"/>
  </r>
  <r>
    <n v="9494"/>
    <s v="CA-2017-105207"/>
    <n v="3"/>
    <x v="9"/>
    <x v="0"/>
    <s v="08/01/2017"/>
    <x v="1"/>
    <s v="BO-11350"/>
    <s v="Bill Overfelt"/>
    <x v="1"/>
    <x v="0"/>
    <x v="26"/>
    <x v="2"/>
    <s v="FUR-TA-10000617"/>
    <x v="0"/>
    <n v="1592.85"/>
  </r>
  <r>
    <n v="9495"/>
    <s v="CA-2017-105207"/>
    <n v="3"/>
    <x v="9"/>
    <x v="0"/>
    <s v="08/01/2017"/>
    <x v="1"/>
    <s v="BO-11350"/>
    <s v="Bill Overfelt"/>
    <x v="1"/>
    <x v="0"/>
    <x v="26"/>
    <x v="2"/>
    <s v="OFF-BI-10004364"/>
    <x v="1"/>
    <n v="11.88"/>
  </r>
  <r>
    <n v="9496"/>
    <s v="US-2017-123610"/>
    <n v="12"/>
    <x v="5"/>
    <x v="0"/>
    <s v="16/05/2017"/>
    <x v="1"/>
    <s v="VM-21835"/>
    <s v="Vivian Mathis"/>
    <x v="0"/>
    <x v="0"/>
    <x v="1"/>
    <x v="1"/>
    <s v="TEC-AC-10004518"/>
    <x v="2"/>
    <n v="120"/>
  </r>
  <r>
    <n v="9497"/>
    <s v="US-2017-123610"/>
    <n v="12"/>
    <x v="5"/>
    <x v="0"/>
    <s v="16/05/2017"/>
    <x v="1"/>
    <s v="VM-21835"/>
    <s v="Vivian Mathis"/>
    <x v="0"/>
    <x v="0"/>
    <x v="1"/>
    <x v="1"/>
    <s v="OFF-AP-10002222"/>
    <x v="1"/>
    <n v="8.67"/>
  </r>
  <r>
    <n v="9498"/>
    <s v="CA-2018-118213"/>
    <n v="5"/>
    <x v="0"/>
    <x v="3"/>
    <s v="07/11/2018"/>
    <x v="2"/>
    <s v="AB-10060"/>
    <s v="Adam Bellavance"/>
    <x v="2"/>
    <x v="0"/>
    <x v="14"/>
    <x v="2"/>
    <s v="OFF-PA-10002615"/>
    <x v="1"/>
    <n v="4.41"/>
  </r>
  <r>
    <n v="9499"/>
    <s v="CA-2018-118213"/>
    <n v="5"/>
    <x v="0"/>
    <x v="3"/>
    <s v="07/11/2018"/>
    <x v="2"/>
    <s v="AB-10060"/>
    <s v="Adam Bellavance"/>
    <x v="2"/>
    <x v="0"/>
    <x v="14"/>
    <x v="2"/>
    <s v="OFF-PA-10000565"/>
    <x v="1"/>
    <n v="167.94"/>
  </r>
  <r>
    <n v="9500"/>
    <s v="CA-2018-118213"/>
    <n v="5"/>
    <x v="0"/>
    <x v="3"/>
    <s v="07/11/2018"/>
    <x v="2"/>
    <s v="AB-10060"/>
    <s v="Adam Bellavance"/>
    <x v="2"/>
    <x v="0"/>
    <x v="14"/>
    <x v="2"/>
    <s v="OFF-PA-10003673"/>
    <x v="1"/>
    <n v="67.8"/>
  </r>
  <r>
    <n v="9501"/>
    <s v="CA-2017-149237"/>
    <n v="26"/>
    <x v="5"/>
    <x v="0"/>
    <s v="30/05/2017"/>
    <x v="1"/>
    <s v="CM-12235"/>
    <s v="Chris McAfee"/>
    <x v="0"/>
    <x v="0"/>
    <x v="6"/>
    <x v="2"/>
    <s v="FUR-FU-10002088"/>
    <x v="0"/>
    <n v="26.94"/>
  </r>
  <r>
    <n v="9502"/>
    <s v="US-2016-158589"/>
    <n v="20"/>
    <x v="0"/>
    <x v="1"/>
    <s v="24/11/2016"/>
    <x v="1"/>
    <s v="KW-16570"/>
    <s v="Kelly Williams"/>
    <x v="0"/>
    <x v="0"/>
    <x v="1"/>
    <x v="1"/>
    <s v="FUR-FU-10001546"/>
    <x v="0"/>
    <n v="32.04"/>
  </r>
  <r>
    <n v="9503"/>
    <s v="CA-2017-101329"/>
    <n v="22"/>
    <x v="3"/>
    <x v="0"/>
    <s v="29/04/2017"/>
    <x v="1"/>
    <s v="MM-17920"/>
    <s v="Michael Moore"/>
    <x v="0"/>
    <x v="0"/>
    <x v="15"/>
    <x v="3"/>
    <s v="OFF-AR-10000614"/>
    <x v="1"/>
    <n v="32.130000000000003"/>
  </r>
  <r>
    <n v="9504"/>
    <s v="CA-2017-101329"/>
    <n v="22"/>
    <x v="3"/>
    <x v="0"/>
    <s v="29/04/2017"/>
    <x v="1"/>
    <s v="MM-17920"/>
    <s v="Michael Moore"/>
    <x v="0"/>
    <x v="0"/>
    <x v="15"/>
    <x v="3"/>
    <s v="OFF-AR-10003190"/>
    <x v="1"/>
    <n v="2.88"/>
  </r>
  <r>
    <n v="9505"/>
    <s v="CA-2017-113607"/>
    <n v="14"/>
    <x v="2"/>
    <x v="0"/>
    <s v="18/10/2017"/>
    <x v="1"/>
    <s v="PW-19030"/>
    <s v="Pauline Webber"/>
    <x v="1"/>
    <x v="0"/>
    <x v="15"/>
    <x v="3"/>
    <s v="TEC-PH-10004094"/>
    <x v="2"/>
    <n v="1091.93"/>
  </r>
  <r>
    <n v="9506"/>
    <s v="CA-2017-113607"/>
    <n v="14"/>
    <x v="2"/>
    <x v="0"/>
    <s v="18/10/2017"/>
    <x v="1"/>
    <s v="PW-19030"/>
    <s v="Pauline Webber"/>
    <x v="1"/>
    <x v="0"/>
    <x v="15"/>
    <x v="3"/>
    <s v="OFF-PA-10001970"/>
    <x v="1"/>
    <n v="111.96"/>
  </r>
  <r>
    <n v="9507"/>
    <s v="CA-2015-149104"/>
    <n v="5"/>
    <x v="3"/>
    <x v="2"/>
    <s v="07/04/2015"/>
    <x v="0"/>
    <s v="RD-19900"/>
    <s v="Ruben Dartt"/>
    <x v="0"/>
    <x v="0"/>
    <x v="12"/>
    <x v="2"/>
    <s v="OFF-AR-10002952"/>
    <x v="1"/>
    <n v="26.7"/>
  </r>
  <r>
    <n v="9508"/>
    <s v="CA-2015-149104"/>
    <n v="5"/>
    <x v="3"/>
    <x v="2"/>
    <s v="07/04/2015"/>
    <x v="0"/>
    <s v="RD-19900"/>
    <s v="Ruben Dartt"/>
    <x v="0"/>
    <x v="0"/>
    <x v="12"/>
    <x v="2"/>
    <s v="OFF-BI-10004209"/>
    <x v="1"/>
    <n v="40.200000000000003"/>
  </r>
  <r>
    <n v="9509"/>
    <s v="CA-2015-149104"/>
    <n v="5"/>
    <x v="3"/>
    <x v="2"/>
    <s v="07/04/2015"/>
    <x v="0"/>
    <s v="RD-19900"/>
    <s v="Ruben Dartt"/>
    <x v="0"/>
    <x v="0"/>
    <x v="12"/>
    <x v="2"/>
    <s v="OFF-AR-10004685"/>
    <x v="1"/>
    <n v="13.89"/>
  </r>
  <r>
    <n v="9510"/>
    <s v="CA-2015-149104"/>
    <n v="5"/>
    <x v="3"/>
    <x v="2"/>
    <s v="07/04/2015"/>
    <x v="0"/>
    <s v="RD-19900"/>
    <s v="Ruben Dartt"/>
    <x v="0"/>
    <x v="0"/>
    <x v="12"/>
    <x v="2"/>
    <s v="OFF-ST-10000991"/>
    <x v="1"/>
    <n v="689.82"/>
  </r>
  <r>
    <n v="9511"/>
    <s v="CA-2017-105263"/>
    <n v="6"/>
    <x v="6"/>
    <x v="0"/>
    <s v="11/08/2017"/>
    <x v="1"/>
    <s v="LM-17065"/>
    <s v="Liz MacKendrick"/>
    <x v="0"/>
    <x v="0"/>
    <x v="15"/>
    <x v="3"/>
    <s v="OFF-AR-10002399"/>
    <x v="1"/>
    <n v="38.340000000000003"/>
  </r>
  <r>
    <n v="9512"/>
    <s v="CA-2015-130575"/>
    <n v="14"/>
    <x v="4"/>
    <x v="2"/>
    <s v="16/12/2015"/>
    <x v="2"/>
    <s v="CS-11845"/>
    <s v="Cari Sayre"/>
    <x v="1"/>
    <x v="0"/>
    <x v="10"/>
    <x v="2"/>
    <s v="OFF-BI-10002353"/>
    <x v="1"/>
    <n v="9.2639999999999993"/>
  </r>
  <r>
    <n v="9513"/>
    <s v="CA-2018-142461"/>
    <n v="30"/>
    <x v="5"/>
    <x v="3"/>
    <s v="03/06/2018"/>
    <x v="0"/>
    <s v="KT-16480"/>
    <s v="Kean Thornton"/>
    <x v="0"/>
    <x v="0"/>
    <x v="5"/>
    <x v="2"/>
    <s v="FUR-BO-10001811"/>
    <x v="0"/>
    <n v="204.66640000000001"/>
  </r>
  <r>
    <n v="9514"/>
    <s v="CA-2017-125220"/>
    <n v="14"/>
    <x v="2"/>
    <x v="0"/>
    <s v="19/10/2017"/>
    <x v="1"/>
    <s v="BE-11410"/>
    <s v="Bobby Elias"/>
    <x v="0"/>
    <x v="0"/>
    <x v="6"/>
    <x v="2"/>
    <s v="TEC-AC-10003033"/>
    <x v="2"/>
    <n v="1649.75"/>
  </r>
  <r>
    <n v="9515"/>
    <s v="CA-2015-100293"/>
    <n v="14"/>
    <x v="10"/>
    <x v="2"/>
    <s v="18/03/2015"/>
    <x v="1"/>
    <s v="NF-18475"/>
    <s v="Neil Französisch"/>
    <x v="2"/>
    <x v="0"/>
    <x v="2"/>
    <x v="0"/>
    <s v="OFF-PA-10000176"/>
    <x v="1"/>
    <n v="91.055999999999997"/>
  </r>
  <r>
    <n v="9516"/>
    <s v="CA-2015-154165"/>
    <n v="17"/>
    <x v="11"/>
    <x v="2"/>
    <s v="24/02/2015"/>
    <x v="1"/>
    <s v="DL-13315"/>
    <s v="Delfina Latchford"/>
    <x v="0"/>
    <x v="0"/>
    <x v="10"/>
    <x v="2"/>
    <s v="OFF-AR-10003631"/>
    <x v="1"/>
    <n v="54.207999999999998"/>
  </r>
  <r>
    <n v="9517"/>
    <s v="CA-2016-123939"/>
    <n v="24"/>
    <x v="6"/>
    <x v="1"/>
    <s v="26/08/2016"/>
    <x v="0"/>
    <s v="MS-17710"/>
    <s v="Maurice Satty"/>
    <x v="0"/>
    <x v="0"/>
    <x v="24"/>
    <x v="3"/>
    <s v="TEC-PH-10000923"/>
    <x v="2"/>
    <n v="26.981999999999999"/>
  </r>
  <r>
    <n v="9518"/>
    <s v="CA-2016-123939"/>
    <n v="24"/>
    <x v="6"/>
    <x v="1"/>
    <s v="26/08/2016"/>
    <x v="0"/>
    <s v="MS-17710"/>
    <s v="Maurice Satty"/>
    <x v="0"/>
    <x v="0"/>
    <x v="24"/>
    <x v="3"/>
    <s v="OFF-LA-10003190"/>
    <x v="1"/>
    <n v="6.9119999999999999"/>
  </r>
  <r>
    <n v="9519"/>
    <s v="CA-2016-123939"/>
    <n v="24"/>
    <x v="6"/>
    <x v="1"/>
    <s v="26/08/2016"/>
    <x v="0"/>
    <s v="MS-17710"/>
    <s v="Maurice Satty"/>
    <x v="0"/>
    <x v="0"/>
    <x v="24"/>
    <x v="3"/>
    <s v="OFF-ST-10003208"/>
    <x v="1"/>
    <n v="435.50400000000002"/>
  </r>
  <r>
    <n v="9520"/>
    <s v="US-2018-104451"/>
    <n v="8"/>
    <x v="5"/>
    <x v="3"/>
    <s v="12/05/2018"/>
    <x v="0"/>
    <s v="MM-18055"/>
    <s v="Michelle Moray"/>
    <x v="0"/>
    <x v="0"/>
    <x v="1"/>
    <x v="1"/>
    <s v="OFF-AP-10000692"/>
    <x v="1"/>
    <n v="81.08"/>
  </r>
  <r>
    <n v="9521"/>
    <s v="CA-2017-101189"/>
    <n v="4"/>
    <x v="11"/>
    <x v="0"/>
    <s v="09/02/2017"/>
    <x v="1"/>
    <s v="JB-15400"/>
    <s v="Jennifer Braxton"/>
    <x v="1"/>
    <x v="0"/>
    <x v="1"/>
    <x v="1"/>
    <s v="OFF-ST-10004180"/>
    <x v="1"/>
    <n v="93.02"/>
  </r>
  <r>
    <n v="9522"/>
    <s v="CA-2015-169446"/>
    <n v="19"/>
    <x v="4"/>
    <x v="2"/>
    <s v="25/12/2015"/>
    <x v="1"/>
    <s v="SG-20605"/>
    <s v="Speros Goranitis"/>
    <x v="0"/>
    <x v="0"/>
    <x v="10"/>
    <x v="2"/>
    <s v="TEC-PH-10002817"/>
    <x v="2"/>
    <n v="323.976"/>
  </r>
  <r>
    <n v="9523"/>
    <s v="CA-2015-169446"/>
    <n v="19"/>
    <x v="4"/>
    <x v="2"/>
    <s v="25/12/2015"/>
    <x v="1"/>
    <s v="SG-20605"/>
    <s v="Speros Goranitis"/>
    <x v="0"/>
    <x v="0"/>
    <x v="10"/>
    <x v="2"/>
    <s v="OFF-PA-10000295"/>
    <x v="1"/>
    <n v="15.552"/>
  </r>
  <r>
    <n v="9524"/>
    <s v="CA-2015-169446"/>
    <n v="19"/>
    <x v="4"/>
    <x v="2"/>
    <s v="25/12/2015"/>
    <x v="1"/>
    <s v="SG-20605"/>
    <s v="Speros Goranitis"/>
    <x v="0"/>
    <x v="0"/>
    <x v="10"/>
    <x v="2"/>
    <s v="OFF-ST-10000419"/>
    <x v="1"/>
    <n v="32.591999999999999"/>
  </r>
  <r>
    <n v="9525"/>
    <s v="CA-2018-156958"/>
    <n v="5"/>
    <x v="4"/>
    <x v="3"/>
    <s v="06/12/2018"/>
    <x v="2"/>
    <s v="PB-18805"/>
    <s v="Patrick Bzostek"/>
    <x v="2"/>
    <x v="0"/>
    <x v="4"/>
    <x v="1"/>
    <s v="OFF-BI-10001524"/>
    <x v="1"/>
    <n v="83.92"/>
  </r>
  <r>
    <n v="9526"/>
    <s v="CA-2018-156958"/>
    <n v="5"/>
    <x v="4"/>
    <x v="3"/>
    <s v="06/12/2018"/>
    <x v="2"/>
    <s v="PB-18805"/>
    <s v="Patrick Bzostek"/>
    <x v="2"/>
    <x v="0"/>
    <x v="4"/>
    <x v="1"/>
    <s v="FUR-FU-10003268"/>
    <x v="0"/>
    <n v="199.9"/>
  </r>
  <r>
    <n v="9527"/>
    <s v="CA-2018-156958"/>
    <n v="5"/>
    <x v="4"/>
    <x v="3"/>
    <s v="06/12/2018"/>
    <x v="2"/>
    <s v="PB-18805"/>
    <s v="Patrick Bzostek"/>
    <x v="2"/>
    <x v="0"/>
    <x v="4"/>
    <x v="1"/>
    <s v="TEC-PH-10000148"/>
    <x v="2"/>
    <n v="31.175999999999998"/>
  </r>
  <r>
    <n v="9528"/>
    <s v="CA-2018-156958"/>
    <n v="5"/>
    <x v="4"/>
    <x v="3"/>
    <s v="06/12/2018"/>
    <x v="2"/>
    <s v="PB-18805"/>
    <s v="Patrick Bzostek"/>
    <x v="2"/>
    <x v="0"/>
    <x v="4"/>
    <x v="1"/>
    <s v="OFF-BI-10001543"/>
    <x v="1"/>
    <n v="172.75200000000001"/>
  </r>
  <r>
    <n v="9529"/>
    <s v="CA-2018-156958"/>
    <n v="5"/>
    <x v="4"/>
    <x v="3"/>
    <s v="06/12/2018"/>
    <x v="2"/>
    <s v="PB-18805"/>
    <s v="Patrick Bzostek"/>
    <x v="2"/>
    <x v="0"/>
    <x v="4"/>
    <x v="1"/>
    <s v="OFF-BI-10002071"/>
    <x v="1"/>
    <n v="9.2959999999999994"/>
  </r>
  <r>
    <n v="9530"/>
    <s v="CA-2018-101637"/>
    <n v="24"/>
    <x v="10"/>
    <x v="3"/>
    <s v="25/03/2018"/>
    <x v="3"/>
    <s v="AC-10615"/>
    <s v="Ann Chong"/>
    <x v="1"/>
    <x v="0"/>
    <x v="5"/>
    <x v="2"/>
    <s v="OFF-ST-10002352"/>
    <x v="1"/>
    <n v="12.768000000000001"/>
  </r>
  <r>
    <n v="9531"/>
    <s v="CA-2018-111759"/>
    <n v="8"/>
    <x v="7"/>
    <x v="3"/>
    <s v="12/07/2018"/>
    <x v="1"/>
    <s v="MR-17545"/>
    <s v="Mathew Reese"/>
    <x v="2"/>
    <x v="0"/>
    <x v="4"/>
    <x v="1"/>
    <s v="OFF-PA-10003127"/>
    <x v="1"/>
    <n v="52.76"/>
  </r>
  <r>
    <n v="9532"/>
    <s v="CA-2018-102729"/>
    <n v="26"/>
    <x v="2"/>
    <x v="3"/>
    <s v="31/10/2018"/>
    <x v="1"/>
    <s v="BF-11215"/>
    <s v="Benjamin Farhat"/>
    <x v="2"/>
    <x v="0"/>
    <x v="5"/>
    <x v="2"/>
    <s v="OFF-ST-10000464"/>
    <x v="1"/>
    <n v="55.616"/>
  </r>
  <r>
    <n v="9533"/>
    <s v="CA-2017-116596"/>
    <n v="27"/>
    <x v="2"/>
    <x v="0"/>
    <s v="31/10/2017"/>
    <x v="1"/>
    <s v="BW-11200"/>
    <s v="Ben Wallace"/>
    <x v="0"/>
    <x v="0"/>
    <x v="15"/>
    <x v="3"/>
    <s v="FUR-CH-10000553"/>
    <x v="0"/>
    <n v="427.64400000000001"/>
  </r>
  <r>
    <n v="9534"/>
    <s v="CA-2017-116596"/>
    <n v="27"/>
    <x v="2"/>
    <x v="0"/>
    <s v="31/10/2017"/>
    <x v="1"/>
    <s v="BW-11200"/>
    <s v="Ben Wallace"/>
    <x v="0"/>
    <x v="0"/>
    <x v="15"/>
    <x v="3"/>
    <s v="OFF-FA-10000134"/>
    <x v="1"/>
    <n v="40.67"/>
  </r>
  <r>
    <n v="9535"/>
    <s v="CA-2017-116596"/>
    <n v="27"/>
    <x v="2"/>
    <x v="0"/>
    <s v="31/10/2017"/>
    <x v="1"/>
    <s v="BW-11200"/>
    <s v="Ben Wallace"/>
    <x v="0"/>
    <x v="0"/>
    <x v="15"/>
    <x v="3"/>
    <s v="OFF-ST-10000636"/>
    <x v="1"/>
    <n v="33.479999999999997"/>
  </r>
  <r>
    <n v="9536"/>
    <s v="CA-2017-116596"/>
    <n v="27"/>
    <x v="2"/>
    <x v="0"/>
    <s v="31/10/2017"/>
    <x v="1"/>
    <s v="BW-11200"/>
    <s v="Ben Wallace"/>
    <x v="0"/>
    <x v="0"/>
    <x v="15"/>
    <x v="3"/>
    <s v="OFF-BI-10002949"/>
    <x v="1"/>
    <n v="9.7279999999999998"/>
  </r>
  <r>
    <n v="9537"/>
    <s v="CA-2018-124191"/>
    <n v="12"/>
    <x v="1"/>
    <x v="3"/>
    <s v="14/06/2018"/>
    <x v="0"/>
    <s v="TS-21610"/>
    <s v="Troy Staebel"/>
    <x v="0"/>
    <x v="0"/>
    <x v="10"/>
    <x v="2"/>
    <s v="FUR-FU-10002364"/>
    <x v="0"/>
    <n v="8.8559999999999999"/>
  </r>
  <r>
    <n v="9538"/>
    <s v="CA-2017-148747"/>
    <n v="25"/>
    <x v="8"/>
    <x v="0"/>
    <s v="27/09/2017"/>
    <x v="2"/>
    <s v="AS-10045"/>
    <s v="Aaron Smayling"/>
    <x v="1"/>
    <x v="0"/>
    <x v="1"/>
    <x v="1"/>
    <s v="FUR-BO-10002613"/>
    <x v="0"/>
    <n v="477.666"/>
  </r>
  <r>
    <n v="9539"/>
    <s v="US-2018-169488"/>
    <n v="7"/>
    <x v="8"/>
    <x v="3"/>
    <s v="09/09/2018"/>
    <x v="2"/>
    <s v="AA-10375"/>
    <s v="Allen Armold"/>
    <x v="0"/>
    <x v="0"/>
    <x v="34"/>
    <x v="3"/>
    <s v="OFF-PA-10002659"/>
    <x v="1"/>
    <n v="16.899999999999999"/>
  </r>
  <r>
    <n v="9540"/>
    <s v="US-2018-169488"/>
    <n v="7"/>
    <x v="8"/>
    <x v="3"/>
    <s v="09/09/2018"/>
    <x v="2"/>
    <s v="AA-10375"/>
    <s v="Allen Armold"/>
    <x v="0"/>
    <x v="0"/>
    <x v="34"/>
    <x v="3"/>
    <s v="OFF-PA-10000157"/>
    <x v="1"/>
    <n v="39.96"/>
  </r>
  <r>
    <n v="9541"/>
    <s v="CA-2016-135727"/>
    <n v="11"/>
    <x v="5"/>
    <x v="1"/>
    <s v="16/05/2016"/>
    <x v="0"/>
    <s v="PS-18970"/>
    <s v="Paul Stevenson"/>
    <x v="2"/>
    <x v="0"/>
    <x v="16"/>
    <x v="1"/>
    <s v="FUR-CH-10004540"/>
    <x v="0"/>
    <n v="191.96799999999999"/>
  </r>
  <r>
    <n v="9542"/>
    <s v="CA-2016-135251"/>
    <n v="6"/>
    <x v="6"/>
    <x v="1"/>
    <s v="10/08/2016"/>
    <x v="1"/>
    <s v="RP-19270"/>
    <s v="Rachel Payne"/>
    <x v="1"/>
    <x v="0"/>
    <x v="5"/>
    <x v="2"/>
    <s v="OFF-LA-10004544"/>
    <x v="1"/>
    <n v="35.520000000000003"/>
  </r>
  <r>
    <n v="9543"/>
    <s v="CA-2016-135251"/>
    <n v="6"/>
    <x v="6"/>
    <x v="1"/>
    <s v="10/08/2016"/>
    <x v="1"/>
    <s v="RP-19270"/>
    <s v="Rachel Payne"/>
    <x v="1"/>
    <x v="0"/>
    <x v="5"/>
    <x v="2"/>
    <s v="OFF-BI-10001097"/>
    <x v="1"/>
    <n v="6.23"/>
  </r>
  <r>
    <n v="9544"/>
    <s v="CA-2016-135251"/>
    <n v="6"/>
    <x v="6"/>
    <x v="1"/>
    <s v="10/08/2016"/>
    <x v="1"/>
    <s v="RP-19270"/>
    <s v="Rachel Payne"/>
    <x v="1"/>
    <x v="0"/>
    <x v="5"/>
    <x v="2"/>
    <s v="OFF-PA-10003302"/>
    <x v="1"/>
    <n v="56.704000000000001"/>
  </r>
  <r>
    <n v="9545"/>
    <s v="CA-2016-135251"/>
    <n v="6"/>
    <x v="6"/>
    <x v="1"/>
    <s v="10/08/2016"/>
    <x v="1"/>
    <s v="RP-19270"/>
    <s v="Rachel Payne"/>
    <x v="1"/>
    <x v="0"/>
    <x v="5"/>
    <x v="2"/>
    <s v="FUR-BO-10003965"/>
    <x v="0"/>
    <n v="369.19920000000002"/>
  </r>
  <r>
    <n v="9546"/>
    <s v="CA-2015-166590"/>
    <n v="29"/>
    <x v="2"/>
    <x v="2"/>
    <s v="02/11/2015"/>
    <x v="1"/>
    <s v="NC-18625"/>
    <s v="Noah Childs"/>
    <x v="1"/>
    <x v="0"/>
    <x v="14"/>
    <x v="2"/>
    <s v="TEC-AC-10003433"/>
    <x v="2"/>
    <n v="1.98"/>
  </r>
  <r>
    <n v="9547"/>
    <s v="CA-2015-166590"/>
    <n v="29"/>
    <x v="2"/>
    <x v="2"/>
    <s v="02/11/2015"/>
    <x v="1"/>
    <s v="NC-18625"/>
    <s v="Noah Childs"/>
    <x v="1"/>
    <x v="0"/>
    <x v="14"/>
    <x v="2"/>
    <s v="OFF-PA-10000482"/>
    <x v="1"/>
    <n v="75.88"/>
  </r>
  <r>
    <n v="9548"/>
    <s v="CA-2017-131744"/>
    <n v="18"/>
    <x v="1"/>
    <x v="0"/>
    <s v="20/06/2017"/>
    <x v="0"/>
    <s v="SC-20770"/>
    <s v="Stewart Carmichael"/>
    <x v="1"/>
    <x v="0"/>
    <x v="9"/>
    <x v="3"/>
    <s v="OFF-PA-10004610"/>
    <x v="1"/>
    <n v="6.8479999999999999"/>
  </r>
  <r>
    <n v="9549"/>
    <s v="CA-2017-131744"/>
    <n v="18"/>
    <x v="1"/>
    <x v="0"/>
    <s v="20/06/2017"/>
    <x v="0"/>
    <s v="SC-20770"/>
    <s v="Stewart Carmichael"/>
    <x v="1"/>
    <x v="0"/>
    <x v="9"/>
    <x v="3"/>
    <s v="OFF-BI-10003910"/>
    <x v="1"/>
    <n v="4.6260000000000003"/>
  </r>
  <r>
    <n v="9550"/>
    <s v="CA-2017-131744"/>
    <n v="18"/>
    <x v="1"/>
    <x v="0"/>
    <s v="20/06/2017"/>
    <x v="0"/>
    <s v="SC-20770"/>
    <s v="Stewart Carmichael"/>
    <x v="1"/>
    <x v="0"/>
    <x v="9"/>
    <x v="3"/>
    <s v="OFF-AP-10001394"/>
    <x v="1"/>
    <n v="453.6"/>
  </r>
  <r>
    <n v="9551"/>
    <s v="CA-2016-160864"/>
    <n v="3"/>
    <x v="5"/>
    <x v="1"/>
    <s v="06/05/2016"/>
    <x v="2"/>
    <s v="NF-18595"/>
    <s v="Nicole Fjeld"/>
    <x v="2"/>
    <x v="0"/>
    <x v="1"/>
    <x v="1"/>
    <s v="OFF-BI-10004654"/>
    <x v="1"/>
    <n v="13.848000000000001"/>
  </r>
  <r>
    <n v="9552"/>
    <s v="CA-2016-147690"/>
    <n v="10"/>
    <x v="0"/>
    <x v="1"/>
    <s v="14/11/2016"/>
    <x v="1"/>
    <s v="SC-20020"/>
    <s v="Sam Craven"/>
    <x v="0"/>
    <x v="0"/>
    <x v="9"/>
    <x v="3"/>
    <s v="OFF-ST-10001526"/>
    <x v="1"/>
    <n v="577.58399999999995"/>
  </r>
  <r>
    <n v="9553"/>
    <s v="CA-2016-163923"/>
    <n v="30"/>
    <x v="5"/>
    <x v="1"/>
    <s v="03/06/2016"/>
    <x v="1"/>
    <s v="BD-11560"/>
    <s v="Brendan Dodson"/>
    <x v="2"/>
    <x v="0"/>
    <x v="17"/>
    <x v="0"/>
    <s v="TEC-AC-10000358"/>
    <x v="2"/>
    <n v="151.96"/>
  </r>
  <r>
    <n v="9554"/>
    <s v="CA-2017-125724"/>
    <n v="22"/>
    <x v="8"/>
    <x v="0"/>
    <s v="27/09/2017"/>
    <x v="1"/>
    <s v="SM-20950"/>
    <s v="Suzanne McNair"/>
    <x v="1"/>
    <x v="0"/>
    <x v="22"/>
    <x v="1"/>
    <s v="FUR-FU-10000246"/>
    <x v="0"/>
    <n v="68.432000000000002"/>
  </r>
  <r>
    <n v="9555"/>
    <s v="CA-2016-111612"/>
    <n v="28"/>
    <x v="0"/>
    <x v="1"/>
    <s v="02/12/2016"/>
    <x v="1"/>
    <s v="EB-14110"/>
    <s v="Eugene Barchas"/>
    <x v="0"/>
    <x v="0"/>
    <x v="24"/>
    <x v="3"/>
    <s v="FUR-FU-10003799"/>
    <x v="0"/>
    <n v="71.12"/>
  </r>
  <r>
    <n v="9556"/>
    <s v="CA-2016-111612"/>
    <n v="28"/>
    <x v="0"/>
    <x v="1"/>
    <s v="02/12/2016"/>
    <x v="1"/>
    <s v="EB-14110"/>
    <s v="Eugene Barchas"/>
    <x v="0"/>
    <x v="0"/>
    <x v="24"/>
    <x v="3"/>
    <s v="OFF-FA-10003021"/>
    <x v="1"/>
    <n v="3.008"/>
  </r>
  <r>
    <n v="9557"/>
    <s v="CA-2016-156853"/>
    <n v="3"/>
    <x v="4"/>
    <x v="1"/>
    <s v="05/12/2016"/>
    <x v="0"/>
    <s v="HP-14815"/>
    <s v="Harold Pawlan"/>
    <x v="2"/>
    <x v="0"/>
    <x v="38"/>
    <x v="3"/>
    <s v="OFF-PA-10003656"/>
    <x v="1"/>
    <n v="184.66"/>
  </r>
  <r>
    <n v="9558"/>
    <s v="CA-2015-103086"/>
    <n v="17"/>
    <x v="2"/>
    <x v="2"/>
    <s v="19/10/2015"/>
    <x v="0"/>
    <s v="EB-14170"/>
    <s v="Evan Bailliet"/>
    <x v="0"/>
    <x v="0"/>
    <x v="5"/>
    <x v="2"/>
    <s v="FUR-FU-10004586"/>
    <x v="0"/>
    <n v="5.3120000000000003"/>
  </r>
  <r>
    <n v="9559"/>
    <s v="CA-2017-129280"/>
    <n v="3"/>
    <x v="5"/>
    <x v="0"/>
    <s v="05/05/2017"/>
    <x v="2"/>
    <s v="SM-20905"/>
    <s v="Susan MacKendrick"/>
    <x v="0"/>
    <x v="0"/>
    <x v="24"/>
    <x v="3"/>
    <s v="TEC-AC-10003832"/>
    <x v="2"/>
    <n v="132.52000000000001"/>
  </r>
  <r>
    <n v="9560"/>
    <s v="CA-2017-129280"/>
    <n v="3"/>
    <x v="5"/>
    <x v="0"/>
    <s v="05/05/2017"/>
    <x v="2"/>
    <s v="SM-20905"/>
    <s v="Susan MacKendrick"/>
    <x v="0"/>
    <x v="0"/>
    <x v="24"/>
    <x v="3"/>
    <s v="OFF-ST-10002554"/>
    <x v="1"/>
    <n v="195.64"/>
  </r>
  <r>
    <n v="9561"/>
    <s v="CA-2017-129280"/>
    <n v="3"/>
    <x v="5"/>
    <x v="0"/>
    <s v="05/05/2017"/>
    <x v="2"/>
    <s v="SM-20905"/>
    <s v="Susan MacKendrick"/>
    <x v="0"/>
    <x v="0"/>
    <x v="24"/>
    <x v="3"/>
    <s v="FUR-FU-10001876"/>
    <x v="0"/>
    <n v="51.968000000000004"/>
  </r>
  <r>
    <n v="9562"/>
    <s v="CA-2017-129280"/>
    <n v="3"/>
    <x v="5"/>
    <x v="0"/>
    <s v="05/05/2017"/>
    <x v="2"/>
    <s v="SM-20905"/>
    <s v="Susan MacKendrick"/>
    <x v="0"/>
    <x v="0"/>
    <x v="24"/>
    <x v="3"/>
    <s v="TEC-AC-10002637"/>
    <x v="2"/>
    <n v="431.976"/>
  </r>
  <r>
    <n v="9563"/>
    <s v="CA-2017-129280"/>
    <n v="3"/>
    <x v="5"/>
    <x v="0"/>
    <s v="05/05/2017"/>
    <x v="2"/>
    <s v="SM-20905"/>
    <s v="Susan MacKendrick"/>
    <x v="0"/>
    <x v="0"/>
    <x v="24"/>
    <x v="3"/>
    <s v="TEC-MA-10003589"/>
    <x v="2"/>
    <n v="224.93700000000001"/>
  </r>
  <r>
    <n v="9564"/>
    <s v="CA-2017-129280"/>
    <n v="3"/>
    <x v="5"/>
    <x v="0"/>
    <s v="05/05/2017"/>
    <x v="2"/>
    <s v="SM-20905"/>
    <s v="Susan MacKendrick"/>
    <x v="0"/>
    <x v="0"/>
    <x v="24"/>
    <x v="3"/>
    <s v="OFF-LA-10000081"/>
    <x v="1"/>
    <n v="6"/>
  </r>
  <r>
    <n v="9565"/>
    <s v="CA-2016-161242"/>
    <n v="1"/>
    <x v="1"/>
    <x v="1"/>
    <s v="08/06/2016"/>
    <x v="1"/>
    <s v="CG-12040"/>
    <s v="Catherine Glotzbach"/>
    <x v="2"/>
    <x v="0"/>
    <x v="1"/>
    <x v="1"/>
    <s v="OFF-PA-10001838"/>
    <x v="1"/>
    <n v="11.76"/>
  </r>
  <r>
    <n v="9566"/>
    <s v="CA-2015-130428"/>
    <n v="31"/>
    <x v="10"/>
    <x v="2"/>
    <s v="31/03/2015"/>
    <x v="3"/>
    <s v="TG-21640"/>
    <s v="Trudy Glocke"/>
    <x v="0"/>
    <x v="0"/>
    <x v="2"/>
    <x v="0"/>
    <s v="FUR-CH-10002965"/>
    <x v="0"/>
    <n v="1125.4880000000001"/>
  </r>
  <r>
    <n v="9567"/>
    <s v="CA-2015-130428"/>
    <n v="31"/>
    <x v="10"/>
    <x v="2"/>
    <s v="31/03/2015"/>
    <x v="3"/>
    <s v="TG-21640"/>
    <s v="Trudy Glocke"/>
    <x v="0"/>
    <x v="0"/>
    <x v="2"/>
    <x v="0"/>
    <s v="OFF-BI-10001636"/>
    <x v="1"/>
    <n v="12.645"/>
  </r>
  <r>
    <n v="9568"/>
    <s v="CA-2015-130428"/>
    <n v="31"/>
    <x v="10"/>
    <x v="2"/>
    <s v="31/03/2015"/>
    <x v="3"/>
    <s v="TG-21640"/>
    <s v="Trudy Glocke"/>
    <x v="0"/>
    <x v="0"/>
    <x v="2"/>
    <x v="0"/>
    <s v="OFF-AR-10004027"/>
    <x v="1"/>
    <n v="4.032"/>
  </r>
  <r>
    <n v="9569"/>
    <s v="CA-2018-104388"/>
    <n v="5"/>
    <x v="7"/>
    <x v="3"/>
    <s v="07/07/2018"/>
    <x v="2"/>
    <s v="DK-12835"/>
    <s v="Damala Kotsonis"/>
    <x v="1"/>
    <x v="0"/>
    <x v="8"/>
    <x v="2"/>
    <s v="TEC-PH-10002293"/>
    <x v="2"/>
    <n v="79.959999999999994"/>
  </r>
  <r>
    <n v="9570"/>
    <s v="CA-2016-113131"/>
    <n v="24"/>
    <x v="8"/>
    <x v="1"/>
    <s v="24/09/2016"/>
    <x v="3"/>
    <s v="MB-17305"/>
    <s v="Maria Bertelson"/>
    <x v="0"/>
    <x v="0"/>
    <x v="24"/>
    <x v="3"/>
    <s v="OFF-BI-10003196"/>
    <x v="1"/>
    <n v="6.7320000000000002"/>
  </r>
  <r>
    <n v="9571"/>
    <s v="CA-2016-113131"/>
    <n v="24"/>
    <x v="8"/>
    <x v="1"/>
    <s v="24/09/2016"/>
    <x v="3"/>
    <s v="MB-17305"/>
    <s v="Maria Bertelson"/>
    <x v="0"/>
    <x v="0"/>
    <x v="24"/>
    <x v="3"/>
    <s v="OFF-ST-10001172"/>
    <x v="1"/>
    <n v="33.567999999999998"/>
  </r>
  <r>
    <n v="9572"/>
    <s v="CA-2016-113131"/>
    <n v="24"/>
    <x v="8"/>
    <x v="1"/>
    <s v="24/09/2016"/>
    <x v="3"/>
    <s v="MB-17305"/>
    <s v="Maria Bertelson"/>
    <x v="0"/>
    <x v="0"/>
    <x v="24"/>
    <x v="3"/>
    <s v="OFF-EN-10003068"/>
    <x v="1"/>
    <n v="15.84"/>
  </r>
  <r>
    <n v="9573"/>
    <s v="CA-2016-113131"/>
    <n v="24"/>
    <x v="8"/>
    <x v="1"/>
    <s v="24/09/2016"/>
    <x v="3"/>
    <s v="MB-17305"/>
    <s v="Maria Bertelson"/>
    <x v="0"/>
    <x v="0"/>
    <x v="24"/>
    <x v="3"/>
    <s v="OFF-LA-10003510"/>
    <x v="1"/>
    <n v="24.423999999999999"/>
  </r>
  <r>
    <n v="9574"/>
    <s v="CA-2016-113131"/>
    <n v="24"/>
    <x v="8"/>
    <x v="1"/>
    <s v="24/09/2016"/>
    <x v="3"/>
    <s v="MB-17305"/>
    <s v="Maria Bertelson"/>
    <x v="0"/>
    <x v="0"/>
    <x v="24"/>
    <x v="3"/>
    <s v="OFF-AR-10003504"/>
    <x v="1"/>
    <n v="17.12"/>
  </r>
  <r>
    <n v="9575"/>
    <s v="CA-2016-148495"/>
    <n v="13"/>
    <x v="6"/>
    <x v="1"/>
    <s v="13/08/2016"/>
    <x v="3"/>
    <s v="SF-20065"/>
    <s v="Sandra Flanagan"/>
    <x v="0"/>
    <x v="0"/>
    <x v="1"/>
    <x v="1"/>
    <s v="FUR-FU-10001889"/>
    <x v="0"/>
    <n v="31.56"/>
  </r>
  <r>
    <n v="9576"/>
    <s v="CA-2016-143147"/>
    <n v="26"/>
    <x v="5"/>
    <x v="1"/>
    <s v="28/05/2016"/>
    <x v="0"/>
    <s v="PS-18760"/>
    <s v="Pamela Stobb"/>
    <x v="0"/>
    <x v="0"/>
    <x v="5"/>
    <x v="2"/>
    <s v="FUR-CH-10000863"/>
    <x v="0"/>
    <n v="105.68600000000001"/>
  </r>
  <r>
    <n v="9577"/>
    <s v="CA-2016-143147"/>
    <n v="26"/>
    <x v="5"/>
    <x v="1"/>
    <s v="28/05/2016"/>
    <x v="0"/>
    <s v="PS-18760"/>
    <s v="Pamela Stobb"/>
    <x v="0"/>
    <x v="0"/>
    <x v="5"/>
    <x v="2"/>
    <s v="TEC-MA-10004679"/>
    <x v="2"/>
    <n v="399.54"/>
  </r>
  <r>
    <n v="9578"/>
    <s v="CA-2016-143147"/>
    <n v="26"/>
    <x v="5"/>
    <x v="1"/>
    <s v="28/05/2016"/>
    <x v="0"/>
    <s v="PS-18760"/>
    <s v="Pamela Stobb"/>
    <x v="0"/>
    <x v="0"/>
    <x v="5"/>
    <x v="2"/>
    <s v="FUR-CH-10004754"/>
    <x v="0"/>
    <n v="104.93"/>
  </r>
  <r>
    <n v="9579"/>
    <s v="CA-2018-152975"/>
    <n v="14"/>
    <x v="8"/>
    <x v="3"/>
    <s v="16/09/2018"/>
    <x v="2"/>
    <s v="RB-19705"/>
    <s v="Roger Barcio"/>
    <x v="2"/>
    <x v="0"/>
    <x v="15"/>
    <x v="3"/>
    <s v="TEC-PH-10004586"/>
    <x v="2"/>
    <n v="1079.8499999999999"/>
  </r>
  <r>
    <n v="9580"/>
    <s v="CA-2018-152975"/>
    <n v="14"/>
    <x v="8"/>
    <x v="3"/>
    <s v="16/09/2018"/>
    <x v="2"/>
    <s v="RB-19705"/>
    <s v="Roger Barcio"/>
    <x v="2"/>
    <x v="0"/>
    <x v="15"/>
    <x v="3"/>
    <s v="OFF-ST-10001370"/>
    <x v="1"/>
    <n v="70.98"/>
  </r>
  <r>
    <n v="9581"/>
    <s v="CA-2018-152975"/>
    <n v="14"/>
    <x v="8"/>
    <x v="3"/>
    <s v="16/09/2018"/>
    <x v="2"/>
    <s v="RB-19705"/>
    <s v="Roger Barcio"/>
    <x v="2"/>
    <x v="0"/>
    <x v="15"/>
    <x v="3"/>
    <s v="OFF-AR-10001988"/>
    <x v="1"/>
    <n v="29.95"/>
  </r>
  <r>
    <n v="9582"/>
    <s v="CA-2018-152975"/>
    <n v="14"/>
    <x v="8"/>
    <x v="3"/>
    <s v="16/09/2018"/>
    <x v="2"/>
    <s v="RB-19705"/>
    <s v="Roger Barcio"/>
    <x v="2"/>
    <x v="0"/>
    <x v="15"/>
    <x v="3"/>
    <s v="FUR-CH-10003298"/>
    <x v="0"/>
    <n v="589.41"/>
  </r>
  <r>
    <n v="9583"/>
    <s v="CA-2017-107475"/>
    <n v="7"/>
    <x v="1"/>
    <x v="0"/>
    <s v="11/06/2017"/>
    <x v="1"/>
    <s v="RS-19870"/>
    <s v="Roy Skaria"/>
    <x v="2"/>
    <x v="0"/>
    <x v="9"/>
    <x v="3"/>
    <s v="OFF-FA-10002988"/>
    <x v="1"/>
    <n v="9.6479999999999997"/>
  </r>
  <r>
    <n v="9584"/>
    <s v="CA-2018-116127"/>
    <n v="25"/>
    <x v="1"/>
    <x v="3"/>
    <s v="27/06/2018"/>
    <x v="0"/>
    <s v="SB-20185"/>
    <s v="Sarah Brown"/>
    <x v="0"/>
    <x v="0"/>
    <x v="15"/>
    <x v="3"/>
    <s v="FUR-BO-10002213"/>
    <x v="0"/>
    <n v="400.78399999999999"/>
  </r>
  <r>
    <n v="9585"/>
    <s v="CA-2018-132584"/>
    <n v="26"/>
    <x v="6"/>
    <x v="3"/>
    <s v="27/08/2018"/>
    <x v="2"/>
    <s v="HJ-14875"/>
    <s v="Heather Jas"/>
    <x v="2"/>
    <x v="0"/>
    <x v="12"/>
    <x v="2"/>
    <s v="OFF-ST-10000344"/>
    <x v="1"/>
    <n v="53.72"/>
  </r>
  <r>
    <n v="9586"/>
    <s v="CA-2017-160598"/>
    <n v="26"/>
    <x v="6"/>
    <x v="0"/>
    <s v="28/08/2017"/>
    <x v="2"/>
    <s v="SV-20815"/>
    <s v="Stuart Van"/>
    <x v="1"/>
    <x v="0"/>
    <x v="2"/>
    <x v="0"/>
    <s v="OFF-PA-10002319"/>
    <x v="1"/>
    <n v="31.007999999999999"/>
  </r>
  <r>
    <n v="9587"/>
    <s v="CA-2017-108630"/>
    <n v="18"/>
    <x v="0"/>
    <x v="0"/>
    <s v="18/11/2017"/>
    <x v="3"/>
    <s v="BE-11410"/>
    <s v="Bobby Elias"/>
    <x v="0"/>
    <x v="0"/>
    <x v="1"/>
    <x v="1"/>
    <s v="OFF-BI-10002437"/>
    <x v="1"/>
    <n v="61.12"/>
  </r>
  <r>
    <n v="9588"/>
    <s v="US-2018-129203"/>
    <n v="17"/>
    <x v="3"/>
    <x v="3"/>
    <s v="22/04/2018"/>
    <x v="1"/>
    <s v="BM-11575"/>
    <s v="Brendan Murry"/>
    <x v="1"/>
    <x v="0"/>
    <x v="10"/>
    <x v="2"/>
    <s v="OFF-ST-10001418"/>
    <x v="1"/>
    <n v="195.136"/>
  </r>
  <r>
    <n v="9589"/>
    <s v="CA-2018-110940"/>
    <n v="23"/>
    <x v="7"/>
    <x v="3"/>
    <s v="28/07/2018"/>
    <x v="1"/>
    <s v="AZ-10750"/>
    <s v="Annie Zypern"/>
    <x v="0"/>
    <x v="0"/>
    <x v="10"/>
    <x v="2"/>
    <s v="OFF-AR-10000380"/>
    <x v="1"/>
    <n v="121.536"/>
  </r>
  <r>
    <n v="9590"/>
    <s v="CA-2015-119172"/>
    <n v="11"/>
    <x v="5"/>
    <x v="2"/>
    <s v="15/05/2015"/>
    <x v="1"/>
    <s v="HD-14785"/>
    <s v="Harold Dahlen"/>
    <x v="2"/>
    <x v="0"/>
    <x v="10"/>
    <x v="2"/>
    <s v="OFF-PA-10003036"/>
    <x v="1"/>
    <n v="17.472000000000001"/>
  </r>
  <r>
    <n v="9591"/>
    <s v="CA-2015-119172"/>
    <n v="11"/>
    <x v="5"/>
    <x v="2"/>
    <s v="15/05/2015"/>
    <x v="1"/>
    <s v="HD-14785"/>
    <s v="Harold Dahlen"/>
    <x v="2"/>
    <x v="0"/>
    <x v="10"/>
    <x v="2"/>
    <s v="OFF-BI-10002026"/>
    <x v="1"/>
    <n v="104.58"/>
  </r>
  <r>
    <n v="9592"/>
    <s v="US-2017-105452"/>
    <n v="28"/>
    <x v="7"/>
    <x v="0"/>
    <s v="01/08/2017"/>
    <x v="1"/>
    <s v="BF-11005"/>
    <s v="Barry Franz"/>
    <x v="2"/>
    <x v="0"/>
    <x v="5"/>
    <x v="2"/>
    <s v="FUR-FU-10003691"/>
    <x v="0"/>
    <n v="24.7"/>
  </r>
  <r>
    <n v="9593"/>
    <s v="US-2017-105452"/>
    <n v="28"/>
    <x v="7"/>
    <x v="0"/>
    <s v="01/08/2017"/>
    <x v="1"/>
    <s v="BF-11005"/>
    <s v="Barry Franz"/>
    <x v="2"/>
    <x v="0"/>
    <x v="5"/>
    <x v="2"/>
    <s v="FUR-FU-10003806"/>
    <x v="0"/>
    <n v="302.72000000000003"/>
  </r>
  <r>
    <n v="9594"/>
    <s v="CA-2018-108931"/>
    <n v="14"/>
    <x v="8"/>
    <x v="3"/>
    <s v="19/09/2018"/>
    <x v="1"/>
    <s v="HZ-14950"/>
    <s v="Henia Zydlo"/>
    <x v="0"/>
    <x v="0"/>
    <x v="15"/>
    <x v="3"/>
    <s v="OFF-PA-10002741"/>
    <x v="1"/>
    <n v="8.56"/>
  </r>
  <r>
    <n v="9595"/>
    <s v="CA-2018-108931"/>
    <n v="14"/>
    <x v="8"/>
    <x v="3"/>
    <s v="19/09/2018"/>
    <x v="1"/>
    <s v="HZ-14950"/>
    <s v="Henia Zydlo"/>
    <x v="0"/>
    <x v="0"/>
    <x v="15"/>
    <x v="3"/>
    <s v="OFF-PA-10003845"/>
    <x v="1"/>
    <n v="11.56"/>
  </r>
  <r>
    <n v="9596"/>
    <s v="CA-2018-104619"/>
    <n v="24"/>
    <x v="9"/>
    <x v="3"/>
    <s v="29/01/2018"/>
    <x v="1"/>
    <s v="KD-16495"/>
    <s v="Keith Dawkins"/>
    <x v="1"/>
    <x v="0"/>
    <x v="1"/>
    <x v="1"/>
    <s v="OFF-AP-10001492"/>
    <x v="1"/>
    <n v="25.86"/>
  </r>
  <r>
    <n v="9597"/>
    <s v="CA-2018-104619"/>
    <n v="24"/>
    <x v="9"/>
    <x v="3"/>
    <s v="29/01/2018"/>
    <x v="1"/>
    <s v="KD-16495"/>
    <s v="Keith Dawkins"/>
    <x v="1"/>
    <x v="0"/>
    <x v="1"/>
    <x v="1"/>
    <s v="OFF-BI-10004318"/>
    <x v="1"/>
    <n v="276.78399999999999"/>
  </r>
  <r>
    <n v="9598"/>
    <s v="CA-2018-104619"/>
    <n v="24"/>
    <x v="9"/>
    <x v="3"/>
    <s v="29/01/2018"/>
    <x v="1"/>
    <s v="KD-16495"/>
    <s v="Keith Dawkins"/>
    <x v="1"/>
    <x v="0"/>
    <x v="1"/>
    <x v="1"/>
    <s v="TEC-PH-10000193"/>
    <x v="2"/>
    <n v="110.352"/>
  </r>
  <r>
    <n v="9599"/>
    <s v="CA-2016-149517"/>
    <n v="19"/>
    <x v="8"/>
    <x v="1"/>
    <s v="23/09/2016"/>
    <x v="1"/>
    <s v="FC-14245"/>
    <s v="Frank Carlisle"/>
    <x v="2"/>
    <x v="0"/>
    <x v="1"/>
    <x v="1"/>
    <s v="FUR-FU-10003464"/>
    <x v="0"/>
    <n v="60.84"/>
  </r>
  <r>
    <n v="9600"/>
    <s v="CA-2016-116841"/>
    <n v="14"/>
    <x v="3"/>
    <x v="1"/>
    <s v="18/04/2016"/>
    <x v="1"/>
    <s v="TP-21130"/>
    <s v="Theone Pippenger"/>
    <x v="0"/>
    <x v="0"/>
    <x v="21"/>
    <x v="1"/>
    <s v="OFF-AP-10002403"/>
    <x v="1"/>
    <n v="35.207999999999998"/>
  </r>
  <r>
    <n v="9601"/>
    <s v="CA-2018-107797"/>
    <n v="8"/>
    <x v="5"/>
    <x v="3"/>
    <s v="11/05/2018"/>
    <x v="0"/>
    <s v="EB-13705"/>
    <s v="Ed Braxton"/>
    <x v="1"/>
    <x v="0"/>
    <x v="5"/>
    <x v="2"/>
    <s v="OFF-PA-10003848"/>
    <x v="1"/>
    <n v="41.472000000000001"/>
  </r>
  <r>
    <n v="9602"/>
    <s v="CA-2017-117604"/>
    <n v="4"/>
    <x v="8"/>
    <x v="0"/>
    <s v="09/09/2017"/>
    <x v="1"/>
    <s v="JP-15520"/>
    <s v="Jeremy Pistek"/>
    <x v="0"/>
    <x v="0"/>
    <x v="36"/>
    <x v="0"/>
    <s v="OFF-PA-10001357"/>
    <x v="1"/>
    <n v="239.5"/>
  </r>
  <r>
    <n v="9603"/>
    <s v="CA-2015-130155"/>
    <n v="19"/>
    <x v="5"/>
    <x v="2"/>
    <s v="22/05/2015"/>
    <x v="2"/>
    <s v="TD-20995"/>
    <s v="Tamara Dahlen"/>
    <x v="0"/>
    <x v="0"/>
    <x v="17"/>
    <x v="0"/>
    <s v="OFF-SU-10004737"/>
    <x v="1"/>
    <n v="34.200000000000003"/>
  </r>
  <r>
    <n v="9604"/>
    <s v="CA-2017-129861"/>
    <n v="17"/>
    <x v="1"/>
    <x v="0"/>
    <s v="23/06/2017"/>
    <x v="1"/>
    <s v="DM-13345"/>
    <s v="Denise Monton"/>
    <x v="1"/>
    <x v="0"/>
    <x v="15"/>
    <x v="3"/>
    <s v="FUR-TA-10003715"/>
    <x v="0"/>
    <n v="376.86599999999999"/>
  </r>
  <r>
    <n v="9605"/>
    <s v="CA-2016-138625"/>
    <n v="2"/>
    <x v="0"/>
    <x v="1"/>
    <s v="05/11/2016"/>
    <x v="2"/>
    <s v="EG-13900"/>
    <s v="Emily Grady"/>
    <x v="0"/>
    <x v="0"/>
    <x v="17"/>
    <x v="0"/>
    <s v="OFF-AP-10003099"/>
    <x v="1"/>
    <n v="197.72"/>
  </r>
  <r>
    <n v="9606"/>
    <s v="US-2018-122672"/>
    <n v="4"/>
    <x v="0"/>
    <x v="3"/>
    <s v="09/11/2018"/>
    <x v="1"/>
    <s v="HG-14965"/>
    <s v="Henry Goldwyn"/>
    <x v="1"/>
    <x v="0"/>
    <x v="24"/>
    <x v="3"/>
    <s v="TEC-AC-10002323"/>
    <x v="2"/>
    <n v="70.72"/>
  </r>
  <r>
    <n v="9607"/>
    <s v="US-2018-122672"/>
    <n v="4"/>
    <x v="0"/>
    <x v="3"/>
    <s v="09/11/2018"/>
    <x v="1"/>
    <s v="HG-14965"/>
    <s v="Henry Goldwyn"/>
    <x v="1"/>
    <x v="0"/>
    <x v="24"/>
    <x v="3"/>
    <s v="OFF-ST-10002344"/>
    <x v="1"/>
    <n v="194.352"/>
  </r>
  <r>
    <n v="9608"/>
    <s v="CA-2018-117128"/>
    <n v="5"/>
    <x v="4"/>
    <x v="3"/>
    <s v="08/12/2018"/>
    <x v="0"/>
    <s v="BF-11080"/>
    <s v="Bart Folk"/>
    <x v="0"/>
    <x v="0"/>
    <x v="15"/>
    <x v="3"/>
    <s v="OFF-PA-10000007"/>
    <x v="1"/>
    <n v="21.6"/>
  </r>
  <r>
    <n v="9609"/>
    <s v="CA-2018-117128"/>
    <n v="5"/>
    <x v="4"/>
    <x v="3"/>
    <s v="08/12/2018"/>
    <x v="0"/>
    <s v="BF-11080"/>
    <s v="Bart Folk"/>
    <x v="0"/>
    <x v="0"/>
    <x v="15"/>
    <x v="3"/>
    <s v="OFF-LA-10000248"/>
    <x v="1"/>
    <n v="11.07"/>
  </r>
  <r>
    <n v="9610"/>
    <s v="CA-2017-130638"/>
    <n v="16"/>
    <x v="5"/>
    <x v="0"/>
    <s v="19/05/2017"/>
    <x v="0"/>
    <s v="SC-20095"/>
    <s v="Sanjit Chand"/>
    <x v="0"/>
    <x v="0"/>
    <x v="1"/>
    <x v="1"/>
    <s v="FUR-FU-10002116"/>
    <x v="0"/>
    <n v="282.83999999999997"/>
  </r>
  <r>
    <n v="9611"/>
    <s v="CA-2017-130638"/>
    <n v="16"/>
    <x v="5"/>
    <x v="0"/>
    <s v="19/05/2017"/>
    <x v="0"/>
    <s v="SC-20095"/>
    <s v="Sanjit Chand"/>
    <x v="0"/>
    <x v="0"/>
    <x v="1"/>
    <x v="1"/>
    <s v="OFF-LA-10002195"/>
    <x v="1"/>
    <n v="27.72"/>
  </r>
  <r>
    <n v="9612"/>
    <s v="CA-2018-144365"/>
    <n v="24"/>
    <x v="2"/>
    <x v="3"/>
    <s v="30/10/2018"/>
    <x v="1"/>
    <s v="CS-11950"/>
    <s v="Carlos Soltero"/>
    <x v="0"/>
    <x v="0"/>
    <x v="35"/>
    <x v="0"/>
    <s v="OFF-FA-10000735"/>
    <x v="1"/>
    <n v="11.68"/>
  </r>
  <r>
    <n v="9613"/>
    <s v="CA-2017-110086"/>
    <n v="18"/>
    <x v="8"/>
    <x v="0"/>
    <s v="22/09/2017"/>
    <x v="1"/>
    <s v="BD-11320"/>
    <s v="Bill Donatelli"/>
    <x v="0"/>
    <x v="0"/>
    <x v="1"/>
    <x v="1"/>
    <s v="TEC-PH-10001299"/>
    <x v="2"/>
    <n v="239.98400000000001"/>
  </r>
  <r>
    <n v="9614"/>
    <s v="CA-2015-128524"/>
    <n v="11"/>
    <x v="0"/>
    <x v="2"/>
    <s v="13/11/2015"/>
    <x v="2"/>
    <s v="MZ-17515"/>
    <s v="Mary Zewe"/>
    <x v="1"/>
    <x v="0"/>
    <x v="4"/>
    <x v="1"/>
    <s v="OFF-AP-10002892"/>
    <x v="1"/>
    <n v="22.98"/>
  </r>
  <r>
    <n v="9615"/>
    <s v="CA-2015-128524"/>
    <n v="11"/>
    <x v="0"/>
    <x v="2"/>
    <s v="13/11/2015"/>
    <x v="2"/>
    <s v="MZ-17515"/>
    <s v="Mary Zewe"/>
    <x v="1"/>
    <x v="0"/>
    <x v="4"/>
    <x v="1"/>
    <s v="TEC-AC-10002718"/>
    <x v="2"/>
    <n v="102.13"/>
  </r>
  <r>
    <n v="9616"/>
    <s v="CA-2015-128524"/>
    <n v="11"/>
    <x v="0"/>
    <x v="2"/>
    <s v="13/11/2015"/>
    <x v="2"/>
    <s v="MZ-17515"/>
    <s v="Mary Zewe"/>
    <x v="1"/>
    <x v="0"/>
    <x v="4"/>
    <x v="1"/>
    <s v="OFF-BI-10003527"/>
    <x v="1"/>
    <n v="2033.5840000000001"/>
  </r>
  <r>
    <n v="9617"/>
    <s v="CA-2017-140256"/>
    <n v="22"/>
    <x v="6"/>
    <x v="0"/>
    <s v="29/08/2017"/>
    <x v="1"/>
    <s v="PW-19030"/>
    <s v="Pauline Webber"/>
    <x v="1"/>
    <x v="0"/>
    <x v="1"/>
    <x v="1"/>
    <s v="OFF-AR-10002255"/>
    <x v="1"/>
    <n v="5.76"/>
  </r>
  <r>
    <n v="9618"/>
    <s v="CA-2018-160633"/>
    <n v="16"/>
    <x v="0"/>
    <x v="3"/>
    <s v="21/11/2018"/>
    <x v="1"/>
    <s v="BS-11380"/>
    <s v="Bill Stewart"/>
    <x v="1"/>
    <x v="0"/>
    <x v="24"/>
    <x v="3"/>
    <s v="TEC-CO-10002095"/>
    <x v="2"/>
    <n v="899.98199999999997"/>
  </r>
  <r>
    <n v="9619"/>
    <s v="CA-2018-160633"/>
    <n v="16"/>
    <x v="0"/>
    <x v="3"/>
    <s v="21/11/2018"/>
    <x v="1"/>
    <s v="BS-11380"/>
    <s v="Bill Stewart"/>
    <x v="1"/>
    <x v="0"/>
    <x v="24"/>
    <x v="3"/>
    <s v="OFF-AR-10004022"/>
    <x v="1"/>
    <n v="86.352000000000004"/>
  </r>
  <r>
    <n v="9620"/>
    <s v="CA-2018-160633"/>
    <n v="16"/>
    <x v="0"/>
    <x v="3"/>
    <s v="21/11/2018"/>
    <x v="1"/>
    <s v="BS-11380"/>
    <s v="Bill Stewart"/>
    <x v="1"/>
    <x v="0"/>
    <x v="24"/>
    <x v="3"/>
    <s v="TEC-AC-10002335"/>
    <x v="2"/>
    <n v="139.96"/>
  </r>
  <r>
    <n v="9621"/>
    <s v="CA-2015-115133"/>
    <n v="26"/>
    <x v="8"/>
    <x v="2"/>
    <s v="30/09/2015"/>
    <x v="1"/>
    <s v="DA-13450"/>
    <s v="Dianna Arnett"/>
    <x v="2"/>
    <x v="0"/>
    <x v="24"/>
    <x v="3"/>
    <s v="OFF-AP-10001634"/>
    <x v="1"/>
    <n v="16.704000000000001"/>
  </r>
  <r>
    <n v="9622"/>
    <s v="CA-2015-115133"/>
    <n v="26"/>
    <x v="8"/>
    <x v="2"/>
    <s v="30/09/2015"/>
    <x v="1"/>
    <s v="DA-13450"/>
    <s v="Dianna Arnett"/>
    <x v="2"/>
    <x v="0"/>
    <x v="24"/>
    <x v="3"/>
    <s v="TEC-AC-10002370"/>
    <x v="2"/>
    <n v="3.1520000000000001"/>
  </r>
  <r>
    <n v="9623"/>
    <s v="CA-2015-115133"/>
    <n v="26"/>
    <x v="8"/>
    <x v="2"/>
    <s v="30/09/2015"/>
    <x v="1"/>
    <s v="DA-13450"/>
    <s v="Dianna Arnett"/>
    <x v="2"/>
    <x v="0"/>
    <x v="24"/>
    <x v="3"/>
    <s v="OFF-PA-10000174"/>
    <x v="1"/>
    <n v="32.896000000000001"/>
  </r>
  <r>
    <n v="9624"/>
    <s v="CA-2018-137449"/>
    <n v="29"/>
    <x v="1"/>
    <x v="3"/>
    <s v="30/06/2018"/>
    <x v="2"/>
    <s v="ME-17725"/>
    <s v="Max Engle"/>
    <x v="0"/>
    <x v="0"/>
    <x v="5"/>
    <x v="2"/>
    <s v="OFF-AP-10000240"/>
    <x v="1"/>
    <n v="21.391999999999999"/>
  </r>
  <r>
    <n v="9625"/>
    <s v="CA-2018-137449"/>
    <n v="29"/>
    <x v="1"/>
    <x v="3"/>
    <s v="30/06/2018"/>
    <x v="2"/>
    <s v="ME-17725"/>
    <s v="Max Engle"/>
    <x v="0"/>
    <x v="0"/>
    <x v="5"/>
    <x v="2"/>
    <s v="FUR-TA-10002855"/>
    <x v="0"/>
    <n v="307.31400000000002"/>
  </r>
  <r>
    <n v="9626"/>
    <s v="CA-2018-137449"/>
    <n v="29"/>
    <x v="1"/>
    <x v="3"/>
    <s v="30/06/2018"/>
    <x v="2"/>
    <s v="ME-17725"/>
    <s v="Max Engle"/>
    <x v="0"/>
    <x v="0"/>
    <x v="5"/>
    <x v="2"/>
    <s v="FUR-BO-10000780"/>
    <x v="0"/>
    <n v="409.99919999999997"/>
  </r>
  <r>
    <n v="9627"/>
    <s v="CA-2018-103520"/>
    <n v="23"/>
    <x v="8"/>
    <x v="3"/>
    <s v="25/09/2018"/>
    <x v="2"/>
    <s v="MH-17785"/>
    <s v="Maya Herman"/>
    <x v="1"/>
    <x v="0"/>
    <x v="5"/>
    <x v="2"/>
    <s v="OFF-PA-10001846"/>
    <x v="1"/>
    <n v="9.2479999999999993"/>
  </r>
  <r>
    <n v="9628"/>
    <s v="CA-2015-139283"/>
    <n v="23"/>
    <x v="0"/>
    <x v="2"/>
    <s v="27/11/2015"/>
    <x v="1"/>
    <s v="BT-11440"/>
    <s v="Bobby Trafton"/>
    <x v="0"/>
    <x v="0"/>
    <x v="12"/>
    <x v="2"/>
    <s v="OFF-BI-10002049"/>
    <x v="1"/>
    <n v="14.67"/>
  </r>
  <r>
    <n v="9629"/>
    <s v="CA-2015-118192"/>
    <n v="13"/>
    <x v="9"/>
    <x v="2"/>
    <s v="18/01/2015"/>
    <x v="1"/>
    <s v="MM-17920"/>
    <s v="Michael Moore"/>
    <x v="0"/>
    <x v="0"/>
    <x v="24"/>
    <x v="3"/>
    <s v="OFF-PA-10002947"/>
    <x v="1"/>
    <n v="37.408000000000001"/>
  </r>
  <r>
    <n v="9630"/>
    <s v="CA-2015-118192"/>
    <n v="13"/>
    <x v="9"/>
    <x v="2"/>
    <s v="18/01/2015"/>
    <x v="1"/>
    <s v="MM-17920"/>
    <s v="Michael Moore"/>
    <x v="0"/>
    <x v="0"/>
    <x v="24"/>
    <x v="3"/>
    <s v="OFF-BI-10003476"/>
    <x v="1"/>
    <n v="3.4380000000000002"/>
  </r>
  <r>
    <n v="9631"/>
    <s v="CA-2017-168844"/>
    <n v="31"/>
    <x v="5"/>
    <x v="0"/>
    <s v="06/06/2017"/>
    <x v="1"/>
    <s v="NM-18520"/>
    <s v="Neoma Murray"/>
    <x v="0"/>
    <x v="0"/>
    <x v="15"/>
    <x v="3"/>
    <s v="OFF-BI-10002609"/>
    <x v="1"/>
    <n v="7.1520000000000001"/>
  </r>
  <r>
    <n v="9632"/>
    <s v="CA-2017-168844"/>
    <n v="31"/>
    <x v="5"/>
    <x v="0"/>
    <s v="06/06/2017"/>
    <x v="1"/>
    <s v="NM-18520"/>
    <s v="Neoma Murray"/>
    <x v="0"/>
    <x v="0"/>
    <x v="15"/>
    <x v="3"/>
    <s v="TEC-PH-10003215"/>
    <x v="2"/>
    <n v="179.7"/>
  </r>
  <r>
    <n v="9633"/>
    <s v="CA-2018-154809"/>
    <n v="13"/>
    <x v="11"/>
    <x v="3"/>
    <s v="17/02/2018"/>
    <x v="1"/>
    <s v="MH-17455"/>
    <s v="Mark Hamilton"/>
    <x v="0"/>
    <x v="0"/>
    <x v="11"/>
    <x v="2"/>
    <s v="OFF-AP-10004785"/>
    <x v="1"/>
    <n v="90.64"/>
  </r>
  <r>
    <n v="9634"/>
    <s v="CA-2015-151330"/>
    <n v="14"/>
    <x v="2"/>
    <x v="2"/>
    <s v="17/10/2015"/>
    <x v="2"/>
    <s v="TC-21295"/>
    <s v="Toby Carlisle"/>
    <x v="0"/>
    <x v="0"/>
    <x v="31"/>
    <x v="3"/>
    <s v="TEC-AC-10000865"/>
    <x v="2"/>
    <n v="177"/>
  </r>
  <r>
    <n v="9635"/>
    <s v="CA-2015-151330"/>
    <n v="14"/>
    <x v="2"/>
    <x v="2"/>
    <s v="17/10/2015"/>
    <x v="2"/>
    <s v="TC-21295"/>
    <s v="Toby Carlisle"/>
    <x v="0"/>
    <x v="0"/>
    <x v="31"/>
    <x v="3"/>
    <s v="OFF-ST-10000615"/>
    <x v="1"/>
    <n v="79.45"/>
  </r>
  <r>
    <n v="9636"/>
    <s v="CA-2015-151330"/>
    <n v="14"/>
    <x v="2"/>
    <x v="2"/>
    <s v="17/10/2015"/>
    <x v="2"/>
    <s v="TC-21295"/>
    <s v="Toby Carlisle"/>
    <x v="0"/>
    <x v="0"/>
    <x v="31"/>
    <x v="3"/>
    <s v="FUR-CH-10000749"/>
    <x v="0"/>
    <n v="1628.82"/>
  </r>
  <r>
    <n v="9637"/>
    <s v="CA-2015-124702"/>
    <n v="18"/>
    <x v="0"/>
    <x v="2"/>
    <s v="25/11/2015"/>
    <x v="1"/>
    <s v="MH-17785"/>
    <s v="Maya Herman"/>
    <x v="1"/>
    <x v="0"/>
    <x v="4"/>
    <x v="1"/>
    <s v="FUR-FU-10003553"/>
    <x v="0"/>
    <n v="137.54"/>
  </r>
  <r>
    <n v="9638"/>
    <s v="CA-2015-124702"/>
    <n v="18"/>
    <x v="0"/>
    <x v="2"/>
    <s v="25/11/2015"/>
    <x v="1"/>
    <s v="MH-17785"/>
    <s v="Maya Herman"/>
    <x v="1"/>
    <x v="0"/>
    <x v="4"/>
    <x v="1"/>
    <s v="FUR-TA-10003008"/>
    <x v="0"/>
    <n v="730.2"/>
  </r>
  <r>
    <n v="9639"/>
    <s v="US-2018-125808"/>
    <n v="12"/>
    <x v="0"/>
    <x v="3"/>
    <s v="15/11/2018"/>
    <x v="0"/>
    <s v="EP-13915"/>
    <s v="Emily Phan"/>
    <x v="0"/>
    <x v="0"/>
    <x v="1"/>
    <x v="1"/>
    <s v="OFF-PA-10001846"/>
    <x v="1"/>
    <n v="11.56"/>
  </r>
  <r>
    <n v="9640"/>
    <s v="CA-2016-116638"/>
    <n v="28"/>
    <x v="9"/>
    <x v="1"/>
    <s v="31/01/2016"/>
    <x v="0"/>
    <s v="JH-15985"/>
    <s v="Joseph Holt"/>
    <x v="0"/>
    <x v="0"/>
    <x v="3"/>
    <x v="0"/>
    <s v="FUR-TA-10000198"/>
    <x v="0"/>
    <n v="4297.6440000000002"/>
  </r>
  <r>
    <n v="9641"/>
    <s v="CA-2015-104563"/>
    <n v="7"/>
    <x v="10"/>
    <x v="2"/>
    <s v="12/03/2015"/>
    <x v="1"/>
    <s v="CM-12715"/>
    <s v="Craig Molinari"/>
    <x v="1"/>
    <x v="0"/>
    <x v="4"/>
    <x v="1"/>
    <s v="OFF-AR-10000390"/>
    <x v="1"/>
    <n v="20.65"/>
  </r>
  <r>
    <n v="9642"/>
    <s v="CA-2015-104563"/>
    <n v="7"/>
    <x v="10"/>
    <x v="2"/>
    <s v="12/03/2015"/>
    <x v="1"/>
    <s v="CM-12715"/>
    <s v="Craig Molinari"/>
    <x v="1"/>
    <x v="0"/>
    <x v="4"/>
    <x v="1"/>
    <s v="OFF-ST-10000934"/>
    <x v="1"/>
    <n v="204.9"/>
  </r>
  <r>
    <n v="9643"/>
    <s v="CA-2015-104563"/>
    <n v="7"/>
    <x v="10"/>
    <x v="2"/>
    <s v="12/03/2015"/>
    <x v="1"/>
    <s v="CM-12715"/>
    <s v="Craig Molinari"/>
    <x v="1"/>
    <x v="0"/>
    <x v="4"/>
    <x v="1"/>
    <s v="FUR-CH-10002780"/>
    <x v="0"/>
    <n v="436.70400000000001"/>
  </r>
  <r>
    <n v="9644"/>
    <s v="CA-2015-104563"/>
    <n v="7"/>
    <x v="10"/>
    <x v="2"/>
    <s v="12/03/2015"/>
    <x v="1"/>
    <s v="CM-12715"/>
    <s v="Craig Molinari"/>
    <x v="1"/>
    <x v="0"/>
    <x v="4"/>
    <x v="1"/>
    <s v="FUR-CH-10004495"/>
    <x v="0"/>
    <n v="481.56799999999998"/>
  </r>
  <r>
    <n v="9645"/>
    <s v="US-2018-107979"/>
    <n v="8"/>
    <x v="1"/>
    <x v="3"/>
    <s v="13/06/2018"/>
    <x v="1"/>
    <s v="FO-14305"/>
    <s v="Frank Olsen"/>
    <x v="0"/>
    <x v="0"/>
    <x v="16"/>
    <x v="1"/>
    <s v="TEC-AC-10002006"/>
    <x v="2"/>
    <n v="89.543999999999997"/>
  </r>
  <r>
    <n v="9646"/>
    <s v="US-2018-107979"/>
    <n v="8"/>
    <x v="1"/>
    <x v="3"/>
    <s v="13/06/2018"/>
    <x v="1"/>
    <s v="FO-14305"/>
    <s v="Frank Olsen"/>
    <x v="0"/>
    <x v="0"/>
    <x v="16"/>
    <x v="1"/>
    <s v="OFF-ST-10002485"/>
    <x v="1"/>
    <n v="35.167999999999999"/>
  </r>
  <r>
    <n v="9647"/>
    <s v="US-2018-107979"/>
    <n v="8"/>
    <x v="1"/>
    <x v="3"/>
    <s v="13/06/2018"/>
    <x v="1"/>
    <s v="FO-14305"/>
    <s v="Frank Olsen"/>
    <x v="0"/>
    <x v="0"/>
    <x v="16"/>
    <x v="1"/>
    <s v="OFF-BI-10000778"/>
    <x v="1"/>
    <n v="72.587999999999994"/>
  </r>
  <r>
    <n v="9648"/>
    <s v="CA-2015-150518"/>
    <n v="19"/>
    <x v="0"/>
    <x v="2"/>
    <s v="24/11/2015"/>
    <x v="1"/>
    <s v="MW-18220"/>
    <s v="Mitch Webber"/>
    <x v="0"/>
    <x v="0"/>
    <x v="11"/>
    <x v="2"/>
    <s v="OFF-ST-10000877"/>
    <x v="1"/>
    <n v="221.16"/>
  </r>
  <r>
    <n v="9649"/>
    <s v="CA-2015-150518"/>
    <n v="19"/>
    <x v="0"/>
    <x v="2"/>
    <s v="24/11/2015"/>
    <x v="1"/>
    <s v="MW-18220"/>
    <s v="Mitch Webber"/>
    <x v="0"/>
    <x v="0"/>
    <x v="11"/>
    <x v="2"/>
    <s v="TEC-PH-10002103"/>
    <x v="2"/>
    <n v="281.97000000000003"/>
  </r>
  <r>
    <n v="9650"/>
    <s v="CA-2017-107104"/>
    <n v="26"/>
    <x v="0"/>
    <x v="0"/>
    <s v="30/11/2017"/>
    <x v="1"/>
    <s v="MS-17365"/>
    <s v="Maribeth Schnelling"/>
    <x v="0"/>
    <x v="0"/>
    <x v="1"/>
    <x v="1"/>
    <s v="FUR-BO-10002213"/>
    <x v="0"/>
    <n v="3406.6640000000002"/>
  </r>
  <r>
    <n v="9651"/>
    <s v="CA-2017-107104"/>
    <n v="26"/>
    <x v="0"/>
    <x v="0"/>
    <s v="30/11/2017"/>
    <x v="1"/>
    <s v="MS-17365"/>
    <s v="Maribeth Schnelling"/>
    <x v="0"/>
    <x v="0"/>
    <x v="1"/>
    <x v="1"/>
    <s v="OFF-AR-10004269"/>
    <x v="1"/>
    <n v="37.17"/>
  </r>
  <r>
    <n v="9652"/>
    <s v="CA-2017-107104"/>
    <n v="26"/>
    <x v="0"/>
    <x v="0"/>
    <s v="30/11/2017"/>
    <x v="1"/>
    <s v="MS-17365"/>
    <s v="Maribeth Schnelling"/>
    <x v="0"/>
    <x v="0"/>
    <x v="1"/>
    <x v="1"/>
    <s v="OFF-AP-10000055"/>
    <x v="1"/>
    <n v="64.959999999999994"/>
  </r>
  <r>
    <n v="9653"/>
    <s v="CA-2017-107104"/>
    <n v="26"/>
    <x v="0"/>
    <x v="0"/>
    <s v="30/11/2017"/>
    <x v="1"/>
    <s v="MS-17365"/>
    <s v="Maribeth Schnelling"/>
    <x v="0"/>
    <x v="0"/>
    <x v="1"/>
    <x v="1"/>
    <s v="FUR-FU-10002937"/>
    <x v="0"/>
    <n v="595.38"/>
  </r>
  <r>
    <n v="9654"/>
    <s v="CA-2018-161893"/>
    <n v="23"/>
    <x v="9"/>
    <x v="3"/>
    <s v="27/01/2018"/>
    <x v="1"/>
    <s v="HP-14815"/>
    <s v="Harold Pawlan"/>
    <x v="2"/>
    <x v="0"/>
    <x v="16"/>
    <x v="1"/>
    <s v="TEC-AC-10001874"/>
    <x v="2"/>
    <n v="95.983999999999995"/>
  </r>
  <r>
    <n v="9655"/>
    <s v="CA-2018-161893"/>
    <n v="23"/>
    <x v="9"/>
    <x v="3"/>
    <s v="27/01/2018"/>
    <x v="1"/>
    <s v="HP-14815"/>
    <s v="Harold Pawlan"/>
    <x v="2"/>
    <x v="0"/>
    <x v="16"/>
    <x v="1"/>
    <s v="OFF-BI-10004506"/>
    <x v="1"/>
    <n v="4.9379999999999997"/>
  </r>
  <r>
    <n v="9656"/>
    <s v="CA-2015-156160"/>
    <n v="22"/>
    <x v="8"/>
    <x v="2"/>
    <s v="29/09/2015"/>
    <x v="1"/>
    <s v="AS-10090"/>
    <s v="Adam Shillingsburg"/>
    <x v="0"/>
    <x v="0"/>
    <x v="15"/>
    <x v="3"/>
    <s v="FUR-FU-10001876"/>
    <x v="0"/>
    <n v="97.44"/>
  </r>
  <r>
    <n v="9657"/>
    <s v="CA-2015-156160"/>
    <n v="22"/>
    <x v="8"/>
    <x v="2"/>
    <s v="29/09/2015"/>
    <x v="1"/>
    <s v="AS-10090"/>
    <s v="Adam Shillingsburg"/>
    <x v="0"/>
    <x v="0"/>
    <x v="15"/>
    <x v="3"/>
    <s v="OFF-BI-10003355"/>
    <x v="1"/>
    <n v="3.984"/>
  </r>
  <r>
    <n v="9658"/>
    <s v="CA-2015-156160"/>
    <n v="22"/>
    <x v="8"/>
    <x v="2"/>
    <s v="29/09/2015"/>
    <x v="1"/>
    <s v="AS-10090"/>
    <s v="Adam Shillingsburg"/>
    <x v="0"/>
    <x v="0"/>
    <x v="15"/>
    <x v="3"/>
    <s v="OFF-AR-10003876"/>
    <x v="1"/>
    <n v="13.04"/>
  </r>
  <r>
    <n v="9659"/>
    <s v="CA-2015-156160"/>
    <n v="22"/>
    <x v="8"/>
    <x v="2"/>
    <s v="29/09/2015"/>
    <x v="1"/>
    <s v="AS-10090"/>
    <s v="Adam Shillingsburg"/>
    <x v="0"/>
    <x v="0"/>
    <x v="15"/>
    <x v="3"/>
    <s v="FUR-CH-10004983"/>
    <x v="0"/>
    <n v="579.52800000000002"/>
  </r>
  <r>
    <n v="9660"/>
    <s v="CA-2015-100860"/>
    <n v="26"/>
    <x v="10"/>
    <x v="2"/>
    <s v="30/03/2015"/>
    <x v="0"/>
    <s v="CS-12505"/>
    <s v="Cindy Stewart"/>
    <x v="0"/>
    <x v="0"/>
    <x v="1"/>
    <x v="1"/>
    <s v="OFF-LA-10001982"/>
    <x v="1"/>
    <n v="18.75"/>
  </r>
  <r>
    <n v="9661"/>
    <s v="CA-2017-160717"/>
    <n v="6"/>
    <x v="1"/>
    <x v="0"/>
    <s v="11/06/2017"/>
    <x v="1"/>
    <s v="ME-17320"/>
    <s v="Maria Etezadi"/>
    <x v="2"/>
    <x v="0"/>
    <x v="1"/>
    <x v="1"/>
    <s v="TEC-PH-10001459"/>
    <x v="2"/>
    <n v="3023.9279999999999"/>
  </r>
  <r>
    <n v="9662"/>
    <s v="CA-2017-160717"/>
    <n v="6"/>
    <x v="1"/>
    <x v="0"/>
    <s v="11/06/2017"/>
    <x v="1"/>
    <s v="ME-17320"/>
    <s v="Maria Etezadi"/>
    <x v="2"/>
    <x v="0"/>
    <x v="1"/>
    <x v="1"/>
    <s v="TEC-AC-10002134"/>
    <x v="2"/>
    <n v="26.96"/>
  </r>
  <r>
    <n v="9663"/>
    <s v="CA-2017-160717"/>
    <n v="6"/>
    <x v="1"/>
    <x v="0"/>
    <s v="11/06/2017"/>
    <x v="1"/>
    <s v="ME-17320"/>
    <s v="Maria Etezadi"/>
    <x v="2"/>
    <x v="0"/>
    <x v="1"/>
    <x v="1"/>
    <s v="TEC-PH-10001760"/>
    <x v="2"/>
    <n v="477.6"/>
  </r>
  <r>
    <n v="9664"/>
    <s v="CA-2018-132619"/>
    <n v="31"/>
    <x v="6"/>
    <x v="3"/>
    <s v="05/09/2018"/>
    <x v="1"/>
    <s v="MS-17770"/>
    <s v="Maxwell Schwartz"/>
    <x v="0"/>
    <x v="0"/>
    <x v="1"/>
    <x v="1"/>
    <s v="OFF-ST-10001511"/>
    <x v="1"/>
    <n v="193.95"/>
  </r>
  <r>
    <n v="9665"/>
    <s v="US-2016-120957"/>
    <n v="7"/>
    <x v="4"/>
    <x v="1"/>
    <s v="07/12/2016"/>
    <x v="3"/>
    <s v="KH-16690"/>
    <s v="Kristen Hastings"/>
    <x v="1"/>
    <x v="0"/>
    <x v="1"/>
    <x v="1"/>
    <s v="OFF-PA-10003953"/>
    <x v="1"/>
    <n v="12.96"/>
  </r>
  <r>
    <n v="9666"/>
    <s v="CA-2018-157448"/>
    <n v="16"/>
    <x v="0"/>
    <x v="3"/>
    <s v="20/11/2018"/>
    <x v="1"/>
    <s v="LC-16885"/>
    <s v="Lena Creighton"/>
    <x v="0"/>
    <x v="0"/>
    <x v="1"/>
    <x v="1"/>
    <s v="FUR-FU-10003268"/>
    <x v="0"/>
    <n v="119.94"/>
  </r>
  <r>
    <n v="9667"/>
    <s v="CA-2018-157448"/>
    <n v="16"/>
    <x v="0"/>
    <x v="3"/>
    <s v="20/11/2018"/>
    <x v="1"/>
    <s v="LC-16885"/>
    <s v="Lena Creighton"/>
    <x v="0"/>
    <x v="0"/>
    <x v="1"/>
    <x v="1"/>
    <s v="FUR-FU-10001847"/>
    <x v="0"/>
    <n v="12.42"/>
  </r>
  <r>
    <n v="9668"/>
    <s v="CA-2017-126270"/>
    <n v="23"/>
    <x v="3"/>
    <x v="0"/>
    <s v="27/04/2017"/>
    <x v="1"/>
    <s v="AF-10870"/>
    <s v="Art Ferguson"/>
    <x v="0"/>
    <x v="0"/>
    <x v="1"/>
    <x v="1"/>
    <s v="OFF-BI-10002764"/>
    <x v="1"/>
    <n v="18.088000000000001"/>
  </r>
  <r>
    <n v="9669"/>
    <s v="CA-2017-126270"/>
    <n v="23"/>
    <x v="3"/>
    <x v="0"/>
    <s v="27/04/2017"/>
    <x v="1"/>
    <s v="AF-10870"/>
    <s v="Art Ferguson"/>
    <x v="0"/>
    <x v="0"/>
    <x v="1"/>
    <x v="1"/>
    <s v="OFF-EN-10004386"/>
    <x v="1"/>
    <n v="71.97"/>
  </r>
  <r>
    <n v="9670"/>
    <s v="CA-2018-145275"/>
    <n v="2"/>
    <x v="3"/>
    <x v="3"/>
    <s v="06/04/2018"/>
    <x v="1"/>
    <s v="AH-10465"/>
    <s v="Amy Hunt"/>
    <x v="0"/>
    <x v="0"/>
    <x v="19"/>
    <x v="0"/>
    <s v="OFF-LA-10001569"/>
    <x v="1"/>
    <n v="14.94"/>
  </r>
  <r>
    <n v="9671"/>
    <s v="CA-2016-133396"/>
    <n v="13"/>
    <x v="6"/>
    <x v="1"/>
    <s v="15/08/2016"/>
    <x v="2"/>
    <s v="GK-14620"/>
    <s v="Grace Kelly"/>
    <x v="1"/>
    <x v="0"/>
    <x v="3"/>
    <x v="0"/>
    <s v="OFF-AR-10001446"/>
    <x v="1"/>
    <n v="64.680000000000007"/>
  </r>
  <r>
    <n v="9672"/>
    <s v="US-2018-140312"/>
    <n v="13"/>
    <x v="0"/>
    <x v="3"/>
    <s v="19/11/2018"/>
    <x v="1"/>
    <s v="KL-16645"/>
    <s v="Ken Lonsdale"/>
    <x v="0"/>
    <x v="0"/>
    <x v="1"/>
    <x v="1"/>
    <s v="TEC-PH-10003442"/>
    <x v="2"/>
    <n v="22"/>
  </r>
  <r>
    <n v="9673"/>
    <s v="CA-2017-114867"/>
    <n v="23"/>
    <x v="4"/>
    <x v="0"/>
    <s v="28/12/2017"/>
    <x v="1"/>
    <s v="FM-14290"/>
    <s v="Frank Merwin"/>
    <x v="2"/>
    <x v="0"/>
    <x v="9"/>
    <x v="3"/>
    <s v="OFF-PA-10000477"/>
    <x v="1"/>
    <n v="7.968"/>
  </r>
  <r>
    <n v="9674"/>
    <s v="CA-2017-114867"/>
    <n v="23"/>
    <x v="4"/>
    <x v="0"/>
    <s v="28/12/2017"/>
    <x v="1"/>
    <s v="FM-14290"/>
    <s v="Frank Merwin"/>
    <x v="2"/>
    <x v="0"/>
    <x v="9"/>
    <x v="3"/>
    <s v="TEC-PH-10002645"/>
    <x v="2"/>
    <n v="1499.97"/>
  </r>
  <r>
    <n v="9675"/>
    <s v="US-2015-164644"/>
    <n v="22"/>
    <x v="7"/>
    <x v="2"/>
    <s v="24/07/2015"/>
    <x v="0"/>
    <s v="JL-15850"/>
    <s v="John Lucas"/>
    <x v="0"/>
    <x v="0"/>
    <x v="5"/>
    <x v="2"/>
    <s v="OFF-ST-10003123"/>
    <x v="1"/>
    <n v="26.632000000000001"/>
  </r>
  <r>
    <n v="9676"/>
    <s v="CA-2017-137393"/>
    <n v="6"/>
    <x v="5"/>
    <x v="0"/>
    <s v="10/05/2017"/>
    <x v="1"/>
    <s v="GM-14500"/>
    <s v="Gene McClure"/>
    <x v="0"/>
    <x v="0"/>
    <x v="1"/>
    <x v="1"/>
    <s v="FUR-FU-10001617"/>
    <x v="0"/>
    <n v="41.6"/>
  </r>
  <r>
    <n v="9677"/>
    <s v="US-2015-120175"/>
    <n v="28"/>
    <x v="0"/>
    <x v="2"/>
    <s v="03/12/2015"/>
    <x v="1"/>
    <s v="MC-17635"/>
    <s v="Matthew Clasen"/>
    <x v="1"/>
    <x v="0"/>
    <x v="14"/>
    <x v="2"/>
    <s v="OFF-EN-10003862"/>
    <x v="1"/>
    <n v="64.02"/>
  </r>
  <r>
    <n v="9678"/>
    <s v="CA-2017-144785"/>
    <n v="18"/>
    <x v="3"/>
    <x v="0"/>
    <s v="23/04/2017"/>
    <x v="1"/>
    <s v="CS-12490"/>
    <s v="Cindy Schnelling"/>
    <x v="1"/>
    <x v="0"/>
    <x v="15"/>
    <x v="3"/>
    <s v="OFF-AR-10001573"/>
    <x v="1"/>
    <n v="6.99"/>
  </r>
  <r>
    <n v="9679"/>
    <s v="CA-2017-144785"/>
    <n v="18"/>
    <x v="3"/>
    <x v="0"/>
    <s v="23/04/2017"/>
    <x v="1"/>
    <s v="CS-12490"/>
    <s v="Cindy Schnelling"/>
    <x v="1"/>
    <x v="0"/>
    <x v="15"/>
    <x v="3"/>
    <s v="OFF-SU-10004290"/>
    <x v="1"/>
    <n v="6.84"/>
  </r>
  <r>
    <n v="9680"/>
    <s v="CA-2016-130113"/>
    <n v="27"/>
    <x v="4"/>
    <x v="1"/>
    <s v="31/12/2016"/>
    <x v="1"/>
    <s v="AH-10030"/>
    <s v="Aaron Hawkins"/>
    <x v="1"/>
    <x v="0"/>
    <x v="1"/>
    <x v="1"/>
    <s v="OFF-ST-10000046"/>
    <x v="1"/>
    <n v="323.10000000000002"/>
  </r>
  <r>
    <n v="9681"/>
    <s v="CA-2016-130113"/>
    <n v="27"/>
    <x v="4"/>
    <x v="1"/>
    <s v="31/12/2016"/>
    <x v="1"/>
    <s v="AH-10030"/>
    <s v="Aaron Hawkins"/>
    <x v="1"/>
    <x v="0"/>
    <x v="1"/>
    <x v="1"/>
    <s v="TEC-PH-10003505"/>
    <x v="2"/>
    <n v="668.16"/>
  </r>
  <r>
    <n v="9682"/>
    <s v="CA-2018-122770"/>
    <n v="13"/>
    <x v="4"/>
    <x v="3"/>
    <s v="18/12/2018"/>
    <x v="1"/>
    <s v="EP-13915"/>
    <s v="Emily Phan"/>
    <x v="0"/>
    <x v="0"/>
    <x v="1"/>
    <x v="1"/>
    <s v="OFF-LA-10004559"/>
    <x v="1"/>
    <n v="8.64"/>
  </r>
  <r>
    <n v="9683"/>
    <s v="CA-2018-122770"/>
    <n v="13"/>
    <x v="4"/>
    <x v="3"/>
    <s v="18/12/2018"/>
    <x v="1"/>
    <s v="EP-13915"/>
    <s v="Emily Phan"/>
    <x v="0"/>
    <x v="0"/>
    <x v="1"/>
    <x v="1"/>
    <s v="OFF-PA-10003172"/>
    <x v="1"/>
    <n v="38.880000000000003"/>
  </r>
  <r>
    <n v="9684"/>
    <s v="CA-2018-122770"/>
    <n v="13"/>
    <x v="4"/>
    <x v="3"/>
    <s v="18/12/2018"/>
    <x v="1"/>
    <s v="EP-13915"/>
    <s v="Emily Phan"/>
    <x v="0"/>
    <x v="0"/>
    <x v="1"/>
    <x v="1"/>
    <s v="FUR-FU-10001473"/>
    <x v="0"/>
    <n v="201.04"/>
  </r>
  <r>
    <n v="9685"/>
    <s v="CA-2018-122770"/>
    <n v="13"/>
    <x v="4"/>
    <x v="3"/>
    <s v="18/12/2018"/>
    <x v="1"/>
    <s v="EP-13915"/>
    <s v="Emily Phan"/>
    <x v="0"/>
    <x v="0"/>
    <x v="1"/>
    <x v="1"/>
    <s v="OFF-PA-10000232"/>
    <x v="1"/>
    <n v="12.96"/>
  </r>
  <r>
    <n v="9686"/>
    <s v="CA-2018-118668"/>
    <n v="2"/>
    <x v="9"/>
    <x v="3"/>
    <s v="04/01/2018"/>
    <x v="0"/>
    <s v="FW-14395"/>
    <s v="Fred Wasserman"/>
    <x v="1"/>
    <x v="0"/>
    <x v="1"/>
    <x v="1"/>
    <s v="TEC-AC-10000682"/>
    <x v="2"/>
    <n v="16.59"/>
  </r>
  <r>
    <n v="9687"/>
    <s v="CA-2018-116498"/>
    <n v="30"/>
    <x v="5"/>
    <x v="3"/>
    <s v="03/06/2018"/>
    <x v="1"/>
    <s v="KA-16525"/>
    <s v="Kelly Andreada"/>
    <x v="0"/>
    <x v="0"/>
    <x v="1"/>
    <x v="1"/>
    <s v="OFF-AR-10003405"/>
    <x v="1"/>
    <n v="35.1"/>
  </r>
  <r>
    <n v="9688"/>
    <s v="US-2018-130603"/>
    <n v="30"/>
    <x v="8"/>
    <x v="3"/>
    <s v="06/10/2018"/>
    <x v="1"/>
    <s v="SC-20050"/>
    <s v="Sample Company A"/>
    <x v="2"/>
    <x v="0"/>
    <x v="5"/>
    <x v="2"/>
    <s v="OFF-BI-10000301"/>
    <x v="1"/>
    <n v="11.646000000000001"/>
  </r>
  <r>
    <n v="9689"/>
    <s v="US-2018-135986"/>
    <n v="20"/>
    <x v="1"/>
    <x v="3"/>
    <s v="27/06/2018"/>
    <x v="1"/>
    <s v="PG-18895"/>
    <s v="Paul Gonzalez"/>
    <x v="0"/>
    <x v="0"/>
    <x v="17"/>
    <x v="0"/>
    <s v="OFF-PA-10001534"/>
    <x v="1"/>
    <n v="32.4"/>
  </r>
  <r>
    <n v="9690"/>
    <s v="US-2018-135986"/>
    <n v="20"/>
    <x v="1"/>
    <x v="3"/>
    <s v="27/06/2018"/>
    <x v="1"/>
    <s v="PG-18895"/>
    <s v="Paul Gonzalez"/>
    <x v="0"/>
    <x v="0"/>
    <x v="17"/>
    <x v="0"/>
    <s v="TEC-PH-10003691"/>
    <x v="2"/>
    <n v="503.96"/>
  </r>
  <r>
    <n v="9691"/>
    <s v="CA-2018-140536"/>
    <n v="4"/>
    <x v="3"/>
    <x v="3"/>
    <s v="05/04/2018"/>
    <x v="2"/>
    <s v="TA-21385"/>
    <s v="Tom Ashbrook"/>
    <x v="2"/>
    <x v="0"/>
    <x v="15"/>
    <x v="3"/>
    <s v="OFF-AR-10001545"/>
    <x v="1"/>
    <n v="7.04"/>
  </r>
  <r>
    <n v="9692"/>
    <s v="CA-2016-130183"/>
    <n v="13"/>
    <x v="0"/>
    <x v="1"/>
    <s v="17/11/2016"/>
    <x v="1"/>
    <s v="PO-18850"/>
    <s v="Patrick O'Brill"/>
    <x v="0"/>
    <x v="0"/>
    <x v="5"/>
    <x v="2"/>
    <s v="FUR-BO-10001811"/>
    <x v="0"/>
    <n v="613.99919999999997"/>
  </r>
  <r>
    <n v="9693"/>
    <s v="CA-2016-107902"/>
    <n v="28"/>
    <x v="6"/>
    <x v="1"/>
    <s v="02/09/2016"/>
    <x v="1"/>
    <s v="SM-20950"/>
    <s v="Suzanne McNair"/>
    <x v="1"/>
    <x v="0"/>
    <x v="29"/>
    <x v="3"/>
    <s v="OFF-ST-10001837"/>
    <x v="1"/>
    <n v="470.36"/>
  </r>
  <r>
    <n v="9694"/>
    <s v="CA-2018-130148"/>
    <n v="24"/>
    <x v="8"/>
    <x v="3"/>
    <s v="28/09/2018"/>
    <x v="0"/>
    <s v="NK-18490"/>
    <s v="Neil Knudson"/>
    <x v="2"/>
    <x v="0"/>
    <x v="1"/>
    <x v="1"/>
    <s v="OFF-PA-10000551"/>
    <x v="1"/>
    <n v="31.08"/>
  </r>
  <r>
    <n v="9695"/>
    <s v="CA-2018-130148"/>
    <n v="24"/>
    <x v="8"/>
    <x v="3"/>
    <s v="28/09/2018"/>
    <x v="0"/>
    <s v="NK-18490"/>
    <s v="Neil Knudson"/>
    <x v="2"/>
    <x v="0"/>
    <x v="1"/>
    <x v="1"/>
    <s v="OFF-SU-10001574"/>
    <x v="1"/>
    <n v="7.3"/>
  </r>
  <r>
    <n v="9696"/>
    <s v="US-2017-151260"/>
    <n v="11"/>
    <x v="4"/>
    <x v="0"/>
    <s v="14/12/2017"/>
    <x v="2"/>
    <s v="SC-20695"/>
    <s v="Steve Chapman"/>
    <x v="1"/>
    <x v="0"/>
    <x v="24"/>
    <x v="3"/>
    <s v="OFF-AP-10002892"/>
    <x v="1"/>
    <n v="73.536000000000001"/>
  </r>
  <r>
    <n v="9697"/>
    <s v="CA-2015-144281"/>
    <n v="10"/>
    <x v="1"/>
    <x v="2"/>
    <s v="15/06/2015"/>
    <x v="0"/>
    <s v="HK-14890"/>
    <s v="Heather Kirkland"/>
    <x v="1"/>
    <x v="0"/>
    <x v="12"/>
    <x v="2"/>
    <s v="OFF-LA-10003930"/>
    <x v="1"/>
    <n v="491.55"/>
  </r>
  <r>
    <n v="9698"/>
    <s v="CA-2017-122511"/>
    <n v="11"/>
    <x v="10"/>
    <x v="0"/>
    <s v="11/03/2017"/>
    <x v="3"/>
    <s v="BT-11485"/>
    <s v="Brad Thomas"/>
    <x v="2"/>
    <x v="0"/>
    <x v="9"/>
    <x v="3"/>
    <s v="FUR-FU-10001037"/>
    <x v="0"/>
    <n v="30.335999999999999"/>
  </r>
  <r>
    <n v="9699"/>
    <s v="CA-2018-154116"/>
    <n v="15"/>
    <x v="4"/>
    <x v="3"/>
    <s v="19/12/2018"/>
    <x v="1"/>
    <s v="KM-16660"/>
    <s v="Khloe Miller"/>
    <x v="0"/>
    <x v="0"/>
    <x v="1"/>
    <x v="1"/>
    <s v="OFF-PA-10004569"/>
    <x v="1"/>
    <n v="22.83"/>
  </r>
  <r>
    <n v="9700"/>
    <s v="CA-2018-154116"/>
    <n v="15"/>
    <x v="4"/>
    <x v="3"/>
    <s v="19/12/2018"/>
    <x v="1"/>
    <s v="KM-16660"/>
    <s v="Khloe Miller"/>
    <x v="0"/>
    <x v="0"/>
    <x v="1"/>
    <x v="1"/>
    <s v="OFF-AP-10000027"/>
    <x v="1"/>
    <n v="54.32"/>
  </r>
  <r>
    <n v="9701"/>
    <s v="CA-2018-154116"/>
    <n v="15"/>
    <x v="4"/>
    <x v="3"/>
    <s v="19/12/2018"/>
    <x v="1"/>
    <s v="KM-16660"/>
    <s v="Khloe Miller"/>
    <x v="0"/>
    <x v="0"/>
    <x v="1"/>
    <x v="1"/>
    <s v="TEC-PH-10000675"/>
    <x v="2"/>
    <n v="196.77600000000001"/>
  </r>
  <r>
    <n v="9702"/>
    <s v="CA-2017-105291"/>
    <n v="30"/>
    <x v="2"/>
    <x v="0"/>
    <s v="04/11/2017"/>
    <x v="1"/>
    <s v="SP-20920"/>
    <s v="Susan Pistek"/>
    <x v="0"/>
    <x v="0"/>
    <x v="1"/>
    <x v="1"/>
    <s v="OFF-FA-10003059"/>
    <x v="1"/>
    <n v="3.62"/>
  </r>
  <r>
    <n v="9703"/>
    <s v="CA-2018-147032"/>
    <n v="31"/>
    <x v="7"/>
    <x v="3"/>
    <s v="04/08/2018"/>
    <x v="1"/>
    <s v="LB-16795"/>
    <s v="Laurel Beltran"/>
    <x v="2"/>
    <x v="0"/>
    <x v="13"/>
    <x v="3"/>
    <s v="OFF-PA-10003256"/>
    <x v="1"/>
    <n v="11.54"/>
  </r>
  <r>
    <n v="9704"/>
    <s v="CA-2018-147032"/>
    <n v="31"/>
    <x v="7"/>
    <x v="3"/>
    <s v="04/08/2018"/>
    <x v="1"/>
    <s v="LB-16795"/>
    <s v="Laurel Beltran"/>
    <x v="2"/>
    <x v="0"/>
    <x v="13"/>
    <x v="3"/>
    <s v="OFF-BI-10003656"/>
    <x v="1"/>
    <n v="849.95"/>
  </r>
  <r>
    <n v="9705"/>
    <s v="CA-2018-147032"/>
    <n v="31"/>
    <x v="7"/>
    <x v="3"/>
    <s v="04/08/2018"/>
    <x v="1"/>
    <s v="LB-16795"/>
    <s v="Laurel Beltran"/>
    <x v="2"/>
    <x v="0"/>
    <x v="13"/>
    <x v="3"/>
    <s v="OFF-BI-10002897"/>
    <x v="1"/>
    <n v="11.01"/>
  </r>
  <r>
    <n v="9706"/>
    <s v="CA-2018-125990"/>
    <n v="19"/>
    <x v="2"/>
    <x v="3"/>
    <s v="23/10/2018"/>
    <x v="1"/>
    <s v="JS-16030"/>
    <s v="Joy Smith"/>
    <x v="0"/>
    <x v="0"/>
    <x v="1"/>
    <x v="1"/>
    <s v="OFF-BI-10004826"/>
    <x v="1"/>
    <n v="39.624000000000002"/>
  </r>
  <r>
    <n v="9707"/>
    <s v="CA-2017-161746"/>
    <n v="21"/>
    <x v="2"/>
    <x v="0"/>
    <s v="27/10/2017"/>
    <x v="1"/>
    <s v="CS-11950"/>
    <s v="Carlos Soltero"/>
    <x v="0"/>
    <x v="0"/>
    <x v="1"/>
    <x v="1"/>
    <s v="FUR-CH-10004626"/>
    <x v="0"/>
    <n v="242.136"/>
  </r>
  <r>
    <n v="9708"/>
    <s v="CA-2017-161746"/>
    <n v="21"/>
    <x v="2"/>
    <x v="0"/>
    <s v="27/10/2017"/>
    <x v="1"/>
    <s v="CS-11950"/>
    <s v="Carlos Soltero"/>
    <x v="0"/>
    <x v="0"/>
    <x v="1"/>
    <x v="1"/>
    <s v="OFF-AR-10000390"/>
    <x v="1"/>
    <n v="12.39"/>
  </r>
  <r>
    <n v="9709"/>
    <s v="CA-2017-161746"/>
    <n v="21"/>
    <x v="2"/>
    <x v="0"/>
    <s v="27/10/2017"/>
    <x v="1"/>
    <s v="CS-11950"/>
    <s v="Carlos Soltero"/>
    <x v="0"/>
    <x v="0"/>
    <x v="1"/>
    <x v="1"/>
    <s v="FUR-FU-10003731"/>
    <x v="0"/>
    <n v="19.96"/>
  </r>
  <r>
    <n v="9710"/>
    <s v="CA-2017-161746"/>
    <n v="21"/>
    <x v="2"/>
    <x v="0"/>
    <s v="27/10/2017"/>
    <x v="1"/>
    <s v="CS-11950"/>
    <s v="Carlos Soltero"/>
    <x v="0"/>
    <x v="0"/>
    <x v="1"/>
    <x v="1"/>
    <s v="OFF-ST-10002743"/>
    <x v="1"/>
    <n v="340.92"/>
  </r>
  <r>
    <n v="9711"/>
    <s v="CA-2015-114251"/>
    <n v="5"/>
    <x v="0"/>
    <x v="2"/>
    <s v="10/11/2015"/>
    <x v="1"/>
    <s v="MD-17350"/>
    <s v="Maribeth Dona"/>
    <x v="0"/>
    <x v="0"/>
    <x v="9"/>
    <x v="3"/>
    <s v="FUR-FU-10001468"/>
    <x v="0"/>
    <n v="273.56799999999998"/>
  </r>
  <r>
    <n v="9712"/>
    <s v="CA-2015-114251"/>
    <n v="5"/>
    <x v="0"/>
    <x v="2"/>
    <s v="10/11/2015"/>
    <x v="1"/>
    <s v="MD-17350"/>
    <s v="Maribeth Dona"/>
    <x v="0"/>
    <x v="0"/>
    <x v="9"/>
    <x v="3"/>
    <s v="OFF-BI-10003684"/>
    <x v="1"/>
    <n v="13.194000000000001"/>
  </r>
  <r>
    <n v="9713"/>
    <s v="CA-2015-114251"/>
    <n v="5"/>
    <x v="0"/>
    <x v="2"/>
    <s v="10/11/2015"/>
    <x v="1"/>
    <s v="MD-17350"/>
    <s v="Maribeth Dona"/>
    <x v="0"/>
    <x v="0"/>
    <x v="9"/>
    <x v="3"/>
    <s v="OFF-ST-10003716"/>
    <x v="1"/>
    <n v="1080.096"/>
  </r>
  <r>
    <n v="9714"/>
    <s v="CA-2015-114251"/>
    <n v="5"/>
    <x v="0"/>
    <x v="2"/>
    <s v="10/11/2015"/>
    <x v="1"/>
    <s v="MD-17350"/>
    <s v="Maribeth Dona"/>
    <x v="0"/>
    <x v="0"/>
    <x v="9"/>
    <x v="3"/>
    <s v="TEC-AC-10001101"/>
    <x v="2"/>
    <n v="51.56"/>
  </r>
  <r>
    <n v="9715"/>
    <s v="CA-2015-114251"/>
    <n v="5"/>
    <x v="0"/>
    <x v="2"/>
    <s v="10/11/2015"/>
    <x v="1"/>
    <s v="MD-17350"/>
    <s v="Maribeth Dona"/>
    <x v="0"/>
    <x v="0"/>
    <x v="9"/>
    <x v="3"/>
    <s v="TEC-AC-10004864"/>
    <x v="2"/>
    <n v="58.415999999999997"/>
  </r>
  <r>
    <n v="9716"/>
    <s v="CA-2017-116379"/>
    <n v="7"/>
    <x v="0"/>
    <x v="0"/>
    <s v="12/11/2017"/>
    <x v="1"/>
    <s v="LD-17005"/>
    <s v="Lisa DeCherney"/>
    <x v="0"/>
    <x v="0"/>
    <x v="1"/>
    <x v="1"/>
    <s v="OFF-BI-10001543"/>
    <x v="1"/>
    <n v="57.584000000000003"/>
  </r>
  <r>
    <n v="9717"/>
    <s v="US-2017-144477"/>
    <n v="12"/>
    <x v="6"/>
    <x v="0"/>
    <s v="14/08/2017"/>
    <x v="0"/>
    <s v="DB-13270"/>
    <s v="Deborah Brumfield"/>
    <x v="2"/>
    <x v="0"/>
    <x v="9"/>
    <x v="3"/>
    <s v="OFF-AR-10000914"/>
    <x v="1"/>
    <n v="37.311999999999998"/>
  </r>
  <r>
    <n v="9718"/>
    <s v="CA-2017-108210"/>
    <n v="30"/>
    <x v="5"/>
    <x v="0"/>
    <s v="31/05/2017"/>
    <x v="3"/>
    <s v="AT-10735"/>
    <s v="Annie Thurman"/>
    <x v="0"/>
    <x v="0"/>
    <x v="5"/>
    <x v="2"/>
    <s v="TEC-PH-10002293"/>
    <x v="2"/>
    <n v="79.959999999999994"/>
  </r>
  <r>
    <n v="9719"/>
    <s v="CA-2017-108210"/>
    <n v="30"/>
    <x v="5"/>
    <x v="0"/>
    <s v="31/05/2017"/>
    <x v="3"/>
    <s v="AT-10735"/>
    <s v="Annie Thurman"/>
    <x v="0"/>
    <x v="0"/>
    <x v="5"/>
    <x v="2"/>
    <s v="TEC-AC-10000109"/>
    <x v="2"/>
    <n v="223.96"/>
  </r>
  <r>
    <n v="9720"/>
    <s v="CA-2018-166835"/>
    <n v="12"/>
    <x v="0"/>
    <x v="3"/>
    <s v="14/11/2018"/>
    <x v="0"/>
    <s v="DK-13375"/>
    <s v="Dennis Kane"/>
    <x v="0"/>
    <x v="0"/>
    <x v="9"/>
    <x v="3"/>
    <s v="OFF-ST-10002574"/>
    <x v="1"/>
    <n v="221.024"/>
  </r>
  <r>
    <n v="9721"/>
    <s v="CA-2017-119641"/>
    <n v="22"/>
    <x v="8"/>
    <x v="0"/>
    <s v="26/09/2017"/>
    <x v="1"/>
    <s v="CS-12250"/>
    <s v="Chris Selesnick"/>
    <x v="1"/>
    <x v="0"/>
    <x v="6"/>
    <x v="2"/>
    <s v="FUR-FU-10002445"/>
    <x v="0"/>
    <n v="18.96"/>
  </r>
  <r>
    <n v="9722"/>
    <s v="CA-2017-105781"/>
    <n v="16"/>
    <x v="11"/>
    <x v="0"/>
    <s v="20/02/2017"/>
    <x v="1"/>
    <s v="JF-15565"/>
    <s v="Jill Fjeld"/>
    <x v="0"/>
    <x v="0"/>
    <x v="15"/>
    <x v="3"/>
    <s v="FUR-CH-10001802"/>
    <x v="0"/>
    <n v="326.64600000000002"/>
  </r>
  <r>
    <n v="9723"/>
    <s v="CA-2017-105781"/>
    <n v="16"/>
    <x v="11"/>
    <x v="0"/>
    <s v="20/02/2017"/>
    <x v="1"/>
    <s v="JF-15565"/>
    <s v="Jill Fjeld"/>
    <x v="0"/>
    <x v="0"/>
    <x v="15"/>
    <x v="3"/>
    <s v="TEC-AC-10003628"/>
    <x v="2"/>
    <n v="89.97"/>
  </r>
  <r>
    <n v="9724"/>
    <s v="CA-2015-101364"/>
    <n v="22"/>
    <x v="4"/>
    <x v="2"/>
    <s v="26/12/2015"/>
    <x v="1"/>
    <s v="TW-21025"/>
    <s v="Tamara Willingham"/>
    <x v="2"/>
    <x v="0"/>
    <x v="15"/>
    <x v="3"/>
    <s v="OFF-BI-10003984"/>
    <x v="1"/>
    <n v="296.71199999999999"/>
  </r>
  <r>
    <n v="9725"/>
    <s v="CA-2016-117898"/>
    <n v="5"/>
    <x v="4"/>
    <x v="1"/>
    <s v="11/12/2016"/>
    <x v="1"/>
    <s v="TB-21250"/>
    <s v="Tim Brockman"/>
    <x v="0"/>
    <x v="0"/>
    <x v="10"/>
    <x v="2"/>
    <s v="OFF-EN-10004459"/>
    <x v="1"/>
    <n v="12.224"/>
  </r>
  <r>
    <n v="9726"/>
    <s v="CA-2018-142293"/>
    <n v="17"/>
    <x v="8"/>
    <x v="3"/>
    <s v="20/09/2018"/>
    <x v="2"/>
    <s v="SC-20380"/>
    <s v="Shahid Collister"/>
    <x v="0"/>
    <x v="0"/>
    <x v="45"/>
    <x v="1"/>
    <s v="TEC-AC-10001109"/>
    <x v="2"/>
    <n v="89.97"/>
  </r>
  <r>
    <n v="9727"/>
    <s v="CA-2018-167395"/>
    <n v="2"/>
    <x v="4"/>
    <x v="3"/>
    <s v="04/12/2018"/>
    <x v="2"/>
    <s v="KM-16720"/>
    <s v="Kunst Miller"/>
    <x v="0"/>
    <x v="0"/>
    <x v="31"/>
    <x v="3"/>
    <s v="OFF-AP-10001293"/>
    <x v="1"/>
    <n v="286.86"/>
  </r>
  <r>
    <n v="9728"/>
    <s v="CA-2018-167395"/>
    <n v="2"/>
    <x v="4"/>
    <x v="3"/>
    <s v="04/12/2018"/>
    <x v="2"/>
    <s v="KM-16720"/>
    <s v="Kunst Miller"/>
    <x v="0"/>
    <x v="0"/>
    <x v="31"/>
    <x v="3"/>
    <s v="TEC-PH-10004977"/>
    <x v="2"/>
    <n v="979.95"/>
  </r>
  <r>
    <n v="9729"/>
    <s v="CA-2018-167395"/>
    <n v="2"/>
    <x v="4"/>
    <x v="3"/>
    <s v="04/12/2018"/>
    <x v="2"/>
    <s v="KM-16720"/>
    <s v="Kunst Miller"/>
    <x v="0"/>
    <x v="0"/>
    <x v="31"/>
    <x v="3"/>
    <s v="OFF-SU-10001935"/>
    <x v="1"/>
    <n v="4.3600000000000003"/>
  </r>
  <r>
    <n v="9730"/>
    <s v="CA-2015-111962"/>
    <n v="29"/>
    <x v="8"/>
    <x v="2"/>
    <s v="04/10/2015"/>
    <x v="1"/>
    <s v="EB-14170"/>
    <s v="Evan Bailliet"/>
    <x v="0"/>
    <x v="0"/>
    <x v="4"/>
    <x v="1"/>
    <s v="OFF-BI-10001308"/>
    <x v="1"/>
    <n v="10.048"/>
  </r>
  <r>
    <n v="9731"/>
    <s v="CA-2015-111962"/>
    <n v="29"/>
    <x v="8"/>
    <x v="2"/>
    <s v="04/10/2015"/>
    <x v="1"/>
    <s v="EB-14170"/>
    <s v="Evan Bailliet"/>
    <x v="0"/>
    <x v="0"/>
    <x v="4"/>
    <x v="1"/>
    <s v="OFF-ST-10000046"/>
    <x v="1"/>
    <n v="807.75"/>
  </r>
  <r>
    <n v="9732"/>
    <s v="CA-2018-124261"/>
    <n v="14"/>
    <x v="0"/>
    <x v="3"/>
    <s v="19/11/2018"/>
    <x v="1"/>
    <s v="JE-15715"/>
    <s v="Joe Elijah"/>
    <x v="0"/>
    <x v="0"/>
    <x v="1"/>
    <x v="1"/>
    <s v="OFF-AR-10003504"/>
    <x v="1"/>
    <n v="34.24"/>
  </r>
  <r>
    <n v="9733"/>
    <s v="CA-2015-114321"/>
    <n v="20"/>
    <x v="6"/>
    <x v="2"/>
    <s v="25/08/2015"/>
    <x v="1"/>
    <s v="NC-18535"/>
    <s v="Nick Crebassa"/>
    <x v="1"/>
    <x v="0"/>
    <x v="17"/>
    <x v="0"/>
    <s v="FUR-CH-10001797"/>
    <x v="0"/>
    <n v="500.24"/>
  </r>
  <r>
    <n v="9734"/>
    <s v="CA-2015-114321"/>
    <n v="20"/>
    <x v="6"/>
    <x v="2"/>
    <s v="25/08/2015"/>
    <x v="1"/>
    <s v="NC-18535"/>
    <s v="Nick Crebassa"/>
    <x v="1"/>
    <x v="0"/>
    <x v="17"/>
    <x v="0"/>
    <s v="OFF-PA-10000246"/>
    <x v="1"/>
    <n v="20.12"/>
  </r>
  <r>
    <n v="9735"/>
    <s v="CA-2015-114321"/>
    <n v="20"/>
    <x v="6"/>
    <x v="2"/>
    <s v="25/08/2015"/>
    <x v="1"/>
    <s v="NC-18535"/>
    <s v="Nick Crebassa"/>
    <x v="1"/>
    <x v="0"/>
    <x v="17"/>
    <x v="0"/>
    <s v="OFF-BI-10001359"/>
    <x v="1"/>
    <n v="896.99"/>
  </r>
  <r>
    <n v="9736"/>
    <s v="CA-2015-128062"/>
    <n v="19"/>
    <x v="0"/>
    <x v="2"/>
    <s v="22/11/2015"/>
    <x v="0"/>
    <s v="AD-10180"/>
    <s v="Alan Dominguez"/>
    <x v="2"/>
    <x v="0"/>
    <x v="9"/>
    <x v="3"/>
    <s v="OFF-PA-10001583"/>
    <x v="1"/>
    <n v="5.88"/>
  </r>
  <r>
    <n v="9737"/>
    <s v="US-2016-100069"/>
    <n v="29"/>
    <x v="1"/>
    <x v="1"/>
    <s v="03/07/2016"/>
    <x v="1"/>
    <s v="NF-18475"/>
    <s v="Neil Französisch"/>
    <x v="2"/>
    <x v="0"/>
    <x v="8"/>
    <x v="2"/>
    <s v="TEC-PH-10004667"/>
    <x v="2"/>
    <n v="269.98"/>
  </r>
  <r>
    <n v="9738"/>
    <s v="CA-2018-129294"/>
    <n v="16"/>
    <x v="10"/>
    <x v="3"/>
    <s v="21/03/2018"/>
    <x v="1"/>
    <s v="KD-16615"/>
    <s v="Ken Dana"/>
    <x v="1"/>
    <x v="0"/>
    <x v="1"/>
    <x v="1"/>
    <s v="OFF-ST-10002615"/>
    <x v="1"/>
    <n v="310.12"/>
  </r>
  <r>
    <n v="9739"/>
    <s v="CA-2018-129294"/>
    <n v="16"/>
    <x v="10"/>
    <x v="3"/>
    <s v="21/03/2018"/>
    <x v="1"/>
    <s v="KD-16615"/>
    <s v="Ken Dana"/>
    <x v="1"/>
    <x v="0"/>
    <x v="1"/>
    <x v="1"/>
    <s v="OFF-BI-10004236"/>
    <x v="1"/>
    <n v="70.463999999999999"/>
  </r>
  <r>
    <n v="9740"/>
    <s v="CA-2018-129294"/>
    <n v="16"/>
    <x v="10"/>
    <x v="3"/>
    <s v="21/03/2018"/>
    <x v="1"/>
    <s v="KD-16615"/>
    <s v="Ken Dana"/>
    <x v="1"/>
    <x v="0"/>
    <x v="1"/>
    <x v="1"/>
    <s v="OFF-BI-10001757"/>
    <x v="1"/>
    <n v="19.68"/>
  </r>
  <r>
    <n v="9741"/>
    <s v="CA-2018-129294"/>
    <n v="16"/>
    <x v="10"/>
    <x v="3"/>
    <s v="21/03/2018"/>
    <x v="1"/>
    <s v="KD-16615"/>
    <s v="Ken Dana"/>
    <x v="1"/>
    <x v="0"/>
    <x v="1"/>
    <x v="1"/>
    <s v="OFF-AP-10001154"/>
    <x v="1"/>
    <n v="140.66999999999999"/>
  </r>
  <r>
    <n v="9742"/>
    <s v="CA-2016-117086"/>
    <n v="8"/>
    <x v="0"/>
    <x v="1"/>
    <s v="12/11/2016"/>
    <x v="1"/>
    <s v="QJ-19255"/>
    <s v="Quincy Jones"/>
    <x v="1"/>
    <x v="0"/>
    <x v="42"/>
    <x v="3"/>
    <s v="FUR-BO-10004834"/>
    <x v="0"/>
    <n v="4404.8999999999996"/>
  </r>
  <r>
    <n v="9743"/>
    <s v="CA-2018-131303"/>
    <n v="28"/>
    <x v="0"/>
    <x v="3"/>
    <s v="02/12/2018"/>
    <x v="1"/>
    <s v="EP-13915"/>
    <s v="Emily Phan"/>
    <x v="0"/>
    <x v="0"/>
    <x v="1"/>
    <x v="1"/>
    <s v="OFF-LA-10001074"/>
    <x v="1"/>
    <n v="62.65"/>
  </r>
  <r>
    <n v="9744"/>
    <s v="CA-2017-137127"/>
    <n v="16"/>
    <x v="1"/>
    <x v="0"/>
    <s v="22/06/2017"/>
    <x v="1"/>
    <s v="JJ-15445"/>
    <s v="Jennifer Jackson"/>
    <x v="0"/>
    <x v="0"/>
    <x v="13"/>
    <x v="3"/>
    <s v="OFF-LA-10001641"/>
    <x v="1"/>
    <n v="9.4499999999999993"/>
  </r>
  <r>
    <n v="9745"/>
    <s v="CA-2018-141782"/>
    <n v="21"/>
    <x v="9"/>
    <x v="3"/>
    <s v="25/01/2018"/>
    <x v="1"/>
    <s v="BE-11410"/>
    <s v="Bobby Elias"/>
    <x v="0"/>
    <x v="0"/>
    <x v="10"/>
    <x v="2"/>
    <s v="OFF-EN-10002230"/>
    <x v="1"/>
    <n v="268.57600000000002"/>
  </r>
  <r>
    <n v="9746"/>
    <s v="CA-2018-137505"/>
    <n v="24"/>
    <x v="0"/>
    <x v="3"/>
    <s v="24/11/2018"/>
    <x v="3"/>
    <s v="BP-11290"/>
    <s v="Beth Paige"/>
    <x v="0"/>
    <x v="0"/>
    <x v="1"/>
    <x v="1"/>
    <s v="FUR-TA-10000617"/>
    <x v="0"/>
    <n v="364.08"/>
  </r>
  <r>
    <n v="9747"/>
    <s v="CA-2018-137505"/>
    <n v="24"/>
    <x v="0"/>
    <x v="3"/>
    <s v="24/11/2018"/>
    <x v="3"/>
    <s v="BP-11290"/>
    <s v="Beth Paige"/>
    <x v="0"/>
    <x v="0"/>
    <x v="1"/>
    <x v="1"/>
    <s v="FUR-TA-10001676"/>
    <x v="0"/>
    <n v="71.087999999999994"/>
  </r>
  <r>
    <n v="9748"/>
    <s v="US-2015-140914"/>
    <n v="11"/>
    <x v="0"/>
    <x v="2"/>
    <s v="15/11/2015"/>
    <x v="1"/>
    <s v="BH-11710"/>
    <s v="Brosina Hoffman"/>
    <x v="0"/>
    <x v="0"/>
    <x v="10"/>
    <x v="2"/>
    <s v="FUR-FU-10000175"/>
    <x v="0"/>
    <n v="10.984"/>
  </r>
  <r>
    <n v="9749"/>
    <s v="US-2015-140914"/>
    <n v="11"/>
    <x v="0"/>
    <x v="2"/>
    <s v="15/11/2015"/>
    <x v="1"/>
    <s v="BH-11710"/>
    <s v="Brosina Hoffman"/>
    <x v="0"/>
    <x v="0"/>
    <x v="10"/>
    <x v="2"/>
    <s v="FUR-CH-10003379"/>
    <x v="0"/>
    <n v="797.94399999999996"/>
  </r>
  <r>
    <n v="9750"/>
    <s v="CA-2017-158358"/>
    <n v="4"/>
    <x v="10"/>
    <x v="0"/>
    <s v="08/03/2017"/>
    <x v="1"/>
    <s v="EM-13810"/>
    <s v="Eleni McCrary"/>
    <x v="1"/>
    <x v="0"/>
    <x v="38"/>
    <x v="3"/>
    <s v="TEC-AC-10002567"/>
    <x v="2"/>
    <n v="159.97999999999999"/>
  </r>
  <r>
    <n v="9751"/>
    <s v="CA-2017-113390"/>
    <n v="11"/>
    <x v="2"/>
    <x v="0"/>
    <s v="15/10/2017"/>
    <x v="1"/>
    <s v="EP-13915"/>
    <s v="Emily Phan"/>
    <x v="0"/>
    <x v="0"/>
    <x v="10"/>
    <x v="2"/>
    <s v="OFF-AR-10003183"/>
    <x v="1"/>
    <n v="5.3440000000000003"/>
  </r>
  <r>
    <n v="9752"/>
    <s v="CA-2017-113390"/>
    <n v="11"/>
    <x v="2"/>
    <x v="0"/>
    <s v="15/10/2017"/>
    <x v="1"/>
    <s v="EP-13915"/>
    <s v="Emily Phan"/>
    <x v="0"/>
    <x v="0"/>
    <x v="10"/>
    <x v="2"/>
    <s v="OFF-AR-10001446"/>
    <x v="1"/>
    <n v="27.72"/>
  </r>
  <r>
    <n v="9753"/>
    <s v="US-2017-158680"/>
    <n v="1"/>
    <x v="7"/>
    <x v="0"/>
    <s v="02/07/2017"/>
    <x v="2"/>
    <s v="NZ-18565"/>
    <s v="Nick Zandusky"/>
    <x v="2"/>
    <x v="0"/>
    <x v="4"/>
    <x v="1"/>
    <s v="OFF-BI-10000145"/>
    <x v="1"/>
    <n v="2.496"/>
  </r>
  <r>
    <n v="9754"/>
    <s v="CA-2018-113705"/>
    <n v="27"/>
    <x v="10"/>
    <x v="3"/>
    <s v="29/03/2018"/>
    <x v="0"/>
    <s v="LC-16870"/>
    <s v="Lena Cacioppo"/>
    <x v="0"/>
    <x v="0"/>
    <x v="17"/>
    <x v="0"/>
    <s v="OFF-LA-10000476"/>
    <x v="1"/>
    <n v="8.26"/>
  </r>
  <r>
    <n v="9755"/>
    <s v="CA-2018-113705"/>
    <n v="27"/>
    <x v="10"/>
    <x v="3"/>
    <s v="29/03/2018"/>
    <x v="0"/>
    <s v="LC-16870"/>
    <s v="Lena Cacioppo"/>
    <x v="0"/>
    <x v="0"/>
    <x v="17"/>
    <x v="0"/>
    <s v="OFF-BI-10001679"/>
    <x v="1"/>
    <n v="17.760000000000002"/>
  </r>
  <r>
    <n v="9756"/>
    <s v="CA-2018-113705"/>
    <n v="27"/>
    <x v="10"/>
    <x v="3"/>
    <s v="29/03/2018"/>
    <x v="0"/>
    <s v="LC-16870"/>
    <s v="Lena Cacioppo"/>
    <x v="0"/>
    <x v="0"/>
    <x v="17"/>
    <x v="0"/>
    <s v="OFF-ST-10001128"/>
    <x v="1"/>
    <n v="332.94"/>
  </r>
  <r>
    <n v="9757"/>
    <s v="CA-2018-113705"/>
    <n v="27"/>
    <x v="10"/>
    <x v="3"/>
    <s v="29/03/2018"/>
    <x v="0"/>
    <s v="LC-16870"/>
    <s v="Lena Cacioppo"/>
    <x v="0"/>
    <x v="0"/>
    <x v="17"/>
    <x v="0"/>
    <s v="FUR-TA-10002533"/>
    <x v="0"/>
    <n v="292.10000000000002"/>
  </r>
  <r>
    <n v="9758"/>
    <s v="CA-2018-113705"/>
    <n v="27"/>
    <x v="10"/>
    <x v="3"/>
    <s v="29/03/2018"/>
    <x v="0"/>
    <s v="LC-16870"/>
    <s v="Lena Cacioppo"/>
    <x v="0"/>
    <x v="0"/>
    <x v="17"/>
    <x v="0"/>
    <s v="TEC-PH-10004006"/>
    <x v="2"/>
    <n v="206.1"/>
  </r>
  <r>
    <n v="9759"/>
    <s v="CA-2018-113705"/>
    <n v="27"/>
    <x v="10"/>
    <x v="3"/>
    <s v="29/03/2018"/>
    <x v="0"/>
    <s v="LC-16870"/>
    <s v="Lena Cacioppo"/>
    <x v="0"/>
    <x v="0"/>
    <x v="17"/>
    <x v="0"/>
    <s v="OFF-PA-10002615"/>
    <x v="1"/>
    <n v="17.64"/>
  </r>
  <r>
    <n v="9760"/>
    <s v="CA-2017-146913"/>
    <n v="31"/>
    <x v="2"/>
    <x v="0"/>
    <s v="05/11/2017"/>
    <x v="1"/>
    <s v="SF-20965"/>
    <s v="Sylvia Foulston"/>
    <x v="1"/>
    <x v="0"/>
    <x v="1"/>
    <x v="1"/>
    <s v="FUR-CH-10001854"/>
    <x v="0"/>
    <n v="1403.92"/>
  </r>
  <r>
    <n v="9761"/>
    <s v="CA-2018-159135"/>
    <n v="4"/>
    <x v="0"/>
    <x v="3"/>
    <s v="08/11/2018"/>
    <x v="1"/>
    <s v="KM-16375"/>
    <s v="Katherine Murray"/>
    <x v="2"/>
    <x v="0"/>
    <x v="36"/>
    <x v="0"/>
    <s v="OFF-AR-10000657"/>
    <x v="1"/>
    <n v="4.3"/>
  </r>
  <r>
    <n v="9762"/>
    <s v="CA-2015-121762"/>
    <n v="14"/>
    <x v="11"/>
    <x v="2"/>
    <s v="18/02/2015"/>
    <x v="1"/>
    <s v="ML-17395"/>
    <s v="Marina Lichtenstein"/>
    <x v="1"/>
    <x v="0"/>
    <x v="4"/>
    <x v="1"/>
    <s v="TEC-AC-10000736"/>
    <x v="2"/>
    <n v="239.97"/>
  </r>
  <r>
    <n v="9763"/>
    <s v="CA-2015-121762"/>
    <n v="14"/>
    <x v="11"/>
    <x v="2"/>
    <s v="18/02/2015"/>
    <x v="1"/>
    <s v="ML-17395"/>
    <s v="Marina Lichtenstein"/>
    <x v="1"/>
    <x v="0"/>
    <x v="4"/>
    <x v="1"/>
    <s v="OFF-AP-10001293"/>
    <x v="1"/>
    <n v="81.96"/>
  </r>
  <r>
    <n v="9764"/>
    <s v="CA-2015-121762"/>
    <n v="14"/>
    <x v="11"/>
    <x v="2"/>
    <s v="18/02/2015"/>
    <x v="1"/>
    <s v="ML-17395"/>
    <s v="Marina Lichtenstein"/>
    <x v="1"/>
    <x v="0"/>
    <x v="4"/>
    <x v="1"/>
    <s v="OFF-SU-10000157"/>
    <x v="1"/>
    <n v="238.62"/>
  </r>
  <r>
    <n v="9765"/>
    <s v="CA-2015-123855"/>
    <n v="18"/>
    <x v="1"/>
    <x v="2"/>
    <s v="23/06/2015"/>
    <x v="1"/>
    <s v="MC-18100"/>
    <s v="Mick Crebagga"/>
    <x v="0"/>
    <x v="0"/>
    <x v="1"/>
    <x v="1"/>
    <s v="TEC-PH-10000215"/>
    <x v="2"/>
    <n v="139.80000000000001"/>
  </r>
  <r>
    <n v="9766"/>
    <s v="CA-2018-101959"/>
    <n v="28"/>
    <x v="11"/>
    <x v="3"/>
    <s v="06/03/2018"/>
    <x v="1"/>
    <s v="DB-13660"/>
    <s v="Duane Benoit"/>
    <x v="0"/>
    <x v="0"/>
    <x v="29"/>
    <x v="3"/>
    <s v="OFF-BI-10001757"/>
    <x v="1"/>
    <n v="9.84"/>
  </r>
  <r>
    <n v="9767"/>
    <s v="CA-2018-101959"/>
    <n v="28"/>
    <x v="11"/>
    <x v="3"/>
    <s v="06/03/2018"/>
    <x v="1"/>
    <s v="DB-13660"/>
    <s v="Duane Benoit"/>
    <x v="0"/>
    <x v="0"/>
    <x v="29"/>
    <x v="3"/>
    <s v="OFF-PA-10002137"/>
    <x v="1"/>
    <n v="7.78"/>
  </r>
  <r>
    <n v="9768"/>
    <s v="CA-2018-102659"/>
    <n v="9"/>
    <x v="4"/>
    <x v="3"/>
    <s v="15/12/2018"/>
    <x v="1"/>
    <s v="LW-17215"/>
    <s v="Luke Weiss"/>
    <x v="0"/>
    <x v="0"/>
    <x v="12"/>
    <x v="2"/>
    <s v="OFF-BI-10000088"/>
    <x v="1"/>
    <n v="54.9"/>
  </r>
  <r>
    <n v="9769"/>
    <s v="CA-2018-142328"/>
    <n v="7"/>
    <x v="4"/>
    <x v="3"/>
    <s v="14/12/2018"/>
    <x v="1"/>
    <s v="TC-21535"/>
    <s v="Tracy Collins"/>
    <x v="2"/>
    <x v="0"/>
    <x v="1"/>
    <x v="1"/>
    <s v="OFF-PA-10000380"/>
    <x v="1"/>
    <n v="50.04"/>
  </r>
  <r>
    <n v="9770"/>
    <s v="CA-2017-123533"/>
    <n v="24"/>
    <x v="0"/>
    <x v="0"/>
    <s v="30/11/2017"/>
    <x v="1"/>
    <s v="SC-20050"/>
    <s v="Sample Company A"/>
    <x v="2"/>
    <x v="0"/>
    <x v="2"/>
    <x v="0"/>
    <s v="FUR-BO-10001619"/>
    <x v="0"/>
    <n v="339.92"/>
  </r>
  <r>
    <n v="9771"/>
    <s v="CA-2017-123533"/>
    <n v="24"/>
    <x v="0"/>
    <x v="0"/>
    <s v="30/11/2017"/>
    <x v="1"/>
    <s v="SC-20050"/>
    <s v="Sample Company A"/>
    <x v="2"/>
    <x v="0"/>
    <x v="2"/>
    <x v="0"/>
    <s v="OFF-PA-10001609"/>
    <x v="1"/>
    <n v="10.528"/>
  </r>
  <r>
    <n v="9772"/>
    <s v="CA-2017-123533"/>
    <n v="24"/>
    <x v="0"/>
    <x v="0"/>
    <s v="30/11/2017"/>
    <x v="1"/>
    <s v="SC-20050"/>
    <s v="Sample Company A"/>
    <x v="2"/>
    <x v="0"/>
    <x v="2"/>
    <x v="0"/>
    <s v="OFF-AP-10002765"/>
    <x v="1"/>
    <n v="42.384"/>
  </r>
  <r>
    <n v="9773"/>
    <s v="CA-2017-104983"/>
    <n v="3"/>
    <x v="7"/>
    <x v="0"/>
    <s v="03/07/2017"/>
    <x v="3"/>
    <s v="FM-14215"/>
    <s v="Filia McAdams"/>
    <x v="1"/>
    <x v="0"/>
    <x v="9"/>
    <x v="3"/>
    <s v="OFF-PA-10000167"/>
    <x v="1"/>
    <n v="123.92"/>
  </r>
  <r>
    <n v="9774"/>
    <s v="CA-2017-160234"/>
    <n v="26"/>
    <x v="1"/>
    <x v="0"/>
    <s v="03/07/2017"/>
    <x v="1"/>
    <s v="PF-19225"/>
    <s v="Phillip Flathmann"/>
    <x v="0"/>
    <x v="0"/>
    <x v="32"/>
    <x v="0"/>
    <s v="TEC-PH-10004434"/>
    <x v="2"/>
    <n v="135.94999999999999"/>
  </r>
  <r>
    <n v="9775"/>
    <s v="CA-2015-169019"/>
    <n v="26"/>
    <x v="7"/>
    <x v="2"/>
    <s v="30/07/2015"/>
    <x v="1"/>
    <s v="LF-17185"/>
    <s v="Luke Foster"/>
    <x v="0"/>
    <x v="0"/>
    <x v="5"/>
    <x v="2"/>
    <s v="OFF-BI-10004995"/>
    <x v="1"/>
    <n v="2177.5839999999998"/>
  </r>
  <r>
    <n v="9776"/>
    <s v="CA-2015-169019"/>
    <n v="26"/>
    <x v="7"/>
    <x v="2"/>
    <s v="30/07/2015"/>
    <x v="1"/>
    <s v="LF-17185"/>
    <s v="Luke Foster"/>
    <x v="0"/>
    <x v="0"/>
    <x v="5"/>
    <x v="2"/>
    <s v="FUR-FU-10004666"/>
    <x v="0"/>
    <n v="17.495999999999999"/>
  </r>
  <r>
    <n v="9777"/>
    <s v="CA-2015-169019"/>
    <n v="26"/>
    <x v="7"/>
    <x v="2"/>
    <s v="30/07/2015"/>
    <x v="1"/>
    <s v="LF-17185"/>
    <s v="Luke Foster"/>
    <x v="0"/>
    <x v="0"/>
    <x v="5"/>
    <x v="2"/>
    <s v="OFF-BI-10001524"/>
    <x v="1"/>
    <n v="16.783999999999999"/>
  </r>
  <r>
    <n v="9778"/>
    <s v="CA-2015-169019"/>
    <n v="26"/>
    <x v="7"/>
    <x v="2"/>
    <s v="30/07/2015"/>
    <x v="1"/>
    <s v="LF-17185"/>
    <s v="Luke Foster"/>
    <x v="0"/>
    <x v="0"/>
    <x v="5"/>
    <x v="2"/>
    <s v="TEC-AC-10002076"/>
    <x v="2"/>
    <n v="431.13600000000002"/>
  </r>
  <r>
    <n v="9779"/>
    <s v="CA-2015-169019"/>
    <n v="26"/>
    <x v="7"/>
    <x v="2"/>
    <s v="30/07/2015"/>
    <x v="1"/>
    <s v="LF-17185"/>
    <s v="Luke Foster"/>
    <x v="0"/>
    <x v="0"/>
    <x v="5"/>
    <x v="2"/>
    <s v="OFF-BI-10001679"/>
    <x v="1"/>
    <n v="8.8800000000000008"/>
  </r>
  <r>
    <n v="9780"/>
    <s v="CA-2015-169019"/>
    <n v="26"/>
    <x v="7"/>
    <x v="2"/>
    <s v="30/07/2015"/>
    <x v="1"/>
    <s v="LF-17185"/>
    <s v="Luke Foster"/>
    <x v="0"/>
    <x v="0"/>
    <x v="5"/>
    <x v="2"/>
    <s v="OFF-AP-10003281"/>
    <x v="1"/>
    <n v="4.8360000000000003"/>
  </r>
  <r>
    <n v="9781"/>
    <s v="CA-2017-153178"/>
    <n v="14"/>
    <x v="8"/>
    <x v="0"/>
    <s v="18/09/2017"/>
    <x v="1"/>
    <s v="CL-12565"/>
    <s v="Clay Ludtke"/>
    <x v="0"/>
    <x v="0"/>
    <x v="15"/>
    <x v="3"/>
    <s v="TEC-PH-10001944"/>
    <x v="2"/>
    <n v="437.85"/>
  </r>
  <r>
    <n v="9782"/>
    <s v="CA-2017-153178"/>
    <n v="14"/>
    <x v="8"/>
    <x v="0"/>
    <s v="18/09/2017"/>
    <x v="1"/>
    <s v="CL-12565"/>
    <s v="Clay Ludtke"/>
    <x v="0"/>
    <x v="0"/>
    <x v="15"/>
    <x v="3"/>
    <s v="OFF-BI-10004390"/>
    <x v="1"/>
    <n v="673.56799999999998"/>
  </r>
  <r>
    <n v="9783"/>
    <s v="CA-2016-149748"/>
    <n v="31"/>
    <x v="5"/>
    <x v="1"/>
    <s v="02/06/2016"/>
    <x v="0"/>
    <s v="EM-13825"/>
    <s v="Elizabeth Moffitt"/>
    <x v="1"/>
    <x v="0"/>
    <x v="30"/>
    <x v="3"/>
    <s v="OFF-PA-10002120"/>
    <x v="1"/>
    <n v="274.8"/>
  </r>
  <r>
    <n v="9784"/>
    <s v="CA-2016-149748"/>
    <n v="31"/>
    <x v="5"/>
    <x v="1"/>
    <s v="02/06/2016"/>
    <x v="0"/>
    <s v="EM-13825"/>
    <s v="Elizabeth Moffitt"/>
    <x v="1"/>
    <x v="0"/>
    <x v="30"/>
    <x v="3"/>
    <s v="OFF-ST-10004340"/>
    <x v="1"/>
    <n v="62.18"/>
  </r>
  <r>
    <n v="9785"/>
    <s v="CA-2016-149748"/>
    <n v="31"/>
    <x v="5"/>
    <x v="1"/>
    <s v="02/06/2016"/>
    <x v="0"/>
    <s v="EM-13825"/>
    <s v="Elizabeth Moffitt"/>
    <x v="1"/>
    <x v="0"/>
    <x v="30"/>
    <x v="3"/>
    <s v="FUR-FU-10001847"/>
    <x v="0"/>
    <n v="8.2799999999999994"/>
  </r>
  <r>
    <n v="9786"/>
    <s v="CA-2016-155635"/>
    <n v="9"/>
    <x v="5"/>
    <x v="1"/>
    <s v="13/05/2016"/>
    <x v="1"/>
    <s v="ME-17725"/>
    <s v="Max Engle"/>
    <x v="0"/>
    <x v="0"/>
    <x v="0"/>
    <x v="0"/>
    <s v="OFF-BI-10000962"/>
    <x v="1"/>
    <n v="48.81"/>
  </r>
  <r>
    <n v="9787"/>
    <s v="US-2015-114377"/>
    <n v="5"/>
    <x v="0"/>
    <x v="2"/>
    <s v="05/11/2015"/>
    <x v="3"/>
    <s v="BG-11035"/>
    <s v="Barry Gonzalez"/>
    <x v="0"/>
    <x v="0"/>
    <x v="17"/>
    <x v="0"/>
    <s v="FUR-CH-10004754"/>
    <x v="0"/>
    <n v="149.9"/>
  </r>
  <r>
    <n v="9788"/>
    <s v="CA-2018-144491"/>
    <n v="27"/>
    <x v="10"/>
    <x v="3"/>
    <s v="01/04/2018"/>
    <x v="1"/>
    <s v="CJ-12010"/>
    <s v="Caroline Jumper"/>
    <x v="0"/>
    <x v="0"/>
    <x v="5"/>
    <x v="2"/>
    <s v="FUR-BO-10001811"/>
    <x v="0"/>
    <n v="1023.332"/>
  </r>
  <r>
    <n v="9789"/>
    <s v="CA-2018-144491"/>
    <n v="27"/>
    <x v="10"/>
    <x v="3"/>
    <s v="01/04/2018"/>
    <x v="1"/>
    <s v="CJ-12010"/>
    <s v="Caroline Jumper"/>
    <x v="0"/>
    <x v="0"/>
    <x v="5"/>
    <x v="2"/>
    <s v="FUR-CH-10004063"/>
    <x v="0"/>
    <n v="600.55799999999999"/>
  </r>
  <r>
    <n v="9790"/>
    <s v="CA-2018-144491"/>
    <n v="27"/>
    <x v="10"/>
    <x v="3"/>
    <s v="01/04/2018"/>
    <x v="1"/>
    <s v="CJ-12010"/>
    <s v="Caroline Jumper"/>
    <x v="0"/>
    <x v="0"/>
    <x v="5"/>
    <x v="2"/>
    <s v="TEC-AC-10004901"/>
    <x v="2"/>
    <n v="39.991999999999997"/>
  </r>
  <r>
    <n v="9791"/>
    <s v="CA-2018-144491"/>
    <n v="27"/>
    <x v="10"/>
    <x v="3"/>
    <s v="01/04/2018"/>
    <x v="1"/>
    <s v="CJ-12010"/>
    <s v="Caroline Jumper"/>
    <x v="0"/>
    <x v="0"/>
    <x v="5"/>
    <x v="2"/>
    <s v="FUR-CH-10001714"/>
    <x v="0"/>
    <n v="211.24600000000001"/>
  </r>
  <r>
    <n v="9792"/>
    <s v="CA-2015-127166"/>
    <n v="21"/>
    <x v="5"/>
    <x v="2"/>
    <s v="23/05/2015"/>
    <x v="0"/>
    <s v="KH-16360"/>
    <s v="Katherine Hughes"/>
    <x v="0"/>
    <x v="0"/>
    <x v="5"/>
    <x v="2"/>
    <s v="OFF-EN-10003134"/>
    <x v="1"/>
    <n v="56.064"/>
  </r>
  <r>
    <n v="9793"/>
    <s v="CA-2015-127166"/>
    <n v="21"/>
    <x v="5"/>
    <x v="2"/>
    <s v="23/05/2015"/>
    <x v="0"/>
    <s v="KH-16360"/>
    <s v="Katherine Hughes"/>
    <x v="0"/>
    <x v="0"/>
    <x v="5"/>
    <x v="2"/>
    <s v="FUR-CH-10003396"/>
    <x v="0"/>
    <n v="107.77200000000001"/>
  </r>
  <r>
    <n v="9794"/>
    <s v="CA-2015-127166"/>
    <n v="21"/>
    <x v="5"/>
    <x v="2"/>
    <s v="23/05/2015"/>
    <x v="0"/>
    <s v="KH-16360"/>
    <s v="Katherine Hughes"/>
    <x v="0"/>
    <x v="0"/>
    <x v="5"/>
    <x v="2"/>
    <s v="OFF-PA-10001560"/>
    <x v="1"/>
    <n v="4.8319999999999999"/>
  </r>
  <r>
    <n v="9795"/>
    <s v="CA-2015-127166"/>
    <n v="21"/>
    <x v="5"/>
    <x v="2"/>
    <s v="23/05/2015"/>
    <x v="0"/>
    <s v="KH-16360"/>
    <s v="Katherine Hughes"/>
    <x v="0"/>
    <x v="0"/>
    <x v="5"/>
    <x v="2"/>
    <s v="OFF-BI-10000977"/>
    <x v="1"/>
    <n v="18.239999999999998"/>
  </r>
  <r>
    <n v="9796"/>
    <s v="CA-2017-125920"/>
    <n v="21"/>
    <x v="5"/>
    <x v="0"/>
    <s v="28/05/2017"/>
    <x v="1"/>
    <s v="SH-19975"/>
    <s v="Sally Hughsby"/>
    <x v="1"/>
    <x v="0"/>
    <x v="10"/>
    <x v="2"/>
    <s v="OFF-BI-10003429"/>
    <x v="1"/>
    <n v="3.798"/>
  </r>
  <r>
    <n v="9797"/>
    <s v="CA-2016-128608"/>
    <n v="12"/>
    <x v="9"/>
    <x v="1"/>
    <s v="17/01/2016"/>
    <x v="1"/>
    <s v="CS-12490"/>
    <s v="Cindy Schnelling"/>
    <x v="1"/>
    <x v="0"/>
    <x v="24"/>
    <x v="3"/>
    <s v="OFF-AR-10001374"/>
    <x v="1"/>
    <n v="10.368"/>
  </r>
  <r>
    <n v="9798"/>
    <s v="CA-2016-128608"/>
    <n v="12"/>
    <x v="9"/>
    <x v="1"/>
    <s v="17/01/2016"/>
    <x v="1"/>
    <s v="CS-12490"/>
    <s v="Cindy Schnelling"/>
    <x v="1"/>
    <x v="0"/>
    <x v="24"/>
    <x v="3"/>
    <s v="TEC-PH-10004977"/>
    <x v="2"/>
    <n v="235.18799999999999"/>
  </r>
  <r>
    <n v="9799"/>
    <s v="CA-2016-128608"/>
    <n v="12"/>
    <x v="9"/>
    <x v="1"/>
    <s v="17/01/2016"/>
    <x v="1"/>
    <s v="CS-12490"/>
    <s v="Cindy Schnelling"/>
    <x v="1"/>
    <x v="0"/>
    <x v="24"/>
    <x v="3"/>
    <s v="TEC-PH-10000912"/>
    <x v="2"/>
    <n v="26.376000000000001"/>
  </r>
  <r>
    <n v="9800"/>
    <s v="CA-2016-128608"/>
    <n v="12"/>
    <x v="9"/>
    <x v="1"/>
    <s v="17/01/2016"/>
    <x v="1"/>
    <s v="CS-12490"/>
    <s v="Cindy Schnelling"/>
    <x v="1"/>
    <x v="0"/>
    <x v="24"/>
    <x v="3"/>
    <s v="TEC-AC-10000487"/>
    <x v="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C219EC-899B-4298-A432-204F58799E6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4:P22" firstHeaderRow="1" firstDataRow="2" firstDataCol="1" rowPageCount="1" colPageCount="1"/>
  <pivotFields count="16">
    <pivotField showAll="0"/>
    <pivotField showAll="0"/>
    <pivotField showAll="0"/>
    <pivotField axis="axisPage" showAll="0">
      <items count="13">
        <item x="9"/>
        <item x="11"/>
        <item x="10"/>
        <item x="3"/>
        <item x="5"/>
        <item x="1"/>
        <item x="7"/>
        <item x="6"/>
        <item x="8"/>
        <item x="2"/>
        <item x="0"/>
        <item x="4"/>
        <item t="default"/>
      </items>
    </pivotField>
    <pivotField axis="axisRow" showAll="0">
      <items count="5">
        <item x="2"/>
        <item x="1"/>
        <item x="0"/>
        <item x="3"/>
        <item t="default"/>
      </items>
    </pivotField>
    <pivotField showAll="0"/>
    <pivotField showAll="0">
      <items count="5">
        <item x="2"/>
        <item x="3"/>
        <item x="0"/>
        <item x="1"/>
        <item t="default"/>
      </items>
    </pivotField>
    <pivotField showAll="0"/>
    <pivotField showAll="0"/>
    <pivotField axis="axisRow" showAll="0">
      <items count="4">
        <item x="0"/>
        <item x="1"/>
        <item x="2"/>
        <item t="default"/>
      </items>
    </pivotField>
    <pivotField showAll="0">
      <items count="2">
        <item x="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Col" multipleItemSelectionAllowed="1" showAll="0">
      <items count="5">
        <item x="2"/>
        <item x="3"/>
        <item x="0"/>
        <item x="1"/>
        <item t="default"/>
      </items>
    </pivotField>
    <pivotField showAll="0"/>
    <pivotField showAll="0">
      <items count="4">
        <item h="1" x="0"/>
        <item h="1" x="1"/>
        <item x="2"/>
        <item t="default"/>
      </items>
    </pivotField>
    <pivotField dataField="1" showAll="0"/>
  </pivotFields>
  <rowFields count="2">
    <field x="4"/>
    <field x="9"/>
  </rowFields>
  <rowItems count="17">
    <i>
      <x/>
    </i>
    <i r="1">
      <x/>
    </i>
    <i r="1">
      <x v="1"/>
    </i>
    <i r="1">
      <x v="2"/>
    </i>
    <i>
      <x v="1"/>
    </i>
    <i r="1">
      <x/>
    </i>
    <i r="1">
      <x v="1"/>
    </i>
    <i r="1">
      <x v="2"/>
    </i>
    <i>
      <x v="2"/>
    </i>
    <i r="1">
      <x/>
    </i>
    <i r="1">
      <x v="1"/>
    </i>
    <i r="1">
      <x v="2"/>
    </i>
    <i>
      <x v="3"/>
    </i>
    <i r="1">
      <x/>
    </i>
    <i r="1">
      <x v="1"/>
    </i>
    <i r="1">
      <x v="2"/>
    </i>
    <i t="grand">
      <x/>
    </i>
  </rowItems>
  <colFields count="1">
    <field x="12"/>
  </colFields>
  <colItems count="5">
    <i>
      <x/>
    </i>
    <i>
      <x v="1"/>
    </i>
    <i>
      <x v="2"/>
    </i>
    <i>
      <x v="3"/>
    </i>
    <i t="grand">
      <x/>
    </i>
  </colItems>
  <pageFields count="1">
    <pageField fld="3" hier="-1"/>
  </pageFields>
  <dataFields count="1">
    <dataField name="Sum of Sales" fld="15" baseField="0" baseItem="0"/>
  </dataFields>
  <chartFormats count="10">
    <chartFormat chart="0" format="0" series="1">
      <pivotArea type="data" outline="0" fieldPosition="0">
        <references count="1">
          <reference field="4294967294" count="1" selected="0">
            <x v="0"/>
          </reference>
        </references>
      </pivotArea>
    </chartFormat>
    <chartFormat chart="0" format="68" series="1">
      <pivotArea type="data" outline="0" fieldPosition="0">
        <references count="3">
          <reference field="4294967294" count="1" selected="0">
            <x v="0"/>
          </reference>
          <reference field="3" count="1" selected="0">
            <x v="5"/>
          </reference>
          <reference field="12" count="1" selected="0">
            <x v="2"/>
          </reference>
        </references>
      </pivotArea>
    </chartFormat>
    <chartFormat chart="0" format="69" series="1">
      <pivotArea type="data" outline="0" fieldPosition="0">
        <references count="3">
          <reference field="4294967294" count="1" selected="0">
            <x v="0"/>
          </reference>
          <reference field="3" count="1" selected="0">
            <x v="6"/>
          </reference>
          <reference field="12" count="1" selected="0">
            <x v="2"/>
          </reference>
        </references>
      </pivotArea>
    </chartFormat>
    <chartFormat chart="0" format="70" series="1">
      <pivotArea type="data" outline="0" fieldPosition="0">
        <references count="2">
          <reference field="4294967294" count="1" selected="0">
            <x v="0"/>
          </reference>
          <reference field="4" count="1" selected="0">
            <x v="1"/>
          </reference>
        </references>
      </pivotArea>
    </chartFormat>
    <chartFormat chart="0" format="71" series="1">
      <pivotArea type="data" outline="0" fieldPosition="0">
        <references count="2">
          <reference field="4294967294" count="1" selected="0">
            <x v="0"/>
          </reference>
          <reference field="4" count="1" selected="0">
            <x v="2"/>
          </reference>
        </references>
      </pivotArea>
    </chartFormat>
    <chartFormat chart="0" format="72" series="1">
      <pivotArea type="data" outline="0" fieldPosition="0">
        <references count="2">
          <reference field="4294967294" count="1" selected="0">
            <x v="0"/>
          </reference>
          <reference field="4" count="1" selected="0">
            <x v="3"/>
          </reference>
        </references>
      </pivotArea>
    </chartFormat>
    <chartFormat chart="0" format="73" series="1">
      <pivotArea type="data" outline="0" fieldPosition="0">
        <references count="2">
          <reference field="4294967294" count="1" selected="0">
            <x v="0"/>
          </reference>
          <reference field="12" count="1" selected="0">
            <x v="1"/>
          </reference>
        </references>
      </pivotArea>
    </chartFormat>
    <chartFormat chart="0" format="74" series="1">
      <pivotArea type="data" outline="0" fieldPosition="0">
        <references count="2">
          <reference field="4294967294" count="1" selected="0">
            <x v="0"/>
          </reference>
          <reference field="12" count="1" selected="0">
            <x v="2"/>
          </reference>
        </references>
      </pivotArea>
    </chartFormat>
    <chartFormat chart="0" format="75" series="1">
      <pivotArea type="data" outline="0" fieldPosition="0">
        <references count="2">
          <reference field="4294967294" count="1" selected="0">
            <x v="0"/>
          </reference>
          <reference field="12" count="1" selected="0">
            <x v="3"/>
          </reference>
        </references>
      </pivotArea>
    </chartFormat>
    <chartFormat chart="0" format="76" series="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29197E-6F4A-49A0-BAE9-846B51658F8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A3:C51" firstHeaderRow="1" firstDataRow="1" firstDataCol="2"/>
  <pivotFields count="16">
    <pivotField compact="0" outline="0" showAll="0" defaultSubtotal="0"/>
    <pivotField compact="0" outline="0" showAll="0" defaultSubtotal="0"/>
    <pivotField compact="0" outline="0" showAll="0" defaultSubtotal="0"/>
    <pivotField axis="axisRow" compact="0" outline="0" showAll="0" defaultSubtotal="0">
      <items count="12">
        <item x="9"/>
        <item x="11"/>
        <item x="10"/>
        <item x="3"/>
        <item x="5"/>
        <item x="1"/>
        <item x="7"/>
        <item x="6"/>
        <item x="8"/>
        <item x="2"/>
        <item x="0"/>
        <item x="4"/>
      </items>
    </pivotField>
    <pivotField axis="axisRow" compact="0" outline="0" showAll="0" defaultSubtotal="0">
      <items count="4">
        <item x="2"/>
        <item x="1"/>
        <item x="0"/>
        <item x="3"/>
      </items>
    </pivotField>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defaultSubtotal="0">
      <items count="3">
        <item x="0"/>
        <item x="1"/>
        <item x="2"/>
      </items>
    </pivotField>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dataField="1" compact="0" outline="0" showAll="0" defaultSubtotal="0"/>
  </pivotFields>
  <rowFields count="2">
    <field x="4"/>
    <field x="3"/>
  </rowFields>
  <rowItems count="48">
    <i>
      <x/>
      <x/>
    </i>
    <i r="1">
      <x v="1"/>
    </i>
    <i r="1">
      <x v="2"/>
    </i>
    <i r="1">
      <x v="3"/>
    </i>
    <i r="1">
      <x v="4"/>
    </i>
    <i r="1">
      <x v="5"/>
    </i>
    <i r="1">
      <x v="6"/>
    </i>
    <i r="1">
      <x v="7"/>
    </i>
    <i r="1">
      <x v="8"/>
    </i>
    <i r="1">
      <x v="9"/>
    </i>
    <i r="1">
      <x v="10"/>
    </i>
    <i r="1">
      <x v="11"/>
    </i>
    <i>
      <x v="1"/>
      <x/>
    </i>
    <i r="1">
      <x v="1"/>
    </i>
    <i r="1">
      <x v="2"/>
    </i>
    <i r="1">
      <x v="3"/>
    </i>
    <i r="1">
      <x v="4"/>
    </i>
    <i r="1">
      <x v="5"/>
    </i>
    <i r="1">
      <x v="6"/>
    </i>
    <i r="1">
      <x v="7"/>
    </i>
    <i r="1">
      <x v="8"/>
    </i>
    <i r="1">
      <x v="9"/>
    </i>
    <i r="1">
      <x v="10"/>
    </i>
    <i r="1">
      <x v="11"/>
    </i>
    <i>
      <x v="2"/>
      <x/>
    </i>
    <i r="1">
      <x v="1"/>
    </i>
    <i r="1">
      <x v="2"/>
    </i>
    <i r="1">
      <x v="3"/>
    </i>
    <i r="1">
      <x v="4"/>
    </i>
    <i r="1">
      <x v="5"/>
    </i>
    <i r="1">
      <x v="6"/>
    </i>
    <i r="1">
      <x v="7"/>
    </i>
    <i r="1">
      <x v="8"/>
    </i>
    <i r="1">
      <x v="9"/>
    </i>
    <i r="1">
      <x v="10"/>
    </i>
    <i r="1">
      <x v="11"/>
    </i>
    <i>
      <x v="3"/>
      <x/>
    </i>
    <i r="1">
      <x v="1"/>
    </i>
    <i r="1">
      <x v="2"/>
    </i>
    <i r="1">
      <x v="3"/>
    </i>
    <i r="1">
      <x v="4"/>
    </i>
    <i r="1">
      <x v="5"/>
    </i>
    <i r="1">
      <x v="6"/>
    </i>
    <i r="1">
      <x v="7"/>
    </i>
    <i r="1">
      <x v="8"/>
    </i>
    <i r="1">
      <x v="9"/>
    </i>
    <i r="1">
      <x v="10"/>
    </i>
    <i r="1">
      <x v="11"/>
    </i>
  </rowItems>
  <colItems count="1">
    <i/>
  </colItems>
  <dataFields count="1">
    <dataField name="Sum of Sales" fld="15" baseField="0" baseItem="0"/>
  </dataFields>
  <chartFormats count="5">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4" count="1" selected="0">
            <x v="1"/>
          </reference>
        </references>
      </pivotArea>
    </chartFormat>
    <chartFormat chart="0" format="5" series="1">
      <pivotArea type="data" outline="0" fieldPosition="0">
        <references count="2">
          <reference field="4294967294" count="1" selected="0">
            <x v="0"/>
          </reference>
          <reference field="4" count="1" selected="0">
            <x v="2"/>
          </reference>
        </references>
      </pivotArea>
    </chartFormat>
    <chartFormat chart="0" format="6" series="1">
      <pivotArea type="data" outline="0" fieldPosition="0">
        <references count="2">
          <reference field="4294967294" count="1" selected="0">
            <x v="0"/>
          </reference>
          <reference field="4" count="1" selected="0">
            <x v="3"/>
          </reference>
        </references>
      </pivotArea>
    </chartFormat>
    <chartFormat chart="0" format="7"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23112C-497C-4A6A-BF26-B646689BF9D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R4:W22" firstHeaderRow="1" firstDataRow="2" firstDataCol="1" rowPageCount="1" colPageCount="1"/>
  <pivotFields count="16">
    <pivotField showAll="0"/>
    <pivotField showAll="0"/>
    <pivotField showAll="0"/>
    <pivotField axis="axisPage" showAll="0">
      <items count="13">
        <item x="9"/>
        <item x="11"/>
        <item x="10"/>
        <item x="3"/>
        <item x="5"/>
        <item x="1"/>
        <item x="7"/>
        <item x="6"/>
        <item x="8"/>
        <item x="2"/>
        <item x="0"/>
        <item x="4"/>
        <item t="default"/>
      </items>
    </pivotField>
    <pivotField axis="axisRow" showAll="0">
      <items count="5">
        <item x="2"/>
        <item x="1"/>
        <item x="0"/>
        <item x="3"/>
        <item t="default"/>
      </items>
    </pivotField>
    <pivotField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Col" multipleItemSelectionAllowed="1" showAll="0">
      <items count="5">
        <item x="2"/>
        <item x="3"/>
        <item x="0"/>
        <item x="1"/>
        <item t="default"/>
      </items>
    </pivotField>
    <pivotField showAll="0"/>
    <pivotField axis="axisRow" showAll="0">
      <items count="4">
        <item x="0"/>
        <item x="1"/>
        <item x="2"/>
        <item t="default"/>
      </items>
    </pivotField>
    <pivotField dataField="1" showAll="0"/>
  </pivotFields>
  <rowFields count="2">
    <field x="4"/>
    <field x="14"/>
  </rowFields>
  <rowItems count="17">
    <i>
      <x/>
    </i>
    <i r="1">
      <x/>
    </i>
    <i r="1">
      <x v="1"/>
    </i>
    <i r="1">
      <x v="2"/>
    </i>
    <i>
      <x v="1"/>
    </i>
    <i r="1">
      <x/>
    </i>
    <i r="1">
      <x v="1"/>
    </i>
    <i r="1">
      <x v="2"/>
    </i>
    <i>
      <x v="2"/>
    </i>
    <i r="1">
      <x/>
    </i>
    <i r="1">
      <x v="1"/>
    </i>
    <i r="1">
      <x v="2"/>
    </i>
    <i>
      <x v="3"/>
    </i>
    <i r="1">
      <x/>
    </i>
    <i r="1">
      <x v="1"/>
    </i>
    <i r="1">
      <x v="2"/>
    </i>
    <i t="grand">
      <x/>
    </i>
  </rowItems>
  <colFields count="1">
    <field x="12"/>
  </colFields>
  <colItems count="5">
    <i>
      <x/>
    </i>
    <i>
      <x v="1"/>
    </i>
    <i>
      <x v="2"/>
    </i>
    <i>
      <x v="3"/>
    </i>
    <i t="grand">
      <x/>
    </i>
  </colItems>
  <pageFields count="1">
    <pageField fld="3" hier="-1"/>
  </pageFields>
  <dataFields count="1">
    <dataField name="Sum of Sales" fld="15"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0" format="68" series="1">
      <pivotArea type="data" outline="0" fieldPosition="0">
        <references count="3">
          <reference field="4294967294" count="1" selected="0">
            <x v="0"/>
          </reference>
          <reference field="3" count="1" selected="0">
            <x v="5"/>
          </reference>
          <reference field="12" count="1" selected="0">
            <x v="2"/>
          </reference>
        </references>
      </pivotArea>
    </chartFormat>
    <chartFormat chart="0" format="69" series="1">
      <pivotArea type="data" outline="0" fieldPosition="0">
        <references count="3">
          <reference field="4294967294" count="1" selected="0">
            <x v="0"/>
          </reference>
          <reference field="3" count="1" selected="0">
            <x v="6"/>
          </reference>
          <reference field="12" count="1" selected="0">
            <x v="2"/>
          </reference>
        </references>
      </pivotArea>
    </chartFormat>
    <chartFormat chart="0" format="70" series="1">
      <pivotArea type="data" outline="0" fieldPosition="0">
        <references count="2">
          <reference field="4294967294" count="1" selected="0">
            <x v="0"/>
          </reference>
          <reference field="4" count="1" selected="0">
            <x v="1"/>
          </reference>
        </references>
      </pivotArea>
    </chartFormat>
    <chartFormat chart="0" format="71" series="1">
      <pivotArea type="data" outline="0" fieldPosition="0">
        <references count="2">
          <reference field="4294967294" count="1" selected="0">
            <x v="0"/>
          </reference>
          <reference field="4" count="1" selected="0">
            <x v="2"/>
          </reference>
        </references>
      </pivotArea>
    </chartFormat>
    <chartFormat chart="0" format="72" series="1">
      <pivotArea type="data" outline="0" fieldPosition="0">
        <references count="2">
          <reference field="4294967294" count="1" selected="0">
            <x v="0"/>
          </reference>
          <reference field="4" count="1" selected="0">
            <x v="3"/>
          </reference>
        </references>
      </pivotArea>
    </chartFormat>
    <chartFormat chart="0" format="73" series="1">
      <pivotArea type="data" outline="0" fieldPosition="0">
        <references count="2">
          <reference field="4294967294" count="1" selected="0">
            <x v="0"/>
          </reference>
          <reference field="12" count="1" selected="0">
            <x v="1"/>
          </reference>
        </references>
      </pivotArea>
    </chartFormat>
    <chartFormat chart="0" format="74" series="1">
      <pivotArea type="data" outline="0" fieldPosition="0">
        <references count="2">
          <reference field="4294967294" count="1" selected="0">
            <x v="0"/>
          </reference>
          <reference field="12" count="1" selected="0">
            <x v="2"/>
          </reference>
        </references>
      </pivotArea>
    </chartFormat>
    <chartFormat chart="0" format="75"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B142F5-1640-4C9F-8775-10A47E6B23EC}" name="PivotTable1"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3:C51" firstHeaderRow="1" firstDataRow="1" firstDataCol="2" rowPageCount="1" colPageCount="1"/>
  <pivotFields count="4">
    <pivotField axis="axisRow" compact="0" allDrilled="1" outline="0" subtotalTop="0" showAll="0" dataSourceSort="1" defaultSubtotal="0" defaultAttributeDrillState="1">
      <items count="12">
        <item x="0"/>
        <item x="1"/>
        <item x="2"/>
        <item x="3"/>
        <item x="4"/>
        <item x="5"/>
        <item x="6"/>
        <item x="7"/>
        <item x="8"/>
        <item x="9"/>
        <item x="10"/>
        <item x="11"/>
      </items>
    </pivotField>
    <pivotField axis="axisRow" compact="0" allDrilled="1" outline="0" subtotalTop="0" showAll="0" dataSourceSort="1" defaultSubtotal="0" defaultAttributeDrillState="1">
      <items count="4">
        <item x="0"/>
        <item x="1"/>
        <item x="2"/>
        <item x="3"/>
      </items>
    </pivotField>
    <pivotField axis="axisPage" compact="0" allDrilled="1" outline="0" subtotalTop="0" showAll="0" dataSourceSort="1" defaultSubtotal="0" defaultAttributeDrillState="1"/>
    <pivotField dataField="1" compact="0" outline="0" subtotalTop="0" showAll="0" defaultSubtotal="0"/>
  </pivotFields>
  <rowFields count="2">
    <field x="1"/>
    <field x="0"/>
  </rowFields>
  <rowItems count="48">
    <i>
      <x/>
      <x/>
    </i>
    <i r="1">
      <x v="1"/>
    </i>
    <i r="1">
      <x v="2"/>
    </i>
    <i r="1">
      <x v="3"/>
    </i>
    <i r="1">
      <x v="4"/>
    </i>
    <i r="1">
      <x v="5"/>
    </i>
    <i r="1">
      <x v="6"/>
    </i>
    <i r="1">
      <x v="7"/>
    </i>
    <i r="1">
      <x v="8"/>
    </i>
    <i r="1">
      <x v="9"/>
    </i>
    <i r="1">
      <x v="10"/>
    </i>
    <i r="1">
      <x v="11"/>
    </i>
    <i>
      <x v="1"/>
      <x/>
    </i>
    <i r="1">
      <x v="1"/>
    </i>
    <i r="1">
      <x v="2"/>
    </i>
    <i r="1">
      <x v="3"/>
    </i>
    <i r="1">
      <x v="4"/>
    </i>
    <i r="1">
      <x v="5"/>
    </i>
    <i r="1">
      <x v="6"/>
    </i>
    <i r="1">
      <x v="7"/>
    </i>
    <i r="1">
      <x v="8"/>
    </i>
    <i r="1">
      <x v="9"/>
    </i>
    <i r="1">
      <x v="10"/>
    </i>
    <i r="1">
      <x v="11"/>
    </i>
    <i>
      <x v="2"/>
      <x/>
    </i>
    <i r="1">
      <x v="1"/>
    </i>
    <i r="1">
      <x v="2"/>
    </i>
    <i r="1">
      <x v="3"/>
    </i>
    <i r="1">
      <x v="4"/>
    </i>
    <i r="1">
      <x v="5"/>
    </i>
    <i r="1">
      <x v="6"/>
    </i>
    <i r="1">
      <x v="7"/>
    </i>
    <i r="1">
      <x v="8"/>
    </i>
    <i r="1">
      <x v="9"/>
    </i>
    <i r="1">
      <x v="10"/>
    </i>
    <i r="1">
      <x v="11"/>
    </i>
    <i>
      <x v="3"/>
      <x/>
    </i>
    <i r="1">
      <x v="1"/>
    </i>
    <i r="1">
      <x v="2"/>
    </i>
    <i r="1">
      <x v="3"/>
    </i>
    <i r="1">
      <x v="4"/>
    </i>
    <i r="1">
      <x v="5"/>
    </i>
    <i r="1">
      <x v="6"/>
    </i>
    <i r="1">
      <x v="7"/>
    </i>
    <i r="1">
      <x v="8"/>
    </i>
    <i r="1">
      <x v="9"/>
    </i>
    <i r="1">
      <x v="10"/>
    </i>
    <i r="1">
      <x v="11"/>
    </i>
  </rowItems>
  <colItems count="1">
    <i/>
  </colItems>
  <pageFields count="1">
    <pageField fld="2" hier="8" name="[train].[Region].&amp;[South]" cap="South"/>
  </pageFields>
  <dataFields count="1">
    <dataField name="Sum of Sales" fld="3" baseField="0" baseItem="0"/>
  </dataFields>
  <chartFormats count="1">
    <chartFormat chart="0" format="0" series="1">
      <pivotArea type="data" outline="0" fieldPosition="0">
        <references count="1">
          <reference field="4294967294" count="1" selected="0">
            <x v="0"/>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in].[Region].&amp;[South]"/>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8A3CCA3-94C6-4383-863B-8D1B1C6BAFEF}" autoFormatId="16" applyNumberFormats="0" applyBorderFormats="0" applyFontFormats="0" applyPatternFormats="0" applyAlignmentFormats="0" applyWidthHeightFormats="0">
  <queryTableRefresh nextId="21">
    <queryTableFields count="12">
      <queryTableField id="2" name="Order ID" tableColumnId="2"/>
      <queryTableField id="15" name="Order Day" tableColumnId="15"/>
      <queryTableField id="16" name="Order Month" tableColumnId="16"/>
      <queryTableField id="17" name="Order Year" tableColumnId="17"/>
      <queryTableField id="4" name="Ship Date" tableColumnId="4"/>
      <queryTableField id="5" name="Ship Mode" tableColumnId="5"/>
      <queryTableField id="6" name="Customer ID" tableColumnId="6"/>
      <queryTableField id="8" name="Segment" tableColumnId="8"/>
      <queryTableField id="11" name="Region" tableColumnId="11"/>
      <queryTableField id="12" name="Product ID" tableColumnId="12"/>
      <queryTableField id="13" name="Category" tableColumnId="13"/>
      <queryTableField id="14" name="Sales"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7DB147B-7703-4C3A-AE22-E55EF7D3C320}" sourceName="[train].[Region]">
  <pivotTables>
    <pivotTable tabId="16" name="PivotTable1"/>
  </pivotTables>
  <data>
    <olap pivotCacheId="2137628714">
      <levels count="2">
        <level uniqueName="[train].[Region].[(All)]" sourceCaption="(All)" count="0"/>
        <level uniqueName="[train].[Region].[Region]" sourceCaption="Region" count="4">
          <ranges>
            <range startItem="0">
              <i n="[train].[Region].&amp;[Central]" c="Central"/>
              <i n="[train].[Region].&amp;[East]" c="East"/>
              <i n="[train].[Region].&amp;[South]" c="South"/>
              <i n="[train].[Region].&amp;[West]" c="West"/>
            </range>
          </ranges>
        </level>
      </levels>
      <selections count="1">
        <selection n="[train].[Region].&amp;[South]"/>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F0DFDD9-97FC-41D7-A301-C95A364ED049}" cache="Slicer_Region" caption="Region"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CB259A-6FA3-4CA4-B98A-A6FEBCE6BC96}" name="train" displayName="train" ref="A1:L9801" tableType="queryTable" totalsRowShown="0">
  <tableColumns count="12">
    <tableColumn id="2" xr3:uid="{5733C740-937E-42A4-9F51-D246C8221F0A}" uniqueName="2" name="Order ID" queryTableFieldId="2" dataDxfId="7"/>
    <tableColumn id="15" xr3:uid="{DB8E0DC6-9ACC-40A9-BDE2-33A77D826A2D}" uniqueName="15" name="Order Day" queryTableFieldId="15"/>
    <tableColumn id="16" xr3:uid="{C95B747D-AF20-4090-8694-10A55205EBD7}" uniqueName="16" name="Order Month" queryTableFieldId="16"/>
    <tableColumn id="17" xr3:uid="{0FE96FEE-D633-4153-8345-B307D2BE55AE}" uniqueName="17" name="Order Year" queryTableFieldId="17"/>
    <tableColumn id="4" xr3:uid="{C71F71E9-FD91-4225-A382-3914AC0A92F5}" uniqueName="4" name="Ship Date" queryTableFieldId="4" dataDxfId="6"/>
    <tableColumn id="5" xr3:uid="{D3B83DC8-1558-4E62-A907-8C6B36223109}" uniqueName="5" name="Ship Mode" queryTableFieldId="5" dataDxfId="5"/>
    <tableColumn id="6" xr3:uid="{A166F824-8FED-420F-92DA-8A90167B51BA}" uniqueName="6" name="Customer ID" queryTableFieldId="6" dataDxfId="4"/>
    <tableColumn id="8" xr3:uid="{CF6E221F-FB48-440A-A465-2C4E07EB4799}" uniqueName="8" name="Segment" queryTableFieldId="8" dataDxfId="3"/>
    <tableColumn id="11" xr3:uid="{C7421AF9-5739-41F2-8A7F-A3975B4EBD0D}" uniqueName="11" name="Region" queryTableFieldId="11" dataDxfId="2"/>
    <tableColumn id="12" xr3:uid="{33A5F49F-4986-4F10-BFF1-7DC637074235}" uniqueName="12" name="Product ID" queryTableFieldId="12" dataDxfId="1"/>
    <tableColumn id="13" xr3:uid="{93FA17CF-375C-444B-A1FF-3C901FDCFC30}" uniqueName="13" name="Category" queryTableFieldId="13" dataDxfId="0"/>
    <tableColumn id="14" xr3:uid="{5562FFE0-D530-4805-B586-296FF3DC058A}" uniqueName="14" name="Sales"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6EC6A-9E22-4F2F-AD22-360F734F7945}">
  <sheetPr>
    <tabColor theme="4" tint="-0.499984740745262"/>
  </sheetPr>
  <dimension ref="A2:G9"/>
  <sheetViews>
    <sheetView tabSelected="1" workbookViewId="0">
      <selection activeCell="C11" sqref="C11"/>
    </sheetView>
  </sheetViews>
  <sheetFormatPr defaultRowHeight="14.4" x14ac:dyDescent="0.3"/>
  <cols>
    <col min="1" max="1" width="24.88671875" bestFit="1" customWidth="1"/>
    <col min="2" max="2" width="12" bestFit="1" customWidth="1"/>
    <col min="5" max="5" width="10.109375" bestFit="1" customWidth="1"/>
    <col min="6" max="6" width="8.77734375" customWidth="1"/>
    <col min="7" max="7" width="48.77734375" customWidth="1"/>
  </cols>
  <sheetData>
    <row r="2" spans="1:7" x14ac:dyDescent="0.3">
      <c r="A2" s="78" t="s">
        <v>9009</v>
      </c>
      <c r="B2" s="78"/>
      <c r="C2" s="78"/>
      <c r="D2" s="78"/>
      <c r="E2" s="78"/>
      <c r="F2" s="78"/>
      <c r="G2" s="78"/>
    </row>
    <row r="3" spans="1:7" x14ac:dyDescent="0.3">
      <c r="A3" s="79" t="s">
        <v>9004</v>
      </c>
      <c r="B3" s="79" t="s">
        <v>8958</v>
      </c>
      <c r="C3" s="79" t="s">
        <v>8959</v>
      </c>
      <c r="D3" s="79" t="s">
        <v>8947</v>
      </c>
      <c r="E3" s="79" t="s">
        <v>9005</v>
      </c>
      <c r="F3" s="79" t="s">
        <v>8955</v>
      </c>
      <c r="G3" s="79" t="s">
        <v>9006</v>
      </c>
    </row>
    <row r="4" spans="1:7" s="2" customFormat="1" ht="57.6" x14ac:dyDescent="0.3">
      <c r="A4" s="75" t="s">
        <v>9007</v>
      </c>
      <c r="B4" s="80">
        <f>'Winter$'!O50</f>
        <v>281117390.47475761</v>
      </c>
      <c r="C4" s="80">
        <f>'Winter$'!P50</f>
        <v>14113.439752993743</v>
      </c>
      <c r="D4" s="16">
        <f>'Winter$'!R50</f>
        <v>0.42539424008677451</v>
      </c>
      <c r="E4" s="7" t="str">
        <f>ROUND('Winter$'!V12,2)&amp;" - "&amp;ROUND('Winter$'!V13,2)</f>
        <v>-4.15 - 5.38</v>
      </c>
      <c r="F4" s="80">
        <f>'Winter$'!V14</f>
        <v>17641.79969124218</v>
      </c>
      <c r="G4" s="77" t="s">
        <v>9019</v>
      </c>
    </row>
    <row r="5" spans="1:7" s="2" customFormat="1" ht="43.2" x14ac:dyDescent="0.3">
      <c r="A5" s="75" t="s">
        <v>9008</v>
      </c>
      <c r="B5" s="80">
        <f>'Holt$'!H50</f>
        <v>542115617.40724695</v>
      </c>
      <c r="C5" s="80">
        <f>'Holt$'!I50</f>
        <v>19106.910560506065</v>
      </c>
      <c r="D5" s="16">
        <f>'Holt$'!K50</f>
        <v>0.59654755720924146</v>
      </c>
      <c r="E5" s="7" t="str">
        <f>ROUND('Holt$'!O6,2)&amp;" - "&amp;ROUND('Holt$'!O7,2)</f>
        <v>-5.93 - 3.39</v>
      </c>
      <c r="F5" s="80">
        <f>'Holt$'!O9</f>
        <v>23883.63820063258</v>
      </c>
      <c r="G5" s="77" t="s">
        <v>9020</v>
      </c>
    </row>
    <row r="6" spans="1:7" x14ac:dyDescent="0.3">
      <c r="A6" s="70" t="s">
        <v>8962</v>
      </c>
      <c r="B6" s="80">
        <f>'Regresion Cubica$'!H54</f>
        <v>414271410.18876356</v>
      </c>
      <c r="C6" s="80">
        <f>'Regresion Cubica$'!I54</f>
        <v>16791.138602786155</v>
      </c>
      <c r="D6" s="16">
        <f>'Regresion Cubica$'!K54</f>
        <v>0.52256721293602559</v>
      </c>
      <c r="E6" s="7" t="str">
        <f>ROUND('Regresion Cubica$'!O9,2)&amp;" - "&amp;ROUND('Regresion Cubica$'!O10,2)</f>
        <v>-4.83 - 3.22</v>
      </c>
      <c r="F6" s="80">
        <f>'Regresion Cubica$'!O12</f>
        <v>20988.923253482695</v>
      </c>
      <c r="G6" s="76" t="s">
        <v>9018</v>
      </c>
    </row>
    <row r="7" spans="1:7" x14ac:dyDescent="0.3">
      <c r="A7" s="71" t="s">
        <v>9010</v>
      </c>
      <c r="B7" s="80">
        <f>'Promedio Movil$'!G50</f>
        <v>591746446.08511245</v>
      </c>
      <c r="C7" s="80">
        <f>'Promedio Movil$'!H50</f>
        <v>18501.073498863643</v>
      </c>
      <c r="D7" s="16">
        <f>'Promedio Movil$'!J50</f>
        <v>0.49916068447182932</v>
      </c>
      <c r="E7" s="7" t="str">
        <f>ROUND('Promedio Movil$'!N6,2)&amp;" - "&amp;ROUND('Promedio Movil$'!N7,2)</f>
        <v>-8.47 - 1</v>
      </c>
      <c r="F7" s="80">
        <f>'Promedio Movil$'!N9</f>
        <v>23126.341873579553</v>
      </c>
      <c r="G7" s="41"/>
    </row>
    <row r="8" spans="1:7" x14ac:dyDescent="0.3">
      <c r="A8" s="71" t="s">
        <v>9011</v>
      </c>
      <c r="B8" s="80">
        <f>'Suavizamiento Exp$'!G50</f>
        <v>552124024.13071263</v>
      </c>
      <c r="C8" s="80">
        <f>'Suavizamiento Exp$'!H50</f>
        <v>18471.141089011933</v>
      </c>
      <c r="D8" s="16">
        <f>'Suavizamiento Exp$'!J50</f>
        <v>0.6442436583809269</v>
      </c>
      <c r="E8" s="7" t="str">
        <f>ROUND('Suavizamiento Exp$'!N6,2)&amp;" - "&amp;ROUND('Suavizamiento Exp$'!N7,2)</f>
        <v>-5.93 - 3.19</v>
      </c>
      <c r="F8" s="80">
        <f>'Suavizamiento Exp$'!N9</f>
        <v>23088.926361264916</v>
      </c>
      <c r="G8" s="76" t="s">
        <v>9021</v>
      </c>
    </row>
    <row r="9" spans="1:7" x14ac:dyDescent="0.3">
      <c r="F9" s="38"/>
    </row>
  </sheetData>
  <mergeCells count="1">
    <mergeCell ref="A2:G2"/>
  </mergeCells>
  <hyperlinks>
    <hyperlink ref="A4" location="'Winter$'!A1" display="Modelo Winter" xr:uid="{D862F699-6EA0-4DAF-ADF6-FB49BF3CE6CB}"/>
    <hyperlink ref="A5" location="'Holt$'!A1" display="Modelo Holt" xr:uid="{487A3A40-C369-4237-BD69-2406DD23B8AB}"/>
    <hyperlink ref="A6" location="'Regresion Cubica$'!A1" display="Regresion Cubica" xr:uid="{1223A43E-9D9D-4B2F-A19F-456E0033E9EE}"/>
    <hyperlink ref="A7" location="'Promedio Movil$'!A1" display="Promedio Movil" xr:uid="{4BFC4391-9E5C-4A50-BD50-316D3429F696}"/>
    <hyperlink ref="A8" location="'Suavizamiento Exp$'!A1" display="Suavizamiento Exponencia;" xr:uid="{2ECDF3C8-3880-4A39-9A87-B13A4349BD9C}"/>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862C8-116D-4838-A092-5D81523EDDF9}">
  <sheetPr>
    <tabColor theme="4" tint="-0.499984740745262"/>
  </sheetPr>
  <dimension ref="A2:W51"/>
  <sheetViews>
    <sheetView zoomScale="90" zoomScaleNormal="90" workbookViewId="0">
      <selection activeCell="I41" sqref="I41"/>
    </sheetView>
  </sheetViews>
  <sheetFormatPr defaultRowHeight="14.4" x14ac:dyDescent="0.3"/>
  <cols>
    <col min="1" max="2" width="14.44140625" bestFit="1" customWidth="1"/>
    <col min="3" max="3" width="12.33203125" bestFit="1" customWidth="1"/>
    <col min="4" max="5" width="12.21875" bestFit="1" customWidth="1"/>
    <col min="6" max="6" width="16.77734375" bestFit="1" customWidth="1"/>
    <col min="7" max="7" width="14.33203125" bestFit="1" customWidth="1"/>
    <col min="8" max="8" width="12.21875" bestFit="1" customWidth="1"/>
    <col min="9" max="10" width="13.33203125" bestFit="1" customWidth="1"/>
    <col min="11" max="11" width="14.5546875" bestFit="1" customWidth="1"/>
    <col min="12" max="12" width="16.77734375" bestFit="1" customWidth="1"/>
    <col min="13" max="13" width="12.21875" bestFit="1" customWidth="1"/>
    <col min="14" max="16" width="13.33203125" bestFit="1" customWidth="1"/>
    <col min="17" max="17" width="11.109375" bestFit="1" customWidth="1"/>
    <col min="18" max="18" width="17" bestFit="1" customWidth="1"/>
    <col min="19" max="19" width="16.77734375" bestFit="1" customWidth="1"/>
    <col min="20" max="22" width="7.77734375" bestFit="1" customWidth="1"/>
    <col min="23" max="24" width="11.109375" bestFit="1" customWidth="1"/>
    <col min="25" max="25" width="14.109375" bestFit="1" customWidth="1"/>
    <col min="26" max="26" width="11.109375" bestFit="1" customWidth="1"/>
    <col min="27" max="27" width="10.109375" bestFit="1" customWidth="1"/>
    <col min="28" max="28" width="10.77734375" bestFit="1" customWidth="1"/>
    <col min="29" max="30" width="10" bestFit="1" customWidth="1"/>
    <col min="31" max="31" width="9.33203125" bestFit="1" customWidth="1"/>
    <col min="32" max="32" width="11.109375" bestFit="1" customWidth="1"/>
    <col min="33" max="33" width="15.21875" bestFit="1" customWidth="1"/>
    <col min="34" max="34" width="11.109375" bestFit="1" customWidth="1"/>
    <col min="35" max="35" width="11.5546875" bestFit="1" customWidth="1"/>
    <col min="36" max="36" width="12.21875" bestFit="1" customWidth="1"/>
    <col min="37" max="37" width="13.77734375" bestFit="1" customWidth="1"/>
    <col min="38" max="38" width="12.44140625" bestFit="1" customWidth="1"/>
    <col min="39" max="39" width="11.109375" bestFit="1" customWidth="1"/>
    <col min="40" max="40" width="10" bestFit="1" customWidth="1"/>
    <col min="41" max="41" width="11.109375" bestFit="1" customWidth="1"/>
    <col min="42" max="42" width="12.6640625" bestFit="1" customWidth="1"/>
    <col min="43" max="43" width="12.5546875" bestFit="1" customWidth="1"/>
    <col min="44" max="44" width="13.88671875" bestFit="1" customWidth="1"/>
    <col min="45" max="45" width="12.5546875" bestFit="1" customWidth="1"/>
    <col min="46" max="46" width="11.109375" bestFit="1" customWidth="1"/>
    <col min="47" max="47" width="13.33203125" bestFit="1" customWidth="1"/>
    <col min="48" max="48" width="11.109375" bestFit="1" customWidth="1"/>
    <col min="50" max="50" width="10" bestFit="1" customWidth="1"/>
    <col min="51" max="51" width="11.33203125" bestFit="1" customWidth="1"/>
    <col min="52" max="52" width="12.33203125" bestFit="1" customWidth="1"/>
    <col min="53" max="53" width="10.109375" bestFit="1" customWidth="1"/>
    <col min="54" max="54" width="10" bestFit="1" customWidth="1"/>
    <col min="55" max="55" width="13.33203125" bestFit="1" customWidth="1"/>
  </cols>
  <sheetData>
    <row r="2" spans="1:23" x14ac:dyDescent="0.3">
      <c r="K2" s="1" t="s">
        <v>8926</v>
      </c>
      <c r="L2" t="s">
        <v>9003</v>
      </c>
      <c r="R2" s="1" t="s">
        <v>8926</v>
      </c>
      <c r="S2" t="s">
        <v>9003</v>
      </c>
    </row>
    <row r="3" spans="1:23" x14ac:dyDescent="0.3">
      <c r="A3" s="1" t="s">
        <v>8927</v>
      </c>
      <c r="B3" s="1" t="s">
        <v>8926</v>
      </c>
      <c r="C3" t="s">
        <v>8930</v>
      </c>
    </row>
    <row r="4" spans="1:23" x14ac:dyDescent="0.3">
      <c r="A4">
        <v>2015</v>
      </c>
      <c r="B4">
        <v>1</v>
      </c>
      <c r="C4">
        <v>14205.706999999997</v>
      </c>
      <c r="K4" s="1" t="s">
        <v>8930</v>
      </c>
      <c r="L4" s="1" t="s">
        <v>9013</v>
      </c>
      <c r="R4" s="1" t="s">
        <v>8930</v>
      </c>
      <c r="S4" s="1" t="s">
        <v>9013</v>
      </c>
    </row>
    <row r="5" spans="1:23" x14ac:dyDescent="0.3">
      <c r="B5">
        <v>2</v>
      </c>
      <c r="C5">
        <v>4519.8919999999998</v>
      </c>
      <c r="K5" s="1" t="s">
        <v>8928</v>
      </c>
      <c r="L5" t="s">
        <v>61</v>
      </c>
      <c r="M5" t="s">
        <v>90</v>
      </c>
      <c r="N5" t="s">
        <v>15</v>
      </c>
      <c r="O5" t="s">
        <v>24</v>
      </c>
      <c r="P5" t="s">
        <v>8929</v>
      </c>
      <c r="R5" s="1" t="s">
        <v>8928</v>
      </c>
      <c r="S5" t="s">
        <v>61</v>
      </c>
      <c r="T5" t="s">
        <v>90</v>
      </c>
      <c r="U5" t="s">
        <v>15</v>
      </c>
      <c r="V5" t="s">
        <v>24</v>
      </c>
      <c r="W5" t="s">
        <v>8929</v>
      </c>
    </row>
    <row r="6" spans="1:23" x14ac:dyDescent="0.3">
      <c r="B6">
        <v>3</v>
      </c>
      <c r="C6">
        <v>55205.797000000028</v>
      </c>
      <c r="K6" s="2">
        <v>2015</v>
      </c>
      <c r="L6">
        <v>102920.52060000005</v>
      </c>
      <c r="M6">
        <v>127652.819</v>
      </c>
      <c r="N6">
        <v>103374.90549999999</v>
      </c>
      <c r="O6">
        <v>145907.96299999999</v>
      </c>
      <c r="P6">
        <v>479856.20810000005</v>
      </c>
      <c r="R6" s="2">
        <v>2015</v>
      </c>
      <c r="S6" s="60">
        <v>4.5509107518085727E-2</v>
      </c>
      <c r="T6" s="60">
        <v>5.6445165949323195E-2</v>
      </c>
      <c r="U6" s="60">
        <v>4.571002616043366E-2</v>
      </c>
      <c r="V6" s="60">
        <v>6.451717439050611E-2</v>
      </c>
      <c r="W6" s="60">
        <v>0.21218147401834869</v>
      </c>
    </row>
    <row r="7" spans="1:23" x14ac:dyDescent="0.3">
      <c r="B7">
        <v>4</v>
      </c>
      <c r="C7">
        <v>27906.854999999992</v>
      </c>
      <c r="K7" s="3" t="s">
        <v>14</v>
      </c>
      <c r="L7">
        <v>66398.823600000032</v>
      </c>
      <c r="M7">
        <v>76338.714000000007</v>
      </c>
      <c r="N7">
        <v>31955.233500000009</v>
      </c>
      <c r="O7">
        <v>88264.029499999975</v>
      </c>
      <c r="P7">
        <v>262956.80060000002</v>
      </c>
      <c r="R7" s="3" t="s">
        <v>17</v>
      </c>
      <c r="S7" s="60">
        <v>1.4509765152182767E-2</v>
      </c>
      <c r="T7" s="60">
        <v>2.070868241377288E-2</v>
      </c>
      <c r="U7" s="60">
        <v>1.1913471718038396E-2</v>
      </c>
      <c r="V7" s="60">
        <v>2.2059031885583832E-2</v>
      </c>
      <c r="W7" s="60">
        <v>6.919095116957788E-2</v>
      </c>
    </row>
    <row r="8" spans="1:23" x14ac:dyDescent="0.3">
      <c r="B8">
        <v>5</v>
      </c>
      <c r="C8">
        <v>23644.303</v>
      </c>
      <c r="K8" s="3" t="s">
        <v>23</v>
      </c>
      <c r="L8">
        <v>19901.942200000001</v>
      </c>
      <c r="M8">
        <v>37391.183000000005</v>
      </c>
      <c r="N8">
        <v>34569.359999999979</v>
      </c>
      <c r="O8">
        <v>35935.010500000004</v>
      </c>
      <c r="P8">
        <v>127797.4957</v>
      </c>
      <c r="R8" s="3" t="s">
        <v>26</v>
      </c>
      <c r="S8" s="60">
        <v>1.626377217534699E-2</v>
      </c>
      <c r="T8" s="60">
        <v>1.576657663618905E-2</v>
      </c>
      <c r="U8" s="60">
        <v>1.1401891933508537E-2</v>
      </c>
      <c r="V8" s="60">
        <v>2.2678919216501506E-2</v>
      </c>
      <c r="W8" s="60">
        <v>6.6111159961546082E-2</v>
      </c>
    </row>
    <row r="9" spans="1:23" x14ac:dyDescent="0.3">
      <c r="B9">
        <v>6</v>
      </c>
      <c r="C9">
        <v>34322.935600000019</v>
      </c>
      <c r="K9" s="3" t="s">
        <v>60</v>
      </c>
      <c r="L9">
        <v>16619.754800000006</v>
      </c>
      <c r="M9">
        <v>13922.921999999997</v>
      </c>
      <c r="N9">
        <v>36850.312000000005</v>
      </c>
      <c r="O9">
        <v>21708.922999999995</v>
      </c>
      <c r="P9">
        <v>89101.911800000002</v>
      </c>
      <c r="R9" s="3" t="s">
        <v>41</v>
      </c>
      <c r="S9" s="60">
        <v>1.4735570190555975E-2</v>
      </c>
      <c r="T9" s="60">
        <v>1.9969906899361265E-2</v>
      </c>
      <c r="U9" s="60">
        <v>2.2394662508886727E-2</v>
      </c>
      <c r="V9" s="60">
        <v>1.9779223288420765E-2</v>
      </c>
      <c r="W9" s="60">
        <v>7.6879362887224731E-2</v>
      </c>
    </row>
    <row r="10" spans="1:23" x14ac:dyDescent="0.3">
      <c r="B10">
        <v>7</v>
      </c>
      <c r="C10">
        <v>33781.542999999998</v>
      </c>
      <c r="K10" s="2">
        <v>2016</v>
      </c>
      <c r="L10">
        <v>102425.17239999998</v>
      </c>
      <c r="M10">
        <v>153225.18299999999</v>
      </c>
      <c r="N10">
        <v>70076.08249999999</v>
      </c>
      <c r="O10">
        <v>133709.56749999998</v>
      </c>
      <c r="P10">
        <v>459436.00539999991</v>
      </c>
      <c r="R10" s="2">
        <v>2016</v>
      </c>
      <c r="S10" s="60">
        <v>4.5290075838482179E-2</v>
      </c>
      <c r="T10" s="60">
        <v>6.7752682234541325E-2</v>
      </c>
      <c r="U10" s="60">
        <v>3.0986045876440556E-2</v>
      </c>
      <c r="V10" s="60">
        <v>5.9123322036074531E-2</v>
      </c>
      <c r="W10" s="60">
        <v>0.20315212598553858</v>
      </c>
    </row>
    <row r="11" spans="1:23" x14ac:dyDescent="0.3">
      <c r="B11">
        <v>8</v>
      </c>
      <c r="C11">
        <v>27117.536499999995</v>
      </c>
      <c r="K11" s="3" t="s">
        <v>14</v>
      </c>
      <c r="L11">
        <v>49662.257799999992</v>
      </c>
      <c r="M11">
        <v>84662.761999999959</v>
      </c>
      <c r="N11">
        <v>49120.246499999987</v>
      </c>
      <c r="O11">
        <v>81911.026999999987</v>
      </c>
      <c r="P11">
        <v>265356.2932999999</v>
      </c>
      <c r="R11" s="3" t="s">
        <v>17</v>
      </c>
      <c r="S11" s="60">
        <v>1.5568431904063587E-2</v>
      </c>
      <c r="T11" s="60">
        <v>2.3793578071172172E-2</v>
      </c>
      <c r="U11" s="60">
        <v>1.054355015686829E-2</v>
      </c>
      <c r="V11" s="60">
        <v>2.2635319439237522E-2</v>
      </c>
      <c r="W11" s="60">
        <v>7.2540879571341574E-2</v>
      </c>
    </row>
    <row r="12" spans="1:23" x14ac:dyDescent="0.3">
      <c r="B12">
        <v>9</v>
      </c>
      <c r="C12">
        <v>81623.526799999978</v>
      </c>
      <c r="K12" s="3" t="s">
        <v>23</v>
      </c>
      <c r="L12">
        <v>29079.723400000006</v>
      </c>
      <c r="M12">
        <v>42065.725000000028</v>
      </c>
      <c r="N12">
        <v>17169.722000000005</v>
      </c>
      <c r="O12">
        <v>31360.428499999995</v>
      </c>
      <c r="P12">
        <v>119675.59890000004</v>
      </c>
      <c r="R12" s="3" t="s">
        <v>26</v>
      </c>
      <c r="S12" s="60">
        <v>1.1229446805495017E-2</v>
      </c>
      <c r="T12" s="60">
        <v>1.7721944346247048E-2</v>
      </c>
      <c r="U12" s="60">
        <v>1.3366391044902984E-2</v>
      </c>
      <c r="V12" s="60">
        <v>1.6546795208576551E-2</v>
      </c>
      <c r="W12" s="60">
        <v>5.8864577405221608E-2</v>
      </c>
    </row>
    <row r="13" spans="1:23" x14ac:dyDescent="0.3">
      <c r="B13">
        <v>10</v>
      </c>
      <c r="C13">
        <v>31453.392999999989</v>
      </c>
      <c r="K13" s="3" t="s">
        <v>60</v>
      </c>
      <c r="L13">
        <v>23683.191199999994</v>
      </c>
      <c r="M13">
        <v>26496.696000000004</v>
      </c>
      <c r="N13">
        <v>3786.1140000000005</v>
      </c>
      <c r="O13">
        <v>20438.111999999997</v>
      </c>
      <c r="P13">
        <v>74404.113199999993</v>
      </c>
      <c r="R13" s="3" t="s">
        <v>41</v>
      </c>
      <c r="S13" s="60">
        <v>1.8492197128923575E-2</v>
      </c>
      <c r="T13" s="60">
        <v>2.6237159817122102E-2</v>
      </c>
      <c r="U13" s="60">
        <v>7.076104674669282E-3</v>
      </c>
      <c r="V13" s="60">
        <v>1.9941207388260454E-2</v>
      </c>
      <c r="W13" s="60">
        <v>7.1746669008975417E-2</v>
      </c>
    </row>
    <row r="14" spans="1:23" x14ac:dyDescent="0.3">
      <c r="B14">
        <v>11</v>
      </c>
      <c r="C14">
        <v>77907.660700000008</v>
      </c>
      <c r="K14" s="2">
        <v>2017</v>
      </c>
      <c r="L14">
        <v>145673.88</v>
      </c>
      <c r="M14">
        <v>178511.53800000006</v>
      </c>
      <c r="N14">
        <v>93535.9035</v>
      </c>
      <c r="O14">
        <v>182471.22849999997</v>
      </c>
      <c r="P14">
        <v>600192.55000000005</v>
      </c>
      <c r="R14" s="2">
        <v>2017</v>
      </c>
      <c r="S14" s="60">
        <v>6.4413668225233589E-2</v>
      </c>
      <c r="T14" s="60">
        <v>7.8933731861251813E-2</v>
      </c>
      <c r="U14" s="60">
        <v>4.1359443815160706E-2</v>
      </c>
      <c r="V14" s="60">
        <v>8.0684616715431673E-2</v>
      </c>
      <c r="W14" s="60">
        <v>0.2653914606170778</v>
      </c>
    </row>
    <row r="15" spans="1:23" x14ac:dyDescent="0.3">
      <c r="B15">
        <v>12</v>
      </c>
      <c r="C15">
        <v>68167.058499999999</v>
      </c>
      <c r="K15" s="3" t="s">
        <v>14</v>
      </c>
      <c r="L15">
        <v>66443.533199999991</v>
      </c>
      <c r="M15">
        <v>92380.090000000055</v>
      </c>
      <c r="N15">
        <v>53104.206000000006</v>
      </c>
      <c r="O15">
        <v>79215.136000000028</v>
      </c>
      <c r="P15">
        <v>291142.96520000009</v>
      </c>
      <c r="R15" s="3" t="s">
        <v>17</v>
      </c>
      <c r="S15" s="60">
        <v>2.199035292303583E-2</v>
      </c>
      <c r="T15" s="60">
        <v>1.988206795660356E-2</v>
      </c>
      <c r="U15" s="60">
        <v>1.2326075663788048E-2</v>
      </c>
      <c r="V15" s="60">
        <v>3.2385565010602628E-2</v>
      </c>
      <c r="W15" s="60">
        <v>8.6584061554030062E-2</v>
      </c>
    </row>
    <row r="16" spans="1:23" x14ac:dyDescent="0.3">
      <c r="A16">
        <v>2016</v>
      </c>
      <c r="B16">
        <v>1</v>
      </c>
      <c r="C16">
        <v>18066.957599999994</v>
      </c>
      <c r="K16" s="3" t="s">
        <v>23</v>
      </c>
      <c r="L16">
        <v>59222.1178</v>
      </c>
      <c r="M16">
        <v>52729.328999999983</v>
      </c>
      <c r="N16">
        <v>26694.890499999998</v>
      </c>
      <c r="O16">
        <v>66330.980499999976</v>
      </c>
      <c r="P16">
        <v>204977.31779999996</v>
      </c>
      <c r="R16" s="3" t="s">
        <v>26</v>
      </c>
      <c r="S16" s="60">
        <v>2.0162512212408595E-2</v>
      </c>
      <c r="T16" s="60">
        <v>2.6994948066736101E-2</v>
      </c>
      <c r="U16" s="60">
        <v>1.2663015794865753E-2</v>
      </c>
      <c r="V16" s="60">
        <v>2.0840412307480113E-2</v>
      </c>
      <c r="W16" s="60">
        <v>8.0660888381490561E-2</v>
      </c>
    </row>
    <row r="17" spans="1:23" x14ac:dyDescent="0.3">
      <c r="B17">
        <v>2</v>
      </c>
      <c r="C17">
        <v>11951.411</v>
      </c>
      <c r="K17" s="3" t="s">
        <v>60</v>
      </c>
      <c r="L17">
        <v>20008.229000000007</v>
      </c>
      <c r="M17">
        <v>33402.118999999999</v>
      </c>
      <c r="N17">
        <v>13736.807000000006</v>
      </c>
      <c r="O17">
        <v>36925.111999999979</v>
      </c>
      <c r="P17">
        <v>104072.26699999999</v>
      </c>
      <c r="R17" s="3" t="s">
        <v>41</v>
      </c>
      <c r="S17" s="60">
        <v>2.2260803089789161E-2</v>
      </c>
      <c r="T17" s="60">
        <v>3.2056715837912156E-2</v>
      </c>
      <c r="U17" s="60">
        <v>1.6370352356506905E-2</v>
      </c>
      <c r="V17" s="60">
        <v>2.7458639397348938E-2</v>
      </c>
      <c r="W17" s="60">
        <v>9.8146510681557164E-2</v>
      </c>
    </row>
    <row r="18" spans="1:23" x14ac:dyDescent="0.3">
      <c r="B18">
        <v>3</v>
      </c>
      <c r="C18">
        <v>32339.318399999989</v>
      </c>
      <c r="K18" s="2">
        <v>2018</v>
      </c>
      <c r="L18">
        <v>141627.34019999992</v>
      </c>
      <c r="M18">
        <v>210129.18599999996</v>
      </c>
      <c r="N18">
        <v>122164.56749999998</v>
      </c>
      <c r="O18">
        <v>248130.92549999992</v>
      </c>
      <c r="P18">
        <v>722052.01919999975</v>
      </c>
      <c r="R18" s="2">
        <v>2018</v>
      </c>
      <c r="S18" s="60">
        <v>6.2624380590845033E-2</v>
      </c>
      <c r="T18" s="60">
        <v>9.2914334892723383E-2</v>
      </c>
      <c r="U18" s="60">
        <v>5.4018386273669311E-2</v>
      </c>
      <c r="V18" s="60">
        <v>0.109717837621797</v>
      </c>
      <c r="W18" s="60">
        <v>0.31927493937903467</v>
      </c>
    </row>
    <row r="19" spans="1:23" x14ac:dyDescent="0.3">
      <c r="B19">
        <v>4</v>
      </c>
      <c r="C19">
        <v>34154.468499999995</v>
      </c>
      <c r="K19" s="3" t="s">
        <v>14</v>
      </c>
      <c r="L19">
        <v>67705.907399999938</v>
      </c>
      <c r="M19">
        <v>94525.038999999946</v>
      </c>
      <c r="N19">
        <v>60522.52699999998</v>
      </c>
      <c r="O19">
        <v>105850.99849999994</v>
      </c>
      <c r="P19">
        <v>328604.47189999983</v>
      </c>
      <c r="R19" s="3" t="s">
        <v>17</v>
      </c>
      <c r="S19" s="60">
        <v>1.8820176406410469E-2</v>
      </c>
      <c r="T19" s="60">
        <v>2.6908189805052791E-2</v>
      </c>
      <c r="U19" s="60">
        <v>1.6744465882526975E-2</v>
      </c>
      <c r="V19" s="60">
        <v>3.1407483638271727E-2</v>
      </c>
      <c r="W19" s="60">
        <v>9.3880315732261951E-2</v>
      </c>
    </row>
    <row r="20" spans="1:23" x14ac:dyDescent="0.3">
      <c r="B20">
        <v>5</v>
      </c>
      <c r="C20">
        <v>29959.530499999997</v>
      </c>
      <c r="K20" s="3" t="s">
        <v>23</v>
      </c>
      <c r="L20">
        <v>43827.713399999993</v>
      </c>
      <c r="M20">
        <v>63711.188000000002</v>
      </c>
      <c r="N20">
        <v>42112.901999999995</v>
      </c>
      <c r="O20">
        <v>86391.858999999997</v>
      </c>
      <c r="P20">
        <v>236043.6624</v>
      </c>
      <c r="R20" s="3" t="s">
        <v>26</v>
      </c>
      <c r="S20" s="60">
        <v>2.4680144239512931E-2</v>
      </c>
      <c r="T20" s="60">
        <v>2.7925798723733471E-2</v>
      </c>
      <c r="U20" s="60">
        <v>1.7586497953182272E-2</v>
      </c>
      <c r="V20" s="60">
        <v>3.6092605092431847E-2</v>
      </c>
      <c r="W20" s="60">
        <v>0.10628504600886052</v>
      </c>
    </row>
    <row r="21" spans="1:23" x14ac:dyDescent="0.3">
      <c r="B21">
        <v>6</v>
      </c>
      <c r="C21">
        <v>23599.374</v>
      </c>
      <c r="K21" s="3" t="s">
        <v>60</v>
      </c>
      <c r="L21">
        <v>30093.71939999998</v>
      </c>
      <c r="M21">
        <v>51892.959000000003</v>
      </c>
      <c r="N21">
        <v>19529.138500000005</v>
      </c>
      <c r="O21">
        <v>55888.067999999999</v>
      </c>
      <c r="P21">
        <v>157403.88489999998</v>
      </c>
      <c r="R21" s="3" t="s">
        <v>41</v>
      </c>
      <c r="S21" s="60">
        <v>1.9124059944921622E-2</v>
      </c>
      <c r="T21" s="60">
        <v>3.8080346363937118E-2</v>
      </c>
      <c r="U21" s="60">
        <v>1.968742243796006E-2</v>
      </c>
      <c r="V21" s="60">
        <v>4.2217748891093414E-2</v>
      </c>
      <c r="W21" s="60">
        <v>0.1191095776379122</v>
      </c>
    </row>
    <row r="22" spans="1:23" x14ac:dyDescent="0.3">
      <c r="B22">
        <v>7</v>
      </c>
      <c r="C22">
        <v>28608.258999999991</v>
      </c>
      <c r="K22" s="2" t="s">
        <v>8929</v>
      </c>
      <c r="L22">
        <v>492646.91320000001</v>
      </c>
      <c r="M22">
        <v>669518.72600000002</v>
      </c>
      <c r="N22">
        <v>389151.45900000003</v>
      </c>
      <c r="O22">
        <v>710219.68449999997</v>
      </c>
      <c r="P22">
        <v>2261536.7826999994</v>
      </c>
      <c r="R22" s="2" t="s">
        <v>8929</v>
      </c>
      <c r="S22" s="60">
        <v>0.2178372321726465</v>
      </c>
      <c r="T22" s="60">
        <v>0.29604591493783977</v>
      </c>
      <c r="U22" s="60">
        <v>0.17207390212570425</v>
      </c>
      <c r="V22" s="60">
        <v>0.31404295076380934</v>
      </c>
      <c r="W22" s="60">
        <v>1</v>
      </c>
    </row>
    <row r="23" spans="1:23" x14ac:dyDescent="0.3">
      <c r="B23">
        <v>8</v>
      </c>
      <c r="C23">
        <v>36818.342199999992</v>
      </c>
    </row>
    <row r="24" spans="1:23" x14ac:dyDescent="0.3">
      <c r="B24">
        <v>9</v>
      </c>
      <c r="C24">
        <v>63133.606000000036</v>
      </c>
    </row>
    <row r="25" spans="1:23" x14ac:dyDescent="0.3">
      <c r="B25">
        <v>10</v>
      </c>
      <c r="C25">
        <v>31011.737500000014</v>
      </c>
    </row>
    <row r="26" spans="1:23" x14ac:dyDescent="0.3">
      <c r="B26">
        <v>11</v>
      </c>
      <c r="C26">
        <v>75249.399500000043</v>
      </c>
    </row>
    <row r="27" spans="1:23" x14ac:dyDescent="0.3">
      <c r="B27">
        <v>12</v>
      </c>
      <c r="C27">
        <v>74543.601200000077</v>
      </c>
    </row>
    <row r="28" spans="1:23" x14ac:dyDescent="0.3">
      <c r="A28">
        <v>2017</v>
      </c>
      <c r="B28">
        <v>1</v>
      </c>
      <c r="C28">
        <v>18542.490999999995</v>
      </c>
    </row>
    <row r="29" spans="1:23" x14ac:dyDescent="0.3">
      <c r="B29">
        <v>2</v>
      </c>
      <c r="C29">
        <v>22978.815000000002</v>
      </c>
    </row>
    <row r="30" spans="1:23" x14ac:dyDescent="0.3">
      <c r="B30">
        <v>3</v>
      </c>
      <c r="C30">
        <v>51165.059000000023</v>
      </c>
    </row>
    <row r="31" spans="1:23" x14ac:dyDescent="0.3">
      <c r="B31">
        <v>4</v>
      </c>
      <c r="C31">
        <v>38679.766999999978</v>
      </c>
    </row>
    <row r="32" spans="1:23" x14ac:dyDescent="0.3">
      <c r="B32">
        <v>5</v>
      </c>
      <c r="C32">
        <v>56656.907999999989</v>
      </c>
    </row>
    <row r="33" spans="1:3" x14ac:dyDescent="0.3">
      <c r="B33">
        <v>6</v>
      </c>
      <c r="C33">
        <v>39724.485999999983</v>
      </c>
    </row>
    <row r="34" spans="1:3" x14ac:dyDescent="0.3">
      <c r="B34">
        <v>7</v>
      </c>
      <c r="C34">
        <v>38320.782999999967</v>
      </c>
    </row>
    <row r="35" spans="1:3" x14ac:dyDescent="0.3">
      <c r="B35">
        <v>8</v>
      </c>
      <c r="C35">
        <v>30542.2003</v>
      </c>
    </row>
    <row r="36" spans="1:3" x14ac:dyDescent="0.3">
      <c r="B36">
        <v>9</v>
      </c>
      <c r="C36">
        <v>69193.390899999984</v>
      </c>
    </row>
    <row r="37" spans="1:3" x14ac:dyDescent="0.3">
      <c r="B37">
        <v>10</v>
      </c>
      <c r="C37">
        <v>59583.03300000001</v>
      </c>
    </row>
    <row r="38" spans="1:3" x14ac:dyDescent="0.3">
      <c r="B38">
        <v>11</v>
      </c>
      <c r="C38">
        <v>79066.495800000004</v>
      </c>
    </row>
    <row r="39" spans="1:3" x14ac:dyDescent="0.3">
      <c r="B39">
        <v>12</v>
      </c>
      <c r="C39">
        <v>95739.121000000014</v>
      </c>
    </row>
    <row r="40" spans="1:3" x14ac:dyDescent="0.3">
      <c r="A40">
        <v>2018</v>
      </c>
      <c r="B40">
        <v>1</v>
      </c>
      <c r="C40">
        <v>43476.473999999987</v>
      </c>
    </row>
    <row r="41" spans="1:3" x14ac:dyDescent="0.3">
      <c r="B41">
        <v>2</v>
      </c>
      <c r="C41">
        <v>19920.997399999997</v>
      </c>
    </row>
    <row r="42" spans="1:3" x14ac:dyDescent="0.3">
      <c r="B42">
        <v>3</v>
      </c>
      <c r="C42">
        <v>58863.412799999984</v>
      </c>
    </row>
    <row r="43" spans="1:3" x14ac:dyDescent="0.3">
      <c r="B43">
        <v>4</v>
      </c>
      <c r="C43">
        <v>35541.910100000008</v>
      </c>
    </row>
    <row r="44" spans="1:3" x14ac:dyDescent="0.3">
      <c r="B44">
        <v>5</v>
      </c>
      <c r="C44">
        <v>43825.982199999991</v>
      </c>
    </row>
    <row r="45" spans="1:3" x14ac:dyDescent="0.3">
      <c r="B45">
        <v>6</v>
      </c>
      <c r="C45">
        <v>48190.727700000003</v>
      </c>
    </row>
    <row r="46" spans="1:3" x14ac:dyDescent="0.3">
      <c r="B46">
        <v>7</v>
      </c>
      <c r="C46">
        <v>44825.104000000007</v>
      </c>
    </row>
    <row r="47" spans="1:3" x14ac:dyDescent="0.3">
      <c r="B47">
        <v>8</v>
      </c>
      <c r="C47">
        <v>62837.847999999984</v>
      </c>
    </row>
    <row r="48" spans="1:3" x14ac:dyDescent="0.3">
      <c r="B48">
        <v>9</v>
      </c>
      <c r="C48">
        <v>86152.888000000035</v>
      </c>
    </row>
    <row r="49" spans="2:3" x14ac:dyDescent="0.3">
      <c r="B49">
        <v>10</v>
      </c>
      <c r="C49">
        <v>77448.131199999974</v>
      </c>
    </row>
    <row r="50" spans="2:3" x14ac:dyDescent="0.3">
      <c r="B50">
        <v>11</v>
      </c>
      <c r="C50">
        <v>117938.15500000001</v>
      </c>
    </row>
    <row r="51" spans="2:3" x14ac:dyDescent="0.3">
      <c r="B51">
        <v>12</v>
      </c>
      <c r="C51">
        <v>83030.388800000001</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311A6-202F-4A25-A8D4-4E0ADF9374D7}">
  <sheetPr>
    <tabColor theme="4" tint="0.79998168889431442"/>
  </sheetPr>
  <dimension ref="A1:W50"/>
  <sheetViews>
    <sheetView topLeftCell="J22" zoomScale="80" zoomScaleNormal="80" workbookViewId="0">
      <selection activeCell="V3" sqref="V3"/>
    </sheetView>
  </sheetViews>
  <sheetFormatPr defaultRowHeight="14.4" x14ac:dyDescent="0.3"/>
  <cols>
    <col min="1" max="1" width="12.88671875" bestFit="1" customWidth="1"/>
    <col min="2" max="2" width="19.109375" bestFit="1" customWidth="1"/>
    <col min="3" max="3" width="12.88671875" bestFit="1" customWidth="1"/>
    <col min="4" max="4" width="16.77734375" bestFit="1" customWidth="1"/>
    <col min="5" max="5" width="17.109375" bestFit="1" customWidth="1"/>
    <col min="6" max="6" width="20.6640625" customWidth="1"/>
    <col min="7" max="7" width="14.88671875" bestFit="1" customWidth="1"/>
    <col min="9" max="9" width="14.88671875" bestFit="1" customWidth="1"/>
    <col min="10" max="10" width="12.88671875" bestFit="1" customWidth="1"/>
    <col min="11" max="11" width="14.5546875" customWidth="1"/>
    <col min="12" max="12" width="14.88671875" bestFit="1" customWidth="1"/>
    <col min="13" max="13" width="14.5546875" bestFit="1" customWidth="1"/>
    <col min="14" max="14" width="13.88671875" bestFit="1" customWidth="1"/>
    <col min="15" max="15" width="19.5546875" bestFit="1" customWidth="1"/>
    <col min="16" max="16" width="14.5546875" bestFit="1" customWidth="1"/>
    <col min="22" max="22" width="13.21875" bestFit="1" customWidth="1"/>
  </cols>
  <sheetData>
    <row r="1" spans="1:23" s="6" customFormat="1" ht="43.2" x14ac:dyDescent="0.3">
      <c r="A1" s="4" t="s">
        <v>8931</v>
      </c>
      <c r="B1" s="4" t="s">
        <v>8932</v>
      </c>
      <c r="C1" s="4"/>
      <c r="D1" s="4" t="s">
        <v>8933</v>
      </c>
      <c r="E1" s="4" t="s">
        <v>8934</v>
      </c>
      <c r="F1" s="5" t="s">
        <v>8935</v>
      </c>
      <c r="G1" s="5" t="s">
        <v>8936</v>
      </c>
      <c r="H1" s="5" t="s">
        <v>8937</v>
      </c>
      <c r="I1" s="4" t="s">
        <v>8938</v>
      </c>
      <c r="J1" s="4" t="s">
        <v>8939</v>
      </c>
      <c r="K1" s="4" t="s">
        <v>8940</v>
      </c>
      <c r="L1" s="4" t="s">
        <v>8941</v>
      </c>
      <c r="M1" s="4" t="s">
        <v>8942</v>
      </c>
      <c r="N1" s="4" t="s">
        <v>8943</v>
      </c>
      <c r="O1" s="4" t="s">
        <v>8944</v>
      </c>
      <c r="P1" s="4" t="s">
        <v>8945</v>
      </c>
      <c r="Q1" s="4" t="s">
        <v>8946</v>
      </c>
      <c r="R1" s="4" t="s">
        <v>8947</v>
      </c>
      <c r="S1" s="4" t="s">
        <v>8948</v>
      </c>
    </row>
    <row r="2" spans="1:23" x14ac:dyDescent="0.3">
      <c r="A2" s="7"/>
      <c r="B2" s="7"/>
      <c r="C2" s="7"/>
      <c r="D2" s="7">
        <v>0</v>
      </c>
      <c r="E2" s="8"/>
      <c r="F2" s="9"/>
      <c r="G2" s="9"/>
      <c r="H2" s="9"/>
      <c r="I2" s="10">
        <f>W5</f>
        <v>29886.39119375794</v>
      </c>
      <c r="J2" s="10">
        <f>V5</f>
        <v>668.75233397462989</v>
      </c>
      <c r="K2" s="9"/>
      <c r="L2" s="9"/>
      <c r="M2" s="9"/>
      <c r="N2" s="9"/>
      <c r="O2" s="9"/>
      <c r="P2" s="9"/>
      <c r="Q2" s="9"/>
      <c r="R2" s="9"/>
      <c r="S2" s="9"/>
      <c r="U2" s="22" t="s">
        <v>8953</v>
      </c>
      <c r="V2" s="23">
        <v>0.2</v>
      </c>
      <c r="W2">
        <v>0.2</v>
      </c>
    </row>
    <row r="3" spans="1:23" x14ac:dyDescent="0.3">
      <c r="A3" s="72"/>
      <c r="B3" s="7">
        <v>1</v>
      </c>
      <c r="C3" s="7" t="s">
        <v>8949</v>
      </c>
      <c r="D3" s="11">
        <f>D2+1</f>
        <v>1</v>
      </c>
      <c r="E3" s="32">
        <v>14205.706999999997</v>
      </c>
      <c r="F3" s="7"/>
      <c r="G3" s="10">
        <f t="shared" ref="G3:G24" si="0">$W$5+D3*$V$5</f>
        <v>30555.143527732569</v>
      </c>
      <c r="H3" s="13">
        <f>E3/G3</f>
        <v>0.46492031651255578</v>
      </c>
      <c r="I3" s="12">
        <f>$V$2*(E3/K3)+(1-$V$2)*(I2+J2)</f>
        <v>27295.30637019164</v>
      </c>
      <c r="J3" s="10">
        <f t="shared" ref="J3:J24" si="1">$V$3*(I3-I2)+(1-$V$3)*J2</f>
        <v>505.76047609758336</v>
      </c>
      <c r="K3" s="14">
        <f>V7</f>
        <v>0.99647510599117284</v>
      </c>
      <c r="L3" s="12">
        <f>(I3+J3)*K3</f>
        <v>27703.071032323736</v>
      </c>
      <c r="M3" s="12">
        <f>L3-E3</f>
        <v>13497.36403232374</v>
      </c>
      <c r="N3" s="12">
        <f>ABS(M3)</f>
        <v>13497.36403232374</v>
      </c>
      <c r="O3" s="10">
        <f>SUMSQ($M$3:M3)/D3</f>
        <v>182178835.82106656</v>
      </c>
      <c r="P3" s="10">
        <f>SUM($N$3:N3)/D3</f>
        <v>13497.36403232374</v>
      </c>
      <c r="Q3" s="15">
        <f>N3/E3</f>
        <v>0.9501367325345893</v>
      </c>
      <c r="R3" s="16">
        <f>AVERAGE($Q$3:Q3)</f>
        <v>0.9501367325345893</v>
      </c>
      <c r="S3" s="13">
        <f>SUM($M$3:M3)/P3</f>
        <v>1</v>
      </c>
      <c r="U3" s="22" t="s">
        <v>9014</v>
      </c>
      <c r="V3" s="23">
        <v>0.05</v>
      </c>
      <c r="W3">
        <v>0.05</v>
      </c>
    </row>
    <row r="4" spans="1:23" x14ac:dyDescent="0.3">
      <c r="A4" s="72"/>
      <c r="B4" s="7">
        <v>2</v>
      </c>
      <c r="C4" s="7" t="s">
        <v>8950</v>
      </c>
      <c r="D4" s="17">
        <f t="shared" ref="D4:D50" si="2">D3+1</f>
        <v>2</v>
      </c>
      <c r="E4" s="32">
        <v>4519.8919999999998</v>
      </c>
      <c r="F4" s="7"/>
      <c r="G4" s="10">
        <f t="shared" si="0"/>
        <v>31223.895861707198</v>
      </c>
      <c r="H4" s="13">
        <f t="shared" ref="H4:H24" si="3">E4/G4</f>
        <v>0.14475746460399802</v>
      </c>
      <c r="I4" s="12">
        <f>$V$2*(E4/K4)+(1-$V$2)*(I3+J3)</f>
        <v>23522.771155835002</v>
      </c>
      <c r="J4" s="10">
        <f t="shared" si="1"/>
        <v>291.84569157487226</v>
      </c>
      <c r="K4" s="14">
        <f>V8</f>
        <v>0.70517663883351578</v>
      </c>
      <c r="L4" s="12">
        <f t="shared" ref="L4:L24" si="4">(I4+J4)*K4</f>
        <v>16793.511463564511</v>
      </c>
      <c r="M4" s="12">
        <f t="shared" ref="M4:M24" si="5">L4-E4</f>
        <v>12273.619463564512</v>
      </c>
      <c r="N4" s="12">
        <f t="shared" ref="N4:N24" si="6">ABS(M4)</f>
        <v>12273.619463564512</v>
      </c>
      <c r="O4" s="10">
        <f>SUMSQ($M$3:M4)/D4</f>
        <v>166410285.27872807</v>
      </c>
      <c r="P4" s="10">
        <f>SUM($N$3:N4)/D4</f>
        <v>12885.491747944125</v>
      </c>
      <c r="Q4" s="15">
        <f t="shared" ref="Q4:Q23" si="7">N4/E4</f>
        <v>2.7154674190366745</v>
      </c>
      <c r="R4" s="16">
        <f>AVERAGE($Q$3:Q4)</f>
        <v>1.832802075785632</v>
      </c>
      <c r="S4" s="13">
        <f>SUM($M$3:M4)/P4</f>
        <v>2</v>
      </c>
      <c r="U4" s="22" t="s">
        <v>9015</v>
      </c>
      <c r="V4" s="23">
        <v>0.1</v>
      </c>
      <c r="W4">
        <v>0.1</v>
      </c>
    </row>
    <row r="5" spans="1:23" x14ac:dyDescent="0.3">
      <c r="A5" s="72"/>
      <c r="B5" s="7">
        <v>3</v>
      </c>
      <c r="C5" s="7" t="s">
        <v>8951</v>
      </c>
      <c r="D5" s="18">
        <f t="shared" si="2"/>
        <v>3</v>
      </c>
      <c r="E5" s="32">
        <v>55205.797000000028</v>
      </c>
      <c r="F5" s="12">
        <f>(E3+E7+2*SUM(E4:E6))/8</f>
        <v>26639.387250000007</v>
      </c>
      <c r="G5" s="10">
        <f t="shared" si="0"/>
        <v>31892.648195681828</v>
      </c>
      <c r="H5" s="13">
        <f t="shared" si="3"/>
        <v>1.7309881782559133</v>
      </c>
      <c r="I5" s="12">
        <f>$V$2*(E5/K5)+(1-$V$2)*(I4+J4)</f>
        <v>27889.517035999153</v>
      </c>
      <c r="J5" s="10">
        <f t="shared" si="1"/>
        <v>495.59070100433621</v>
      </c>
      <c r="K5" s="14">
        <f>V9</f>
        <v>1.2493075164322025</v>
      </c>
      <c r="L5" s="12">
        <f t="shared" si="4"/>
        <v>35461.728450576324</v>
      </c>
      <c r="M5" s="12">
        <f t="shared" si="5"/>
        <v>-19744.068549423704</v>
      </c>
      <c r="N5" s="12">
        <f t="shared" si="6"/>
        <v>19744.068549423704</v>
      </c>
      <c r="O5" s="10">
        <f>SUMSQ($M$3:M5)/D5</f>
        <v>240882937.81393281</v>
      </c>
      <c r="P5" s="10">
        <f>SUM($N$3:N5)/D5</f>
        <v>15171.684015103985</v>
      </c>
      <c r="Q5" s="15">
        <f t="shared" si="7"/>
        <v>0.35764484207018504</v>
      </c>
      <c r="R5" s="16">
        <f>AVERAGE($Q$3:Q5)</f>
        <v>1.341082997880483</v>
      </c>
      <c r="S5" s="13">
        <f>SUM($M$3:M5)/P5</f>
        <v>0.39724759232162515</v>
      </c>
      <c r="U5" s="22" t="s">
        <v>8956</v>
      </c>
      <c r="V5" s="25" cm="1">
        <f t="array" ref="V5:W5">LINEST(F5:F48,D5:D48)</f>
        <v>668.75233397462989</v>
      </c>
      <c r="W5" s="25">
        <v>29886.39119375794</v>
      </c>
    </row>
    <row r="6" spans="1:23" x14ac:dyDescent="0.3">
      <c r="A6" s="72"/>
      <c r="B6" s="7">
        <v>4</v>
      </c>
      <c r="C6" s="7" t="s">
        <v>8952</v>
      </c>
      <c r="D6" s="19">
        <f t="shared" si="2"/>
        <v>4</v>
      </c>
      <c r="E6" s="32">
        <v>27906.854999999992</v>
      </c>
      <c r="F6" s="12">
        <f t="shared" ref="F6:F21" si="8">(E4+E8+2*SUM(E5:E7))/8</f>
        <v>31544.592200000006</v>
      </c>
      <c r="G6" s="10">
        <f t="shared" si="0"/>
        <v>32561.400529656457</v>
      </c>
      <c r="H6" s="13">
        <f t="shared" si="3"/>
        <v>0.85705327615078564</v>
      </c>
      <c r="I6" s="12">
        <f>$V$2*(E6/K6)+(1-$V$2)*(I5+J5)</f>
        <v>27887.22546460115</v>
      </c>
      <c r="J6" s="10">
        <f t="shared" si="1"/>
        <v>470.69658738421919</v>
      </c>
      <c r="K6" s="14">
        <f>V10</f>
        <v>1.0776638170252271</v>
      </c>
      <c r="L6" s="12">
        <f t="shared" si="4"/>
        <v>30560.306521446415</v>
      </c>
      <c r="M6" s="12">
        <f t="shared" si="5"/>
        <v>2653.4515214464227</v>
      </c>
      <c r="N6" s="12">
        <f t="shared" si="6"/>
        <v>2653.4515214464227</v>
      </c>
      <c r="O6" s="10">
        <f>SUMSQ($M$3:M6)/D6</f>
        <v>182422404.60461619</v>
      </c>
      <c r="P6" s="10">
        <f>SUM($N$3:N6)/D6</f>
        <v>12042.125891689593</v>
      </c>
      <c r="Q6" s="15">
        <f t="shared" si="7"/>
        <v>9.5082427648920789E-2</v>
      </c>
      <c r="R6" s="16">
        <f>AVERAGE($Q$3:Q6)</f>
        <v>1.0295828553225923</v>
      </c>
      <c r="S6" s="13">
        <f>SUM($M$3:M6)/P6</f>
        <v>0.72083339320521356</v>
      </c>
    </row>
    <row r="7" spans="1:23" x14ac:dyDescent="0.3">
      <c r="A7" s="72"/>
      <c r="B7" s="7">
        <v>5</v>
      </c>
      <c r="C7" s="7" t="s">
        <v>8949</v>
      </c>
      <c r="D7" s="11">
        <f t="shared" si="2"/>
        <v>5</v>
      </c>
      <c r="E7" s="32">
        <v>23644.303</v>
      </c>
      <c r="F7" s="12">
        <f t="shared" si="8"/>
        <v>32591.940900000009</v>
      </c>
      <c r="G7" s="10">
        <f t="shared" si="0"/>
        <v>33230.15286363109</v>
      </c>
      <c r="H7" s="13">
        <f t="shared" si="3"/>
        <v>0.71153157486307039</v>
      </c>
      <c r="I7" s="12">
        <f>$V$2*(E7/K7)+(1-$V$2)*(I6+J6)</f>
        <v>27670.00256298688</v>
      </c>
      <c r="J7" s="10">
        <f t="shared" si="1"/>
        <v>436.30061293429469</v>
      </c>
      <c r="K7" s="14">
        <f t="shared" ref="K7:K24" si="9">$V$4*(E3/I3)+(1-$V$4)*K3</f>
        <v>0.9488721000674587</v>
      </c>
      <c r="L7" s="12">
        <f t="shared" si="4"/>
        <v>26669.286919669008</v>
      </c>
      <c r="M7" s="12">
        <f t="shared" si="5"/>
        <v>3024.9839196690082</v>
      </c>
      <c r="N7" s="12">
        <f t="shared" si="6"/>
        <v>3024.9839196690082</v>
      </c>
      <c r="O7" s="10">
        <f>SUMSQ($M$3:M7)/D7</f>
        <v>147768029.22654417</v>
      </c>
      <c r="P7" s="10">
        <f>SUM($N$3:N7)/D7</f>
        <v>10238.697497285477</v>
      </c>
      <c r="Q7" s="15">
        <f t="shared" si="7"/>
        <v>0.12793711532410187</v>
      </c>
      <c r="R7" s="16">
        <f>AVERAGE($Q$3:Q7)</f>
        <v>0.84925370732289418</v>
      </c>
      <c r="S7" s="13">
        <f>SUM($M$3:M7)/P7</f>
        <v>1.1432460418606316</v>
      </c>
      <c r="U7" s="22" t="s">
        <v>8949</v>
      </c>
      <c r="V7" s="24">
        <f>SUMIFS(H3:H50,C3:C50,U7)/COUNTIFS(C3:C50,U7)</f>
        <v>0.99647510599117284</v>
      </c>
    </row>
    <row r="8" spans="1:23" x14ac:dyDescent="0.3">
      <c r="A8" s="72"/>
      <c r="B8" s="7">
        <v>6</v>
      </c>
      <c r="C8" s="7" t="s">
        <v>8950</v>
      </c>
      <c r="D8" s="17">
        <f t="shared" si="2"/>
        <v>6</v>
      </c>
      <c r="E8" s="32">
        <v>34322.935600000019</v>
      </c>
      <c r="F8" s="12">
        <f t="shared" si="8"/>
        <v>29815.2443375</v>
      </c>
      <c r="G8" s="10">
        <f t="shared" si="0"/>
        <v>33898.905197605716</v>
      </c>
      <c r="H8" s="13">
        <f t="shared" si="3"/>
        <v>1.0125086754254309</v>
      </c>
      <c r="I8" s="12">
        <f>$V$2*(E8/K8)+(1-$V$2)*(I7+J7)</f>
        <v>32983.376717261672</v>
      </c>
      <c r="J8" s="10">
        <f t="shared" si="1"/>
        <v>680.15429000131951</v>
      </c>
      <c r="K8" s="14">
        <f t="shared" si="9"/>
        <v>0.65387393891021961</v>
      </c>
      <c r="L8" s="12">
        <f t="shared" si="4"/>
        <v>22011.705617345368</v>
      </c>
      <c r="M8" s="12">
        <f t="shared" si="5"/>
        <v>-12311.229982654651</v>
      </c>
      <c r="N8" s="12">
        <f t="shared" si="6"/>
        <v>12311.229982654651</v>
      </c>
      <c r="O8" s="10">
        <f>SUMSQ($M$3:M8)/D8</f>
        <v>148401088.30308929</v>
      </c>
      <c r="P8" s="10">
        <f>SUM($N$3:N8)/D8</f>
        <v>10584.119578180338</v>
      </c>
      <c r="Q8" s="15">
        <f>N8/E8</f>
        <v>0.35868814154272527</v>
      </c>
      <c r="R8" s="16">
        <f>AVERAGE($Q$3:Q8)</f>
        <v>0.767492779692866</v>
      </c>
      <c r="S8" s="13">
        <f>SUM($M$3:M8)/P8</f>
        <v>-5.724421295501278E-2</v>
      </c>
      <c r="U8" s="22" t="s">
        <v>8950</v>
      </c>
      <c r="V8" s="24">
        <f>SUMIFS(H3:H50,C3:C50,U8)/COUNTIFS(C3:C50,U8)</f>
        <v>0.70517663883351578</v>
      </c>
    </row>
    <row r="9" spans="1:23" x14ac:dyDescent="0.3">
      <c r="A9" s="72"/>
      <c r="B9" s="7">
        <v>7</v>
      </c>
      <c r="C9" s="7" t="s">
        <v>8951</v>
      </c>
      <c r="D9" s="18">
        <f t="shared" si="2"/>
        <v>7</v>
      </c>
      <c r="E9" s="32">
        <v>33781.542999999998</v>
      </c>
      <c r="F9" s="12">
        <f t="shared" si="8"/>
        <v>36963.982499999998</v>
      </c>
      <c r="G9" s="10">
        <f t="shared" si="0"/>
        <v>34567.657531580349</v>
      </c>
      <c r="H9" s="13">
        <f t="shared" si="3"/>
        <v>0.97725866929622951</v>
      </c>
      <c r="I9" s="12">
        <f>$V$2*(E9/K9)+(1-$V$2)*(I8+J8)</f>
        <v>32040.254862305559</v>
      </c>
      <c r="J9" s="10">
        <f t="shared" si="1"/>
        <v>598.99048275344796</v>
      </c>
      <c r="K9" s="14">
        <f t="shared" si="9"/>
        <v>1.3223213793505812</v>
      </c>
      <c r="L9" s="12">
        <f t="shared" si="4"/>
        <v>43159.571925640463</v>
      </c>
      <c r="M9" s="12">
        <f t="shared" si="5"/>
        <v>9378.0289256404649</v>
      </c>
      <c r="N9" s="12">
        <f t="shared" si="6"/>
        <v>9378.0289256404649</v>
      </c>
      <c r="O9" s="10">
        <f>SUMSQ($M$3:M9)/D9</f>
        <v>139764850.90695497</v>
      </c>
      <c r="P9" s="10">
        <f>SUM($N$3:N9)/D9</f>
        <v>10411.820913531785</v>
      </c>
      <c r="Q9" s="15">
        <f t="shared" si="7"/>
        <v>0.2776080691648829</v>
      </c>
      <c r="R9" s="16">
        <f>AVERAGE($Q$3:Q9)</f>
        <v>0.69750924961743976</v>
      </c>
      <c r="S9" s="13">
        <f>SUM($M$3:M9)/P9</f>
        <v>0.84251826874634517</v>
      </c>
      <c r="U9" s="22" t="s">
        <v>8951</v>
      </c>
      <c r="V9" s="24">
        <f>SUMIFS(H3:H50,C3:C50,U9)/COUNTIFS(C3:C50,U9)</f>
        <v>1.2493075164322025</v>
      </c>
    </row>
    <row r="10" spans="1:23" x14ac:dyDescent="0.3">
      <c r="A10" s="72"/>
      <c r="B10" s="7">
        <v>8</v>
      </c>
      <c r="C10" s="7" t="s">
        <v>8952</v>
      </c>
      <c r="D10" s="19">
        <f t="shared" si="2"/>
        <v>8</v>
      </c>
      <c r="E10" s="32">
        <v>27117.536499999995</v>
      </c>
      <c r="F10" s="12">
        <f t="shared" si="8"/>
        <v>43852.692649999997</v>
      </c>
      <c r="G10" s="10">
        <f t="shared" si="0"/>
        <v>35236.409865554975</v>
      </c>
      <c r="H10" s="13">
        <f t="shared" si="3"/>
        <v>0.76958851947367346</v>
      </c>
      <c r="I10" s="12">
        <f>$V$2*(E10/K10)+(1-$V$2)*(I9+J9)</f>
        <v>31180.247111352437</v>
      </c>
      <c r="J10" s="10">
        <f t="shared" si="1"/>
        <v>526.04057106811945</v>
      </c>
      <c r="K10" s="14">
        <f t="shared" si="9"/>
        <v>1.0699678243093167</v>
      </c>
      <c r="L10" s="12">
        <f t="shared" si="4"/>
        <v>33924.707648484808</v>
      </c>
      <c r="M10" s="12">
        <f t="shared" si="5"/>
        <v>6807.1711484848129</v>
      </c>
      <c r="N10" s="12">
        <f t="shared" si="6"/>
        <v>6807.1711484848129</v>
      </c>
      <c r="O10" s="10">
        <f>SUMSQ($M$3:M10)/D10</f>
        <v>128086441.92418112</v>
      </c>
      <c r="P10" s="10">
        <f>SUM($N$3:N10)/D10</f>
        <v>9961.2396929009119</v>
      </c>
      <c r="Q10" s="15">
        <f t="shared" si="7"/>
        <v>0.25102468834087543</v>
      </c>
      <c r="R10" s="16">
        <f>AVERAGE($Q$3:Q10)</f>
        <v>0.64169867945786918</v>
      </c>
      <c r="S10" s="13">
        <f>SUM($M$3:M10)/P10</f>
        <v>1.5639941372110076</v>
      </c>
      <c r="U10" s="22" t="s">
        <v>8952</v>
      </c>
      <c r="V10" s="24">
        <f>SUMIFS(H3:H50,C3:C50,U10)/COUNTIFS(C3:C50,U10)</f>
        <v>1.0776638170252271</v>
      </c>
    </row>
    <row r="11" spans="1:23" x14ac:dyDescent="0.3">
      <c r="A11" s="72"/>
      <c r="B11" s="7">
        <v>9</v>
      </c>
      <c r="C11" s="7" t="s">
        <v>8949</v>
      </c>
      <c r="D11" s="11">
        <f t="shared" si="2"/>
        <v>9</v>
      </c>
      <c r="E11" s="32">
        <v>81623.526799999978</v>
      </c>
      <c r="F11" s="12">
        <f t="shared" si="8"/>
        <v>49009.764537499992</v>
      </c>
      <c r="G11" s="10">
        <f t="shared" si="0"/>
        <v>35905.162199529608</v>
      </c>
      <c r="H11" s="13">
        <f t="shared" si="3"/>
        <v>2.2733089561441759</v>
      </c>
      <c r="I11" s="12">
        <f>$V$2*(E11/K11)+(1-$V$2)*(I10+J10)</f>
        <v>42742.165680784725</v>
      </c>
      <c r="J11" s="10">
        <f t="shared" si="1"/>
        <v>1077.8344709863279</v>
      </c>
      <c r="K11" s="14">
        <f t="shared" si="9"/>
        <v>0.93943592298410006</v>
      </c>
      <c r="L11" s="12">
        <f t="shared" si="4"/>
        <v>41166.082287742443</v>
      </c>
      <c r="M11" s="12">
        <f t="shared" si="5"/>
        <v>-40457.444512257534</v>
      </c>
      <c r="N11" s="12">
        <f t="shared" si="6"/>
        <v>40457.444512257534</v>
      </c>
      <c r="O11" s="10">
        <f>SUMSQ($M$3:M11)/D11</f>
        <v>295721816.87287182</v>
      </c>
      <c r="P11" s="10">
        <f>SUM($N$3:N11)/D11</f>
        <v>13349.706895051648</v>
      </c>
      <c r="Q11" s="15">
        <f t="shared" si="7"/>
        <v>0.49565910832779092</v>
      </c>
      <c r="R11" s="16">
        <f>AVERAGE($Q$3:Q11)</f>
        <v>0.62547206044341608</v>
      </c>
      <c r="S11" s="13">
        <f>SUM($M$3:M11)/P11</f>
        <v>-1.8635708056203493</v>
      </c>
    </row>
    <row r="12" spans="1:23" x14ac:dyDescent="0.3">
      <c r="A12" s="72"/>
      <c r="B12" s="7">
        <v>10</v>
      </c>
      <c r="C12" s="7" t="s">
        <v>8950</v>
      </c>
      <c r="D12" s="17">
        <f t="shared" si="2"/>
        <v>10</v>
      </c>
      <c r="E12" s="32">
        <v>31453.392999999989</v>
      </c>
      <c r="F12" s="12">
        <f t="shared" si="8"/>
        <v>59656.719499999992</v>
      </c>
      <c r="G12" s="10">
        <f t="shared" si="0"/>
        <v>36573.914533504241</v>
      </c>
      <c r="H12" s="13">
        <f t="shared" si="3"/>
        <v>0.85999525621427531</v>
      </c>
      <c r="I12" s="12">
        <f>$V$2*(E12/K12)+(1-$V$2)*(I11+J11)</f>
        <v>44139.384767593525</v>
      </c>
      <c r="J12" s="10">
        <f t="shared" si="1"/>
        <v>1093.8037017774514</v>
      </c>
      <c r="K12" s="14">
        <f t="shared" si="9"/>
        <v>0.69254786019084069</v>
      </c>
      <c r="L12" s="12">
        <f t="shared" si="4"/>
        <v>31326.147884071877</v>
      </c>
      <c r="M12" s="12">
        <f t="shared" si="5"/>
        <v>-127.24511592811177</v>
      </c>
      <c r="N12" s="12">
        <f t="shared" si="6"/>
        <v>127.24511592811177</v>
      </c>
      <c r="O12" s="10">
        <f>SUMSQ($M$3:M12)/D12</f>
        <v>266151254.3175374</v>
      </c>
      <c r="P12" s="10">
        <f>SUM($N$3:N12)/D12</f>
        <v>12027.460717139295</v>
      </c>
      <c r="Q12" s="15">
        <f t="shared" si="7"/>
        <v>4.0455131797104311E-3</v>
      </c>
      <c r="R12" s="16">
        <f>AVERAGE($Q$3:Q12)</f>
        <v>0.56332940571704548</v>
      </c>
      <c r="S12" s="13">
        <f>SUM($M$3:M12)/P12</f>
        <v>-2.0790231402295958</v>
      </c>
      <c r="U12" s="22" t="s">
        <v>8954</v>
      </c>
      <c r="V12" s="24">
        <f>MIN(S3:S50)</f>
        <v>-4.1500377506577655</v>
      </c>
    </row>
    <row r="13" spans="1:23" x14ac:dyDescent="0.3">
      <c r="A13" s="72"/>
      <c r="B13" s="7">
        <v>11</v>
      </c>
      <c r="C13" s="7" t="s">
        <v>8951</v>
      </c>
      <c r="D13" s="18">
        <f t="shared" si="2"/>
        <v>11</v>
      </c>
      <c r="E13" s="32">
        <v>77907.660700000008</v>
      </c>
      <c r="F13" s="12">
        <f t="shared" si="8"/>
        <v>56843.338599999988</v>
      </c>
      <c r="G13" s="10">
        <f t="shared" si="0"/>
        <v>37242.666867478867</v>
      </c>
      <c r="H13" s="13">
        <f t="shared" si="3"/>
        <v>2.0918926396227207</v>
      </c>
      <c r="I13" s="12">
        <f>$V$2*(E13/K13)+(1-$V$2)*(I12+J12)</f>
        <v>48213.755967752848</v>
      </c>
      <c r="J13" s="10">
        <f t="shared" si="1"/>
        <v>1242.8320766965448</v>
      </c>
      <c r="K13" s="14">
        <f t="shared" si="9"/>
        <v>1.2955239302005459</v>
      </c>
      <c r="L13" s="12">
        <f t="shared" si="4"/>
        <v>64072.193317654412</v>
      </c>
      <c r="M13" s="12">
        <f t="shared" si="5"/>
        <v>-13835.467382345596</v>
      </c>
      <c r="N13" s="12">
        <f t="shared" si="6"/>
        <v>13835.467382345596</v>
      </c>
      <c r="O13" s="10">
        <f>SUMSQ($M$3:M13)/D13</f>
        <v>259357518.26030207</v>
      </c>
      <c r="P13" s="10">
        <f>SUM($N$3:N13)/D13</f>
        <v>12191.824959430774</v>
      </c>
      <c r="Q13" s="15">
        <f t="shared" si="7"/>
        <v>0.17758802225652753</v>
      </c>
      <c r="R13" s="16">
        <f>AVERAGE($Q$3:Q13)</f>
        <v>0.52826200722063477</v>
      </c>
      <c r="S13" s="13">
        <f>SUM($M$3:M13)/P13</f>
        <v>-3.1858098898833016</v>
      </c>
      <c r="U13" s="22" t="s">
        <v>8957</v>
      </c>
      <c r="V13" s="24">
        <f>MAX(S3:S50)</f>
        <v>5.3838522271593572</v>
      </c>
    </row>
    <row r="14" spans="1:23" x14ac:dyDescent="0.3">
      <c r="A14" s="72"/>
      <c r="B14" s="7">
        <v>12</v>
      </c>
      <c r="C14" s="7" t="s">
        <v>8952</v>
      </c>
      <c r="D14" s="19">
        <f t="shared" si="2"/>
        <v>12</v>
      </c>
      <c r="E14" s="32">
        <v>68167.058499999999</v>
      </c>
      <c r="F14" s="12">
        <f t="shared" si="8"/>
        <v>46461.019699999997</v>
      </c>
      <c r="G14" s="10">
        <f t="shared" si="0"/>
        <v>37911.4192014535</v>
      </c>
      <c r="H14" s="13">
        <f t="shared" si="3"/>
        <v>1.7980613740090878</v>
      </c>
      <c r="I14" s="12">
        <f>$V$2*(E14/K14)+(1-$V$2)*(I13+J13)</f>
        <v>52550.198168071904</v>
      </c>
      <c r="J14" s="10">
        <f t="shared" si="1"/>
        <v>1397.5125828776704</v>
      </c>
      <c r="K14" s="14">
        <f t="shared" si="9"/>
        <v>1.0499412842987113</v>
      </c>
      <c r="L14" s="12">
        <f t="shared" si="4"/>
        <v>56641.928710827393</v>
      </c>
      <c r="M14" s="12">
        <f t="shared" si="5"/>
        <v>-11525.129789172606</v>
      </c>
      <c r="N14" s="12">
        <f t="shared" si="6"/>
        <v>11525.129789172606</v>
      </c>
      <c r="O14" s="10">
        <f>SUMSQ($M$3:M14)/D14</f>
        <v>248813443.12671638</v>
      </c>
      <c r="P14" s="10">
        <f>SUM($N$3:N14)/D14</f>
        <v>12136.267028575929</v>
      </c>
      <c r="Q14" s="15">
        <f t="shared" si="7"/>
        <v>0.1690718367900913</v>
      </c>
      <c r="R14" s="16">
        <f>AVERAGE($Q$3:Q14)</f>
        <v>0.49832949301808949</v>
      </c>
      <c r="S14" s="13">
        <f>SUM($M$3:M14)/P14</f>
        <v>-4.1500377506577655</v>
      </c>
      <c r="U14" s="22" t="s">
        <v>8955</v>
      </c>
      <c r="V14" s="25">
        <f>1.25*P50</f>
        <v>17641.79969124218</v>
      </c>
    </row>
    <row r="15" spans="1:23" x14ac:dyDescent="0.3">
      <c r="A15" s="72"/>
      <c r="B15" s="7">
        <v>1</v>
      </c>
      <c r="C15" s="7" t="s">
        <v>8949</v>
      </c>
      <c r="D15" s="11">
        <f t="shared" si="2"/>
        <v>13</v>
      </c>
      <c r="E15" s="32">
        <v>18066.957599999994</v>
      </c>
      <c r="F15" s="12">
        <f t="shared" si="8"/>
        <v>38327.2291625</v>
      </c>
      <c r="G15" s="10">
        <f t="shared" si="0"/>
        <v>38580.171535428126</v>
      </c>
      <c r="H15" s="13">
        <f t="shared" si="3"/>
        <v>0.46829645595041297</v>
      </c>
      <c r="I15" s="12">
        <f>$V$2*(E15/K15)+(1-$V$2)*(I14+J14)</f>
        <v>46644.451791998334</v>
      </c>
      <c r="J15" s="10">
        <f t="shared" si="1"/>
        <v>1032.3496349301083</v>
      </c>
      <c r="K15" s="14">
        <f t="shared" si="9"/>
        <v>1.0364595535671803</v>
      </c>
      <c r="L15" s="12">
        <f t="shared" si="4"/>
        <v>49415.076322465356</v>
      </c>
      <c r="M15" s="12">
        <f t="shared" si="5"/>
        <v>31348.118722465362</v>
      </c>
      <c r="N15" s="12">
        <f t="shared" si="6"/>
        <v>31348.118722465362</v>
      </c>
      <c r="O15" s="10">
        <f>SUMSQ($M$3:M15)/D15</f>
        <v>305266604.99679846</v>
      </c>
      <c r="P15" s="10">
        <f>SUM($N$3:N15)/D15</f>
        <v>13614.101774259731</v>
      </c>
      <c r="Q15" s="15">
        <f t="shared" si="7"/>
        <v>1.7351077816480498</v>
      </c>
      <c r="R15" s="16">
        <f>AVERAGE($Q$3:Q15)</f>
        <v>0.59346628445116334</v>
      </c>
      <c r="S15" s="13">
        <f>SUM($M$3:M15)/P15</f>
        <v>-1.3969226845464791</v>
      </c>
    </row>
    <row r="16" spans="1:23" x14ac:dyDescent="0.3">
      <c r="A16" s="72"/>
      <c r="B16" s="7">
        <v>2</v>
      </c>
      <c r="C16" s="7" t="s">
        <v>8950</v>
      </c>
      <c r="D16" s="17">
        <f t="shared" si="2"/>
        <v>14</v>
      </c>
      <c r="E16" s="32">
        <v>11951.411</v>
      </c>
      <c r="F16" s="12">
        <f t="shared" si="8"/>
        <v>28379.612624999994</v>
      </c>
      <c r="G16" s="10">
        <f t="shared" si="0"/>
        <v>39248.923869402759</v>
      </c>
      <c r="H16" s="13">
        <f t="shared" si="3"/>
        <v>0.30450289643016043</v>
      </c>
      <c r="I16" s="12">
        <f>$V$2*(E16/K16)+(1-$V$2)*(I15+J15)</f>
        <v>41582.91290518202</v>
      </c>
      <c r="J16" s="10">
        <f t="shared" si="1"/>
        <v>727.65520884278715</v>
      </c>
      <c r="K16" s="14">
        <f t="shared" si="9"/>
        <v>0.69455232068280581</v>
      </c>
      <c r="L16" s="12">
        <f t="shared" si="4"/>
        <v>29386.903273003856</v>
      </c>
      <c r="M16" s="12">
        <f t="shared" si="5"/>
        <v>17435.492273003856</v>
      </c>
      <c r="N16" s="12">
        <f t="shared" si="6"/>
        <v>17435.492273003856</v>
      </c>
      <c r="O16" s="10">
        <f>SUMSQ($M$3:M16)/D16</f>
        <v>305175875.41145408</v>
      </c>
      <c r="P16" s="10">
        <f>SUM($N$3:N16)/D16</f>
        <v>13887.058238455738</v>
      </c>
      <c r="Q16" s="15">
        <f t="shared" si="7"/>
        <v>1.4588647543795337</v>
      </c>
      <c r="R16" s="16">
        <f>AVERAGE($Q$3:Q16)</f>
        <v>0.65528046087461844</v>
      </c>
      <c r="S16" s="13">
        <f>SUM($M$3:M16)/P16</f>
        <v>-0.1139446020901826</v>
      </c>
      <c r="U16" s="22" t="s">
        <v>8958</v>
      </c>
      <c r="V16" s="39">
        <f>SUM(O3:O38)/COUNT(O3:O38)</f>
        <v>244508614.88945547</v>
      </c>
    </row>
    <row r="17" spans="1:22" x14ac:dyDescent="0.3">
      <c r="A17" s="72"/>
      <c r="B17" s="7">
        <v>3</v>
      </c>
      <c r="C17" s="7" t="s">
        <v>8951</v>
      </c>
      <c r="D17" s="18">
        <f t="shared" si="2"/>
        <v>15</v>
      </c>
      <c r="E17" s="32">
        <v>32339.318399999989</v>
      </c>
      <c r="F17" s="12">
        <f t="shared" si="8"/>
        <v>25614.610487499995</v>
      </c>
      <c r="G17" s="10">
        <f t="shared" si="0"/>
        <v>39917.676203377385</v>
      </c>
      <c r="H17" s="13">
        <f t="shared" si="3"/>
        <v>0.81015032626733419</v>
      </c>
      <c r="I17" s="12">
        <f>$V$2*(E17/K17)+(1-$V$2)*(I16+J16)</f>
        <v>38720.449554367304</v>
      </c>
      <c r="J17" s="10">
        <f t="shared" si="1"/>
        <v>548.14928085991187</v>
      </c>
      <c r="K17" s="14">
        <f t="shared" si="9"/>
        <v>1.3275595718320699</v>
      </c>
      <c r="L17" s="12">
        <f t="shared" si="4"/>
        <v>52131.404256139562</v>
      </c>
      <c r="M17" s="12">
        <f t="shared" si="5"/>
        <v>19792.085856139573</v>
      </c>
      <c r="N17" s="12">
        <f t="shared" si="6"/>
        <v>19792.085856139573</v>
      </c>
      <c r="O17" s="10">
        <f>SUMSQ($M$3:M17)/D17</f>
        <v>310945927.88647717</v>
      </c>
      <c r="P17" s="10">
        <f>SUM($N$3:N17)/D17</f>
        <v>14280.726746301329</v>
      </c>
      <c r="Q17" s="15">
        <f t="shared" si="7"/>
        <v>0.6120130799089315</v>
      </c>
      <c r="R17" s="16">
        <f>AVERAGE($Q$3:Q17)</f>
        <v>0.65239596881023931</v>
      </c>
      <c r="S17" s="13">
        <f>SUM($M$3:M17)/P17</f>
        <v>1.2751263191610198</v>
      </c>
      <c r="U17" s="22" t="s">
        <v>8959</v>
      </c>
      <c r="V17" s="39">
        <f>SUM(P3:P38)/COUNT(P3:P38)</f>
        <v>12680.357711266808</v>
      </c>
    </row>
    <row r="18" spans="1:22" x14ac:dyDescent="0.3">
      <c r="A18" s="72"/>
      <c r="B18" s="7">
        <v>4</v>
      </c>
      <c r="C18" s="7" t="s">
        <v>8952</v>
      </c>
      <c r="D18" s="19">
        <f t="shared" si="2"/>
        <v>16</v>
      </c>
      <c r="E18" s="32">
        <v>34154.468499999995</v>
      </c>
      <c r="F18" s="12">
        <f t="shared" si="8"/>
        <v>28557.177474999993</v>
      </c>
      <c r="G18" s="10">
        <f t="shared" si="0"/>
        <v>40586.428537352018</v>
      </c>
      <c r="H18" s="13">
        <f t="shared" si="3"/>
        <v>0.8415243649380818</v>
      </c>
      <c r="I18" s="12">
        <f>$V$2*(E18/K18)+(1-$V$2)*(I17+J17)</f>
        <v>37771.178752911532</v>
      </c>
      <c r="J18" s="10">
        <f t="shared" si="1"/>
        <v>473.27827674412771</v>
      </c>
      <c r="K18" s="14">
        <f t="shared" si="9"/>
        <v>1.0746651414832435</v>
      </c>
      <c r="L18" s="12">
        <f t="shared" si="4"/>
        <v>41099.984824724728</v>
      </c>
      <c r="M18" s="12">
        <f t="shared" si="5"/>
        <v>6945.5163247247328</v>
      </c>
      <c r="N18" s="12">
        <f t="shared" si="6"/>
        <v>6945.5163247247328</v>
      </c>
      <c r="O18" s="10">
        <f>SUMSQ($M$3:M18)/D18</f>
        <v>294526819.70713592</v>
      </c>
      <c r="P18" s="10">
        <f>SUM($N$3:N18)/D18</f>
        <v>13822.276094952791</v>
      </c>
      <c r="Q18" s="15">
        <f t="shared" si="7"/>
        <v>0.20335600668839962</v>
      </c>
      <c r="R18" s="16">
        <f>AVERAGE($Q$3:Q18)</f>
        <v>0.62433097117762437</v>
      </c>
      <c r="S18" s="13">
        <f>SUM($M$3:M18)/P18</f>
        <v>1.8199062645598376</v>
      </c>
      <c r="U18" s="22" t="s">
        <v>8947</v>
      </c>
      <c r="V18" s="40">
        <f>SUM(R3:R38)/COUNT(R3:R38)</f>
        <v>0.63835366685567263</v>
      </c>
    </row>
    <row r="19" spans="1:22" x14ac:dyDescent="0.3">
      <c r="A19" s="72"/>
      <c r="B19" s="7">
        <v>5</v>
      </c>
      <c r="C19" s="7" t="s">
        <v>8949</v>
      </c>
      <c r="D19" s="11">
        <f t="shared" si="2"/>
        <v>17</v>
      </c>
      <c r="E19" s="32">
        <v>29959.530499999997</v>
      </c>
      <c r="F19" s="12">
        <f t="shared" si="8"/>
        <v>29546.790424999996</v>
      </c>
      <c r="G19" s="10">
        <f t="shared" si="0"/>
        <v>41255.180871326651</v>
      </c>
      <c r="H19" s="13">
        <f t="shared" si="3"/>
        <v>0.72620043997486372</v>
      </c>
      <c r="I19" s="12">
        <f>$V$2*(E19/K19)+(1-$V$2)*(I18+J18)</f>
        <v>36762.952723732968</v>
      </c>
      <c r="J19" s="10">
        <f t="shared" si="1"/>
        <v>399.20306144799309</v>
      </c>
      <c r="K19" s="14">
        <f t="shared" si="9"/>
        <v>0.97154694570603584</v>
      </c>
      <c r="L19" s="12">
        <f t="shared" si="4"/>
        <v>36104.778948944455</v>
      </c>
      <c r="M19" s="12">
        <f t="shared" si="5"/>
        <v>6145.2484489444578</v>
      </c>
      <c r="N19" s="12">
        <f t="shared" si="6"/>
        <v>6145.2484489444578</v>
      </c>
      <c r="O19" s="10">
        <f>SUMSQ($M$3:M19)/D19</f>
        <v>279423129.04784876</v>
      </c>
      <c r="P19" s="10">
        <f>SUM($N$3:N19)/D19</f>
        <v>13370.686233422888</v>
      </c>
      <c r="Q19" s="15">
        <f t="shared" si="7"/>
        <v>0.20511831615466933</v>
      </c>
      <c r="R19" s="16">
        <f>AVERAGE($Q$3:Q19)</f>
        <v>0.5996714032350976</v>
      </c>
      <c r="S19" s="13">
        <f>SUM($M$3:M19)/P19</f>
        <v>2.3409789713247817</v>
      </c>
    </row>
    <row r="20" spans="1:22" x14ac:dyDescent="0.3">
      <c r="A20" s="72"/>
      <c r="B20" s="7">
        <v>6</v>
      </c>
      <c r="C20" s="7" t="s">
        <v>8950</v>
      </c>
      <c r="D20" s="17">
        <f t="shared" si="2"/>
        <v>18</v>
      </c>
      <c r="E20" s="32">
        <v>23599.374</v>
      </c>
      <c r="F20" s="12">
        <f t="shared" si="8"/>
        <v>29413.392212499995</v>
      </c>
      <c r="G20" s="10">
        <f t="shared" si="0"/>
        <v>41923.933205301277</v>
      </c>
      <c r="H20" s="13">
        <f t="shared" si="3"/>
        <v>0.56290935023758371</v>
      </c>
      <c r="I20" s="12">
        <f>$V$2*(E20/K20)+(1-$V$2)*(I19+J19)</f>
        <v>36948.443966168954</v>
      </c>
      <c r="J20" s="10">
        <f t="shared" si="1"/>
        <v>388.51747049739271</v>
      </c>
      <c r="K20" s="14">
        <f t="shared" si="9"/>
        <v>0.65383824733818607</v>
      </c>
      <c r="L20" s="12">
        <f t="shared" si="4"/>
        <v>24412.333426683366</v>
      </c>
      <c r="M20" s="12">
        <f t="shared" si="5"/>
        <v>812.95942668336647</v>
      </c>
      <c r="N20" s="12">
        <f t="shared" si="6"/>
        <v>812.95942668336647</v>
      </c>
      <c r="O20" s="10">
        <f>SUMSQ($M$3:M20)/D20</f>
        <v>263936338.71349233</v>
      </c>
      <c r="P20" s="10">
        <f>SUM($N$3:N20)/D20</f>
        <v>12673.034744159582</v>
      </c>
      <c r="Q20" s="15">
        <f t="shared" si="7"/>
        <v>3.4448347091044301E-2</v>
      </c>
      <c r="R20" s="16">
        <f>AVERAGE($Q$3:Q20)</f>
        <v>0.56827012233820584</v>
      </c>
      <c r="S20" s="13">
        <f>SUM($M$3:M20)/P20</f>
        <v>2.5339987918921874</v>
      </c>
    </row>
    <row r="21" spans="1:22" x14ac:dyDescent="0.3">
      <c r="A21" s="72"/>
      <c r="B21" s="7">
        <v>7</v>
      </c>
      <c r="C21" s="7" t="s">
        <v>8951</v>
      </c>
      <c r="D21" s="18">
        <f t="shared" si="2"/>
        <v>19</v>
      </c>
      <c r="E21" s="32">
        <v>28608.258999999991</v>
      </c>
      <c r="F21" s="12">
        <f t="shared" si="8"/>
        <v>33893.135862499999</v>
      </c>
      <c r="G21" s="10">
        <f t="shared" si="0"/>
        <v>42592.68553927591</v>
      </c>
      <c r="H21" s="13">
        <f t="shared" si="3"/>
        <v>0.67167070208849622</v>
      </c>
      <c r="I21" s="12">
        <f>$V$2*(E21/K21)+(1-$V$2)*(I20+J20)</f>
        <v>34345.471610006156</v>
      </c>
      <c r="J21" s="10">
        <f t="shared" si="1"/>
        <v>238.94297916438316</v>
      </c>
      <c r="K21" s="14">
        <f t="shared" si="9"/>
        <v>1.2783236118911274</v>
      </c>
      <c r="L21" s="12">
        <f t="shared" si="4"/>
        <v>44210.073772768686</v>
      </c>
      <c r="M21" s="12">
        <f t="shared" si="5"/>
        <v>15601.814772768696</v>
      </c>
      <c r="N21" s="12">
        <f t="shared" si="6"/>
        <v>15601.814772768696</v>
      </c>
      <c r="O21" s="10">
        <f>SUMSQ($M$3:M21)/D21</f>
        <v>262856353.73929715</v>
      </c>
      <c r="P21" s="10">
        <f>SUM($N$3:N21)/D21</f>
        <v>12827.181061454799</v>
      </c>
      <c r="Q21" s="15">
        <f t="shared" si="7"/>
        <v>0.54536051189863388</v>
      </c>
      <c r="R21" s="16">
        <f>AVERAGE($Q$3:Q21)</f>
        <v>0.567064353367702</v>
      </c>
      <c r="S21" s="13">
        <f>SUM($M$3:M21)/P21</f>
        <v>3.7198562392994825</v>
      </c>
    </row>
    <row r="22" spans="1:22" x14ac:dyDescent="0.3">
      <c r="A22" s="72"/>
      <c r="B22" s="7">
        <v>8</v>
      </c>
      <c r="C22" s="7" t="s">
        <v>8952</v>
      </c>
      <c r="D22" s="19">
        <f t="shared" si="2"/>
        <v>20</v>
      </c>
      <c r="E22" s="32">
        <v>36818.342199999992</v>
      </c>
      <c r="F22" s="12">
        <f>(E20+E24+2*SUM(E21:E23))/8</f>
        <v>38966.440737500008</v>
      </c>
      <c r="G22" s="10">
        <f t="shared" si="0"/>
        <v>43261.437873250536</v>
      </c>
      <c r="H22" s="13">
        <f t="shared" si="3"/>
        <v>0.8510660766263054</v>
      </c>
      <c r="I22" s="12">
        <f>$V$2*(E22/K22)+(1-$V$2)*(I21+J21)</f>
        <v>34629.999660513597</v>
      </c>
      <c r="J22" s="10">
        <f t="shared" si="1"/>
        <v>241.22223273153602</v>
      </c>
      <c r="K22" s="14">
        <f t="shared" si="9"/>
        <v>1.0576233099306862</v>
      </c>
      <c r="L22" s="12">
        <f t="shared" si="4"/>
        <v>36880.617120061332</v>
      </c>
      <c r="M22" s="12">
        <f t="shared" si="5"/>
        <v>62.274920061339799</v>
      </c>
      <c r="N22" s="12">
        <f t="shared" si="6"/>
        <v>62.274920061339799</v>
      </c>
      <c r="O22" s="10">
        <f>SUMSQ($M$3:M22)/D22</f>
        <v>249713729.96061572</v>
      </c>
      <c r="P22" s="10">
        <f>SUM($N$3:N22)/D22</f>
        <v>12188.935754385126</v>
      </c>
      <c r="Q22" s="15">
        <f t="shared" si="7"/>
        <v>1.6914102140465144E-3</v>
      </c>
      <c r="R22" s="16">
        <f>AVERAGE($Q$3:Q22)</f>
        <v>0.53879570621001927</v>
      </c>
      <c r="S22" s="13">
        <f>SUM($M$3:M22)/P22</f>
        <v>3.91974700555375</v>
      </c>
    </row>
    <row r="23" spans="1:22" x14ac:dyDescent="0.3">
      <c r="A23" s="72"/>
      <c r="B23" s="7">
        <v>9</v>
      </c>
      <c r="C23" s="7" t="s">
        <v>8949</v>
      </c>
      <c r="D23" s="11">
        <f t="shared" si="2"/>
        <v>21</v>
      </c>
      <c r="E23" s="32">
        <v>63133.606000000036</v>
      </c>
      <c r="F23" s="12">
        <f t="shared" ref="F23:F35" si="10">(E21+E25+2*SUM(E22:E24))/8</f>
        <v>45723.128737500017</v>
      </c>
      <c r="G23" s="10">
        <f t="shared" si="0"/>
        <v>43930.190207225169</v>
      </c>
      <c r="H23" s="13">
        <f t="shared" si="3"/>
        <v>1.4371348200904557</v>
      </c>
      <c r="I23" s="12">
        <f>$V$2*(E23/K23)+(1-$V$2)*(I22+J22)</f>
        <v>41106.419231246444</v>
      </c>
      <c r="J23" s="10">
        <f t="shared" si="1"/>
        <v>552.98209963160161</v>
      </c>
      <c r="K23" s="14">
        <f t="shared" si="9"/>
        <v>0.95588606020224076</v>
      </c>
      <c r="L23" s="12">
        <f t="shared" si="4"/>
        <v>39821.641008557002</v>
      </c>
      <c r="M23" s="12">
        <f t="shared" si="5"/>
        <v>-23311.964991443034</v>
      </c>
      <c r="N23" s="12">
        <f t="shared" si="6"/>
        <v>23311.964991443034</v>
      </c>
      <c r="O23" s="10">
        <f>SUMSQ($M$3:M23)/D23</f>
        <v>263701062.42736095</v>
      </c>
      <c r="P23" s="10">
        <f>SUM($N$3:N23)/D23</f>
        <v>12718.603813292648</v>
      </c>
      <c r="Q23" s="15">
        <f t="shared" si="7"/>
        <v>0.36924811472740876</v>
      </c>
      <c r="R23" s="16">
        <f>AVERAGE($Q$3:Q23)</f>
        <v>0.53072201137751396</v>
      </c>
      <c r="S23" s="13">
        <f>SUM($M$3:M23)/P23</f>
        <v>1.9236057504303488</v>
      </c>
    </row>
    <row r="24" spans="1:22" x14ac:dyDescent="0.3">
      <c r="A24" s="72"/>
      <c r="B24" s="7">
        <v>10</v>
      </c>
      <c r="C24" s="7" t="s">
        <v>8950</v>
      </c>
      <c r="D24" s="17">
        <f t="shared" si="2"/>
        <v>22</v>
      </c>
      <c r="E24" s="32">
        <v>31011.737500000014</v>
      </c>
      <c r="F24" s="12">
        <f t="shared" si="10"/>
        <v>56268.928675000032</v>
      </c>
      <c r="G24" s="29">
        <f t="shared" si="0"/>
        <v>44598.942541199795</v>
      </c>
      <c r="H24" s="33">
        <f t="shared" si="3"/>
        <v>0.69534692378304408</v>
      </c>
      <c r="I24" s="28">
        <f>$V$2*(E24/K24)+(1-$V$2)*(I23+J23)</f>
        <v>42835.577054486472</v>
      </c>
      <c r="J24" s="29">
        <f t="shared" si="1"/>
        <v>611.79088581202291</v>
      </c>
      <c r="K24" s="27">
        <f t="shared" si="9"/>
        <v>0.65232551287709528</v>
      </c>
      <c r="L24" s="28">
        <f t="shared" si="4"/>
        <v>28341.826574815081</v>
      </c>
      <c r="M24" s="28">
        <f t="shared" si="5"/>
        <v>-2669.9109251849331</v>
      </c>
      <c r="N24" s="28">
        <f t="shared" si="6"/>
        <v>2669.9109251849331</v>
      </c>
      <c r="O24" s="29">
        <f>SUMSQ($M$3:M24)/D24</f>
        <v>252038669.78740919</v>
      </c>
      <c r="P24" s="29">
        <f>SUM($N$3:N24)/D24</f>
        <v>12261.845045651389</v>
      </c>
      <c r="Q24" s="30">
        <f>N24/E24</f>
        <v>8.6093561355113757E-2</v>
      </c>
      <c r="R24" s="34">
        <f>AVERAGE($Q$3:Q24)</f>
        <v>0.51051162728558674</v>
      </c>
      <c r="S24" s="33">
        <f>SUM($M$3:M24)/P24</f>
        <v>1.7775194863712542</v>
      </c>
    </row>
    <row r="25" spans="1:22" s="31" customFormat="1" x14ac:dyDescent="0.3">
      <c r="A25" s="26"/>
      <c r="B25" s="26">
        <v>11</v>
      </c>
      <c r="C25" s="7" t="s">
        <v>8951</v>
      </c>
      <c r="D25" s="26">
        <f t="shared" si="2"/>
        <v>23</v>
      </c>
      <c r="E25" s="33">
        <v>75249.399500000043</v>
      </c>
      <c r="F25" s="12">
        <f t="shared" si="10"/>
        <v>55410.696675000043</v>
      </c>
      <c r="G25" s="29">
        <f t="shared" ref="G25:G38" si="11">$W$5+D25*$V$5</f>
        <v>45267.694875174428</v>
      </c>
      <c r="H25" s="33">
        <f t="shared" ref="H25:H38" si="12">E25/G25</f>
        <v>1.6623201094621696</v>
      </c>
      <c r="I25" s="28">
        <f>$V$2*(E25/K25)+(1-$V$2)*(I24+J24)</f>
        <v>46956.014443361018</v>
      </c>
      <c r="J25" s="29">
        <f t="shared" ref="J25:J38" si="13">$V$3*(I25-I24)+(1-$V$3)*J24</f>
        <v>787.22321096514906</v>
      </c>
      <c r="K25" s="27">
        <f t="shared" ref="K25:K38" si="14">$V$4*(E21/I21)+(1-$V$4)*K21</f>
        <v>1.2337868284272171</v>
      </c>
      <c r="L25" s="28">
        <f t="shared" ref="L25:L38" si="15">(I25+J25)*K25</f>
        <v>58904.977764377974</v>
      </c>
      <c r="M25" s="28">
        <f t="shared" ref="M25:M38" si="16">L25-E25</f>
        <v>-16344.421735622069</v>
      </c>
      <c r="N25" s="28">
        <f t="shared" ref="N25:N38" si="17">ABS(M25)</f>
        <v>16344.421735622069</v>
      </c>
      <c r="O25" s="29">
        <f>SUMSQ($M$3:M25)/D25</f>
        <v>252695254.66064683</v>
      </c>
      <c r="P25" s="29">
        <f>SUM($N$3:N25)/D25</f>
        <v>12439.348379997939</v>
      </c>
      <c r="Q25" s="30">
        <f t="shared" ref="Q25:Q38" si="18">N25/E25</f>
        <v>0.21720335104630381</v>
      </c>
      <c r="R25" s="34">
        <f>AVERAGE($Q$3:Q25)</f>
        <v>0.49775909353605269</v>
      </c>
      <c r="S25" s="33">
        <f>SUM($M$3:M25)/P25</f>
        <v>0.43822607144386461</v>
      </c>
    </row>
    <row r="26" spans="1:22" s="31" customFormat="1" x14ac:dyDescent="0.3">
      <c r="A26" s="26"/>
      <c r="B26" s="26">
        <v>12</v>
      </c>
      <c r="C26" s="7" t="s">
        <v>8952</v>
      </c>
      <c r="D26" s="26">
        <f t="shared" si="2"/>
        <v>24</v>
      </c>
      <c r="E26" s="33">
        <v>74543.601200000077</v>
      </c>
      <c r="F26" s="12">
        <f t="shared" si="10"/>
        <v>48832.691987500031</v>
      </c>
      <c r="G26" s="29">
        <f t="shared" si="11"/>
        <v>45936.447209149061</v>
      </c>
      <c r="H26" s="33">
        <f t="shared" si="12"/>
        <v>1.6227550393830499</v>
      </c>
      <c r="I26" s="28">
        <f>$V$2*(E26/K26)+(1-$V$2)*(I25+J25)</f>
        <v>52283.608600886757</v>
      </c>
      <c r="J26" s="29">
        <f t="shared" si="13"/>
        <v>1014.2417582931785</v>
      </c>
      <c r="K26" s="27">
        <f t="shared" si="14"/>
        <v>1.0581801893359406</v>
      </c>
      <c r="L26" s="28">
        <f t="shared" si="15"/>
        <v>56398.729384275655</v>
      </c>
      <c r="M26" s="28">
        <f t="shared" si="16"/>
        <v>-18144.871815724422</v>
      </c>
      <c r="N26" s="28">
        <f t="shared" si="17"/>
        <v>18144.871815724422</v>
      </c>
      <c r="O26" s="29">
        <f>SUMSQ($M$3:M26)/D26</f>
        <v>255884467.93349779</v>
      </c>
      <c r="P26" s="29">
        <f>SUM($N$3:N26)/D26</f>
        <v>12677.078523153208</v>
      </c>
      <c r="Q26" s="30">
        <f t="shared" si="18"/>
        <v>0.2434128687590747</v>
      </c>
      <c r="R26" s="34">
        <f>AVERAGE($Q$3:Q26)</f>
        <v>0.48716133417034529</v>
      </c>
      <c r="S26" s="33">
        <f>SUM($M$3:M26)/P26</f>
        <v>-1.0013052313790511</v>
      </c>
    </row>
    <row r="27" spans="1:22" s="31" customFormat="1" x14ac:dyDescent="0.3">
      <c r="A27" s="26"/>
      <c r="B27" s="26">
        <v>1</v>
      </c>
      <c r="C27" s="7" t="s">
        <v>8949</v>
      </c>
      <c r="D27" s="26">
        <f t="shared" si="2"/>
        <v>25</v>
      </c>
      <c r="E27" s="33">
        <v>18542.490999999995</v>
      </c>
      <c r="F27" s="12">
        <f t="shared" si="10"/>
        <v>44818.034112500027</v>
      </c>
      <c r="G27" s="29">
        <f t="shared" si="11"/>
        <v>46605.199543123686</v>
      </c>
      <c r="H27" s="33">
        <f t="shared" si="12"/>
        <v>0.39786313934441303</v>
      </c>
      <c r="I27" s="28">
        <f>$V$2*(E27/K27)+(1-$V$2)*(I26+J26)</f>
        <v>46295.997617656591</v>
      </c>
      <c r="J27" s="29">
        <f t="shared" si="13"/>
        <v>664.14912121701127</v>
      </c>
      <c r="K27" s="27">
        <f t="shared" si="14"/>
        <v>1.0138832132451898</v>
      </c>
      <c r="L27" s="28">
        <f t="shared" si="15"/>
        <v>47612.104470074795</v>
      </c>
      <c r="M27" s="28">
        <f t="shared" si="16"/>
        <v>29069.613470074801</v>
      </c>
      <c r="N27" s="28">
        <f t="shared" si="17"/>
        <v>29069.613470074801</v>
      </c>
      <c r="O27" s="29">
        <f>SUMSQ($M$3:M27)/D27</f>
        <v>279450786.30814004</v>
      </c>
      <c r="P27" s="29">
        <f>SUM($N$3:N27)/D27</f>
        <v>13332.779921030071</v>
      </c>
      <c r="Q27" s="30">
        <f t="shared" si="18"/>
        <v>1.567729679365885</v>
      </c>
      <c r="R27" s="34">
        <f>AVERAGE($Q$3:Q27)</f>
        <v>0.53038406797816684</v>
      </c>
      <c r="S27" s="33">
        <f>SUM($M$3:M27)/P27</f>
        <v>1.2282501116221298</v>
      </c>
    </row>
    <row r="28" spans="1:22" s="31" customFormat="1" x14ac:dyDescent="0.3">
      <c r="A28" s="26"/>
      <c r="B28" s="26">
        <v>2</v>
      </c>
      <c r="C28" s="7" t="s">
        <v>8950</v>
      </c>
      <c r="D28" s="26">
        <f t="shared" si="2"/>
        <v>26</v>
      </c>
      <c r="E28" s="33">
        <v>22978.815000000002</v>
      </c>
      <c r="F28" s="12">
        <f t="shared" si="10"/>
        <v>37324.512275000016</v>
      </c>
      <c r="G28" s="29">
        <f t="shared" si="11"/>
        <v>47273.951877098312</v>
      </c>
      <c r="H28" s="33">
        <f t="shared" si="12"/>
        <v>0.48607772541927052</v>
      </c>
      <c r="I28" s="28">
        <f>$V$2*(E28/K28)+(1-$V$2)*(I27+J27)</f>
        <v>44536.778346998341</v>
      </c>
      <c r="J28" s="29">
        <f t="shared" si="13"/>
        <v>542.98070162324814</v>
      </c>
      <c r="K28" s="27">
        <f t="shared" si="14"/>
        <v>0.65949011281849923</v>
      </c>
      <c r="L28" s="28">
        <f t="shared" si="15"/>
        <v>29729.655380806216</v>
      </c>
      <c r="M28" s="28">
        <f t="shared" si="16"/>
        <v>6750.8403808062139</v>
      </c>
      <c r="N28" s="28">
        <f t="shared" si="17"/>
        <v>6750.8403808062139</v>
      </c>
      <c r="O28" s="29">
        <f>SUMSQ($M$3:M28)/D28</f>
        <v>270455519.36733174</v>
      </c>
      <c r="P28" s="29">
        <f>SUM($N$3:N28)/D28</f>
        <v>13079.628400252232</v>
      </c>
      <c r="Q28" s="30">
        <f t="shared" si="18"/>
        <v>0.29378540106642631</v>
      </c>
      <c r="R28" s="34">
        <f>AVERAGE($Q$3:Q28)</f>
        <v>0.52128411925079221</v>
      </c>
      <c r="S28" s="33">
        <f>SUM($M$3:M28)/P28</f>
        <v>1.7681564108196457</v>
      </c>
    </row>
    <row r="29" spans="1:22" x14ac:dyDescent="0.3">
      <c r="A29" s="23"/>
      <c r="B29" s="41">
        <v>3</v>
      </c>
      <c r="C29" s="7" t="s">
        <v>8951</v>
      </c>
      <c r="D29" s="26">
        <f t="shared" si="2"/>
        <v>27</v>
      </c>
      <c r="E29" s="35">
        <v>51165.059000000023</v>
      </c>
      <c r="F29" s="12">
        <f t="shared" si="10"/>
        <v>37605.835124999998</v>
      </c>
      <c r="G29" s="29">
        <f t="shared" si="11"/>
        <v>47942.704211072945</v>
      </c>
      <c r="H29" s="33">
        <f t="shared" si="12"/>
        <v>1.0672126206052188</v>
      </c>
      <c r="I29" s="28">
        <f>$V$2*(E29/K29)+(1-$V$2)*(I28+J28)</f>
        <v>44117.091206670244</v>
      </c>
      <c r="J29" s="29">
        <f t="shared" si="13"/>
        <v>494.84730952568088</v>
      </c>
      <c r="K29" s="27">
        <f t="shared" si="14"/>
        <v>1.27066322769068</v>
      </c>
      <c r="L29" s="28">
        <f t="shared" si="15"/>
        <v>56686.749788527675</v>
      </c>
      <c r="M29" s="28">
        <f t="shared" si="16"/>
        <v>5521.6907885276523</v>
      </c>
      <c r="N29" s="28">
        <f t="shared" si="17"/>
        <v>5521.6907885276523</v>
      </c>
      <c r="O29" s="29">
        <f>SUMSQ($M$3:M29)/D29</f>
        <v>261567873.06350875</v>
      </c>
      <c r="P29" s="29">
        <f>SUM($N$3:N29)/D29</f>
        <v>12799.704785003174</v>
      </c>
      <c r="Q29" s="30">
        <f t="shared" si="18"/>
        <v>0.10791917172474383</v>
      </c>
      <c r="R29" s="34">
        <f>AVERAGE($Q$3:Q29)</f>
        <v>0.50597430637945706</v>
      </c>
      <c r="S29" s="33">
        <f>SUM($M$3:M29)/P29</f>
        <v>2.2382172149109638</v>
      </c>
    </row>
    <row r="30" spans="1:22" x14ac:dyDescent="0.3">
      <c r="A30" s="23"/>
      <c r="B30" s="41">
        <v>4</v>
      </c>
      <c r="C30" s="7" t="s">
        <v>8952</v>
      </c>
      <c r="D30" s="26">
        <f t="shared" si="2"/>
        <v>28</v>
      </c>
      <c r="E30" s="35">
        <v>38679.766999999978</v>
      </c>
      <c r="F30" s="12">
        <f t="shared" si="10"/>
        <v>44463.346124999996</v>
      </c>
      <c r="G30" s="29">
        <f t="shared" si="11"/>
        <v>48611.456545047578</v>
      </c>
      <c r="H30" s="33">
        <f t="shared" si="12"/>
        <v>0.79569240975439526</v>
      </c>
      <c r="I30" s="28">
        <f>$V$2*(E30/K30)+(1-$V$2)*(I29+J29)</f>
        <v>42754.750791233382</v>
      </c>
      <c r="J30" s="29">
        <f t="shared" si="13"/>
        <v>401.9879232775537</v>
      </c>
      <c r="K30" s="27">
        <f t="shared" si="14"/>
        <v>1.094937641366942</v>
      </c>
      <c r="L30" s="28">
        <f t="shared" si="15"/>
        <v>47253.937697156005</v>
      </c>
      <c r="M30" s="28">
        <f t="shared" si="16"/>
        <v>8574.170697156027</v>
      </c>
      <c r="N30" s="28">
        <f t="shared" si="17"/>
        <v>8574.170697156027</v>
      </c>
      <c r="O30" s="29">
        <f>SUMSQ($M$3:M30)/D30</f>
        <v>254851749.13781092</v>
      </c>
      <c r="P30" s="29">
        <f>SUM($N$3:N30)/D30</f>
        <v>12648.792853294348</v>
      </c>
      <c r="Q30" s="30">
        <f t="shared" si="18"/>
        <v>0.22167069147950225</v>
      </c>
      <c r="R30" s="34">
        <f>AVERAGE($Q$3:Q30)</f>
        <v>0.49582060584731585</v>
      </c>
      <c r="S30" s="33">
        <f>SUM($M$3:M30)/P30</f>
        <v>2.9427859815914217</v>
      </c>
    </row>
    <row r="31" spans="1:22" x14ac:dyDescent="0.3">
      <c r="A31" s="23"/>
      <c r="B31" s="41">
        <v>5</v>
      </c>
      <c r="C31" s="7" t="s">
        <v>8949</v>
      </c>
      <c r="D31" s="26">
        <f t="shared" si="2"/>
        <v>29</v>
      </c>
      <c r="E31" s="35">
        <v>56656.907999999989</v>
      </c>
      <c r="F31" s="12">
        <f t="shared" si="10"/>
        <v>44951.020499999984</v>
      </c>
      <c r="G31" s="29">
        <f t="shared" si="11"/>
        <v>49280.208879022204</v>
      </c>
      <c r="H31" s="33">
        <f t="shared" si="12"/>
        <v>1.1496888769097309</v>
      </c>
      <c r="I31" s="28">
        <f>$V$2*(E31/K31)+(1-$V$2)*(I30+J30)</f>
        <v>46421.268468787988</v>
      </c>
      <c r="J31" s="29">
        <f t="shared" si="13"/>
        <v>565.21441099140634</v>
      </c>
      <c r="K31" s="27">
        <f t="shared" si="14"/>
        <v>0.95254693087474274</v>
      </c>
      <c r="L31" s="28">
        <f t="shared" si="15"/>
        <v>44756.830059732507</v>
      </c>
      <c r="M31" s="28">
        <f t="shared" si="16"/>
        <v>-11900.077940267482</v>
      </c>
      <c r="N31" s="28">
        <f t="shared" si="17"/>
        <v>11900.077940267482</v>
      </c>
      <c r="O31" s="29">
        <f>SUMSQ($M$3:M31)/D31</f>
        <v>250946925.20148781</v>
      </c>
      <c r="P31" s="29">
        <f>SUM($N$3:N31)/D31</f>
        <v>12622.975097672734</v>
      </c>
      <c r="Q31" s="30">
        <f t="shared" si="18"/>
        <v>0.21003754635299696</v>
      </c>
      <c r="R31" s="34">
        <f>AVERAGE($Q$3:Q31)</f>
        <v>0.48596601758889102</v>
      </c>
      <c r="S31" s="33">
        <f>SUM($M$3:M31)/P31</f>
        <v>2.0060732241426629</v>
      </c>
    </row>
    <row r="32" spans="1:22" x14ac:dyDescent="0.3">
      <c r="A32" s="23"/>
      <c r="B32" s="41">
        <v>6</v>
      </c>
      <c r="C32" s="7" t="s">
        <v>8950</v>
      </c>
      <c r="D32" s="26">
        <f t="shared" si="2"/>
        <v>30</v>
      </c>
      <c r="E32" s="35">
        <v>39724.485999999983</v>
      </c>
      <c r="F32" s="12">
        <f t="shared" si="10"/>
        <v>42328.290162499979</v>
      </c>
      <c r="G32" s="29">
        <f t="shared" si="11"/>
        <v>49948.961212996837</v>
      </c>
      <c r="H32" s="33">
        <f t="shared" si="12"/>
        <v>0.7953015445226832</v>
      </c>
      <c r="I32" s="28">
        <f>$V$2*(E32/K32)+(1-$V$2)*(I31+J31)</f>
        <v>49904.255024244383</v>
      </c>
      <c r="J32" s="29">
        <f t="shared" si="13"/>
        <v>711.10301821465578</v>
      </c>
      <c r="K32" s="27">
        <f t="shared" si="14"/>
        <v>0.64513624571381833</v>
      </c>
      <c r="L32" s="28">
        <f t="shared" si="15"/>
        <v>32653.802062972747</v>
      </c>
      <c r="M32" s="28">
        <f t="shared" si="16"/>
        <v>-7070.6839370272355</v>
      </c>
      <c r="N32" s="28">
        <f t="shared" si="17"/>
        <v>7070.6839370272355</v>
      </c>
      <c r="O32" s="29">
        <f>SUMSQ($M$3:M32)/D32</f>
        <v>244248513.40601602</v>
      </c>
      <c r="P32" s="29">
        <f>SUM($N$3:N32)/D32</f>
        <v>12437.898725651215</v>
      </c>
      <c r="Q32" s="30">
        <f t="shared" si="18"/>
        <v>0.17799308811767228</v>
      </c>
      <c r="R32" s="34">
        <f>AVERAGE($Q$3:Q32)</f>
        <v>0.47570025327318372</v>
      </c>
      <c r="S32" s="33">
        <f>SUM($M$3:M32)/P32</f>
        <v>1.4674446880478218</v>
      </c>
    </row>
    <row r="33" spans="1:19" x14ac:dyDescent="0.3">
      <c r="A33" s="23"/>
      <c r="B33" s="41">
        <v>7</v>
      </c>
      <c r="C33" s="7" t="s">
        <v>8951</v>
      </c>
      <c r="D33" s="26">
        <f t="shared" si="2"/>
        <v>31</v>
      </c>
      <c r="E33" s="35">
        <v>38320.782999999967</v>
      </c>
      <c r="F33" s="12">
        <f t="shared" si="10"/>
        <v>42878.154687499977</v>
      </c>
      <c r="G33" s="29">
        <f t="shared" si="11"/>
        <v>50617.71354697147</v>
      </c>
      <c r="H33" s="33">
        <f t="shared" si="12"/>
        <v>0.75706270225816541</v>
      </c>
      <c r="I33" s="28">
        <f>$V$2*(E33/K33)+(1-$V$2)*(I32+J32)</f>
        <v>46577.014864290104</v>
      </c>
      <c r="J33" s="29">
        <f t="shared" si="13"/>
        <v>509.18585930620907</v>
      </c>
      <c r="K33" s="27">
        <f t="shared" si="14"/>
        <v>1.2595724998680533</v>
      </c>
      <c r="L33" s="28">
        <f t="shared" si="15"/>
        <v>59308.483554709142</v>
      </c>
      <c r="M33" s="28">
        <f t="shared" si="16"/>
        <v>20987.700554709176</v>
      </c>
      <c r="N33" s="28">
        <f t="shared" si="17"/>
        <v>20987.700554709176</v>
      </c>
      <c r="O33" s="29">
        <f>SUMSQ($M$3:M33)/D33</f>
        <v>250578676.6695039</v>
      </c>
      <c r="P33" s="29">
        <f>SUM($N$3:N33)/D33</f>
        <v>12713.698784653086</v>
      </c>
      <c r="Q33" s="30">
        <f t="shared" si="18"/>
        <v>0.54768454378161302</v>
      </c>
      <c r="R33" s="34">
        <f>AVERAGE($Q$3:Q33)</f>
        <v>0.47802232716055243</v>
      </c>
      <c r="S33" s="33">
        <f>SUM($M$3:M33)/P33</f>
        <v>3.0864054304566051</v>
      </c>
    </row>
    <row r="34" spans="1:19" x14ac:dyDescent="0.3">
      <c r="A34" s="23"/>
      <c r="B34" s="41">
        <v>8</v>
      </c>
      <c r="C34" s="7" t="s">
        <v>8952</v>
      </c>
      <c r="D34" s="26">
        <f t="shared" si="2"/>
        <v>32</v>
      </c>
      <c r="E34" s="35">
        <v>30542.2003</v>
      </c>
      <c r="F34" s="12">
        <f t="shared" si="10"/>
        <v>46927.533424999987</v>
      </c>
      <c r="G34" s="29">
        <f t="shared" si="11"/>
        <v>51286.465880946096</v>
      </c>
      <c r="H34" s="33">
        <f t="shared" si="12"/>
        <v>0.59552164056106294</v>
      </c>
      <c r="I34" s="28">
        <f>$V$2*(E34/K34)+(1-$V$2)*(I33+J33)</f>
        <v>43346.409531891695</v>
      </c>
      <c r="J34" s="29">
        <f t="shared" si="13"/>
        <v>322.19629972097817</v>
      </c>
      <c r="K34" s="27">
        <f t="shared" si="14"/>
        <v>1.0759128105866107</v>
      </c>
      <c r="L34" s="28">
        <f t="shared" si="15"/>
        <v>46983.612434689247</v>
      </c>
      <c r="M34" s="28">
        <f t="shared" si="16"/>
        <v>16441.412134689246</v>
      </c>
      <c r="N34" s="28">
        <f t="shared" si="17"/>
        <v>16441.412134689246</v>
      </c>
      <c r="O34" s="29">
        <f>SUMSQ($M$3:M34)/D34</f>
        <v>251195594.05429149</v>
      </c>
      <c r="P34" s="29">
        <f>SUM($N$3:N34)/D34</f>
        <v>12830.189826841715</v>
      </c>
      <c r="Q34" s="30">
        <f t="shared" si="18"/>
        <v>0.53831786751425525</v>
      </c>
      <c r="R34" s="34">
        <f>AVERAGE($Q$3:Q34)</f>
        <v>0.47990656279660565</v>
      </c>
      <c r="S34" s="33">
        <f>SUM($M$3:M34)/P34</f>
        <v>4.3398454626402465</v>
      </c>
    </row>
    <row r="35" spans="1:19" x14ac:dyDescent="0.3">
      <c r="A35" s="23"/>
      <c r="B35" s="41">
        <v>9</v>
      </c>
      <c r="C35" s="7" t="s">
        <v>8949</v>
      </c>
      <c r="D35" s="26">
        <f t="shared" si="2"/>
        <v>33</v>
      </c>
      <c r="E35" s="35">
        <v>69193.390899999984</v>
      </c>
      <c r="F35" s="12">
        <f t="shared" si="10"/>
        <v>54503.065899999994</v>
      </c>
      <c r="G35" s="29">
        <f t="shared" si="11"/>
        <v>51955.218214920722</v>
      </c>
      <c r="H35" s="33">
        <f t="shared" si="12"/>
        <v>1.3317890536763972</v>
      </c>
      <c r="I35" s="28">
        <f>$V$2*(E35/K35)+(1-$V$2)*(I34+J34)</f>
        <v>49065.476874100001</v>
      </c>
      <c r="J35" s="29">
        <f t="shared" si="13"/>
        <v>592.03985184534451</v>
      </c>
      <c r="K35" s="27">
        <f t="shared" si="14"/>
        <v>0.97934169888308942</v>
      </c>
      <c r="L35" s="28">
        <f t="shared" si="15"/>
        <v>48631.676792702739</v>
      </c>
      <c r="M35" s="28">
        <f t="shared" si="16"/>
        <v>-20561.714107297244</v>
      </c>
      <c r="N35" s="28">
        <f t="shared" si="17"/>
        <v>20561.714107297244</v>
      </c>
      <c r="O35" s="29">
        <f>SUMSQ($M$3:M35)/D35</f>
        <v>256395245.35659257</v>
      </c>
      <c r="P35" s="29">
        <f>SUM($N$3:N35)/D35</f>
        <v>13064.478441400974</v>
      </c>
      <c r="Q35" s="30">
        <f t="shared" si="18"/>
        <v>0.29716297813780435</v>
      </c>
      <c r="R35" s="34">
        <f>AVERAGE($Q$3:Q35)</f>
        <v>0.47436887841300557</v>
      </c>
      <c r="S35" s="33">
        <f>SUM($M$3:M35)/P35</f>
        <v>2.6881537716991932</v>
      </c>
    </row>
    <row r="36" spans="1:19" x14ac:dyDescent="0.3">
      <c r="A36" s="23"/>
      <c r="B36" s="41">
        <v>10</v>
      </c>
      <c r="C36" s="7" t="s">
        <v>8950</v>
      </c>
      <c r="D36" s="26">
        <f t="shared" si="2"/>
        <v>34</v>
      </c>
      <c r="E36" s="35">
        <v>59583.03300000001</v>
      </c>
      <c r="F36" s="12">
        <f>(E34+E38+2*SUM(E35:E37))/8</f>
        <v>67745.895087500001</v>
      </c>
      <c r="G36" s="29">
        <f t="shared" si="11"/>
        <v>52623.970548895355</v>
      </c>
      <c r="H36" s="33">
        <f t="shared" si="12"/>
        <v>1.1322413033170629</v>
      </c>
      <c r="I36" s="28">
        <f>$V$2*(E36/K36)+(1-$V$2)*(I35+J35)</f>
        <v>57775.35149335899</v>
      </c>
      <c r="J36" s="29">
        <f t="shared" si="13"/>
        <v>997.93159021602673</v>
      </c>
      <c r="K36" s="27">
        <f t="shared" si="14"/>
        <v>0.66022402182600781</v>
      </c>
      <c r="L36" s="28">
        <f t="shared" si="15"/>
        <v>38803.533333356369</v>
      </c>
      <c r="M36" s="28">
        <f t="shared" si="16"/>
        <v>-20779.499666643642</v>
      </c>
      <c r="N36" s="28">
        <f t="shared" si="17"/>
        <v>20779.499666643642</v>
      </c>
      <c r="O36" s="29">
        <f>SUMSQ($M$3:M36)/D36</f>
        <v>261553844.21069404</v>
      </c>
      <c r="P36" s="29">
        <f>SUM($N$3:N36)/D36</f>
        <v>13291.390830378699</v>
      </c>
      <c r="Q36" s="30">
        <f t="shared" si="18"/>
        <v>0.34874860544013658</v>
      </c>
      <c r="R36" s="34">
        <f>AVERAGE($Q$3:Q36)</f>
        <v>0.47067416450203886</v>
      </c>
      <c r="S36" s="33">
        <f>SUM($M$3:M36)/P36</f>
        <v>1.0788808721293623</v>
      </c>
    </row>
    <row r="37" spans="1:19" x14ac:dyDescent="0.3">
      <c r="A37" s="23"/>
      <c r="B37" s="41">
        <v>11</v>
      </c>
      <c r="C37" s="7" t="s">
        <v>8951</v>
      </c>
      <c r="D37" s="26">
        <f t="shared" si="2"/>
        <v>35</v>
      </c>
      <c r="E37" s="35">
        <v>79066.495800000004</v>
      </c>
      <c r="F37" s="12">
        <f t="shared" ref="F37:F48" si="19">(E35+E39+2*SUM(E36:E38))/8</f>
        <v>72680.895562500009</v>
      </c>
      <c r="G37" s="29">
        <f t="shared" si="11"/>
        <v>53292.722882869988</v>
      </c>
      <c r="H37" s="33">
        <f t="shared" si="12"/>
        <v>1.4836264976322788</v>
      </c>
      <c r="I37" s="28">
        <f>$V$2*(E37/K37)+(1-$V$2)*(I36+J36)</f>
        <v>60024.168614852613</v>
      </c>
      <c r="J37" s="29">
        <f t="shared" si="13"/>
        <v>1060.4758667799065</v>
      </c>
      <c r="K37" s="27">
        <f t="shared" si="14"/>
        <v>1.2158892709013884</v>
      </c>
      <c r="L37" s="28">
        <f t="shared" si="15"/>
        <v>74272.163842042675</v>
      </c>
      <c r="M37" s="28">
        <f t="shared" si="16"/>
        <v>-4794.331957957329</v>
      </c>
      <c r="N37" s="28">
        <f t="shared" si="17"/>
        <v>4794.331957957329</v>
      </c>
      <c r="O37" s="29">
        <f>SUMSQ($M$3:M37)/D37</f>
        <v>254737609.20247683</v>
      </c>
      <c r="P37" s="29">
        <f>SUM($N$3:N37)/D37</f>
        <v>13048.617719738089</v>
      </c>
      <c r="Q37" s="30">
        <f t="shared" si="18"/>
        <v>6.0636707235447368E-2</v>
      </c>
      <c r="R37" s="34">
        <f>AVERAGE($Q$3:Q37)</f>
        <v>0.45895880858013616</v>
      </c>
      <c r="S37" s="33">
        <f>SUM($M$3:M37)/P37</f>
        <v>0.73153306947561103</v>
      </c>
    </row>
    <row r="38" spans="1:19" x14ac:dyDescent="0.3">
      <c r="A38" s="23"/>
      <c r="B38" s="41">
        <v>12</v>
      </c>
      <c r="C38" s="7" t="s">
        <v>8952</v>
      </c>
      <c r="D38" s="26">
        <f t="shared" si="2"/>
        <v>36</v>
      </c>
      <c r="E38" s="35">
        <v>95739.121000000014</v>
      </c>
      <c r="F38" s="12">
        <f t="shared" si="19"/>
        <v>64508.5265</v>
      </c>
      <c r="G38" s="29">
        <f t="shared" si="11"/>
        <v>53961.475216844614</v>
      </c>
      <c r="H38" s="33">
        <f t="shared" si="12"/>
        <v>1.7742124472185314</v>
      </c>
      <c r="I38" s="28">
        <f>$V$2*(E38/K38)+(1-$V$2)*(I37+J37)</f>
        <v>67300.668079816416</v>
      </c>
      <c r="J38" s="29">
        <f t="shared" si="13"/>
        <v>1371.2770466891013</v>
      </c>
      <c r="K38" s="27">
        <f t="shared" si="14"/>
        <v>1.0387822680985317</v>
      </c>
      <c r="L38" s="28">
        <f t="shared" si="15"/>
        <v>71335.198913249304</v>
      </c>
      <c r="M38" s="28">
        <f t="shared" si="16"/>
        <v>-24403.92208675071</v>
      </c>
      <c r="N38" s="28">
        <f t="shared" si="17"/>
        <v>24403.92208675071</v>
      </c>
      <c r="O38" s="29">
        <f>SUMSQ($M$3:M38)/D38</f>
        <v>264204659.31396914</v>
      </c>
      <c r="P38" s="29">
        <f>SUM($N$3:N38)/D38</f>
        <v>13364.042841043996</v>
      </c>
      <c r="Q38" s="30">
        <f t="shared" si="18"/>
        <v>0.25490021040354766</v>
      </c>
      <c r="R38" s="34">
        <f>AVERAGE($Q$3:Q38)</f>
        <v>0.45329051418634209</v>
      </c>
      <c r="S38" s="33">
        <f>SUM($M$3:M38)/P38</f>
        <v>-1.111821242310244</v>
      </c>
    </row>
    <row r="39" spans="1:19" x14ac:dyDescent="0.3">
      <c r="A39" s="23"/>
      <c r="B39" s="23"/>
      <c r="C39" s="7" t="s">
        <v>8949</v>
      </c>
      <c r="D39" s="26">
        <f t="shared" si="2"/>
        <v>37</v>
      </c>
      <c r="E39" s="23">
        <v>43476.473999999987</v>
      </c>
      <c r="F39" s="12">
        <f t="shared" si="19"/>
        <v>57025.386675000002</v>
      </c>
      <c r="G39" s="29">
        <f t="shared" ref="G39:G50" si="20">$W$5+D39*$V$5</f>
        <v>54630.227550819247</v>
      </c>
      <c r="H39" s="33">
        <f t="shared" ref="H39:H50" si="21">E39/G39</f>
        <v>0.79583183063911667</v>
      </c>
      <c r="I39" s="28">
        <f>$V$2*(E39/K39)+(1-$V$2)*(I38+J38)</f>
        <v>63442.093384588909</v>
      </c>
      <c r="J39" s="29">
        <f t="shared" ref="J39:J50" si="22">$V$3*(I39-I38)+(1-$V$3)*J38</f>
        <v>1109.7844595932709</v>
      </c>
      <c r="K39" s="27">
        <f t="shared" ref="K39:K50" si="23">$V$4*(E35/I35)+(1-$V$4)*K35</f>
        <v>1.0224300876413568</v>
      </c>
      <c r="L39" s="28">
        <f t="shared" ref="L39:L50" si="24">(I39+J39)*K39</f>
        <v>65999.782121641343</v>
      </c>
      <c r="M39" s="28">
        <f t="shared" ref="M39:M50" si="25">L39-E39</f>
        <v>22523.308121641356</v>
      </c>
      <c r="N39" s="28">
        <f t="shared" ref="N39:N50" si="26">ABS(M39)</f>
        <v>22523.308121641356</v>
      </c>
      <c r="O39" s="29">
        <f>SUMSQ($M$3:M39)/D39</f>
        <v>270774787.67689955</v>
      </c>
      <c r="P39" s="29">
        <f>SUM($N$3:N39)/D39</f>
        <v>13611.590551330411</v>
      </c>
      <c r="Q39" s="30">
        <f t="shared" ref="Q39:Q50" si="27">N39/E39</f>
        <v>0.51805737791986906</v>
      </c>
      <c r="R39" s="34">
        <f>AVERAGE($Q$3:Q39)</f>
        <v>0.45504096996292392</v>
      </c>
      <c r="S39" s="33">
        <f>SUM($M$3:M39)/P39</f>
        <v>0.56311430900890003</v>
      </c>
    </row>
    <row r="40" spans="1:19" x14ac:dyDescent="0.3">
      <c r="A40" s="23"/>
      <c r="B40" s="23"/>
      <c r="C40" s="7" t="s">
        <v>8950</v>
      </c>
      <c r="D40" s="26">
        <f t="shared" si="2"/>
        <v>38</v>
      </c>
      <c r="E40" s="23">
        <v>19920.997399999997</v>
      </c>
      <c r="F40" s="12">
        <f t="shared" si="19"/>
        <v>46975.349937499996</v>
      </c>
      <c r="G40" s="29">
        <f t="shared" si="20"/>
        <v>55298.97988479388</v>
      </c>
      <c r="H40" s="33">
        <f t="shared" si="21"/>
        <v>0.36024167971094662</v>
      </c>
      <c r="I40" s="28">
        <f>$V$2*(E40/K40)+(1-$V$2)*(I39+J39)</f>
        <v>57355.005236604004</v>
      </c>
      <c r="J40" s="29">
        <f t="shared" si="22"/>
        <v>749.94082921436211</v>
      </c>
      <c r="K40" s="27">
        <f t="shared" si="23"/>
        <v>0.69733043056349087</v>
      </c>
      <c r="L40" s="28">
        <f t="shared" si="24"/>
        <v>40518.347057945539</v>
      </c>
      <c r="M40" s="28">
        <f t="shared" si="25"/>
        <v>20597.349657945542</v>
      </c>
      <c r="N40" s="28">
        <f t="shared" si="26"/>
        <v>20597.349657945542</v>
      </c>
      <c r="O40" s="29">
        <f>SUMSQ($M$3:M40)/D40</f>
        <v>274813630.44676191</v>
      </c>
      <c r="P40" s="29">
        <f>SUM($N$3:N40)/D40</f>
        <v>13795.426317293968</v>
      </c>
      <c r="Q40" s="30">
        <f t="shared" si="27"/>
        <v>1.0339517266311951</v>
      </c>
      <c r="R40" s="34">
        <f>AVERAGE($Q$3:Q40)</f>
        <v>0.47027546355945732</v>
      </c>
      <c r="S40" s="33">
        <f>SUM($M$3:M40)/P40</f>
        <v>2.0486667403921008</v>
      </c>
    </row>
    <row r="41" spans="1:19" x14ac:dyDescent="0.3">
      <c r="A41" s="23"/>
      <c r="B41" s="23"/>
      <c r="C41" s="7" t="s">
        <v>8951</v>
      </c>
      <c r="D41" s="26">
        <f t="shared" si="2"/>
        <v>39</v>
      </c>
      <c r="E41" s="23">
        <v>58863.412799999984</v>
      </c>
      <c r="F41" s="12">
        <f t="shared" si="19"/>
        <v>39494.387099999993</v>
      </c>
      <c r="G41" s="29">
        <f t="shared" si="20"/>
        <v>55967.732218768506</v>
      </c>
      <c r="H41" s="33">
        <f t="shared" si="21"/>
        <v>1.0517383940073317</v>
      </c>
      <c r="I41" s="28">
        <f>$V$2*(E41/K41)+(1-$V$2)*(I40+J40)</f>
        <v>56086.277117464946</v>
      </c>
      <c r="J41" s="29">
        <f t="shared" si="22"/>
        <v>649.00738179669111</v>
      </c>
      <c r="K41" s="27">
        <f t="shared" si="23"/>
        <v>1.2260247768597656</v>
      </c>
      <c r="L41" s="28">
        <f t="shared" si="24"/>
        <v>69558.864518282571</v>
      </c>
      <c r="M41" s="28">
        <f t="shared" si="25"/>
        <v>10695.451718282588</v>
      </c>
      <c r="N41" s="28">
        <f t="shared" si="26"/>
        <v>10695.451718282588</v>
      </c>
      <c r="O41" s="29">
        <f>SUMSQ($M$3:M41)/D41</f>
        <v>270700272.93423253</v>
      </c>
      <c r="P41" s="29">
        <f>SUM($N$3:N41)/D41</f>
        <v>13715.939789114189</v>
      </c>
      <c r="Q41" s="30">
        <f t="shared" si="27"/>
        <v>0.18169948376290188</v>
      </c>
      <c r="R41" s="34">
        <f>AVERAGE($Q$3:Q41)</f>
        <v>0.46287607946210979</v>
      </c>
      <c r="S41" s="33">
        <f>SUM($M$3:M41)/P41</f>
        <v>2.8403217995293208</v>
      </c>
    </row>
    <row r="42" spans="1:19" x14ac:dyDescent="0.3">
      <c r="A42" s="23"/>
      <c r="B42" s="23"/>
      <c r="C42" s="7" t="s">
        <v>8952</v>
      </c>
      <c r="D42" s="26">
        <f t="shared" si="2"/>
        <v>40</v>
      </c>
      <c r="E42" s="23">
        <v>35541.910100000008</v>
      </c>
      <c r="F42" s="12">
        <f t="shared" si="19"/>
        <v>43071.791912499997</v>
      </c>
      <c r="G42" s="29">
        <f t="shared" si="20"/>
        <v>56636.484552743132</v>
      </c>
      <c r="H42" s="33">
        <f t="shared" si="21"/>
        <v>0.62754442442311809</v>
      </c>
      <c r="I42" s="28">
        <f>$V$2*(E42/K42)+(1-$V$2)*(I41+J41)</f>
        <v>51987.41704065966</v>
      </c>
      <c r="J42" s="29">
        <f t="shared" si="22"/>
        <v>411.61400886659226</v>
      </c>
      <c r="K42" s="27">
        <f t="shared" si="23"/>
        <v>1.07715986687195</v>
      </c>
      <c r="L42" s="28">
        <f t="shared" si="24"/>
        <v>56442.133309526871</v>
      </c>
      <c r="M42" s="28">
        <f t="shared" si="25"/>
        <v>20900.223209526863</v>
      </c>
      <c r="N42" s="28">
        <f t="shared" si="26"/>
        <v>20900.223209526863</v>
      </c>
      <c r="O42" s="29">
        <f>SUMSQ($M$3:M42)/D42</f>
        <v>274853249.36607784</v>
      </c>
      <c r="P42" s="29">
        <f>SUM($N$3:N42)/D42</f>
        <v>13895.546874624506</v>
      </c>
      <c r="Q42" s="30">
        <f t="shared" si="27"/>
        <v>0.5880444565506584</v>
      </c>
      <c r="R42" s="34">
        <f>AVERAGE($Q$3:Q42)</f>
        <v>0.46600528888932347</v>
      </c>
      <c r="S42" s="33">
        <f>SUM($M$3:M42)/P42</f>
        <v>4.3077042259408742</v>
      </c>
    </row>
    <row r="43" spans="1:19" x14ac:dyDescent="0.3">
      <c r="A43" s="23"/>
      <c r="B43" s="23"/>
      <c r="C43" s="7" t="s">
        <v>8949</v>
      </c>
      <c r="D43" s="26">
        <f t="shared" si="2"/>
        <v>41</v>
      </c>
      <c r="E43" s="23">
        <v>43825.982199999991</v>
      </c>
      <c r="F43" s="12">
        <f t="shared" si="19"/>
        <v>44850.719599999997</v>
      </c>
      <c r="G43" s="29">
        <f t="shared" si="20"/>
        <v>57305.236886717765</v>
      </c>
      <c r="H43" s="33">
        <f t="shared" si="21"/>
        <v>0.76478145071865145</v>
      </c>
      <c r="I43" s="28">
        <f>$V$2*(E43/K43)+(1-$V$2)*(I42+J42)</f>
        <v>50784.452429288081</v>
      </c>
      <c r="J43" s="29">
        <f t="shared" si="22"/>
        <v>330.88507785468369</v>
      </c>
      <c r="K43" s="27">
        <f t="shared" si="23"/>
        <v>0.98871646005076408</v>
      </c>
      <c r="L43" s="28">
        <f t="shared" si="24"/>
        <v>50538.575554362244</v>
      </c>
      <c r="M43" s="28">
        <f t="shared" si="25"/>
        <v>6712.5933543622523</v>
      </c>
      <c r="N43" s="28">
        <f t="shared" si="26"/>
        <v>6712.5933543622523</v>
      </c>
      <c r="O43" s="29">
        <f>SUMSQ($M$3:M43)/D43</f>
        <v>269248509.37034494</v>
      </c>
      <c r="P43" s="29">
        <f>SUM($N$3:N43)/D43</f>
        <v>13720.352886325427</v>
      </c>
      <c r="Q43" s="30">
        <f t="shared" si="27"/>
        <v>0.15316469859658396</v>
      </c>
      <c r="R43" s="34">
        <f>AVERAGE($Q$3:Q43)</f>
        <v>0.45837503058950058</v>
      </c>
      <c r="S43" s="33">
        <f>SUM($M$3:M43)/P43</f>
        <v>4.8519524169301889</v>
      </c>
    </row>
    <row r="44" spans="1:19" x14ac:dyDescent="0.3">
      <c r="A44" s="23"/>
      <c r="B44" s="23"/>
      <c r="C44" s="7" t="s">
        <v>8950</v>
      </c>
      <c r="D44" s="26">
        <f t="shared" si="2"/>
        <v>42</v>
      </c>
      <c r="E44" s="23">
        <v>48190.727700000003</v>
      </c>
      <c r="F44" s="12">
        <f t="shared" si="19"/>
        <v>46507.923237499999</v>
      </c>
      <c r="G44" s="29">
        <f t="shared" si="20"/>
        <v>57973.989220692398</v>
      </c>
      <c r="H44" s="33">
        <f t="shared" si="21"/>
        <v>0.83124739814867699</v>
      </c>
      <c r="I44" s="28">
        <f>$V$2*(E44/K44)+(1-$V$2)*(I43+J43)</f>
        <v>55444.144235449916</v>
      </c>
      <c r="J44" s="29">
        <f t="shared" si="22"/>
        <v>547.32541427004116</v>
      </c>
      <c r="K44" s="27">
        <f t="shared" si="23"/>
        <v>0.66233018426624035</v>
      </c>
      <c r="L44" s="28">
        <f t="shared" si="24"/>
        <v>37084.84041043662</v>
      </c>
      <c r="M44" s="28">
        <f t="shared" si="25"/>
        <v>-11105.887289563383</v>
      </c>
      <c r="N44" s="28">
        <f t="shared" si="26"/>
        <v>11105.887289563383</v>
      </c>
      <c r="O44" s="29">
        <f>SUMSQ($M$3:M44)/D44</f>
        <v>265774514.68268162</v>
      </c>
      <c r="P44" s="29">
        <f>SUM($N$3:N44)/D44</f>
        <v>13658.103705450141</v>
      </c>
      <c r="Q44" s="30">
        <f t="shared" si="27"/>
        <v>0.23045693268423881</v>
      </c>
      <c r="R44" s="34">
        <f>AVERAGE($Q$3:Q44)</f>
        <v>0.45294840921080382</v>
      </c>
      <c r="S44" s="33">
        <f>SUM($M$3:M44)/P44</f>
        <v>4.0609306573243922</v>
      </c>
    </row>
    <row r="45" spans="1:19" x14ac:dyDescent="0.3">
      <c r="A45" s="23"/>
      <c r="B45" s="23"/>
      <c r="C45" s="7" t="s">
        <v>8951</v>
      </c>
      <c r="D45" s="26">
        <f t="shared" si="2"/>
        <v>43</v>
      </c>
      <c r="E45" s="23">
        <v>44825.104000000007</v>
      </c>
      <c r="F45" s="12">
        <f t="shared" si="19"/>
        <v>55210.778699999995</v>
      </c>
      <c r="G45" s="29">
        <f t="shared" si="20"/>
        <v>58642.741554667024</v>
      </c>
      <c r="H45" s="33">
        <f t="shared" si="21"/>
        <v>0.76437599627251129</v>
      </c>
      <c r="I45" s="28">
        <f>$V$2*(E45/K45)+(1-$V$2)*(I44+J44)</f>
        <v>52212.254561943409</v>
      </c>
      <c r="J45" s="29">
        <f t="shared" si="22"/>
        <v>358.3646598812137</v>
      </c>
      <c r="K45" s="27">
        <f t="shared" si="23"/>
        <v>1.2083738413785228</v>
      </c>
      <c r="L45" s="28">
        <f t="shared" si="24"/>
        <v>63524.961092723825</v>
      </c>
      <c r="M45" s="28">
        <f t="shared" si="25"/>
        <v>18699.857092723818</v>
      </c>
      <c r="N45" s="28">
        <f t="shared" si="26"/>
        <v>18699.857092723818</v>
      </c>
      <c r="O45" s="29">
        <f>SUMSQ($M$3:M45)/D45</f>
        <v>267725913.30141678</v>
      </c>
      <c r="P45" s="29">
        <f>SUM($N$3:N45)/D45</f>
        <v>13775.353784223948</v>
      </c>
      <c r="Q45" s="30">
        <f t="shared" si="27"/>
        <v>0.41717375809599494</v>
      </c>
      <c r="R45" s="34">
        <f>AVERAGE($Q$3:Q45)</f>
        <v>0.45211644058022687</v>
      </c>
      <c r="S45" s="33">
        <f>SUM($M$3:M45)/P45</f>
        <v>5.3838522271593572</v>
      </c>
    </row>
    <row r="46" spans="1:19" x14ac:dyDescent="0.3">
      <c r="A46" s="23"/>
      <c r="B46" s="23"/>
      <c r="C46" s="7" t="s">
        <v>8952</v>
      </c>
      <c r="D46" s="26">
        <f t="shared" si="2"/>
        <v>44</v>
      </c>
      <c r="E46" s="23">
        <v>62837.847999999984</v>
      </c>
      <c r="F46" s="12">
        <f t="shared" si="19"/>
        <v>64158.817362500005</v>
      </c>
      <c r="G46" s="29">
        <f t="shared" si="20"/>
        <v>59311.493888641657</v>
      </c>
      <c r="H46" s="33">
        <f t="shared" si="21"/>
        <v>1.0594548186221564</v>
      </c>
      <c r="I46" s="28">
        <f>$V$2*(E46/K46)+(1-$V$2)*(I45+J45)</f>
        <v>54166.194229260283</v>
      </c>
      <c r="J46" s="29">
        <f t="shared" si="22"/>
        <v>438.14341025299672</v>
      </c>
      <c r="K46" s="27">
        <f t="shared" si="23"/>
        <v>1.037810250593584</v>
      </c>
      <c r="L46" s="28">
        <f t="shared" si="24"/>
        <v>56668.941329159949</v>
      </c>
      <c r="M46" s="28">
        <f t="shared" si="25"/>
        <v>-6168.9066708400351</v>
      </c>
      <c r="N46" s="28">
        <f t="shared" si="26"/>
        <v>6168.9066708400351</v>
      </c>
      <c r="O46" s="29">
        <f>SUMSQ($M$3:M46)/D46</f>
        <v>262506129.12441948</v>
      </c>
      <c r="P46" s="29">
        <f>SUM($N$3:N46)/D46</f>
        <v>13602.479986192495</v>
      </c>
      <c r="Q46" s="30">
        <f t="shared" si="27"/>
        <v>9.8171832218697824E-2</v>
      </c>
      <c r="R46" s="34">
        <f>AVERAGE($Q$3:Q46)</f>
        <v>0.44407224493564662</v>
      </c>
      <c r="S46" s="33">
        <f>SUM($M$3:M46)/P46</f>
        <v>4.998762177873636</v>
      </c>
    </row>
    <row r="47" spans="1:19" x14ac:dyDescent="0.3">
      <c r="A47" s="23"/>
      <c r="B47" s="23"/>
      <c r="C47" s="7" t="s">
        <v>8949</v>
      </c>
      <c r="D47" s="26">
        <f t="shared" si="2"/>
        <v>45</v>
      </c>
      <c r="E47" s="23">
        <v>86152.888000000035</v>
      </c>
      <c r="F47" s="12">
        <f t="shared" si="19"/>
        <v>76955.124175000004</v>
      </c>
      <c r="G47" s="29">
        <f t="shared" si="20"/>
        <v>59980.24622261629</v>
      </c>
      <c r="H47" s="33">
        <f t="shared" si="21"/>
        <v>1.4363543570702286</v>
      </c>
      <c r="I47" s="28">
        <f>$V$2*(E47/K47)+(1-$V$2)*(I46+J46)</f>
        <v>61335.166989685968</v>
      </c>
      <c r="J47" s="29">
        <f t="shared" si="22"/>
        <v>774.68487776163113</v>
      </c>
      <c r="K47" s="27">
        <f t="shared" si="23"/>
        <v>0.97614284445375987</v>
      </c>
      <c r="L47" s="28">
        <f t="shared" si="24"/>
        <v>60628.08747049197</v>
      </c>
      <c r="M47" s="28">
        <f t="shared" si="25"/>
        <v>-25524.800529508066</v>
      </c>
      <c r="N47" s="28">
        <f t="shared" si="26"/>
        <v>25524.800529508066</v>
      </c>
      <c r="O47" s="29">
        <f>SUMSQ($M$3:M47)/D47</f>
        <v>271150780.52323627</v>
      </c>
      <c r="P47" s="29">
        <f>SUM($N$3:N47)/D47</f>
        <v>13867.420442710618</v>
      </c>
      <c r="Q47" s="30">
        <f t="shared" si="27"/>
        <v>0.29627330112843175</v>
      </c>
      <c r="R47" s="34">
        <f>AVERAGE($Q$3:Q47)</f>
        <v>0.44078782396215294</v>
      </c>
      <c r="S47" s="33">
        <f>SUM($M$3:M47)/P47</f>
        <v>3.0626288520067733</v>
      </c>
    </row>
    <row r="48" spans="1:19" x14ac:dyDescent="0.3">
      <c r="A48" s="23"/>
      <c r="B48" s="23"/>
      <c r="C48" s="7" t="s">
        <v>8950</v>
      </c>
      <c r="D48" s="26">
        <f t="shared" si="2"/>
        <v>46</v>
      </c>
      <c r="E48" s="23">
        <v>77448.131199999974</v>
      </c>
      <c r="F48" s="12">
        <f t="shared" si="19"/>
        <v>88618.323149999997</v>
      </c>
      <c r="G48" s="29">
        <f t="shared" si="20"/>
        <v>60648.998556590916</v>
      </c>
      <c r="H48" s="33">
        <f t="shared" si="21"/>
        <v>1.2769894481890574</v>
      </c>
      <c r="I48" s="28">
        <f>$V$2*(E48/K48)+(1-$V$2)*(I47+J47)</f>
        <v>72366.199269362245</v>
      </c>
      <c r="J48" s="29">
        <f t="shared" si="22"/>
        <v>1287.5022478573635</v>
      </c>
      <c r="K48" s="27">
        <f t="shared" si="23"/>
        <v>0.68301478061125498</v>
      </c>
      <c r="L48" s="28">
        <f t="shared" si="24"/>
        <v>50306.566782990609</v>
      </c>
      <c r="M48" s="28">
        <f t="shared" si="25"/>
        <v>-27141.564417009366</v>
      </c>
      <c r="N48" s="28">
        <f t="shared" si="26"/>
        <v>27141.564417009366</v>
      </c>
      <c r="O48" s="29">
        <f>SUMSQ($M$3:M48)/D48</f>
        <v>281270644.40322393</v>
      </c>
      <c r="P48" s="29">
        <f>SUM($N$3:N48)/D48</f>
        <v>14155.988789977982</v>
      </c>
      <c r="Q48" s="30">
        <f t="shared" si="27"/>
        <v>0.3504482806295186</v>
      </c>
      <c r="R48" s="34">
        <f>AVERAGE($Q$3:Q48)</f>
        <v>0.43882392084622607</v>
      </c>
      <c r="S48" s="33">
        <f>SUM($M$3:M48)/P48</f>
        <v>1.0828772020925397</v>
      </c>
    </row>
    <row r="49" spans="1:19" x14ac:dyDescent="0.3">
      <c r="A49" s="23"/>
      <c r="B49" s="23"/>
      <c r="C49" s="7" t="s">
        <v>8951</v>
      </c>
      <c r="D49" s="26">
        <f t="shared" si="2"/>
        <v>47</v>
      </c>
      <c r="E49" s="23">
        <v>117938.15500000001</v>
      </c>
      <c r="F49" s="23"/>
      <c r="G49" s="29">
        <f t="shared" si="20"/>
        <v>61317.750890565541</v>
      </c>
      <c r="H49" s="33">
        <f t="shared" si="21"/>
        <v>1.9233933614180585</v>
      </c>
      <c r="I49" s="28">
        <f>$V$2*(E49/K49)+(1-$V$2)*(I48+J48)</f>
        <v>79025.116680588617</v>
      </c>
      <c r="J49" s="29">
        <f t="shared" si="22"/>
        <v>1556.0730060258138</v>
      </c>
      <c r="K49" s="27">
        <f t="shared" si="23"/>
        <v>1.1733881492928122</v>
      </c>
      <c r="L49" s="28">
        <f t="shared" si="24"/>
        <v>94553.013034189556</v>
      </c>
      <c r="M49" s="28">
        <f t="shared" si="25"/>
        <v>-23385.141965810457</v>
      </c>
      <c r="N49" s="28">
        <f t="shared" si="26"/>
        <v>23385.141965810457</v>
      </c>
      <c r="O49" s="29">
        <f>SUMSQ($M$3:M49)/D49</f>
        <v>286921585.26190233</v>
      </c>
      <c r="P49" s="29">
        <f>SUM($N$3:N49)/D49</f>
        <v>14352.353751165907</v>
      </c>
      <c r="Q49" s="30">
        <f t="shared" si="27"/>
        <v>0.19828309138641734</v>
      </c>
      <c r="R49" s="34">
        <f>AVERAGE($Q$3:Q49)</f>
        <v>0.43370603085771953</v>
      </c>
      <c r="S49" s="33">
        <f>SUM($M$3:M49)/P49</f>
        <v>-0.56129778931984042</v>
      </c>
    </row>
    <row r="50" spans="1:19" x14ac:dyDescent="0.3">
      <c r="A50" s="23"/>
      <c r="B50" s="23"/>
      <c r="C50" s="7" t="s">
        <v>8952</v>
      </c>
      <c r="D50" s="26">
        <f t="shared" si="2"/>
        <v>48</v>
      </c>
      <c r="E50" s="23">
        <v>83030.388800000001</v>
      </c>
      <c r="F50" s="23"/>
      <c r="G50" s="29">
        <f t="shared" si="20"/>
        <v>61986.503224540174</v>
      </c>
      <c r="H50" s="33">
        <f t="shared" si="21"/>
        <v>1.3394914131424767</v>
      </c>
      <c r="I50" s="28">
        <f>$V$2*(E50/K50)+(1-$V$2)*(I49+J49)</f>
        <v>80279.682941831066</v>
      </c>
      <c r="J50" s="29">
        <f t="shared" si="22"/>
        <v>1540.9976687866454</v>
      </c>
      <c r="K50" s="27">
        <f t="shared" si="23"/>
        <v>1.0500385721278531</v>
      </c>
      <c r="L50" s="28">
        <f t="shared" si="24"/>
        <v>85914.870638902139</v>
      </c>
      <c r="M50" s="28">
        <f t="shared" si="25"/>
        <v>2884.4818389021384</v>
      </c>
      <c r="N50" s="28">
        <f t="shared" si="26"/>
        <v>2884.4818389021384</v>
      </c>
      <c r="O50" s="20">
        <f>SUMSQ($M$3:M50)/D50</f>
        <v>281117390.47475761</v>
      </c>
      <c r="P50" s="20">
        <f>SUM($N$3:N50)/D50</f>
        <v>14113.439752993743</v>
      </c>
      <c r="Q50" s="30">
        <f t="shared" si="27"/>
        <v>3.4740073852359686E-2</v>
      </c>
      <c r="R50" s="21">
        <f>AVERAGE($Q$3:Q50)</f>
        <v>0.42539424008677451</v>
      </c>
      <c r="S50" s="33">
        <f>SUM($M$3:M50)/P50</f>
        <v>-0.36642113359123762</v>
      </c>
    </row>
  </sheetData>
  <mergeCells count="2">
    <mergeCell ref="A3:A14"/>
    <mergeCell ref="A15:A2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9C5A1-7032-4C9E-9115-AA0A22C6F9F1}">
  <sheetPr>
    <tabColor theme="4" tint="0.79998168889431442"/>
  </sheetPr>
  <dimension ref="A1:P50"/>
  <sheetViews>
    <sheetView topLeftCell="E10" zoomScale="80" zoomScaleNormal="80" workbookViewId="0">
      <selection activeCell="S5" sqref="S5"/>
    </sheetView>
  </sheetViews>
  <sheetFormatPr defaultRowHeight="14.4" x14ac:dyDescent="0.3"/>
  <cols>
    <col min="1" max="1" width="15" bestFit="1" customWidth="1"/>
    <col min="2" max="2" width="12.21875" bestFit="1" customWidth="1"/>
    <col min="3" max="3" width="16.33203125" bestFit="1" customWidth="1"/>
    <col min="4" max="13" width="13.77734375" customWidth="1"/>
    <col min="15" max="15" width="10.5546875" bestFit="1" customWidth="1"/>
  </cols>
  <sheetData>
    <row r="1" spans="1:16" s="43" customFormat="1" ht="43.2" x14ac:dyDescent="0.3">
      <c r="A1" s="42" t="s">
        <v>8961</v>
      </c>
      <c r="B1" s="42" t="s">
        <v>8934</v>
      </c>
      <c r="C1" s="42" t="s">
        <v>8938</v>
      </c>
      <c r="D1" s="42" t="s">
        <v>8941</v>
      </c>
      <c r="E1" s="42" t="s">
        <v>8941</v>
      </c>
      <c r="F1" s="42" t="s">
        <v>8942</v>
      </c>
      <c r="G1" s="42" t="s">
        <v>8943</v>
      </c>
      <c r="H1" s="42" t="s">
        <v>8944</v>
      </c>
      <c r="I1" s="42" t="s">
        <v>8945</v>
      </c>
      <c r="J1" s="42" t="s">
        <v>8946</v>
      </c>
      <c r="K1" s="42" t="s">
        <v>8947</v>
      </c>
      <c r="L1" s="42" t="s">
        <v>8948</v>
      </c>
    </row>
    <row r="2" spans="1:16" x14ac:dyDescent="0.3">
      <c r="A2" s="23">
        <v>0</v>
      </c>
      <c r="B2" s="23"/>
      <c r="C2" s="44">
        <f>P4</f>
        <v>25351.700945833323</v>
      </c>
      <c r="D2" s="44">
        <f>O4</f>
        <v>888.31219158163287</v>
      </c>
      <c r="E2" s="23"/>
      <c r="F2" s="23"/>
      <c r="G2" s="23"/>
      <c r="H2" s="23"/>
      <c r="I2" s="23"/>
      <c r="J2" s="23"/>
      <c r="K2" s="23"/>
      <c r="L2" s="23"/>
      <c r="N2" s="22" t="s">
        <v>8953</v>
      </c>
      <c r="O2" s="23">
        <v>0.11</v>
      </c>
    </row>
    <row r="3" spans="1:16" x14ac:dyDescent="0.3">
      <c r="A3" s="23">
        <f>A2+1</f>
        <v>1</v>
      </c>
      <c r="B3" s="25">
        <v>14205.706999999997</v>
      </c>
      <c r="C3" s="45">
        <f t="shared" ref="C3:C15" si="0">$O$2*B3+(1-$O$2)*(C2+D2)</f>
        <v>24916.239462299312</v>
      </c>
      <c r="D3" s="24">
        <f t="shared" ref="D3:D15" si="1">$O$3*(C3-C2)+(1-$O$3)*D2</f>
        <v>623.55745655850421</v>
      </c>
      <c r="E3" s="44">
        <f>C2+D2</f>
        <v>26240.013137414957</v>
      </c>
      <c r="F3" s="44">
        <f>E3-B3</f>
        <v>12034.30613741496</v>
      </c>
      <c r="G3" s="46">
        <f>ABS(F3)</f>
        <v>12034.30613741496</v>
      </c>
      <c r="H3" s="44">
        <f>SUMSQ($F$3:F3)/A3</f>
        <v>144824524.20902339</v>
      </c>
      <c r="I3" s="46">
        <f>SUM($G$3:G3)/A3</f>
        <v>12034.30613741496</v>
      </c>
      <c r="J3" s="40">
        <f>G3/B3</f>
        <v>0.8471458785835132</v>
      </c>
      <c r="K3" s="47">
        <f>AVERAGE($J$3:J3)</f>
        <v>0.8471458785835132</v>
      </c>
      <c r="L3" s="24">
        <f>SUM($F$3:F3)/I3</f>
        <v>1</v>
      </c>
      <c r="N3" s="22"/>
      <c r="O3" s="23">
        <v>0.2</v>
      </c>
    </row>
    <row r="4" spans="1:16" x14ac:dyDescent="0.3">
      <c r="A4" s="23">
        <f t="shared" ref="A4:A14" si="2">A3+1</f>
        <v>2</v>
      </c>
      <c r="B4" s="25">
        <v>4519.8919999999998</v>
      </c>
      <c r="C4" s="45">
        <f t="shared" si="0"/>
        <v>23227.607377783457</v>
      </c>
      <c r="D4" s="24">
        <f t="shared" si="1"/>
        <v>161.11954834363235</v>
      </c>
      <c r="E4" s="44">
        <f>C3+D3</f>
        <v>25539.796918857817</v>
      </c>
      <c r="F4" s="44">
        <f t="shared" ref="F4:F15" si="3">E4-B4</f>
        <v>21019.904918857817</v>
      </c>
      <c r="G4" s="46">
        <f t="shared" ref="G4:G15" si="4">ABS(F4)</f>
        <v>21019.904918857817</v>
      </c>
      <c r="H4" s="44">
        <f>SUMSQ($F$3:F4)/A4</f>
        <v>293330463.50342321</v>
      </c>
      <c r="I4" s="46">
        <f>SUM($G$3:G4)/A4</f>
        <v>16527.105528136388</v>
      </c>
      <c r="J4" s="40">
        <f t="shared" ref="J4:J15" si="5">G4/B4</f>
        <v>4.6505325611447832</v>
      </c>
      <c r="K4" s="47">
        <f>AVERAGE($J$3:J4)</f>
        <v>2.748839219864148</v>
      </c>
      <c r="L4" s="24">
        <f>SUM($F$3:F4)/I4</f>
        <v>2</v>
      </c>
      <c r="N4" s="22" t="s">
        <v>8956</v>
      </c>
      <c r="O4" s="25" cm="1">
        <f t="array" ref="O4:P4">LINEST(B3:B50,A3:A50)</f>
        <v>888.31219158163287</v>
      </c>
      <c r="P4" s="25">
        <v>25351.700945833323</v>
      </c>
    </row>
    <row r="5" spans="1:16" x14ac:dyDescent="0.3">
      <c r="A5" s="23">
        <f t="shared" si="2"/>
        <v>3</v>
      </c>
      <c r="B5" s="25">
        <v>55205.797000000028</v>
      </c>
      <c r="C5" s="45">
        <f t="shared" si="0"/>
        <v>26888.604634253112</v>
      </c>
      <c r="D5" s="24">
        <f t="shared" si="1"/>
        <v>861.09508996883676</v>
      </c>
      <c r="E5" s="44">
        <f t="shared" ref="E5:E15" si="6">C4+D4</f>
        <v>23388.726926127089</v>
      </c>
      <c r="F5" s="44">
        <f t="shared" si="3"/>
        <v>-31817.070073872939</v>
      </c>
      <c r="G5" s="46">
        <f t="shared" si="4"/>
        <v>31817.070073872939</v>
      </c>
      <c r="H5" s="44">
        <f>SUMSQ($F$3:F5)/A5</f>
        <v>532995625.03086251</v>
      </c>
      <c r="I5" s="46">
        <f>SUM($G$3:G5)/A5</f>
        <v>21623.760376715236</v>
      </c>
      <c r="J5" s="40">
        <f t="shared" si="5"/>
        <v>0.57633567130410102</v>
      </c>
      <c r="K5" s="47">
        <f>AVERAGE($J$3:J5)</f>
        <v>2.0246713703441324</v>
      </c>
      <c r="L5" s="24">
        <f>SUM($F$3:F5)/I5</f>
        <v>5.7212111161387406E-2</v>
      </c>
    </row>
    <row r="6" spans="1:16" x14ac:dyDescent="0.3">
      <c r="A6" s="23">
        <f t="shared" si="2"/>
        <v>4</v>
      </c>
      <c r="B6" s="25">
        <v>27906.854999999992</v>
      </c>
      <c r="C6" s="45">
        <f t="shared" si="0"/>
        <v>27766.986804557535</v>
      </c>
      <c r="D6" s="24">
        <f t="shared" si="1"/>
        <v>864.55250603595402</v>
      </c>
      <c r="E6" s="44">
        <f t="shared" si="6"/>
        <v>27749.699724221948</v>
      </c>
      <c r="F6" s="44">
        <f t="shared" si="3"/>
        <v>-157.1552757780446</v>
      </c>
      <c r="G6" s="46">
        <f t="shared" si="4"/>
        <v>157.1552757780446</v>
      </c>
      <c r="H6" s="44">
        <f>SUMSQ($F$3:F6)/A6</f>
        <v>399752893.21832311</v>
      </c>
      <c r="I6" s="46">
        <f>SUM($G$3:G6)/A6</f>
        <v>16257.109101480939</v>
      </c>
      <c r="J6" s="40">
        <f t="shared" si="5"/>
        <v>5.6314219491248527E-3</v>
      </c>
      <c r="K6" s="47">
        <f>AVERAGE($J$3:J6)</f>
        <v>1.5199113832453806</v>
      </c>
      <c r="L6" s="24">
        <f>SUM($F$3:F6)/I6</f>
        <v>6.6431596163884443E-2</v>
      </c>
      <c r="N6" s="22" t="s">
        <v>8954</v>
      </c>
      <c r="O6" s="24">
        <f>MIN(L3:L50)</f>
        <v>-5.9313341987306218</v>
      </c>
    </row>
    <row r="7" spans="1:16" s="49" customFormat="1" x14ac:dyDescent="0.3">
      <c r="A7" s="23">
        <f t="shared" si="2"/>
        <v>5</v>
      </c>
      <c r="B7" s="48">
        <v>23644.303</v>
      </c>
      <c r="C7" s="45">
        <f t="shared" si="0"/>
        <v>28082.943316428205</v>
      </c>
      <c r="D7" s="24">
        <f t="shared" si="1"/>
        <v>754.83330720289734</v>
      </c>
      <c r="E7" s="44">
        <f t="shared" si="6"/>
        <v>28631.539310593489</v>
      </c>
      <c r="F7" s="44">
        <f t="shared" si="3"/>
        <v>4987.2363105934892</v>
      </c>
      <c r="G7" s="46">
        <f t="shared" si="4"/>
        <v>4987.2363105934892</v>
      </c>
      <c r="H7" s="44">
        <f>SUMSQ($F$3:F7)/A7</f>
        <v>324776819.7781989</v>
      </c>
      <c r="I7" s="46">
        <f>SUM($G$3:G7)/A7</f>
        <v>14003.134543303449</v>
      </c>
      <c r="J7" s="40">
        <f t="shared" si="5"/>
        <v>0.21092760952156167</v>
      </c>
      <c r="K7" s="47">
        <f>AVERAGE($J$3:J7)</f>
        <v>1.2581146285006168</v>
      </c>
      <c r="L7" s="24">
        <f>SUM($F$3:F7)/I7</f>
        <v>0.43327599248960552</v>
      </c>
      <c r="N7" s="22" t="s">
        <v>8957</v>
      </c>
      <c r="O7" s="24">
        <f>MAX(L3:L50)</f>
        <v>3.3863691257812518</v>
      </c>
    </row>
    <row r="8" spans="1:16" x14ac:dyDescent="0.3">
      <c r="A8" s="23">
        <f t="shared" si="2"/>
        <v>6</v>
      </c>
      <c r="B8" s="25">
        <v>34322.935600000019</v>
      </c>
      <c r="C8" s="45">
        <f t="shared" si="0"/>
        <v>29441.144111031685</v>
      </c>
      <c r="D8" s="24">
        <f t="shared" si="1"/>
        <v>875.5068046830138</v>
      </c>
      <c r="E8" s="44">
        <f t="shared" si="6"/>
        <v>28837.776623631104</v>
      </c>
      <c r="F8" s="44">
        <f t="shared" si="3"/>
        <v>-5485.1589763689153</v>
      </c>
      <c r="G8" s="46">
        <f t="shared" si="4"/>
        <v>5485.1589763689153</v>
      </c>
      <c r="H8" s="44">
        <f>SUMSQ($F$3:F8)/A8</f>
        <v>275661844.64783919</v>
      </c>
      <c r="I8" s="46">
        <f>SUM($G$3:G8)/A8</f>
        <v>12583.47194881436</v>
      </c>
      <c r="J8" s="40">
        <f t="shared" si="5"/>
        <v>0.15981030994239642</v>
      </c>
      <c r="K8" s="47">
        <f>AVERAGE($J$3:J8)</f>
        <v>1.0750639087409135</v>
      </c>
      <c r="L8" s="24">
        <f>SUM($F$3:F8)/I8</f>
        <v>4.6256155949170208E-2</v>
      </c>
    </row>
    <row r="9" spans="1:16" x14ac:dyDescent="0.3">
      <c r="A9" s="23">
        <f t="shared" si="2"/>
        <v>7</v>
      </c>
      <c r="B9" s="25">
        <v>33781.542999999998</v>
      </c>
      <c r="C9" s="45">
        <f t="shared" si="0"/>
        <v>30697.789044986082</v>
      </c>
      <c r="D9" s="24">
        <f t="shared" si="1"/>
        <v>951.73443053729056</v>
      </c>
      <c r="E9" s="44">
        <f t="shared" si="6"/>
        <v>30316.650915714697</v>
      </c>
      <c r="F9" s="44">
        <f t="shared" si="3"/>
        <v>-3464.8920842853004</v>
      </c>
      <c r="G9" s="46">
        <f t="shared" si="4"/>
        <v>3464.8920842853004</v>
      </c>
      <c r="H9" s="44">
        <f>SUMSQ($F$3:F9)/A9</f>
        <v>237996649.29182544</v>
      </c>
      <c r="I9" s="46">
        <f>SUM($G$3:G9)/A9</f>
        <v>11280.817682453066</v>
      </c>
      <c r="J9" s="40">
        <f t="shared" si="5"/>
        <v>0.10256760871714179</v>
      </c>
      <c r="K9" s="47">
        <f>AVERAGE($J$3:J9)</f>
        <v>0.93613586588037467</v>
      </c>
      <c r="L9" s="24">
        <f>SUM($F$3:F9)/I9</f>
        <v>-0.25555142584416363</v>
      </c>
      <c r="N9" s="22" t="s">
        <v>8955</v>
      </c>
      <c r="O9" s="39">
        <f>1.25*I50</f>
        <v>23883.63820063258</v>
      </c>
    </row>
    <row r="10" spans="1:16" x14ac:dyDescent="0.3">
      <c r="A10" s="23">
        <f t="shared" si="2"/>
        <v>8</v>
      </c>
      <c r="B10" s="25">
        <v>27117.536499999995</v>
      </c>
      <c r="C10" s="45">
        <f t="shared" si="0"/>
        <v>31151.0049082158</v>
      </c>
      <c r="D10" s="24">
        <f t="shared" si="1"/>
        <v>852.03071707577601</v>
      </c>
      <c r="E10" s="44">
        <f t="shared" si="6"/>
        <v>31649.523475523372</v>
      </c>
      <c r="F10" s="44">
        <f t="shared" si="3"/>
        <v>4531.9869755233776</v>
      </c>
      <c r="G10" s="46">
        <f t="shared" si="4"/>
        <v>4531.9869755233776</v>
      </c>
      <c r="H10" s="44">
        <f>SUMSQ($F$3:F10)/A10</f>
        <v>210814431.37363645</v>
      </c>
      <c r="I10" s="46">
        <f>SUM($G$3:G10)/A10</f>
        <v>10437.213844086855</v>
      </c>
      <c r="J10" s="40">
        <f t="shared" si="5"/>
        <v>0.16712384532139851</v>
      </c>
      <c r="K10" s="47">
        <f>AVERAGE($J$3:J10)</f>
        <v>0.84000936331050269</v>
      </c>
      <c r="L10" s="24">
        <f>SUM($F$3:F10)/I10</f>
        <v>0.1580074871244268</v>
      </c>
    </row>
    <row r="11" spans="1:16" x14ac:dyDescent="0.3">
      <c r="A11" s="23">
        <f t="shared" si="2"/>
        <v>9</v>
      </c>
      <c r="B11" s="25">
        <v>81623.526799999978</v>
      </c>
      <c r="C11" s="45">
        <f t="shared" si="0"/>
        <v>37461.289654509499</v>
      </c>
      <c r="D11" s="24">
        <f t="shared" si="1"/>
        <v>1943.6815229193608</v>
      </c>
      <c r="E11" s="44">
        <f t="shared" si="6"/>
        <v>32003.035625291577</v>
      </c>
      <c r="F11" s="44">
        <f t="shared" si="3"/>
        <v>-49620.491174708397</v>
      </c>
      <c r="G11" s="46">
        <f t="shared" si="4"/>
        <v>49620.491174708397</v>
      </c>
      <c r="H11" s="44">
        <f>SUMSQ($F$3:F11)/A11</f>
        <v>460967621.71204501</v>
      </c>
      <c r="I11" s="46">
        <f>SUM($G$3:G11)/A11</f>
        <v>14790.911325267025</v>
      </c>
      <c r="J11" s="40">
        <f t="shared" si="5"/>
        <v>0.60791898022603463</v>
      </c>
      <c r="K11" s="47">
        <f>AVERAGE($J$3:J11)</f>
        <v>0.81422154296778393</v>
      </c>
      <c r="L11" s="24">
        <f>SUM($F$3:F11)/I11</f>
        <v>-3.2432980083299845</v>
      </c>
      <c r="N11" s="36" t="s">
        <v>8958</v>
      </c>
      <c r="O11" s="38">
        <f>SUM(H3:H50)/COUNT(H3:H50)</f>
        <v>481495785.56522197</v>
      </c>
    </row>
    <row r="12" spans="1:16" x14ac:dyDescent="0.3">
      <c r="A12" s="23">
        <f t="shared" si="2"/>
        <v>10</v>
      </c>
      <c r="B12" s="25">
        <v>31453.392999999989</v>
      </c>
      <c r="C12" s="45">
        <f t="shared" si="0"/>
        <v>38530.297577911682</v>
      </c>
      <c r="D12" s="24">
        <f t="shared" si="1"/>
        <v>1768.7468030159255</v>
      </c>
      <c r="E12" s="44">
        <f t="shared" si="6"/>
        <v>39404.971177428859</v>
      </c>
      <c r="F12" s="44">
        <f t="shared" si="3"/>
        <v>7951.5781774288698</v>
      </c>
      <c r="G12" s="46">
        <f t="shared" si="4"/>
        <v>7951.5781774288698</v>
      </c>
      <c r="H12" s="44">
        <f>SUMSQ($F$3:F12)/A12</f>
        <v>421193619.09201682</v>
      </c>
      <c r="I12" s="46">
        <f>SUM($G$3:G12)/A12</f>
        <v>14106.978010483208</v>
      </c>
      <c r="J12" s="40">
        <f t="shared" si="5"/>
        <v>0.25280510046813942</v>
      </c>
      <c r="K12" s="47">
        <f>AVERAGE($J$3:J12)</f>
        <v>0.75807989871781944</v>
      </c>
      <c r="L12" s="24">
        <f>SUM($F$3:F12)/I12</f>
        <v>-2.8368765468731514</v>
      </c>
      <c r="N12" s="36" t="s">
        <v>8959</v>
      </c>
      <c r="O12" s="38">
        <f>SUM(I3:I50)/COUNT(I3:I50)</f>
        <v>17663.561099641356</v>
      </c>
    </row>
    <row r="13" spans="1:16" x14ac:dyDescent="0.3">
      <c r="A13" s="23">
        <f t="shared" si="2"/>
        <v>11</v>
      </c>
      <c r="B13" s="25">
        <v>77907.660700000008</v>
      </c>
      <c r="C13" s="45">
        <f t="shared" si="0"/>
        <v>44435.992176025575</v>
      </c>
      <c r="D13" s="24">
        <f t="shared" si="1"/>
        <v>2596.1363620355187</v>
      </c>
      <c r="E13" s="44">
        <f t="shared" si="6"/>
        <v>40299.044380927611</v>
      </c>
      <c r="F13" s="44">
        <f t="shared" si="3"/>
        <v>-37608.616319072396</v>
      </c>
      <c r="G13" s="46">
        <f t="shared" si="4"/>
        <v>37608.616319072396</v>
      </c>
      <c r="H13" s="44">
        <f>SUMSQ($F$3:F13)/A13</f>
        <v>511485837.48685151</v>
      </c>
      <c r="I13" s="46">
        <f>SUM($G$3:G13)/A13</f>
        <v>16243.490583991317</v>
      </c>
      <c r="J13" s="40">
        <f t="shared" si="5"/>
        <v>0.48273322522020473</v>
      </c>
      <c r="K13" s="47">
        <f>AVERAGE($J$3:J13)</f>
        <v>0.73304838294530905</v>
      </c>
      <c r="L13" s="24">
        <f>SUM($F$3:F13)/I13</f>
        <v>-4.7790449338994714</v>
      </c>
      <c r="N13" s="36" t="s">
        <v>8947</v>
      </c>
      <c r="O13" s="37">
        <f>SUM(K3:K50)/COUNT(K3:K50)</f>
        <v>0.8479293377499012</v>
      </c>
    </row>
    <row r="14" spans="1:16" x14ac:dyDescent="0.3">
      <c r="A14" s="23">
        <f t="shared" si="2"/>
        <v>12</v>
      </c>
      <c r="B14" s="25">
        <v>68167.058499999999</v>
      </c>
      <c r="C14" s="45">
        <f t="shared" si="0"/>
        <v>49356.970833874373</v>
      </c>
      <c r="D14" s="24">
        <f t="shared" si="1"/>
        <v>3061.1048211981747</v>
      </c>
      <c r="E14" s="44">
        <f t="shared" si="6"/>
        <v>47032.128538061093</v>
      </c>
      <c r="F14" s="44">
        <f t="shared" si="3"/>
        <v>-21134.929961938906</v>
      </c>
      <c r="G14" s="46">
        <f t="shared" si="4"/>
        <v>21134.929961938906</v>
      </c>
      <c r="H14" s="44">
        <f>SUMSQ($F$3:F14)/A14</f>
        <v>506085789.73761916</v>
      </c>
      <c r="I14" s="46">
        <f>SUM($G$3:G14)/A14</f>
        <v>16651.110532153616</v>
      </c>
      <c r="J14" s="40">
        <f t="shared" si="5"/>
        <v>0.3100460901058083</v>
      </c>
      <c r="K14" s="47">
        <f>AVERAGE($J$3:J14)</f>
        <v>0.69779819187535075</v>
      </c>
      <c r="L14" s="24">
        <f>SUM($F$3:F14)/I14</f>
        <v>-5.9313341987306218</v>
      </c>
    </row>
    <row r="15" spans="1:16" x14ac:dyDescent="0.3">
      <c r="A15" s="23">
        <f>A14+1</f>
        <v>13</v>
      </c>
      <c r="B15" s="25">
        <v>18066.957599999994</v>
      </c>
      <c r="C15" s="53">
        <f t="shared" si="0"/>
        <v>48639.452669014572</v>
      </c>
      <c r="D15" s="54">
        <f t="shared" si="1"/>
        <v>2305.3802239865799</v>
      </c>
      <c r="E15" s="55">
        <f t="shared" si="6"/>
        <v>52418.075655072549</v>
      </c>
      <c r="F15" s="55">
        <f t="shared" si="3"/>
        <v>34351.118055072555</v>
      </c>
      <c r="G15" s="56">
        <f t="shared" si="4"/>
        <v>34351.118055072555</v>
      </c>
      <c r="H15" s="55">
        <f>SUMSQ($F$3:F15)/A15</f>
        <v>557925291.42192006</v>
      </c>
      <c r="I15" s="56">
        <f>SUM($G$3:G15)/A15</f>
        <v>18012.649572378148</v>
      </c>
      <c r="J15" s="57">
        <f t="shared" si="5"/>
        <v>1.9013227802711268</v>
      </c>
      <c r="K15" s="58">
        <f>AVERAGE($J$3:J15)</f>
        <v>0.79037700636733343</v>
      </c>
      <c r="L15" s="54">
        <f>SUM($F$3:F15)/I15</f>
        <v>-3.5759416199329142</v>
      </c>
    </row>
    <row r="16" spans="1:16" s="31" customFormat="1" x14ac:dyDescent="0.3">
      <c r="A16" s="52">
        <v>14</v>
      </c>
      <c r="B16" s="52">
        <v>11951.411</v>
      </c>
      <c r="C16" s="53">
        <f t="shared" ref="C16:C50" si="7">$O$2*B16+(1-$O$2)*(C15+D15)</f>
        <v>46655.556484771019</v>
      </c>
      <c r="D16" s="54">
        <f t="shared" ref="D16:D50" si="8">$O$3*(C16-C15)+(1-$O$3)*D15</f>
        <v>1447.5249423405535</v>
      </c>
      <c r="E16" s="55">
        <f t="shared" ref="E16:E50" si="9">C15+D15</f>
        <v>50944.832893001148</v>
      </c>
      <c r="F16" s="55">
        <f t="shared" ref="F16:F50" si="10">E16-B16</f>
        <v>38993.421893001148</v>
      </c>
      <c r="G16" s="56">
        <f t="shared" ref="G16:G50" si="11">ABS(F16)</f>
        <v>38993.421893001148</v>
      </c>
      <c r="H16" s="55">
        <f>SUMSQ($F$3:F16)/A16</f>
        <v>626679695.67218173</v>
      </c>
      <c r="I16" s="56">
        <f>SUM($G$3:G16)/A16</f>
        <v>19511.276166708361</v>
      </c>
      <c r="J16" s="57">
        <f t="shared" ref="J16:J50" si="12">G16/B16</f>
        <v>3.2626626172425288</v>
      </c>
      <c r="K16" s="58">
        <f>AVERAGE($J$3:J16)</f>
        <v>0.96696883571556158</v>
      </c>
      <c r="L16" s="54">
        <f>SUM($F$3:F16)/I16</f>
        <v>-1.3027728776400656</v>
      </c>
    </row>
    <row r="17" spans="1:12" s="31" customFormat="1" x14ac:dyDescent="0.3">
      <c r="A17" s="52">
        <v>15</v>
      </c>
      <c r="B17" s="52">
        <v>32339.318399999989</v>
      </c>
      <c r="C17" s="53">
        <f t="shared" si="7"/>
        <v>46369.067494129296</v>
      </c>
      <c r="D17" s="54">
        <f t="shared" si="8"/>
        <v>1100.7221557440982</v>
      </c>
      <c r="E17" s="55">
        <f t="shared" si="9"/>
        <v>48103.081427111574</v>
      </c>
      <c r="F17" s="55">
        <f t="shared" si="10"/>
        <v>15763.763027111585</v>
      </c>
      <c r="G17" s="56">
        <f t="shared" si="11"/>
        <v>15763.763027111585</v>
      </c>
      <c r="H17" s="55">
        <f>SUMSQ($F$3:F17)/A17</f>
        <v>601467464.27903163</v>
      </c>
      <c r="I17" s="56">
        <f>SUM($G$3:G17)/A17</f>
        <v>19261.441957401912</v>
      </c>
      <c r="J17" s="57">
        <f t="shared" si="12"/>
        <v>0.48744883340248724</v>
      </c>
      <c r="K17" s="58">
        <f>AVERAGE($J$3:J17)</f>
        <v>0.93500083556135671</v>
      </c>
      <c r="L17" s="54">
        <f>SUM($F$3:F17)/I17</f>
        <v>-0.50126041406317501</v>
      </c>
    </row>
    <row r="18" spans="1:12" s="31" customFormat="1" x14ac:dyDescent="0.3">
      <c r="A18" s="52">
        <v>16</v>
      </c>
      <c r="B18" s="52">
        <v>34154.468499999995</v>
      </c>
      <c r="C18" s="53">
        <f t="shared" si="7"/>
        <v>46005.104323387328</v>
      </c>
      <c r="D18" s="54">
        <f t="shared" si="8"/>
        <v>807.78509044688485</v>
      </c>
      <c r="E18" s="55">
        <f t="shared" si="9"/>
        <v>47469.789649873397</v>
      </c>
      <c r="F18" s="55">
        <f t="shared" si="10"/>
        <v>13315.321149873402</v>
      </c>
      <c r="G18" s="56">
        <f t="shared" si="11"/>
        <v>13315.321149873402</v>
      </c>
      <c r="H18" s="55">
        <f>SUMSQ($F$3:F18)/A18</f>
        <v>574956858.8443588</v>
      </c>
      <c r="I18" s="56">
        <f>SUM($G$3:G18)/A18</f>
        <v>18889.809406931381</v>
      </c>
      <c r="J18" s="57">
        <f t="shared" si="12"/>
        <v>0.38985590274588533</v>
      </c>
      <c r="K18" s="58">
        <f>AVERAGE($J$3:J18)</f>
        <v>0.90092927726038974</v>
      </c>
      <c r="L18" s="54">
        <f>SUM($F$3:F18)/I18</f>
        <v>0.19377235100684484</v>
      </c>
    </row>
    <row r="19" spans="1:12" s="31" customFormat="1" x14ac:dyDescent="0.3">
      <c r="A19" s="52">
        <f>A18+1</f>
        <v>17</v>
      </c>
      <c r="B19" s="52">
        <v>29959.530499999997</v>
      </c>
      <c r="C19" s="53">
        <f t="shared" si="7"/>
        <v>44959.019933312447</v>
      </c>
      <c r="D19" s="54">
        <f t="shared" si="8"/>
        <v>437.01119434253178</v>
      </c>
      <c r="E19" s="55">
        <f t="shared" si="9"/>
        <v>46812.889413834215</v>
      </c>
      <c r="F19" s="55">
        <f t="shared" si="10"/>
        <v>16853.358913834218</v>
      </c>
      <c r="G19" s="56">
        <f t="shared" si="11"/>
        <v>16853.358913834218</v>
      </c>
      <c r="H19" s="55">
        <f>SUMSQ($F$3:F19)/A19</f>
        <v>557843849.89342678</v>
      </c>
      <c r="I19" s="56">
        <f>SUM($G$3:G19)/A19</f>
        <v>18770.018201455077</v>
      </c>
      <c r="J19" s="57">
        <f t="shared" si="12"/>
        <v>0.56253748415163651</v>
      </c>
      <c r="K19" s="58">
        <f>AVERAGE($J$3:J19)</f>
        <v>0.88102387766575718</v>
      </c>
      <c r="L19" s="54">
        <f>SUM($F$3:F19)/I19</f>
        <v>1.0928962067333678</v>
      </c>
    </row>
    <row r="20" spans="1:12" x14ac:dyDescent="0.3">
      <c r="A20" s="52">
        <f t="shared" ref="A20:A50" si="13">A19+1</f>
        <v>18</v>
      </c>
      <c r="B20" s="23">
        <v>23599.374</v>
      </c>
      <c r="C20" s="53">
        <f t="shared" si="7"/>
        <v>42998.398843612929</v>
      </c>
      <c r="D20" s="54">
        <f t="shared" si="8"/>
        <v>-42.515262465878209</v>
      </c>
      <c r="E20" s="55">
        <f t="shared" si="9"/>
        <v>45396.031127654976</v>
      </c>
      <c r="F20" s="55">
        <f t="shared" si="10"/>
        <v>21796.657127654977</v>
      </c>
      <c r="G20" s="56">
        <f t="shared" si="11"/>
        <v>21796.657127654977</v>
      </c>
      <c r="H20" s="55">
        <f>SUMSQ($F$3:F20)/A20</f>
        <v>553246650.56271148</v>
      </c>
      <c r="I20" s="56">
        <f>SUM($G$3:G20)/A20</f>
        <v>18938.164808466183</v>
      </c>
      <c r="J20" s="57">
        <f t="shared" si="12"/>
        <v>0.92361166561684971</v>
      </c>
      <c r="K20" s="58">
        <f>AVERAGE($J$3:J20)</f>
        <v>0.88338986588526236</v>
      </c>
      <c r="L20" s="54">
        <f>SUM($F$3:F20)/I20</f>
        <v>2.2341308805923443</v>
      </c>
    </row>
    <row r="21" spans="1:12" x14ac:dyDescent="0.3">
      <c r="A21" s="52">
        <f t="shared" si="13"/>
        <v>19</v>
      </c>
      <c r="B21" s="23">
        <v>28608.258999999991</v>
      </c>
      <c r="C21" s="53">
        <f t="shared" si="7"/>
        <v>41377.644877220875</v>
      </c>
      <c r="D21" s="54">
        <f t="shared" si="8"/>
        <v>-358.16300325111348</v>
      </c>
      <c r="E21" s="55">
        <f t="shared" si="9"/>
        <v>42955.883581147049</v>
      </c>
      <c r="F21" s="55">
        <f t="shared" si="10"/>
        <v>14347.624581147058</v>
      </c>
      <c r="G21" s="56">
        <f t="shared" si="11"/>
        <v>14347.624581147058</v>
      </c>
      <c r="H21" s="55">
        <f>SUMSQ($F$3:F21)/A21</f>
        <v>534962844.27633387</v>
      </c>
      <c r="I21" s="56">
        <f>SUM($G$3:G21)/A21</f>
        <v>18696.557428080967</v>
      </c>
      <c r="J21" s="57">
        <f t="shared" si="12"/>
        <v>0.50152036798698807</v>
      </c>
      <c r="K21" s="58">
        <f>AVERAGE($J$3:J21)</f>
        <v>0.86329147125903749</v>
      </c>
      <c r="L21" s="54">
        <f>SUM($F$3:F21)/I21</f>
        <v>3.0303954949691501</v>
      </c>
    </row>
    <row r="22" spans="1:12" x14ac:dyDescent="0.3">
      <c r="A22" s="52">
        <f t="shared" si="13"/>
        <v>20</v>
      </c>
      <c r="B22" s="23">
        <v>36818.342199999992</v>
      </c>
      <c r="C22" s="53">
        <f t="shared" si="7"/>
        <v>40557.356509833087</v>
      </c>
      <c r="D22" s="54">
        <f t="shared" si="8"/>
        <v>-450.58807607844835</v>
      </c>
      <c r="E22" s="55">
        <f t="shared" si="9"/>
        <v>41019.481873969758</v>
      </c>
      <c r="F22" s="55">
        <f t="shared" si="10"/>
        <v>4201.1396739697666</v>
      </c>
      <c r="G22" s="56">
        <f t="shared" si="11"/>
        <v>4201.1396739697666</v>
      </c>
      <c r="H22" s="55">
        <f>SUMSQ($F$3:F22)/A22</f>
        <v>509097180.79052734</v>
      </c>
      <c r="I22" s="56">
        <f>SUM($G$3:G22)/A22</f>
        <v>17971.786540375404</v>
      </c>
      <c r="J22" s="57">
        <f t="shared" si="12"/>
        <v>0.1141045311369225</v>
      </c>
      <c r="K22" s="58">
        <f>AVERAGE($J$3:J22)</f>
        <v>0.82583212425293184</v>
      </c>
      <c r="L22" s="54">
        <f>SUM($F$3:F22)/I22</f>
        <v>3.3863691257812518</v>
      </c>
    </row>
    <row r="23" spans="1:12" x14ac:dyDescent="0.3">
      <c r="A23" s="52">
        <f t="shared" si="13"/>
        <v>21</v>
      </c>
      <c r="B23" s="23">
        <v>63133.606000000036</v>
      </c>
      <c r="C23" s="53">
        <f t="shared" si="7"/>
        <v>42639.720566041629</v>
      </c>
      <c r="D23" s="54">
        <f t="shared" si="8"/>
        <v>56.0023503789497</v>
      </c>
      <c r="E23" s="55">
        <f t="shared" si="9"/>
        <v>40106.768433754638</v>
      </c>
      <c r="F23" s="55">
        <f t="shared" si="10"/>
        <v>-23026.837566245398</v>
      </c>
      <c r="G23" s="56">
        <f t="shared" si="11"/>
        <v>23026.837566245398</v>
      </c>
      <c r="H23" s="55">
        <f>SUMSQ($F$3:F23)/A23</f>
        <v>510103755.43394268</v>
      </c>
      <c r="I23" s="56">
        <f>SUM($G$3:G23)/A23</f>
        <v>18212.503255893025</v>
      </c>
      <c r="J23" s="57">
        <f t="shared" si="12"/>
        <v>0.36473186033830202</v>
      </c>
      <c r="K23" s="58">
        <f>AVERAGE($J$3:J23)</f>
        <v>0.80387496882842568</v>
      </c>
      <c r="L23" s="54">
        <f>SUM($F$3:F23)/I23</f>
        <v>2.0772688398543746</v>
      </c>
    </row>
    <row r="24" spans="1:12" x14ac:dyDescent="0.3">
      <c r="A24" s="52">
        <f t="shared" si="13"/>
        <v>22</v>
      </c>
      <c r="B24" s="23">
        <v>31011.737500000014</v>
      </c>
      <c r="C24" s="53">
        <f t="shared" si="7"/>
        <v>41410.484520614322</v>
      </c>
      <c r="D24" s="54">
        <f t="shared" si="8"/>
        <v>-201.04532878230174</v>
      </c>
      <c r="E24" s="55">
        <f t="shared" si="9"/>
        <v>42695.722916420578</v>
      </c>
      <c r="F24" s="55">
        <f t="shared" si="10"/>
        <v>11683.985416420564</v>
      </c>
      <c r="G24" s="56">
        <f t="shared" si="11"/>
        <v>11683.985416420564</v>
      </c>
      <c r="H24" s="55">
        <f>SUMSQ($F$3:F24)/A24</f>
        <v>493122471.78745115</v>
      </c>
      <c r="I24" s="56">
        <f>SUM($G$3:G24)/A24</f>
        <v>17915.752445007911</v>
      </c>
      <c r="J24" s="57">
        <f t="shared" si="12"/>
        <v>0.37676010305519192</v>
      </c>
      <c r="K24" s="58">
        <f>AVERAGE($J$3:J24)</f>
        <v>0.78446065674782417</v>
      </c>
      <c r="L24" s="54">
        <f>SUM($F$3:F24)/I24</f>
        <v>2.7638387546167964</v>
      </c>
    </row>
    <row r="25" spans="1:12" x14ac:dyDescent="0.3">
      <c r="A25" s="52">
        <f t="shared" si="13"/>
        <v>23</v>
      </c>
      <c r="B25" s="23">
        <v>75249.399500000043</v>
      </c>
      <c r="C25" s="53">
        <f t="shared" si="7"/>
        <v>44953.834825730504</v>
      </c>
      <c r="D25" s="54">
        <f t="shared" si="8"/>
        <v>547.8337979973951</v>
      </c>
      <c r="E25" s="55">
        <f t="shared" si="9"/>
        <v>41209.439191832018</v>
      </c>
      <c r="F25" s="55">
        <f t="shared" si="10"/>
        <v>-34039.960308168025</v>
      </c>
      <c r="G25" s="56">
        <f t="shared" si="11"/>
        <v>34039.960308168025</v>
      </c>
      <c r="H25" s="55">
        <f>SUMSQ($F$3:F25)/A25</f>
        <v>522061446.83067739</v>
      </c>
      <c r="I25" s="56">
        <f>SUM($G$3:G25)/A25</f>
        <v>18616.804960797483</v>
      </c>
      <c r="J25" s="57">
        <f t="shared" si="12"/>
        <v>0.45236188639841579</v>
      </c>
      <c r="K25" s="58">
        <f>AVERAGE($J$3:J25)</f>
        <v>0.77002157977611074</v>
      </c>
      <c r="L25" s="54">
        <f>SUM($F$3:F25)/I25</f>
        <v>0.8313075551929997</v>
      </c>
    </row>
    <row r="26" spans="1:12" x14ac:dyDescent="0.3">
      <c r="A26" s="52">
        <f t="shared" si="13"/>
        <v>24</v>
      </c>
      <c r="B26" s="23">
        <v>74543.601200000077</v>
      </c>
      <c r="C26" s="53">
        <f t="shared" si="7"/>
        <v>48696.281207117841</v>
      </c>
      <c r="D26" s="54">
        <f t="shared" si="8"/>
        <v>1186.7563146753837</v>
      </c>
      <c r="E26" s="55">
        <f t="shared" si="9"/>
        <v>45501.668623727899</v>
      </c>
      <c r="F26" s="55">
        <f t="shared" si="10"/>
        <v>-29041.932576272178</v>
      </c>
      <c r="G26" s="56">
        <f t="shared" si="11"/>
        <v>29041.932576272178</v>
      </c>
      <c r="H26" s="55">
        <f>SUMSQ($F$3:F26)/A26</f>
        <v>535451963.53626329</v>
      </c>
      <c r="I26" s="56">
        <f>SUM($G$3:G26)/A26</f>
        <v>19051.185278108929</v>
      </c>
      <c r="J26" s="57">
        <f t="shared" si="12"/>
        <v>0.38959658654473683</v>
      </c>
      <c r="K26" s="58">
        <f>AVERAGE($J$3:J26)</f>
        <v>0.75417053839147019</v>
      </c>
      <c r="L26" s="54">
        <f>SUM($F$3:F26)/I26</f>
        <v>-0.71206288536779561</v>
      </c>
    </row>
    <row r="27" spans="1:12" x14ac:dyDescent="0.3">
      <c r="A27" s="52">
        <f t="shared" si="13"/>
        <v>25</v>
      </c>
      <c r="B27" s="23">
        <v>18542.490999999995</v>
      </c>
      <c r="C27" s="53">
        <f t="shared" si="7"/>
        <v>46435.577404395975</v>
      </c>
      <c r="D27" s="54">
        <f t="shared" si="8"/>
        <v>497.26429119593382</v>
      </c>
      <c r="E27" s="55">
        <f t="shared" si="9"/>
        <v>49883.037521793223</v>
      </c>
      <c r="F27" s="55">
        <f t="shared" si="10"/>
        <v>31340.546521793229</v>
      </c>
      <c r="G27" s="56">
        <f t="shared" si="11"/>
        <v>31340.546521793229</v>
      </c>
      <c r="H27" s="55">
        <f>SUMSQ($F$3:F27)/A27</f>
        <v>553323079.2462002</v>
      </c>
      <c r="I27" s="56">
        <f>SUM($G$3:G27)/A27</f>
        <v>19542.759727856301</v>
      </c>
      <c r="J27" s="57">
        <f t="shared" si="12"/>
        <v>1.6902015226429523</v>
      </c>
      <c r="K27" s="58">
        <f>AVERAGE($J$3:J27)</f>
        <v>0.79161177776152936</v>
      </c>
      <c r="L27" s="54">
        <f>SUM($F$3:F27)/I27</f>
        <v>0.90953912397797732</v>
      </c>
    </row>
    <row r="28" spans="1:12" x14ac:dyDescent="0.3">
      <c r="A28" s="52">
        <f t="shared" si="13"/>
        <v>26</v>
      </c>
      <c r="B28" s="23">
        <v>22978.815000000002</v>
      </c>
      <c r="C28" s="53">
        <f t="shared" si="7"/>
        <v>44297.898759076801</v>
      </c>
      <c r="D28" s="54">
        <f t="shared" si="8"/>
        <v>-29.72429610708781</v>
      </c>
      <c r="E28" s="55">
        <f t="shared" si="9"/>
        <v>46932.841695591909</v>
      </c>
      <c r="F28" s="55">
        <f t="shared" si="10"/>
        <v>23954.026695591907</v>
      </c>
      <c r="G28" s="56">
        <f t="shared" si="11"/>
        <v>23954.026695591907</v>
      </c>
      <c r="H28" s="55">
        <f>SUMSQ($F$3:F28)/A28</f>
        <v>554110476.00338984</v>
      </c>
      <c r="I28" s="56">
        <f>SUM($G$3:G28)/A28</f>
        <v>19712.423841999978</v>
      </c>
      <c r="J28" s="57">
        <f t="shared" si="12"/>
        <v>1.0424395990651347</v>
      </c>
      <c r="K28" s="58">
        <f>AVERAGE($J$3:J28)</f>
        <v>0.80125900165782182</v>
      </c>
      <c r="L28" s="54">
        <f>SUM($F$3:F28)/I28</f>
        <v>2.1168848434391565</v>
      </c>
    </row>
    <row r="29" spans="1:12" x14ac:dyDescent="0.3">
      <c r="A29" s="52">
        <f t="shared" si="13"/>
        <v>27</v>
      </c>
      <c r="B29" s="23">
        <v>51165.059000000023</v>
      </c>
      <c r="C29" s="53">
        <f t="shared" si="7"/>
        <v>45026.831762043046</v>
      </c>
      <c r="D29" s="54">
        <f t="shared" si="8"/>
        <v>122.00716370757878</v>
      </c>
      <c r="E29" s="55">
        <f t="shared" si="9"/>
        <v>44268.174462969713</v>
      </c>
      <c r="F29" s="55">
        <f t="shared" si="10"/>
        <v>-6896.8845370303097</v>
      </c>
      <c r="G29" s="56">
        <f t="shared" si="11"/>
        <v>6896.8845370303097</v>
      </c>
      <c r="H29" s="55">
        <f>SUMSQ($F$3:F29)/A29</f>
        <v>535349607.12612081</v>
      </c>
      <c r="I29" s="56">
        <f>SUM($G$3:G29)/A29</f>
        <v>19237.774238112212</v>
      </c>
      <c r="J29" s="57">
        <f t="shared" si="12"/>
        <v>0.13479676700910884</v>
      </c>
      <c r="K29" s="58">
        <f>AVERAGE($J$3:J29)</f>
        <v>0.77657521518935102</v>
      </c>
      <c r="L29" s="54">
        <f>SUM($F$3:F29)/I29</f>
        <v>1.8106068971607889</v>
      </c>
    </row>
    <row r="30" spans="1:12" x14ac:dyDescent="0.3">
      <c r="A30" s="52">
        <f t="shared" si="13"/>
        <v>28</v>
      </c>
      <c r="B30" s="23">
        <v>38679.766999999978</v>
      </c>
      <c r="C30" s="53">
        <f t="shared" si="7"/>
        <v>44437.241013918057</v>
      </c>
      <c r="D30" s="54">
        <f t="shared" si="8"/>
        <v>-20.312418658934718</v>
      </c>
      <c r="E30" s="55">
        <f t="shared" si="9"/>
        <v>45148.838925750628</v>
      </c>
      <c r="F30" s="55">
        <f t="shared" si="10"/>
        <v>6469.0719257506498</v>
      </c>
      <c r="G30" s="56">
        <f t="shared" si="11"/>
        <v>6469.0719257506498</v>
      </c>
      <c r="H30" s="55">
        <f>SUMSQ($F$3:F30)/A30</f>
        <v>517724581.57092136</v>
      </c>
      <c r="I30" s="56">
        <f>SUM($G$3:G30)/A30</f>
        <v>18781.749155527872</v>
      </c>
      <c r="J30" s="57">
        <f t="shared" si="12"/>
        <v>0.16724692074155084</v>
      </c>
      <c r="K30" s="58">
        <f>AVERAGE($J$3:J30)</f>
        <v>0.75481349038764389</v>
      </c>
      <c r="L30" s="54">
        <f>SUM($F$3:F30)/I30</f>
        <v>2.1990027821845843</v>
      </c>
    </row>
    <row r="31" spans="1:12" x14ac:dyDescent="0.3">
      <c r="A31" s="52">
        <f t="shared" si="13"/>
        <v>29</v>
      </c>
      <c r="B31" s="23">
        <v>56656.907999999989</v>
      </c>
      <c r="C31" s="53">
        <f t="shared" si="7"/>
        <v>45763.326329780619</v>
      </c>
      <c r="D31" s="54">
        <f t="shared" si="8"/>
        <v>248.96712824536451</v>
      </c>
      <c r="E31" s="55">
        <f t="shared" si="9"/>
        <v>44416.928595259124</v>
      </c>
      <c r="F31" s="55">
        <f t="shared" si="10"/>
        <v>-12239.979404740865</v>
      </c>
      <c r="G31" s="56">
        <f t="shared" si="11"/>
        <v>12239.979404740865</v>
      </c>
      <c r="H31" s="55">
        <f>SUMSQ($F$3:F31)/A31</f>
        <v>505038116.54531991</v>
      </c>
      <c r="I31" s="56">
        <f>SUM($G$3:G31)/A31</f>
        <v>18556.170888259352</v>
      </c>
      <c r="J31" s="57">
        <f t="shared" si="12"/>
        <v>0.21603684063981868</v>
      </c>
      <c r="K31" s="58">
        <f>AVERAGE($J$3:J31)</f>
        <v>0.73623498522392583</v>
      </c>
      <c r="L31" s="54">
        <f>SUM($F$3:F31)/I31</f>
        <v>1.5661172457160937</v>
      </c>
    </row>
    <row r="32" spans="1:12" x14ac:dyDescent="0.3">
      <c r="A32" s="52">
        <f t="shared" si="13"/>
        <v>30</v>
      </c>
      <c r="B32" s="23">
        <v>39724.485999999983</v>
      </c>
      <c r="C32" s="53">
        <f t="shared" si="7"/>
        <v>45320.634637643117</v>
      </c>
      <c r="D32" s="54">
        <f t="shared" si="8"/>
        <v>110.63536416879133</v>
      </c>
      <c r="E32" s="55">
        <f t="shared" si="9"/>
        <v>46012.293458025983</v>
      </c>
      <c r="F32" s="55">
        <f t="shared" si="10"/>
        <v>6287.8074580259999</v>
      </c>
      <c r="G32" s="56">
        <f t="shared" si="11"/>
        <v>6287.8074580259999</v>
      </c>
      <c r="H32" s="55">
        <f>SUMSQ($F$3:F32)/A32</f>
        <v>489521396.7481162</v>
      </c>
      <c r="I32" s="56">
        <f>SUM($G$3:G32)/A32</f>
        <v>18147.225440584905</v>
      </c>
      <c r="J32" s="57">
        <f t="shared" si="12"/>
        <v>0.15828543276874626</v>
      </c>
      <c r="K32" s="58">
        <f>AVERAGE($J$3:J32)</f>
        <v>0.71697000014208656</v>
      </c>
      <c r="L32" s="54">
        <f>SUM($F$3:F32)/I32</f>
        <v>1.9478981410308946</v>
      </c>
    </row>
    <row r="33" spans="1:12" x14ac:dyDescent="0.3">
      <c r="A33" s="52">
        <f t="shared" si="13"/>
        <v>31</v>
      </c>
      <c r="B33" s="23">
        <v>38320.782999999967</v>
      </c>
      <c r="C33" s="53">
        <f t="shared" si="7"/>
        <v>44649.116431612594</v>
      </c>
      <c r="D33" s="54">
        <f t="shared" si="8"/>
        <v>-45.795349871071593</v>
      </c>
      <c r="E33" s="55">
        <f t="shared" si="9"/>
        <v>45431.270001811907</v>
      </c>
      <c r="F33" s="55">
        <f t="shared" si="10"/>
        <v>7110.48700181194</v>
      </c>
      <c r="G33" s="56">
        <f t="shared" si="11"/>
        <v>7110.48700181194</v>
      </c>
      <c r="H33" s="55">
        <f>SUMSQ($F$3:F33)/A33</f>
        <v>475361320.25311041</v>
      </c>
      <c r="I33" s="56">
        <f>SUM($G$3:G33)/A33</f>
        <v>17791.201619979329</v>
      </c>
      <c r="J33" s="57">
        <f t="shared" si="12"/>
        <v>0.18555171489611647</v>
      </c>
      <c r="K33" s="58">
        <f>AVERAGE($J$3:J33)</f>
        <v>0.69982747481157137</v>
      </c>
      <c r="L33" s="54">
        <f>SUM($F$3:F33)/I33</f>
        <v>2.3865410897662103</v>
      </c>
    </row>
    <row r="34" spans="1:12" x14ac:dyDescent="0.3">
      <c r="A34" s="52">
        <f t="shared" si="13"/>
        <v>32</v>
      </c>
      <c r="B34" s="23">
        <v>30542.2003</v>
      </c>
      <c r="C34" s="53">
        <f t="shared" si="7"/>
        <v>43056.597795749956</v>
      </c>
      <c r="D34" s="54">
        <f t="shared" si="8"/>
        <v>-355.14000706938486</v>
      </c>
      <c r="E34" s="55">
        <f t="shared" si="9"/>
        <v>44603.321081741524</v>
      </c>
      <c r="F34" s="55">
        <f t="shared" si="10"/>
        <v>14061.120781741523</v>
      </c>
      <c r="G34" s="56">
        <f t="shared" si="11"/>
        <v>14061.120781741523</v>
      </c>
      <c r="H34" s="55">
        <f>SUMSQ($F$3:F34)/A34</f>
        <v>466684876.4214108</v>
      </c>
      <c r="I34" s="56">
        <f>SUM($G$3:G34)/A34</f>
        <v>17674.636593784398</v>
      </c>
      <c r="J34" s="57">
        <f t="shared" si="12"/>
        <v>0.46038335953619958</v>
      </c>
      <c r="K34" s="58">
        <f>AVERAGE($J$3:J34)</f>
        <v>0.69234484620921599</v>
      </c>
      <c r="L34" s="54">
        <f>SUM($F$3:F34)/I34</f>
        <v>3.1978340365998714</v>
      </c>
    </row>
    <row r="35" spans="1:12" x14ac:dyDescent="0.3">
      <c r="A35" s="52">
        <f t="shared" si="13"/>
        <v>33</v>
      </c>
      <c r="B35" s="23">
        <v>69193.390899999984</v>
      </c>
      <c r="C35" s="53">
        <f t="shared" si="7"/>
        <v>45615.570430925713</v>
      </c>
      <c r="D35" s="54">
        <f t="shared" si="8"/>
        <v>227.68252137964339</v>
      </c>
      <c r="E35" s="55">
        <f t="shared" si="9"/>
        <v>42701.457788680571</v>
      </c>
      <c r="F35" s="55">
        <f t="shared" si="10"/>
        <v>-26491.933111319413</v>
      </c>
      <c r="G35" s="56">
        <f t="shared" si="11"/>
        <v>26491.933111319413</v>
      </c>
      <c r="H35" s="55">
        <f>SUMSQ($F$3:F35)/A35</f>
        <v>473810259.55938691</v>
      </c>
      <c r="I35" s="56">
        <f>SUM($G$3:G35)/A35</f>
        <v>17941.827397346067</v>
      </c>
      <c r="J35" s="57">
        <f t="shared" si="12"/>
        <v>0.38286797000028827</v>
      </c>
      <c r="K35" s="58">
        <f>AVERAGE($J$3:J35)</f>
        <v>0.68296675905136972</v>
      </c>
      <c r="L35" s="54">
        <f>SUM($F$3:F35)/I35</f>
        <v>1.6736657146339367</v>
      </c>
    </row>
    <row r="36" spans="1:12" x14ac:dyDescent="0.3">
      <c r="A36" s="52">
        <f t="shared" si="13"/>
        <v>34</v>
      </c>
      <c r="B36" s="23">
        <v>59583.03300000001</v>
      </c>
      <c r="C36" s="53">
        <f t="shared" si="7"/>
        <v>47354.628757551771</v>
      </c>
      <c r="D36" s="54">
        <f t="shared" si="8"/>
        <v>529.95768242892632</v>
      </c>
      <c r="E36" s="55">
        <f t="shared" si="9"/>
        <v>45843.252952305353</v>
      </c>
      <c r="F36" s="55">
        <f t="shared" si="10"/>
        <v>-13739.780047694658</v>
      </c>
      <c r="G36" s="56">
        <f t="shared" si="11"/>
        <v>13739.780047694658</v>
      </c>
      <c r="H36" s="55">
        <f>SUMSQ($F$3:F36)/A36</f>
        <v>465427062.3887881</v>
      </c>
      <c r="I36" s="56">
        <f>SUM($G$3:G36)/A36</f>
        <v>17818.237769415144</v>
      </c>
      <c r="J36" s="57">
        <f t="shared" si="12"/>
        <v>0.23059886944148439</v>
      </c>
      <c r="K36" s="58">
        <f>AVERAGE($J$3:J36)</f>
        <v>0.66966182112166717</v>
      </c>
      <c r="L36" s="54">
        <f>SUM($F$3:F36)/I36</f>
        <v>0.91416679561224357</v>
      </c>
    </row>
    <row r="37" spans="1:12" x14ac:dyDescent="0.3">
      <c r="A37" s="52">
        <f t="shared" si="13"/>
        <v>35</v>
      </c>
      <c r="B37" s="23">
        <v>79066.495800000004</v>
      </c>
      <c r="C37" s="53">
        <f t="shared" si="7"/>
        <v>51314.596469582815</v>
      </c>
      <c r="D37" s="54">
        <f t="shared" si="8"/>
        <v>1215.95968834935</v>
      </c>
      <c r="E37" s="55">
        <f t="shared" si="9"/>
        <v>47884.586439980696</v>
      </c>
      <c r="F37" s="55">
        <f t="shared" si="10"/>
        <v>-31181.909360019308</v>
      </c>
      <c r="G37" s="56">
        <f t="shared" si="11"/>
        <v>31181.909360019308</v>
      </c>
      <c r="H37" s="55">
        <f>SUMSQ($F$3:F37)/A37</f>
        <v>479909474.07300729</v>
      </c>
      <c r="I37" s="56">
        <f>SUM($G$3:G37)/A37</f>
        <v>18200.05695771812</v>
      </c>
      <c r="J37" s="57">
        <f t="shared" si="12"/>
        <v>0.39437575985275053</v>
      </c>
      <c r="K37" s="58">
        <f>AVERAGE($J$3:J37)</f>
        <v>0.66179650508541232</v>
      </c>
      <c r="L37" s="54">
        <f>SUM($F$3:F37)/I37</f>
        <v>-0.81829788057780195</v>
      </c>
    </row>
    <row r="38" spans="1:12" x14ac:dyDescent="0.3">
      <c r="A38" s="52">
        <f t="shared" si="13"/>
        <v>36</v>
      </c>
      <c r="B38" s="23">
        <v>95739.121000000014</v>
      </c>
      <c r="C38" s="53">
        <f t="shared" si="7"/>
        <v>57283.498290559633</v>
      </c>
      <c r="D38" s="54">
        <f t="shared" si="8"/>
        <v>2166.548114874844</v>
      </c>
      <c r="E38" s="55">
        <f t="shared" si="9"/>
        <v>52530.556157932166</v>
      </c>
      <c r="F38" s="55">
        <f t="shared" si="10"/>
        <v>-43208.564842067848</v>
      </c>
      <c r="G38" s="56">
        <f t="shared" si="11"/>
        <v>43208.564842067848</v>
      </c>
      <c r="H38" s="55">
        <f>SUMSQ($F$3:F38)/A38</f>
        <v>518439213.00740105</v>
      </c>
      <c r="I38" s="56">
        <f>SUM($G$3:G38)/A38</f>
        <v>18894.737732283389</v>
      </c>
      <c r="J38" s="57">
        <f t="shared" si="12"/>
        <v>0.45131566271710227</v>
      </c>
      <c r="K38" s="58">
        <f>AVERAGE($J$3:J38)</f>
        <v>0.65594981501962601</v>
      </c>
      <c r="L38" s="54">
        <f>SUM($F$3:F38)/I38</f>
        <v>-3.0750166369174794</v>
      </c>
    </row>
    <row r="39" spans="1:12" x14ac:dyDescent="0.3">
      <c r="A39" s="52">
        <f t="shared" si="13"/>
        <v>37</v>
      </c>
      <c r="B39" s="23">
        <v>43476.473999999987</v>
      </c>
      <c r="C39" s="53">
        <f t="shared" si="7"/>
        <v>57692.953440836689</v>
      </c>
      <c r="D39" s="54">
        <f t="shared" si="8"/>
        <v>1815.1295219552865</v>
      </c>
      <c r="E39" s="55">
        <f t="shared" si="9"/>
        <v>59450.046405434477</v>
      </c>
      <c r="F39" s="55">
        <f t="shared" si="10"/>
        <v>15973.57240543449</v>
      </c>
      <c r="G39" s="56">
        <f t="shared" si="11"/>
        <v>15973.57240543449</v>
      </c>
      <c r="H39" s="55">
        <f>SUMSQ($F$3:F39)/A39</f>
        <v>511323423.88265127</v>
      </c>
      <c r="I39" s="56">
        <f>SUM($G$3:G39)/A39</f>
        <v>18815.787318044229</v>
      </c>
      <c r="J39" s="57">
        <f t="shared" si="12"/>
        <v>0.36740726502877152</v>
      </c>
      <c r="K39" s="58">
        <f>AVERAGE($J$3:J39)</f>
        <v>0.64815136772257587</v>
      </c>
      <c r="L39" s="54">
        <f>SUM($F$3:F39)/I39</f>
        <v>-2.2389740997512666</v>
      </c>
    </row>
    <row r="40" spans="1:12" x14ac:dyDescent="0.3">
      <c r="A40" s="52">
        <f t="shared" si="13"/>
        <v>38</v>
      </c>
      <c r="B40" s="23">
        <v>19920.997399999997</v>
      </c>
      <c r="C40" s="53">
        <f t="shared" si="7"/>
        <v>55153.50355088486</v>
      </c>
      <c r="D40" s="54">
        <f t="shared" si="8"/>
        <v>944.21363957386347</v>
      </c>
      <c r="E40" s="55">
        <f t="shared" si="9"/>
        <v>59508.082962791974</v>
      </c>
      <c r="F40" s="55">
        <f t="shared" si="10"/>
        <v>39587.085562791981</v>
      </c>
      <c r="G40" s="56">
        <f t="shared" si="11"/>
        <v>39587.085562791981</v>
      </c>
      <c r="H40" s="55">
        <f>SUMSQ($F$3:F40)/A40</f>
        <v>539108000.71089232</v>
      </c>
      <c r="I40" s="56">
        <f>SUM($G$3:G40)/A40</f>
        <v>19362.400429748119</v>
      </c>
      <c r="J40" s="57">
        <f t="shared" si="12"/>
        <v>1.987203992245488</v>
      </c>
      <c r="K40" s="58">
        <f>AVERAGE($J$3:J40)</f>
        <v>0.68338959468370508</v>
      </c>
      <c r="L40" s="54">
        <f>SUM($F$3:F40)/I40</f>
        <v>-0.13123243256726966</v>
      </c>
    </row>
    <row r="41" spans="1:12" x14ac:dyDescent="0.3">
      <c r="A41" s="52">
        <f t="shared" si="13"/>
        <v>39</v>
      </c>
      <c r="B41" s="23">
        <v>58863.412799999984</v>
      </c>
      <c r="C41" s="53">
        <f t="shared" si="7"/>
        <v>56401.943707508261</v>
      </c>
      <c r="D41" s="54">
        <f t="shared" si="8"/>
        <v>1005.058942983771</v>
      </c>
      <c r="E41" s="55">
        <f t="shared" si="9"/>
        <v>56097.717190458723</v>
      </c>
      <c r="F41" s="55">
        <f t="shared" si="10"/>
        <v>-2765.6956095412606</v>
      </c>
      <c r="G41" s="56">
        <f t="shared" si="11"/>
        <v>2765.6956095412606</v>
      </c>
      <c r="H41" s="55">
        <f>SUMSQ($F$3:F41)/A41</f>
        <v>525480848.69791138</v>
      </c>
      <c r="I41" s="56">
        <f>SUM($G$3:G41)/A41</f>
        <v>18936.843895896662</v>
      </c>
      <c r="J41" s="57">
        <f t="shared" si="12"/>
        <v>4.6984968726469449E-2</v>
      </c>
      <c r="K41" s="58">
        <f>AVERAGE($J$3:J41)</f>
        <v>0.66707152735146824</v>
      </c>
      <c r="L41" s="54">
        <f>SUM($F$3:F41)/I41</f>
        <v>-0.28022993416704101</v>
      </c>
    </row>
    <row r="42" spans="1:12" x14ac:dyDescent="0.3">
      <c r="A42" s="52">
        <f t="shared" si="13"/>
        <v>40</v>
      </c>
      <c r="B42" s="23">
        <v>35541.910100000008</v>
      </c>
      <c r="C42" s="53">
        <f t="shared" si="7"/>
        <v>55001.84246993791</v>
      </c>
      <c r="D42" s="54">
        <f t="shared" si="8"/>
        <v>524.02690687294671</v>
      </c>
      <c r="E42" s="55">
        <f t="shared" si="9"/>
        <v>57407.002650492032</v>
      </c>
      <c r="F42" s="55">
        <f t="shared" si="10"/>
        <v>21865.092550492023</v>
      </c>
      <c r="G42" s="56">
        <f t="shared" si="11"/>
        <v>21865.092550492023</v>
      </c>
      <c r="H42" s="55">
        <f>SUMSQ($F$3:F42)/A42</f>
        <v>524295884.28650314</v>
      </c>
      <c r="I42" s="56">
        <f>SUM($G$3:G42)/A42</f>
        <v>19010.050112261546</v>
      </c>
      <c r="J42" s="57">
        <f t="shared" si="12"/>
        <v>0.61519182534007977</v>
      </c>
      <c r="K42" s="58">
        <f>AVERAGE($J$3:J42)</f>
        <v>0.66577453480118354</v>
      </c>
      <c r="L42" s="54">
        <f>SUM($F$3:F42)/I42</f>
        <v>0.8710351595303335</v>
      </c>
    </row>
    <row r="43" spans="1:12" x14ac:dyDescent="0.3">
      <c r="A43" s="52">
        <f t="shared" si="13"/>
        <v>41</v>
      </c>
      <c r="B43" s="23">
        <v>43825.982199999991</v>
      </c>
      <c r="C43" s="53">
        <f t="shared" si="7"/>
        <v>54238.881787361664</v>
      </c>
      <c r="D43" s="54">
        <f t="shared" si="8"/>
        <v>266.62938898310824</v>
      </c>
      <c r="E43" s="55">
        <f t="shared" si="9"/>
        <v>55525.869376810857</v>
      </c>
      <c r="F43" s="55">
        <f t="shared" si="10"/>
        <v>11699.887176810866</v>
      </c>
      <c r="G43" s="56">
        <f t="shared" si="11"/>
        <v>11699.887176810866</v>
      </c>
      <c r="H43" s="55">
        <f>SUMSQ($F$3:F43)/A43</f>
        <v>514846895.88805437</v>
      </c>
      <c r="I43" s="56">
        <f>SUM($G$3:G43)/A43</f>
        <v>18831.753455299335</v>
      </c>
      <c r="J43" s="57">
        <f t="shared" si="12"/>
        <v>0.26696234948981629</v>
      </c>
      <c r="K43" s="58">
        <f>AVERAGE($J$3:J43)</f>
        <v>0.65604740833017461</v>
      </c>
      <c r="L43" s="54">
        <f>SUM($F$3:F43)/I43</f>
        <v>1.5005670755036478</v>
      </c>
    </row>
    <row r="44" spans="1:12" x14ac:dyDescent="0.3">
      <c r="A44" s="52">
        <f t="shared" si="13"/>
        <v>42</v>
      </c>
      <c r="B44" s="23">
        <v>48190.727700000003</v>
      </c>
      <c r="C44" s="53">
        <f t="shared" si="7"/>
        <v>53810.884993946842</v>
      </c>
      <c r="D44" s="54">
        <f t="shared" si="8"/>
        <v>127.7041525035221</v>
      </c>
      <c r="E44" s="55">
        <f t="shared" si="9"/>
        <v>54505.511176344771</v>
      </c>
      <c r="F44" s="55">
        <f t="shared" si="10"/>
        <v>6314.7834763447681</v>
      </c>
      <c r="G44" s="56">
        <f t="shared" si="11"/>
        <v>6314.7834763447681</v>
      </c>
      <c r="H44" s="55">
        <f>SUMSQ($F$3:F44)/A44</f>
        <v>503538076.70865107</v>
      </c>
      <c r="I44" s="56">
        <f>SUM($G$3:G44)/A44</f>
        <v>18533.73036056232</v>
      </c>
      <c r="J44" s="57">
        <f t="shared" si="12"/>
        <v>0.13103731314571471</v>
      </c>
      <c r="K44" s="58">
        <f>AVERAGE($J$3:J44)</f>
        <v>0.64354716796863987</v>
      </c>
      <c r="L44" s="54">
        <f>SUM($F$3:F44)/I44</f>
        <v>1.8654146797633697</v>
      </c>
    </row>
    <row r="45" spans="1:12" x14ac:dyDescent="0.3">
      <c r="A45" s="52">
        <f t="shared" si="13"/>
        <v>43</v>
      </c>
      <c r="B45" s="23">
        <v>44825.104000000007</v>
      </c>
      <c r="C45" s="53">
        <f t="shared" si="7"/>
        <v>52936.105780340826</v>
      </c>
      <c r="D45" s="54">
        <f t="shared" si="8"/>
        <v>-72.792520718385546</v>
      </c>
      <c r="E45" s="55">
        <f t="shared" si="9"/>
        <v>53938.589146450366</v>
      </c>
      <c r="F45" s="55">
        <f t="shared" si="10"/>
        <v>9113.485146450359</v>
      </c>
      <c r="G45" s="56">
        <f t="shared" si="11"/>
        <v>9113.485146450359</v>
      </c>
      <c r="H45" s="55">
        <f>SUMSQ($F$3:F45)/A45</f>
        <v>493759414.72739339</v>
      </c>
      <c r="I45" s="56">
        <f>SUM($G$3:G45)/A45</f>
        <v>18314.654890466692</v>
      </c>
      <c r="J45" s="57">
        <f t="shared" si="12"/>
        <v>0.20331208035680984</v>
      </c>
      <c r="K45" s="58">
        <f>AVERAGE($J$3:J45)</f>
        <v>0.63330914267534144</v>
      </c>
      <c r="L45" s="54">
        <f>SUM($F$3:F45)/I45</f>
        <v>2.3853344817629893</v>
      </c>
    </row>
    <row r="46" spans="1:12" x14ac:dyDescent="0.3">
      <c r="A46" s="52">
        <f t="shared" si="13"/>
        <v>44</v>
      </c>
      <c r="B46" s="23">
        <v>62837.847999999984</v>
      </c>
      <c r="C46" s="53">
        <f t="shared" si="7"/>
        <v>53960.512081063971</v>
      </c>
      <c r="D46" s="54">
        <f t="shared" si="8"/>
        <v>146.64724356992062</v>
      </c>
      <c r="E46" s="55">
        <f t="shared" si="9"/>
        <v>52863.313259622439</v>
      </c>
      <c r="F46" s="55">
        <f t="shared" si="10"/>
        <v>-9974.5347403775449</v>
      </c>
      <c r="G46" s="56">
        <f t="shared" si="11"/>
        <v>9974.5347403775449</v>
      </c>
      <c r="H46" s="55">
        <f>SUMSQ($F$3:F46)/A46</f>
        <v>484798776.74011171</v>
      </c>
      <c r="I46" s="56">
        <f>SUM($G$3:G46)/A46</f>
        <v>18125.106705237395</v>
      </c>
      <c r="J46" s="57">
        <f t="shared" si="12"/>
        <v>0.1587345056816323</v>
      </c>
      <c r="K46" s="58">
        <f>AVERAGE($J$3:J46)</f>
        <v>0.62252335547093895</v>
      </c>
      <c r="L46" s="54">
        <f>SUM($F$3:F46)/I46</f>
        <v>1.8599638412997841</v>
      </c>
    </row>
    <row r="47" spans="1:12" x14ac:dyDescent="0.3">
      <c r="A47" s="52">
        <f t="shared" si="13"/>
        <v>45</v>
      </c>
      <c r="B47" s="23">
        <v>86152.888000000035</v>
      </c>
      <c r="C47" s="53">
        <f t="shared" si="7"/>
        <v>57632.189478924163</v>
      </c>
      <c r="D47" s="54">
        <f t="shared" si="8"/>
        <v>851.65327442797502</v>
      </c>
      <c r="E47" s="55">
        <f t="shared" si="9"/>
        <v>54107.159324633889</v>
      </c>
      <c r="F47" s="55">
        <f t="shared" si="10"/>
        <v>-32045.728675366146</v>
      </c>
      <c r="G47" s="56">
        <f t="shared" si="11"/>
        <v>32045.728675366146</v>
      </c>
      <c r="H47" s="55">
        <f>SUMSQ($F$3:F47)/A47</f>
        <v>496846108.95333558</v>
      </c>
      <c r="I47" s="56">
        <f>SUM($G$3:G47)/A47</f>
        <v>18434.453860129146</v>
      </c>
      <c r="J47" s="57">
        <f t="shared" si="12"/>
        <v>0.37196348746157104</v>
      </c>
      <c r="K47" s="58">
        <f>AVERAGE($J$3:J47)</f>
        <v>0.61695535840406412</v>
      </c>
      <c r="L47" s="54">
        <f>SUM($F$3:F47)/I47</f>
        <v>9.0391309051994745E-2</v>
      </c>
    </row>
    <row r="48" spans="1:12" x14ac:dyDescent="0.3">
      <c r="A48" s="52">
        <f t="shared" si="13"/>
        <v>46</v>
      </c>
      <c r="B48" s="23">
        <v>77448.131199999974</v>
      </c>
      <c r="C48" s="53">
        <f t="shared" si="7"/>
        <v>60569.9144824834</v>
      </c>
      <c r="D48" s="54">
        <f t="shared" si="8"/>
        <v>1268.8676202542274</v>
      </c>
      <c r="E48" s="55">
        <f t="shared" si="9"/>
        <v>58483.842753352139</v>
      </c>
      <c r="F48" s="55">
        <f t="shared" si="10"/>
        <v>-18964.288446647835</v>
      </c>
      <c r="G48" s="56">
        <f t="shared" si="11"/>
        <v>18964.288446647835</v>
      </c>
      <c r="H48" s="55">
        <f>SUMSQ($F$3:F48)/A48</f>
        <v>493863459.54755998</v>
      </c>
      <c r="I48" s="56">
        <f>SUM($G$3:G48)/A48</f>
        <v>18445.972003314331</v>
      </c>
      <c r="J48" s="57">
        <f t="shared" si="12"/>
        <v>0.24486437765263783</v>
      </c>
      <c r="K48" s="58">
        <f>AVERAGE($J$3:J48)</f>
        <v>0.60886642403990276</v>
      </c>
      <c r="L48" s="54">
        <f>SUM($F$3:F48)/I48</f>
        <v>-0.93776430038298353</v>
      </c>
    </row>
    <row r="49" spans="1:12" x14ac:dyDescent="0.3">
      <c r="A49" s="52">
        <f t="shared" si="13"/>
        <v>47</v>
      </c>
      <c r="B49" s="23">
        <v>117938.15500000001</v>
      </c>
      <c r="C49" s="53">
        <f t="shared" si="7"/>
        <v>68009.713121436493</v>
      </c>
      <c r="D49" s="54">
        <f t="shared" si="8"/>
        <v>2503.0538239940006</v>
      </c>
      <c r="E49" s="55">
        <f t="shared" si="9"/>
        <v>61838.782102737627</v>
      </c>
      <c r="F49" s="55">
        <f t="shared" si="10"/>
        <v>-56099.372897262387</v>
      </c>
      <c r="G49" s="56">
        <f t="shared" si="11"/>
        <v>56099.372897262387</v>
      </c>
      <c r="H49" s="55">
        <f>SUMSQ($F$3:F49)/A49</f>
        <v>550316144.22667778</v>
      </c>
      <c r="I49" s="56">
        <f>SUM($G$3:G49)/A49</f>
        <v>19247.108192547268</v>
      </c>
      <c r="J49" s="57">
        <f t="shared" si="12"/>
        <v>0.47566771667118568</v>
      </c>
      <c r="K49" s="58">
        <f>AVERAGE($J$3:J49)</f>
        <v>0.6060324089895045</v>
      </c>
      <c r="L49" s="54">
        <f>SUM($F$3:F49)/I49</f>
        <v>-3.813422057670719</v>
      </c>
    </row>
    <row r="50" spans="1:12" x14ac:dyDescent="0.3">
      <c r="A50" s="52">
        <f t="shared" si="13"/>
        <v>48</v>
      </c>
      <c r="B50" s="23">
        <v>83030.388800000001</v>
      </c>
      <c r="C50" s="53">
        <f t="shared" si="7"/>
        <v>71889.705349433149</v>
      </c>
      <c r="D50" s="54">
        <f t="shared" si="8"/>
        <v>2778.4415047945317</v>
      </c>
      <c r="E50" s="55">
        <f t="shared" si="9"/>
        <v>70512.7669454305</v>
      </c>
      <c r="F50" s="55">
        <f t="shared" si="10"/>
        <v>-12517.621854569501</v>
      </c>
      <c r="G50" s="56">
        <f t="shared" si="11"/>
        <v>12517.621854569501</v>
      </c>
      <c r="H50" s="59">
        <f>SUMSQ($F$3:F50)/A50</f>
        <v>542115617.40724695</v>
      </c>
      <c r="I50" s="50">
        <f>SUM($G$3:G50)/A50</f>
        <v>19106.910560506065</v>
      </c>
      <c r="J50" s="57">
        <f t="shared" si="12"/>
        <v>0.15075952353687522</v>
      </c>
      <c r="K50" s="51">
        <f>AVERAGE($J$3:J50)</f>
        <v>0.59654755720924146</v>
      </c>
      <c r="L50" s="54">
        <f>SUM($F$3:F50)/I50</f>
        <v>-4.4965390145275546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8B522-BC9F-48DC-9AA2-A862F71EEF91}">
  <sheetPr>
    <tabColor theme="7" tint="0.79998168889431442"/>
  </sheetPr>
  <dimension ref="A1:R130"/>
  <sheetViews>
    <sheetView topLeftCell="G13" workbookViewId="0">
      <selection activeCell="O13" sqref="O13"/>
    </sheetView>
  </sheetViews>
  <sheetFormatPr defaultRowHeight="14.4" x14ac:dyDescent="0.3"/>
  <cols>
    <col min="1" max="1" width="15.5546875" bestFit="1" customWidth="1"/>
    <col min="2" max="3" width="15.5546875" customWidth="1"/>
    <col min="4" max="4" width="17.109375" bestFit="1" customWidth="1"/>
    <col min="5" max="5" width="16.33203125" bestFit="1" customWidth="1"/>
    <col min="6" max="12" width="13.77734375" customWidth="1"/>
  </cols>
  <sheetData>
    <row r="1" spans="1:18" ht="28.2" customHeight="1" x14ac:dyDescent="0.3">
      <c r="A1" s="73" t="s">
        <v>8960</v>
      </c>
      <c r="B1" s="73"/>
      <c r="C1" s="73"/>
      <c r="D1" s="73"/>
      <c r="E1" s="73"/>
      <c r="F1" s="73"/>
      <c r="G1" s="73"/>
      <c r="H1" s="73"/>
      <c r="I1" s="73"/>
      <c r="J1" s="73"/>
      <c r="K1" s="73"/>
      <c r="L1" s="73"/>
    </row>
    <row r="3" spans="1:18" x14ac:dyDescent="0.3">
      <c r="A3" t="s">
        <v>8956</v>
      </c>
    </row>
    <row r="5" spans="1:18" s="43" customFormat="1" ht="43.2" x14ac:dyDescent="0.3">
      <c r="A5" s="42" t="s">
        <v>8961</v>
      </c>
      <c r="B5" s="42" t="s">
        <v>8964</v>
      </c>
      <c r="C5" s="42" t="s">
        <v>8965</v>
      </c>
      <c r="D5" s="42" t="s">
        <v>8993</v>
      </c>
      <c r="E5" s="42" t="s">
        <v>8963</v>
      </c>
      <c r="F5" s="42" t="s">
        <v>8942</v>
      </c>
      <c r="G5" s="42" t="s">
        <v>8943</v>
      </c>
      <c r="H5" s="42" t="s">
        <v>8944</v>
      </c>
      <c r="I5" s="42" t="s">
        <v>8945</v>
      </c>
      <c r="J5" s="42" t="s">
        <v>8946</v>
      </c>
      <c r="K5" s="42" t="s">
        <v>8947</v>
      </c>
      <c r="L5" s="42" t="s">
        <v>8948</v>
      </c>
    </row>
    <row r="6" spans="1:18" x14ac:dyDescent="0.3">
      <c r="A6" s="23">
        <v>0</v>
      </c>
      <c r="B6" s="23"/>
      <c r="C6" s="23"/>
      <c r="D6" s="23"/>
      <c r="E6" s="44"/>
      <c r="F6" s="44"/>
      <c r="G6" s="23"/>
      <c r="H6" s="23"/>
      <c r="I6" s="23"/>
      <c r="J6" s="23"/>
      <c r="K6" s="23"/>
      <c r="L6" s="23"/>
      <c r="O6" t="s">
        <v>8995</v>
      </c>
      <c r="P6" t="s">
        <v>8996</v>
      </c>
      <c r="Q6" t="s">
        <v>8997</v>
      </c>
      <c r="R6" t="s">
        <v>8998</v>
      </c>
    </row>
    <row r="7" spans="1:18" x14ac:dyDescent="0.3">
      <c r="A7" s="23">
        <f>A6+1</f>
        <v>1</v>
      </c>
      <c r="B7" s="23">
        <f>POWER(A7,2)</f>
        <v>1</v>
      </c>
      <c r="C7" s="23">
        <f>POWER(A7,3)</f>
        <v>1</v>
      </c>
      <c r="D7" s="25">
        <v>14205.706999999997</v>
      </c>
      <c r="E7" s="45">
        <f>($O$7*C7)+($P$7*B7)+($Q$7*A7)+$R$7</f>
        <v>20941.521923113141</v>
      </c>
      <c r="F7" s="44">
        <f>E7-D7</f>
        <v>6735.8149231131447</v>
      </c>
      <c r="G7" s="44">
        <f>ABS(F7)</f>
        <v>6735.8149231131447</v>
      </c>
      <c r="H7" s="44">
        <f>SUMSQ($F$7:F7)/A7</f>
        <v>45371202.678433739</v>
      </c>
      <c r="I7" s="46">
        <f>SUM($G$7:G7)/A7</f>
        <v>6735.8149231131447</v>
      </c>
      <c r="J7" s="40">
        <f>G7/D7</f>
        <v>0.47416259698395485</v>
      </c>
      <c r="K7" s="40">
        <f>AVERAGE($J$7:J7)</f>
        <v>0.47416259698395485</v>
      </c>
      <c r="L7" s="61">
        <f>SUM($F$7:F7)/I7</f>
        <v>1</v>
      </c>
      <c r="N7" t="s">
        <v>8994</v>
      </c>
      <c r="O7" cm="1">
        <f t="array" ref="O7:R7">LINEST(D7:D54,A7:C54)</f>
        <v>2.6915926911493417</v>
      </c>
      <c r="P7">
        <v>-176.1999774198444</v>
      </c>
      <c r="Q7">
        <v>3745.9531699475206</v>
      </c>
      <c r="R7">
        <v>17369.077137894317</v>
      </c>
    </row>
    <row r="8" spans="1:18" x14ac:dyDescent="0.3">
      <c r="A8" s="23">
        <f t="shared" ref="A8:A18" si="0">A7+1</f>
        <v>2</v>
      </c>
      <c r="B8" s="23">
        <f t="shared" ref="B8:B54" si="1">POWER(A8,2)</f>
        <v>4</v>
      </c>
      <c r="C8" s="23">
        <f t="shared" ref="C8:C19" si="2">POWER(A8,3)</f>
        <v>8</v>
      </c>
      <c r="D8" s="25">
        <v>4519.8919999999998</v>
      </c>
      <c r="E8" s="45">
        <f t="shared" ref="E8:E54" si="3">($O$7*C8)+($P$7*B8)+($Q$7*A8)+$R$7</f>
        <v>24177.716309639174</v>
      </c>
      <c r="F8" s="44">
        <f t="shared" ref="F8:F19" si="4">E8-D8</f>
        <v>19657.824309639174</v>
      </c>
      <c r="G8" s="44">
        <f t="shared" ref="G8:G19" si="5">ABS(F8)</f>
        <v>19657.824309639174</v>
      </c>
      <c r="H8" s="44">
        <f>SUMSQ($F$7:F8)/A8</f>
        <v>215900629.63353729</v>
      </c>
      <c r="I8" s="46">
        <f>SUM($G$7:G8)/A8</f>
        <v>13196.81961637616</v>
      </c>
      <c r="J8" s="40">
        <f t="shared" ref="J8:J19" si="6">G8/D8</f>
        <v>4.3491800931613351</v>
      </c>
      <c r="K8" s="40">
        <f>AVERAGE($J$7:J8)</f>
        <v>2.4116713450726448</v>
      </c>
      <c r="L8" s="61">
        <f>SUM($F$7:F8)/I8</f>
        <v>2</v>
      </c>
    </row>
    <row r="9" spans="1:18" x14ac:dyDescent="0.3">
      <c r="A9" s="23">
        <f t="shared" si="0"/>
        <v>3</v>
      </c>
      <c r="B9" s="23">
        <f t="shared" si="1"/>
        <v>9</v>
      </c>
      <c r="C9" s="23">
        <f t="shared" si="2"/>
        <v>27</v>
      </c>
      <c r="D9" s="25">
        <v>55205.797000000028</v>
      </c>
      <c r="E9" s="45">
        <f t="shared" si="3"/>
        <v>27093.80985361931</v>
      </c>
      <c r="F9" s="44">
        <f t="shared" si="4"/>
        <v>-28111.987146380718</v>
      </c>
      <c r="G9" s="44">
        <f t="shared" si="5"/>
        <v>28111.987146380718</v>
      </c>
      <c r="H9" s="44">
        <f>SUMSQ($F$7:F9)/A9</f>
        <v>407361693.52844977</v>
      </c>
      <c r="I9" s="46">
        <f>SUM($G$7:G9)/A9</f>
        <v>18168.542126377681</v>
      </c>
      <c r="J9" s="40">
        <f t="shared" si="6"/>
        <v>0.5092216519649323</v>
      </c>
      <c r="K9" s="40">
        <f>AVERAGE($J$7:J9)</f>
        <v>1.7775214473700738</v>
      </c>
      <c r="L9" s="61">
        <f>SUM($F$7:F9)/I9</f>
        <v>-9.45781946441175E-2</v>
      </c>
      <c r="N9" s="22" t="s">
        <v>8954</v>
      </c>
      <c r="O9" s="24">
        <f>MIN(L7:L54)</f>
        <v>-4.8301215272068241</v>
      </c>
    </row>
    <row r="10" spans="1:18" x14ac:dyDescent="0.3">
      <c r="A10" s="23">
        <f t="shared" si="0"/>
        <v>4</v>
      </c>
      <c r="B10" s="23">
        <f t="shared" si="1"/>
        <v>16</v>
      </c>
      <c r="C10" s="23">
        <f t="shared" si="2"/>
        <v>64</v>
      </c>
      <c r="D10" s="25">
        <v>27906.854999999992</v>
      </c>
      <c r="E10" s="45">
        <f t="shared" si="3"/>
        <v>29705.952111200448</v>
      </c>
      <c r="F10" s="44">
        <f t="shared" si="4"/>
        <v>1799.0971112004554</v>
      </c>
      <c r="G10" s="44">
        <f t="shared" si="5"/>
        <v>1799.0971112004554</v>
      </c>
      <c r="H10" s="44">
        <f>SUMSQ($F$7:F10)/A10</f>
        <v>306330457.75021976</v>
      </c>
      <c r="I10" s="46">
        <f>SUM($G$7:G10)/A10</f>
        <v>14076.180872583374</v>
      </c>
      <c r="J10" s="40">
        <f t="shared" si="6"/>
        <v>6.4467927726017712E-2</v>
      </c>
      <c r="K10" s="40">
        <f>AVERAGE($J$7:J10)</f>
        <v>1.3492580674590597</v>
      </c>
      <c r="L10" s="61">
        <f>SUM($F$7:F10)/I10</f>
        <v>5.7365842555587221E-3</v>
      </c>
      <c r="N10" s="22" t="s">
        <v>8957</v>
      </c>
      <c r="O10" s="24">
        <f>MAX(L7:L54)</f>
        <v>3.216456758548508</v>
      </c>
    </row>
    <row r="11" spans="1:18" s="49" customFormat="1" x14ac:dyDescent="0.3">
      <c r="A11" s="23">
        <f t="shared" si="0"/>
        <v>5</v>
      </c>
      <c r="B11" s="23">
        <f t="shared" si="1"/>
        <v>25</v>
      </c>
      <c r="C11" s="23">
        <f t="shared" si="2"/>
        <v>125</v>
      </c>
      <c r="D11" s="48">
        <v>23644.303</v>
      </c>
      <c r="E11" s="45">
        <f t="shared" si="3"/>
        <v>32030.292638529478</v>
      </c>
      <c r="F11" s="44">
        <f t="shared" si="4"/>
        <v>8385.9896385294778</v>
      </c>
      <c r="G11" s="44">
        <f t="shared" si="5"/>
        <v>8385.9896385294778</v>
      </c>
      <c r="H11" s="44">
        <f>SUMSQ($F$7:F11)/A11</f>
        <v>259129330.64368057</v>
      </c>
      <c r="I11" s="46">
        <f>SUM($G$7:G11)/A11</f>
        <v>12938.142625772594</v>
      </c>
      <c r="J11" s="40">
        <f t="shared" si="6"/>
        <v>0.35467273611446604</v>
      </c>
      <c r="K11" s="40">
        <f>AVERAGE($J$7:J11)</f>
        <v>1.1503410011901409</v>
      </c>
      <c r="L11" s="61">
        <f>SUM($F$7:F11)/I11</f>
        <v>0.65440141456130763</v>
      </c>
    </row>
    <row r="12" spans="1:18" x14ac:dyDescent="0.3">
      <c r="A12" s="23">
        <f t="shared" si="0"/>
        <v>6</v>
      </c>
      <c r="B12" s="23">
        <f t="shared" si="1"/>
        <v>36</v>
      </c>
      <c r="C12" s="23">
        <f t="shared" si="2"/>
        <v>216</v>
      </c>
      <c r="D12" s="25">
        <v>34322.935600000019</v>
      </c>
      <c r="E12" s="45">
        <f t="shared" si="3"/>
        <v>34082.980991753298</v>
      </c>
      <c r="F12" s="44">
        <f t="shared" si="4"/>
        <v>-239.95460824672045</v>
      </c>
      <c r="G12" s="44">
        <f t="shared" si="5"/>
        <v>239.95460824672045</v>
      </c>
      <c r="H12" s="44">
        <f>SUMSQ($F$7:F12)/A12</f>
        <v>215950705.23873696</v>
      </c>
      <c r="I12" s="46">
        <f>SUM($G$7:G12)/A12</f>
        <v>10821.777956184949</v>
      </c>
      <c r="J12" s="40">
        <f t="shared" si="6"/>
        <v>6.9910863989943893E-3</v>
      </c>
      <c r="K12" s="40">
        <f>AVERAGE($J$7:J12)</f>
        <v>0.95978268205828332</v>
      </c>
      <c r="L12" s="61">
        <f>SUM($F$7:F12)/I12</f>
        <v>0.76020634143144461</v>
      </c>
      <c r="N12" s="22" t="s">
        <v>8955</v>
      </c>
      <c r="O12" s="39">
        <f>1.25*I54</f>
        <v>20988.923253482695</v>
      </c>
    </row>
    <row r="13" spans="1:18" x14ac:dyDescent="0.3">
      <c r="A13" s="23">
        <f t="shared" si="0"/>
        <v>7</v>
      </c>
      <c r="B13" s="23">
        <f t="shared" si="1"/>
        <v>49</v>
      </c>
      <c r="C13" s="23">
        <f t="shared" si="2"/>
        <v>343</v>
      </c>
      <c r="D13" s="25">
        <v>33781.542999999998</v>
      </c>
      <c r="E13" s="45">
        <f t="shared" si="3"/>
        <v>35880.166727018812</v>
      </c>
      <c r="F13" s="44">
        <f t="shared" si="4"/>
        <v>2098.623727018814</v>
      </c>
      <c r="G13" s="44">
        <f t="shared" si="5"/>
        <v>2098.623727018814</v>
      </c>
      <c r="H13" s="44">
        <f>SUMSQ($F$7:F13)/A13</f>
        <v>185729778.99714684</v>
      </c>
      <c r="I13" s="46">
        <f>SUM($G$7:G13)/A13</f>
        <v>9575.6130663040713</v>
      </c>
      <c r="J13" s="40">
        <f t="shared" si="6"/>
        <v>6.2123382789791869E-2</v>
      </c>
      <c r="K13" s="40">
        <f>AVERAGE($J$7:J13)</f>
        <v>0.83154563930564163</v>
      </c>
      <c r="L13" s="61">
        <f>SUM($F$7:F13)/I13</f>
        <v>1.0783025466231542</v>
      </c>
    </row>
    <row r="14" spans="1:18" x14ac:dyDescent="0.3">
      <c r="A14" s="23">
        <f t="shared" si="0"/>
        <v>8</v>
      </c>
      <c r="B14" s="23">
        <f t="shared" si="1"/>
        <v>64</v>
      </c>
      <c r="C14" s="23">
        <f t="shared" si="2"/>
        <v>512</v>
      </c>
      <c r="D14" s="25">
        <v>27117.536499999995</v>
      </c>
      <c r="E14" s="45">
        <f t="shared" si="3"/>
        <v>37437.999400472901</v>
      </c>
      <c r="F14" s="44">
        <f t="shared" si="4"/>
        <v>10320.462900472907</v>
      </c>
      <c r="G14" s="44">
        <f t="shared" si="5"/>
        <v>10320.462900472907</v>
      </c>
      <c r="H14" s="44">
        <f>SUMSQ($F$7:F14)/A14</f>
        <v>175827550.9325082</v>
      </c>
      <c r="I14" s="46">
        <f>SUM($G$7:G14)/A14</f>
        <v>9668.7192955751761</v>
      </c>
      <c r="J14" s="40">
        <f t="shared" si="6"/>
        <v>0.38058261304351554</v>
      </c>
      <c r="K14" s="40">
        <f>AVERAGE($J$7:J14)</f>
        <v>0.77517526102287593</v>
      </c>
      <c r="L14" s="61">
        <f>SUM($F$7:F14)/I14</f>
        <v>2.1353263264965174</v>
      </c>
    </row>
    <row r="15" spans="1:18" x14ac:dyDescent="0.3">
      <c r="A15" s="23">
        <f t="shared" si="0"/>
        <v>9</v>
      </c>
      <c r="B15" s="23">
        <f t="shared" si="1"/>
        <v>81</v>
      </c>
      <c r="C15" s="23">
        <f t="shared" si="2"/>
        <v>729</v>
      </c>
      <c r="D15" s="25">
        <v>81623.526799999978</v>
      </c>
      <c r="E15" s="45">
        <f t="shared" si="3"/>
        <v>38772.62856826248</v>
      </c>
      <c r="F15" s="44">
        <f t="shared" si="4"/>
        <v>-42850.898231737498</v>
      </c>
      <c r="G15" s="44">
        <f t="shared" si="5"/>
        <v>42850.898231737498</v>
      </c>
      <c r="H15" s="44">
        <f>SUMSQ($F$7:F15)/A15</f>
        <v>360313320.74742103</v>
      </c>
      <c r="I15" s="46">
        <f>SUM($G$7:G15)/A15</f>
        <v>13355.62806625988</v>
      </c>
      <c r="J15" s="40">
        <f t="shared" si="6"/>
        <v>0.52498219461570128</v>
      </c>
      <c r="K15" s="40">
        <f>AVERAGE($J$7:J15)</f>
        <v>0.74737603142207876</v>
      </c>
      <c r="L15" s="61">
        <f>SUM($F$7:F15)/I15</f>
        <v>-1.6625970164957786</v>
      </c>
    </row>
    <row r="16" spans="1:18" x14ac:dyDescent="0.3">
      <c r="A16" s="23">
        <f t="shared" si="0"/>
        <v>10</v>
      </c>
      <c r="B16" s="23">
        <f t="shared" si="1"/>
        <v>100</v>
      </c>
      <c r="C16" s="23">
        <f t="shared" si="2"/>
        <v>1000</v>
      </c>
      <c r="D16" s="25">
        <v>31453.392999999989</v>
      </c>
      <c r="E16" s="45">
        <f t="shared" si="3"/>
        <v>39900.203786534425</v>
      </c>
      <c r="F16" s="44">
        <f t="shared" si="4"/>
        <v>8446.8107865344355</v>
      </c>
      <c r="G16" s="44">
        <f t="shared" si="5"/>
        <v>8446.8107865344355</v>
      </c>
      <c r="H16" s="44">
        <f>SUMSQ($F$7:F16)/A16</f>
        <v>331416849.91903037</v>
      </c>
      <c r="I16" s="46">
        <f>SUM($G$7:G16)/A16</f>
        <v>12864.746338287336</v>
      </c>
      <c r="J16" s="40">
        <f t="shared" si="6"/>
        <v>0.26855006665050218</v>
      </c>
      <c r="K16" s="40">
        <f>AVERAGE($J$7:J16)</f>
        <v>0.69949343494492111</v>
      </c>
      <c r="L16" s="61">
        <f>SUM($F$7:F16)/I16</f>
        <v>-1.0694510585809294</v>
      </c>
    </row>
    <row r="17" spans="1:12" x14ac:dyDescent="0.3">
      <c r="A17" s="23">
        <f t="shared" si="0"/>
        <v>11</v>
      </c>
      <c r="B17" s="23">
        <f t="shared" si="1"/>
        <v>121</v>
      </c>
      <c r="C17" s="23">
        <f t="shared" si="2"/>
        <v>1331</v>
      </c>
      <c r="D17" s="25">
        <v>77907.660700000008</v>
      </c>
      <c r="E17" s="45">
        <f t="shared" si="3"/>
        <v>40836.874611435647</v>
      </c>
      <c r="F17" s="44">
        <f t="shared" si="4"/>
        <v>-37070.78608856436</v>
      </c>
      <c r="G17" s="44">
        <f t="shared" si="5"/>
        <v>37070.78608856436</v>
      </c>
      <c r="H17" s="44">
        <f>SUMSQ($F$7:F17)/A17</f>
        <v>426219243.67403644</v>
      </c>
      <c r="I17" s="46">
        <f>SUM($G$7:G17)/A17</f>
        <v>15065.295406494337</v>
      </c>
      <c r="J17" s="40">
        <f t="shared" si="6"/>
        <v>0.47582979331536207</v>
      </c>
      <c r="K17" s="40">
        <f>AVERAGE($J$7:J17)</f>
        <v>0.67916037661496109</v>
      </c>
      <c r="L17" s="61">
        <f>SUM($F$7:F17)/I17</f>
        <v>-3.3739134419169479</v>
      </c>
    </row>
    <row r="18" spans="1:12" x14ac:dyDescent="0.3">
      <c r="A18" s="23">
        <f t="shared" si="0"/>
        <v>12</v>
      </c>
      <c r="B18" s="23">
        <f t="shared" si="1"/>
        <v>144</v>
      </c>
      <c r="C18" s="23">
        <f t="shared" si="2"/>
        <v>1728</v>
      </c>
      <c r="D18" s="25">
        <v>68167.058499999999</v>
      </c>
      <c r="E18" s="45">
        <f t="shared" si="3"/>
        <v>41598.790599113032</v>
      </c>
      <c r="F18" s="44">
        <f t="shared" si="4"/>
        <v>-26568.267900886967</v>
      </c>
      <c r="G18" s="44">
        <f t="shared" si="5"/>
        <v>26568.267900886967</v>
      </c>
      <c r="H18" s="44">
        <f>SUMSQ($F$7:F18)/A18</f>
        <v>449523711.63897514</v>
      </c>
      <c r="I18" s="46">
        <f>SUM($G$7:G18)/A18</f>
        <v>16023.876447693723</v>
      </c>
      <c r="J18" s="40">
        <f t="shared" si="6"/>
        <v>0.38975230097227925</v>
      </c>
      <c r="K18" s="40">
        <f>AVERAGE($J$7:J18)</f>
        <v>0.65504303697807098</v>
      </c>
      <c r="L18" s="61">
        <f>SUM($F$7:F18)/I18</f>
        <v>-4.8301215272068241</v>
      </c>
    </row>
    <row r="19" spans="1:12" x14ac:dyDescent="0.3">
      <c r="A19" s="23">
        <f>A18+1</f>
        <v>13</v>
      </c>
      <c r="B19" s="23">
        <f t="shared" si="1"/>
        <v>169</v>
      </c>
      <c r="C19" s="23">
        <f t="shared" si="2"/>
        <v>2197</v>
      </c>
      <c r="D19" s="25">
        <v>18066.957599999994</v>
      </c>
      <c r="E19" s="45">
        <f t="shared" si="3"/>
        <v>42202.101305713484</v>
      </c>
      <c r="F19" s="55">
        <f t="shared" si="4"/>
        <v>24135.14370571349</v>
      </c>
      <c r="G19" s="55">
        <f t="shared" si="5"/>
        <v>24135.14370571349</v>
      </c>
      <c r="H19" s="55">
        <f>SUMSQ($F$7:F19)/A19</f>
        <v>459753053.951011</v>
      </c>
      <c r="I19" s="56">
        <f>SUM($G$7:G19)/A19</f>
        <v>16647.820082926013</v>
      </c>
      <c r="J19" s="57">
        <f t="shared" si="6"/>
        <v>1.335872051070375</v>
      </c>
      <c r="K19" s="57">
        <f>AVERAGE($J$7:J19)</f>
        <v>0.70741449960055591</v>
      </c>
      <c r="L19" s="64">
        <f>SUM($F$7:F19)/I19</f>
        <v>-3.1993454162938701</v>
      </c>
    </row>
    <row r="20" spans="1:12" x14ac:dyDescent="0.3">
      <c r="A20" s="23">
        <f t="shared" ref="A20:A54" si="7">A19+1</f>
        <v>14</v>
      </c>
      <c r="B20" s="23">
        <f t="shared" si="1"/>
        <v>196</v>
      </c>
      <c r="C20" s="23">
        <f t="shared" ref="C20:C54" si="8">POWER(A20,3)</f>
        <v>2744</v>
      </c>
      <c r="D20" s="23">
        <v>11951.411</v>
      </c>
      <c r="E20" s="45">
        <f t="shared" si="3"/>
        <v>42662.956287383902</v>
      </c>
      <c r="F20" s="55">
        <f t="shared" ref="F20:F54" si="9">E20-D20</f>
        <v>30711.545287383902</v>
      </c>
      <c r="G20" s="55">
        <f t="shared" ref="G20:G54" si="10">ABS(F20)</f>
        <v>30711.545287383902</v>
      </c>
      <c r="H20" s="55">
        <f>SUMSQ($F$7:F20)/A20</f>
        <v>494284908.23586971</v>
      </c>
      <c r="I20" s="56">
        <f>SUM($G$7:G20)/A20</f>
        <v>17652.371883244432</v>
      </c>
      <c r="J20" s="57">
        <f t="shared" ref="J20:J54" si="11">G20/D20</f>
        <v>2.569700371561475</v>
      </c>
      <c r="K20" s="57">
        <f>AVERAGE($J$7:J20)</f>
        <v>0.84043491902633582</v>
      </c>
      <c r="L20" s="64">
        <f>SUM($F$7:F20)/I20</f>
        <v>-1.2774816741548145</v>
      </c>
    </row>
    <row r="21" spans="1:12" x14ac:dyDescent="0.3">
      <c r="A21" s="23">
        <f t="shared" si="7"/>
        <v>15</v>
      </c>
      <c r="B21" s="23">
        <f t="shared" si="1"/>
        <v>225</v>
      </c>
      <c r="C21" s="23">
        <f t="shared" si="8"/>
        <v>3375</v>
      </c>
      <c r="D21" s="23">
        <v>32339.318399999989</v>
      </c>
      <c r="E21" s="45">
        <f t="shared" si="3"/>
        <v>42997.50510027117</v>
      </c>
      <c r="F21" s="55">
        <f t="shared" si="9"/>
        <v>10658.186700271181</v>
      </c>
      <c r="G21" s="55">
        <f t="shared" si="10"/>
        <v>10658.186700271181</v>
      </c>
      <c r="H21" s="55">
        <f>SUMSQ($F$7:F21)/A21</f>
        <v>468905710.60266757</v>
      </c>
      <c r="I21" s="56">
        <f>SUM($G$7:G21)/A21</f>
        <v>17186.092871046214</v>
      </c>
      <c r="J21" s="57">
        <f t="shared" si="11"/>
        <v>0.32957363443600546</v>
      </c>
      <c r="K21" s="57">
        <f>AVERAGE($J$7:J21)</f>
        <v>0.80637750005364717</v>
      </c>
      <c r="L21" s="64">
        <f>SUM($F$7:F21)/I21</f>
        <v>-0.69197780875341763</v>
      </c>
    </row>
    <row r="22" spans="1:12" x14ac:dyDescent="0.3">
      <c r="A22" s="23">
        <f t="shared" si="7"/>
        <v>16</v>
      </c>
      <c r="B22" s="23">
        <f t="shared" si="1"/>
        <v>256</v>
      </c>
      <c r="C22" s="23">
        <f t="shared" si="8"/>
        <v>4096</v>
      </c>
      <c r="D22" s="23">
        <v>34154.468499999995</v>
      </c>
      <c r="E22" s="45">
        <f t="shared" si="3"/>
        <v>43221.897300522185</v>
      </c>
      <c r="F22" s="55">
        <f t="shared" si="9"/>
        <v>9067.4288005221897</v>
      </c>
      <c r="G22" s="55">
        <f t="shared" si="10"/>
        <v>9067.4288005221897</v>
      </c>
      <c r="H22" s="55">
        <f>SUMSQ($F$7:F22)/A22</f>
        <v>444737745.25578451</v>
      </c>
      <c r="I22" s="56">
        <f>SUM($G$7:G22)/A22</f>
        <v>16678.676366638465</v>
      </c>
      <c r="J22" s="57">
        <f t="shared" si="11"/>
        <v>0.26548294260594896</v>
      </c>
      <c r="K22" s="57">
        <f>AVERAGE($J$7:J22)</f>
        <v>0.77257159021316602</v>
      </c>
      <c r="L22" s="64">
        <f>SUM($F$7:F22)/I22</f>
        <v>-0.16937591588908951</v>
      </c>
    </row>
    <row r="23" spans="1:12" x14ac:dyDescent="0.3">
      <c r="A23" s="23">
        <f t="shared" si="7"/>
        <v>17</v>
      </c>
      <c r="B23" s="23">
        <f t="shared" si="1"/>
        <v>289</v>
      </c>
      <c r="C23" s="23">
        <f t="shared" si="8"/>
        <v>4913</v>
      </c>
      <c r="D23" s="23">
        <v>29959.530499999997</v>
      </c>
      <c r="E23" s="45">
        <f t="shared" si="3"/>
        <v>43352.282444283846</v>
      </c>
      <c r="F23" s="55">
        <f t="shared" si="9"/>
        <v>13392.751944283849</v>
      </c>
      <c r="G23" s="55">
        <f t="shared" si="10"/>
        <v>13392.751944283849</v>
      </c>
      <c r="H23" s="55">
        <f>SUMSQ($F$7:F23)/A23</f>
        <v>429127631.10198069</v>
      </c>
      <c r="I23" s="56">
        <f>SUM($G$7:G23)/A23</f>
        <v>16485.386694735251</v>
      </c>
      <c r="J23" s="57">
        <f t="shared" si="11"/>
        <v>0.44702809826355089</v>
      </c>
      <c r="K23" s="57">
        <f>AVERAGE($J$7:J23)</f>
        <v>0.7534219730396593</v>
      </c>
      <c r="L23" s="64">
        <f>SUM($F$7:F23)/I23</f>
        <v>0.64103961008337529</v>
      </c>
    </row>
    <row r="24" spans="1:12" x14ac:dyDescent="0.3">
      <c r="A24" s="23">
        <f t="shared" si="7"/>
        <v>18</v>
      </c>
      <c r="B24" s="23">
        <f t="shared" si="1"/>
        <v>324</v>
      </c>
      <c r="C24" s="23">
        <f t="shared" si="8"/>
        <v>5832</v>
      </c>
      <c r="D24" s="23">
        <v>23599.374</v>
      </c>
      <c r="E24" s="45">
        <f t="shared" si="3"/>
        <v>43404.810087703067</v>
      </c>
      <c r="F24" s="55">
        <f t="shared" si="9"/>
        <v>19805.436087703067</v>
      </c>
      <c r="G24" s="55">
        <f t="shared" si="10"/>
        <v>19805.436087703067</v>
      </c>
      <c r="H24" s="55">
        <f>SUMSQ($F$7:F24)/A24</f>
        <v>427079168.18654233</v>
      </c>
      <c r="I24" s="56">
        <f>SUM($G$7:G24)/A24</f>
        <v>16669.833883233463</v>
      </c>
      <c r="J24" s="57">
        <f t="shared" si="11"/>
        <v>0.83923565462808747</v>
      </c>
      <c r="K24" s="57">
        <f>AVERAGE($J$7:J24)</f>
        <v>0.75818939979457189</v>
      </c>
      <c r="L24" s="64">
        <f>SUM($F$7:F24)/I24</f>
        <v>1.8220470677346841</v>
      </c>
    </row>
    <row r="25" spans="1:12" x14ac:dyDescent="0.3">
      <c r="A25" s="23">
        <f t="shared" si="7"/>
        <v>19</v>
      </c>
      <c r="B25" s="23">
        <f t="shared" si="1"/>
        <v>361</v>
      </c>
      <c r="C25" s="23">
        <f t="shared" si="8"/>
        <v>6859</v>
      </c>
      <c r="D25" s="23">
        <v>28608.258999999991</v>
      </c>
      <c r="E25" s="45">
        <f t="shared" si="3"/>
        <v>43395.629786926715</v>
      </c>
      <c r="F25" s="55">
        <f t="shared" si="9"/>
        <v>14787.370786926724</v>
      </c>
      <c r="G25" s="55">
        <f t="shared" si="10"/>
        <v>14787.370786926724</v>
      </c>
      <c r="H25" s="55">
        <f>SUMSQ($F$7:F25)/A25</f>
        <v>416110071.69199038</v>
      </c>
      <c r="I25" s="56">
        <f>SUM($G$7:G25)/A25</f>
        <v>16570.756878164684</v>
      </c>
      <c r="J25" s="57">
        <f t="shared" si="11"/>
        <v>0.51689167058109786</v>
      </c>
      <c r="K25" s="57">
        <f>AVERAGE($J$7:J25)</f>
        <v>0.74548951930965224</v>
      </c>
      <c r="L25" s="64">
        <f>SUM($F$7:F25)/I25</f>
        <v>2.7253186481182845</v>
      </c>
    </row>
    <row r="26" spans="1:12" x14ac:dyDescent="0.3">
      <c r="A26" s="23">
        <f t="shared" si="7"/>
        <v>20</v>
      </c>
      <c r="B26" s="23">
        <f t="shared" si="1"/>
        <v>400</v>
      </c>
      <c r="C26" s="23">
        <f t="shared" si="8"/>
        <v>8000</v>
      </c>
      <c r="D26" s="23">
        <v>36818.342199999992</v>
      </c>
      <c r="E26" s="45">
        <f t="shared" si="3"/>
        <v>43340.891098101703</v>
      </c>
      <c r="F26" s="55">
        <f t="shared" si="9"/>
        <v>6522.5488981017115</v>
      </c>
      <c r="G26" s="55">
        <f t="shared" si="10"/>
        <v>6522.5488981017115</v>
      </c>
      <c r="H26" s="55">
        <f>SUMSQ($F$7:F26)/A26</f>
        <v>397431750.31379724</v>
      </c>
      <c r="I26" s="56">
        <f>SUM($G$7:G26)/A26</f>
        <v>16068.346479161537</v>
      </c>
      <c r="J26" s="57">
        <f t="shared" si="11"/>
        <v>0.17715487738884977</v>
      </c>
      <c r="K26" s="57">
        <f>AVERAGE($J$7:J26)</f>
        <v>0.71707278721361212</v>
      </c>
      <c r="L26" s="64">
        <f>SUM($F$7:F26)/I26</f>
        <v>3.216456758548508</v>
      </c>
    </row>
    <row r="27" spans="1:12" x14ac:dyDescent="0.3">
      <c r="A27" s="23">
        <f t="shared" si="7"/>
        <v>21</v>
      </c>
      <c r="B27" s="23">
        <f t="shared" si="1"/>
        <v>441</v>
      </c>
      <c r="C27" s="23">
        <f t="shared" si="8"/>
        <v>9261</v>
      </c>
      <c r="D27" s="23">
        <v>63133.606000000036</v>
      </c>
      <c r="E27" s="45">
        <f t="shared" si="3"/>
        <v>43256.743577374917</v>
      </c>
      <c r="F27" s="55">
        <f t="shared" si="9"/>
        <v>-19876.86242262512</v>
      </c>
      <c r="G27" s="55">
        <f t="shared" si="10"/>
        <v>19876.86242262512</v>
      </c>
      <c r="H27" s="55">
        <f>SUMSQ($F$7:F27)/A27</f>
        <v>397320222.19256717</v>
      </c>
      <c r="I27" s="56">
        <f>SUM($G$7:G27)/A27</f>
        <v>16249.704381231233</v>
      </c>
      <c r="J27" s="57">
        <f t="shared" si="11"/>
        <v>0.31483806615806337</v>
      </c>
      <c r="K27" s="57">
        <f>AVERAGE($J$7:J27)</f>
        <v>0.69791875287763361</v>
      </c>
      <c r="L27" s="64">
        <f>SUM($F$7:F27)/I27</f>
        <v>1.957345097656674</v>
      </c>
    </row>
    <row r="28" spans="1:12" x14ac:dyDescent="0.3">
      <c r="A28" s="23">
        <f t="shared" si="7"/>
        <v>22</v>
      </c>
      <c r="B28" s="23">
        <f t="shared" si="1"/>
        <v>484</v>
      </c>
      <c r="C28" s="23">
        <f t="shared" si="8"/>
        <v>10648</v>
      </c>
      <c r="D28" s="23">
        <v>31011.737500000014</v>
      </c>
      <c r="E28" s="45">
        <f t="shared" si="3"/>
        <v>43159.336780893267</v>
      </c>
      <c r="F28" s="55">
        <f t="shared" si="9"/>
        <v>12147.599280893253</v>
      </c>
      <c r="G28" s="55">
        <f t="shared" si="10"/>
        <v>12147.599280893253</v>
      </c>
      <c r="H28" s="55">
        <f>SUMSQ($F$7:F28)/A28</f>
        <v>385967674.28786677</v>
      </c>
      <c r="I28" s="56">
        <f>SUM($G$7:G28)/A28</f>
        <v>16063.245058488597</v>
      </c>
      <c r="J28" s="57">
        <f t="shared" si="11"/>
        <v>0.39170972864365461</v>
      </c>
      <c r="K28" s="57">
        <f>AVERAGE($J$7:J28)</f>
        <v>0.68400016086699822</v>
      </c>
      <c r="L28" s="64">
        <f>SUM($F$7:F28)/I28</f>
        <v>2.7363013095936695</v>
      </c>
    </row>
    <row r="29" spans="1:12" x14ac:dyDescent="0.3">
      <c r="A29" s="23">
        <f t="shared" si="7"/>
        <v>23</v>
      </c>
      <c r="B29" s="23">
        <f t="shared" si="1"/>
        <v>529</v>
      </c>
      <c r="C29" s="23">
        <f t="shared" si="8"/>
        <v>12167</v>
      </c>
      <c r="D29" s="23">
        <v>75249.399500000043</v>
      </c>
      <c r="E29" s="45">
        <f t="shared" si="3"/>
        <v>43064.820264803646</v>
      </c>
      <c r="F29" s="55">
        <f t="shared" si="9"/>
        <v>-32184.579235196397</v>
      </c>
      <c r="G29" s="55">
        <f t="shared" si="10"/>
        <v>32184.579235196397</v>
      </c>
      <c r="H29" s="55">
        <f>SUMSQ($F$7:F29)/A29</f>
        <v>414223303.25563926</v>
      </c>
      <c r="I29" s="56">
        <f>SUM($G$7:G29)/A29</f>
        <v>16764.172631388938</v>
      </c>
      <c r="J29" s="57">
        <f t="shared" si="11"/>
        <v>0.42770546275517296</v>
      </c>
      <c r="K29" s="57">
        <f>AVERAGE($J$7:J29)</f>
        <v>0.67285691312300577</v>
      </c>
      <c r="L29" s="64">
        <f>SUM($F$7:F29)/I29</f>
        <v>0.7020507073897202</v>
      </c>
    </row>
    <row r="30" spans="1:12" x14ac:dyDescent="0.3">
      <c r="A30" s="23">
        <f t="shared" si="7"/>
        <v>24</v>
      </c>
      <c r="B30" s="23">
        <f t="shared" si="1"/>
        <v>576</v>
      </c>
      <c r="C30" s="23">
        <f t="shared" si="8"/>
        <v>13824</v>
      </c>
      <c r="D30" s="23">
        <v>74543.601200000077</v>
      </c>
      <c r="E30" s="45">
        <f t="shared" si="3"/>
        <v>42989.343585252936</v>
      </c>
      <c r="F30" s="55">
        <f t="shared" si="9"/>
        <v>-31554.257614747141</v>
      </c>
      <c r="G30" s="55">
        <f t="shared" si="10"/>
        <v>31554.257614747141</v>
      </c>
      <c r="H30" s="55">
        <f>SUMSQ($F$7:F30)/A30</f>
        <v>438450297.85406381</v>
      </c>
      <c r="I30" s="56">
        <f>SUM($G$7:G30)/A30</f>
        <v>17380.426172362197</v>
      </c>
      <c r="J30" s="57">
        <f t="shared" si="11"/>
        <v>0.42329934570892597</v>
      </c>
      <c r="K30" s="57">
        <f>AVERAGE($J$7:J30)</f>
        <v>0.66245868114741913</v>
      </c>
      <c r="L30" s="64">
        <f>SUM($F$7:F30)/I30</f>
        <v>-1.1383471362479343</v>
      </c>
    </row>
    <row r="31" spans="1:12" x14ac:dyDescent="0.3">
      <c r="A31" s="23">
        <f t="shared" si="7"/>
        <v>25</v>
      </c>
      <c r="B31" s="23">
        <f t="shared" si="1"/>
        <v>625</v>
      </c>
      <c r="C31" s="23">
        <f t="shared" si="8"/>
        <v>15625</v>
      </c>
      <c r="D31" s="23">
        <v>18542.490999999995</v>
      </c>
      <c r="E31" s="45">
        <f t="shared" si="3"/>
        <v>42949.056298388037</v>
      </c>
      <c r="F31" s="55">
        <f t="shared" si="9"/>
        <v>24406.565298388043</v>
      </c>
      <c r="G31" s="55">
        <f t="shared" si="10"/>
        <v>24406.565298388043</v>
      </c>
      <c r="H31" s="55">
        <f>SUMSQ($F$7:F31)/A31</f>
        <v>444739503.12648046</v>
      </c>
      <c r="I31" s="56">
        <f>SUM($G$7:G31)/A31</f>
        <v>17661.471737403233</v>
      </c>
      <c r="J31" s="57">
        <f t="shared" si="11"/>
        <v>1.3162506212562297</v>
      </c>
      <c r="K31" s="57">
        <f>AVERAGE($J$7:J31)</f>
        <v>0.68861035875177157</v>
      </c>
      <c r="L31" s="64">
        <f>SUM($F$7:F31)/I31</f>
        <v>0.26167733963661211</v>
      </c>
    </row>
    <row r="32" spans="1:12" x14ac:dyDescent="0.3">
      <c r="A32" s="23">
        <f t="shared" si="7"/>
        <v>26</v>
      </c>
      <c r="B32" s="23">
        <f t="shared" si="1"/>
        <v>676</v>
      </c>
      <c r="C32" s="23">
        <f t="shared" si="8"/>
        <v>17576</v>
      </c>
      <c r="D32" s="23">
        <v>22978.815000000002</v>
      </c>
      <c r="E32" s="45">
        <f t="shared" si="3"/>
        <v>42960.107960355846</v>
      </c>
      <c r="F32" s="55">
        <f t="shared" si="9"/>
        <v>19981.292960355844</v>
      </c>
      <c r="G32" s="55">
        <f t="shared" si="10"/>
        <v>19981.292960355844</v>
      </c>
      <c r="H32" s="55">
        <f>SUMSQ($F$7:F32)/A32</f>
        <v>442989986.40498376</v>
      </c>
      <c r="I32" s="56">
        <f>SUM($G$7:G32)/A32</f>
        <v>17750.695630593716</v>
      </c>
      <c r="J32" s="57">
        <f t="shared" si="11"/>
        <v>0.86955280158510528</v>
      </c>
      <c r="K32" s="57">
        <f>AVERAGE($J$7:J32)</f>
        <v>0.69556968347613046</v>
      </c>
      <c r="L32" s="64">
        <f>SUM($F$7:F32)/I32</f>
        <v>1.3860245485964557</v>
      </c>
    </row>
    <row r="33" spans="1:12" x14ac:dyDescent="0.3">
      <c r="A33" s="23">
        <f t="shared" si="7"/>
        <v>27</v>
      </c>
      <c r="B33" s="23">
        <f t="shared" si="1"/>
        <v>729</v>
      </c>
      <c r="C33" s="23">
        <f t="shared" si="8"/>
        <v>19683</v>
      </c>
      <c r="D33" s="23">
        <v>51165.059000000023</v>
      </c>
      <c r="E33" s="45">
        <f t="shared" si="3"/>
        <v>43038.648127303299</v>
      </c>
      <c r="F33" s="55">
        <f t="shared" si="9"/>
        <v>-8126.4108726967243</v>
      </c>
      <c r="G33" s="55">
        <f t="shared" si="10"/>
        <v>8126.4108726967243</v>
      </c>
      <c r="H33" s="55">
        <f>SUMSQ($F$7:F33)/A33</f>
        <v>429028822.2296837</v>
      </c>
      <c r="I33" s="56">
        <f>SUM($G$7:G33)/A33</f>
        <v>17394.240639560496</v>
      </c>
      <c r="J33" s="57">
        <f t="shared" si="11"/>
        <v>0.15882735271929854</v>
      </c>
      <c r="K33" s="57">
        <f>AVERAGE($J$7:J33)</f>
        <v>0.67569033789254418</v>
      </c>
      <c r="L33" s="64">
        <f>SUM($F$7:F33)/I33</f>
        <v>0.94723819035231693</v>
      </c>
    </row>
    <row r="34" spans="1:12" x14ac:dyDescent="0.3">
      <c r="A34" s="23">
        <f t="shared" si="7"/>
        <v>28</v>
      </c>
      <c r="B34" s="23">
        <f t="shared" si="1"/>
        <v>784</v>
      </c>
      <c r="C34" s="23">
        <f t="shared" si="8"/>
        <v>21952</v>
      </c>
      <c r="D34" s="23">
        <v>38679.766999999978</v>
      </c>
      <c r="E34" s="45">
        <f t="shared" si="3"/>
        <v>43200.826355377256</v>
      </c>
      <c r="F34" s="55">
        <f t="shared" si="9"/>
        <v>4521.0593553772778</v>
      </c>
      <c r="G34" s="55">
        <f t="shared" si="10"/>
        <v>4521.0593553772778</v>
      </c>
      <c r="H34" s="55">
        <f>SUMSQ($F$7:F34)/A34</f>
        <v>414436363.49629658</v>
      </c>
      <c r="I34" s="56">
        <f>SUM($G$7:G34)/A34</f>
        <v>16934.484165125381</v>
      </c>
      <c r="J34" s="57">
        <f t="shared" si="11"/>
        <v>0.11688434822726002</v>
      </c>
      <c r="K34" s="57">
        <f>AVERAGE($J$7:J34)</f>
        <v>0.65573298111878398</v>
      </c>
      <c r="L34" s="64">
        <f>SUM($F$7:F34)/I34</f>
        <v>1.239928431040688</v>
      </c>
    </row>
    <row r="35" spans="1:12" x14ac:dyDescent="0.3">
      <c r="A35" s="23">
        <f t="shared" si="7"/>
        <v>29</v>
      </c>
      <c r="B35" s="23">
        <f t="shared" si="1"/>
        <v>841</v>
      </c>
      <c r="C35" s="23">
        <f t="shared" si="8"/>
        <v>24389</v>
      </c>
      <c r="D35" s="23">
        <v>56656.907999999989</v>
      </c>
      <c r="E35" s="45">
        <f t="shared" si="3"/>
        <v>43462.792200724565</v>
      </c>
      <c r="F35" s="55">
        <f t="shared" si="9"/>
        <v>-13194.115799275423</v>
      </c>
      <c r="G35" s="55">
        <f t="shared" si="10"/>
        <v>13194.115799275423</v>
      </c>
      <c r="H35" s="55">
        <f>SUMSQ($F$7:F35)/A35</f>
        <v>406148374.81451708</v>
      </c>
      <c r="I35" s="56">
        <f>SUM($G$7:G35)/A35</f>
        <v>16805.505945613313</v>
      </c>
      <c r="J35" s="57">
        <f t="shared" si="11"/>
        <v>0.23287744186949677</v>
      </c>
      <c r="K35" s="57">
        <f>AVERAGE($J$7:J35)</f>
        <v>0.64115175562742932</v>
      </c>
      <c r="L35" s="64">
        <f>SUM($F$7:F35)/I35</f>
        <v>0.4643378549462101</v>
      </c>
    </row>
    <row r="36" spans="1:12" x14ac:dyDescent="0.3">
      <c r="A36" s="23">
        <f t="shared" si="7"/>
        <v>30</v>
      </c>
      <c r="B36" s="23">
        <f t="shared" si="1"/>
        <v>900</v>
      </c>
      <c r="C36" s="23">
        <f t="shared" si="8"/>
        <v>27000</v>
      </c>
      <c r="D36" s="23">
        <v>39724.485999999983</v>
      </c>
      <c r="E36" s="45">
        <f t="shared" si="3"/>
        <v>43840.695219492205</v>
      </c>
      <c r="F36" s="55">
        <f t="shared" si="9"/>
        <v>4116.2092194922225</v>
      </c>
      <c r="G36" s="55">
        <f t="shared" si="10"/>
        <v>4116.2092194922225</v>
      </c>
      <c r="H36" s="55">
        <f>SUMSQ($F$7:F36)/A36</f>
        <v>393174868.2653209</v>
      </c>
      <c r="I36" s="56">
        <f>SUM($G$7:G36)/A36</f>
        <v>16382.529388075944</v>
      </c>
      <c r="J36" s="57">
        <f t="shared" si="11"/>
        <v>0.10361894221846506</v>
      </c>
      <c r="K36" s="57">
        <f>AVERAGE($J$7:J36)</f>
        <v>0.62323399518046374</v>
      </c>
      <c r="L36" s="64">
        <f>SUM($F$7:F36)/I36</f>
        <v>0.72758250690151816</v>
      </c>
    </row>
    <row r="37" spans="1:12" x14ac:dyDescent="0.3">
      <c r="A37" s="23">
        <f t="shared" si="7"/>
        <v>31</v>
      </c>
      <c r="B37" s="23">
        <f t="shared" si="1"/>
        <v>961</v>
      </c>
      <c r="C37" s="23">
        <f t="shared" si="8"/>
        <v>29791</v>
      </c>
      <c r="D37" s="23">
        <v>38320.782999999967</v>
      </c>
      <c r="E37" s="45">
        <f t="shared" si="3"/>
        <v>44350.684967827037</v>
      </c>
      <c r="F37" s="55">
        <f t="shared" si="9"/>
        <v>6029.9019678270706</v>
      </c>
      <c r="G37" s="55">
        <f t="shared" si="10"/>
        <v>6029.9019678270706</v>
      </c>
      <c r="H37" s="55">
        <f>SUMSQ($F$7:F37)/A37</f>
        <v>381664702.11939454</v>
      </c>
      <c r="I37" s="56">
        <f>SUM($G$7:G37)/A37</f>
        <v>16048.573664842108</v>
      </c>
      <c r="J37" s="57">
        <f t="shared" si="11"/>
        <v>0.15735330793807309</v>
      </c>
      <c r="K37" s="57">
        <f>AVERAGE($J$7:J37)</f>
        <v>0.60820558591458018</v>
      </c>
      <c r="L37" s="64">
        <f>SUM($F$7:F37)/I37</f>
        <v>1.1184510314903273</v>
      </c>
    </row>
    <row r="38" spans="1:12" x14ac:dyDescent="0.3">
      <c r="A38" s="23">
        <f t="shared" si="7"/>
        <v>32</v>
      </c>
      <c r="B38" s="23">
        <f t="shared" si="1"/>
        <v>1024</v>
      </c>
      <c r="C38" s="23">
        <f t="shared" si="8"/>
        <v>32768</v>
      </c>
      <c r="D38" s="23">
        <v>30542.2003</v>
      </c>
      <c r="E38" s="45">
        <f t="shared" si="3"/>
        <v>45008.911001875938</v>
      </c>
      <c r="F38" s="55">
        <f t="shared" si="9"/>
        <v>14466.710701875938</v>
      </c>
      <c r="G38" s="55">
        <f t="shared" si="10"/>
        <v>14466.710701875938</v>
      </c>
      <c r="H38" s="55">
        <f>SUMSQ($F$7:F38)/A38</f>
        <v>376277858.88228136</v>
      </c>
      <c r="I38" s="56">
        <f>SUM($G$7:G38)/A38</f>
        <v>15999.140447249414</v>
      </c>
      <c r="J38" s="57">
        <f t="shared" si="11"/>
        <v>0.47366301575449815</v>
      </c>
      <c r="K38" s="57">
        <f>AVERAGE($J$7:J38)</f>
        <v>0.60400113059707761</v>
      </c>
      <c r="L38" s="64">
        <f>SUM($F$7:F38)/I38</f>
        <v>2.0261247520231707</v>
      </c>
    </row>
    <row r="39" spans="1:12" x14ac:dyDescent="0.3">
      <c r="A39" s="23">
        <f t="shared" si="7"/>
        <v>33</v>
      </c>
      <c r="B39" s="23">
        <f t="shared" si="1"/>
        <v>1089</v>
      </c>
      <c r="C39" s="23">
        <f t="shared" si="8"/>
        <v>35937</v>
      </c>
      <c r="D39" s="23">
        <v>69193.390899999984</v>
      </c>
      <c r="E39" s="45">
        <f t="shared" si="3"/>
        <v>45831.522877785843</v>
      </c>
      <c r="F39" s="55">
        <f t="shared" si="9"/>
        <v>-23361.868022214141</v>
      </c>
      <c r="G39" s="55">
        <f t="shared" si="10"/>
        <v>23361.868022214141</v>
      </c>
      <c r="H39" s="55">
        <f>SUMSQ($F$7:F39)/A39</f>
        <v>381414192.7794047</v>
      </c>
      <c r="I39" s="56">
        <f>SUM($G$7:G39)/A39</f>
        <v>16222.253404066527</v>
      </c>
      <c r="J39" s="57">
        <f t="shared" si="11"/>
        <v>0.33763149512324514</v>
      </c>
      <c r="K39" s="57">
        <f>AVERAGE($J$7:J39)</f>
        <v>0.59592932346150684</v>
      </c>
      <c r="L39" s="64">
        <f>SUM($F$7:F39)/I39</f>
        <v>0.55814603702240528</v>
      </c>
    </row>
    <row r="40" spans="1:12" x14ac:dyDescent="0.3">
      <c r="A40" s="23">
        <f t="shared" si="7"/>
        <v>34</v>
      </c>
      <c r="B40" s="23">
        <f t="shared" si="1"/>
        <v>1156</v>
      </c>
      <c r="C40" s="23">
        <f t="shared" si="8"/>
        <v>39304</v>
      </c>
      <c r="D40" s="23">
        <v>59583.03300000001</v>
      </c>
      <c r="E40" s="45">
        <f t="shared" si="3"/>
        <v>46834.670151703598</v>
      </c>
      <c r="F40" s="55">
        <f t="shared" si="9"/>
        <v>-12748.362848296412</v>
      </c>
      <c r="G40" s="55">
        <f t="shared" si="10"/>
        <v>12748.362848296412</v>
      </c>
      <c r="H40" s="55">
        <f>SUMSQ($F$7:F40)/A40</f>
        <v>374976150.50094652</v>
      </c>
      <c r="I40" s="56">
        <f>SUM($G$7:G40)/A40</f>
        <v>16120.08015242623</v>
      </c>
      <c r="J40" s="57">
        <f t="shared" si="11"/>
        <v>0.2139596157902269</v>
      </c>
      <c r="K40" s="57">
        <f>AVERAGE($J$7:J40)</f>
        <v>0.58469492029470449</v>
      </c>
      <c r="L40" s="64">
        <f>SUM($F$7:F40)/I40</f>
        <v>-0.22915372407050202</v>
      </c>
    </row>
    <row r="41" spans="1:12" x14ac:dyDescent="0.3">
      <c r="A41" s="23">
        <f t="shared" si="7"/>
        <v>35</v>
      </c>
      <c r="B41" s="23">
        <f t="shared" si="1"/>
        <v>1225</v>
      </c>
      <c r="C41" s="23">
        <f t="shared" si="8"/>
        <v>42875</v>
      </c>
      <c r="D41" s="23">
        <v>79066.495800000004</v>
      </c>
      <c r="E41" s="45">
        <f t="shared" si="3"/>
        <v>48034.502379776168</v>
      </c>
      <c r="F41" s="55">
        <f t="shared" si="9"/>
        <v>-31031.993420223836</v>
      </c>
      <c r="G41" s="55">
        <f t="shared" si="10"/>
        <v>31031.993420223836</v>
      </c>
      <c r="H41" s="55">
        <f>SUMSQ($F$7:F41)/A41</f>
        <v>391776392.36185706</v>
      </c>
      <c r="I41" s="56">
        <f>SUM($G$7:G41)/A41</f>
        <v>16546.134817220445</v>
      </c>
      <c r="J41" s="57">
        <f t="shared" si="11"/>
        <v>0.39247968569038105</v>
      </c>
      <c r="K41" s="57">
        <f>AVERAGE($J$7:J41)</f>
        <v>0.57920305644886672</v>
      </c>
      <c r="L41" s="64">
        <f>SUM($F$7:F41)/I41</f>
        <v>-2.0987360615076174</v>
      </c>
    </row>
    <row r="42" spans="1:12" x14ac:dyDescent="0.3">
      <c r="A42" s="23">
        <f t="shared" si="7"/>
        <v>36</v>
      </c>
      <c r="B42" s="23">
        <f t="shared" si="1"/>
        <v>1296</v>
      </c>
      <c r="C42" s="23">
        <f t="shared" si="8"/>
        <v>46656</v>
      </c>
      <c r="D42" s="23">
        <v>95739.121000000014</v>
      </c>
      <c r="E42" s="45">
        <f t="shared" si="3"/>
        <v>49447.169118150414</v>
      </c>
      <c r="F42" s="55">
        <f t="shared" si="9"/>
        <v>-46291.9518818496</v>
      </c>
      <c r="G42" s="55">
        <f t="shared" si="10"/>
        <v>46291.9518818496</v>
      </c>
      <c r="H42" s="55">
        <f>SUMSQ($F$7:F42)/A42</f>
        <v>440419959.4915688</v>
      </c>
      <c r="I42" s="56">
        <f>SUM($G$7:G42)/A42</f>
        <v>17372.407513460144</v>
      </c>
      <c r="J42" s="57">
        <f t="shared" si="11"/>
        <v>0.48352179755075875</v>
      </c>
      <c r="K42" s="57">
        <f>AVERAGE($J$7:J42)</f>
        <v>0.57654524370169702</v>
      </c>
      <c r="L42" s="64">
        <f>SUM($F$7:F42)/I42</f>
        <v>-4.6635978138634036</v>
      </c>
    </row>
    <row r="43" spans="1:12" x14ac:dyDescent="0.3">
      <c r="A43" s="23">
        <f t="shared" si="7"/>
        <v>37</v>
      </c>
      <c r="B43" s="23">
        <f t="shared" si="1"/>
        <v>1369</v>
      </c>
      <c r="C43" s="23">
        <f t="shared" si="8"/>
        <v>50653</v>
      </c>
      <c r="D43" s="23">
        <v>43476.473999999987</v>
      </c>
      <c r="E43" s="45">
        <f t="shared" si="3"/>
        <v>51088.819922973198</v>
      </c>
      <c r="F43" s="55">
        <f t="shared" si="9"/>
        <v>7612.3459229732107</v>
      </c>
      <c r="G43" s="55">
        <f t="shared" si="10"/>
        <v>7612.3459229732107</v>
      </c>
      <c r="H43" s="55">
        <f>SUMSQ($F$7:F43)/A43</f>
        <v>430082874.38236439</v>
      </c>
      <c r="I43" s="56">
        <f>SUM($G$7:G43)/A43</f>
        <v>17108.622065068608</v>
      </c>
      <c r="J43" s="57">
        <f t="shared" si="11"/>
        <v>0.17509115212455392</v>
      </c>
      <c r="K43" s="57">
        <f>AVERAGE($J$7:J43)</f>
        <v>0.56569513311853103</v>
      </c>
      <c r="L43" s="64">
        <f>SUM($F$7:F43)/I43</f>
        <v>-4.2905603677001514</v>
      </c>
    </row>
    <row r="44" spans="1:12" x14ac:dyDescent="0.3">
      <c r="A44" s="23">
        <f t="shared" si="7"/>
        <v>38</v>
      </c>
      <c r="B44" s="23">
        <f t="shared" si="1"/>
        <v>1444</v>
      </c>
      <c r="C44" s="23">
        <f t="shared" si="8"/>
        <v>54872</v>
      </c>
      <c r="D44" s="23">
        <v>19920.997399999997</v>
      </c>
      <c r="E44" s="45">
        <f t="shared" si="3"/>
        <v>52975.604350391455</v>
      </c>
      <c r="F44" s="55">
        <f t="shared" si="9"/>
        <v>33054.606950391462</v>
      </c>
      <c r="G44" s="55">
        <f t="shared" si="10"/>
        <v>33054.606950391462</v>
      </c>
      <c r="H44" s="55">
        <f>SUMSQ($F$7:F44)/A44</f>
        <v>447517720.86295652</v>
      </c>
      <c r="I44" s="56">
        <f>SUM($G$7:G44)/A44</f>
        <v>17528.253246261313</v>
      </c>
      <c r="J44" s="57">
        <f t="shared" si="11"/>
        <v>1.6592847379414581</v>
      </c>
      <c r="K44" s="57">
        <f>AVERAGE($J$7:J44)</f>
        <v>0.59447380692966068</v>
      </c>
      <c r="L44" s="64">
        <f>SUM($F$7:F44)/I44</f>
        <v>-2.3020530489288134</v>
      </c>
    </row>
    <row r="45" spans="1:12" x14ac:dyDescent="0.3">
      <c r="A45" s="23">
        <f t="shared" si="7"/>
        <v>39</v>
      </c>
      <c r="B45" s="23">
        <f t="shared" si="1"/>
        <v>1521</v>
      </c>
      <c r="C45" s="23">
        <f t="shared" si="8"/>
        <v>59319</v>
      </c>
      <c r="D45" s="23">
        <v>58863.412799999984</v>
      </c>
      <c r="E45" s="45">
        <f t="shared" si="3"/>
        <v>55123.671956552105</v>
      </c>
      <c r="F45" s="55">
        <f t="shared" si="9"/>
        <v>-3739.7408434478784</v>
      </c>
      <c r="G45" s="55">
        <f t="shared" si="10"/>
        <v>3739.7408434478784</v>
      </c>
      <c r="H45" s="55">
        <f>SUMSQ($F$7:F45)/A45</f>
        <v>436401514.21457696</v>
      </c>
      <c r="I45" s="56">
        <f>SUM($G$7:G45)/A45</f>
        <v>17174.701646189173</v>
      </c>
      <c r="J45" s="57">
        <f t="shared" si="11"/>
        <v>6.353251817312025E-2</v>
      </c>
      <c r="K45" s="57">
        <f>AVERAGE($J$7:J45)</f>
        <v>0.58085992773077499</v>
      </c>
      <c r="L45" s="64">
        <f>SUM($F$7:F45)/I45</f>
        <v>-2.5671892635866089</v>
      </c>
    </row>
    <row r="46" spans="1:12" x14ac:dyDescent="0.3">
      <c r="A46" s="23">
        <f t="shared" si="7"/>
        <v>40</v>
      </c>
      <c r="B46" s="23">
        <f t="shared" si="1"/>
        <v>1600</v>
      </c>
      <c r="C46" s="23">
        <f t="shared" si="8"/>
        <v>64000</v>
      </c>
      <c r="D46" s="23">
        <v>35541.910100000008</v>
      </c>
      <c r="E46" s="45">
        <f t="shared" si="3"/>
        <v>57549.172297601966</v>
      </c>
      <c r="F46" s="55">
        <f t="shared" si="9"/>
        <v>22007.262197601958</v>
      </c>
      <c r="G46" s="55">
        <f t="shared" si="10"/>
        <v>22007.262197601958</v>
      </c>
      <c r="H46" s="55">
        <f>SUMSQ($F$7:F46)/A46</f>
        <v>437599466.09506255</v>
      </c>
      <c r="I46" s="56">
        <f>SUM($G$7:G46)/A46</f>
        <v>17295.515659974491</v>
      </c>
      <c r="J46" s="57">
        <f t="shared" si="11"/>
        <v>0.61919188180046503</v>
      </c>
      <c r="K46" s="57">
        <f>AVERAGE($J$7:J46)</f>
        <v>0.58181822658251725</v>
      </c>
      <c r="L46" s="64">
        <f>SUM($F$7:F46)/I46</f>
        <v>-1.2768308218126128</v>
      </c>
    </row>
    <row r="47" spans="1:12" x14ac:dyDescent="0.3">
      <c r="A47" s="23">
        <f t="shared" si="7"/>
        <v>41</v>
      </c>
      <c r="B47" s="23">
        <f t="shared" si="1"/>
        <v>1681</v>
      </c>
      <c r="C47" s="23">
        <f t="shared" si="8"/>
        <v>68921</v>
      </c>
      <c r="D47" s="23">
        <v>43825.982199999991</v>
      </c>
      <c r="E47" s="45">
        <f t="shared" si="3"/>
        <v>60268.254929688032</v>
      </c>
      <c r="F47" s="55">
        <f t="shared" si="9"/>
        <v>16442.27272968804</v>
      </c>
      <c r="G47" s="55">
        <f t="shared" si="10"/>
        <v>16442.27272968804</v>
      </c>
      <c r="H47" s="55">
        <f>SUMSQ($F$7:F47)/A47</f>
        <v>433520170.154145</v>
      </c>
      <c r="I47" s="56">
        <f>SUM($G$7:G47)/A47</f>
        <v>17274.704856796776</v>
      </c>
      <c r="J47" s="57">
        <f t="shared" si="11"/>
        <v>0.37517180230333874</v>
      </c>
      <c r="K47" s="57">
        <f>AVERAGE($J$7:J47)</f>
        <v>0.57677806989278124</v>
      </c>
      <c r="L47" s="64">
        <f>SUM($F$7:F47)/I47</f>
        <v>-0.32655693922843315</v>
      </c>
    </row>
    <row r="48" spans="1:12" x14ac:dyDescent="0.3">
      <c r="A48" s="23">
        <f t="shared" si="7"/>
        <v>42</v>
      </c>
      <c r="B48" s="23">
        <f t="shared" si="1"/>
        <v>1764</v>
      </c>
      <c r="C48" s="23">
        <f t="shared" si="8"/>
        <v>74088</v>
      </c>
      <c r="D48" s="23">
        <v>48190.727700000003</v>
      </c>
      <c r="E48" s="45">
        <f t="shared" si="3"/>
        <v>63297.069408957061</v>
      </c>
      <c r="F48" s="55">
        <f t="shared" si="9"/>
        <v>15106.341708957058</v>
      </c>
      <c r="G48" s="55">
        <f t="shared" si="10"/>
        <v>15106.341708957058</v>
      </c>
      <c r="H48" s="55">
        <f>SUMSQ($F$7:F48)/A48</f>
        <v>428631631.81304097</v>
      </c>
      <c r="I48" s="56">
        <f>SUM($G$7:G48)/A48</f>
        <v>17223.077162800593</v>
      </c>
      <c r="J48" s="57">
        <f t="shared" si="11"/>
        <v>0.31346988165437178</v>
      </c>
      <c r="K48" s="57">
        <f>AVERAGE($J$7:J48)</f>
        <v>0.5705088273156762</v>
      </c>
      <c r="L48" s="64">
        <f>SUM($F$7:F48)/I48</f>
        <v>0.54956305864380461</v>
      </c>
    </row>
    <row r="49" spans="1:12" x14ac:dyDescent="0.3">
      <c r="A49" s="23">
        <f t="shared" si="7"/>
        <v>43</v>
      </c>
      <c r="B49" s="23">
        <f t="shared" si="1"/>
        <v>1849</v>
      </c>
      <c r="C49" s="23">
        <f t="shared" si="8"/>
        <v>79507</v>
      </c>
      <c r="D49" s="23">
        <v>44825.104000000007</v>
      </c>
      <c r="E49" s="45">
        <f t="shared" si="3"/>
        <v>66651.765291556105</v>
      </c>
      <c r="F49" s="55">
        <f t="shared" si="9"/>
        <v>21826.661291556098</v>
      </c>
      <c r="G49" s="55">
        <f t="shared" si="10"/>
        <v>21826.661291556098</v>
      </c>
      <c r="H49" s="55">
        <f>SUMSQ($F$7:F49)/A49</f>
        <v>429742597.19265199</v>
      </c>
      <c r="I49" s="56">
        <f>SUM($G$7:G49)/A49</f>
        <v>17330.137258818162</v>
      </c>
      <c r="J49" s="57">
        <f t="shared" si="11"/>
        <v>0.48692940660117812</v>
      </c>
      <c r="K49" s="57">
        <f>AVERAGE($J$7:J49)</f>
        <v>0.56856511985719949</v>
      </c>
      <c r="L49" s="64">
        <f>SUM($F$7:F49)/I49</f>
        <v>1.8056307223118333</v>
      </c>
    </row>
    <row r="50" spans="1:12" x14ac:dyDescent="0.3">
      <c r="A50" s="23">
        <f t="shared" si="7"/>
        <v>44</v>
      </c>
      <c r="B50" s="23">
        <f t="shared" si="1"/>
        <v>1936</v>
      </c>
      <c r="C50" s="23">
        <f t="shared" si="8"/>
        <v>85184</v>
      </c>
      <c r="D50" s="23">
        <v>62837.847999999984</v>
      </c>
      <c r="E50" s="45">
        <f t="shared" si="3"/>
        <v>70348.492133631982</v>
      </c>
      <c r="F50" s="55">
        <f t="shared" si="9"/>
        <v>7510.6441336319986</v>
      </c>
      <c r="G50" s="55">
        <f t="shared" si="10"/>
        <v>7510.6441336319986</v>
      </c>
      <c r="H50" s="55">
        <f>SUMSQ($F$7:F50)/A50</f>
        <v>421257760.33150214</v>
      </c>
      <c r="I50" s="56">
        <f>SUM($G$7:G50)/A50</f>
        <v>17106.966960518475</v>
      </c>
      <c r="J50" s="57">
        <f t="shared" si="11"/>
        <v>0.11952420989388435</v>
      </c>
      <c r="K50" s="57">
        <f>AVERAGE($J$7:J50)</f>
        <v>0.55835964463076049</v>
      </c>
      <c r="L50" s="64">
        <f>SUM($F$7:F50)/I50</f>
        <v>2.2682263009911741</v>
      </c>
    </row>
    <row r="51" spans="1:12" x14ac:dyDescent="0.3">
      <c r="A51" s="23">
        <f t="shared" si="7"/>
        <v>45</v>
      </c>
      <c r="B51" s="23">
        <f t="shared" si="1"/>
        <v>2025</v>
      </c>
      <c r="C51" s="23">
        <f t="shared" si="8"/>
        <v>91125</v>
      </c>
      <c r="D51" s="23">
        <v>86152.888000000035</v>
      </c>
      <c r="E51" s="45">
        <f t="shared" si="3"/>
        <v>74403.399491331598</v>
      </c>
      <c r="F51" s="55">
        <f t="shared" si="9"/>
        <v>-11749.488508668437</v>
      </c>
      <c r="G51" s="55">
        <f t="shared" si="10"/>
        <v>11749.488508668437</v>
      </c>
      <c r="H51" s="55">
        <f>SUMSQ($F$7:F51)/A51</f>
        <v>414964265.21780944</v>
      </c>
      <c r="I51" s="56">
        <f>SUM($G$7:G51)/A51</f>
        <v>16987.911883810695</v>
      </c>
      <c r="J51" s="57">
        <f t="shared" si="11"/>
        <v>0.13637950835343363</v>
      </c>
      <c r="K51" s="57">
        <f>AVERAGE($J$7:J51)</f>
        <v>0.54898230826904215</v>
      </c>
      <c r="L51" s="64">
        <f>SUM($F$7:F51)/I51</f>
        <v>1.592484353956876</v>
      </c>
    </row>
    <row r="52" spans="1:12" x14ac:dyDescent="0.3">
      <c r="A52" s="23">
        <f t="shared" si="7"/>
        <v>46</v>
      </c>
      <c r="B52" s="23">
        <f t="shared" si="1"/>
        <v>2116</v>
      </c>
      <c r="C52" s="23">
        <f t="shared" si="8"/>
        <v>97336</v>
      </c>
      <c r="D52" s="23">
        <v>77448.131199999974</v>
      </c>
      <c r="E52" s="45">
        <f t="shared" si="3"/>
        <v>78832.636920801859</v>
      </c>
      <c r="F52" s="55">
        <f t="shared" si="9"/>
        <v>1384.5057208018843</v>
      </c>
      <c r="G52" s="55">
        <f t="shared" si="10"/>
        <v>1384.5057208018843</v>
      </c>
      <c r="H52" s="55">
        <f>SUMSQ($F$7:F52)/A52</f>
        <v>405984973.71505129</v>
      </c>
      <c r="I52" s="56">
        <f>SUM($G$7:G52)/A52</f>
        <v>16648.707402006155</v>
      </c>
      <c r="J52" s="57">
        <f t="shared" si="11"/>
        <v>1.7876554273809058E-2</v>
      </c>
      <c r="K52" s="57">
        <f>AVERAGE($J$7:J52)</f>
        <v>0.53743653100827615</v>
      </c>
      <c r="L52" s="64">
        <f>SUM($F$7:F52)/I52</f>
        <v>1.7080899384862638</v>
      </c>
    </row>
    <row r="53" spans="1:12" x14ac:dyDescent="0.3">
      <c r="A53" s="23">
        <f t="shared" si="7"/>
        <v>47</v>
      </c>
      <c r="B53" s="23">
        <f t="shared" si="1"/>
        <v>2209</v>
      </c>
      <c r="C53" s="23">
        <f t="shared" si="8"/>
        <v>103823</v>
      </c>
      <c r="D53" s="23">
        <v>117938.15500000001</v>
      </c>
      <c r="E53" s="45">
        <f t="shared" si="3"/>
        <v>83652.353978189582</v>
      </c>
      <c r="F53" s="55">
        <f t="shared" si="9"/>
        <v>-34285.801021810432</v>
      </c>
      <c r="G53" s="55">
        <f t="shared" si="10"/>
        <v>34285.801021810432</v>
      </c>
      <c r="H53" s="55">
        <f>SUMSQ($F$7:F53)/A53</f>
        <v>422357977.50211781</v>
      </c>
      <c r="I53" s="56">
        <f>SUM($G$7:G53)/A53</f>
        <v>17023.96471306582</v>
      </c>
      <c r="J53" s="57">
        <f t="shared" si="11"/>
        <v>0.29070999984534629</v>
      </c>
      <c r="K53" s="57">
        <f>AVERAGE($J$7:J53)</f>
        <v>0.53218703034523507</v>
      </c>
      <c r="L53" s="64">
        <f>SUM($F$7:F53)/I53</f>
        <v>-0.34353404264010134</v>
      </c>
    </row>
    <row r="54" spans="1:12" x14ac:dyDescent="0.3">
      <c r="A54" s="23">
        <f t="shared" si="7"/>
        <v>48</v>
      </c>
      <c r="B54" s="23">
        <f t="shared" si="1"/>
        <v>2304</v>
      </c>
      <c r="C54" s="23">
        <f t="shared" si="8"/>
        <v>110592</v>
      </c>
      <c r="D54" s="23">
        <v>83030.388800000001</v>
      </c>
      <c r="E54" s="45">
        <f t="shared" si="3"/>
        <v>88878.700219641818</v>
      </c>
      <c r="F54" s="55">
        <f t="shared" si="9"/>
        <v>5848.3114196418173</v>
      </c>
      <c r="G54" s="55">
        <f t="shared" si="10"/>
        <v>5848.3114196418173</v>
      </c>
      <c r="H54" s="59">
        <f>SUMSQ($F$7:F54)/A54</f>
        <v>414271410.18876356</v>
      </c>
      <c r="I54" s="50">
        <f>SUM($G$7:G54)/A54</f>
        <v>16791.138602786155</v>
      </c>
      <c r="J54" s="57">
        <f t="shared" si="11"/>
        <v>7.0435794703177609E-2</v>
      </c>
      <c r="K54" s="62">
        <f>AVERAGE($J$7:J54)</f>
        <v>0.52256721293602559</v>
      </c>
      <c r="L54" s="64">
        <f>SUM($F$7:F54)/I54</f>
        <v>-6.9331404248916156E-15</v>
      </c>
    </row>
    <row r="57" spans="1:12" x14ac:dyDescent="0.3">
      <c r="A57" t="s">
        <v>8968</v>
      </c>
    </row>
    <row r="58" spans="1:12" ht="15" thickBot="1" x14ac:dyDescent="0.35"/>
    <row r="59" spans="1:12" x14ac:dyDescent="0.3">
      <c r="A59" s="67" t="s">
        <v>8969</v>
      </c>
      <c r="B59" s="67"/>
    </row>
    <row r="60" spans="1:12" x14ac:dyDescent="0.3">
      <c r="A60" t="s">
        <v>8970</v>
      </c>
      <c r="B60">
        <v>0.56736868190600376</v>
      </c>
    </row>
    <row r="61" spans="1:12" x14ac:dyDescent="0.3">
      <c r="A61" s="68" t="s">
        <v>8971</v>
      </c>
      <c r="B61" s="68">
        <v>0.32190722120775606</v>
      </c>
    </row>
    <row r="62" spans="1:12" x14ac:dyDescent="0.3">
      <c r="A62" t="s">
        <v>8972</v>
      </c>
      <c r="B62">
        <v>0.27567362265373946</v>
      </c>
    </row>
    <row r="63" spans="1:12" x14ac:dyDescent="0.3">
      <c r="A63" t="s">
        <v>8973</v>
      </c>
      <c r="B63">
        <v>21258.702864442392</v>
      </c>
    </row>
    <row r="64" spans="1:12" ht="15" thickBot="1" x14ac:dyDescent="0.35">
      <c r="A64" s="65" t="s">
        <v>8974</v>
      </c>
      <c r="B64" s="65">
        <v>48</v>
      </c>
    </row>
    <row r="66" spans="1:9" ht="15" thickBot="1" x14ac:dyDescent="0.35">
      <c r="A66" t="s">
        <v>8975</v>
      </c>
    </row>
    <row r="67" spans="1:9" x14ac:dyDescent="0.3">
      <c r="A67" s="66"/>
      <c r="B67" s="66" t="s">
        <v>8976</v>
      </c>
      <c r="C67" s="66" t="s">
        <v>8977</v>
      </c>
      <c r="D67" s="66" t="s">
        <v>8978</v>
      </c>
      <c r="E67" s="66" t="s">
        <v>8979</v>
      </c>
      <c r="F67" s="66" t="s">
        <v>8980</v>
      </c>
    </row>
    <row r="68" spans="1:9" x14ac:dyDescent="0.3">
      <c r="A68" t="s">
        <v>8981</v>
      </c>
      <c r="B68">
        <v>3</v>
      </c>
      <c r="C68">
        <v>9439908825.4942169</v>
      </c>
      <c r="D68">
        <v>3146636275.1647391</v>
      </c>
      <c r="E68">
        <v>6.9626252611865924</v>
      </c>
      <c r="F68">
        <v>6.1927560506128468E-4</v>
      </c>
    </row>
    <row r="69" spans="1:9" x14ac:dyDescent="0.3">
      <c r="A69" t="s">
        <v>8982</v>
      </c>
      <c r="B69">
        <v>44</v>
      </c>
      <c r="C69">
        <v>19885027689.06065</v>
      </c>
      <c r="D69">
        <v>451932447.47865111</v>
      </c>
    </row>
    <row r="70" spans="1:9" ht="15" thickBot="1" x14ac:dyDescent="0.35">
      <c r="A70" s="65" t="s">
        <v>8983</v>
      </c>
      <c r="B70" s="65">
        <v>47</v>
      </c>
      <c r="C70" s="65">
        <v>29324936514.554867</v>
      </c>
      <c r="D70" s="65"/>
      <c r="E70" s="65"/>
      <c r="F70" s="65"/>
    </row>
    <row r="71" spans="1:9" ht="15" thickBot="1" x14ac:dyDescent="0.35"/>
    <row r="72" spans="1:9" x14ac:dyDescent="0.3">
      <c r="A72" s="63"/>
      <c r="B72" s="63" t="s">
        <v>8984</v>
      </c>
      <c r="C72" s="66" t="s">
        <v>8973</v>
      </c>
      <c r="D72" s="66" t="s">
        <v>8985</v>
      </c>
      <c r="E72" s="66" t="s">
        <v>8986</v>
      </c>
      <c r="F72" s="66" t="s">
        <v>8987</v>
      </c>
      <c r="G72" s="66" t="s">
        <v>8988</v>
      </c>
      <c r="H72" s="66" t="s">
        <v>8966</v>
      </c>
      <c r="I72" s="66" t="s">
        <v>8967</v>
      </c>
    </row>
    <row r="73" spans="1:9" x14ac:dyDescent="0.3">
      <c r="A73" s="68" t="s">
        <v>8989</v>
      </c>
      <c r="B73" s="68">
        <v>17369.077137894317</v>
      </c>
      <c r="C73">
        <v>13298.674544714024</v>
      </c>
      <c r="D73">
        <v>1.3060758107504935</v>
      </c>
      <c r="E73">
        <v>0.1983137656925921</v>
      </c>
      <c r="F73">
        <v>-9432.6403226030234</v>
      </c>
      <c r="G73">
        <v>44170.794598391658</v>
      </c>
      <c r="H73">
        <v>-9432.6403226030234</v>
      </c>
      <c r="I73">
        <v>44170.794598391658</v>
      </c>
    </row>
    <row r="74" spans="1:9" x14ac:dyDescent="0.3">
      <c r="A74" s="68" t="s">
        <v>8990</v>
      </c>
      <c r="B74" s="68">
        <v>3745.9531699475206</v>
      </c>
      <c r="C74">
        <v>2326.2554941107032</v>
      </c>
      <c r="D74">
        <v>1.6102930995460363</v>
      </c>
      <c r="E74">
        <v>0.11448573857163112</v>
      </c>
      <c r="F74">
        <v>-942.30672275484949</v>
      </c>
      <c r="G74">
        <v>8434.2130626498911</v>
      </c>
      <c r="H74">
        <v>-942.30672275484949</v>
      </c>
      <c r="I74">
        <v>8434.2130626498911</v>
      </c>
    </row>
    <row r="75" spans="1:9" x14ac:dyDescent="0.3">
      <c r="A75" s="68" t="s">
        <v>8991</v>
      </c>
      <c r="B75" s="68">
        <v>-176.1999774198444</v>
      </c>
      <c r="C75">
        <v>109.70616512473914</v>
      </c>
      <c r="D75">
        <v>-1.6061082548961567</v>
      </c>
      <c r="E75">
        <v>0.11540412581205507</v>
      </c>
      <c r="F75">
        <v>-397.29822532881713</v>
      </c>
      <c r="G75">
        <v>44.898270489128294</v>
      </c>
      <c r="H75">
        <v>-397.29822532881713</v>
      </c>
      <c r="I75">
        <v>44.898270489128294</v>
      </c>
    </row>
    <row r="76" spans="1:9" ht="15" thickBot="1" x14ac:dyDescent="0.35">
      <c r="A76" s="69" t="s">
        <v>8992</v>
      </c>
      <c r="B76" s="69">
        <v>2.6915926911493417</v>
      </c>
      <c r="C76" s="65">
        <v>1.4726275697336451</v>
      </c>
      <c r="D76" s="65">
        <v>1.827748404599115</v>
      </c>
      <c r="E76" s="65">
        <v>7.437325374604363E-2</v>
      </c>
      <c r="F76" s="65">
        <v>-0.27629316212377075</v>
      </c>
      <c r="G76" s="65">
        <v>5.6594785444224538</v>
      </c>
      <c r="H76" s="65">
        <v>-0.27629316212377075</v>
      </c>
      <c r="I76" s="65">
        <v>5.6594785444224538</v>
      </c>
    </row>
    <row r="80" spans="1:9" x14ac:dyDescent="0.3">
      <c r="A80" t="s">
        <v>8999</v>
      </c>
    </row>
    <row r="81" spans="1:3" ht="15" thickBot="1" x14ac:dyDescent="0.35"/>
    <row r="82" spans="1:3" x14ac:dyDescent="0.3">
      <c r="A82" s="66" t="s">
        <v>9000</v>
      </c>
      <c r="B82" s="66" t="s">
        <v>9001</v>
      </c>
      <c r="C82" s="66" t="s">
        <v>9002</v>
      </c>
    </row>
    <row r="83" spans="1:3" x14ac:dyDescent="0.3">
      <c r="A83">
        <v>1</v>
      </c>
      <c r="B83">
        <v>20941.521923113141</v>
      </c>
      <c r="C83">
        <v>-6735.8149231131447</v>
      </c>
    </row>
    <row r="84" spans="1:3" x14ac:dyDescent="0.3">
      <c r="A84">
        <v>2</v>
      </c>
      <c r="B84">
        <v>24177.716309639174</v>
      </c>
      <c r="C84">
        <v>-19657.824309639174</v>
      </c>
    </row>
    <row r="85" spans="1:3" x14ac:dyDescent="0.3">
      <c r="A85">
        <v>3</v>
      </c>
      <c r="B85">
        <v>27093.80985361931</v>
      </c>
      <c r="C85">
        <v>28111.987146380718</v>
      </c>
    </row>
    <row r="86" spans="1:3" x14ac:dyDescent="0.3">
      <c r="A86">
        <v>4</v>
      </c>
      <c r="B86">
        <v>29705.952111200451</v>
      </c>
      <c r="C86">
        <v>-1799.097111200459</v>
      </c>
    </row>
    <row r="87" spans="1:3" x14ac:dyDescent="0.3">
      <c r="A87">
        <v>5</v>
      </c>
      <c r="B87">
        <v>32030.292638529478</v>
      </c>
      <c r="C87">
        <v>-8385.9896385294778</v>
      </c>
    </row>
    <row r="88" spans="1:3" x14ac:dyDescent="0.3">
      <c r="A88">
        <v>6</v>
      </c>
      <c r="B88">
        <v>34082.980991753298</v>
      </c>
      <c r="C88">
        <v>239.95460824672045</v>
      </c>
    </row>
    <row r="89" spans="1:3" x14ac:dyDescent="0.3">
      <c r="A89">
        <v>7</v>
      </c>
      <c r="B89">
        <v>35880.166727018812</v>
      </c>
      <c r="C89">
        <v>-2098.623727018814</v>
      </c>
    </row>
    <row r="90" spans="1:3" x14ac:dyDescent="0.3">
      <c r="A90">
        <v>8</v>
      </c>
      <c r="B90">
        <v>37437.999400472909</v>
      </c>
      <c r="C90">
        <v>-10320.462900472914</v>
      </c>
    </row>
    <row r="91" spans="1:3" x14ac:dyDescent="0.3">
      <c r="A91">
        <v>9</v>
      </c>
      <c r="B91">
        <v>38772.62856826248</v>
      </c>
      <c r="C91">
        <v>42850.898231737498</v>
      </c>
    </row>
    <row r="92" spans="1:3" x14ac:dyDescent="0.3">
      <c r="A92">
        <v>10</v>
      </c>
      <c r="B92">
        <v>39900.203786534432</v>
      </c>
      <c r="C92">
        <v>-8446.8107865344427</v>
      </c>
    </row>
    <row r="93" spans="1:3" x14ac:dyDescent="0.3">
      <c r="A93">
        <v>11</v>
      </c>
      <c r="B93">
        <v>40836.874611435647</v>
      </c>
      <c r="C93">
        <v>37070.78608856436</v>
      </c>
    </row>
    <row r="94" spans="1:3" x14ac:dyDescent="0.3">
      <c r="A94">
        <v>12</v>
      </c>
      <c r="B94">
        <v>41598.790599113032</v>
      </c>
      <c r="C94">
        <v>26568.267900886967</v>
      </c>
    </row>
    <row r="95" spans="1:3" x14ac:dyDescent="0.3">
      <c r="A95">
        <v>13</v>
      </c>
      <c r="B95">
        <v>42202.101305713484</v>
      </c>
      <c r="C95">
        <v>-24135.14370571349</v>
      </c>
    </row>
    <row r="96" spans="1:3" x14ac:dyDescent="0.3">
      <c r="A96">
        <v>14</v>
      </c>
      <c r="B96">
        <v>42662.95628738391</v>
      </c>
      <c r="C96">
        <v>-30711.545287383909</v>
      </c>
    </row>
    <row r="97" spans="1:3" x14ac:dyDescent="0.3">
      <c r="A97">
        <v>15</v>
      </c>
      <c r="B97">
        <v>42997.50510027117</v>
      </c>
      <c r="C97">
        <v>-10658.186700271181</v>
      </c>
    </row>
    <row r="98" spans="1:3" x14ac:dyDescent="0.3">
      <c r="A98">
        <v>16</v>
      </c>
      <c r="B98">
        <v>43221.897300522192</v>
      </c>
      <c r="C98">
        <v>-9067.428800522197</v>
      </c>
    </row>
    <row r="99" spans="1:3" x14ac:dyDescent="0.3">
      <c r="A99">
        <v>17</v>
      </c>
      <c r="B99">
        <v>43352.282444283854</v>
      </c>
      <c r="C99">
        <v>-13392.751944283857</v>
      </c>
    </row>
    <row r="100" spans="1:3" x14ac:dyDescent="0.3">
      <c r="A100">
        <v>18</v>
      </c>
      <c r="B100">
        <v>43404.810087703067</v>
      </c>
      <c r="C100">
        <v>-19805.436087703067</v>
      </c>
    </row>
    <row r="101" spans="1:3" x14ac:dyDescent="0.3">
      <c r="A101">
        <v>19</v>
      </c>
      <c r="B101">
        <v>43395.629786926715</v>
      </c>
      <c r="C101">
        <v>-14787.370786926724</v>
      </c>
    </row>
    <row r="102" spans="1:3" x14ac:dyDescent="0.3">
      <c r="A102">
        <v>20</v>
      </c>
      <c r="B102">
        <v>43340.891098101703</v>
      </c>
      <c r="C102">
        <v>-6522.5488981017115</v>
      </c>
    </row>
    <row r="103" spans="1:3" x14ac:dyDescent="0.3">
      <c r="A103">
        <v>21</v>
      </c>
      <c r="B103">
        <v>43256.743577374917</v>
      </c>
      <c r="C103">
        <v>19876.86242262512</v>
      </c>
    </row>
    <row r="104" spans="1:3" x14ac:dyDescent="0.3">
      <c r="A104">
        <v>22</v>
      </c>
      <c r="B104">
        <v>43159.336780893267</v>
      </c>
      <c r="C104">
        <v>-12147.599280893253</v>
      </c>
    </row>
    <row r="105" spans="1:3" x14ac:dyDescent="0.3">
      <c r="A105">
        <v>23</v>
      </c>
      <c r="B105">
        <v>43064.820264803646</v>
      </c>
      <c r="C105">
        <v>32184.579235196397</v>
      </c>
    </row>
    <row r="106" spans="1:3" x14ac:dyDescent="0.3">
      <c r="A106">
        <v>24</v>
      </c>
      <c r="B106">
        <v>42989.343585252936</v>
      </c>
      <c r="C106">
        <v>31554.257614747141</v>
      </c>
    </row>
    <row r="107" spans="1:3" x14ac:dyDescent="0.3">
      <c r="A107">
        <v>25</v>
      </c>
      <c r="B107">
        <v>42949.056298388037</v>
      </c>
      <c r="C107">
        <v>-24406.565298388043</v>
      </c>
    </row>
    <row r="108" spans="1:3" x14ac:dyDescent="0.3">
      <c r="A108">
        <v>26</v>
      </c>
      <c r="B108">
        <v>42960.107960355854</v>
      </c>
      <c r="C108">
        <v>-19981.292960355851</v>
      </c>
    </row>
    <row r="109" spans="1:3" x14ac:dyDescent="0.3">
      <c r="A109">
        <v>27</v>
      </c>
      <c r="B109">
        <v>43038.648127303299</v>
      </c>
      <c r="C109">
        <v>8126.4108726967243</v>
      </c>
    </row>
    <row r="110" spans="1:3" x14ac:dyDescent="0.3">
      <c r="A110">
        <v>28</v>
      </c>
      <c r="B110">
        <v>43200.826355377249</v>
      </c>
      <c r="C110">
        <v>-4521.0593553772705</v>
      </c>
    </row>
    <row r="111" spans="1:3" x14ac:dyDescent="0.3">
      <c r="A111">
        <v>29</v>
      </c>
      <c r="B111">
        <v>43462.792200724565</v>
      </c>
      <c r="C111">
        <v>13194.115799275423</v>
      </c>
    </row>
    <row r="112" spans="1:3" x14ac:dyDescent="0.3">
      <c r="A112">
        <v>30</v>
      </c>
      <c r="B112">
        <v>43840.695219492205</v>
      </c>
      <c r="C112">
        <v>-4116.2092194922225</v>
      </c>
    </row>
    <row r="113" spans="1:3" x14ac:dyDescent="0.3">
      <c r="A113">
        <v>31</v>
      </c>
      <c r="B113">
        <v>44350.684967827052</v>
      </c>
      <c r="C113">
        <v>-6029.9019678270852</v>
      </c>
    </row>
    <row r="114" spans="1:3" x14ac:dyDescent="0.3">
      <c r="A114">
        <v>32</v>
      </c>
      <c r="B114">
        <v>45008.911001875924</v>
      </c>
      <c r="C114">
        <v>-14466.710701875923</v>
      </c>
    </row>
    <row r="115" spans="1:3" x14ac:dyDescent="0.3">
      <c r="A115">
        <v>33</v>
      </c>
      <c r="B115">
        <v>45831.522877785857</v>
      </c>
      <c r="C115">
        <v>23361.868022214127</v>
      </c>
    </row>
    <row r="116" spans="1:3" x14ac:dyDescent="0.3">
      <c r="A116">
        <v>34</v>
      </c>
      <c r="B116">
        <v>46834.670151703584</v>
      </c>
      <c r="C116">
        <v>12748.362848296427</v>
      </c>
    </row>
    <row r="117" spans="1:3" x14ac:dyDescent="0.3">
      <c r="A117">
        <v>35</v>
      </c>
      <c r="B117">
        <v>48034.502379776168</v>
      </c>
      <c r="C117">
        <v>31031.993420223836</v>
      </c>
    </row>
    <row r="118" spans="1:3" x14ac:dyDescent="0.3">
      <c r="A118">
        <v>36</v>
      </c>
      <c r="B118">
        <v>49447.169118150414</v>
      </c>
      <c r="C118">
        <v>46291.9518818496</v>
      </c>
    </row>
    <row r="119" spans="1:3" x14ac:dyDescent="0.3">
      <c r="A119">
        <v>37</v>
      </c>
      <c r="B119">
        <v>51088.819922973198</v>
      </c>
      <c r="C119">
        <v>-7612.3459229732107</v>
      </c>
    </row>
    <row r="120" spans="1:3" x14ac:dyDescent="0.3">
      <c r="A120">
        <v>38</v>
      </c>
      <c r="B120">
        <v>52975.604350391455</v>
      </c>
      <c r="C120">
        <v>-33054.606950391462</v>
      </c>
    </row>
    <row r="121" spans="1:3" x14ac:dyDescent="0.3">
      <c r="A121">
        <v>39</v>
      </c>
      <c r="B121">
        <v>55123.671956552105</v>
      </c>
      <c r="C121">
        <v>3739.7408434478784</v>
      </c>
    </row>
    <row r="122" spans="1:3" x14ac:dyDescent="0.3">
      <c r="A122">
        <v>40</v>
      </c>
      <c r="B122">
        <v>57549.172297601966</v>
      </c>
      <c r="C122">
        <v>-22007.262197601958</v>
      </c>
    </row>
    <row r="123" spans="1:3" x14ac:dyDescent="0.3">
      <c r="A123">
        <v>41</v>
      </c>
      <c r="B123">
        <v>60268.254929688032</v>
      </c>
      <c r="C123">
        <v>-16442.27272968804</v>
      </c>
    </row>
    <row r="124" spans="1:3" x14ac:dyDescent="0.3">
      <c r="A124">
        <v>42</v>
      </c>
      <c r="B124">
        <v>63297.069408957061</v>
      </c>
      <c r="C124">
        <v>-15106.341708957058</v>
      </c>
    </row>
    <row r="125" spans="1:3" x14ac:dyDescent="0.3">
      <c r="A125">
        <v>43</v>
      </c>
      <c r="B125">
        <v>66651.765291556105</v>
      </c>
      <c r="C125">
        <v>-21826.661291556098</v>
      </c>
    </row>
    <row r="126" spans="1:3" x14ac:dyDescent="0.3">
      <c r="A126">
        <v>44</v>
      </c>
      <c r="B126">
        <v>70348.492133631982</v>
      </c>
      <c r="C126">
        <v>-7510.6441336319986</v>
      </c>
    </row>
    <row r="127" spans="1:3" x14ac:dyDescent="0.3">
      <c r="A127">
        <v>45</v>
      </c>
      <c r="B127">
        <v>74403.399491331598</v>
      </c>
      <c r="C127">
        <v>11749.488508668437</v>
      </c>
    </row>
    <row r="128" spans="1:3" x14ac:dyDescent="0.3">
      <c r="A128">
        <v>46</v>
      </c>
      <c r="B128">
        <v>78832.636920801859</v>
      </c>
      <c r="C128">
        <v>-1384.5057208018843</v>
      </c>
    </row>
    <row r="129" spans="1:3" x14ac:dyDescent="0.3">
      <c r="A129">
        <v>47</v>
      </c>
      <c r="B129">
        <v>83652.353978189582</v>
      </c>
      <c r="C129">
        <v>34285.801021810432</v>
      </c>
    </row>
    <row r="130" spans="1:3" ht="15" thickBot="1" x14ac:dyDescent="0.35">
      <c r="A130" s="65">
        <v>48</v>
      </c>
      <c r="B130" s="65">
        <v>88878.700219641818</v>
      </c>
      <c r="C130" s="65">
        <v>-5848.3114196418173</v>
      </c>
    </row>
  </sheetData>
  <mergeCells count="1">
    <mergeCell ref="A1:L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8E72B-186F-4AB4-8341-99902A2D6ADD}">
  <sheetPr>
    <tabColor theme="4" tint="0.79998168889431442"/>
  </sheetPr>
  <dimension ref="A1:O50"/>
  <sheetViews>
    <sheetView topLeftCell="C13" zoomScale="80" zoomScaleNormal="80" workbookViewId="0">
      <selection activeCell="O15" sqref="O15"/>
    </sheetView>
  </sheetViews>
  <sheetFormatPr defaultRowHeight="14.4" x14ac:dyDescent="0.3"/>
  <cols>
    <col min="1" max="1" width="15" bestFit="1" customWidth="1"/>
    <col min="2" max="2" width="12.21875" bestFit="1" customWidth="1"/>
    <col min="3" max="3" width="16.33203125" bestFit="1" customWidth="1"/>
    <col min="4" max="12" width="13.77734375" customWidth="1"/>
    <col min="14" max="14" width="10.5546875" bestFit="1" customWidth="1"/>
  </cols>
  <sheetData>
    <row r="1" spans="1:15" s="43" customFormat="1" ht="43.2" x14ac:dyDescent="0.3">
      <c r="A1" s="42" t="s">
        <v>8961</v>
      </c>
      <c r="B1" s="42" t="s">
        <v>8934</v>
      </c>
      <c r="C1" s="42" t="s">
        <v>8938</v>
      </c>
      <c r="D1" s="42" t="s">
        <v>8941</v>
      </c>
      <c r="E1" s="42" t="s">
        <v>8942</v>
      </c>
      <c r="F1" s="42" t="s">
        <v>8943</v>
      </c>
      <c r="G1" s="42" t="s">
        <v>8944</v>
      </c>
      <c r="H1" s="42" t="s">
        <v>8945</v>
      </c>
      <c r="I1" s="42" t="s">
        <v>8946</v>
      </c>
      <c r="J1" s="42" t="s">
        <v>8947</v>
      </c>
      <c r="K1" s="42" t="s">
        <v>8948</v>
      </c>
    </row>
    <row r="2" spans="1:15" x14ac:dyDescent="0.3">
      <c r="A2" s="23">
        <v>0</v>
      </c>
      <c r="B2" s="23"/>
      <c r="C2" s="44">
        <f>N3</f>
        <v>47115.349639583328</v>
      </c>
      <c r="D2" s="23"/>
      <c r="E2" s="23"/>
      <c r="F2" s="23"/>
      <c r="G2" s="23"/>
      <c r="H2" s="23"/>
      <c r="I2" s="23"/>
      <c r="J2" s="23"/>
      <c r="K2" s="23"/>
      <c r="M2" s="22" t="s">
        <v>8953</v>
      </c>
      <c r="N2" s="23">
        <v>0.34</v>
      </c>
    </row>
    <row r="3" spans="1:15" x14ac:dyDescent="0.3">
      <c r="A3" s="23">
        <f>A2+1</f>
        <v>1</v>
      </c>
      <c r="B3" s="25">
        <v>14205.706999999997</v>
      </c>
      <c r="C3" s="45">
        <f>$N$2*B3+(1-$N$2)*C2</f>
        <v>35926.071142124994</v>
      </c>
      <c r="D3" s="44">
        <f>C2</f>
        <v>47115.349639583328</v>
      </c>
      <c r="E3" s="44">
        <f t="shared" ref="E3:E50" si="0">D3-B3</f>
        <v>32909.642639583333</v>
      </c>
      <c r="F3" s="46">
        <f>ABS(E3)</f>
        <v>32909.642639583333</v>
      </c>
      <c r="G3" s="44">
        <f>SUMSQ($E$3:E3)/A3</f>
        <v>1083044578.6650815</v>
      </c>
      <c r="H3" s="46">
        <f>SUM($F$3:F3)/A3</f>
        <v>32909.642639583333</v>
      </c>
      <c r="I3" s="40">
        <f t="shared" ref="I3:I50" si="1">F3/B3</f>
        <v>2.3166494029183724</v>
      </c>
      <c r="J3" s="47">
        <f>AVERAGE($I$3:I3)</f>
        <v>2.3166494029183724</v>
      </c>
      <c r="K3" s="24">
        <f>SUM($E$3:E3)/H3</f>
        <v>1</v>
      </c>
      <c r="M3" s="22" t="s">
        <v>9012</v>
      </c>
      <c r="N3" s="44">
        <f>AVERAGE(B3:B50)</f>
        <v>47115.349639583328</v>
      </c>
    </row>
    <row r="4" spans="1:15" x14ac:dyDescent="0.3">
      <c r="A4" s="23">
        <f t="shared" ref="A4:A14" si="2">A3+1</f>
        <v>2</v>
      </c>
      <c r="B4" s="25">
        <v>4519.8919999999998</v>
      </c>
      <c r="C4" s="45">
        <f t="shared" ref="C4:C50" si="3">$N$2*B4+(1-$N$2)*C3</f>
        <v>25247.970233802491</v>
      </c>
      <c r="D4" s="44">
        <f t="shared" ref="D4:D50" si="4">C3</f>
        <v>35926.071142124994</v>
      </c>
      <c r="E4" s="44">
        <f t="shared" si="0"/>
        <v>31406.179142124995</v>
      </c>
      <c r="F4" s="46">
        <f t="shared" ref="F4:F50" si="5">ABS(E4)</f>
        <v>31406.179142124995</v>
      </c>
      <c r="G4" s="44">
        <f>SUMSQ($E$3:E4)/A4</f>
        <v>1034696333.4861643</v>
      </c>
      <c r="H4" s="46">
        <f>SUM($F$3:F4)/A4</f>
        <v>32157.910890854164</v>
      </c>
      <c r="I4" s="40">
        <f t="shared" si="1"/>
        <v>6.9484357462799986</v>
      </c>
      <c r="J4" s="47">
        <f>AVERAGE($I$3:I4)</f>
        <v>4.6325425745991851</v>
      </c>
      <c r="K4" s="24">
        <f>SUM($E$3:E4)/H4</f>
        <v>2</v>
      </c>
      <c r="M4" s="22" t="s">
        <v>8956</v>
      </c>
      <c r="N4" s="25" cm="1">
        <f t="array" ref="N4:O4">LINEST(B3:B50,A3:A50)</f>
        <v>888.31219158163287</v>
      </c>
      <c r="O4" s="25">
        <v>25351.700945833323</v>
      </c>
    </row>
    <row r="5" spans="1:15" x14ac:dyDescent="0.3">
      <c r="A5" s="23">
        <f t="shared" si="2"/>
        <v>3</v>
      </c>
      <c r="B5" s="25">
        <v>55205.797000000028</v>
      </c>
      <c r="C5" s="45">
        <f t="shared" si="3"/>
        <v>35433.631334309655</v>
      </c>
      <c r="D5" s="44">
        <f t="shared" si="4"/>
        <v>25247.970233802491</v>
      </c>
      <c r="E5" s="44">
        <f t="shared" si="0"/>
        <v>-29957.826766197537</v>
      </c>
      <c r="F5" s="46">
        <f t="shared" si="5"/>
        <v>29957.826766197537</v>
      </c>
      <c r="G5" s="44">
        <f>SUMSQ($E$3:E5)/A5</f>
        <v>988954683.84194338</v>
      </c>
      <c r="H5" s="46">
        <f>SUM($F$3:F5)/A5</f>
        <v>31424.549515968622</v>
      </c>
      <c r="I5" s="40">
        <f t="shared" si="1"/>
        <v>0.54265726416733961</v>
      </c>
      <c r="J5" s="47">
        <f>AVERAGE($I$3:I5)</f>
        <v>3.2692474711219028</v>
      </c>
      <c r="K5" s="24">
        <f>SUM($E$3:E5)/H5</f>
        <v>1.0933488481052536</v>
      </c>
    </row>
    <row r="6" spans="1:15" x14ac:dyDescent="0.3">
      <c r="A6" s="23">
        <f t="shared" si="2"/>
        <v>4</v>
      </c>
      <c r="B6" s="25">
        <v>27906.854999999992</v>
      </c>
      <c r="C6" s="45">
        <f t="shared" si="3"/>
        <v>32874.527380644373</v>
      </c>
      <c r="D6" s="44">
        <f t="shared" si="4"/>
        <v>35433.631334309655</v>
      </c>
      <c r="E6" s="44">
        <f t="shared" si="0"/>
        <v>7526.7763343096631</v>
      </c>
      <c r="F6" s="46">
        <f t="shared" si="5"/>
        <v>7526.7763343096631</v>
      </c>
      <c r="G6" s="44">
        <f>SUMSQ($E$3:E6)/A6</f>
        <v>755879103.37813854</v>
      </c>
      <c r="H6" s="46">
        <f>SUM($F$3:F6)/A6</f>
        <v>25450.10622055388</v>
      </c>
      <c r="I6" s="40">
        <f t="shared" si="1"/>
        <v>0.26971066192552567</v>
      </c>
      <c r="J6" s="47">
        <f>AVERAGE($I$3:I6)</f>
        <v>2.5193632688228087</v>
      </c>
      <c r="K6" s="24">
        <f>SUM($E$3:E6)/H6</f>
        <v>1.645760178242152</v>
      </c>
      <c r="M6" s="22" t="s">
        <v>8954</v>
      </c>
      <c r="N6" s="24">
        <f>MIN(K3:K50)</f>
        <v>-5.9347239767352606</v>
      </c>
    </row>
    <row r="7" spans="1:15" s="49" customFormat="1" x14ac:dyDescent="0.3">
      <c r="A7" s="23">
        <f t="shared" si="2"/>
        <v>5</v>
      </c>
      <c r="B7" s="48">
        <v>23644.303</v>
      </c>
      <c r="C7" s="45">
        <f t="shared" si="3"/>
        <v>29736.251091225284</v>
      </c>
      <c r="D7" s="44">
        <f t="shared" si="4"/>
        <v>32874.527380644373</v>
      </c>
      <c r="E7" s="44">
        <f t="shared" si="0"/>
        <v>9230.224380644373</v>
      </c>
      <c r="F7" s="46">
        <f t="shared" si="5"/>
        <v>9230.224380644373</v>
      </c>
      <c r="G7" s="44">
        <f>SUMSQ($E$3:E7)/A7</f>
        <v>621742691.1259191</v>
      </c>
      <c r="H7" s="46">
        <f>SUM($F$3:F7)/A7</f>
        <v>22206.129852571979</v>
      </c>
      <c r="I7" s="40">
        <f t="shared" si="1"/>
        <v>0.39037836643543156</v>
      </c>
      <c r="J7" s="47">
        <f>AVERAGE($I$3:I7)</f>
        <v>2.0935662883453334</v>
      </c>
      <c r="K7" s="24">
        <f>SUM($E$3:E7)/H7</f>
        <v>2.3018417018103015</v>
      </c>
      <c r="M7" s="22" t="s">
        <v>8957</v>
      </c>
      <c r="N7" s="24">
        <f>MAX(K3:K50)</f>
        <v>3.1879961114146051</v>
      </c>
    </row>
    <row r="8" spans="1:15" x14ac:dyDescent="0.3">
      <c r="A8" s="23">
        <f t="shared" si="2"/>
        <v>6</v>
      </c>
      <c r="B8" s="25">
        <v>34322.935600000019</v>
      </c>
      <c r="C8" s="45">
        <f t="shared" si="3"/>
        <v>31295.72382420869</v>
      </c>
      <c r="D8" s="44">
        <f t="shared" si="4"/>
        <v>29736.251091225284</v>
      </c>
      <c r="E8" s="44">
        <f t="shared" si="0"/>
        <v>-4586.6845087747351</v>
      </c>
      <c r="F8" s="46">
        <f t="shared" si="5"/>
        <v>4586.6845087747351</v>
      </c>
      <c r="G8" s="44">
        <f>SUMSQ($E$3:E8)/A8</f>
        <v>521625188.40210503</v>
      </c>
      <c r="H8" s="46">
        <f>SUM($F$3:F8)/A8</f>
        <v>19269.555628605773</v>
      </c>
      <c r="I8" s="40">
        <f t="shared" si="1"/>
        <v>0.13363322305026651</v>
      </c>
      <c r="J8" s="47">
        <f>AVERAGE($I$3:I8)</f>
        <v>1.7669107774628221</v>
      </c>
      <c r="K8" s="24">
        <f>SUM($E$3:E8)/H8</f>
        <v>2.4146021900275962</v>
      </c>
    </row>
    <row r="9" spans="1:15" x14ac:dyDescent="0.3">
      <c r="A9" s="23">
        <f t="shared" si="2"/>
        <v>7</v>
      </c>
      <c r="B9" s="25">
        <v>33781.542999999998</v>
      </c>
      <c r="C9" s="45">
        <f t="shared" si="3"/>
        <v>32140.902343977734</v>
      </c>
      <c r="D9" s="44">
        <f t="shared" si="4"/>
        <v>31295.72382420869</v>
      </c>
      <c r="E9" s="44">
        <f t="shared" si="0"/>
        <v>-2485.8191757913082</v>
      </c>
      <c r="F9" s="46">
        <f t="shared" si="5"/>
        <v>2485.8191757913082</v>
      </c>
      <c r="G9" s="44">
        <f>SUMSQ($E$3:E9)/A9</f>
        <v>447990061.05533743</v>
      </c>
      <c r="H9" s="46">
        <f>SUM($F$3:F9)/A9</f>
        <v>16871.878992489419</v>
      </c>
      <c r="I9" s="40">
        <f t="shared" si="1"/>
        <v>7.3585128298944438E-2</v>
      </c>
      <c r="J9" s="47">
        <f>AVERAGE($I$3:I9)</f>
        <v>1.5250071132965537</v>
      </c>
      <c r="K9" s="24">
        <f>SUM($E$3:E9)/H9</f>
        <v>2.6104082459045888</v>
      </c>
      <c r="M9" s="22" t="s">
        <v>8955</v>
      </c>
      <c r="N9" s="39">
        <f>1.25*H50</f>
        <v>23088.926361264916</v>
      </c>
    </row>
    <row r="10" spans="1:15" x14ac:dyDescent="0.3">
      <c r="A10" s="23">
        <f t="shared" si="2"/>
        <v>8</v>
      </c>
      <c r="B10" s="25">
        <v>27117.536499999995</v>
      </c>
      <c r="C10" s="45">
        <f t="shared" si="3"/>
        <v>30432.957957025297</v>
      </c>
      <c r="D10" s="44">
        <f t="shared" si="4"/>
        <v>32140.902343977734</v>
      </c>
      <c r="E10" s="44">
        <f t="shared" si="0"/>
        <v>5023.3658439777391</v>
      </c>
      <c r="F10" s="46">
        <f t="shared" si="5"/>
        <v>5023.3658439777391</v>
      </c>
      <c r="G10" s="44">
        <f>SUMSQ($E$3:E10)/A10</f>
        <v>395145578.9737255</v>
      </c>
      <c r="H10" s="46">
        <f>SUM($F$3:F10)/A10</f>
        <v>15390.814848925458</v>
      </c>
      <c r="I10" s="40">
        <f t="shared" si="1"/>
        <v>0.18524418115848171</v>
      </c>
      <c r="J10" s="47">
        <f>AVERAGE($I$3:I10)</f>
        <v>1.3575367467792947</v>
      </c>
      <c r="K10" s="24">
        <f>SUM($E$3:E10)/H10</f>
        <v>3.1879961114146051</v>
      </c>
    </row>
    <row r="11" spans="1:15" x14ac:dyDescent="0.3">
      <c r="A11" s="23">
        <f t="shared" si="2"/>
        <v>9</v>
      </c>
      <c r="B11" s="25">
        <v>81623.526799999978</v>
      </c>
      <c r="C11" s="45">
        <f t="shared" si="3"/>
        <v>47837.751363636693</v>
      </c>
      <c r="D11" s="44">
        <f t="shared" si="4"/>
        <v>30432.957957025297</v>
      </c>
      <c r="E11" s="44">
        <f t="shared" si="0"/>
        <v>-51190.568842974681</v>
      </c>
      <c r="F11" s="46">
        <f t="shared" si="5"/>
        <v>51190.568842974681</v>
      </c>
      <c r="G11" s="44">
        <f>SUMSQ($E$3:E11)/A11</f>
        <v>642404330.02857041</v>
      </c>
      <c r="H11" s="46">
        <f>SUM($F$3:F11)/A11</f>
        <v>19368.565292708707</v>
      </c>
      <c r="I11" s="40">
        <f t="shared" si="1"/>
        <v>0.62715458213911301</v>
      </c>
      <c r="J11" s="47">
        <f>AVERAGE($I$3:I11)</f>
        <v>1.2763831729303856</v>
      </c>
      <c r="K11" s="24">
        <f>SUM($E$3:E11)/H11</f>
        <v>-0.10969893334835706</v>
      </c>
      <c r="M11" s="36" t="s">
        <v>8958</v>
      </c>
      <c r="N11" s="38">
        <f>SUM(G3:G50)/COUNT(G3:G50)</f>
        <v>597395833.75215626</v>
      </c>
    </row>
    <row r="12" spans="1:15" x14ac:dyDescent="0.3">
      <c r="A12" s="23">
        <f t="shared" si="2"/>
        <v>10</v>
      </c>
      <c r="B12" s="25">
        <v>31453.392999999989</v>
      </c>
      <c r="C12" s="45">
        <f t="shared" si="3"/>
        <v>42267.069520000208</v>
      </c>
      <c r="D12" s="44">
        <f t="shared" si="4"/>
        <v>47837.751363636693</v>
      </c>
      <c r="E12" s="44">
        <f t="shared" si="0"/>
        <v>16384.358363636704</v>
      </c>
      <c r="F12" s="46">
        <f t="shared" si="5"/>
        <v>16384.358363636704</v>
      </c>
      <c r="G12" s="44">
        <f>SUMSQ($E$3:E12)/A12</f>
        <v>605008616.92452061</v>
      </c>
      <c r="H12" s="46">
        <f>SUM($F$3:F12)/A12</f>
        <v>19070.144599801504</v>
      </c>
      <c r="I12" s="40">
        <f t="shared" si="1"/>
        <v>0.52090909122703266</v>
      </c>
      <c r="J12" s="47">
        <f>AVERAGE($I$3:I12)</f>
        <v>1.2008357647600503</v>
      </c>
      <c r="K12" s="24">
        <f>SUM($E$3:E12)/H12</f>
        <v>0.74774720956688367</v>
      </c>
      <c r="M12" s="36" t="s">
        <v>8959</v>
      </c>
      <c r="N12" s="38">
        <f>SUM(H3:H50)/COUNT(H3:H50)</f>
        <v>19687.996050524285</v>
      </c>
    </row>
    <row r="13" spans="1:15" x14ac:dyDescent="0.3">
      <c r="A13" s="23">
        <f t="shared" si="2"/>
        <v>11</v>
      </c>
      <c r="B13" s="25">
        <v>77907.660700000008</v>
      </c>
      <c r="C13" s="45">
        <f t="shared" si="3"/>
        <v>54384.870521200137</v>
      </c>
      <c r="D13" s="44">
        <f t="shared" si="4"/>
        <v>42267.069520000208</v>
      </c>
      <c r="E13" s="44">
        <f t="shared" si="0"/>
        <v>-35640.591179999799</v>
      </c>
      <c r="F13" s="46">
        <f t="shared" si="5"/>
        <v>35640.591179999799</v>
      </c>
      <c r="G13" s="44">
        <f>SUMSQ($E$3:E13)/A13</f>
        <v>665485264.44591689</v>
      </c>
      <c r="H13" s="46">
        <f>SUM($F$3:F13)/A13</f>
        <v>20576.548834364989</v>
      </c>
      <c r="I13" s="40">
        <f t="shared" si="1"/>
        <v>0.45747222878686428</v>
      </c>
      <c r="J13" s="47">
        <f>AVERAGE($I$3:I13)</f>
        <v>1.1332572614897607</v>
      </c>
      <c r="K13" s="24">
        <f>SUM($E$3:E13)/H13</f>
        <v>-1.0390928013036296</v>
      </c>
      <c r="M13" s="36" t="s">
        <v>8947</v>
      </c>
      <c r="N13" s="37">
        <f>SUM(J3:J50)/COUNT(J3:J50)</f>
        <v>1.1323577707240366</v>
      </c>
    </row>
    <row r="14" spans="1:15" x14ac:dyDescent="0.3">
      <c r="A14" s="23">
        <f t="shared" si="2"/>
        <v>12</v>
      </c>
      <c r="B14" s="25">
        <v>68167.058499999999</v>
      </c>
      <c r="C14" s="45">
        <f t="shared" si="3"/>
        <v>59070.814433992091</v>
      </c>
      <c r="D14" s="44">
        <f t="shared" si="4"/>
        <v>54384.870521200137</v>
      </c>
      <c r="E14" s="44">
        <f t="shared" si="0"/>
        <v>-13782.187978799862</v>
      </c>
      <c r="F14" s="46">
        <f t="shared" si="5"/>
        <v>13782.187978799862</v>
      </c>
      <c r="G14" s="44">
        <f>SUMSQ($E$3:E14)/A14</f>
        <v>625857217.86567175</v>
      </c>
      <c r="H14" s="46">
        <f>SUM($F$3:F14)/A14</f>
        <v>20010.352096401228</v>
      </c>
      <c r="I14" s="40">
        <f t="shared" si="1"/>
        <v>0.2021825245517945</v>
      </c>
      <c r="J14" s="47">
        <f>AVERAGE($I$3:I14)</f>
        <v>1.0556677000782635</v>
      </c>
      <c r="K14" s="24">
        <f>SUM($E$3:E14)/H14</f>
        <v>-1.7572470278813856</v>
      </c>
    </row>
    <row r="15" spans="1:15" x14ac:dyDescent="0.3">
      <c r="A15" s="23">
        <f>A14+1</f>
        <v>13</v>
      </c>
      <c r="B15" s="25">
        <v>18066.957599999994</v>
      </c>
      <c r="C15" s="45">
        <f t="shared" si="3"/>
        <v>45129.503110434773</v>
      </c>
      <c r="D15" s="44">
        <f t="shared" si="4"/>
        <v>59070.814433992091</v>
      </c>
      <c r="E15" s="55">
        <f t="shared" si="0"/>
        <v>41003.856833992097</v>
      </c>
      <c r="F15" s="56">
        <f t="shared" si="5"/>
        <v>41003.856833992097</v>
      </c>
      <c r="G15" s="55">
        <f>SUMSQ($E$3:E15)/A15</f>
        <v>707046376.12696779</v>
      </c>
      <c r="H15" s="56">
        <f>SUM($F$3:F15)/A15</f>
        <v>21625.237076215912</v>
      </c>
      <c r="I15" s="57">
        <f t="shared" si="1"/>
        <v>2.2695496243369782</v>
      </c>
      <c r="J15" s="58">
        <f>AVERAGE($I$3:I15)</f>
        <v>1.1490432327135491</v>
      </c>
      <c r="K15" s="54">
        <f>SUM($E$3:E15)/H15</f>
        <v>0.27008837244863271</v>
      </c>
    </row>
    <row r="16" spans="1:15" s="31" customFormat="1" x14ac:dyDescent="0.3">
      <c r="A16" s="52">
        <v>14</v>
      </c>
      <c r="B16" s="52">
        <v>11951.411</v>
      </c>
      <c r="C16" s="45">
        <f t="shared" si="3"/>
        <v>33848.951792886946</v>
      </c>
      <c r="D16" s="44">
        <f t="shared" si="4"/>
        <v>45129.503110434773</v>
      </c>
      <c r="E16" s="55">
        <f t="shared" si="0"/>
        <v>33178.092110434773</v>
      </c>
      <c r="F16" s="56">
        <f t="shared" si="5"/>
        <v>33178.092110434773</v>
      </c>
      <c r="G16" s="55">
        <f>SUMSQ($E$3:E16)/A16</f>
        <v>735170620.40993392</v>
      </c>
      <c r="H16" s="56">
        <f>SUM($F$3:F16)/A16</f>
        <v>22450.441007231544</v>
      </c>
      <c r="I16" s="57">
        <f t="shared" si="1"/>
        <v>2.776081594920865</v>
      </c>
      <c r="J16" s="58">
        <f>AVERAGE($I$3:I16)</f>
        <v>1.2652602585855004</v>
      </c>
      <c r="K16" s="54">
        <f>SUM($E$3:E16)/H16</f>
        <v>1.7379978051922165</v>
      </c>
    </row>
    <row r="17" spans="1:11" s="31" customFormat="1" x14ac:dyDescent="0.3">
      <c r="A17" s="52">
        <v>15</v>
      </c>
      <c r="B17" s="52">
        <v>32339.318399999989</v>
      </c>
      <c r="C17" s="45">
        <f t="shared" si="3"/>
        <v>33335.676439305375</v>
      </c>
      <c r="D17" s="44">
        <f t="shared" si="4"/>
        <v>33848.951792886946</v>
      </c>
      <c r="E17" s="55">
        <f t="shared" si="0"/>
        <v>1509.6333928869572</v>
      </c>
      <c r="F17" s="56">
        <f t="shared" si="5"/>
        <v>1509.6333928869572</v>
      </c>
      <c r="G17" s="55">
        <f>SUMSQ($E$3:E17)/A17</f>
        <v>686311178.58133292</v>
      </c>
      <c r="H17" s="56">
        <f>SUM($F$3:F17)/A17</f>
        <v>21054.387166275239</v>
      </c>
      <c r="I17" s="57">
        <f t="shared" si="1"/>
        <v>4.6681051660227867E-2</v>
      </c>
      <c r="J17" s="58">
        <f>AVERAGE($I$3:I17)</f>
        <v>1.1840216447904823</v>
      </c>
      <c r="K17" s="54">
        <f>SUM($E$3:E17)/H17</f>
        <v>1.9249408813936359</v>
      </c>
    </row>
    <row r="18" spans="1:11" s="31" customFormat="1" x14ac:dyDescent="0.3">
      <c r="A18" s="52">
        <v>16</v>
      </c>
      <c r="B18" s="52">
        <v>34154.468499999995</v>
      </c>
      <c r="C18" s="45">
        <f t="shared" si="3"/>
        <v>33614.065739941543</v>
      </c>
      <c r="D18" s="44">
        <f t="shared" si="4"/>
        <v>33335.676439305375</v>
      </c>
      <c r="E18" s="55">
        <f t="shared" si="0"/>
        <v>-818.79206069462089</v>
      </c>
      <c r="F18" s="56">
        <f t="shared" si="5"/>
        <v>818.79206069462089</v>
      </c>
      <c r="G18" s="55">
        <f>SUMSQ($E$3:E18)/A18</f>
        <v>643458631.19741559</v>
      </c>
      <c r="H18" s="56">
        <f>SUM($F$3:F18)/A18</f>
        <v>19789.662472176449</v>
      </c>
      <c r="I18" s="57">
        <f t="shared" si="1"/>
        <v>2.3973204580672102E-2</v>
      </c>
      <c r="J18" s="58">
        <f>AVERAGE($I$3:I18)</f>
        <v>1.111518617277369</v>
      </c>
      <c r="K18" s="54">
        <f>SUM($E$3:E18)/H18</f>
        <v>2.0065859427460393</v>
      </c>
    </row>
    <row r="19" spans="1:11" s="31" customFormat="1" x14ac:dyDescent="0.3">
      <c r="A19" s="52">
        <f>A18+1</f>
        <v>17</v>
      </c>
      <c r="B19" s="52">
        <v>29959.530499999997</v>
      </c>
      <c r="C19" s="45">
        <f t="shared" si="3"/>
        <v>32371.523758361414</v>
      </c>
      <c r="D19" s="44">
        <f t="shared" si="4"/>
        <v>33614.065739941543</v>
      </c>
      <c r="E19" s="55">
        <f t="shared" si="0"/>
        <v>3654.535239941546</v>
      </c>
      <c r="F19" s="56">
        <f t="shared" si="5"/>
        <v>3654.535239941546</v>
      </c>
      <c r="G19" s="55">
        <f>SUMSQ($E$3:E19)/A19</f>
        <v>606393748.64580142</v>
      </c>
      <c r="H19" s="56">
        <f>SUM($F$3:F19)/A19</f>
        <v>18840.537340868515</v>
      </c>
      <c r="I19" s="57">
        <f t="shared" si="1"/>
        <v>0.12198239354724022</v>
      </c>
      <c r="J19" s="58">
        <f>AVERAGE($I$3:I19)</f>
        <v>1.0533106041167732</v>
      </c>
      <c r="K19" s="54">
        <f>SUM($E$3:E19)/H19</f>
        <v>2.301643152938897</v>
      </c>
    </row>
    <row r="20" spans="1:11" x14ac:dyDescent="0.3">
      <c r="A20" s="52">
        <f t="shared" ref="A20:A50" si="6">A19+1</f>
        <v>18</v>
      </c>
      <c r="B20" s="23">
        <v>23599.374</v>
      </c>
      <c r="C20" s="45">
        <f t="shared" si="3"/>
        <v>29388.992840518531</v>
      </c>
      <c r="D20" s="44">
        <f t="shared" si="4"/>
        <v>32371.523758361414</v>
      </c>
      <c r="E20" s="55">
        <f t="shared" si="0"/>
        <v>8772.1497583614146</v>
      </c>
      <c r="F20" s="56">
        <f t="shared" si="5"/>
        <v>8772.1497583614146</v>
      </c>
      <c r="G20" s="55">
        <f>SUMSQ($E$3:E20)/A20</f>
        <v>576980241.0200969</v>
      </c>
      <c r="H20" s="56">
        <f>SUM($F$3:F20)/A20</f>
        <v>18281.182475173675</v>
      </c>
      <c r="I20" s="57">
        <f t="shared" si="1"/>
        <v>0.37171112074249996</v>
      </c>
      <c r="J20" s="58">
        <f>AVERAGE($I$3:I20)</f>
        <v>1.015443966151536</v>
      </c>
      <c r="K20" s="54">
        <f>SUM($E$3:E20)/H20</f>
        <v>2.8519130858993158</v>
      </c>
    </row>
    <row r="21" spans="1:11" x14ac:dyDescent="0.3">
      <c r="A21" s="52">
        <f t="shared" si="6"/>
        <v>19</v>
      </c>
      <c r="B21" s="23">
        <v>28608.258999999991</v>
      </c>
      <c r="C21" s="45">
        <f t="shared" si="3"/>
        <v>29123.543334742222</v>
      </c>
      <c r="D21" s="44">
        <f t="shared" si="4"/>
        <v>29388.992840518531</v>
      </c>
      <c r="E21" s="55">
        <f t="shared" si="0"/>
        <v>780.73384051854009</v>
      </c>
      <c r="F21" s="56">
        <f t="shared" si="5"/>
        <v>780.73384051854009</v>
      </c>
      <c r="G21" s="55">
        <f>SUMSQ($E$3:E21)/A21</f>
        <v>546644941.24691975</v>
      </c>
      <c r="H21" s="56">
        <f>SUM($F$3:F21)/A21</f>
        <v>17360.106231244456</v>
      </c>
      <c r="I21" s="57">
        <f t="shared" si="1"/>
        <v>2.7290505183085078E-2</v>
      </c>
      <c r="J21" s="58">
        <f>AVERAGE($I$3:I21)</f>
        <v>0.96343588925845958</v>
      </c>
      <c r="K21" s="54">
        <f>SUM($E$3:E21)/H21</f>
        <v>3.048200089463752</v>
      </c>
    </row>
    <row r="22" spans="1:11" x14ac:dyDescent="0.3">
      <c r="A22" s="52">
        <f t="shared" si="6"/>
        <v>20</v>
      </c>
      <c r="B22" s="23">
        <v>36818.342199999992</v>
      </c>
      <c r="C22" s="45">
        <f t="shared" si="3"/>
        <v>31739.774948929862</v>
      </c>
      <c r="D22" s="44">
        <f t="shared" si="4"/>
        <v>29123.543334742222</v>
      </c>
      <c r="E22" s="55">
        <f t="shared" si="0"/>
        <v>-7694.7988652577696</v>
      </c>
      <c r="F22" s="56">
        <f t="shared" si="5"/>
        <v>7694.7988652577696</v>
      </c>
      <c r="G22" s="55">
        <f>SUMSQ($E$3:E22)/A22</f>
        <v>522273190.66341239</v>
      </c>
      <c r="H22" s="56">
        <f>SUM($F$3:F22)/A22</f>
        <v>16876.840862945122</v>
      </c>
      <c r="I22" s="57">
        <f t="shared" si="1"/>
        <v>0.20899362669451671</v>
      </c>
      <c r="J22" s="58">
        <f>AVERAGE($I$3:I22)</f>
        <v>0.92571377613026251</v>
      </c>
      <c r="K22" s="54">
        <f>SUM($E$3:E22)/H22</f>
        <v>2.6795464192123828</v>
      </c>
    </row>
    <row r="23" spans="1:11" x14ac:dyDescent="0.3">
      <c r="A23" s="52">
        <f t="shared" si="6"/>
        <v>21</v>
      </c>
      <c r="B23" s="23">
        <v>63133.606000000036</v>
      </c>
      <c r="C23" s="45">
        <f t="shared" si="3"/>
        <v>42413.677506293723</v>
      </c>
      <c r="D23" s="44">
        <f t="shared" si="4"/>
        <v>31739.774948929862</v>
      </c>
      <c r="E23" s="55">
        <f t="shared" si="0"/>
        <v>-31393.831051070174</v>
      </c>
      <c r="F23" s="56">
        <f t="shared" si="5"/>
        <v>31393.831051070174</v>
      </c>
      <c r="G23" s="55">
        <f>SUMSQ($E$3:E23)/A23</f>
        <v>544335068.63482785</v>
      </c>
      <c r="H23" s="56">
        <f>SUM($F$3:F23)/A23</f>
        <v>17568.126109998695</v>
      </c>
      <c r="I23" s="57">
        <f t="shared" si="1"/>
        <v>0.49726022383499141</v>
      </c>
      <c r="J23" s="58">
        <f>AVERAGE($I$3:I23)</f>
        <v>0.90531122602096392</v>
      </c>
      <c r="K23" s="54">
        <f>SUM($E$3:E23)/H23</f>
        <v>0.78713275190922871</v>
      </c>
    </row>
    <row r="24" spans="1:11" x14ac:dyDescent="0.3">
      <c r="A24" s="52">
        <f t="shared" si="6"/>
        <v>22</v>
      </c>
      <c r="B24" s="23">
        <v>31011.737500000014</v>
      </c>
      <c r="C24" s="45">
        <f t="shared" si="3"/>
        <v>38537.017904153858</v>
      </c>
      <c r="D24" s="44">
        <f t="shared" si="4"/>
        <v>42413.677506293723</v>
      </c>
      <c r="E24" s="55">
        <f t="shared" si="0"/>
        <v>11401.940006293709</v>
      </c>
      <c r="F24" s="56">
        <f t="shared" si="5"/>
        <v>11401.940006293709</v>
      </c>
      <c r="G24" s="55">
        <f>SUMSQ($E$3:E24)/A24</f>
        <v>525501848.96538663</v>
      </c>
      <c r="H24" s="56">
        <f>SUM($F$3:F24)/A24</f>
        <v>17287.844923466651</v>
      </c>
      <c r="I24" s="57">
        <f t="shared" si="1"/>
        <v>0.36766530757245397</v>
      </c>
      <c r="J24" s="58">
        <f>AVERAGE($I$3:I24)</f>
        <v>0.88087277518239526</v>
      </c>
      <c r="K24" s="54">
        <f>SUM($E$3:E24)/H24</f>
        <v>1.4594293024284037</v>
      </c>
    </row>
    <row r="25" spans="1:11" x14ac:dyDescent="0.3">
      <c r="A25" s="52">
        <f t="shared" si="6"/>
        <v>23</v>
      </c>
      <c r="B25" s="23">
        <v>75249.399500000043</v>
      </c>
      <c r="C25" s="45">
        <f t="shared" si="3"/>
        <v>51019.227646741565</v>
      </c>
      <c r="D25" s="44">
        <f t="shared" si="4"/>
        <v>38537.017904153858</v>
      </c>
      <c r="E25" s="55">
        <f t="shared" si="0"/>
        <v>-36712.381595846186</v>
      </c>
      <c r="F25" s="56">
        <f t="shared" si="5"/>
        <v>36712.381595846186</v>
      </c>
      <c r="G25" s="55">
        <f>SUMSQ($E$3:E25)/A25</f>
        <v>561253897.37728405</v>
      </c>
      <c r="H25" s="56">
        <f>SUM($F$3:F25)/A25</f>
        <v>18132.389996178805</v>
      </c>
      <c r="I25" s="57">
        <f t="shared" si="1"/>
        <v>0.48787607395918375</v>
      </c>
      <c r="J25" s="58">
        <f>AVERAGE($I$3:I25)</f>
        <v>0.86378596208573399</v>
      </c>
      <c r="K25" s="54">
        <f>SUM($E$3:E25)/H25</f>
        <v>-0.63323114829983962</v>
      </c>
    </row>
    <row r="26" spans="1:11" x14ac:dyDescent="0.3">
      <c r="A26" s="52">
        <f t="shared" si="6"/>
        <v>24</v>
      </c>
      <c r="B26" s="23">
        <v>74543.601200000077</v>
      </c>
      <c r="C26" s="45">
        <f t="shared" si="3"/>
        <v>59017.514654849459</v>
      </c>
      <c r="D26" s="44">
        <f t="shared" si="4"/>
        <v>51019.227646741565</v>
      </c>
      <c r="E26" s="55">
        <f t="shared" si="0"/>
        <v>-23524.373553258512</v>
      </c>
      <c r="F26" s="56">
        <f t="shared" si="5"/>
        <v>23524.373553258512</v>
      </c>
      <c r="G26" s="55">
        <f>SUMSQ($E$3:E26)/A26</f>
        <v>560926491.28128254</v>
      </c>
      <c r="H26" s="56">
        <f>SUM($F$3:F26)/A26</f>
        <v>18357.055977723794</v>
      </c>
      <c r="I26" s="57">
        <f t="shared" si="1"/>
        <v>0.31557871064134324</v>
      </c>
      <c r="J26" s="58">
        <f>AVERAGE($I$3:I26)</f>
        <v>0.84094399327555103</v>
      </c>
      <c r="K26" s="54">
        <f>SUM($E$3:E26)/H26</f>
        <v>-1.9069706893327238</v>
      </c>
    </row>
    <row r="27" spans="1:11" x14ac:dyDescent="0.3">
      <c r="A27" s="52">
        <f t="shared" si="6"/>
        <v>25</v>
      </c>
      <c r="B27" s="23">
        <v>18542.490999999995</v>
      </c>
      <c r="C27" s="45">
        <f t="shared" si="3"/>
        <v>45256.006612200639</v>
      </c>
      <c r="D27" s="44">
        <f t="shared" si="4"/>
        <v>59017.514654849459</v>
      </c>
      <c r="E27" s="55">
        <f t="shared" si="0"/>
        <v>40475.023654849465</v>
      </c>
      <c r="F27" s="56">
        <f t="shared" si="5"/>
        <v>40475.023654849465</v>
      </c>
      <c r="G27" s="55">
        <f>SUMSQ($E$3:E27)/A27</f>
        <v>604018533.22445619</v>
      </c>
      <c r="H27" s="56">
        <f>SUM($F$3:F27)/A27</f>
        <v>19241.774684808821</v>
      </c>
      <c r="I27" s="57">
        <f t="shared" si="1"/>
        <v>2.1828255790901814</v>
      </c>
      <c r="J27" s="58">
        <f>AVERAGE($I$3:I27)</f>
        <v>0.89461925670813625</v>
      </c>
      <c r="K27" s="54">
        <f>SUM($E$3:E27)/H27</f>
        <v>0.28420746279747106</v>
      </c>
    </row>
    <row r="28" spans="1:11" x14ac:dyDescent="0.3">
      <c r="A28" s="52">
        <f t="shared" si="6"/>
        <v>26</v>
      </c>
      <c r="B28" s="23">
        <v>22978.815000000002</v>
      </c>
      <c r="C28" s="45">
        <f t="shared" si="3"/>
        <v>37681.761464052419</v>
      </c>
      <c r="D28" s="44">
        <f t="shared" si="4"/>
        <v>45256.006612200639</v>
      </c>
      <c r="E28" s="55">
        <f t="shared" si="0"/>
        <v>22277.191612200637</v>
      </c>
      <c r="F28" s="56">
        <f t="shared" si="5"/>
        <v>22277.191612200637</v>
      </c>
      <c r="G28" s="55">
        <f>SUMSQ($E$3:E28)/A28</f>
        <v>599874484.48992717</v>
      </c>
      <c r="H28" s="56">
        <f>SUM($F$3:F28)/A28</f>
        <v>19358.521489708506</v>
      </c>
      <c r="I28" s="57">
        <f t="shared" si="1"/>
        <v>0.96946651131490613</v>
      </c>
      <c r="J28" s="58">
        <f>AVERAGE($I$3:I28)</f>
        <v>0.89749799726993507</v>
      </c>
      <c r="K28" s="54">
        <f>SUM($E$3:E28)/H28</f>
        <v>1.4332627411572301</v>
      </c>
    </row>
    <row r="29" spans="1:11" x14ac:dyDescent="0.3">
      <c r="A29" s="52">
        <f t="shared" si="6"/>
        <v>27</v>
      </c>
      <c r="B29" s="23">
        <v>51165.059000000023</v>
      </c>
      <c r="C29" s="45">
        <f t="shared" si="3"/>
        <v>42266.082626274598</v>
      </c>
      <c r="D29" s="44">
        <f t="shared" si="4"/>
        <v>37681.761464052419</v>
      </c>
      <c r="E29" s="55">
        <f t="shared" si="0"/>
        <v>-13483.297535947604</v>
      </c>
      <c r="F29" s="56">
        <f t="shared" si="5"/>
        <v>13483.297535947604</v>
      </c>
      <c r="G29" s="55">
        <f>SUMSQ($E$3:E29)/A29</f>
        <v>584390218.85855544</v>
      </c>
      <c r="H29" s="56">
        <f>SUM($F$3:F29)/A29</f>
        <v>19140.920602532176</v>
      </c>
      <c r="I29" s="57">
        <f t="shared" si="1"/>
        <v>0.26352549570885081</v>
      </c>
      <c r="J29" s="58">
        <f>AVERAGE($I$3:I29)</f>
        <v>0.87401753424915418</v>
      </c>
      <c r="K29" s="54">
        <f>SUM($E$3:E29)/H29</f>
        <v>0.74513396378940866</v>
      </c>
    </row>
    <row r="30" spans="1:11" x14ac:dyDescent="0.3">
      <c r="A30" s="52">
        <f t="shared" si="6"/>
        <v>28</v>
      </c>
      <c r="B30" s="23">
        <v>38679.766999999978</v>
      </c>
      <c r="C30" s="45">
        <f t="shared" si="3"/>
        <v>41046.735313341225</v>
      </c>
      <c r="D30" s="44">
        <f t="shared" si="4"/>
        <v>42266.082626274598</v>
      </c>
      <c r="E30" s="55">
        <f t="shared" si="0"/>
        <v>3586.3156262746197</v>
      </c>
      <c r="F30" s="56">
        <f t="shared" si="5"/>
        <v>3586.3156262746197</v>
      </c>
      <c r="G30" s="55">
        <f>SUMSQ($E$3:E30)/A30</f>
        <v>563978484.60543787</v>
      </c>
      <c r="H30" s="56">
        <f>SUM($F$3:F30)/A30</f>
        <v>18585.398996237262</v>
      </c>
      <c r="I30" s="57">
        <f t="shared" si="1"/>
        <v>9.271812899686345E-2</v>
      </c>
      <c r="J30" s="58">
        <f>AVERAGE($I$3:I30)</f>
        <v>0.84611398406157245</v>
      </c>
      <c r="K30" s="54">
        <f>SUM($E$3:E30)/H30</f>
        <v>0.96037032452364346</v>
      </c>
    </row>
    <row r="31" spans="1:11" x14ac:dyDescent="0.3">
      <c r="A31" s="52">
        <f t="shared" si="6"/>
        <v>29</v>
      </c>
      <c r="B31" s="23">
        <v>56656.907999999989</v>
      </c>
      <c r="C31" s="45">
        <f t="shared" si="3"/>
        <v>46354.194026805199</v>
      </c>
      <c r="D31" s="44">
        <f t="shared" si="4"/>
        <v>41046.735313341225</v>
      </c>
      <c r="E31" s="55">
        <f t="shared" si="0"/>
        <v>-15610.172686658763</v>
      </c>
      <c r="F31" s="56">
        <f t="shared" si="5"/>
        <v>15610.172686658763</v>
      </c>
      <c r="G31" s="55">
        <f>SUMSQ($E$3:E31)/A31</f>
        <v>552933622.76757133</v>
      </c>
      <c r="H31" s="56">
        <f>SUM($F$3:F31)/A31</f>
        <v>18482.804985562143</v>
      </c>
      <c r="I31" s="57">
        <f t="shared" si="1"/>
        <v>0.27552108361894312</v>
      </c>
      <c r="J31" s="58">
        <f>AVERAGE($I$3:I31)</f>
        <v>0.8264383668049301</v>
      </c>
      <c r="K31" s="54">
        <f>SUM($E$3:E31)/H31</f>
        <v>0.12112301030648591</v>
      </c>
    </row>
    <row r="32" spans="1:11" x14ac:dyDescent="0.3">
      <c r="A32" s="52">
        <f t="shared" si="6"/>
        <v>30</v>
      </c>
      <c r="B32" s="23">
        <v>39724.485999999983</v>
      </c>
      <c r="C32" s="45">
        <f t="shared" si="3"/>
        <v>44100.093297691419</v>
      </c>
      <c r="D32" s="44">
        <f t="shared" si="4"/>
        <v>46354.194026805199</v>
      </c>
      <c r="E32" s="55">
        <f t="shared" si="0"/>
        <v>6629.7080268052159</v>
      </c>
      <c r="F32" s="56">
        <f t="shared" si="5"/>
        <v>6629.7080268052159</v>
      </c>
      <c r="G32" s="55">
        <f>SUMSQ($E$3:E32)/A32</f>
        <v>535967602.95934176</v>
      </c>
      <c r="H32" s="56">
        <f>SUM($F$3:F32)/A32</f>
        <v>18087.701753603578</v>
      </c>
      <c r="I32" s="57">
        <f t="shared" si="1"/>
        <v>0.16689222931179573</v>
      </c>
      <c r="J32" s="58">
        <f>AVERAGE($I$3:I32)</f>
        <v>0.80445349555515888</v>
      </c>
      <c r="K32" s="54">
        <f>SUM($E$3:E32)/H32</f>
        <v>0.49030004620666601</v>
      </c>
    </row>
    <row r="33" spans="1:11" x14ac:dyDescent="0.3">
      <c r="A33" s="52">
        <f t="shared" si="6"/>
        <v>31</v>
      </c>
      <c r="B33" s="23">
        <v>38320.782999999967</v>
      </c>
      <c r="C33" s="45">
        <f t="shared" si="3"/>
        <v>42135.127796476321</v>
      </c>
      <c r="D33" s="44">
        <f t="shared" si="4"/>
        <v>44100.093297691419</v>
      </c>
      <c r="E33" s="55">
        <f t="shared" si="0"/>
        <v>5779.3102976914524</v>
      </c>
      <c r="F33" s="56">
        <f t="shared" si="5"/>
        <v>5779.3102976914524</v>
      </c>
      <c r="G33" s="55">
        <f>SUMSQ($E$3:E33)/A33</f>
        <v>519755758.59023404</v>
      </c>
      <c r="H33" s="56">
        <f>SUM($F$3:F33)/A33</f>
        <v>17690.656867928996</v>
      </c>
      <c r="I33" s="57">
        <f t="shared" si="1"/>
        <v>0.15081399296281231</v>
      </c>
      <c r="J33" s="58">
        <f>AVERAGE($I$3:I33)</f>
        <v>0.78336835031024454</v>
      </c>
      <c r="K33" s="54">
        <f>SUM($E$3:E33)/H33</f>
        <v>0.82799137491667685</v>
      </c>
    </row>
    <row r="34" spans="1:11" x14ac:dyDescent="0.3">
      <c r="A34" s="52">
        <f t="shared" si="6"/>
        <v>32</v>
      </c>
      <c r="B34" s="23">
        <v>30542.2003</v>
      </c>
      <c r="C34" s="45">
        <f t="shared" si="3"/>
        <v>38193.53244767437</v>
      </c>
      <c r="D34" s="44">
        <f t="shared" si="4"/>
        <v>42135.127796476321</v>
      </c>
      <c r="E34" s="55">
        <f t="shared" si="0"/>
        <v>11592.927496476321</v>
      </c>
      <c r="F34" s="56">
        <f t="shared" si="5"/>
        <v>11592.927496476321</v>
      </c>
      <c r="G34" s="55">
        <f>SUMSQ($E$3:E34)/A34</f>
        <v>507713265.1323691</v>
      </c>
      <c r="H34" s="56">
        <f>SUM($F$3:F34)/A34</f>
        <v>17500.102825071099</v>
      </c>
      <c r="I34" s="57">
        <f t="shared" si="1"/>
        <v>0.37957080310537811</v>
      </c>
      <c r="J34" s="58">
        <f>AVERAGE($I$3:I34)</f>
        <v>0.77074967696009244</v>
      </c>
      <c r="K34" s="54">
        <f>SUM($E$3:E34)/H34</f>
        <v>1.4994562638877176</v>
      </c>
    </row>
    <row r="35" spans="1:11" x14ac:dyDescent="0.3">
      <c r="A35" s="52">
        <f t="shared" si="6"/>
        <v>33</v>
      </c>
      <c r="B35" s="23">
        <v>69193.390899999984</v>
      </c>
      <c r="C35" s="45">
        <f t="shared" si="3"/>
        <v>48733.484321465075</v>
      </c>
      <c r="D35" s="44">
        <f t="shared" si="4"/>
        <v>38193.53244767437</v>
      </c>
      <c r="E35" s="55">
        <f t="shared" si="0"/>
        <v>-30999.858452325614</v>
      </c>
      <c r="F35" s="56">
        <f t="shared" si="5"/>
        <v>30999.858452325614</v>
      </c>
      <c r="G35" s="55">
        <f>SUMSQ($E$3:E35)/A35</f>
        <v>521448960.85757679</v>
      </c>
      <c r="H35" s="56">
        <f>SUM($F$3:F35)/A35</f>
        <v>17909.186328927295</v>
      </c>
      <c r="I35" s="57">
        <f t="shared" si="1"/>
        <v>0.44801762204611972</v>
      </c>
      <c r="J35" s="58">
        <f>AVERAGE($I$3:I35)</f>
        <v>0.76096991772027511</v>
      </c>
      <c r="K35" s="54">
        <f>SUM($E$3:E35)/H35</f>
        <v>-0.26574181345728815</v>
      </c>
    </row>
    <row r="36" spans="1:11" x14ac:dyDescent="0.3">
      <c r="A36" s="52">
        <f t="shared" si="6"/>
        <v>34</v>
      </c>
      <c r="B36" s="23">
        <v>59583.03300000001</v>
      </c>
      <c r="C36" s="45">
        <f t="shared" si="3"/>
        <v>52422.330872166953</v>
      </c>
      <c r="D36" s="44">
        <f t="shared" si="4"/>
        <v>48733.484321465075</v>
      </c>
      <c r="E36" s="55">
        <f t="shared" si="0"/>
        <v>-10849.548678534935</v>
      </c>
      <c r="F36" s="56">
        <f t="shared" si="5"/>
        <v>10849.548678534935</v>
      </c>
      <c r="G36" s="55">
        <f>SUMSQ($E$3:E36)/A36</f>
        <v>509574365.14199805</v>
      </c>
      <c r="H36" s="56">
        <f>SUM($F$3:F36)/A36</f>
        <v>17701.549927445165</v>
      </c>
      <c r="I36" s="57">
        <f t="shared" si="1"/>
        <v>0.18209124531366055</v>
      </c>
      <c r="J36" s="58">
        <f>AVERAGE($I$3:I36)</f>
        <v>0.74394407441419819</v>
      </c>
      <c r="K36" s="54">
        <f>SUM($E$3:E36)/H36</f>
        <v>-0.88177410425106961</v>
      </c>
    </row>
    <row r="37" spans="1:11" x14ac:dyDescent="0.3">
      <c r="A37" s="52">
        <f t="shared" si="6"/>
        <v>35</v>
      </c>
      <c r="B37" s="23">
        <v>79066.495800000004</v>
      </c>
      <c r="C37" s="45">
        <f t="shared" si="3"/>
        <v>61481.346947630191</v>
      </c>
      <c r="D37" s="44">
        <f t="shared" si="4"/>
        <v>52422.330872166953</v>
      </c>
      <c r="E37" s="55">
        <f t="shared" si="0"/>
        <v>-26644.164927833051</v>
      </c>
      <c r="F37" s="56">
        <f t="shared" si="5"/>
        <v>26644.164927833051</v>
      </c>
      <c r="G37" s="55">
        <f>SUMSQ($E$3:E37)/A37</f>
        <v>515298283.98655725</v>
      </c>
      <c r="H37" s="56">
        <f>SUM($F$3:F37)/A37</f>
        <v>17957.053213170533</v>
      </c>
      <c r="I37" s="57">
        <f t="shared" si="1"/>
        <v>0.33698426442509738</v>
      </c>
      <c r="J37" s="58">
        <f>AVERAGE($I$3:I37)</f>
        <v>0.73231665127165246</v>
      </c>
      <c r="K37" s="54">
        <f>SUM($E$3:E37)/H37</f>
        <v>-2.352999278744206</v>
      </c>
    </row>
    <row r="38" spans="1:11" x14ac:dyDescent="0.3">
      <c r="A38" s="52">
        <f t="shared" si="6"/>
        <v>36</v>
      </c>
      <c r="B38" s="23">
        <v>95739.121000000014</v>
      </c>
      <c r="C38" s="45">
        <f t="shared" si="3"/>
        <v>73128.990125435928</v>
      </c>
      <c r="D38" s="44">
        <f t="shared" si="4"/>
        <v>61481.346947630191</v>
      </c>
      <c r="E38" s="55">
        <f t="shared" si="0"/>
        <v>-34257.774052369823</v>
      </c>
      <c r="F38" s="56">
        <f t="shared" si="5"/>
        <v>34257.774052369823</v>
      </c>
      <c r="G38" s="55">
        <f>SUMSQ($E$3:E38)/A38</f>
        <v>533584306.18202019</v>
      </c>
      <c r="H38" s="56">
        <f>SUM($F$3:F38)/A38</f>
        <v>18409.851014259402</v>
      </c>
      <c r="I38" s="57">
        <f t="shared" si="1"/>
        <v>0.35782419657236897</v>
      </c>
      <c r="J38" s="58">
        <f>AVERAGE($I$3:I38)</f>
        <v>0.72191408308556126</v>
      </c>
      <c r="K38" s="54">
        <f>SUM($E$3:E38)/H38</f>
        <v>-4.155965588861628</v>
      </c>
    </row>
    <row r="39" spans="1:11" x14ac:dyDescent="0.3">
      <c r="A39" s="52">
        <f t="shared" si="6"/>
        <v>37</v>
      </c>
      <c r="B39" s="23">
        <v>43476.473999999987</v>
      </c>
      <c r="C39" s="45">
        <f t="shared" si="3"/>
        <v>63047.1346427877</v>
      </c>
      <c r="D39" s="44">
        <f t="shared" si="4"/>
        <v>73128.990125435928</v>
      </c>
      <c r="E39" s="55">
        <f t="shared" si="0"/>
        <v>29652.516125435941</v>
      </c>
      <c r="F39" s="56">
        <f t="shared" si="5"/>
        <v>29652.516125435941</v>
      </c>
      <c r="G39" s="55">
        <f>SUMSQ($E$3:E39)/A39</f>
        <v>542927209.0573504</v>
      </c>
      <c r="H39" s="56">
        <f>SUM($F$3:F39)/A39</f>
        <v>18713.706828074985</v>
      </c>
      <c r="I39" s="57">
        <f t="shared" si="1"/>
        <v>0.68203590119649427</v>
      </c>
      <c r="J39" s="58">
        <f>AVERAGE($I$3:I39)</f>
        <v>0.72083629438585672</v>
      </c>
      <c r="K39" s="54">
        <f>SUM($E$3:E39)/H39</f>
        <v>-2.5039502657804333</v>
      </c>
    </row>
    <row r="40" spans="1:11" x14ac:dyDescent="0.3">
      <c r="A40" s="52">
        <f t="shared" si="6"/>
        <v>38</v>
      </c>
      <c r="B40" s="23">
        <v>19920.997399999997</v>
      </c>
      <c r="C40" s="45">
        <f t="shared" si="3"/>
        <v>48384.247980239874</v>
      </c>
      <c r="D40" s="44">
        <f t="shared" si="4"/>
        <v>63047.1346427877</v>
      </c>
      <c r="E40" s="55">
        <f t="shared" si="0"/>
        <v>43126.137242787707</v>
      </c>
      <c r="F40" s="56">
        <f t="shared" si="5"/>
        <v>43126.137242787707</v>
      </c>
      <c r="G40" s="55">
        <f>SUMSQ($E$3:E40)/A40</f>
        <v>577583432.85804534</v>
      </c>
      <c r="H40" s="56">
        <f>SUM($F$3:F40)/A40</f>
        <v>19356.139207409531</v>
      </c>
      <c r="I40" s="57">
        <f t="shared" si="1"/>
        <v>2.1648583339902308</v>
      </c>
      <c r="J40" s="58">
        <f>AVERAGE($I$3:I40)</f>
        <v>0.75883687437544556</v>
      </c>
      <c r="K40" s="54">
        <f>SUM($E$3:E40)/H40</f>
        <v>-0.19280983170854304</v>
      </c>
    </row>
    <row r="41" spans="1:11" x14ac:dyDescent="0.3">
      <c r="A41" s="52">
        <f t="shared" si="6"/>
        <v>39</v>
      </c>
      <c r="B41" s="23">
        <v>58863.412799999984</v>
      </c>
      <c r="C41" s="45">
        <f t="shared" si="3"/>
        <v>51947.164018958312</v>
      </c>
      <c r="D41" s="44">
        <f t="shared" si="4"/>
        <v>48384.247980239874</v>
      </c>
      <c r="E41" s="55">
        <f t="shared" si="0"/>
        <v>-10479.16481976011</v>
      </c>
      <c r="F41" s="56">
        <f t="shared" si="5"/>
        <v>10479.16481976011</v>
      </c>
      <c r="G41" s="55">
        <f>SUMSQ($E$3:E41)/A41</f>
        <v>565589316.51090825</v>
      </c>
      <c r="H41" s="56">
        <f>SUM($F$3:F41)/A41</f>
        <v>19128.524479521086</v>
      </c>
      <c r="I41" s="57">
        <f t="shared" si="1"/>
        <v>0.17802509778638104</v>
      </c>
      <c r="J41" s="58">
        <f>AVERAGE($I$3:I41)</f>
        <v>0.74394426471931574</v>
      </c>
      <c r="K41" s="54">
        <f>SUM($E$3:E41)/H41</f>
        <v>-0.74293334951592016</v>
      </c>
    </row>
    <row r="42" spans="1:11" x14ac:dyDescent="0.3">
      <c r="A42" s="52">
        <f t="shared" si="6"/>
        <v>40</v>
      </c>
      <c r="B42" s="23">
        <v>35541.910100000008</v>
      </c>
      <c r="C42" s="45">
        <f t="shared" si="3"/>
        <v>46369.377686512489</v>
      </c>
      <c r="D42" s="44">
        <f t="shared" si="4"/>
        <v>51947.164018958312</v>
      </c>
      <c r="E42" s="55">
        <f t="shared" si="0"/>
        <v>16405.253918958304</v>
      </c>
      <c r="F42" s="56">
        <f t="shared" si="5"/>
        <v>16405.253918958304</v>
      </c>
      <c r="G42" s="55">
        <f>SUMSQ($E$3:E42)/A42</f>
        <v>558177892.501773</v>
      </c>
      <c r="H42" s="56">
        <f>SUM($F$3:F42)/A42</f>
        <v>19060.442715507019</v>
      </c>
      <c r="I42" s="57">
        <f t="shared" si="1"/>
        <v>0.46157490896805514</v>
      </c>
      <c r="J42" s="58">
        <f>AVERAGE($I$3:I42)</f>
        <v>0.73688503082553414</v>
      </c>
      <c r="K42" s="54">
        <f>SUM($E$3:E42)/H42</f>
        <v>0.11510934918135077</v>
      </c>
    </row>
    <row r="43" spans="1:11" x14ac:dyDescent="0.3">
      <c r="A43" s="52">
        <f t="shared" si="6"/>
        <v>41</v>
      </c>
      <c r="B43" s="23">
        <v>43825.982199999991</v>
      </c>
      <c r="C43" s="45">
        <f t="shared" si="3"/>
        <v>45504.623221098234</v>
      </c>
      <c r="D43" s="44">
        <f t="shared" si="4"/>
        <v>46369.377686512489</v>
      </c>
      <c r="E43" s="55">
        <f t="shared" si="0"/>
        <v>2543.3954865124979</v>
      </c>
      <c r="F43" s="56">
        <f t="shared" si="5"/>
        <v>2543.3954865124979</v>
      </c>
      <c r="G43" s="55">
        <f>SUMSQ($E$3:E43)/A43</f>
        <v>544721574.65052998</v>
      </c>
      <c r="H43" s="56">
        <f>SUM($F$3:F43)/A43</f>
        <v>18657.587905043736</v>
      </c>
      <c r="I43" s="57">
        <f t="shared" si="1"/>
        <v>5.803396430240184E-2</v>
      </c>
      <c r="J43" s="58">
        <f>AVERAGE($I$3:I43)</f>
        <v>0.72032768773960409</v>
      </c>
      <c r="K43" s="54">
        <f>SUM($E$3:E43)/H43</f>
        <v>0.25391442166659989</v>
      </c>
    </row>
    <row r="44" spans="1:11" x14ac:dyDescent="0.3">
      <c r="A44" s="52">
        <f t="shared" si="6"/>
        <v>42</v>
      </c>
      <c r="B44" s="23">
        <v>48190.727700000003</v>
      </c>
      <c r="C44" s="45">
        <f t="shared" si="3"/>
        <v>46417.89874392483</v>
      </c>
      <c r="D44" s="44">
        <f t="shared" si="4"/>
        <v>45504.623221098234</v>
      </c>
      <c r="E44" s="55">
        <f t="shared" si="0"/>
        <v>-2686.1044789017687</v>
      </c>
      <c r="F44" s="56">
        <f t="shared" si="5"/>
        <v>2686.1044789017687</v>
      </c>
      <c r="G44" s="55">
        <f>SUMSQ($E$3:E44)/A44</f>
        <v>531923802.80817395</v>
      </c>
      <c r="H44" s="56">
        <f>SUM($F$3:F44)/A44</f>
        <v>18277.314490135592</v>
      </c>
      <c r="I44" s="57">
        <f t="shared" si="1"/>
        <v>5.5739031284679448E-2</v>
      </c>
      <c r="J44" s="58">
        <f>AVERAGE($I$3:I44)</f>
        <v>0.70450414830020114</v>
      </c>
      <c r="K44" s="54">
        <f>SUM($E$3:E44)/H44</f>
        <v>0.11223345556636763</v>
      </c>
    </row>
    <row r="45" spans="1:11" x14ac:dyDescent="0.3">
      <c r="A45" s="52">
        <f t="shared" si="6"/>
        <v>43</v>
      </c>
      <c r="B45" s="23">
        <v>44825.104000000007</v>
      </c>
      <c r="C45" s="45">
        <f t="shared" si="3"/>
        <v>45876.348530990384</v>
      </c>
      <c r="D45" s="44">
        <f t="shared" si="4"/>
        <v>46417.89874392483</v>
      </c>
      <c r="E45" s="55">
        <f t="shared" si="0"/>
        <v>1592.7947439248237</v>
      </c>
      <c r="F45" s="56">
        <f t="shared" si="5"/>
        <v>1592.7947439248237</v>
      </c>
      <c r="G45" s="55">
        <f>SUMSQ($E$3:E45)/A45</f>
        <v>519612481.69859493</v>
      </c>
      <c r="H45" s="56">
        <f>SUM($F$3:F45)/A45</f>
        <v>17889.302403014412</v>
      </c>
      <c r="I45" s="57">
        <f t="shared" si="1"/>
        <v>3.5533542631040485E-2</v>
      </c>
      <c r="J45" s="58">
        <f>AVERAGE($I$3:I45)</f>
        <v>0.68894669235440675</v>
      </c>
      <c r="K45" s="54">
        <f>SUM($E$3:E45)/H45</f>
        <v>0.20370391340759808</v>
      </c>
    </row>
    <row r="46" spans="1:11" x14ac:dyDescent="0.3">
      <c r="A46" s="52">
        <f t="shared" si="6"/>
        <v>44</v>
      </c>
      <c r="B46" s="23">
        <v>62837.847999999984</v>
      </c>
      <c r="C46" s="45">
        <f t="shared" si="3"/>
        <v>51643.258350453645</v>
      </c>
      <c r="D46" s="44">
        <f t="shared" si="4"/>
        <v>45876.348530990384</v>
      </c>
      <c r="E46" s="55">
        <f t="shared" si="0"/>
        <v>-16961.499469009599</v>
      </c>
      <c r="F46" s="56">
        <f t="shared" si="5"/>
        <v>16961.499469009599</v>
      </c>
      <c r="G46" s="55">
        <f>SUMSQ($E$3:E46)/A46</f>
        <v>514341572.21083623</v>
      </c>
      <c r="H46" s="56">
        <f>SUM($F$3:F46)/A46</f>
        <v>17868.215972696122</v>
      </c>
      <c r="I46" s="57">
        <f t="shared" si="1"/>
        <v>0.26992489413401943</v>
      </c>
      <c r="J46" s="58">
        <f>AVERAGE($I$3:I46)</f>
        <v>0.67942346966757972</v>
      </c>
      <c r="K46" s="54">
        <f>SUM($E$3:E46)/H46</f>
        <v>-0.74531103618478178</v>
      </c>
    </row>
    <row r="47" spans="1:11" x14ac:dyDescent="0.3">
      <c r="A47" s="52">
        <f t="shared" si="6"/>
        <v>45</v>
      </c>
      <c r="B47" s="23">
        <v>86152.888000000035</v>
      </c>
      <c r="C47" s="45">
        <f t="shared" si="3"/>
        <v>63376.532431299413</v>
      </c>
      <c r="D47" s="44">
        <f t="shared" si="4"/>
        <v>51643.258350453645</v>
      </c>
      <c r="E47" s="55">
        <f t="shared" si="0"/>
        <v>-34509.62964954639</v>
      </c>
      <c r="F47" s="56">
        <f t="shared" si="5"/>
        <v>34509.62964954639</v>
      </c>
      <c r="G47" s="55">
        <f>SUMSQ($E$3:E47)/A47</f>
        <v>529376527.01834768</v>
      </c>
      <c r="H47" s="56">
        <f>SUM($F$3:F47)/A47</f>
        <v>18238.025165515017</v>
      </c>
      <c r="I47" s="57">
        <f t="shared" si="1"/>
        <v>0.40056265611834596</v>
      </c>
      <c r="J47" s="58">
        <f>AVERAGE($I$3:I47)</f>
        <v>0.67322656269981895</v>
      </c>
      <c r="K47" s="54">
        <f>SUM($E$3:E47)/H47</f>
        <v>-2.6223786718620552</v>
      </c>
    </row>
    <row r="48" spans="1:11" x14ac:dyDescent="0.3">
      <c r="A48" s="52">
        <f t="shared" si="6"/>
        <v>46</v>
      </c>
      <c r="B48" s="23">
        <v>77448.131199999974</v>
      </c>
      <c r="C48" s="45">
        <f t="shared" si="3"/>
        <v>68160.876012657594</v>
      </c>
      <c r="D48" s="44">
        <f t="shared" si="4"/>
        <v>63376.532431299413</v>
      </c>
      <c r="E48" s="55">
        <f t="shared" si="0"/>
        <v>-14071.598768700562</v>
      </c>
      <c r="F48" s="56">
        <f t="shared" si="5"/>
        <v>14071.598768700562</v>
      </c>
      <c r="G48" s="55">
        <f>SUMSQ($E$3:E48)/A48</f>
        <v>522172904.51593351</v>
      </c>
      <c r="H48" s="56">
        <f>SUM($F$3:F48)/A48</f>
        <v>18147.450678627745</v>
      </c>
      <c r="I48" s="57">
        <f t="shared" si="1"/>
        <v>0.18169061732893776</v>
      </c>
      <c r="J48" s="58">
        <f>AVERAGE($I$3:I48)</f>
        <v>0.66254099867001714</v>
      </c>
      <c r="K48" s="54">
        <f>SUM($E$3:E48)/H48</f>
        <v>-3.4108706548258354</v>
      </c>
    </row>
    <row r="49" spans="1:11" x14ac:dyDescent="0.3">
      <c r="A49" s="52">
        <f t="shared" si="6"/>
        <v>47</v>
      </c>
      <c r="B49" s="23">
        <v>117938.15500000001</v>
      </c>
      <c r="C49" s="45">
        <f t="shared" si="3"/>
        <v>85085.150868354016</v>
      </c>
      <c r="D49" s="44">
        <f t="shared" si="4"/>
        <v>68160.876012657594</v>
      </c>
      <c r="E49" s="55">
        <f t="shared" si="0"/>
        <v>-49777.278987342419</v>
      </c>
      <c r="F49" s="56">
        <f t="shared" si="5"/>
        <v>49777.278987342419</v>
      </c>
      <c r="G49" s="55">
        <f>SUMSQ($E$3:E49)/A49</f>
        <v>563781513.00248218</v>
      </c>
      <c r="H49" s="56">
        <f>SUM($F$3:F49)/A49</f>
        <v>18820.42574902593</v>
      </c>
      <c r="I49" s="57">
        <f t="shared" si="1"/>
        <v>0.42206255462740122</v>
      </c>
      <c r="J49" s="58">
        <f>AVERAGE($I$3:I49)</f>
        <v>0.65742443603081258</v>
      </c>
      <c r="K49" s="54">
        <f>SUM($E$3:E49)/H49</f>
        <v>-5.9337598126733599</v>
      </c>
    </row>
    <row r="50" spans="1:11" x14ac:dyDescent="0.3">
      <c r="A50" s="52">
        <f t="shared" si="6"/>
        <v>48</v>
      </c>
      <c r="B50" s="23">
        <v>83030.388800000001</v>
      </c>
      <c r="C50" s="45">
        <f t="shared" si="3"/>
        <v>84386.531765113643</v>
      </c>
      <c r="D50" s="44">
        <f t="shared" si="4"/>
        <v>85085.150868354016</v>
      </c>
      <c r="E50" s="55">
        <f t="shared" si="0"/>
        <v>2054.7620683540154</v>
      </c>
      <c r="F50" s="56">
        <f t="shared" si="5"/>
        <v>2054.7620683540154</v>
      </c>
      <c r="G50" s="59">
        <f>SUMSQ($E$3:E50)/A50</f>
        <v>552124024.13071263</v>
      </c>
      <c r="H50" s="50">
        <f>SUM($F$3:F50)/A50</f>
        <v>18471.141089011933</v>
      </c>
      <c r="I50" s="57">
        <f t="shared" si="1"/>
        <v>2.4747108836301334E-2</v>
      </c>
      <c r="J50" s="51">
        <f>AVERAGE($I$3:I50)</f>
        <v>0.6442436583809269</v>
      </c>
      <c r="K50" s="54">
        <f>SUM($E$3:E50)/H50</f>
        <v>-5.9347239767352606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31341-0967-4072-BC3B-FE72E5004096}">
  <sheetPr>
    <tabColor theme="4" tint="0.79998168889431442"/>
  </sheetPr>
  <dimension ref="A1:N50"/>
  <sheetViews>
    <sheetView topLeftCell="A10" zoomScale="80" zoomScaleNormal="80" workbookViewId="0">
      <selection activeCell="P17" sqref="P17"/>
    </sheetView>
  </sheetViews>
  <sheetFormatPr defaultRowHeight="14.4" x14ac:dyDescent="0.3"/>
  <cols>
    <col min="1" max="1" width="15" bestFit="1" customWidth="1"/>
    <col min="2" max="2" width="12.21875" bestFit="1" customWidth="1"/>
    <col min="3" max="3" width="16.33203125" bestFit="1" customWidth="1"/>
    <col min="4" max="12" width="13.77734375" customWidth="1"/>
    <col min="14" max="14" width="10.5546875" bestFit="1" customWidth="1"/>
  </cols>
  <sheetData>
    <row r="1" spans="1:14" s="43" customFormat="1" ht="43.2" x14ac:dyDescent="0.3">
      <c r="A1" s="42" t="s">
        <v>8961</v>
      </c>
      <c r="B1" s="42" t="s">
        <v>8934</v>
      </c>
      <c r="C1" s="42" t="s">
        <v>8938</v>
      </c>
      <c r="D1" s="42" t="s">
        <v>8941</v>
      </c>
      <c r="E1" s="42" t="s">
        <v>8942</v>
      </c>
      <c r="F1" s="42" t="s">
        <v>8943</v>
      </c>
      <c r="G1" s="42" t="s">
        <v>8944</v>
      </c>
      <c r="H1" s="42" t="s">
        <v>8945</v>
      </c>
      <c r="I1" s="42" t="s">
        <v>8946</v>
      </c>
      <c r="J1" s="42" t="s">
        <v>8947</v>
      </c>
      <c r="K1" s="42" t="s">
        <v>8948</v>
      </c>
    </row>
    <row r="2" spans="1:14" x14ac:dyDescent="0.3">
      <c r="A2" s="23">
        <v>0</v>
      </c>
      <c r="B2" s="23"/>
      <c r="C2" s="44"/>
      <c r="D2" s="23"/>
      <c r="E2" s="23"/>
      <c r="F2" s="23"/>
      <c r="G2" s="23"/>
      <c r="H2" s="23"/>
      <c r="I2" s="23"/>
      <c r="J2" s="23"/>
      <c r="K2" s="23"/>
    </row>
    <row r="3" spans="1:14" x14ac:dyDescent="0.3">
      <c r="A3" s="23">
        <f>A2+1</f>
        <v>1</v>
      </c>
      <c r="B3" s="25">
        <v>14205.706999999997</v>
      </c>
      <c r="C3" s="45"/>
      <c r="D3" s="44"/>
      <c r="E3" s="44"/>
      <c r="F3" s="46"/>
      <c r="G3" s="44"/>
      <c r="H3" s="46"/>
      <c r="I3" s="40"/>
      <c r="J3" s="47"/>
      <c r="K3" s="24"/>
    </row>
    <row r="4" spans="1:14" x14ac:dyDescent="0.3">
      <c r="A4" s="23">
        <f t="shared" ref="A4:A14" si="0">A3+1</f>
        <v>2</v>
      </c>
      <c r="B4" s="25">
        <v>4519.8919999999998</v>
      </c>
      <c r="C4" s="45"/>
      <c r="D4" s="44"/>
      <c r="E4" s="44"/>
      <c r="F4" s="46"/>
      <c r="G4" s="44"/>
      <c r="H4" s="46"/>
      <c r="I4" s="40"/>
      <c r="J4" s="47"/>
      <c r="K4" s="24"/>
    </row>
    <row r="5" spans="1:14" x14ac:dyDescent="0.3">
      <c r="A5" s="23">
        <f t="shared" si="0"/>
        <v>3</v>
      </c>
      <c r="B5" s="25">
        <v>55205.797000000028</v>
      </c>
      <c r="C5" s="45"/>
      <c r="D5" s="44"/>
      <c r="E5" s="44"/>
      <c r="F5" s="46"/>
      <c r="G5" s="44"/>
      <c r="H5" s="46"/>
      <c r="I5" s="40"/>
      <c r="J5" s="47"/>
      <c r="K5" s="24"/>
    </row>
    <row r="6" spans="1:14" x14ac:dyDescent="0.3">
      <c r="A6" s="23">
        <f t="shared" si="0"/>
        <v>4</v>
      </c>
      <c r="B6" s="25">
        <v>27906.854999999992</v>
      </c>
      <c r="C6" s="45">
        <f>AVERAGE(B3:B6)</f>
        <v>25459.562750000005</v>
      </c>
      <c r="D6" s="44"/>
      <c r="E6" s="44"/>
      <c r="F6" s="46"/>
      <c r="G6" s="44"/>
      <c r="H6" s="46"/>
      <c r="I6" s="40"/>
      <c r="J6" s="47"/>
      <c r="K6" s="24"/>
      <c r="M6" s="22" t="s">
        <v>8954</v>
      </c>
      <c r="N6" s="24">
        <f>MIN(K3:K50)</f>
        <v>-8.4669629309507197</v>
      </c>
    </row>
    <row r="7" spans="1:14" s="49" customFormat="1" x14ac:dyDescent="0.3">
      <c r="A7" s="23">
        <f t="shared" si="0"/>
        <v>5</v>
      </c>
      <c r="B7" s="48">
        <v>23644.303</v>
      </c>
      <c r="C7" s="45">
        <f t="shared" ref="C7:C50" si="1">AVERAGE(B4:B7)</f>
        <v>27819.211750000006</v>
      </c>
      <c r="D7" s="44">
        <f>C6</f>
        <v>25459.562750000005</v>
      </c>
      <c r="E7" s="44">
        <f t="shared" ref="E7:E50" si="2">D7-B7</f>
        <v>1815.2597500000047</v>
      </c>
      <c r="F7" s="46">
        <f t="shared" ref="F7:F50" si="3">ABS(E7)</f>
        <v>1815.2597500000047</v>
      </c>
      <c r="G7" s="44">
        <f>SUMSQ($E$7:E7)/(A7-4)</f>
        <v>3295167.9599700798</v>
      </c>
      <c r="H7" s="46">
        <f>SUM($F$7:F7)/(A7-4)</f>
        <v>1815.2597500000047</v>
      </c>
      <c r="I7" s="40">
        <f t="shared" ref="I7:I50" si="4">F7/B7</f>
        <v>7.6773662983425847E-2</v>
      </c>
      <c r="J7" s="47">
        <f>AVERAGE($I$7:I7)</f>
        <v>7.6773662983425847E-2</v>
      </c>
      <c r="K7" s="24">
        <f>SUM($E$7:E7)/H7</f>
        <v>1</v>
      </c>
      <c r="M7" s="22" t="s">
        <v>8957</v>
      </c>
      <c r="N7" s="24">
        <f>MAX(K3:K50)</f>
        <v>1</v>
      </c>
    </row>
    <row r="8" spans="1:14" x14ac:dyDescent="0.3">
      <c r="A8" s="23">
        <f t="shared" si="0"/>
        <v>6</v>
      </c>
      <c r="B8" s="25">
        <v>34322.935600000019</v>
      </c>
      <c r="C8" s="45">
        <f t="shared" si="1"/>
        <v>35269.972650000011</v>
      </c>
      <c r="D8" s="44">
        <f t="shared" ref="D8:D50" si="5">C7</f>
        <v>27819.211750000006</v>
      </c>
      <c r="E8" s="44">
        <f t="shared" si="2"/>
        <v>-6503.723850000013</v>
      </c>
      <c r="F8" s="46">
        <f t="shared" si="3"/>
        <v>6503.723850000013</v>
      </c>
      <c r="G8" s="44">
        <f>SUMSQ($E$7:E8)/(A8-4)</f>
        <v>22796795.938514534</v>
      </c>
      <c r="H8" s="46">
        <f>SUM($F$7:F8)/(A8-4)</f>
        <v>4159.4918000000089</v>
      </c>
      <c r="I8" s="40">
        <f t="shared" si="4"/>
        <v>0.18948623526246425</v>
      </c>
      <c r="J8" s="47">
        <f>AVERAGE($I$7:I8)</f>
        <v>0.13312994912294504</v>
      </c>
      <c r="K8" s="24">
        <f>SUM($E$7:E8)/H8</f>
        <v>-1.1271723386977222</v>
      </c>
    </row>
    <row r="9" spans="1:14" x14ac:dyDescent="0.3">
      <c r="A9" s="23">
        <f t="shared" si="0"/>
        <v>7</v>
      </c>
      <c r="B9" s="25">
        <v>33781.542999999998</v>
      </c>
      <c r="C9" s="45">
        <f t="shared" si="1"/>
        <v>29913.909150000007</v>
      </c>
      <c r="D9" s="44">
        <f t="shared" si="5"/>
        <v>35269.972650000011</v>
      </c>
      <c r="E9" s="44">
        <f t="shared" si="2"/>
        <v>1488.4296500000128</v>
      </c>
      <c r="F9" s="46">
        <f t="shared" si="3"/>
        <v>1488.4296500000128</v>
      </c>
      <c r="G9" s="44">
        <f>SUMSQ($E$7:E9)/(A9-4)</f>
        <v>15936338.233342743</v>
      </c>
      <c r="H9" s="46">
        <f>SUM($F$7:F9)/(A9-4)</f>
        <v>3269.1377500000103</v>
      </c>
      <c r="I9" s="40">
        <f t="shared" si="4"/>
        <v>4.4060440045619376E-2</v>
      </c>
      <c r="J9" s="47">
        <f>AVERAGE($I$7:I9)</f>
        <v>0.10344011276383648</v>
      </c>
      <c r="K9" s="24">
        <f>SUM($E$7:E9)/H9</f>
        <v>-0.97886191855940774</v>
      </c>
      <c r="M9" s="22" t="s">
        <v>8955</v>
      </c>
      <c r="N9" s="39">
        <f>1.25*H50</f>
        <v>23126.341873579553</v>
      </c>
    </row>
    <row r="10" spans="1:14" x14ac:dyDescent="0.3">
      <c r="A10" s="23">
        <f t="shared" si="0"/>
        <v>8</v>
      </c>
      <c r="B10" s="25">
        <v>27117.536499999995</v>
      </c>
      <c r="C10" s="45">
        <f t="shared" si="1"/>
        <v>29716.579525000001</v>
      </c>
      <c r="D10" s="44">
        <f t="shared" si="5"/>
        <v>29913.909150000007</v>
      </c>
      <c r="E10" s="44">
        <f t="shared" si="2"/>
        <v>2796.3726500000121</v>
      </c>
      <c r="F10" s="46">
        <f t="shared" si="3"/>
        <v>2796.3726500000121</v>
      </c>
      <c r="G10" s="44">
        <f>SUMSQ($E$7:E10)/(A10-4)</f>
        <v>13907178.674424078</v>
      </c>
      <c r="H10" s="46">
        <f>SUM($F$7:F10)/(A10-4)</f>
        <v>3150.9464750000107</v>
      </c>
      <c r="I10" s="40">
        <f t="shared" si="4"/>
        <v>0.10312045306917952</v>
      </c>
      <c r="J10" s="47">
        <f>AVERAGE($I$7:I10)</f>
        <v>0.10336019784017225</v>
      </c>
      <c r="K10" s="24">
        <f>SUM($E$7:E10)/H10</f>
        <v>-0.12810811075424</v>
      </c>
    </row>
    <row r="11" spans="1:14" x14ac:dyDescent="0.3">
      <c r="A11" s="23">
        <f t="shared" si="0"/>
        <v>9</v>
      </c>
      <c r="B11" s="25">
        <v>81623.526799999978</v>
      </c>
      <c r="C11" s="45">
        <f t="shared" si="1"/>
        <v>44211.385475000003</v>
      </c>
      <c r="D11" s="44">
        <f t="shared" si="5"/>
        <v>29716.579525000001</v>
      </c>
      <c r="E11" s="44">
        <f t="shared" si="2"/>
        <v>-51906.947274999977</v>
      </c>
      <c r="F11" s="46">
        <f t="shared" si="3"/>
        <v>51906.947274999977</v>
      </c>
      <c r="G11" s="44">
        <f>SUMSQ($E$7:E11)/(A11-4)</f>
        <v>549991978.02146471</v>
      </c>
      <c r="H11" s="46">
        <f>SUM($F$7:F11)/(A11-4)</f>
        <v>12902.146635000003</v>
      </c>
      <c r="I11" s="40">
        <f t="shared" si="4"/>
        <v>0.63593119912823948</v>
      </c>
      <c r="J11" s="47">
        <f>AVERAGE($I$7:I11)</f>
        <v>0.20987439809778569</v>
      </c>
      <c r="K11" s="24">
        <f>SUM($E$7:E11)/H11</f>
        <v>-4.0544112971941857</v>
      </c>
      <c r="M11" s="36" t="s">
        <v>8958</v>
      </c>
      <c r="N11" s="38">
        <f>SUM(G3:G50)/COUNT(G3:G50)</f>
        <v>524425602.97632021</v>
      </c>
    </row>
    <row r="12" spans="1:14" x14ac:dyDescent="0.3">
      <c r="A12" s="23">
        <f t="shared" si="0"/>
        <v>10</v>
      </c>
      <c r="B12" s="25">
        <v>31453.392999999989</v>
      </c>
      <c r="C12" s="45">
        <f t="shared" si="1"/>
        <v>43493.999824999992</v>
      </c>
      <c r="D12" s="44">
        <f t="shared" si="5"/>
        <v>44211.385475000003</v>
      </c>
      <c r="E12" s="44">
        <f t="shared" si="2"/>
        <v>12757.992475000014</v>
      </c>
      <c r="F12" s="46">
        <f t="shared" si="3"/>
        <v>12757.992475000014</v>
      </c>
      <c r="G12" s="44">
        <f>SUMSQ($E$7:E12)/(A12-4)</f>
        <v>485454377.0165801</v>
      </c>
      <c r="H12" s="46">
        <f>SUM($F$7:F12)/(A12-4)</f>
        <v>12878.120941666673</v>
      </c>
      <c r="I12" s="40">
        <f t="shared" si="4"/>
        <v>0.40561577808155763</v>
      </c>
      <c r="J12" s="47">
        <f>AVERAGE($I$7:I12)</f>
        <v>0.24249796142841437</v>
      </c>
      <c r="K12" s="24">
        <f>SUM($E$7:E12)/H12</f>
        <v>-3.0713033973791122</v>
      </c>
      <c r="M12" s="36" t="s">
        <v>8959</v>
      </c>
      <c r="N12" s="38">
        <f>SUM(H3:H50)/COUNT(H3:H50)</f>
        <v>16073.964188736487</v>
      </c>
    </row>
    <row r="13" spans="1:14" x14ac:dyDescent="0.3">
      <c r="A13" s="23">
        <f t="shared" si="0"/>
        <v>11</v>
      </c>
      <c r="B13" s="25">
        <v>77907.660700000008</v>
      </c>
      <c r="C13" s="45">
        <f t="shared" si="1"/>
        <v>54525.529249999992</v>
      </c>
      <c r="D13" s="44">
        <f t="shared" si="5"/>
        <v>43493.999824999992</v>
      </c>
      <c r="E13" s="44">
        <f t="shared" si="2"/>
        <v>-34413.660875000016</v>
      </c>
      <c r="F13" s="46">
        <f t="shared" si="3"/>
        <v>34413.660875000016</v>
      </c>
      <c r="G13" s="44">
        <f>SUMSQ($E$7:E13)/(A13-4)</f>
        <v>585289473.84556961</v>
      </c>
      <c r="H13" s="46">
        <f>SUM($F$7:F13)/(A13-4)</f>
        <v>15954.626646428578</v>
      </c>
      <c r="I13" s="40">
        <f t="shared" si="4"/>
        <v>0.4417237093989656</v>
      </c>
      <c r="J13" s="47">
        <f>AVERAGE($I$7:I13)</f>
        <v>0.27095878256706457</v>
      </c>
      <c r="K13" s="24">
        <f>SUM($E$7:E13)/H13</f>
        <v>-4.6360393830686855</v>
      </c>
      <c r="M13" s="36" t="s">
        <v>8947</v>
      </c>
      <c r="N13" s="37">
        <f>SUM(J3:J50)/COUNT(J3:J50)</f>
        <v>0.49363294272268976</v>
      </c>
    </row>
    <row r="14" spans="1:14" x14ac:dyDescent="0.3">
      <c r="A14" s="23">
        <f t="shared" si="0"/>
        <v>12</v>
      </c>
      <c r="B14" s="25">
        <v>68167.058499999999</v>
      </c>
      <c r="C14" s="45">
        <f t="shared" si="1"/>
        <v>64787.909749999992</v>
      </c>
      <c r="D14" s="44">
        <f t="shared" si="5"/>
        <v>54525.529249999992</v>
      </c>
      <c r="E14" s="44">
        <f t="shared" si="2"/>
        <v>-13641.529250000007</v>
      </c>
      <c r="F14" s="46">
        <f t="shared" si="3"/>
        <v>13641.529250000007</v>
      </c>
      <c r="G14" s="44">
        <f>SUMSQ($E$7:E14)/(A14-4)</f>
        <v>535389704.64969915</v>
      </c>
      <c r="H14" s="46">
        <f>SUM($F$7:F14)/(A14-4)</f>
        <v>15665.489471875007</v>
      </c>
      <c r="I14" s="40">
        <f t="shared" si="4"/>
        <v>0.20011908317857088</v>
      </c>
      <c r="J14" s="47">
        <f>AVERAGE($I$7:I14)</f>
        <v>0.26210382014350286</v>
      </c>
      <c r="K14" s="24">
        <f>SUM($E$7:E14)/H14</f>
        <v>-5.592407877346341</v>
      </c>
    </row>
    <row r="15" spans="1:14" x14ac:dyDescent="0.3">
      <c r="A15" s="23">
        <f>A14+1</f>
        <v>13</v>
      </c>
      <c r="B15" s="25">
        <v>18066.957599999994</v>
      </c>
      <c r="C15" s="45">
        <f t="shared" si="1"/>
        <v>48898.767449999992</v>
      </c>
      <c r="D15" s="44">
        <f t="shared" si="5"/>
        <v>64787.909749999992</v>
      </c>
      <c r="E15" s="55">
        <f t="shared" si="2"/>
        <v>46720.952149999997</v>
      </c>
      <c r="F15" s="56">
        <f t="shared" si="3"/>
        <v>46720.952149999997</v>
      </c>
      <c r="G15" s="44">
        <f>SUMSQ($E$7:E15)/(A15-4)</f>
        <v>718440556.33335364</v>
      </c>
      <c r="H15" s="46">
        <f>SUM($F$7:F15)/(A15-4)</f>
        <v>19116.096436111118</v>
      </c>
      <c r="I15" s="57">
        <f t="shared" si="4"/>
        <v>2.5859889187983711</v>
      </c>
      <c r="J15" s="47">
        <f>AVERAGE($I$7:I15)</f>
        <v>0.52031327554959939</v>
      </c>
      <c r="K15" s="24">
        <f>SUM($E$7:E15)/H15</f>
        <v>-2.1388704912454277</v>
      </c>
    </row>
    <row r="16" spans="1:14" s="31" customFormat="1" x14ac:dyDescent="0.3">
      <c r="A16" s="52">
        <v>14</v>
      </c>
      <c r="B16" s="52">
        <v>11951.411</v>
      </c>
      <c r="C16" s="45">
        <f t="shared" si="1"/>
        <v>44023.271949999995</v>
      </c>
      <c r="D16" s="44">
        <f t="shared" si="5"/>
        <v>48898.767449999992</v>
      </c>
      <c r="E16" s="55">
        <f t="shared" si="2"/>
        <v>36947.356449999992</v>
      </c>
      <c r="F16" s="56">
        <f t="shared" si="3"/>
        <v>36947.356449999992</v>
      </c>
      <c r="G16" s="44">
        <f>SUMSQ($E$7:E16)/(A16-4)</f>
        <v>783107215.56435394</v>
      </c>
      <c r="H16" s="46">
        <f>SUM($F$7:F16)/(A16-4)</f>
        <v>20899.222437500004</v>
      </c>
      <c r="I16" s="57">
        <f t="shared" si="4"/>
        <v>3.0914639660538819</v>
      </c>
      <c r="J16" s="47">
        <f>AVERAGE($I$7:I16)</f>
        <v>0.77742834460002752</v>
      </c>
      <c r="K16" s="24">
        <f>SUM($E$7:E16)/H16</f>
        <v>-0.18849974618822316</v>
      </c>
    </row>
    <row r="17" spans="1:11" s="31" customFormat="1" x14ac:dyDescent="0.3">
      <c r="A17" s="52">
        <v>15</v>
      </c>
      <c r="B17" s="52">
        <v>32339.318399999989</v>
      </c>
      <c r="C17" s="45">
        <f t="shared" si="1"/>
        <v>32631.186374999997</v>
      </c>
      <c r="D17" s="44">
        <f t="shared" si="5"/>
        <v>44023.271949999995</v>
      </c>
      <c r="E17" s="55">
        <f t="shared" si="2"/>
        <v>11683.953550000006</v>
      </c>
      <c r="F17" s="56">
        <f t="shared" si="3"/>
        <v>11683.953550000006</v>
      </c>
      <c r="G17" s="44">
        <f>SUMSQ($E$7:E17)/(A17-4)</f>
        <v>724326084.20019066</v>
      </c>
      <c r="H17" s="46">
        <f>SUM($F$7:F17)/(A17-4)</f>
        <v>20061.470720454552</v>
      </c>
      <c r="I17" s="57">
        <f t="shared" si="4"/>
        <v>0.36129251103820448</v>
      </c>
      <c r="J17" s="47">
        <f>AVERAGE($I$7:I17)</f>
        <v>0.7395978142762254</v>
      </c>
      <c r="K17" s="24">
        <f>SUM($E$7:E17)/H17</f>
        <v>0.38603627485316105</v>
      </c>
    </row>
    <row r="18" spans="1:11" s="31" customFormat="1" x14ac:dyDescent="0.3">
      <c r="A18" s="52">
        <v>16</v>
      </c>
      <c r="B18" s="52">
        <v>34154.468499999995</v>
      </c>
      <c r="C18" s="45">
        <f t="shared" si="1"/>
        <v>24128.038874999995</v>
      </c>
      <c r="D18" s="44">
        <f t="shared" si="5"/>
        <v>32631.186374999997</v>
      </c>
      <c r="E18" s="55">
        <f t="shared" si="2"/>
        <v>-1523.2821249999979</v>
      </c>
      <c r="F18" s="56">
        <f t="shared" si="3"/>
        <v>1523.2821249999979</v>
      </c>
      <c r="G18" s="44">
        <f>SUMSQ($E$7:E18)/(A18-4)</f>
        <v>664158942.88620341</v>
      </c>
      <c r="H18" s="46">
        <f>SUM($F$7:F18)/(A18-4)</f>
        <v>18516.621670833338</v>
      </c>
      <c r="I18" s="57">
        <f t="shared" si="4"/>
        <v>4.4599790068464921E-2</v>
      </c>
      <c r="J18" s="47">
        <f>AVERAGE($I$7:I18)</f>
        <v>0.68168131225891215</v>
      </c>
      <c r="K18" s="24">
        <f>SUM($E$7:E18)/H18</f>
        <v>0.33597777232762654</v>
      </c>
    </row>
    <row r="19" spans="1:11" s="31" customFormat="1" x14ac:dyDescent="0.3">
      <c r="A19" s="52">
        <f>A18+1</f>
        <v>17</v>
      </c>
      <c r="B19" s="52">
        <v>29959.530499999997</v>
      </c>
      <c r="C19" s="45">
        <f t="shared" si="1"/>
        <v>27101.182099999995</v>
      </c>
      <c r="D19" s="44">
        <f t="shared" si="5"/>
        <v>24128.038874999995</v>
      </c>
      <c r="E19" s="55">
        <f t="shared" si="2"/>
        <v>-5831.4916250000024</v>
      </c>
      <c r="F19" s="56">
        <f t="shared" si="3"/>
        <v>5831.4916250000024</v>
      </c>
      <c r="G19" s="44">
        <f>SUMSQ($E$7:E19)/(A19-4)</f>
        <v>615685662.2466836</v>
      </c>
      <c r="H19" s="46">
        <f>SUM($F$7:F19)/(A19-4)</f>
        <v>17540.842436538464</v>
      </c>
      <c r="I19" s="57">
        <f t="shared" si="4"/>
        <v>0.19464562787457576</v>
      </c>
      <c r="J19" s="47">
        <f>AVERAGE($I$7:I19)</f>
        <v>0.64421702884473231</v>
      </c>
      <c r="K19" s="24">
        <f>SUM($E$7:E19)/H19</f>
        <v>2.2215676151808396E-2</v>
      </c>
    </row>
    <row r="20" spans="1:11" x14ac:dyDescent="0.3">
      <c r="A20" s="52">
        <f t="shared" ref="A20:A50" si="6">A19+1</f>
        <v>18</v>
      </c>
      <c r="B20" s="23">
        <v>23599.374</v>
      </c>
      <c r="C20" s="45">
        <f t="shared" si="1"/>
        <v>30013.172849999992</v>
      </c>
      <c r="D20" s="44">
        <f t="shared" si="5"/>
        <v>27101.182099999995</v>
      </c>
      <c r="E20" s="55">
        <f t="shared" si="2"/>
        <v>3501.8080999999947</v>
      </c>
      <c r="F20" s="56">
        <f t="shared" si="3"/>
        <v>3501.8080999999947</v>
      </c>
      <c r="G20" s="44">
        <f>SUMSQ($E$7:E20)/(A20-4)</f>
        <v>572584019.22686517</v>
      </c>
      <c r="H20" s="46">
        <f>SUM($F$7:F20)/(A20-4)</f>
        <v>16538.05426964286</v>
      </c>
      <c r="I20" s="57">
        <f t="shared" si="4"/>
        <v>0.14838563514438963</v>
      </c>
      <c r="J20" s="47">
        <f>AVERAGE($I$7:I20)</f>
        <v>0.60880050072327929</v>
      </c>
      <c r="K20" s="24">
        <f>SUM($E$7:E20)/H20</f>
        <v>0.23530517626509564</v>
      </c>
    </row>
    <row r="21" spans="1:11" x14ac:dyDescent="0.3">
      <c r="A21" s="52">
        <f t="shared" si="6"/>
        <v>19</v>
      </c>
      <c r="B21" s="23">
        <v>28608.258999999991</v>
      </c>
      <c r="C21" s="45">
        <f t="shared" si="1"/>
        <v>29080.407999999996</v>
      </c>
      <c r="D21" s="44">
        <f t="shared" si="5"/>
        <v>30013.172849999992</v>
      </c>
      <c r="E21" s="55">
        <f t="shared" si="2"/>
        <v>1404.9138500000008</v>
      </c>
      <c r="F21" s="56">
        <f t="shared" si="3"/>
        <v>1404.9138500000008</v>
      </c>
      <c r="G21" s="44">
        <f>SUMSQ($E$7:E21)/(A21-4)</f>
        <v>534543336.80680221</v>
      </c>
      <c r="H21" s="46">
        <f>SUM($F$7:F21)/(A21-4)</f>
        <v>15529.17824166667</v>
      </c>
      <c r="I21" s="57">
        <f t="shared" si="4"/>
        <v>4.9108680468811519E-2</v>
      </c>
      <c r="J21" s="47">
        <f>AVERAGE($I$7:I21)</f>
        <v>0.57148771270631482</v>
      </c>
      <c r="K21" s="24">
        <f>SUM($E$7:E21)/H21</f>
        <v>0.34106142273447143</v>
      </c>
    </row>
    <row r="22" spans="1:11" x14ac:dyDescent="0.3">
      <c r="A22" s="52">
        <f t="shared" si="6"/>
        <v>20</v>
      </c>
      <c r="B22" s="23">
        <v>36818.342199999992</v>
      </c>
      <c r="C22" s="45">
        <f t="shared" si="1"/>
        <v>29746.376424999995</v>
      </c>
      <c r="D22" s="44">
        <f t="shared" si="5"/>
        <v>29080.407999999996</v>
      </c>
      <c r="E22" s="55">
        <f t="shared" si="2"/>
        <v>-7737.9341999999961</v>
      </c>
      <c r="F22" s="56">
        <f t="shared" si="3"/>
        <v>7737.9341999999961</v>
      </c>
      <c r="G22" s="44">
        <f>SUMSQ($E$7:E22)/(A22-4)</f>
        <v>504876604.86159772</v>
      </c>
      <c r="H22" s="46">
        <f>SUM($F$7:F22)/(A22-4)</f>
        <v>15042.225489062503</v>
      </c>
      <c r="I22" s="57">
        <f t="shared" si="4"/>
        <v>0.21016519858409044</v>
      </c>
      <c r="J22" s="47">
        <f>AVERAGE($I$7:I22)</f>
        <v>0.54890505557367586</v>
      </c>
      <c r="K22" s="24">
        <f>SUM($E$7:E22)/H22</f>
        <v>-0.16231179201343904</v>
      </c>
    </row>
    <row r="23" spans="1:11" x14ac:dyDescent="0.3">
      <c r="A23" s="52">
        <f t="shared" si="6"/>
        <v>21</v>
      </c>
      <c r="B23" s="23">
        <v>63133.606000000036</v>
      </c>
      <c r="C23" s="45">
        <f t="shared" si="1"/>
        <v>38039.895300000004</v>
      </c>
      <c r="D23" s="44">
        <f t="shared" si="5"/>
        <v>29746.376424999995</v>
      </c>
      <c r="E23" s="55">
        <f t="shared" si="2"/>
        <v>-33387.229575000041</v>
      </c>
      <c r="F23" s="56">
        <f t="shared" si="3"/>
        <v>33387.229575000041</v>
      </c>
      <c r="G23" s="44">
        <f>SUMSQ($E$7:E23)/(A23-4)</f>
        <v>540748986.85172474</v>
      </c>
      <c r="H23" s="46">
        <f>SUM($F$7:F23)/(A23-4)</f>
        <v>16121.343376470593</v>
      </c>
      <c r="I23" s="57">
        <f t="shared" si="4"/>
        <v>0.52883450970628898</v>
      </c>
      <c r="J23" s="47">
        <f>AVERAGE($I$7:I23)</f>
        <v>0.54772443522853553</v>
      </c>
      <c r="K23" s="24">
        <f>SUM($E$7:E23)/H23</f>
        <v>-2.2224425913719297</v>
      </c>
    </row>
    <row r="24" spans="1:11" x14ac:dyDescent="0.3">
      <c r="A24" s="52">
        <f t="shared" si="6"/>
        <v>22</v>
      </c>
      <c r="B24" s="23">
        <v>31011.737500000014</v>
      </c>
      <c r="C24" s="45">
        <f t="shared" si="1"/>
        <v>39892.986175000005</v>
      </c>
      <c r="D24" s="44">
        <f t="shared" si="5"/>
        <v>38039.895300000004</v>
      </c>
      <c r="E24" s="55">
        <f t="shared" si="2"/>
        <v>7028.1577999999899</v>
      </c>
      <c r="F24" s="56">
        <f t="shared" si="3"/>
        <v>7028.1577999999899</v>
      </c>
      <c r="G24" s="44">
        <f>SUMSQ($E$7:E24)/(A24-4)</f>
        <v>513451543.25227898</v>
      </c>
      <c r="H24" s="46">
        <f>SUM($F$7:F24)/(A24-4)</f>
        <v>15616.166400000004</v>
      </c>
      <c r="I24" s="57">
        <f t="shared" si="4"/>
        <v>0.22662895943834127</v>
      </c>
      <c r="J24" s="47">
        <f>AVERAGE($I$7:I24)</f>
        <v>0.52988579768463584</v>
      </c>
      <c r="K24" s="24">
        <f>SUM($E$7:E24)/H24</f>
        <v>-1.8442812155229087</v>
      </c>
    </row>
    <row r="25" spans="1:11" x14ac:dyDescent="0.3">
      <c r="A25" s="52">
        <f t="shared" si="6"/>
        <v>23</v>
      </c>
      <c r="B25" s="23">
        <v>75249.399500000043</v>
      </c>
      <c r="C25" s="45">
        <f t="shared" si="1"/>
        <v>51553.271300000022</v>
      </c>
      <c r="D25" s="44">
        <f t="shared" si="5"/>
        <v>39892.986175000005</v>
      </c>
      <c r="E25" s="55">
        <f t="shared" si="2"/>
        <v>-35356.413325000038</v>
      </c>
      <c r="F25" s="56">
        <f t="shared" si="3"/>
        <v>35356.413325000038</v>
      </c>
      <c r="G25" s="44">
        <f>SUMSQ($E$7:E25)/(A25-4)</f>
        <v>552221249.5657506</v>
      </c>
      <c r="H25" s="46">
        <f>SUM($F$7:F25)/(A25-4)</f>
        <v>16655.126764473691</v>
      </c>
      <c r="I25" s="57">
        <f t="shared" si="4"/>
        <v>0.46985641825620172</v>
      </c>
      <c r="J25" s="47">
        <f>AVERAGE($I$7:I25)</f>
        <v>0.52672635666208667</v>
      </c>
      <c r="K25" s="24">
        <f>SUM($E$7:E25)/H25</f>
        <v>-3.8520881036973265</v>
      </c>
    </row>
    <row r="26" spans="1:11" x14ac:dyDescent="0.3">
      <c r="A26" s="52">
        <f t="shared" si="6"/>
        <v>24</v>
      </c>
      <c r="B26" s="23">
        <v>74543.601200000077</v>
      </c>
      <c r="C26" s="45">
        <f t="shared" si="1"/>
        <v>60984.586050000042</v>
      </c>
      <c r="D26" s="44">
        <f t="shared" si="5"/>
        <v>51553.271300000022</v>
      </c>
      <c r="E26" s="55">
        <f t="shared" si="2"/>
        <v>-22990.329900000055</v>
      </c>
      <c r="F26" s="56">
        <f t="shared" si="3"/>
        <v>22990.329900000055</v>
      </c>
      <c r="G26" s="44">
        <f>SUMSQ($E$7:E26)/(A26-4)</f>
        <v>551037950.533005</v>
      </c>
      <c r="H26" s="46">
        <f>SUM($F$7:F26)/(A26-4)</f>
        <v>16971.886921250007</v>
      </c>
      <c r="I26" s="57">
        <f t="shared" si="4"/>
        <v>0.30841453229925297</v>
      </c>
      <c r="J26" s="47">
        <f>AVERAGE($I$7:I26)</f>
        <v>0.515810765443945</v>
      </c>
      <c r="K26" s="24">
        <f>SUM($E$7:E26)/H26</f>
        <v>-5.1348059281425824</v>
      </c>
    </row>
    <row r="27" spans="1:11" x14ac:dyDescent="0.3">
      <c r="A27" s="52">
        <f t="shared" si="6"/>
        <v>25</v>
      </c>
      <c r="B27" s="23">
        <v>18542.490999999995</v>
      </c>
      <c r="C27" s="45">
        <f t="shared" si="1"/>
        <v>49836.807300000029</v>
      </c>
      <c r="D27" s="44">
        <f t="shared" si="5"/>
        <v>60984.586050000042</v>
      </c>
      <c r="E27" s="55">
        <f t="shared" si="2"/>
        <v>42442.095050000047</v>
      </c>
      <c r="F27" s="56">
        <f t="shared" si="3"/>
        <v>42442.095050000047</v>
      </c>
      <c r="G27" s="44">
        <f>SUMSQ($E$7:E27)/(A27-4)</f>
        <v>610575735.37587321</v>
      </c>
      <c r="H27" s="46">
        <f>SUM($F$7:F27)/(A27-4)</f>
        <v>18184.753975000011</v>
      </c>
      <c r="I27" s="57">
        <f t="shared" si="4"/>
        <v>2.2889101065223687</v>
      </c>
      <c r="J27" s="47">
        <f>AVERAGE($I$7:I27)</f>
        <v>0.60024406740006042</v>
      </c>
      <c r="K27" s="24">
        <f>SUM($E$7:E27)/H27</f>
        <v>-2.4583918257271899</v>
      </c>
    </row>
    <row r="28" spans="1:11" x14ac:dyDescent="0.3">
      <c r="A28" s="52">
        <f t="shared" si="6"/>
        <v>26</v>
      </c>
      <c r="B28" s="23">
        <v>22978.815000000002</v>
      </c>
      <c r="C28" s="45">
        <f t="shared" si="1"/>
        <v>47828.576675000033</v>
      </c>
      <c r="D28" s="44">
        <f t="shared" si="5"/>
        <v>49836.807300000029</v>
      </c>
      <c r="E28" s="55">
        <f t="shared" si="2"/>
        <v>26857.992300000027</v>
      </c>
      <c r="F28" s="56">
        <f t="shared" si="3"/>
        <v>26857.992300000027</v>
      </c>
      <c r="G28" s="44">
        <f>SUMSQ($E$7:E28)/(A28-4)</f>
        <v>615611008.78546345</v>
      </c>
      <c r="H28" s="46">
        <f>SUM($F$7:F28)/(A28-4)</f>
        <v>18578.99208068183</v>
      </c>
      <c r="I28" s="57">
        <f t="shared" si="4"/>
        <v>1.1688153762498208</v>
      </c>
      <c r="J28" s="47">
        <f>AVERAGE($I$7:I28)</f>
        <v>0.62608821780232227</v>
      </c>
      <c r="K28" s="24">
        <f>SUM($E$7:E28)/H28</f>
        <v>-0.96061498640485188</v>
      </c>
    </row>
    <row r="29" spans="1:11" x14ac:dyDescent="0.3">
      <c r="A29" s="52">
        <f t="shared" si="6"/>
        <v>27</v>
      </c>
      <c r="B29" s="23">
        <v>51165.059000000023</v>
      </c>
      <c r="C29" s="45">
        <f t="shared" si="1"/>
        <v>41807.491550000021</v>
      </c>
      <c r="D29" s="44">
        <f t="shared" si="5"/>
        <v>47828.576675000033</v>
      </c>
      <c r="E29" s="55">
        <f t="shared" si="2"/>
        <v>-3336.4823249999899</v>
      </c>
      <c r="F29" s="56">
        <f t="shared" si="3"/>
        <v>3336.4823249999899</v>
      </c>
      <c r="G29" s="44">
        <f>SUMSQ($E$7:E29)/(A29-4)</f>
        <v>589329317.72109711</v>
      </c>
      <c r="H29" s="46">
        <f>SUM($F$7:F29)/(A29-4)</f>
        <v>17916.274265217402</v>
      </c>
      <c r="I29" s="57">
        <f t="shared" si="4"/>
        <v>6.5210172532000565E-2</v>
      </c>
      <c r="J29" s="47">
        <f>AVERAGE($I$7:I29)</f>
        <v>0.60170221583404737</v>
      </c>
      <c r="K29" s="24">
        <f>SUM($E$7:E29)/H29</f>
        <v>-1.1823742055080091</v>
      </c>
    </row>
    <row r="30" spans="1:11" x14ac:dyDescent="0.3">
      <c r="A30" s="52">
        <f t="shared" si="6"/>
        <v>28</v>
      </c>
      <c r="B30" s="23">
        <v>38679.766999999978</v>
      </c>
      <c r="C30" s="45">
        <f t="shared" si="1"/>
        <v>32841.532999999996</v>
      </c>
      <c r="D30" s="44">
        <f t="shared" si="5"/>
        <v>41807.491550000021</v>
      </c>
      <c r="E30" s="55">
        <f t="shared" si="2"/>
        <v>3127.7245500000427</v>
      </c>
      <c r="F30" s="56">
        <f t="shared" si="3"/>
        <v>3127.7245500000427</v>
      </c>
      <c r="G30" s="44">
        <f>SUMSQ($E$7:E30)/(A30-4)</f>
        <v>565181540.35191286</v>
      </c>
      <c r="H30" s="46">
        <f>SUM($F$7:F30)/(A30-4)</f>
        <v>17300.084693750014</v>
      </c>
      <c r="I30" s="57">
        <f t="shared" si="4"/>
        <v>8.0862031821444122E-2</v>
      </c>
      <c r="J30" s="47">
        <f>AVERAGE($I$7:I30)</f>
        <v>0.58000054150018887</v>
      </c>
      <c r="K30" s="24">
        <f>SUM($E$7:E30)/H30</f>
        <v>-1.0436952373142458</v>
      </c>
    </row>
    <row r="31" spans="1:11" x14ac:dyDescent="0.3">
      <c r="A31" s="52">
        <f t="shared" si="6"/>
        <v>29</v>
      </c>
      <c r="B31" s="23">
        <v>56656.907999999989</v>
      </c>
      <c r="C31" s="45">
        <f t="shared" si="1"/>
        <v>42370.13725</v>
      </c>
      <c r="D31" s="44">
        <f t="shared" si="5"/>
        <v>32841.532999999996</v>
      </c>
      <c r="E31" s="55">
        <f t="shared" si="2"/>
        <v>-23815.374999999993</v>
      </c>
      <c r="F31" s="56">
        <f t="shared" si="3"/>
        <v>23815.374999999993</v>
      </c>
      <c r="G31" s="44">
        <f>SUMSQ($E$7:E31)/(A31-4)</f>
        <v>565261162.1934613</v>
      </c>
      <c r="H31" s="46">
        <f>SUM($F$7:F31)/(A31-4)</f>
        <v>17560.696306000013</v>
      </c>
      <c r="I31" s="57">
        <f t="shared" si="4"/>
        <v>0.42034371166178003</v>
      </c>
      <c r="J31" s="47">
        <f>AVERAGE($I$7:I31)</f>
        <v>0.57361426830665252</v>
      </c>
      <c r="K31" s="24">
        <f>SUM($E$7:E31)/H31</f>
        <v>-2.3843810217077581</v>
      </c>
    </row>
    <row r="32" spans="1:11" x14ac:dyDescent="0.3">
      <c r="A32" s="52">
        <f t="shared" si="6"/>
        <v>30</v>
      </c>
      <c r="B32" s="23">
        <v>39724.485999999983</v>
      </c>
      <c r="C32" s="45">
        <f t="shared" si="1"/>
        <v>46556.554999999993</v>
      </c>
      <c r="D32" s="44">
        <f t="shared" si="5"/>
        <v>42370.13725</v>
      </c>
      <c r="E32" s="55">
        <f t="shared" si="2"/>
        <v>2645.6512500000172</v>
      </c>
      <c r="F32" s="56">
        <f t="shared" si="3"/>
        <v>2645.6512500000172</v>
      </c>
      <c r="G32" s="44">
        <f>SUMSQ($E$7:E32)/(A32-4)</f>
        <v>543789558.66819847</v>
      </c>
      <c r="H32" s="46">
        <f>SUM($F$7:F32)/(A32-4)</f>
        <v>16987.040726923089</v>
      </c>
      <c r="I32" s="57">
        <f t="shared" si="4"/>
        <v>6.6600012143644055E-2</v>
      </c>
      <c r="J32" s="47">
        <f>AVERAGE($I$7:I32)</f>
        <v>0.55411371999269066</v>
      </c>
      <c r="K32" s="24">
        <f>SUM($E$7:E32)/H32</f>
        <v>-2.3091567495820691</v>
      </c>
    </row>
    <row r="33" spans="1:11" x14ac:dyDescent="0.3">
      <c r="A33" s="52">
        <f t="shared" si="6"/>
        <v>31</v>
      </c>
      <c r="B33" s="23">
        <v>38320.782999999967</v>
      </c>
      <c r="C33" s="45">
        <f t="shared" si="1"/>
        <v>43345.485999999975</v>
      </c>
      <c r="D33" s="44">
        <f t="shared" si="5"/>
        <v>46556.554999999993</v>
      </c>
      <c r="E33" s="55">
        <f t="shared" si="2"/>
        <v>8235.7720000000263</v>
      </c>
      <c r="F33" s="56">
        <f t="shared" si="3"/>
        <v>8235.7720000000263</v>
      </c>
      <c r="G33" s="44">
        <f>SUMSQ($E$7:E33)/(A33-4)</f>
        <v>526161350.58552384</v>
      </c>
      <c r="H33" s="46">
        <f>SUM($F$7:F33)/(A33-4)</f>
        <v>16662.919662962973</v>
      </c>
      <c r="I33" s="57">
        <f t="shared" si="4"/>
        <v>0.21491658977845085</v>
      </c>
      <c r="J33" s="47">
        <f>AVERAGE($I$7:I33)</f>
        <v>0.5415508633180891</v>
      </c>
      <c r="K33" s="24">
        <f>SUM($E$7:E33)/H33</f>
        <v>-1.8598161892889626</v>
      </c>
    </row>
    <row r="34" spans="1:11" x14ac:dyDescent="0.3">
      <c r="A34" s="52">
        <f t="shared" si="6"/>
        <v>32</v>
      </c>
      <c r="B34" s="23">
        <v>30542.2003</v>
      </c>
      <c r="C34" s="45">
        <f t="shared" si="1"/>
        <v>41311.094324999984</v>
      </c>
      <c r="D34" s="44">
        <f t="shared" si="5"/>
        <v>43345.485999999975</v>
      </c>
      <c r="E34" s="55">
        <f t="shared" si="2"/>
        <v>12803.285699999975</v>
      </c>
      <c r="F34" s="56">
        <f t="shared" si="3"/>
        <v>12803.285699999975</v>
      </c>
      <c r="G34" s="44">
        <f>SUMSQ($E$7:E34)/(A34-4)</f>
        <v>513224306.80446309</v>
      </c>
      <c r="H34" s="46">
        <f>SUM($F$7:F34)/(A34-4)</f>
        <v>16525.075592857153</v>
      </c>
      <c r="I34" s="57">
        <f t="shared" si="4"/>
        <v>0.41919984723562875</v>
      </c>
      <c r="J34" s="47">
        <f>AVERAGE($I$7:I34)</f>
        <v>0.537181184172287</v>
      </c>
      <c r="K34" s="24">
        <f>SUM($E$7:E34)/H34</f>
        <v>-1.1005506115724526</v>
      </c>
    </row>
    <row r="35" spans="1:11" x14ac:dyDescent="0.3">
      <c r="A35" s="52">
        <f t="shared" si="6"/>
        <v>33</v>
      </c>
      <c r="B35" s="23">
        <v>69193.390899999984</v>
      </c>
      <c r="C35" s="45">
        <f t="shared" si="1"/>
        <v>44445.215049999984</v>
      </c>
      <c r="D35" s="44">
        <f t="shared" si="5"/>
        <v>41311.094324999984</v>
      </c>
      <c r="E35" s="55">
        <f t="shared" si="2"/>
        <v>-27882.296575</v>
      </c>
      <c r="F35" s="56">
        <f t="shared" si="3"/>
        <v>27882.296575</v>
      </c>
      <c r="G35" s="44">
        <f>SUMSQ($E$7:E35)/(A35-4)</f>
        <v>522334588.02831805</v>
      </c>
      <c r="H35" s="46">
        <f>SUM($F$7:F35)/(A35-4)</f>
        <v>16916.703902586214</v>
      </c>
      <c r="I35" s="57">
        <f t="shared" si="4"/>
        <v>0.40296184667833657</v>
      </c>
      <c r="J35" s="47">
        <f>AVERAGE($I$7:I35)</f>
        <v>0.53255293115525415</v>
      </c>
      <c r="K35" s="24">
        <f>SUM($E$7:E35)/H35</f>
        <v>-2.7232833825244733</v>
      </c>
    </row>
    <row r="36" spans="1:11" x14ac:dyDescent="0.3">
      <c r="A36" s="52">
        <f t="shared" si="6"/>
        <v>34</v>
      </c>
      <c r="B36" s="23">
        <v>59583.03300000001</v>
      </c>
      <c r="C36" s="45">
        <f t="shared" si="1"/>
        <v>49409.851799999989</v>
      </c>
      <c r="D36" s="44">
        <f t="shared" si="5"/>
        <v>44445.215049999984</v>
      </c>
      <c r="E36" s="55">
        <f t="shared" si="2"/>
        <v>-15137.817950000026</v>
      </c>
      <c r="F36" s="56">
        <f t="shared" si="3"/>
        <v>15137.817950000026</v>
      </c>
      <c r="G36" s="44">
        <f>SUMSQ($E$7:E36)/(A36-4)</f>
        <v>512561886.17028552</v>
      </c>
      <c r="H36" s="46">
        <f>SUM($F$7:F36)/(A36-4)</f>
        <v>16857.407704166675</v>
      </c>
      <c r="I36" s="57">
        <f t="shared" si="4"/>
        <v>0.25406256089716051</v>
      </c>
      <c r="J36" s="47">
        <f>AVERAGE($I$7:I36)</f>
        <v>0.52326991881331775</v>
      </c>
      <c r="K36" s="24">
        <f>SUM($E$7:E36)/H36</f>
        <v>-3.6308546159129427</v>
      </c>
    </row>
    <row r="37" spans="1:11" x14ac:dyDescent="0.3">
      <c r="A37" s="52">
        <f t="shared" si="6"/>
        <v>35</v>
      </c>
      <c r="B37" s="23">
        <v>79066.495800000004</v>
      </c>
      <c r="C37" s="45">
        <f t="shared" si="1"/>
        <v>59596.28</v>
      </c>
      <c r="D37" s="44">
        <f t="shared" si="5"/>
        <v>49409.851799999989</v>
      </c>
      <c r="E37" s="55">
        <f t="shared" si="2"/>
        <v>-29656.644000000015</v>
      </c>
      <c r="F37" s="56">
        <f t="shared" si="3"/>
        <v>29656.644000000015</v>
      </c>
      <c r="G37" s="44">
        <f>SUMSQ($E$7:E37)/(A37-4)</f>
        <v>524399132.85326785</v>
      </c>
      <c r="H37" s="46">
        <f>SUM($F$7:F37)/(A37-4)</f>
        <v>17270.286294354846</v>
      </c>
      <c r="I37" s="57">
        <f t="shared" si="4"/>
        <v>0.37508484092955102</v>
      </c>
      <c r="J37" s="47">
        <f>AVERAGE($I$7:I37)</f>
        <v>0.51848975501061556</v>
      </c>
      <c r="K37" s="24">
        <f>SUM($E$7:E37)/H37</f>
        <v>-5.2612585006596326</v>
      </c>
    </row>
    <row r="38" spans="1:11" x14ac:dyDescent="0.3">
      <c r="A38" s="52">
        <f t="shared" si="6"/>
        <v>36</v>
      </c>
      <c r="B38" s="23">
        <v>95739.121000000014</v>
      </c>
      <c r="C38" s="45">
        <f t="shared" si="1"/>
        <v>75895.510175000003</v>
      </c>
      <c r="D38" s="44">
        <f t="shared" si="5"/>
        <v>59596.28</v>
      </c>
      <c r="E38" s="55">
        <f t="shared" si="2"/>
        <v>-36142.841000000015</v>
      </c>
      <c r="F38" s="56">
        <f t="shared" si="3"/>
        <v>36142.841000000015</v>
      </c>
      <c r="G38" s="44">
        <f>SUMSQ($E$7:E38)/(A38-4)</f>
        <v>548833689.81258082</v>
      </c>
      <c r="H38" s="46">
        <f>SUM($F$7:F38)/(A38-4)</f>
        <v>17860.053628906258</v>
      </c>
      <c r="I38" s="57">
        <f t="shared" si="4"/>
        <v>0.37751381694845526</v>
      </c>
      <c r="J38" s="47">
        <f>AVERAGE($I$7:I38)</f>
        <v>0.51408425694617299</v>
      </c>
      <c r="K38" s="24">
        <f>SUM($E$7:E38)/H38</f>
        <v>-7.1111926209136369</v>
      </c>
    </row>
    <row r="39" spans="1:11" x14ac:dyDescent="0.3">
      <c r="A39" s="52">
        <f t="shared" si="6"/>
        <v>37</v>
      </c>
      <c r="B39" s="23">
        <v>43476.473999999987</v>
      </c>
      <c r="C39" s="45">
        <f t="shared" si="1"/>
        <v>69466.280950000015</v>
      </c>
      <c r="D39" s="44">
        <f t="shared" si="5"/>
        <v>75895.510175000003</v>
      </c>
      <c r="E39" s="55">
        <f t="shared" si="2"/>
        <v>32419.036175000016</v>
      </c>
      <c r="F39" s="56">
        <f t="shared" si="3"/>
        <v>32419.036175000016</v>
      </c>
      <c r="G39" s="44">
        <f>SUMSQ($E$7:E39)/(A39-4)</f>
        <v>564050666.07631958</v>
      </c>
      <c r="H39" s="46">
        <f>SUM($F$7:F39)/(A39-4)</f>
        <v>18301.234918181828</v>
      </c>
      <c r="I39" s="57">
        <f t="shared" si="4"/>
        <v>0.74566847750808918</v>
      </c>
      <c r="J39" s="47">
        <f>AVERAGE($I$7:I39)</f>
        <v>0.52110196059956437</v>
      </c>
      <c r="K39" s="24">
        <f>SUM($E$7:E39)/H39</f>
        <v>-5.1683531643009442</v>
      </c>
    </row>
    <row r="40" spans="1:11" x14ac:dyDescent="0.3">
      <c r="A40" s="52">
        <f t="shared" si="6"/>
        <v>38</v>
      </c>
      <c r="B40" s="23">
        <v>19920.997399999997</v>
      </c>
      <c r="C40" s="45">
        <f t="shared" si="1"/>
        <v>59550.77205</v>
      </c>
      <c r="D40" s="44">
        <f t="shared" si="5"/>
        <v>69466.280950000015</v>
      </c>
      <c r="E40" s="55">
        <f t="shared" si="2"/>
        <v>49545.283550000022</v>
      </c>
      <c r="F40" s="56">
        <f t="shared" si="3"/>
        <v>49545.283550000022</v>
      </c>
      <c r="G40" s="44">
        <f>SUMSQ($E$7:E40)/(A40-4)</f>
        <v>619659032.42848384</v>
      </c>
      <c r="H40" s="46">
        <f>SUM($F$7:F40)/(A40-4)</f>
        <v>19220.17752500001</v>
      </c>
      <c r="I40" s="57">
        <f t="shared" si="4"/>
        <v>2.4870885003980789</v>
      </c>
      <c r="J40" s="47">
        <f>AVERAGE($I$7:I40)</f>
        <v>0.57892509412305015</v>
      </c>
      <c r="K40" s="24">
        <f>SUM($E$7:E40)/H40</f>
        <v>-2.3434727276276779</v>
      </c>
    </row>
    <row r="41" spans="1:11" x14ac:dyDescent="0.3">
      <c r="A41" s="52">
        <f t="shared" si="6"/>
        <v>39</v>
      </c>
      <c r="B41" s="23">
        <v>58863.412799999984</v>
      </c>
      <c r="C41" s="45">
        <f t="shared" si="1"/>
        <v>54500.001299999996</v>
      </c>
      <c r="D41" s="44">
        <f t="shared" si="5"/>
        <v>59550.77205</v>
      </c>
      <c r="E41" s="55">
        <f t="shared" si="2"/>
        <v>687.35925000001589</v>
      </c>
      <c r="F41" s="56">
        <f t="shared" si="3"/>
        <v>687.35925000001589</v>
      </c>
      <c r="G41" s="44">
        <f>SUMSQ($E$7:E41)/(A41-4)</f>
        <v>601967987.58020031</v>
      </c>
      <c r="H41" s="46">
        <f>SUM($F$7:F41)/(A41-4)</f>
        <v>18690.668431428581</v>
      </c>
      <c r="I41" s="57">
        <f t="shared" si="4"/>
        <v>1.1677189909722939E-2</v>
      </c>
      <c r="J41" s="47">
        <f>AVERAGE($I$7:I41)</f>
        <v>0.56271801114552655</v>
      </c>
      <c r="K41" s="24">
        <f>SUM($E$7:E41)/H41</f>
        <v>-2.373088087391094</v>
      </c>
    </row>
    <row r="42" spans="1:11" x14ac:dyDescent="0.3">
      <c r="A42" s="52">
        <f t="shared" si="6"/>
        <v>40</v>
      </c>
      <c r="B42" s="23">
        <v>35541.910100000008</v>
      </c>
      <c r="C42" s="45">
        <f t="shared" si="1"/>
        <v>39450.698574999995</v>
      </c>
      <c r="D42" s="44">
        <f t="shared" si="5"/>
        <v>54500.001299999996</v>
      </c>
      <c r="E42" s="55">
        <f t="shared" si="2"/>
        <v>18958.091199999988</v>
      </c>
      <c r="F42" s="56">
        <f t="shared" si="3"/>
        <v>18958.091199999988</v>
      </c>
      <c r="G42" s="44">
        <f>SUMSQ($E$7:E42)/(A42-4)</f>
        <v>595230244.09040356</v>
      </c>
      <c r="H42" s="46">
        <f>SUM($F$7:F42)/(A42-4)</f>
        <v>18698.096841666676</v>
      </c>
      <c r="I42" s="57">
        <f t="shared" si="4"/>
        <v>0.53340102281109492</v>
      </c>
      <c r="J42" s="47">
        <f>AVERAGE($I$7:I42)</f>
        <v>0.56190365035845902</v>
      </c>
      <c r="K42" s="24">
        <f>SUM($E$7:E42)/H42</f>
        <v>-1.3582404463435334</v>
      </c>
    </row>
    <row r="43" spans="1:11" x14ac:dyDescent="0.3">
      <c r="A43" s="52">
        <f t="shared" si="6"/>
        <v>41</v>
      </c>
      <c r="B43" s="23">
        <v>43825.982199999991</v>
      </c>
      <c r="C43" s="45">
        <f t="shared" si="1"/>
        <v>39538.075624999998</v>
      </c>
      <c r="D43" s="44">
        <f t="shared" si="5"/>
        <v>39450.698574999995</v>
      </c>
      <c r="E43" s="55">
        <f t="shared" si="2"/>
        <v>-4375.2836249999964</v>
      </c>
      <c r="F43" s="56">
        <f t="shared" si="3"/>
        <v>4375.2836249999964</v>
      </c>
      <c r="G43" s="44">
        <f>SUMSQ($E$7:E43)/(A43-4)</f>
        <v>579660321.46091139</v>
      </c>
      <c r="H43" s="46">
        <f>SUM($F$7:F43)/(A43-4)</f>
        <v>18310.993781756766</v>
      </c>
      <c r="I43" s="57">
        <f t="shared" si="4"/>
        <v>9.9833099119909674E-2</v>
      </c>
      <c r="J43" s="47">
        <f>AVERAGE($I$7:I43)</f>
        <v>0.54941525708174144</v>
      </c>
      <c r="K43" s="24">
        <f>SUM($E$7:E43)/H43</f>
        <v>-1.6258972822469953</v>
      </c>
    </row>
    <row r="44" spans="1:11" x14ac:dyDescent="0.3">
      <c r="A44" s="52">
        <f t="shared" si="6"/>
        <v>42</v>
      </c>
      <c r="B44" s="23">
        <v>48190.727700000003</v>
      </c>
      <c r="C44" s="45">
        <f t="shared" si="1"/>
        <v>46605.508199999997</v>
      </c>
      <c r="D44" s="44">
        <f t="shared" si="5"/>
        <v>39538.075624999998</v>
      </c>
      <c r="E44" s="55">
        <f t="shared" si="2"/>
        <v>-8652.6520750000054</v>
      </c>
      <c r="F44" s="56">
        <f t="shared" si="3"/>
        <v>8652.6520750000054</v>
      </c>
      <c r="G44" s="44">
        <f>SUMSQ($E$7:E44)/(A44-4)</f>
        <v>566376323.21012437</v>
      </c>
      <c r="H44" s="46">
        <f>SUM($F$7:F44)/(A44-4)</f>
        <v>18056.826894736852</v>
      </c>
      <c r="I44" s="57">
        <f t="shared" si="4"/>
        <v>0.17955014352273424</v>
      </c>
      <c r="J44" s="47">
        <f>AVERAGE($I$7:I44)</f>
        <v>0.53968196461966234</v>
      </c>
      <c r="K44" s="24">
        <f>SUM($E$7:E44)/H44</f>
        <v>-2.127973387793832</v>
      </c>
    </row>
    <row r="45" spans="1:11" x14ac:dyDescent="0.3">
      <c r="A45" s="52">
        <f t="shared" si="6"/>
        <v>43</v>
      </c>
      <c r="B45" s="23">
        <v>44825.104000000007</v>
      </c>
      <c r="C45" s="45">
        <f t="shared" si="1"/>
        <v>43095.931000000004</v>
      </c>
      <c r="D45" s="44">
        <f t="shared" si="5"/>
        <v>46605.508199999997</v>
      </c>
      <c r="E45" s="55">
        <f t="shared" si="2"/>
        <v>1780.4041999999899</v>
      </c>
      <c r="F45" s="56">
        <f t="shared" si="3"/>
        <v>1780.4041999999899</v>
      </c>
      <c r="G45" s="44">
        <f>SUMSQ($E$7:E45)/(A45-4)</f>
        <v>551935131.3102591</v>
      </c>
      <c r="H45" s="46">
        <f>SUM($F$7:F45)/(A45-4)</f>
        <v>17639.482723076933</v>
      </c>
      <c r="I45" s="57">
        <f t="shared" si="4"/>
        <v>3.9718908404540225E-2</v>
      </c>
      <c r="J45" s="47">
        <f>AVERAGE($I$7:I45)</f>
        <v>0.52686239907568488</v>
      </c>
      <c r="K45" s="24">
        <f>SUM($E$7:E45)/H45</f>
        <v>-2.077387612509761</v>
      </c>
    </row>
    <row r="46" spans="1:11" x14ac:dyDescent="0.3">
      <c r="A46" s="52">
        <f t="shared" si="6"/>
        <v>44</v>
      </c>
      <c r="B46" s="23">
        <v>62837.847999999984</v>
      </c>
      <c r="C46" s="45">
        <f t="shared" si="1"/>
        <v>49919.915475000002</v>
      </c>
      <c r="D46" s="44">
        <f t="shared" si="5"/>
        <v>43095.931000000004</v>
      </c>
      <c r="E46" s="55">
        <f t="shared" si="2"/>
        <v>-19741.916999999979</v>
      </c>
      <c r="F46" s="56">
        <f t="shared" si="3"/>
        <v>19741.916999999979</v>
      </c>
      <c r="G46" s="44">
        <f>SUMSQ($E$7:E46)/(A46-4)</f>
        <v>547880335.19837487</v>
      </c>
      <c r="H46" s="46">
        <f>SUM($F$7:F46)/(A46-4)</f>
        <v>17692.043580000009</v>
      </c>
      <c r="I46" s="57">
        <f t="shared" si="4"/>
        <v>0.31417239177255057</v>
      </c>
      <c r="J46" s="47">
        <f>AVERAGE($I$7:I46)</f>
        <v>0.52154514889310655</v>
      </c>
      <c r="K46" s="24">
        <f>SUM($E$7:E46)/H46</f>
        <v>-3.1870800930957195</v>
      </c>
    </row>
    <row r="47" spans="1:11" x14ac:dyDescent="0.3">
      <c r="A47" s="52">
        <f t="shared" si="6"/>
        <v>45</v>
      </c>
      <c r="B47" s="23">
        <v>86152.888000000035</v>
      </c>
      <c r="C47" s="45">
        <f t="shared" si="1"/>
        <v>60501.641925000004</v>
      </c>
      <c r="D47" s="44">
        <f t="shared" si="5"/>
        <v>49919.915475000002</v>
      </c>
      <c r="E47" s="55">
        <f t="shared" si="2"/>
        <v>-36232.972525000034</v>
      </c>
      <c r="F47" s="56">
        <f t="shared" si="3"/>
        <v>36232.972525000034</v>
      </c>
      <c r="G47" s="44">
        <f>SUMSQ($E$7:E47)/(A47-4)</f>
        <v>566537602.58371711</v>
      </c>
      <c r="H47" s="46">
        <f>SUM($F$7:F47)/(A47-4)</f>
        <v>18144.261359146349</v>
      </c>
      <c r="I47" s="57">
        <f t="shared" si="4"/>
        <v>0.4205659655309526</v>
      </c>
      <c r="J47" s="47">
        <f>AVERAGE($I$7:I47)</f>
        <v>0.51908224198183439</v>
      </c>
      <c r="K47" s="24">
        <f>SUM($E$7:E47)/H47</f>
        <v>-5.1045854439432254</v>
      </c>
    </row>
    <row r="48" spans="1:11" x14ac:dyDescent="0.3">
      <c r="A48" s="52">
        <f t="shared" si="6"/>
        <v>46</v>
      </c>
      <c r="B48" s="23">
        <v>77448.131199999974</v>
      </c>
      <c r="C48" s="45">
        <f t="shared" si="1"/>
        <v>67815.992800000007</v>
      </c>
      <c r="D48" s="44">
        <f t="shared" si="5"/>
        <v>60501.641925000004</v>
      </c>
      <c r="E48" s="55">
        <f t="shared" si="2"/>
        <v>-16946.489274999971</v>
      </c>
      <c r="F48" s="56">
        <f t="shared" si="3"/>
        <v>16946.489274999971</v>
      </c>
      <c r="G48" s="44">
        <f>SUMSQ($E$7:E48)/(A48-4)</f>
        <v>559886314.39714491</v>
      </c>
      <c r="H48" s="46">
        <f>SUM($F$7:F48)/(A48-4)</f>
        <v>18115.742976190482</v>
      </c>
      <c r="I48" s="57">
        <f t="shared" si="4"/>
        <v>0.21881082231975116</v>
      </c>
      <c r="J48" s="47">
        <f>AVERAGE($I$7:I48)</f>
        <v>0.51193292246607047</v>
      </c>
      <c r="K48" s="24">
        <f>SUM($E$7:E48)/H48</f>
        <v>-6.0480777323900963</v>
      </c>
    </row>
    <row r="49" spans="1:11" x14ac:dyDescent="0.3">
      <c r="A49" s="52">
        <f t="shared" si="6"/>
        <v>47</v>
      </c>
      <c r="B49" s="23">
        <v>117938.15500000001</v>
      </c>
      <c r="C49" s="45">
        <f t="shared" si="1"/>
        <v>86094.255550000002</v>
      </c>
      <c r="D49" s="44">
        <f t="shared" si="5"/>
        <v>67815.992800000007</v>
      </c>
      <c r="E49" s="55">
        <f t="shared" si="2"/>
        <v>-50122.162200000006</v>
      </c>
      <c r="F49" s="56">
        <f t="shared" si="3"/>
        <v>50122.162200000006</v>
      </c>
      <c r="G49" s="44">
        <f>SUMSQ($E$7:E49)/(A49-4)</f>
        <v>605289682.51821387</v>
      </c>
      <c r="H49" s="46">
        <f>SUM($F$7:F49)/(A49-4)</f>
        <v>18860.078306976753</v>
      </c>
      <c r="I49" s="57">
        <f t="shared" si="4"/>
        <v>0.42498682635827228</v>
      </c>
      <c r="J49" s="47">
        <f>AVERAGE($I$7:I49)</f>
        <v>0.50991092023100537</v>
      </c>
      <c r="K49" s="24">
        <f>SUM($E$7:E49)/H49</f>
        <v>-8.4669629309507197</v>
      </c>
    </row>
    <row r="50" spans="1:11" x14ac:dyDescent="0.3">
      <c r="A50" s="52">
        <f t="shared" si="6"/>
        <v>48</v>
      </c>
      <c r="B50" s="23">
        <v>83030.388800000001</v>
      </c>
      <c r="C50" s="45">
        <f t="shared" si="1"/>
        <v>91142.390750000006</v>
      </c>
      <c r="D50" s="44">
        <f t="shared" si="5"/>
        <v>86094.255550000002</v>
      </c>
      <c r="E50" s="55">
        <f t="shared" si="2"/>
        <v>3063.866750000001</v>
      </c>
      <c r="F50" s="56">
        <f t="shared" si="3"/>
        <v>3063.866750000001</v>
      </c>
      <c r="G50" s="59">
        <f>SUMSQ($E$7:E50)/(A50-4)</f>
        <v>591746446.08511245</v>
      </c>
      <c r="H50" s="50">
        <f>SUM($F$7:F50)/(A50-4)</f>
        <v>18501.073498863643</v>
      </c>
      <c r="I50" s="57">
        <f t="shared" si="4"/>
        <v>3.6900546827259961E-2</v>
      </c>
      <c r="J50" s="51">
        <f>AVERAGE($I$7:I50)</f>
        <v>0.49916068447182932</v>
      </c>
      <c r="K50" s="24">
        <f>SUM($E$7:E50)/H50</f>
        <v>-8.4656556366645415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572CB-55E7-4A3A-8F6B-AF4B2C1080C6}">
  <sheetPr>
    <tabColor theme="5" tint="-0.249977111117893"/>
  </sheetPr>
  <dimension ref="A1:G51"/>
  <sheetViews>
    <sheetView workbookViewId="0">
      <selection activeCell="H33" sqref="H33"/>
    </sheetView>
  </sheetViews>
  <sheetFormatPr defaultRowHeight="14.4" x14ac:dyDescent="0.3"/>
  <cols>
    <col min="1" max="1" width="13" bestFit="1" customWidth="1"/>
    <col min="2" max="2" width="14.109375" bestFit="1" customWidth="1"/>
    <col min="3" max="3" width="12.21875" bestFit="1" customWidth="1"/>
  </cols>
  <sheetData>
    <row r="1" spans="1:7" x14ac:dyDescent="0.3">
      <c r="A1" s="1" t="s">
        <v>5</v>
      </c>
      <c r="B1" t="s" vm="1">
        <v>15</v>
      </c>
    </row>
    <row r="3" spans="1:7" x14ac:dyDescent="0.3">
      <c r="A3" s="1" t="s">
        <v>8927</v>
      </c>
      <c r="B3" s="1" t="s">
        <v>8926</v>
      </c>
      <c r="C3" t="s">
        <v>8930</v>
      </c>
      <c r="G3" t="s">
        <v>9022</v>
      </c>
    </row>
    <row r="4" spans="1:7" x14ac:dyDescent="0.3">
      <c r="A4">
        <v>2015</v>
      </c>
      <c r="B4">
        <v>1</v>
      </c>
      <c r="C4" s="81">
        <v>9296.8439999999991</v>
      </c>
      <c r="D4">
        <f>GETPIVOTDATA("[Measures].[Sum of Sales]",$A$3,"[train].[Order Month]","[train].[Order Month].&amp;[1]","[train].[Order Year]","[train].[Order Year].&amp;[2015]")</f>
        <v>9296.8439999999991</v>
      </c>
    </row>
    <row r="5" spans="1:7" x14ac:dyDescent="0.3">
      <c r="B5">
        <v>2</v>
      </c>
      <c r="C5" s="81">
        <v>2028.9860000000001</v>
      </c>
      <c r="D5">
        <f>GETPIVOTDATA("[Measures].[Sum of Sales]",$A$3,"[train].[Order Month]","[train].[Order Month].&amp;[2]","[train].[Order Year]","[train].[Order Year].&amp;[2015]")</f>
        <v>2028.9860000000001</v>
      </c>
    </row>
    <row r="6" spans="1:7" x14ac:dyDescent="0.3">
      <c r="B6">
        <v>3</v>
      </c>
      <c r="C6" s="81">
        <v>32911.120999999999</v>
      </c>
      <c r="D6">
        <f>GETPIVOTDATA("[Measures].[Sum of Sales]",$A$3,"[train].[Order Month]","[train].[Order Month].&amp;[3]","[train].[Order Year]","[train].[Order Year].&amp;[2015]")</f>
        <v>32911.120999999999</v>
      </c>
    </row>
    <row r="7" spans="1:7" x14ac:dyDescent="0.3">
      <c r="B7">
        <v>4</v>
      </c>
      <c r="C7" s="81">
        <v>12069.252</v>
      </c>
      <c r="D7">
        <f>GETPIVOTDATA("[Measures].[Sum of Sales]",$A$3,"[train].[Order Month]","[train].[Order Month].&amp;[4]","[train].[Order Year]","[train].[Order Year].&amp;[2015]")</f>
        <v>12069.252</v>
      </c>
    </row>
    <row r="8" spans="1:7" x14ac:dyDescent="0.3">
      <c r="B8">
        <v>5</v>
      </c>
      <c r="C8" s="81">
        <v>5779.24</v>
      </c>
      <c r="D8">
        <f>GETPIVOTDATA("[Measures].[Sum of Sales]",$A$3,"[train].[Order Month]","[train].[Order Month].&amp;[5]","[train].[Order Year]","[train].[Order Year].&amp;[2015]")</f>
        <v>5779.24</v>
      </c>
    </row>
    <row r="9" spans="1:7" x14ac:dyDescent="0.3">
      <c r="B9">
        <v>6</v>
      </c>
      <c r="C9" s="81">
        <v>4560.2510000000002</v>
      </c>
      <c r="D9">
        <f>GETPIVOTDATA("[Measures].[Sum of Sales]",$A$3,"[train].[Order Month]","[train].[Order Month].&amp;[6]","[train].[Order Year]","[train].[Order Year].&amp;[2015]")</f>
        <v>4560.2510000000002</v>
      </c>
    </row>
    <row r="10" spans="1:7" x14ac:dyDescent="0.3">
      <c r="B10">
        <v>7</v>
      </c>
      <c r="C10" s="81">
        <v>1829.12</v>
      </c>
      <c r="D10">
        <f>GETPIVOTDATA("[Measures].[Sum of Sales]",$A$3,"[train].[Order Month]","[train].[Order Month].&amp;[7]","[train].[Order Year]","[train].[Order Year].&amp;[2015]")</f>
        <v>1829.12</v>
      </c>
    </row>
    <row r="11" spans="1:7" x14ac:dyDescent="0.3">
      <c r="B11">
        <v>8</v>
      </c>
      <c r="C11" s="81">
        <v>6769.9565000000002</v>
      </c>
      <c r="D11">
        <f>GETPIVOTDATA("[Measures].[Sum of Sales]",$A$3,"[train].[Order Month]","[train].[Order Month].&amp;[8]","[train].[Order Year]","[train].[Order Year].&amp;[2015]")</f>
        <v>6769.9565000000002</v>
      </c>
    </row>
    <row r="12" spans="1:7" x14ac:dyDescent="0.3">
      <c r="B12">
        <v>9</v>
      </c>
      <c r="C12" s="81">
        <v>7175.335</v>
      </c>
      <c r="D12">
        <f>GETPIVOTDATA("[Measures].[Sum of Sales]",$A$3,"[train].[Order Month]","[train].[Order Month].&amp;[9]","[train].[Order Year]","[train].[Order Year].&amp;[2015]")</f>
        <v>7175.335</v>
      </c>
    </row>
    <row r="13" spans="1:7" x14ac:dyDescent="0.3">
      <c r="B13">
        <v>10</v>
      </c>
      <c r="C13" s="81">
        <v>4813.7539999999999</v>
      </c>
      <c r="D13">
        <f>GETPIVOTDATA("[Measures].[Sum of Sales]",$A$3,"[train].[Order Month]","[train].[Order Month].&amp;[10]","[train].[Order Year]","[train].[Order Year].&amp;[2015]")</f>
        <v>4813.7539999999999</v>
      </c>
    </row>
    <row r="14" spans="1:7" x14ac:dyDescent="0.3">
      <c r="B14">
        <v>11</v>
      </c>
      <c r="C14" s="81">
        <v>7385.0730000000003</v>
      </c>
      <c r="D14">
        <f>GETPIVOTDATA("[Measures].[Sum of Sales]",$A$3,"[train].[Order Month]","[train].[Order Month].&amp;[11]","[train].[Order Year]","[train].[Order Year].&amp;[2015]")</f>
        <v>7385.0730000000003</v>
      </c>
    </row>
    <row r="15" spans="1:7" x14ac:dyDescent="0.3">
      <c r="B15">
        <v>12</v>
      </c>
      <c r="C15" s="81">
        <v>8755.973</v>
      </c>
      <c r="D15">
        <f>GETPIVOTDATA("[Measures].[Sum of Sales]",$A$3,"[train].[Order Month]","[train].[Order Month].&amp;[12]","[train].[Order Year]","[train].[Order Year].&amp;[2015]")</f>
        <v>8755.973</v>
      </c>
    </row>
    <row r="16" spans="1:7" x14ac:dyDescent="0.3">
      <c r="A16">
        <v>2016</v>
      </c>
      <c r="B16">
        <v>1</v>
      </c>
      <c r="C16" s="81">
        <v>4965.8339999999998</v>
      </c>
      <c r="D16">
        <f>GETPIVOTDATA("[Measures].[Sum of Sales]",$A$3,"[train].[Order Month]","[train].[Order Month].&amp;[1]","[train].[Order Year]","[train].[Order Year].&amp;[2016]")</f>
        <v>4965.8339999999998</v>
      </c>
    </row>
    <row r="17" spans="1:4" x14ac:dyDescent="0.3">
      <c r="B17">
        <v>2</v>
      </c>
      <c r="C17" s="81">
        <v>1156.5139999999999</v>
      </c>
      <c r="D17">
        <f>GETPIVOTDATA("[Measures].[Sum of Sales]",$A$3,"[train].[Order Month]","[train].[Order Month].&amp;[2]","[train].[Order Year]","[train].[Order Year].&amp;[2016]")</f>
        <v>1156.5139999999999</v>
      </c>
    </row>
    <row r="18" spans="1:4" x14ac:dyDescent="0.3">
      <c r="B18">
        <v>3</v>
      </c>
      <c r="C18" s="81">
        <v>10322.094999999999</v>
      </c>
      <c r="D18">
        <f>GETPIVOTDATA("[Measures].[Sum of Sales]",$A$3,"[train].[Order Month]","[train].[Order Month].&amp;[3]","[train].[Order Year]","[train].[Order Year].&amp;[2016]")</f>
        <v>10322.094999999999</v>
      </c>
    </row>
    <row r="19" spans="1:4" x14ac:dyDescent="0.3">
      <c r="B19">
        <v>4</v>
      </c>
      <c r="C19" s="81">
        <v>5718.3334999999997</v>
      </c>
      <c r="D19">
        <f>GETPIVOTDATA("[Measures].[Sum of Sales]",$A$3,"[train].[Order Month]","[train].[Order Month].&amp;[4]","[train].[Order Year]","[train].[Order Year].&amp;[2016]")</f>
        <v>5718.3334999999997</v>
      </c>
    </row>
    <row r="20" spans="1:4" x14ac:dyDescent="0.3">
      <c r="B20">
        <v>5</v>
      </c>
      <c r="C20" s="81">
        <v>1983.704</v>
      </c>
      <c r="D20">
        <f>GETPIVOTDATA("[Measures].[Sum of Sales]",$A$3,"[train].[Order Month]","[train].[Order Month].&amp;[5]","[train].[Order Year]","[train].[Order Year].&amp;[2016]")</f>
        <v>1983.704</v>
      </c>
    </row>
    <row r="21" spans="1:4" x14ac:dyDescent="0.3">
      <c r="B21">
        <v>6</v>
      </c>
      <c r="C21" s="81">
        <v>7354.2489999999998</v>
      </c>
      <c r="D21">
        <f>GETPIVOTDATA("[Measures].[Sum of Sales]",$A$3,"[train].[Order Month]","[train].[Order Month].&amp;[6]","[train].[Order Year]","[train].[Order Year].&amp;[2016]")</f>
        <v>7354.2489999999998</v>
      </c>
    </row>
    <row r="22" spans="1:4" x14ac:dyDescent="0.3">
      <c r="B22">
        <v>7</v>
      </c>
      <c r="C22" s="81">
        <v>2197.268</v>
      </c>
      <c r="D22">
        <f>GETPIVOTDATA("[Measures].[Sum of Sales]",$A$3,"[train].[Order Month]","[train].[Order Month].&amp;[7]","[train].[Order Year]","[train].[Order Year].&amp;[2016]")</f>
        <v>2197.268</v>
      </c>
    </row>
    <row r="23" spans="1:4" x14ac:dyDescent="0.3">
      <c r="B23">
        <v>8</v>
      </c>
      <c r="C23" s="81">
        <v>5584.75</v>
      </c>
      <c r="D23">
        <f>GETPIVOTDATA("[Measures].[Sum of Sales]",$A$3,"[train].[Order Month]","[train].[Order Month].&amp;[8]","[train].[Order Year]","[train].[Order Year].&amp;[2016]")</f>
        <v>5584.75</v>
      </c>
    </row>
    <row r="24" spans="1:4" x14ac:dyDescent="0.3">
      <c r="B24">
        <v>9</v>
      </c>
      <c r="C24" s="81">
        <v>13591.507</v>
      </c>
      <c r="D24">
        <f>GETPIVOTDATA("[Measures].[Sum of Sales]",$A$3,"[train].[Order Month]","[train].[Order Month].&amp;[9]","[train].[Order Year]","[train].[Order Year].&amp;[2016]")</f>
        <v>13591.507</v>
      </c>
    </row>
    <row r="25" spans="1:4" x14ac:dyDescent="0.3">
      <c r="B25">
        <v>10</v>
      </c>
      <c r="C25" s="81">
        <v>4085.7275</v>
      </c>
      <c r="D25">
        <f>GETPIVOTDATA("[Measures].[Sum of Sales]",$A$3,"[train].[Order Month]","[train].[Order Month].&amp;[10]","[train].[Order Year]","[train].[Order Year].&amp;[2016]")</f>
        <v>4085.7275</v>
      </c>
    </row>
    <row r="26" spans="1:4" x14ac:dyDescent="0.3">
      <c r="B26">
        <v>11</v>
      </c>
      <c r="C26" s="81">
        <v>7795.8204999999998</v>
      </c>
      <c r="D26">
        <f>GETPIVOTDATA("[Measures].[Sum of Sales]",$A$3,"[train].[Order Month]","[train].[Order Month].&amp;[11]","[train].[Order Year]","[train].[Order Year].&amp;[2016]")</f>
        <v>7795.8204999999998</v>
      </c>
    </row>
    <row r="27" spans="1:4" x14ac:dyDescent="0.3">
      <c r="B27">
        <v>12</v>
      </c>
      <c r="C27" s="81">
        <v>5320.28</v>
      </c>
      <c r="D27">
        <f>GETPIVOTDATA("[Measures].[Sum of Sales]",$A$3,"[train].[Order Month]","[train].[Order Month].&amp;[12]","[train].[Order Year]","[train].[Order Year].&amp;[2016]")</f>
        <v>5320.28</v>
      </c>
    </row>
    <row r="28" spans="1:4" x14ac:dyDescent="0.3">
      <c r="A28">
        <v>2017</v>
      </c>
      <c r="B28">
        <v>1</v>
      </c>
      <c r="C28" s="81">
        <v>4082.4259999999999</v>
      </c>
      <c r="D28">
        <f>GETPIVOTDATA("[Measures].[Sum of Sales]",$A$3,"[train].[Order Month]","[train].[Order Month].&amp;[1]","[train].[Order Year]","[train].[Order Year].&amp;[2017]")</f>
        <v>4082.4259999999999</v>
      </c>
    </row>
    <row r="29" spans="1:4" x14ac:dyDescent="0.3">
      <c r="B29">
        <v>2</v>
      </c>
      <c r="C29" s="81">
        <v>15613.103999999999</v>
      </c>
      <c r="D29">
        <f>GETPIVOTDATA("[Measures].[Sum of Sales]",$A$3,"[train].[Order Month]","[train].[Order Month].&amp;[2]","[train].[Order Year]","[train].[Order Year].&amp;[2017]")</f>
        <v>15613.103999999999</v>
      </c>
    </row>
    <row r="30" spans="1:4" x14ac:dyDescent="0.3">
      <c r="B30">
        <v>3</v>
      </c>
      <c r="C30" s="81">
        <v>4238.174</v>
      </c>
      <c r="D30">
        <f>GETPIVOTDATA("[Measures].[Sum of Sales]",$A$3,"[train].[Order Month]","[train].[Order Month].&amp;[3]","[train].[Order Year]","[train].[Order Year].&amp;[2017]")</f>
        <v>4238.174</v>
      </c>
    </row>
    <row r="31" spans="1:4" x14ac:dyDescent="0.3">
      <c r="B31">
        <v>4</v>
      </c>
      <c r="C31" s="81">
        <v>2965.71</v>
      </c>
      <c r="D31">
        <f>GETPIVOTDATA("[Measures].[Sum of Sales]",$A$3,"[train].[Order Month]","[train].[Order Month].&amp;[4]","[train].[Order Year]","[train].[Order Year].&amp;[2017]")</f>
        <v>2965.71</v>
      </c>
    </row>
    <row r="32" spans="1:4" x14ac:dyDescent="0.3">
      <c r="B32">
        <v>5</v>
      </c>
      <c r="C32" s="81">
        <v>11960.233</v>
      </c>
      <c r="D32">
        <f>GETPIVOTDATA("[Measures].[Sum of Sales]",$A$3,"[train].[Order Month]","[train].[Order Month].&amp;[5]","[train].[Order Year]","[train].[Order Year].&amp;[2017]")</f>
        <v>11960.233</v>
      </c>
    </row>
    <row r="33" spans="1:4" x14ac:dyDescent="0.3">
      <c r="B33">
        <v>6</v>
      </c>
      <c r="C33" s="81">
        <v>3455.8850000000002</v>
      </c>
      <c r="D33">
        <f>GETPIVOTDATA("[Measures].[Sum of Sales]",$A$3,"[train].[Order Month]","[train].[Order Month].&amp;[6]","[train].[Order Year]","[train].[Order Year].&amp;[2017]")</f>
        <v>3455.8850000000002</v>
      </c>
    </row>
    <row r="34" spans="1:4" x14ac:dyDescent="0.3">
      <c r="B34">
        <v>7</v>
      </c>
      <c r="C34" s="81">
        <v>6562.4189999999999</v>
      </c>
      <c r="D34">
        <f>GETPIVOTDATA("[Measures].[Sum of Sales]",$A$3,"[train].[Order Month]","[train].[Order Month].&amp;[7]","[train].[Order Year]","[train].[Order Year].&amp;[2017]")</f>
        <v>6562.4189999999999</v>
      </c>
    </row>
    <row r="35" spans="1:4" x14ac:dyDescent="0.3">
      <c r="B35">
        <v>8</v>
      </c>
      <c r="C35" s="81">
        <v>3050.0104999999999</v>
      </c>
      <c r="D35">
        <f>GETPIVOTDATA("[Measures].[Sum of Sales]",$A$3,"[train].[Order Month]","[train].[Order Month].&amp;[8]","[train].[Order Year]","[train].[Order Year].&amp;[2017]")</f>
        <v>3050.0104999999999</v>
      </c>
    </row>
    <row r="36" spans="1:4" x14ac:dyDescent="0.3">
      <c r="B36">
        <v>9</v>
      </c>
      <c r="C36" s="81">
        <v>12023.450999999999</v>
      </c>
      <c r="D36">
        <f>GETPIVOTDATA("[Measures].[Sum of Sales]",$A$3,"[train].[Order Month]","[train].[Order Month].&amp;[9]","[train].[Order Year]","[train].[Order Year].&amp;[2017]")</f>
        <v>12023.450999999999</v>
      </c>
    </row>
    <row r="37" spans="1:4" x14ac:dyDescent="0.3">
      <c r="B37">
        <v>10</v>
      </c>
      <c r="C37" s="81">
        <v>3090.9140000000002</v>
      </c>
      <c r="D37">
        <f>GETPIVOTDATA("[Measures].[Sum of Sales]",$A$3,"[train].[Order Month]","[train].[Order Month].&amp;[10]","[train].[Order Year]","[train].[Order Year].&amp;[2017]")</f>
        <v>3090.9140000000002</v>
      </c>
    </row>
    <row r="38" spans="1:4" x14ac:dyDescent="0.3">
      <c r="B38">
        <v>11</v>
      </c>
      <c r="C38" s="81">
        <v>15596.555</v>
      </c>
      <c r="D38">
        <f>GETPIVOTDATA("[Measures].[Sum of Sales]",$A$3,"[train].[Order Month]","[train].[Order Month].&amp;[11]","[train].[Order Year]","[train].[Order Year].&amp;[2017]")</f>
        <v>15596.555</v>
      </c>
    </row>
    <row r="39" spans="1:4" x14ac:dyDescent="0.3">
      <c r="B39">
        <v>12</v>
      </c>
      <c r="C39" s="81">
        <v>10897.022000000001</v>
      </c>
      <c r="D39">
        <f>GETPIVOTDATA("[Measures].[Sum of Sales]",$A$3,"[train].[Order Month]","[train].[Order Month].&amp;[12]","[train].[Order Year]","[train].[Order Year].&amp;[2017]")</f>
        <v>10897.022000000001</v>
      </c>
    </row>
    <row r="40" spans="1:4" x14ac:dyDescent="0.3">
      <c r="A40">
        <v>2018</v>
      </c>
      <c r="B40">
        <v>1</v>
      </c>
      <c r="C40" s="81">
        <v>4815.59</v>
      </c>
      <c r="D40">
        <f>GETPIVOTDATA("[Measures].[Sum of Sales]",$A$3,"[train].[Order Month]","[train].[Order Month].&amp;[1]","[train].[Order Year]","[train].[Order Year].&amp;[2018]")</f>
        <v>4815.59</v>
      </c>
    </row>
    <row r="41" spans="1:4" x14ac:dyDescent="0.3">
      <c r="B41">
        <v>2</v>
      </c>
      <c r="C41" s="81">
        <v>2182.8719999999998</v>
      </c>
      <c r="D41">
        <f>GETPIVOTDATA("[Measures].[Sum of Sales]",$A$3,"[train].[Order Month]","[train].[Order Month].&amp;[2]","[train].[Order Year]","[train].[Order Year].&amp;[2018]")</f>
        <v>2182.8719999999998</v>
      </c>
    </row>
    <row r="42" spans="1:4" x14ac:dyDescent="0.3">
      <c r="B42">
        <v>3</v>
      </c>
      <c r="C42" s="81">
        <v>6643.72</v>
      </c>
      <c r="D42">
        <f>GETPIVOTDATA("[Measures].[Sum of Sales]",$A$3,"[train].[Order Month]","[train].[Order Month].&amp;[3]","[train].[Order Year]","[train].[Order Year].&amp;[2018]")</f>
        <v>6643.72</v>
      </c>
    </row>
    <row r="43" spans="1:4" x14ac:dyDescent="0.3">
      <c r="B43">
        <v>4</v>
      </c>
      <c r="C43" s="81">
        <v>9447.7535000000007</v>
      </c>
      <c r="D43">
        <f>GETPIVOTDATA("[Measures].[Sum of Sales]",$A$3,"[train].[Order Month]","[train].[Order Month].&amp;[4]","[train].[Order Year]","[train].[Order Year].&amp;[2018]")</f>
        <v>9447.7535000000007</v>
      </c>
    </row>
    <row r="44" spans="1:4" x14ac:dyDescent="0.3">
      <c r="B44">
        <v>5</v>
      </c>
      <c r="C44" s="81">
        <v>10943.741</v>
      </c>
      <c r="D44">
        <f>GETPIVOTDATA("[Measures].[Sum of Sales]",$A$3,"[train].[Order Month]","[train].[Order Month].&amp;[5]","[train].[Order Year]","[train].[Order Year].&amp;[2018]")</f>
        <v>10943.741</v>
      </c>
    </row>
    <row r="45" spans="1:4" x14ac:dyDescent="0.3">
      <c r="B45">
        <v>6</v>
      </c>
      <c r="C45" s="81">
        <v>8933.92</v>
      </c>
      <c r="D45">
        <f>GETPIVOTDATA("[Measures].[Sum of Sales]",$A$3,"[train].[Order Month]","[train].[Order Month].&amp;[6]","[train].[Order Year]","[train].[Order Year].&amp;[2018]")</f>
        <v>8933.92</v>
      </c>
    </row>
    <row r="46" spans="1:4" x14ac:dyDescent="0.3">
      <c r="B46">
        <v>7</v>
      </c>
      <c r="C46" s="81">
        <v>2864.8980000000001</v>
      </c>
      <c r="D46">
        <f>GETPIVOTDATA("[Measures].[Sum of Sales]",$A$3,"[train].[Order Month]","[train].[Order Month].&amp;[7]","[train].[Order Year]","[train].[Order Year].&amp;[2018]")</f>
        <v>2864.8980000000001</v>
      </c>
    </row>
    <row r="47" spans="1:4" x14ac:dyDescent="0.3">
      <c r="B47">
        <v>8</v>
      </c>
      <c r="C47" s="81">
        <v>10371.534</v>
      </c>
      <c r="D47">
        <f>GETPIVOTDATA("[Measures].[Sum of Sales]",$A$3,"[train].[Order Month]","[train].[Order Month].&amp;[8]","[train].[Order Year]","[train].[Order Year].&amp;[2018]")</f>
        <v>10371.534</v>
      </c>
    </row>
    <row r="48" spans="1:4" x14ac:dyDescent="0.3">
      <c r="B48">
        <v>9</v>
      </c>
      <c r="C48" s="81">
        <v>10182.52</v>
      </c>
      <c r="D48">
        <f>GETPIVOTDATA("[Measures].[Sum of Sales]",$A$3,"[train].[Order Month]","[train].[Order Month].&amp;[9]","[train].[Order Year]","[train].[Order Year].&amp;[2018]")</f>
        <v>10182.52</v>
      </c>
    </row>
    <row r="49" spans="2:4" x14ac:dyDescent="0.3">
      <c r="B49">
        <v>10</v>
      </c>
      <c r="C49" s="81">
        <v>12136.950999999999</v>
      </c>
      <c r="D49">
        <f>GETPIVOTDATA("[Measures].[Sum of Sales]",$A$3,"[train].[Order Month]","[train].[Order Month].&amp;[10]","[train].[Order Year]","[train].[Order Year].&amp;[2018]")</f>
        <v>12136.950999999999</v>
      </c>
    </row>
    <row r="50" spans="2:4" x14ac:dyDescent="0.3">
      <c r="B50">
        <v>11</v>
      </c>
      <c r="C50" s="81">
        <v>28431.330999999998</v>
      </c>
      <c r="D50">
        <f>GETPIVOTDATA("[Measures].[Sum of Sales]",$A$3,"[train].[Order Month]","[train].[Order Month].&amp;[11]","[train].[Order Year]","[train].[Order Year].&amp;[2018]")</f>
        <v>28431.330999999998</v>
      </c>
    </row>
    <row r="51" spans="2:4" x14ac:dyDescent="0.3">
      <c r="B51">
        <v>12</v>
      </c>
      <c r="C51" s="81">
        <v>15209.736999999999</v>
      </c>
      <c r="D51">
        <f>GETPIVOTDATA("[Measures].[Sum of Sales]",$A$3,"[train].[Order Month]","[train].[Order Month].&amp;[12]","[train].[Order Year]","[train].[Order Year].&amp;[2018]")</f>
        <v>15209.736999999999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C5A7D-2CE7-43A9-B0E3-AC01DFB47C3C}">
  <sheetPr>
    <tabColor theme="5" tint="0.39997558519241921"/>
  </sheetPr>
  <dimension ref="A1:W50"/>
  <sheetViews>
    <sheetView zoomScale="80" zoomScaleNormal="80" workbookViewId="0">
      <selection activeCell="Z12" sqref="Z12"/>
    </sheetView>
  </sheetViews>
  <sheetFormatPr defaultRowHeight="14.4" x14ac:dyDescent="0.3"/>
  <cols>
    <col min="1" max="1" width="12.88671875" bestFit="1" customWidth="1"/>
    <col min="2" max="2" width="19.109375" bestFit="1" customWidth="1"/>
    <col min="3" max="3" width="12.88671875" bestFit="1" customWidth="1"/>
    <col min="4" max="4" width="16.77734375" bestFit="1" customWidth="1"/>
    <col min="5" max="5" width="17.109375" bestFit="1" customWidth="1"/>
    <col min="6" max="6" width="20.6640625" customWidth="1"/>
    <col min="7" max="7" width="14.88671875" bestFit="1" customWidth="1"/>
    <col min="9" max="9" width="14.88671875" bestFit="1" customWidth="1"/>
    <col min="10" max="10" width="12.88671875" bestFit="1" customWidth="1"/>
    <col min="11" max="11" width="14.5546875" customWidth="1"/>
    <col min="12" max="12" width="14.88671875" bestFit="1" customWidth="1"/>
    <col min="13" max="13" width="14.5546875" bestFit="1" customWidth="1"/>
    <col min="14" max="14" width="13.88671875" bestFit="1" customWidth="1"/>
    <col min="15" max="15" width="19.5546875" bestFit="1" customWidth="1"/>
    <col min="16" max="16" width="14.5546875" bestFit="1" customWidth="1"/>
    <col min="22" max="22" width="13.21875" bestFit="1" customWidth="1"/>
  </cols>
  <sheetData>
    <row r="1" spans="1:23" s="6" customFormat="1" ht="43.2" x14ac:dyDescent="0.3">
      <c r="A1" s="4" t="s">
        <v>8931</v>
      </c>
      <c r="B1" s="4" t="s">
        <v>8932</v>
      </c>
      <c r="C1" s="4"/>
      <c r="D1" s="4" t="s">
        <v>8933</v>
      </c>
      <c r="E1" s="4" t="s">
        <v>8934</v>
      </c>
      <c r="F1" s="5" t="s">
        <v>8935</v>
      </c>
      <c r="G1" s="5" t="s">
        <v>8936</v>
      </c>
      <c r="H1" s="5" t="s">
        <v>8937</v>
      </c>
      <c r="I1" s="4" t="s">
        <v>8938</v>
      </c>
      <c r="J1" s="4" t="s">
        <v>8939</v>
      </c>
      <c r="K1" s="4" t="s">
        <v>8940</v>
      </c>
      <c r="L1" s="4" t="s">
        <v>8941</v>
      </c>
      <c r="M1" s="4" t="s">
        <v>8942</v>
      </c>
      <c r="N1" s="4" t="s">
        <v>8943</v>
      </c>
      <c r="O1" s="4" t="s">
        <v>8944</v>
      </c>
      <c r="P1" s="4" t="s">
        <v>8945</v>
      </c>
      <c r="Q1" s="4" t="s">
        <v>8946</v>
      </c>
      <c r="R1" s="4" t="s">
        <v>8947</v>
      </c>
      <c r="S1" s="4" t="s">
        <v>8948</v>
      </c>
    </row>
    <row r="2" spans="1:23" x14ac:dyDescent="0.3">
      <c r="A2" s="7"/>
      <c r="B2" s="7"/>
      <c r="C2" s="7"/>
      <c r="D2" s="7">
        <v>0</v>
      </c>
      <c r="E2" s="8"/>
      <c r="F2" s="9"/>
      <c r="G2" s="9"/>
      <c r="H2" s="9"/>
      <c r="I2" s="10">
        <f>W5</f>
        <v>6322.2169504052144</v>
      </c>
      <c r="J2" s="10">
        <f>V5</f>
        <v>47.1414268851304</v>
      </c>
      <c r="K2" s="9"/>
      <c r="L2" s="9"/>
      <c r="M2" s="9"/>
      <c r="N2" s="9"/>
      <c r="O2" s="9"/>
      <c r="P2" s="9"/>
      <c r="Q2" s="9"/>
      <c r="R2" s="9"/>
      <c r="S2" s="9"/>
      <c r="U2" s="22" t="s">
        <v>8953</v>
      </c>
      <c r="V2" s="23">
        <v>0.2</v>
      </c>
      <c r="W2">
        <v>0.2</v>
      </c>
    </row>
    <row r="3" spans="1:23" x14ac:dyDescent="0.3">
      <c r="A3" s="72"/>
      <c r="B3" s="7">
        <v>1</v>
      </c>
      <c r="C3" s="7" t="s">
        <v>8949</v>
      </c>
      <c r="D3" s="11">
        <f>D2+1</f>
        <v>1</v>
      </c>
      <c r="E3" s="32">
        <f>'PVT xRegion'!D4</f>
        <v>9296.8439999999991</v>
      </c>
      <c r="F3" s="7"/>
      <c r="G3" s="10">
        <f t="shared" ref="G3:G50" si="0">$W$5+D3*$V$5</f>
        <v>6369.3583772903448</v>
      </c>
      <c r="H3" s="13">
        <f>E3/G3</f>
        <v>1.4596201766801928</v>
      </c>
      <c r="I3" s="12">
        <f>$V$2*(E3/K3)+(1-$V$2)*(I2+J2)</f>
        <v>6810.2062504822843</v>
      </c>
      <c r="J3" s="10">
        <f t="shared" ref="J3:J50" si="1">$V$3*(I3-I2)+(1-$V$3)*J2</f>
        <v>69.183820544727368</v>
      </c>
      <c r="K3" s="14">
        <f>V7</f>
        <v>1.0843573816277265</v>
      </c>
      <c r="L3" s="12">
        <f>(I3+J3)*K3</f>
        <v>7459.7174046146301</v>
      </c>
      <c r="M3" s="12">
        <f>L3-E3</f>
        <v>-1837.126595385369</v>
      </c>
      <c r="N3" s="12">
        <f>ABS(M3)</f>
        <v>1837.126595385369</v>
      </c>
      <c r="O3" s="10">
        <f>SUMSQ($M$3:M3)/D3</f>
        <v>3375034.1274722372</v>
      </c>
      <c r="P3" s="10">
        <f>SUM($N$3:N3)/D3</f>
        <v>1837.126595385369</v>
      </c>
      <c r="Q3" s="15">
        <f>N3/E3</f>
        <v>0.19760755320680537</v>
      </c>
      <c r="R3" s="16">
        <f>AVERAGE($Q$3:Q3)</f>
        <v>0.19760755320680537</v>
      </c>
      <c r="S3" s="13">
        <f>SUM($M$3:M3)/P3</f>
        <v>-1</v>
      </c>
      <c r="U3" s="22" t="s">
        <v>9014</v>
      </c>
      <c r="V3" s="23">
        <v>0.05</v>
      </c>
      <c r="W3">
        <v>0.05</v>
      </c>
    </row>
    <row r="4" spans="1:23" x14ac:dyDescent="0.3">
      <c r="A4" s="72"/>
      <c r="B4" s="7">
        <v>2</v>
      </c>
      <c r="C4" s="7" t="s">
        <v>8950</v>
      </c>
      <c r="D4" s="17">
        <f t="shared" ref="D4:D50" si="2">D3+1</f>
        <v>2</v>
      </c>
      <c r="E4" s="32">
        <f>'PVT xRegion'!D5</f>
        <v>2028.9860000000001</v>
      </c>
      <c r="F4" s="7"/>
      <c r="G4" s="10">
        <f t="shared" si="0"/>
        <v>6416.4998041754752</v>
      </c>
      <c r="H4" s="13">
        <f t="shared" ref="H4:H50" si="3">E4/G4</f>
        <v>0.31621383338617998</v>
      </c>
      <c r="I4" s="12">
        <f>$V$2*(E4/K4)+(1-$V$2)*(I3+J3)</f>
        <v>6036.2038958620997</v>
      </c>
      <c r="J4" s="10">
        <f t="shared" si="1"/>
        <v>27.02451178648176</v>
      </c>
      <c r="K4" s="14">
        <f>V8</f>
        <v>0.76178602760451719</v>
      </c>
      <c r="L4" s="12">
        <f t="shared" ref="L4:L50" si="4">(I4+J4)*K4</f>
        <v>4618.8826831214747</v>
      </c>
      <c r="M4" s="12">
        <f t="shared" ref="M4:M50" si="5">L4-E4</f>
        <v>2589.8966831214748</v>
      </c>
      <c r="N4" s="12">
        <f t="shared" ref="N4:N50" si="6">ABS(M4)</f>
        <v>2589.8966831214748</v>
      </c>
      <c r="O4" s="10">
        <f>SUMSQ($M$3:M4)/D4</f>
        <v>5041299.4783579269</v>
      </c>
      <c r="P4" s="10">
        <f>SUM($N$3:N4)/D4</f>
        <v>2213.5116392534219</v>
      </c>
      <c r="Q4" s="15">
        <f t="shared" ref="Q4:Q23" si="7">N4/E4</f>
        <v>1.2764487695437399</v>
      </c>
      <c r="R4" s="16">
        <f>AVERAGE($Q$3:Q4)</f>
        <v>0.73702816137527261</v>
      </c>
      <c r="S4" s="13">
        <f>SUM($M$3:M4)/P4</f>
        <v>0.34007957057320998</v>
      </c>
      <c r="U4" s="22" t="s">
        <v>9015</v>
      </c>
      <c r="V4" s="23">
        <v>0.1</v>
      </c>
      <c r="W4">
        <v>0.1</v>
      </c>
    </row>
    <row r="5" spans="1:23" x14ac:dyDescent="0.3">
      <c r="A5" s="72"/>
      <c r="B5" s="7">
        <v>3</v>
      </c>
      <c r="C5" s="7" t="s">
        <v>8951</v>
      </c>
      <c r="D5" s="18">
        <f t="shared" si="2"/>
        <v>3</v>
      </c>
      <c r="E5" s="32">
        <f>'PVT xRegion'!D6</f>
        <v>32911.120999999999</v>
      </c>
      <c r="F5" s="12">
        <f>(E3+E7+2*SUM(E4:E6))/8</f>
        <v>13636.85025</v>
      </c>
      <c r="G5" s="10">
        <f t="shared" si="0"/>
        <v>6463.6412310606056</v>
      </c>
      <c r="H5" s="13">
        <f t="shared" si="3"/>
        <v>5.0917307789064399</v>
      </c>
      <c r="I5" s="12">
        <f>$V$2*(E5/K5)+(1-$V$2)*(I4+J4)</f>
        <v>9465.2478157986152</v>
      </c>
      <c r="J5" s="10">
        <f t="shared" si="1"/>
        <v>197.12548219398346</v>
      </c>
      <c r="K5" s="14">
        <f>V9</f>
        <v>1.4263709439544174</v>
      </c>
      <c r="L5" s="12">
        <f t="shared" si="4"/>
        <v>13782.128521897661</v>
      </c>
      <c r="M5" s="12">
        <f t="shared" si="5"/>
        <v>-19128.992478102336</v>
      </c>
      <c r="N5" s="12">
        <f t="shared" si="6"/>
        <v>19128.992478102336</v>
      </c>
      <c r="O5" s="10">
        <f>SUMSQ($M$3:M5)/D5</f>
        <v>125333650.72800387</v>
      </c>
      <c r="P5" s="10">
        <f>SUM($N$3:N5)/D5</f>
        <v>7852.0052522030601</v>
      </c>
      <c r="Q5" s="15">
        <f t="shared" si="7"/>
        <v>0.58123187229333018</v>
      </c>
      <c r="R5" s="16">
        <f>AVERAGE($Q$3:Q5)</f>
        <v>0.68509606501462506</v>
      </c>
      <c r="S5" s="13">
        <f>SUM($M$3:M5)/P5</f>
        <v>-2.3403222234486356</v>
      </c>
      <c r="U5" s="22" t="s">
        <v>8956</v>
      </c>
      <c r="V5" s="25" cm="1">
        <f t="array" ref="V5:W5">LINEST(F5:F48,D5:D48)</f>
        <v>47.1414268851304</v>
      </c>
      <c r="W5" s="25">
        <v>6322.2169504052144</v>
      </c>
    </row>
    <row r="6" spans="1:23" x14ac:dyDescent="0.3">
      <c r="A6" s="72"/>
      <c r="B6" s="7">
        <v>4</v>
      </c>
      <c r="C6" s="7" t="s">
        <v>8952</v>
      </c>
      <c r="D6" s="19">
        <f t="shared" si="2"/>
        <v>4</v>
      </c>
      <c r="E6" s="32">
        <f>'PVT xRegion'!D7</f>
        <v>12069.252</v>
      </c>
      <c r="F6" s="12">
        <f t="shared" ref="F6:F21" si="8">(E4+E8+2*SUM(E5:E7))/8</f>
        <v>13513.557874999999</v>
      </c>
      <c r="G6" s="10">
        <f t="shared" si="0"/>
        <v>6510.782657945736</v>
      </c>
      <c r="H6" s="13">
        <f t="shared" si="3"/>
        <v>1.8537328972686147</v>
      </c>
      <c r="I6" s="12">
        <f>$V$2*(E6/K6)+(1-$V$2)*(I5+J5)</f>
        <v>10007.040551893428</v>
      </c>
      <c r="J6" s="10">
        <f t="shared" si="1"/>
        <v>214.35884488902491</v>
      </c>
      <c r="K6" s="14">
        <f>V10</f>
        <v>1.0600351193266506</v>
      </c>
      <c r="L6" s="12">
        <f t="shared" si="4"/>
        <v>10835.042329253642</v>
      </c>
      <c r="M6" s="12">
        <f t="shared" si="5"/>
        <v>-1234.2096707463588</v>
      </c>
      <c r="N6" s="12">
        <f t="shared" si="6"/>
        <v>1234.2096707463588</v>
      </c>
      <c r="O6" s="10">
        <f>SUMSQ($M$3:M6)/D6</f>
        <v>94381056.423843876</v>
      </c>
      <c r="P6" s="10">
        <f>SUM($N$3:N6)/D6</f>
        <v>6197.5563568388843</v>
      </c>
      <c r="Q6" s="15">
        <f t="shared" si="7"/>
        <v>0.10226065962881202</v>
      </c>
      <c r="R6" s="16">
        <f>AVERAGE($Q$3:Q6)</f>
        <v>0.53938721366817177</v>
      </c>
      <c r="S6" s="13">
        <f>SUM($M$3:M6)/P6</f>
        <v>-3.1642200460949184</v>
      </c>
    </row>
    <row r="7" spans="1:23" x14ac:dyDescent="0.3">
      <c r="A7" s="72"/>
      <c r="B7" s="7">
        <v>5</v>
      </c>
      <c r="C7" s="7" t="s">
        <v>8949</v>
      </c>
      <c r="D7" s="11">
        <f t="shared" si="2"/>
        <v>5</v>
      </c>
      <c r="E7" s="32">
        <f>'PVT xRegion'!D8</f>
        <v>5779.24</v>
      </c>
      <c r="F7" s="12">
        <f t="shared" si="8"/>
        <v>9944.7158749999999</v>
      </c>
      <c r="G7" s="10">
        <f t="shared" si="0"/>
        <v>6557.9240848308664</v>
      </c>
      <c r="H7" s="13">
        <f t="shared" si="3"/>
        <v>0.88126058265419072</v>
      </c>
      <c r="I7" s="12">
        <f>$V$2*(E7/K7)+(1-$V$2)*(I6+J6)</f>
        <v>9216.1446796669734</v>
      </c>
      <c r="J7" s="10">
        <f t="shared" si="1"/>
        <v>164.09610903325094</v>
      </c>
      <c r="K7" s="14">
        <f t="shared" ref="K7:K50" si="9">$V$4*(E3/I3)+(1-$V$4)*K3</f>
        <v>1.1124350420032378</v>
      </c>
      <c r="L7" s="12">
        <f t="shared" si="4"/>
        <v>10434.90855577822</v>
      </c>
      <c r="M7" s="12">
        <f t="shared" si="5"/>
        <v>4655.6685557782203</v>
      </c>
      <c r="N7" s="12">
        <f t="shared" si="6"/>
        <v>4655.6685557782203</v>
      </c>
      <c r="O7" s="10">
        <f>SUMSQ($M$3:M7)/D7</f>
        <v>79839895.079327509</v>
      </c>
      <c r="P7" s="10">
        <f>SUM($N$3:N7)/D7</f>
        <v>5889.1787966267511</v>
      </c>
      <c r="Q7" s="15">
        <f t="shared" si="7"/>
        <v>0.80558491354887851</v>
      </c>
      <c r="R7" s="16">
        <f>AVERAGE($Q$3:Q7)</f>
        <v>0.59262675364431305</v>
      </c>
      <c r="S7" s="13">
        <f>SUM($M$3:M7)/P7</f>
        <v>-2.5393631305438156</v>
      </c>
      <c r="U7" s="22" t="s">
        <v>8949</v>
      </c>
      <c r="V7" s="24">
        <f>SUMIFS(H3:H50,C3:C50,U7)/COUNTIFS(C3:C50,U7)</f>
        <v>1.0843573816277265</v>
      </c>
    </row>
    <row r="8" spans="1:23" x14ac:dyDescent="0.3">
      <c r="A8" s="72"/>
      <c r="B8" s="7">
        <v>6</v>
      </c>
      <c r="C8" s="7" t="s">
        <v>8950</v>
      </c>
      <c r="D8" s="17">
        <f t="shared" si="2"/>
        <v>6</v>
      </c>
      <c r="E8" s="32">
        <f>'PVT xRegion'!D9</f>
        <v>4560.2510000000002</v>
      </c>
      <c r="F8" s="12">
        <f t="shared" si="8"/>
        <v>5397.0538125000003</v>
      </c>
      <c r="G8" s="10">
        <f t="shared" si="0"/>
        <v>6605.0655117159968</v>
      </c>
      <c r="H8" s="13">
        <f t="shared" si="3"/>
        <v>0.69041722476651812</v>
      </c>
      <c r="I8" s="12">
        <f>$V$2*(E8/K8)+(1-$V$2)*(I7+J7)</f>
        <v>8772.3009823261891</v>
      </c>
      <c r="J8" s="10">
        <f t="shared" si="1"/>
        <v>133.69911871454917</v>
      </c>
      <c r="K8" s="14">
        <f t="shared" si="9"/>
        <v>0.71922103424170192</v>
      </c>
      <c r="L8" s="12">
        <f t="shared" si="4"/>
        <v>6405.3826036272212</v>
      </c>
      <c r="M8" s="12">
        <f t="shared" si="5"/>
        <v>1845.131603627221</v>
      </c>
      <c r="N8" s="12">
        <f t="shared" si="6"/>
        <v>1845.131603627221</v>
      </c>
      <c r="O8" s="10">
        <f>SUMSQ($M$3:M8)/D8</f>
        <v>67100664.338556916</v>
      </c>
      <c r="P8" s="10">
        <f>SUM($N$3:N8)/D8</f>
        <v>5215.1709311268296</v>
      </c>
      <c r="Q8" s="15">
        <f>N8/E8</f>
        <v>0.40461185220445561</v>
      </c>
      <c r="R8" s="16">
        <f>AVERAGE($Q$3:Q8)</f>
        <v>0.56129093673767017</v>
      </c>
      <c r="S8" s="13">
        <f>SUM($M$3:M8)/P8</f>
        <v>-2.5137492279422911</v>
      </c>
      <c r="U8" s="22" t="s">
        <v>8950</v>
      </c>
      <c r="V8" s="24">
        <f>SUMIFS(H3:H50,C3:C50,U8)/COUNTIFS(C3:C50,U8)</f>
        <v>0.76178602760451719</v>
      </c>
    </row>
    <row r="9" spans="1:23" x14ac:dyDescent="0.3">
      <c r="A9" s="72"/>
      <c r="B9" s="7">
        <v>7</v>
      </c>
      <c r="C9" s="7" t="s">
        <v>8951</v>
      </c>
      <c r="D9" s="18">
        <f t="shared" si="2"/>
        <v>7</v>
      </c>
      <c r="E9" s="32">
        <f>'PVT xRegion'!D10</f>
        <v>1829.12</v>
      </c>
      <c r="F9" s="12">
        <f t="shared" si="8"/>
        <v>4909.1537499999995</v>
      </c>
      <c r="G9" s="10">
        <f t="shared" si="0"/>
        <v>6652.2069386011271</v>
      </c>
      <c r="H9" s="13">
        <f t="shared" si="3"/>
        <v>0.27496438653855831</v>
      </c>
      <c r="I9" s="12">
        <f>$V$2*(E9/K9)+(1-$V$2)*(I8+J8)</f>
        <v>7349.0340721439443</v>
      </c>
      <c r="J9" s="10">
        <f t="shared" si="1"/>
        <v>55.850817269709466</v>
      </c>
      <c r="K9" s="14">
        <f t="shared" si="9"/>
        <v>1.6314386496918094</v>
      </c>
      <c r="L9" s="12">
        <f t="shared" si="4"/>
        <v>12080.615405108294</v>
      </c>
      <c r="M9" s="12">
        <f t="shared" si="5"/>
        <v>10251.495405108293</v>
      </c>
      <c r="N9" s="12">
        <f t="shared" si="6"/>
        <v>10251.495405108293</v>
      </c>
      <c r="O9" s="10">
        <f>SUMSQ($M$3:M9)/D9</f>
        <v>72528163.438899711</v>
      </c>
      <c r="P9" s="10">
        <f>SUM($N$3:N9)/D9</f>
        <v>5934.6458559813245</v>
      </c>
      <c r="Q9" s="15">
        <f t="shared" si="7"/>
        <v>5.6046051681181623</v>
      </c>
      <c r="R9" s="16">
        <f>AVERAGE($Q$3:Q9)</f>
        <v>1.2817643983634548</v>
      </c>
      <c r="S9" s="13">
        <f>SUM($M$3:M9)/P9</f>
        <v>-0.48160186234503566</v>
      </c>
      <c r="U9" s="22" t="s">
        <v>8951</v>
      </c>
      <c r="V9" s="24">
        <f>SUMIFS(H3:H50,C3:C50,U9)/COUNTIFS(C3:C50,U9)</f>
        <v>1.4263709439544174</v>
      </c>
    </row>
    <row r="10" spans="1:23" x14ac:dyDescent="0.3">
      <c r="A10" s="72"/>
      <c r="B10" s="7">
        <v>8</v>
      </c>
      <c r="C10" s="7" t="s">
        <v>8952</v>
      </c>
      <c r="D10" s="19">
        <f t="shared" si="2"/>
        <v>8</v>
      </c>
      <c r="E10" s="32">
        <f>'PVT xRegion'!D11</f>
        <v>6769.9565000000002</v>
      </c>
      <c r="F10" s="12">
        <f t="shared" si="8"/>
        <v>5115.3534999999993</v>
      </c>
      <c r="G10" s="10">
        <f t="shared" si="0"/>
        <v>6699.3483654862575</v>
      </c>
      <c r="H10" s="13">
        <f t="shared" si="3"/>
        <v>1.0105395526044745</v>
      </c>
      <c r="I10" s="12">
        <f>$V$2*(E10/K10)+(1-$V$2)*(I9+J9)</f>
        <v>7183.8575612752975</v>
      </c>
      <c r="J10" s="10">
        <f t="shared" si="1"/>
        <v>44.799450862791645</v>
      </c>
      <c r="K10" s="14">
        <f t="shared" si="9"/>
        <v>1.0746392129833962</v>
      </c>
      <c r="L10" s="12">
        <f t="shared" si="4"/>
        <v>7768.1982824509842</v>
      </c>
      <c r="M10" s="12">
        <f t="shared" si="5"/>
        <v>998.24178245098392</v>
      </c>
      <c r="N10" s="12">
        <f t="shared" si="6"/>
        <v>998.24178245098392</v>
      </c>
      <c r="O10" s="10">
        <f>SUMSQ($M$3:M10)/D10</f>
        <v>63586703.841066107</v>
      </c>
      <c r="P10" s="10">
        <f>SUM($N$3:N10)/D10</f>
        <v>5317.5953467900317</v>
      </c>
      <c r="Q10" s="15">
        <f t="shared" si="7"/>
        <v>0.14745172771065573</v>
      </c>
      <c r="R10" s="16">
        <f>AVERAGE($Q$3:Q10)</f>
        <v>1.139975314531855</v>
      </c>
      <c r="S10" s="13">
        <f>SUM($M$3:M10)/P10</f>
        <v>-0.34976236303324515</v>
      </c>
      <c r="U10" s="22" t="s">
        <v>8952</v>
      </c>
      <c r="V10" s="24">
        <f>SUMIFS(H3:H50,C3:C50,U10)/COUNTIFS(C3:C50,U10)</f>
        <v>1.0600351193266506</v>
      </c>
    </row>
    <row r="11" spans="1:23" x14ac:dyDescent="0.3">
      <c r="A11" s="72"/>
      <c r="B11" s="7">
        <v>9</v>
      </c>
      <c r="C11" s="7" t="s">
        <v>8949</v>
      </c>
      <c r="D11" s="11">
        <f t="shared" si="2"/>
        <v>9</v>
      </c>
      <c r="E11" s="32">
        <f>'PVT xRegion'!D12</f>
        <v>7175.335</v>
      </c>
      <c r="F11" s="12">
        <f t="shared" si="8"/>
        <v>5841.5355</v>
      </c>
      <c r="G11" s="10">
        <f t="shared" si="0"/>
        <v>6746.4897923713879</v>
      </c>
      <c r="H11" s="13">
        <f t="shared" si="3"/>
        <v>1.063565679460974</v>
      </c>
      <c r="I11" s="12">
        <f>$V$2*(E11/K11)+(1-$V$2)*(I10+J10)</f>
        <v>7131.800425247442</v>
      </c>
      <c r="J11" s="10">
        <f t="shared" si="1"/>
        <v>39.956621518259283</v>
      </c>
      <c r="K11" s="14">
        <f t="shared" si="9"/>
        <v>1.0638993207303067</v>
      </c>
      <c r="L11" s="12">
        <f t="shared" si="4"/>
        <v>7630.0274504968202</v>
      </c>
      <c r="M11" s="12">
        <f t="shared" si="5"/>
        <v>454.69245049682013</v>
      </c>
      <c r="N11" s="12">
        <f t="shared" si="6"/>
        <v>454.69245049682013</v>
      </c>
      <c r="O11" s="10">
        <f>SUMSQ($M$3:M11)/D11</f>
        <v>56544486.217007518</v>
      </c>
      <c r="P11" s="10">
        <f>SUM($N$3:N11)/D11</f>
        <v>4777.2728027574522</v>
      </c>
      <c r="Q11" s="15">
        <f t="shared" si="7"/>
        <v>6.33688114209051E-2</v>
      </c>
      <c r="R11" s="16">
        <f>AVERAGE($Q$3:Q11)</f>
        <v>1.0203523697417494</v>
      </c>
      <c r="S11" s="13">
        <f>SUM($M$3:M11)/P11</f>
        <v>-0.29414319040770798</v>
      </c>
    </row>
    <row r="12" spans="1:23" x14ac:dyDescent="0.3">
      <c r="A12" s="72"/>
      <c r="B12" s="7">
        <v>10</v>
      </c>
      <c r="C12" s="7" t="s">
        <v>8950</v>
      </c>
      <c r="D12" s="17">
        <f t="shared" si="2"/>
        <v>10</v>
      </c>
      <c r="E12" s="32">
        <f>'PVT xRegion'!D13</f>
        <v>4813.7539999999999</v>
      </c>
      <c r="F12" s="12">
        <f t="shared" si="8"/>
        <v>6784.2816874999999</v>
      </c>
      <c r="G12" s="10">
        <f t="shared" si="0"/>
        <v>6793.6312192565183</v>
      </c>
      <c r="H12" s="13">
        <f t="shared" si="3"/>
        <v>0.70856863504092404</v>
      </c>
      <c r="I12" s="12">
        <f>$V$2*(E12/K12)+(1-$V$2)*(I11+J11)</f>
        <v>7114.1729606108702</v>
      </c>
      <c r="J12" s="10">
        <f t="shared" si="1"/>
        <v>37.07741721051773</v>
      </c>
      <c r="K12" s="14">
        <f t="shared" si="9"/>
        <v>0.69928359264329076</v>
      </c>
      <c r="L12" s="12">
        <f t="shared" si="4"/>
        <v>5000.7520560946305</v>
      </c>
      <c r="M12" s="12">
        <f t="shared" si="5"/>
        <v>186.99805609463056</v>
      </c>
      <c r="N12" s="12">
        <f t="shared" si="6"/>
        <v>186.99805609463056</v>
      </c>
      <c r="O12" s="10">
        <f>SUMSQ($M$3:M12)/D12</f>
        <v>50893534.422605082</v>
      </c>
      <c r="P12" s="10">
        <f>SUM($N$3:N12)/D12</f>
        <v>4318.2453280911704</v>
      </c>
      <c r="Q12" s="15">
        <f t="shared" si="7"/>
        <v>3.8846616610369068E-2</v>
      </c>
      <c r="R12" s="16">
        <f>AVERAGE($Q$3:Q12)</f>
        <v>0.92220179442861139</v>
      </c>
      <c r="S12" s="13">
        <f>SUM($M$3:M12)/P12</f>
        <v>-0.28210629897095552</v>
      </c>
      <c r="U12" s="22" t="s">
        <v>8954</v>
      </c>
      <c r="V12" s="24">
        <f>MIN(S3:S50)</f>
        <v>-3.1696973189978812</v>
      </c>
    </row>
    <row r="13" spans="1:23" x14ac:dyDescent="0.3">
      <c r="A13" s="72"/>
      <c r="B13" s="7">
        <v>11</v>
      </c>
      <c r="C13" s="7" t="s">
        <v>8951</v>
      </c>
      <c r="D13" s="18">
        <f t="shared" si="2"/>
        <v>11</v>
      </c>
      <c r="E13" s="32">
        <f>'PVT xRegion'!D14</f>
        <v>7385.0730000000003</v>
      </c>
      <c r="F13" s="12">
        <f t="shared" si="8"/>
        <v>6756.3461250000009</v>
      </c>
      <c r="G13" s="10">
        <f t="shared" si="0"/>
        <v>6840.7726461416487</v>
      </c>
      <c r="H13" s="13">
        <f t="shared" si="3"/>
        <v>1.0795670872303218</v>
      </c>
      <c r="I13" s="12">
        <f>$V$2*(E13/K13)+(1-$V$2)*(I12+J12)</f>
        <v>6710.1714683175187</v>
      </c>
      <c r="J13" s="10">
        <f t="shared" si="1"/>
        <v>15.023471735324268</v>
      </c>
      <c r="K13" s="14">
        <f t="shared" si="9"/>
        <v>1.4931840420324178</v>
      </c>
      <c r="L13" s="12">
        <f t="shared" si="4"/>
        <v>10041.953764044069</v>
      </c>
      <c r="M13" s="12">
        <f t="shared" si="5"/>
        <v>2656.8807640440682</v>
      </c>
      <c r="N13" s="12">
        <f t="shared" si="6"/>
        <v>2656.8807640440682</v>
      </c>
      <c r="O13" s="10">
        <f>SUMSQ($M$3:M13)/D13</f>
        <v>46908578.147308931</v>
      </c>
      <c r="P13" s="10">
        <f>SUM($N$3:N13)/D13</f>
        <v>4167.2121859050703</v>
      </c>
      <c r="Q13" s="15">
        <f t="shared" si="7"/>
        <v>0.35976364269440098</v>
      </c>
      <c r="R13" s="16">
        <f>AVERAGE($Q$3:Q13)</f>
        <v>0.87107105336186497</v>
      </c>
      <c r="S13" s="13">
        <f>SUM($M$3:M13)/P13</f>
        <v>0.34523717351224453</v>
      </c>
      <c r="U13" s="22" t="s">
        <v>8957</v>
      </c>
      <c r="V13" s="24">
        <f>MAX(S3:S50)</f>
        <v>3.7757103611004923</v>
      </c>
    </row>
    <row r="14" spans="1:23" x14ac:dyDescent="0.3">
      <c r="A14" s="72"/>
      <c r="B14" s="7">
        <v>12</v>
      </c>
      <c r="C14" s="7" t="s">
        <v>8952</v>
      </c>
      <c r="D14" s="19">
        <f t="shared" si="2"/>
        <v>12</v>
      </c>
      <c r="E14" s="32">
        <f>'PVT xRegion'!D15</f>
        <v>8755.973</v>
      </c>
      <c r="F14" s="12">
        <f t="shared" si="8"/>
        <v>6023.0035000000007</v>
      </c>
      <c r="G14" s="10">
        <f t="shared" si="0"/>
        <v>6887.9140730267791</v>
      </c>
      <c r="H14" s="13">
        <f t="shared" si="3"/>
        <v>1.2712082217007585</v>
      </c>
      <c r="I14" s="12">
        <f>$V$2*(E14/K14)+(1-$V$2)*(I13+J13)</f>
        <v>7030.0258567818692</v>
      </c>
      <c r="J14" s="10">
        <f t="shared" si="1"/>
        <v>30.265017571775576</v>
      </c>
      <c r="K14" s="14">
        <f t="shared" si="9"/>
        <v>1.0614137484230293</v>
      </c>
      <c r="L14" s="12">
        <f t="shared" si="4"/>
        <v>7493.8898019046082</v>
      </c>
      <c r="M14" s="12">
        <f t="shared" si="5"/>
        <v>-1262.0831980953917</v>
      </c>
      <c r="N14" s="12">
        <f t="shared" si="6"/>
        <v>1262.0831980953917</v>
      </c>
      <c r="O14" s="10">
        <f>SUMSQ($M$3:M14)/D14</f>
        <v>43132267.801609412</v>
      </c>
      <c r="P14" s="10">
        <f>SUM($N$3:N14)/D14</f>
        <v>3925.1181035875975</v>
      </c>
      <c r="Q14" s="15">
        <f t="shared" si="7"/>
        <v>0.14413968591444853</v>
      </c>
      <c r="R14" s="16">
        <f>AVERAGE($Q$3:Q14)</f>
        <v>0.81049343940791363</v>
      </c>
      <c r="S14" s="13">
        <f>SUM($M$3:M14)/P14</f>
        <v>4.499058467332457E-2</v>
      </c>
      <c r="U14" s="22" t="s">
        <v>8955</v>
      </c>
      <c r="V14" s="25">
        <f>1.25*P50</f>
        <v>4413.5993484628461</v>
      </c>
    </row>
    <row r="15" spans="1:23" x14ac:dyDescent="0.3">
      <c r="A15" s="72"/>
      <c r="B15" s="7">
        <v>1</v>
      </c>
      <c r="C15" s="7" t="s">
        <v>8949</v>
      </c>
      <c r="D15" s="11">
        <f t="shared" si="2"/>
        <v>13</v>
      </c>
      <c r="E15" s="32">
        <f>'PVT xRegion'!D16</f>
        <v>4965.8339999999998</v>
      </c>
      <c r="F15" s="12">
        <f t="shared" si="8"/>
        <v>5932.9762499999997</v>
      </c>
      <c r="G15" s="10">
        <f t="shared" si="0"/>
        <v>6935.0554999119095</v>
      </c>
      <c r="H15" s="13">
        <f t="shared" si="3"/>
        <v>0.71604819890238469</v>
      </c>
      <c r="I15" s="12">
        <f>$V$2*(E15/K15)+(1-$V$2)*(I14+J14)</f>
        <v>6586.8473851447816</v>
      </c>
      <c r="J15" s="10">
        <f t="shared" si="1"/>
        <v>6.5928431113324137</v>
      </c>
      <c r="K15" s="14">
        <f t="shared" si="9"/>
        <v>1.0581198176114914</v>
      </c>
      <c r="L15" s="12">
        <f t="shared" si="4"/>
        <v>6976.6497717546299</v>
      </c>
      <c r="M15" s="12">
        <f t="shared" si="5"/>
        <v>2010.8157717546301</v>
      </c>
      <c r="N15" s="12">
        <f t="shared" si="6"/>
        <v>2010.8157717546301</v>
      </c>
      <c r="O15" s="10">
        <f>SUMSQ($M$3:M15)/D15</f>
        <v>40125430.283634625</v>
      </c>
      <c r="P15" s="10">
        <f>SUM($N$3:N15)/D15</f>
        <v>3777.8640780619844</v>
      </c>
      <c r="Q15" s="15">
        <f t="shared" si="7"/>
        <v>0.40493012286649738</v>
      </c>
      <c r="R15" s="16">
        <f>AVERAGE($Q$3:Q15)</f>
        <v>0.77929626121242002</v>
      </c>
      <c r="S15" s="13">
        <f>SUM($M$3:M15)/P15</f>
        <v>0.57900683691855093</v>
      </c>
    </row>
    <row r="16" spans="1:23" x14ac:dyDescent="0.3">
      <c r="A16" s="72"/>
      <c r="B16" s="7">
        <v>2</v>
      </c>
      <c r="C16" s="7" t="s">
        <v>8950</v>
      </c>
      <c r="D16" s="17">
        <f t="shared" si="2"/>
        <v>14</v>
      </c>
      <c r="E16" s="32">
        <f>'PVT xRegion'!D17</f>
        <v>1156.5139999999999</v>
      </c>
      <c r="F16" s="12">
        <f t="shared" si="8"/>
        <v>5920.3990624999997</v>
      </c>
      <c r="G16" s="10">
        <f t="shared" si="0"/>
        <v>6982.1969267970399</v>
      </c>
      <c r="H16" s="13">
        <f t="shared" si="3"/>
        <v>0.16563755106382116</v>
      </c>
      <c r="I16" s="12">
        <f>$V$2*(E16/K16)+(1-$V$2)*(I15+J15)</f>
        <v>5606.5976979005363</v>
      </c>
      <c r="J16" s="10">
        <f t="shared" si="1"/>
        <v>-42.749283406446466</v>
      </c>
      <c r="K16" s="14">
        <f t="shared" si="9"/>
        <v>0.69701951461941469</v>
      </c>
      <c r="L16" s="12">
        <f t="shared" si="4"/>
        <v>3878.1109212866709</v>
      </c>
      <c r="M16" s="12">
        <f t="shared" si="5"/>
        <v>2721.5969212866712</v>
      </c>
      <c r="N16" s="12">
        <f t="shared" si="6"/>
        <v>2721.5969212866712</v>
      </c>
      <c r="O16" s="10">
        <f>SUMSQ($M$3:M16)/D16</f>
        <v>37788405.963514797</v>
      </c>
      <c r="P16" s="10">
        <f>SUM($N$3:N16)/D16</f>
        <v>3702.4164240066048</v>
      </c>
      <c r="Q16" s="15">
        <f t="shared" si="7"/>
        <v>2.3532762433370209</v>
      </c>
      <c r="R16" s="16">
        <f>AVERAGE($Q$3:Q16)</f>
        <v>0.89172340279274864</v>
      </c>
      <c r="S16" s="13">
        <f>SUM($M$3:M16)/P16</f>
        <v>1.3258924683899362</v>
      </c>
      <c r="U16" s="22" t="s">
        <v>8958</v>
      </c>
      <c r="V16" s="39">
        <f>SUM(O3:O38)/COUNT(O3:O38)</f>
        <v>39082919.550244421</v>
      </c>
    </row>
    <row r="17" spans="1:22" x14ac:dyDescent="0.3">
      <c r="A17" s="72"/>
      <c r="B17" s="7">
        <v>3</v>
      </c>
      <c r="C17" s="7" t="s">
        <v>8951</v>
      </c>
      <c r="D17" s="18">
        <f t="shared" si="2"/>
        <v>15</v>
      </c>
      <c r="E17" s="32">
        <f>'PVT xRegion'!D18</f>
        <v>10322.094999999999</v>
      </c>
      <c r="F17" s="12">
        <f t="shared" si="8"/>
        <v>5167.9278749999994</v>
      </c>
      <c r="G17" s="10">
        <f t="shared" si="0"/>
        <v>7029.3383536821702</v>
      </c>
      <c r="H17" s="13">
        <f t="shared" si="3"/>
        <v>1.4684305237054052</v>
      </c>
      <c r="I17" s="12">
        <f>$V$2*(E17/K17)+(1-$V$2)*(I16+J16)</f>
        <v>5870.9739071726226</v>
      </c>
      <c r="J17" s="10">
        <f t="shared" si="1"/>
        <v>-27.393008772519828</v>
      </c>
      <c r="K17" s="14">
        <f t="shared" si="9"/>
        <v>1.4539235258409664</v>
      </c>
      <c r="L17" s="12">
        <f t="shared" si="4"/>
        <v>8496.1197433387988</v>
      </c>
      <c r="M17" s="12">
        <f t="shared" si="5"/>
        <v>-1825.9752566612005</v>
      </c>
      <c r="N17" s="12">
        <f t="shared" si="6"/>
        <v>1825.9752566612005</v>
      </c>
      <c r="O17" s="10">
        <f>SUMSQ($M$3:M17)/D17</f>
        <v>35491457.941809744</v>
      </c>
      <c r="P17" s="10">
        <f>SUM($N$3:N17)/D17</f>
        <v>3577.3203461835778</v>
      </c>
      <c r="Q17" s="15">
        <f t="shared" si="7"/>
        <v>0.17689967556597772</v>
      </c>
      <c r="R17" s="16">
        <f>AVERAGE($Q$3:Q17)</f>
        <v>0.84406848764429721</v>
      </c>
      <c r="S17" s="13">
        <f>SUM($M$3:M17)/P17</f>
        <v>0.86182686939442055</v>
      </c>
      <c r="U17" s="22" t="s">
        <v>8959</v>
      </c>
      <c r="V17" s="39">
        <f>SUM(P3:P38)/COUNT(P3:P38)</f>
        <v>3890.7763536981051</v>
      </c>
    </row>
    <row r="18" spans="1:22" x14ac:dyDescent="0.3">
      <c r="A18" s="72"/>
      <c r="B18" s="7">
        <v>4</v>
      </c>
      <c r="C18" s="7" t="s">
        <v>8952</v>
      </c>
      <c r="D18" s="19">
        <f t="shared" si="2"/>
        <v>16</v>
      </c>
      <c r="E18" s="32">
        <f>'PVT xRegion'!D19</f>
        <v>5718.3334999999997</v>
      </c>
      <c r="F18" s="12">
        <f t="shared" si="8"/>
        <v>5569.8784999999998</v>
      </c>
      <c r="G18" s="10">
        <f t="shared" si="0"/>
        <v>7076.4797805673006</v>
      </c>
      <c r="H18" s="13">
        <f t="shared" si="3"/>
        <v>0.80807600350997932</v>
      </c>
      <c r="I18" s="12">
        <f>$V$2*(E18/K18)+(1-$V$2)*(I17+J17)</f>
        <v>5733.988502473394</v>
      </c>
      <c r="J18" s="10">
        <f t="shared" si="1"/>
        <v>-32.872628568855269</v>
      </c>
      <c r="K18" s="14">
        <f t="shared" si="9"/>
        <v>1.0798234517471474</v>
      </c>
      <c r="L18" s="12">
        <f t="shared" si="4"/>
        <v>6156.1986217700542</v>
      </c>
      <c r="M18" s="12">
        <f t="shared" si="5"/>
        <v>437.86512177005443</v>
      </c>
      <c r="N18" s="12">
        <f t="shared" si="6"/>
        <v>437.86512177005443</v>
      </c>
      <c r="O18" s="10">
        <f>SUMSQ($M$3:M18)/D18</f>
        <v>33285224.68700055</v>
      </c>
      <c r="P18" s="10">
        <f>SUM($N$3:N18)/D18</f>
        <v>3381.1043946577324</v>
      </c>
      <c r="Q18" s="15">
        <f t="shared" si="7"/>
        <v>7.6572155466283043E-2</v>
      </c>
      <c r="R18" s="16">
        <f>AVERAGE($Q$3:Q18)</f>
        <v>0.79609996688317142</v>
      </c>
      <c r="S18" s="13">
        <f>SUM($M$3:M18)/P18</f>
        <v>1.0413449292206285</v>
      </c>
      <c r="U18" s="22" t="s">
        <v>8947</v>
      </c>
      <c r="V18" s="40">
        <f>SUM(R3:R38)/COUNT(R3:R38)</f>
        <v>0.79164092980045897</v>
      </c>
    </row>
    <row r="19" spans="1:22" x14ac:dyDescent="0.3">
      <c r="A19" s="72"/>
      <c r="B19" s="7">
        <v>5</v>
      </c>
      <c r="C19" s="7" t="s">
        <v>8949</v>
      </c>
      <c r="D19" s="11">
        <f t="shared" si="2"/>
        <v>17</v>
      </c>
      <c r="E19" s="32">
        <f>'PVT xRegion'!D20</f>
        <v>1983.704</v>
      </c>
      <c r="F19" s="12">
        <f t="shared" si="8"/>
        <v>5328.9919999999993</v>
      </c>
      <c r="G19" s="10">
        <f t="shared" si="0"/>
        <v>7123.621207452431</v>
      </c>
      <c r="H19" s="13">
        <f t="shared" si="3"/>
        <v>0.27846848424853538</v>
      </c>
      <c r="I19" s="12">
        <f>$V$2*(E19/K19)+(1-$V$2)*(I18+J18)</f>
        <v>4946.9407464963015</v>
      </c>
      <c r="J19" s="10">
        <f t="shared" si="1"/>
        <v>-70.581384939267139</v>
      </c>
      <c r="K19" s="14">
        <f t="shared" si="9"/>
        <v>1.0276979839688394</v>
      </c>
      <c r="L19" s="12">
        <f t="shared" si="4"/>
        <v>5011.424684979741</v>
      </c>
      <c r="M19" s="12">
        <f t="shared" si="5"/>
        <v>3027.7206849797412</v>
      </c>
      <c r="N19" s="12">
        <f t="shared" si="6"/>
        <v>3027.7206849797412</v>
      </c>
      <c r="O19" s="10">
        <f>SUMSQ($M$3:M19)/D19</f>
        <v>31866511.031662527</v>
      </c>
      <c r="P19" s="10">
        <f>SUM($N$3:N19)/D19</f>
        <v>3360.3171176178507</v>
      </c>
      <c r="Q19" s="15">
        <f t="shared" si="7"/>
        <v>1.5262966072457087</v>
      </c>
      <c r="R19" s="16">
        <f>AVERAGE($Q$3:Q19)</f>
        <v>0.83905271043390883</v>
      </c>
      <c r="S19" s="13">
        <f>SUM($M$3:M19)/P19</f>
        <v>1.9488091070894249</v>
      </c>
    </row>
    <row r="20" spans="1:22" x14ac:dyDescent="0.3">
      <c r="A20" s="72"/>
      <c r="B20" s="7">
        <v>6</v>
      </c>
      <c r="C20" s="7" t="s">
        <v>8950</v>
      </c>
      <c r="D20" s="17">
        <f t="shared" si="2"/>
        <v>18</v>
      </c>
      <c r="E20" s="32">
        <f>'PVT xRegion'!D21</f>
        <v>7354.2489999999998</v>
      </c>
      <c r="F20" s="12">
        <f t="shared" si="8"/>
        <v>4296.6906875000004</v>
      </c>
      <c r="G20" s="10">
        <f t="shared" si="0"/>
        <v>7170.7626343375614</v>
      </c>
      <c r="H20" s="13">
        <f t="shared" si="3"/>
        <v>1.025588124306863</v>
      </c>
      <c r="I20" s="12">
        <f>$V$2*(E20/K20)+(1-$V$2)*(I19+J19)</f>
        <v>6171.1090618453736</v>
      </c>
      <c r="J20" s="10">
        <f t="shared" si="1"/>
        <v>-5.8438999248501702</v>
      </c>
      <c r="K20" s="14">
        <f t="shared" si="9"/>
        <v>0.64794529609492069</v>
      </c>
      <c r="L20" s="12">
        <f t="shared" si="4"/>
        <v>3994.7545608442929</v>
      </c>
      <c r="M20" s="12">
        <f t="shared" si="5"/>
        <v>-3359.4944391557069</v>
      </c>
      <c r="N20" s="12">
        <f t="shared" si="6"/>
        <v>3359.4944391557069</v>
      </c>
      <c r="O20" s="10">
        <f>SUMSQ($M$3:M20)/D20</f>
        <v>30723160.579165619</v>
      </c>
      <c r="P20" s="10">
        <f>SUM($N$3:N20)/D20</f>
        <v>3360.2714132588426</v>
      </c>
      <c r="Q20" s="15">
        <f t="shared" si="7"/>
        <v>0.45680999367246161</v>
      </c>
      <c r="R20" s="16">
        <f>AVERAGE($Q$3:Q20)</f>
        <v>0.81781700394716184</v>
      </c>
      <c r="S20" s="13">
        <f>SUM($M$3:M20)/P20</f>
        <v>0.94906683721526741</v>
      </c>
    </row>
    <row r="21" spans="1:22" x14ac:dyDescent="0.3">
      <c r="A21" s="72"/>
      <c r="B21" s="7">
        <v>7</v>
      </c>
      <c r="C21" s="7" t="s">
        <v>8951</v>
      </c>
      <c r="D21" s="18">
        <f t="shared" si="2"/>
        <v>19</v>
      </c>
      <c r="E21" s="32">
        <f>'PVT xRegion'!D22</f>
        <v>2197.268</v>
      </c>
      <c r="F21" s="12">
        <f t="shared" si="8"/>
        <v>5730.9681249999994</v>
      </c>
      <c r="G21" s="10">
        <f t="shared" si="0"/>
        <v>7217.9040612226918</v>
      </c>
      <c r="H21" s="13">
        <f t="shared" si="3"/>
        <v>0.30441911964507179</v>
      </c>
      <c r="I21" s="12">
        <f>$V$2*(E21/K21)+(1-$V$2)*(I20+J20)</f>
        <v>5228.2706871605587</v>
      </c>
      <c r="J21" s="10">
        <f t="shared" si="1"/>
        <v>-52.69362366284841</v>
      </c>
      <c r="K21" s="14">
        <f t="shared" si="9"/>
        <v>1.4843468924749268</v>
      </c>
      <c r="L21" s="12">
        <f t="shared" si="4"/>
        <v>7682.3517309673334</v>
      </c>
      <c r="M21" s="12">
        <f t="shared" si="5"/>
        <v>5485.0837309673334</v>
      </c>
      <c r="N21" s="12">
        <f t="shared" si="6"/>
        <v>5485.0837309673334</v>
      </c>
      <c r="O21" s="10">
        <f>SUMSQ($M$3:M21)/D21</f>
        <v>30689633.366352823</v>
      </c>
      <c r="P21" s="10">
        <f>SUM($N$3:N21)/D21</f>
        <v>3472.1036405066584</v>
      </c>
      <c r="Q21" s="15">
        <f t="shared" si="7"/>
        <v>2.4963198530936297</v>
      </c>
      <c r="R21" s="16">
        <f>AVERAGE($Q$3:Q21)</f>
        <v>0.90615925916539697</v>
      </c>
      <c r="S21" s="13">
        <f>SUM($M$3:M21)/P21</f>
        <v>2.498256616576116</v>
      </c>
    </row>
    <row r="22" spans="1:22" x14ac:dyDescent="0.3">
      <c r="A22" s="72"/>
      <c r="B22" s="7">
        <v>8</v>
      </c>
      <c r="C22" s="7" t="s">
        <v>8952</v>
      </c>
      <c r="D22" s="19">
        <f t="shared" si="2"/>
        <v>20</v>
      </c>
      <c r="E22" s="32">
        <f>'PVT xRegion'!D23</f>
        <v>5584.75</v>
      </c>
      <c r="F22" s="12">
        <f>(E20+E24+2*SUM(E21:E23))/8</f>
        <v>6773.3783125000009</v>
      </c>
      <c r="G22" s="10">
        <f t="shared" si="0"/>
        <v>7265.0454881078222</v>
      </c>
      <c r="H22" s="13">
        <f t="shared" si="3"/>
        <v>0.76871507675233364</v>
      </c>
      <c r="I22" s="12">
        <f>$V$2*(E22/K22)+(1-$V$2)*(I21+J21)</f>
        <v>5182.8125897775553</v>
      </c>
      <c r="J22" s="10">
        <f t="shared" si="1"/>
        <v>-52.331847348856151</v>
      </c>
      <c r="K22" s="14">
        <f t="shared" si="9"/>
        <v>1.0715680854028464</v>
      </c>
      <c r="L22" s="12">
        <f t="shared" si="4"/>
        <v>5497.6594263604957</v>
      </c>
      <c r="M22" s="12">
        <f t="shared" si="5"/>
        <v>-87.090573639504328</v>
      </c>
      <c r="N22" s="12">
        <f t="shared" si="6"/>
        <v>87.090573639504328</v>
      </c>
      <c r="O22" s="10">
        <f>SUMSQ($M$3:M22)/D22</f>
        <v>29155530.93643602</v>
      </c>
      <c r="P22" s="10">
        <f>SUM($N$3:N22)/D22</f>
        <v>3302.8529871633009</v>
      </c>
      <c r="Q22" s="15">
        <f t="shared" si="7"/>
        <v>1.5594354920006147E-2</v>
      </c>
      <c r="R22" s="16">
        <f>AVERAGE($Q$3:Q22)</f>
        <v>0.86163101395312736</v>
      </c>
      <c r="S22" s="13">
        <f>SUM($M$3:M22)/P22</f>
        <v>2.5999084285823555</v>
      </c>
    </row>
    <row r="23" spans="1:22" x14ac:dyDescent="0.3">
      <c r="A23" s="72"/>
      <c r="B23" s="7">
        <v>9</v>
      </c>
      <c r="C23" s="7" t="s">
        <v>8949</v>
      </c>
      <c r="D23" s="11">
        <f t="shared" si="2"/>
        <v>21</v>
      </c>
      <c r="E23" s="32">
        <f>'PVT xRegion'!D24</f>
        <v>13591.507</v>
      </c>
      <c r="F23" s="12">
        <f t="shared" ref="F23:F35" si="10">(E21+E25+2*SUM(E22:E24))/8</f>
        <v>7064.6321874999994</v>
      </c>
      <c r="G23" s="10">
        <f t="shared" si="0"/>
        <v>7312.1869149929526</v>
      </c>
      <c r="H23" s="13">
        <f t="shared" si="3"/>
        <v>1.8587472062744856</v>
      </c>
      <c r="I23" s="12">
        <f>$V$2*(E23/K23)+(1-$V$2)*(I22+J22)</f>
        <v>6921.1960986622053</v>
      </c>
      <c r="J23" s="10">
        <f t="shared" si="1"/>
        <v>37.20392046281917</v>
      </c>
      <c r="K23" s="14">
        <f t="shared" si="9"/>
        <v>0.96502779665795779</v>
      </c>
      <c r="L23" s="12">
        <f t="shared" si="4"/>
        <v>6715.0494387209137</v>
      </c>
      <c r="M23" s="12">
        <f t="shared" si="5"/>
        <v>-6876.4575612790859</v>
      </c>
      <c r="N23" s="12">
        <f t="shared" si="6"/>
        <v>6876.4575612790859</v>
      </c>
      <c r="O23" s="10">
        <f>SUMSQ($M$3:M23)/D23</f>
        <v>30018870.824799657</v>
      </c>
      <c r="P23" s="10">
        <f>SUM($N$3:N23)/D23</f>
        <v>3473.0246335497663</v>
      </c>
      <c r="Q23" s="15">
        <f t="shared" si="7"/>
        <v>0.50593783024053818</v>
      </c>
      <c r="R23" s="16">
        <f>AVERAGE($Q$3:Q23)</f>
        <v>0.84469324330014695</v>
      </c>
      <c r="S23" s="13">
        <f>SUM($M$3:M23)/P23</f>
        <v>0.49255560755027894</v>
      </c>
    </row>
    <row r="24" spans="1:22" x14ac:dyDescent="0.3">
      <c r="A24" s="72"/>
      <c r="B24" s="7">
        <v>10</v>
      </c>
      <c r="C24" s="7" t="s">
        <v>8950</v>
      </c>
      <c r="D24" s="17">
        <f t="shared" si="2"/>
        <v>22</v>
      </c>
      <c r="E24" s="32">
        <f>'PVT xRegion'!D25</f>
        <v>4085.7275</v>
      </c>
      <c r="F24" s="12">
        <f t="shared" si="10"/>
        <v>7731.3924999999999</v>
      </c>
      <c r="G24" s="29">
        <f t="shared" si="0"/>
        <v>7359.3283418780829</v>
      </c>
      <c r="H24" s="33">
        <f t="shared" si="3"/>
        <v>0.55517668327831837</v>
      </c>
      <c r="I24" s="28">
        <f>$V$2*(E24/K24)+(1-$V$2)*(I23+J23)</f>
        <v>6730.2095928927483</v>
      </c>
      <c r="J24" s="29">
        <f t="shared" si="1"/>
        <v>25.794399151205365</v>
      </c>
      <c r="K24" s="27">
        <f t="shared" si="9"/>
        <v>0.70232300807599979</v>
      </c>
      <c r="L24" s="28">
        <f t="shared" si="4"/>
        <v>4744.8970462657726</v>
      </c>
      <c r="M24" s="28">
        <f t="shared" si="5"/>
        <v>659.16954626577262</v>
      </c>
      <c r="N24" s="28">
        <f t="shared" si="6"/>
        <v>659.16954626577262</v>
      </c>
      <c r="O24" s="29">
        <f>SUMSQ($M$3:M24)/D24</f>
        <v>28674126.900523499</v>
      </c>
      <c r="P24" s="29">
        <f>SUM($N$3:N24)/D24</f>
        <v>3345.122129582312</v>
      </c>
      <c r="Q24" s="30">
        <f>N24/E24</f>
        <v>0.16133468183224961</v>
      </c>
      <c r="R24" s="34">
        <f>AVERAGE($Q$3:Q24)</f>
        <v>0.81363149050615169</v>
      </c>
      <c r="S24" s="33">
        <f>SUM($M$3:M24)/P24</f>
        <v>0.7084426854623902</v>
      </c>
    </row>
    <row r="25" spans="1:22" s="31" customFormat="1" x14ac:dyDescent="0.3">
      <c r="A25" s="26"/>
      <c r="B25" s="26">
        <v>11</v>
      </c>
      <c r="C25" s="7" t="s">
        <v>8951</v>
      </c>
      <c r="D25" s="26">
        <f t="shared" si="2"/>
        <v>23</v>
      </c>
      <c r="E25" s="32">
        <f>'PVT xRegion'!D26</f>
        <v>7795.8204999999998</v>
      </c>
      <c r="F25" s="12">
        <f t="shared" si="10"/>
        <v>6509.6986249999991</v>
      </c>
      <c r="G25" s="29">
        <f t="shared" si="0"/>
        <v>7406.4697687632133</v>
      </c>
      <c r="H25" s="33">
        <f t="shared" si="3"/>
        <v>1.0525690029653363</v>
      </c>
      <c r="I25" s="28">
        <f>$V$2*(E25/K25)+(1-$V$2)*(I24+J24)</f>
        <v>6536.3222557459703</v>
      </c>
      <c r="J25" s="29">
        <f t="shared" si="1"/>
        <v>14.810312336306195</v>
      </c>
      <c r="K25" s="27">
        <f t="shared" si="9"/>
        <v>1.3779388719191679</v>
      </c>
      <c r="L25" s="28">
        <f t="shared" si="4"/>
        <v>9027.0602206562126</v>
      </c>
      <c r="M25" s="28">
        <f t="shared" si="5"/>
        <v>1231.2397206562127</v>
      </c>
      <c r="N25" s="28">
        <f t="shared" si="6"/>
        <v>1231.2397206562127</v>
      </c>
      <c r="O25" s="29">
        <f>SUMSQ($M$3:M25)/D25</f>
        <v>27493336.654836465</v>
      </c>
      <c r="P25" s="29">
        <f>SUM($N$3:N25)/D25</f>
        <v>3253.2141987594382</v>
      </c>
      <c r="Q25" s="30">
        <f t="shared" ref="Q25:Q50" si="11">N25/E25</f>
        <v>0.15793587354354974</v>
      </c>
      <c r="R25" s="34">
        <f>AVERAGE($Q$3:Q25)</f>
        <v>0.78512298542082115</v>
      </c>
      <c r="S25" s="33">
        <f>SUM($M$3:M25)/P25</f>
        <v>1.1069258909266981</v>
      </c>
    </row>
    <row r="26" spans="1:22" s="31" customFormat="1" x14ac:dyDescent="0.3">
      <c r="A26" s="26"/>
      <c r="B26" s="26">
        <v>12</v>
      </c>
      <c r="C26" s="7" t="s">
        <v>8952</v>
      </c>
      <c r="D26" s="26">
        <f t="shared" si="2"/>
        <v>24</v>
      </c>
      <c r="E26" s="32">
        <f>'PVT xRegion'!D27</f>
        <v>5320.28</v>
      </c>
      <c r="F26" s="12">
        <f t="shared" si="10"/>
        <v>6761.9855625</v>
      </c>
      <c r="G26" s="29">
        <f t="shared" si="0"/>
        <v>7453.6111956483437</v>
      </c>
      <c r="H26" s="33">
        <f t="shared" si="3"/>
        <v>0.71378555445797187</v>
      </c>
      <c r="I26" s="28">
        <f>$V$2*(E26/K26)+(1-$V$2)*(I25+J25)</f>
        <v>6233.3414871492087</v>
      </c>
      <c r="J26" s="29">
        <f t="shared" si="1"/>
        <v>-1.0792417103471994</v>
      </c>
      <c r="K26" s="27">
        <f t="shared" si="9"/>
        <v>1.0721664754783715</v>
      </c>
      <c r="L26" s="28">
        <f t="shared" si="4"/>
        <v>6682.022645949105</v>
      </c>
      <c r="M26" s="28">
        <f t="shared" si="5"/>
        <v>1361.7426459491053</v>
      </c>
      <c r="N26" s="28">
        <f t="shared" si="6"/>
        <v>1361.7426459491053</v>
      </c>
      <c r="O26" s="29">
        <f>SUMSQ($M$3:M26)/D26</f>
        <v>26425045.253959794</v>
      </c>
      <c r="P26" s="29">
        <f>SUM($N$3:N26)/D26</f>
        <v>3174.4028840590076</v>
      </c>
      <c r="Q26" s="30">
        <f t="shared" si="11"/>
        <v>0.25595319155178026</v>
      </c>
      <c r="R26" s="34">
        <f>AVERAGE($Q$3:Q26)</f>
        <v>0.7630742440096111</v>
      </c>
      <c r="S26" s="33">
        <f>SUM($M$3:M26)/P26</f>
        <v>1.5633836827102723</v>
      </c>
    </row>
    <row r="27" spans="1:22" s="31" customFormat="1" x14ac:dyDescent="0.3">
      <c r="A27" s="26"/>
      <c r="B27" s="26">
        <v>1</v>
      </c>
      <c r="C27" s="7" t="s">
        <v>8949</v>
      </c>
      <c r="D27" s="26">
        <f t="shared" si="2"/>
        <v>25</v>
      </c>
      <c r="E27" s="32">
        <f>'PVT xRegion'!D28</f>
        <v>4082.4259999999999</v>
      </c>
      <c r="F27" s="12">
        <f t="shared" si="10"/>
        <v>7758.2018124999995</v>
      </c>
      <c r="G27" s="29">
        <f t="shared" si="0"/>
        <v>7500.752622533475</v>
      </c>
      <c r="H27" s="33">
        <f t="shared" si="3"/>
        <v>0.54426884946661636</v>
      </c>
      <c r="I27" s="28">
        <f>$V$2*(E27/K27)+(1-$V$2)*(I26+J26)</f>
        <v>5752.534462105602</v>
      </c>
      <c r="J27" s="29">
        <f t="shared" si="1"/>
        <v>-25.065630877010175</v>
      </c>
      <c r="K27" s="27">
        <f t="shared" si="9"/>
        <v>1.0649001349089495</v>
      </c>
      <c r="L27" s="28">
        <f t="shared" si="4"/>
        <v>6099.1823310621303</v>
      </c>
      <c r="M27" s="28">
        <f t="shared" si="5"/>
        <v>2016.7563310621304</v>
      </c>
      <c r="N27" s="28">
        <f t="shared" si="6"/>
        <v>2016.7563310621304</v>
      </c>
      <c r="O27" s="29">
        <f>SUMSQ($M$3:M27)/D27</f>
        <v>25530735.687756572</v>
      </c>
      <c r="P27" s="29">
        <f>SUM($N$3:N27)/D27</f>
        <v>3128.0970219391329</v>
      </c>
      <c r="Q27" s="30">
        <f t="shared" si="11"/>
        <v>0.49400928052636606</v>
      </c>
      <c r="R27" s="34">
        <f>AVERAGE($Q$3:Q27)</f>
        <v>0.75231164547028129</v>
      </c>
      <c r="S27" s="33">
        <f>SUM($M$3:M27)/P27</f>
        <v>2.2312498472383444</v>
      </c>
    </row>
    <row r="28" spans="1:22" s="31" customFormat="1" x14ac:dyDescent="0.3">
      <c r="A28" s="26"/>
      <c r="B28" s="26">
        <v>2</v>
      </c>
      <c r="C28" s="7" t="s">
        <v>8950</v>
      </c>
      <c r="D28" s="26">
        <f t="shared" si="2"/>
        <v>26</v>
      </c>
      <c r="E28" s="32">
        <f>'PVT xRegion'!D29</f>
        <v>15613.103999999999</v>
      </c>
      <c r="F28" s="12">
        <f t="shared" si="10"/>
        <v>7019.1747499999992</v>
      </c>
      <c r="G28" s="29">
        <f t="shared" si="0"/>
        <v>7547.8940494186045</v>
      </c>
      <c r="H28" s="33">
        <f t="shared" si="3"/>
        <v>2.068537779912615</v>
      </c>
      <c r="I28" s="28">
        <f>$V$2*(E28/K28)+(1-$V$2)*(I27+J27)</f>
        <v>9089.2352419719136</v>
      </c>
      <c r="J28" s="29">
        <f t="shared" si="1"/>
        <v>143.02268966015595</v>
      </c>
      <c r="K28" s="27">
        <f t="shared" si="9"/>
        <v>0.69279799199122061</v>
      </c>
      <c r="L28" s="28">
        <f t="shared" si="4"/>
        <v>6396.0897565797177</v>
      </c>
      <c r="M28" s="28">
        <f t="shared" si="5"/>
        <v>-9217.0142434202826</v>
      </c>
      <c r="N28" s="28">
        <f t="shared" si="6"/>
        <v>9217.0142434202826</v>
      </c>
      <c r="O28" s="29">
        <f>SUMSQ($M$3:M28)/D28</f>
        <v>27816220.913743332</v>
      </c>
      <c r="P28" s="29">
        <f>SUM($N$3:N28)/D28</f>
        <v>3362.286145842254</v>
      </c>
      <c r="Q28" s="30">
        <f t="shared" si="11"/>
        <v>0.59033836214889002</v>
      </c>
      <c r="R28" s="34">
        <f>AVERAGE($Q$3:Q28)</f>
        <v>0.74608190380407402</v>
      </c>
      <c r="S28" s="33">
        <f>SUM($M$3:M28)/P28</f>
        <v>-0.66545443903953938</v>
      </c>
    </row>
    <row r="29" spans="1:22" x14ac:dyDescent="0.3">
      <c r="A29" s="23"/>
      <c r="B29" s="41">
        <v>3</v>
      </c>
      <c r="C29" s="7" t="s">
        <v>8951</v>
      </c>
      <c r="D29" s="26">
        <f t="shared" si="2"/>
        <v>27</v>
      </c>
      <c r="E29" s="32">
        <f>'PVT xRegion'!D30</f>
        <v>4238.174</v>
      </c>
      <c r="F29" s="12">
        <f t="shared" si="10"/>
        <v>7709.5793749999993</v>
      </c>
      <c r="G29" s="29">
        <f t="shared" si="0"/>
        <v>7595.0354763037358</v>
      </c>
      <c r="H29" s="33">
        <f t="shared" si="3"/>
        <v>0.55801898664238836</v>
      </c>
      <c r="I29" s="28">
        <f>$V$2*(E29/K29)+(1-$V$2)*(I28+J28)</f>
        <v>8009.3358021340573</v>
      </c>
      <c r="J29" s="29">
        <f t="shared" si="1"/>
        <v>81.876583185255328</v>
      </c>
      <c r="K29" s="27">
        <f t="shared" si="9"/>
        <v>1.3594142036392598</v>
      </c>
      <c r="L29" s="28">
        <f t="shared" si="4"/>
        <v>10999.309041264969</v>
      </c>
      <c r="M29" s="28">
        <f t="shared" si="5"/>
        <v>6761.135041264969</v>
      </c>
      <c r="N29" s="28">
        <f t="shared" si="6"/>
        <v>6761.135041264969</v>
      </c>
      <c r="O29" s="29">
        <f>SUMSQ($M$3:M29)/D29</f>
        <v>28479062.622353617</v>
      </c>
      <c r="P29" s="29">
        <f>SUM($N$3:N29)/D29</f>
        <v>3488.1694382653172</v>
      </c>
      <c r="Q29" s="30">
        <f t="shared" si="11"/>
        <v>1.5952943511203102</v>
      </c>
      <c r="R29" s="34">
        <f>AVERAGE($Q$3:Q29)</f>
        <v>0.77753421666763822</v>
      </c>
      <c r="S29" s="33">
        <f>SUM($M$3:M29)/P29</f>
        <v>1.296865556634986</v>
      </c>
    </row>
    <row r="30" spans="1:22" x14ac:dyDescent="0.3">
      <c r="A30" s="23"/>
      <c r="B30" s="41">
        <v>4</v>
      </c>
      <c r="C30" s="7" t="s">
        <v>8952</v>
      </c>
      <c r="D30" s="26">
        <f t="shared" si="2"/>
        <v>28</v>
      </c>
      <c r="E30" s="32">
        <f>'PVT xRegion'!D31</f>
        <v>2965.71</v>
      </c>
      <c r="F30" s="12">
        <f t="shared" si="10"/>
        <v>7174.6528749999998</v>
      </c>
      <c r="G30" s="29">
        <f t="shared" si="0"/>
        <v>7642.1769031888653</v>
      </c>
      <c r="H30" s="33">
        <f t="shared" si="3"/>
        <v>0.38807136206994802</v>
      </c>
      <c r="I30" s="28">
        <f>$V$2*(E30/K30)+(1-$V$2)*(I29+J29)</f>
        <v>7037.7047291984136</v>
      </c>
      <c r="J30" s="29">
        <f t="shared" si="1"/>
        <v>29.20120037921037</v>
      </c>
      <c r="K30" s="27">
        <f t="shared" si="9"/>
        <v>1.0503018018432169</v>
      </c>
      <c r="L30" s="28">
        <f t="shared" si="4"/>
        <v>7422.3840312918919</v>
      </c>
      <c r="M30" s="28">
        <f t="shared" si="5"/>
        <v>4456.6740312918919</v>
      </c>
      <c r="N30" s="28">
        <f t="shared" si="6"/>
        <v>4456.6740312918919</v>
      </c>
      <c r="O30" s="29">
        <f>SUMSQ($M$3:M30)/D30</f>
        <v>28171308.365169257</v>
      </c>
      <c r="P30" s="29">
        <f>SUM($N$3:N30)/D30</f>
        <v>3522.7588880162666</v>
      </c>
      <c r="Q30" s="30">
        <f t="shared" si="11"/>
        <v>1.5027342630573763</v>
      </c>
      <c r="R30" s="34">
        <f>AVERAGE($Q$3:Q30)</f>
        <v>0.80343421832441464</v>
      </c>
      <c r="S30" s="33">
        <f>SUM($M$3:M30)/P30</f>
        <v>2.5492408413287695</v>
      </c>
    </row>
    <row r="31" spans="1:22" x14ac:dyDescent="0.3">
      <c r="A31" s="23"/>
      <c r="B31" s="41">
        <v>5</v>
      </c>
      <c r="C31" s="7" t="s">
        <v>8949</v>
      </c>
      <c r="D31" s="26">
        <f t="shared" si="2"/>
        <v>29</v>
      </c>
      <c r="E31" s="32">
        <f>'PVT xRegion'!D32</f>
        <v>11960.233</v>
      </c>
      <c r="F31" s="12">
        <f t="shared" si="10"/>
        <v>5945.5311250000004</v>
      </c>
      <c r="G31" s="29">
        <f t="shared" si="0"/>
        <v>7689.3183300739965</v>
      </c>
      <c r="H31" s="33">
        <f t="shared" si="3"/>
        <v>1.5554347585301367</v>
      </c>
      <c r="I31" s="28">
        <f>$V$2*(E31/K31)+(1-$V$2)*(I30+J30)</f>
        <v>7977.3043824906235</v>
      </c>
      <c r="J31" s="29">
        <f t="shared" si="1"/>
        <v>74.721123024860361</v>
      </c>
      <c r="K31" s="27">
        <f t="shared" si="9"/>
        <v>1.0293775537192895</v>
      </c>
      <c r="L31" s="28">
        <f t="shared" si="4"/>
        <v>8288.5743173528535</v>
      </c>
      <c r="M31" s="28">
        <f t="shared" si="5"/>
        <v>-3671.6586826471466</v>
      </c>
      <c r="N31" s="28">
        <f t="shared" si="6"/>
        <v>3671.6586826471466</v>
      </c>
      <c r="O31" s="29">
        <f>SUMSQ($M$3:M31)/D31</f>
        <v>27664748.67953784</v>
      </c>
      <c r="P31" s="29">
        <f>SUM($N$3:N31)/D31</f>
        <v>3527.8933636931938</v>
      </c>
      <c r="Q31" s="30">
        <f t="shared" si="11"/>
        <v>0.30698889249458156</v>
      </c>
      <c r="R31" s="34">
        <f>AVERAGE($Q$3:Q31)</f>
        <v>0.78631541398545479</v>
      </c>
      <c r="S31" s="33">
        <f>SUM($M$3:M31)/P31</f>
        <v>1.5047796522059267</v>
      </c>
    </row>
    <row r="32" spans="1:22" x14ac:dyDescent="0.3">
      <c r="A32" s="23"/>
      <c r="B32" s="41">
        <v>6</v>
      </c>
      <c r="C32" s="7" t="s">
        <v>8950</v>
      </c>
      <c r="D32" s="26">
        <f t="shared" si="2"/>
        <v>30</v>
      </c>
      <c r="E32" s="32">
        <f>'PVT xRegion'!D33</f>
        <v>3455.8850000000002</v>
      </c>
      <c r="F32" s="12">
        <f t="shared" si="10"/>
        <v>6246.5993125000005</v>
      </c>
      <c r="G32" s="29">
        <f t="shared" si="0"/>
        <v>7736.459756959126</v>
      </c>
      <c r="H32" s="33">
        <f t="shared" si="3"/>
        <v>0.44670108920186019</v>
      </c>
      <c r="I32" s="28">
        <f>$V$2*(E32/K32)+(1-$V$2)*(I31+J31)</f>
        <v>7310.7040774364596</v>
      </c>
      <c r="J32" s="29">
        <f t="shared" si="1"/>
        <v>37.655051620909141</v>
      </c>
      <c r="K32" s="27">
        <f t="shared" si="9"/>
        <v>0.79529396472836023</v>
      </c>
      <c r="L32" s="28">
        <f t="shared" si="4"/>
        <v>5844.1056659958749</v>
      </c>
      <c r="M32" s="28">
        <f t="shared" si="5"/>
        <v>2388.2206659958747</v>
      </c>
      <c r="N32" s="28">
        <f t="shared" si="6"/>
        <v>2388.2206659958747</v>
      </c>
      <c r="O32" s="29">
        <f>SUMSQ($M$3:M32)/D32</f>
        <v>26932710.321869571</v>
      </c>
      <c r="P32" s="29">
        <f>SUM($N$3:N32)/D32</f>
        <v>3489.9042737699497</v>
      </c>
      <c r="Q32" s="30">
        <f t="shared" si="11"/>
        <v>0.69105906764717995</v>
      </c>
      <c r="R32" s="34">
        <f>AVERAGE($Q$3:Q32)</f>
        <v>0.7831402024408457</v>
      </c>
      <c r="S32" s="33">
        <f>SUM($M$3:M32)/P32</f>
        <v>2.2054825035413246</v>
      </c>
    </row>
    <row r="33" spans="1:19" x14ac:dyDescent="0.3">
      <c r="A33" s="23"/>
      <c r="B33" s="41">
        <v>7</v>
      </c>
      <c r="C33" s="7" t="s">
        <v>8951</v>
      </c>
      <c r="D33" s="26">
        <f t="shared" si="2"/>
        <v>31</v>
      </c>
      <c r="E33" s="32">
        <f>'PVT xRegion'!D34</f>
        <v>6562.4189999999999</v>
      </c>
      <c r="F33" s="12">
        <f t="shared" si="10"/>
        <v>6265.0391250000002</v>
      </c>
      <c r="G33" s="29">
        <f t="shared" si="0"/>
        <v>7783.6011838442573</v>
      </c>
      <c r="H33" s="33">
        <f t="shared" si="3"/>
        <v>0.84310833057852974</v>
      </c>
      <c r="I33" s="28">
        <f>$V$2*(E33/K33)+(1-$V$2)*(I32+J32)</f>
        <v>6906.9667816285055</v>
      </c>
      <c r="J33" s="29">
        <f t="shared" si="1"/>
        <v>15.585434249465976</v>
      </c>
      <c r="K33" s="27">
        <f t="shared" si="9"/>
        <v>1.2763882072842854</v>
      </c>
      <c r="L33" s="28">
        <f t="shared" si="4"/>
        <v>8835.8640126563405</v>
      </c>
      <c r="M33" s="28">
        <f t="shared" si="5"/>
        <v>2273.4450126563406</v>
      </c>
      <c r="N33" s="28">
        <f t="shared" si="6"/>
        <v>2273.4450126563406</v>
      </c>
      <c r="O33" s="29">
        <f>SUMSQ($M$3:M33)/D33</f>
        <v>26230640.705859974</v>
      </c>
      <c r="P33" s="29">
        <f>SUM($N$3:N33)/D33</f>
        <v>3450.6636524437044</v>
      </c>
      <c r="Q33" s="30">
        <f t="shared" si="11"/>
        <v>0.34643399219957466</v>
      </c>
      <c r="R33" s="34">
        <f>AVERAGE($Q$3:Q33)</f>
        <v>0.76905290533628856</v>
      </c>
      <c r="S33" s="33">
        <f>SUM($M$3:M33)/P33</f>
        <v>2.8894058742668824</v>
      </c>
    </row>
    <row r="34" spans="1:19" x14ac:dyDescent="0.3">
      <c r="A34" s="23"/>
      <c r="B34" s="41">
        <v>8</v>
      </c>
      <c r="C34" s="7" t="s">
        <v>8952</v>
      </c>
      <c r="D34" s="26">
        <f t="shared" si="2"/>
        <v>32</v>
      </c>
      <c r="E34" s="32">
        <f>'PVT xRegion'!D35</f>
        <v>3050.0104999999999</v>
      </c>
      <c r="F34" s="12">
        <f t="shared" si="10"/>
        <v>6227.32</v>
      </c>
      <c r="G34" s="29">
        <f t="shared" si="0"/>
        <v>7830.7426107293868</v>
      </c>
      <c r="H34" s="33">
        <f t="shared" si="3"/>
        <v>0.38949185940819853</v>
      </c>
      <c r="I34" s="28">
        <f>$V$2*(E34/K34)+(1-$V$2)*(I33+J33)</f>
        <v>6155.8205189569799</v>
      </c>
      <c r="J34" s="29">
        <f t="shared" si="1"/>
        <v>-22.751150596583603</v>
      </c>
      <c r="K34" s="27">
        <f t="shared" si="9"/>
        <v>0.98741192327876426</v>
      </c>
      <c r="L34" s="28">
        <f t="shared" si="4"/>
        <v>6055.8658206148148</v>
      </c>
      <c r="M34" s="28">
        <f t="shared" si="5"/>
        <v>3005.8553206148149</v>
      </c>
      <c r="N34" s="28">
        <f t="shared" si="6"/>
        <v>3005.8553206148149</v>
      </c>
      <c r="O34" s="29">
        <f>SUMSQ($M$3:M34)/D34</f>
        <v>25693282.127816487</v>
      </c>
      <c r="P34" s="29">
        <f>SUM($N$3:N34)/D34</f>
        <v>3436.7633920740518</v>
      </c>
      <c r="Q34" s="30">
        <f t="shared" si="11"/>
        <v>0.98552294184391009</v>
      </c>
      <c r="R34" s="34">
        <f>AVERAGE($Q$3:Q34)</f>
        <v>0.77581759397715178</v>
      </c>
      <c r="S34" s="33">
        <f>SUM($M$3:M34)/P34</f>
        <v>3.7757103611004923</v>
      </c>
    </row>
    <row r="35" spans="1:19" x14ac:dyDescent="0.3">
      <c r="A35" s="23"/>
      <c r="B35" s="41">
        <v>9</v>
      </c>
      <c r="C35" s="7" t="s">
        <v>8949</v>
      </c>
      <c r="D35" s="26">
        <f t="shared" si="2"/>
        <v>33</v>
      </c>
      <c r="E35" s="32">
        <f>'PVT xRegion'!D36</f>
        <v>12023.450999999999</v>
      </c>
      <c r="F35" s="12">
        <f t="shared" si="10"/>
        <v>7310.9656249999998</v>
      </c>
      <c r="G35" s="29">
        <f t="shared" si="0"/>
        <v>7877.8840376145181</v>
      </c>
      <c r="H35" s="33">
        <f t="shared" si="3"/>
        <v>1.5262284824950012</v>
      </c>
      <c r="I35" s="28">
        <f>$V$2*(E35/K35)+(1-$V$2)*(I34+J34)</f>
        <v>7140.5335126217888</v>
      </c>
      <c r="J35" s="29">
        <f t="shared" si="1"/>
        <v>27.622056616486024</v>
      </c>
      <c r="K35" s="27">
        <f t="shared" si="9"/>
        <v>1.0763680501293975</v>
      </c>
      <c r="L35" s="28">
        <f t="shared" si="4"/>
        <v>7715.5736330851832</v>
      </c>
      <c r="M35" s="28">
        <f t="shared" si="5"/>
        <v>-4307.8773669148159</v>
      </c>
      <c r="N35" s="28">
        <f t="shared" si="6"/>
        <v>4307.8773669148159</v>
      </c>
      <c r="O35" s="29">
        <f>SUMSQ($M$3:M35)/D35</f>
        <v>25477055.621166803</v>
      </c>
      <c r="P35" s="29">
        <f>SUM($N$3:N35)/D35</f>
        <v>3463.1607852510447</v>
      </c>
      <c r="Q35" s="30">
        <f t="shared" si="11"/>
        <v>0.35828959313884312</v>
      </c>
      <c r="R35" s="34">
        <f>AVERAGE($Q$3:Q35)</f>
        <v>0.76316523031538486</v>
      </c>
      <c r="S35" s="33">
        <f>SUM($M$3:M35)/P35</f>
        <v>2.5030156896286542</v>
      </c>
    </row>
    <row r="36" spans="1:19" x14ac:dyDescent="0.3">
      <c r="A36" s="23"/>
      <c r="B36" s="41">
        <v>10</v>
      </c>
      <c r="C36" s="7" t="s">
        <v>8950</v>
      </c>
      <c r="D36" s="26">
        <f t="shared" si="2"/>
        <v>34</v>
      </c>
      <c r="E36" s="32">
        <f>'PVT xRegion'!D37</f>
        <v>3090.9140000000002</v>
      </c>
      <c r="F36" s="12">
        <f>(E34+E38+2*SUM(E35:E37))/8</f>
        <v>9421.1090624999997</v>
      </c>
      <c r="G36" s="29">
        <f t="shared" si="0"/>
        <v>7925.0254644996476</v>
      </c>
      <c r="H36" s="33">
        <f t="shared" si="3"/>
        <v>0.39001944080127288</v>
      </c>
      <c r="I36" s="28">
        <f>$V$2*(E36/K36)+(1-$V$2)*(I35+J35)</f>
        <v>6544.6863396366698</v>
      </c>
      <c r="J36" s="29">
        <f t="shared" si="1"/>
        <v>-3.5514048635942288</v>
      </c>
      <c r="K36" s="27">
        <f t="shared" si="9"/>
        <v>0.76303614378907847</v>
      </c>
      <c r="L36" s="28">
        <f t="shared" si="4"/>
        <v>4991.1223766332732</v>
      </c>
      <c r="M36" s="28">
        <f t="shared" si="5"/>
        <v>1900.208376633273</v>
      </c>
      <c r="N36" s="28">
        <f t="shared" si="6"/>
        <v>1900.208376633273</v>
      </c>
      <c r="O36" s="29">
        <f>SUMSQ($M$3:M36)/D36</f>
        <v>24833930.216856815</v>
      </c>
      <c r="P36" s="29">
        <f>SUM($N$3:N36)/D36</f>
        <v>3417.1915967622872</v>
      </c>
      <c r="Q36" s="30">
        <f t="shared" si="11"/>
        <v>0.61477232191942999</v>
      </c>
      <c r="R36" s="34">
        <f>AVERAGE($Q$3:Q36)</f>
        <v>0.75880073300962136</v>
      </c>
      <c r="S36" s="33">
        <f>SUM($M$3:M36)/P36</f>
        <v>3.0927601975367134</v>
      </c>
    </row>
    <row r="37" spans="1:19" x14ac:dyDescent="0.3">
      <c r="A37" s="23"/>
      <c r="B37" s="41">
        <v>11</v>
      </c>
      <c r="C37" s="7" t="s">
        <v>8951</v>
      </c>
      <c r="D37" s="26">
        <f t="shared" si="2"/>
        <v>35</v>
      </c>
      <c r="E37" s="32">
        <f>'PVT xRegion'!D38</f>
        <v>15596.555</v>
      </c>
      <c r="F37" s="12">
        <f t="shared" ref="F37:F48" si="12">(E35+E39+2*SUM(E36:E38))/8</f>
        <v>9501.0028750000001</v>
      </c>
      <c r="G37" s="29">
        <f t="shared" si="0"/>
        <v>7972.1668913847789</v>
      </c>
      <c r="H37" s="33">
        <f t="shared" si="3"/>
        <v>1.9563758777873317</v>
      </c>
      <c r="I37" s="28">
        <f>$V$2*(E37/K37)+(1-$V$2)*(I36+J36)</f>
        <v>7740.8745566320476</v>
      </c>
      <c r="J37" s="29">
        <f t="shared" si="1"/>
        <v>56.435576229354375</v>
      </c>
      <c r="K37" s="27">
        <f t="shared" si="9"/>
        <v>1.2437609771350246</v>
      </c>
      <c r="L37" s="28">
        <f t="shared" si="4"/>
        <v>9697.9900698725269</v>
      </c>
      <c r="M37" s="28">
        <f t="shared" si="5"/>
        <v>-5898.5649301274734</v>
      </c>
      <c r="N37" s="28">
        <f t="shared" si="6"/>
        <v>5898.5649301274734</v>
      </c>
      <c r="O37" s="29">
        <f>SUMSQ($M$3:M37)/D37</f>
        <v>25118477.017373186</v>
      </c>
      <c r="P37" s="29">
        <f>SUM($N$3:N37)/D37</f>
        <v>3488.0879777155778</v>
      </c>
      <c r="Q37" s="30">
        <f t="shared" si="11"/>
        <v>0.37819665497460647</v>
      </c>
      <c r="R37" s="34">
        <f>AVERAGE($Q$3:Q37)</f>
        <v>0.74792633078004955</v>
      </c>
      <c r="S37" s="33">
        <f>SUM($M$3:M37)/P37</f>
        <v>1.338839288897274</v>
      </c>
    </row>
    <row r="38" spans="1:19" x14ac:dyDescent="0.3">
      <c r="A38" s="23"/>
      <c r="B38" s="41">
        <v>12</v>
      </c>
      <c r="C38" s="7" t="s">
        <v>8952</v>
      </c>
      <c r="D38" s="26">
        <f t="shared" si="2"/>
        <v>36</v>
      </c>
      <c r="E38" s="32">
        <f>'PVT xRegion'!D39</f>
        <v>10897.022000000001</v>
      </c>
      <c r="F38" s="12">
        <f t="shared" si="12"/>
        <v>8486.5149999999994</v>
      </c>
      <c r="G38" s="29">
        <f t="shared" si="0"/>
        <v>8019.3083182699083</v>
      </c>
      <c r="H38" s="33">
        <f t="shared" si="3"/>
        <v>1.358848116011947</v>
      </c>
      <c r="I38" s="28">
        <f>$V$2*(E38/K38)+(1-$V$2)*(I37+J37)</f>
        <v>8560.7683116347489</v>
      </c>
      <c r="J38" s="29">
        <f t="shared" si="1"/>
        <v>94.608485168021716</v>
      </c>
      <c r="K38" s="27">
        <f t="shared" si="9"/>
        <v>0.93821750526972036</v>
      </c>
      <c r="L38" s="28">
        <f t="shared" si="4"/>
        <v>8120.62602546572</v>
      </c>
      <c r="M38" s="28">
        <f t="shared" si="5"/>
        <v>-2776.3959745342809</v>
      </c>
      <c r="N38" s="28">
        <f t="shared" si="6"/>
        <v>2776.3959745342809</v>
      </c>
      <c r="O38" s="29">
        <f>SUMSQ($M$3:M38)/D38</f>
        <v>24634863.061540879</v>
      </c>
      <c r="P38" s="29">
        <f>SUM($N$3:N38)/D38</f>
        <v>3468.3187554049864</v>
      </c>
      <c r="Q38" s="30">
        <f t="shared" si="11"/>
        <v>0.25478483704394472</v>
      </c>
      <c r="R38" s="34">
        <f>AVERAGE($Q$3:Q38)</f>
        <v>0.73422795595404666</v>
      </c>
      <c r="S38" s="33">
        <f>SUM($M$3:M38)/P38</f>
        <v>0.54596863399900042</v>
      </c>
    </row>
    <row r="39" spans="1:19" x14ac:dyDescent="0.3">
      <c r="A39" s="23"/>
      <c r="B39" s="23"/>
      <c r="C39" s="7" t="s">
        <v>8949</v>
      </c>
      <c r="D39" s="26">
        <f t="shared" si="2"/>
        <v>37</v>
      </c>
      <c r="E39" s="32">
        <f>'PVT xRegion'!D40</f>
        <v>4815.59</v>
      </c>
      <c r="F39" s="12">
        <f t="shared" si="12"/>
        <v>7253.9053750000003</v>
      </c>
      <c r="G39" s="29">
        <f t="shared" si="0"/>
        <v>8066.4497451550396</v>
      </c>
      <c r="H39" s="33">
        <f t="shared" si="3"/>
        <v>0.59699002065839346</v>
      </c>
      <c r="I39" s="28">
        <f>$V$2*(E39/K39)+(1-$V$2)*(I38+J38)</f>
        <v>7771.2857466830528</v>
      </c>
      <c r="J39" s="29">
        <f t="shared" si="1"/>
        <v>50.403932662035821</v>
      </c>
      <c r="K39" s="27">
        <f t="shared" si="9"/>
        <v>1.1371143355220563</v>
      </c>
      <c r="L39" s="28">
        <f t="shared" si="4"/>
        <v>8894.1554623882166</v>
      </c>
      <c r="M39" s="28">
        <f t="shared" si="5"/>
        <v>4078.5654623882165</v>
      </c>
      <c r="N39" s="28">
        <f t="shared" si="6"/>
        <v>4078.5654623882165</v>
      </c>
      <c r="O39" s="29">
        <f>SUMSQ($M$3:M39)/D39</f>
        <v>24418642.336390745</v>
      </c>
      <c r="P39" s="29">
        <f>SUM($N$3:N39)/D39</f>
        <v>3484.8119096477762</v>
      </c>
      <c r="Q39" s="30">
        <f t="shared" si="11"/>
        <v>0.8469503139570056</v>
      </c>
      <c r="R39" s="34">
        <f>AVERAGE($Q$3:Q39)</f>
        <v>0.73727450617034285</v>
      </c>
      <c r="S39" s="33">
        <f>SUM($M$3:M39)/P39</f>
        <v>1.7137678791259123</v>
      </c>
    </row>
    <row r="40" spans="1:19" x14ac:dyDescent="0.3">
      <c r="A40" s="23"/>
      <c r="B40" s="23"/>
      <c r="C40" s="7" t="s">
        <v>8950</v>
      </c>
      <c r="D40" s="26">
        <f t="shared" si="2"/>
        <v>38</v>
      </c>
      <c r="E40" s="32">
        <f>'PVT xRegion'!D41</f>
        <v>2182.8719999999998</v>
      </c>
      <c r="F40" s="12">
        <f t="shared" si="12"/>
        <v>5953.6424375000006</v>
      </c>
      <c r="G40" s="29">
        <f t="shared" si="0"/>
        <v>8113.5911720401691</v>
      </c>
      <c r="H40" s="33">
        <f t="shared" si="3"/>
        <v>0.2690389438800273</v>
      </c>
      <c r="I40" s="28">
        <f>$V$2*(E40/K40)+(1-$V$2)*(I39+J39)</f>
        <v>6852.1718701909376</v>
      </c>
      <c r="J40" s="29">
        <f t="shared" si="1"/>
        <v>1.9280422043282712</v>
      </c>
      <c r="K40" s="27">
        <f t="shared" si="9"/>
        <v>0.73396036951734978</v>
      </c>
      <c r="L40" s="28">
        <f t="shared" si="4"/>
        <v>5030.6377044104638</v>
      </c>
      <c r="M40" s="28">
        <f t="shared" si="5"/>
        <v>2847.765704410464</v>
      </c>
      <c r="N40" s="28">
        <f t="shared" si="6"/>
        <v>2847.765704410464</v>
      </c>
      <c r="O40" s="29">
        <f>SUMSQ($M$3:M40)/D40</f>
        <v>23989461.472465109</v>
      </c>
      <c r="P40" s="29">
        <f>SUM($N$3:N40)/D40</f>
        <v>3468.0475358257422</v>
      </c>
      <c r="Q40" s="30">
        <f t="shared" si="11"/>
        <v>1.3045958280698384</v>
      </c>
      <c r="R40" s="34">
        <f>AVERAGE($Q$3:Q40)</f>
        <v>0.7522040146413822</v>
      </c>
      <c r="S40" s="33">
        <f>SUM($M$3:M40)/P40</f>
        <v>2.543195942053381</v>
      </c>
    </row>
    <row r="41" spans="1:19" x14ac:dyDescent="0.3">
      <c r="A41" s="23"/>
      <c r="B41" s="23"/>
      <c r="C41" s="7" t="s">
        <v>8951</v>
      </c>
      <c r="D41" s="26">
        <f t="shared" si="2"/>
        <v>39</v>
      </c>
      <c r="E41" s="32">
        <f>'PVT xRegion'!D42</f>
        <v>6643.72</v>
      </c>
      <c r="F41" s="12">
        <f t="shared" si="12"/>
        <v>6538.5027500000006</v>
      </c>
      <c r="G41" s="29">
        <f t="shared" si="0"/>
        <v>8160.7325989253004</v>
      </c>
      <c r="H41" s="33">
        <f t="shared" si="3"/>
        <v>0.8141082824935254</v>
      </c>
      <c r="I41" s="28">
        <f>$V$2*(E41/K41)+(1-$V$2)*(I40+J40)</f>
        <v>6489.2426816939715</v>
      </c>
      <c r="J41" s="29">
        <f t="shared" si="1"/>
        <v>-16.314819330736452</v>
      </c>
      <c r="K41" s="27">
        <f t="shared" si="9"/>
        <v>1.3208679920323259</v>
      </c>
      <c r="L41" s="28">
        <f t="shared" si="4"/>
        <v>8549.8832281298219</v>
      </c>
      <c r="M41" s="28">
        <f t="shared" si="5"/>
        <v>1906.1632281298216</v>
      </c>
      <c r="N41" s="28">
        <f t="shared" si="6"/>
        <v>1906.1632281298216</v>
      </c>
      <c r="O41" s="29">
        <f>SUMSQ($M$3:M41)/D41</f>
        <v>23467512.671947394</v>
      </c>
      <c r="P41" s="29">
        <f>SUM($N$3:N41)/D41</f>
        <v>3427.9992202437957</v>
      </c>
      <c r="Q41" s="30">
        <f t="shared" si="11"/>
        <v>0.28691203544547655</v>
      </c>
      <c r="R41" s="34">
        <f>AVERAGE($Q$3:Q41)</f>
        <v>0.74027345107225639</v>
      </c>
      <c r="S41" s="33">
        <f>SUM($M$3:M41)/P41</f>
        <v>3.1289644363825873</v>
      </c>
    </row>
    <row r="42" spans="1:19" x14ac:dyDescent="0.3">
      <c r="A42" s="23"/>
      <c r="B42" s="23"/>
      <c r="C42" s="7" t="s">
        <v>8952</v>
      </c>
      <c r="D42" s="26">
        <f t="shared" si="2"/>
        <v>40</v>
      </c>
      <c r="E42" s="32">
        <f>'PVT xRegion'!D43</f>
        <v>9447.7535000000007</v>
      </c>
      <c r="F42" s="12">
        <f t="shared" si="12"/>
        <v>8148.4026250000006</v>
      </c>
      <c r="G42" s="29">
        <f t="shared" si="0"/>
        <v>8207.8740258104299</v>
      </c>
      <c r="H42" s="33">
        <f t="shared" si="3"/>
        <v>1.1510597592373681</v>
      </c>
      <c r="I42" s="28">
        <f>$V$2*(E42/K42)+(1-$V$2)*(I41+J41)</f>
        <v>7122.9527116278368</v>
      </c>
      <c r="J42" s="29">
        <f t="shared" si="1"/>
        <v>16.186423132493644</v>
      </c>
      <c r="K42" s="27">
        <f t="shared" si="9"/>
        <v>0.97168598855494137</v>
      </c>
      <c r="L42" s="28">
        <f t="shared" si="4"/>
        <v>6937.0014675908606</v>
      </c>
      <c r="M42" s="28">
        <f t="shared" si="5"/>
        <v>-2510.7520324091402</v>
      </c>
      <c r="N42" s="28">
        <f t="shared" si="6"/>
        <v>2510.7520324091402</v>
      </c>
      <c r="O42" s="29">
        <f>SUMSQ($M$3:M42)/D42</f>
        <v>23038421.749354877</v>
      </c>
      <c r="P42" s="29">
        <f>SUM($N$3:N42)/D42</f>
        <v>3405.0680405479288</v>
      </c>
      <c r="Q42" s="30">
        <f t="shared" si="11"/>
        <v>0.26575122143154351</v>
      </c>
      <c r="R42" s="34">
        <f>AVERAGE($Q$3:Q42)</f>
        <v>0.72841039533123852</v>
      </c>
      <c r="S42" s="33">
        <f>SUM($M$3:M42)/P42</f>
        <v>2.4126788416125042</v>
      </c>
    </row>
    <row r="43" spans="1:19" x14ac:dyDescent="0.3">
      <c r="A43" s="23"/>
      <c r="B43" s="23"/>
      <c r="C43" s="7" t="s">
        <v>8949</v>
      </c>
      <c r="D43" s="26">
        <f t="shared" si="2"/>
        <v>41</v>
      </c>
      <c r="E43" s="32">
        <f>'PVT xRegion'!D44</f>
        <v>10943.741</v>
      </c>
      <c r="F43" s="12">
        <f t="shared" si="12"/>
        <v>8519.930875</v>
      </c>
      <c r="G43" s="29">
        <f t="shared" si="0"/>
        <v>8255.0154526955612</v>
      </c>
      <c r="H43" s="33">
        <f t="shared" si="3"/>
        <v>1.3257081180176922</v>
      </c>
      <c r="I43" s="28">
        <f>$V$2*(E43/K43)+(1-$V$2)*(I42+J42)</f>
        <v>7727.9042706958016</v>
      </c>
      <c r="J43" s="29">
        <f t="shared" si="1"/>
        <v>45.624679929267202</v>
      </c>
      <c r="K43" s="27">
        <f t="shared" si="9"/>
        <v>1.0853693533007054</v>
      </c>
      <c r="L43" s="28">
        <f t="shared" si="4"/>
        <v>8437.1500900042429</v>
      </c>
      <c r="M43" s="28">
        <f t="shared" si="5"/>
        <v>-2506.5909099957571</v>
      </c>
      <c r="N43" s="28">
        <f t="shared" si="6"/>
        <v>2506.5909099957571</v>
      </c>
      <c r="O43" s="29">
        <f>SUMSQ($M$3:M43)/D43</f>
        <v>22629752.877177276</v>
      </c>
      <c r="P43" s="29">
        <f>SUM($N$3:N43)/D43</f>
        <v>3383.1539641929976</v>
      </c>
      <c r="Q43" s="30">
        <f t="shared" si="11"/>
        <v>0.22904333262234158</v>
      </c>
      <c r="R43" s="34">
        <f>AVERAGE($Q$3:Q43)</f>
        <v>0.71623071087492407</v>
      </c>
      <c r="S43" s="33">
        <f>SUM($M$3:M43)/P43</f>
        <v>1.6874031646522827</v>
      </c>
    </row>
    <row r="44" spans="1:19" x14ac:dyDescent="0.3">
      <c r="A44" s="23"/>
      <c r="B44" s="23"/>
      <c r="C44" s="7" t="s">
        <v>8950</v>
      </c>
      <c r="D44" s="26">
        <f t="shared" si="2"/>
        <v>42</v>
      </c>
      <c r="E44" s="32">
        <f>'PVT xRegion'!D45</f>
        <v>8933.92</v>
      </c>
      <c r="F44" s="12">
        <f t="shared" si="12"/>
        <v>8163.0506875000001</v>
      </c>
      <c r="G44" s="29">
        <f t="shared" si="0"/>
        <v>8302.1568795806907</v>
      </c>
      <c r="H44" s="33">
        <f t="shared" si="3"/>
        <v>1.0760962638483913</v>
      </c>
      <c r="I44" s="28">
        <f>$V$2*(E44/K44)+(1-$V$2)*(I43+J43)</f>
        <v>8799.3111301497192</v>
      </c>
      <c r="J44" s="29">
        <f t="shared" si="1"/>
        <v>96.913788905499729</v>
      </c>
      <c r="K44" s="27">
        <f t="shared" si="9"/>
        <v>0.69242097658086743</v>
      </c>
      <c r="L44" s="28">
        <f t="shared" si="4"/>
        <v>6159.9327463352629</v>
      </c>
      <c r="M44" s="28">
        <f t="shared" si="5"/>
        <v>-2773.9872536647372</v>
      </c>
      <c r="N44" s="28">
        <f t="shared" si="6"/>
        <v>2773.9872536647372</v>
      </c>
      <c r="O44" s="29">
        <f>SUMSQ($M$3:M44)/D44</f>
        <v>22274163.648756258</v>
      </c>
      <c r="P44" s="29">
        <f>SUM($N$3:N44)/D44</f>
        <v>3368.6499948947057</v>
      </c>
      <c r="Q44" s="30">
        <f t="shared" si="11"/>
        <v>0.31050057014890858</v>
      </c>
      <c r="R44" s="34">
        <f>AVERAGE($Q$3:Q44)</f>
        <v>0.70657046942906643</v>
      </c>
      <c r="S44" s="33">
        <f>SUM($M$3:M44)/P44</f>
        <v>0.87119690572429875</v>
      </c>
    </row>
    <row r="45" spans="1:19" x14ac:dyDescent="0.3">
      <c r="A45" s="23"/>
      <c r="B45" s="23"/>
      <c r="C45" s="7" t="s">
        <v>8951</v>
      </c>
      <c r="D45" s="26">
        <f t="shared" si="2"/>
        <v>43</v>
      </c>
      <c r="E45" s="32">
        <f>'PVT xRegion'!D46</f>
        <v>2864.8980000000001</v>
      </c>
      <c r="F45" s="12">
        <f t="shared" si="12"/>
        <v>8183.3706249999996</v>
      </c>
      <c r="G45" s="29">
        <f t="shared" si="0"/>
        <v>8349.298306465822</v>
      </c>
      <c r="H45" s="33">
        <f t="shared" si="3"/>
        <v>0.34313039190148231</v>
      </c>
      <c r="I45" s="28">
        <f>$V$2*(E45/K45)+(1-$V$2)*(I44+J44)</f>
        <v>7560.7505311757741</v>
      </c>
      <c r="J45" s="29">
        <f t="shared" si="1"/>
        <v>30.140069511527486</v>
      </c>
      <c r="K45" s="27">
        <f t="shared" si="9"/>
        <v>1.2911617066406942</v>
      </c>
      <c r="L45" s="28">
        <f t="shared" si="4"/>
        <v>9801.0672629062192</v>
      </c>
      <c r="M45" s="28">
        <f t="shared" si="5"/>
        <v>6936.169262906219</v>
      </c>
      <c r="N45" s="28">
        <f t="shared" si="6"/>
        <v>6936.169262906219</v>
      </c>
      <c r="O45" s="29">
        <f>SUMSQ($M$3:M45)/D45</f>
        <v>22875007.378870878</v>
      </c>
      <c r="P45" s="29">
        <f>SUM($N$3:N45)/D45</f>
        <v>3451.6155592670661</v>
      </c>
      <c r="Q45" s="30">
        <f t="shared" si="11"/>
        <v>2.4210876837172628</v>
      </c>
      <c r="R45" s="34">
        <f>AVERAGE($Q$3:Q45)</f>
        <v>0.74644296278460587</v>
      </c>
      <c r="S45" s="33">
        <f>SUM($M$3:M45)/P45</f>
        <v>2.8597989971463407</v>
      </c>
    </row>
    <row r="46" spans="1:19" x14ac:dyDescent="0.3">
      <c r="A46" s="23"/>
      <c r="B46" s="23"/>
      <c r="C46" s="7" t="s">
        <v>8952</v>
      </c>
      <c r="D46" s="26">
        <f t="shared" si="2"/>
        <v>44</v>
      </c>
      <c r="E46" s="32">
        <f>'PVT xRegion'!D47</f>
        <v>10371.534</v>
      </c>
      <c r="F46" s="12">
        <f t="shared" si="12"/>
        <v>8488.5968749999993</v>
      </c>
      <c r="G46" s="29">
        <f t="shared" si="0"/>
        <v>8396.4397333509514</v>
      </c>
      <c r="H46" s="33">
        <f t="shared" si="3"/>
        <v>1.2352299700078719</v>
      </c>
      <c r="I46" s="28">
        <f>$V$2*(E46/K46)+(1-$V$2)*(I45+J45)</f>
        <v>8132.281926543712</v>
      </c>
      <c r="J46" s="29">
        <f t="shared" si="1"/>
        <v>57.209635804348004</v>
      </c>
      <c r="K46" s="27">
        <f t="shared" si="9"/>
        <v>1.0071555509015713</v>
      </c>
      <c r="L46" s="28">
        <f t="shared" si="4"/>
        <v>8248.0918860804304</v>
      </c>
      <c r="M46" s="28">
        <f t="shared" si="5"/>
        <v>-2123.4421139195692</v>
      </c>
      <c r="N46" s="28">
        <f t="shared" si="6"/>
        <v>2123.4421139195692</v>
      </c>
      <c r="O46" s="29">
        <f>SUMSQ($M$3:M46)/D46</f>
        <v>22457598.265968524</v>
      </c>
      <c r="P46" s="29">
        <f>SUM($N$3:N46)/D46</f>
        <v>3421.4297991455319</v>
      </c>
      <c r="Q46" s="30">
        <f t="shared" si="11"/>
        <v>0.20473751654476274</v>
      </c>
      <c r="R46" s="34">
        <f>AVERAGE($Q$3:Q46)</f>
        <v>0.73413147537006396</v>
      </c>
      <c r="S46" s="33">
        <f>SUM($M$3:M46)/P46</f>
        <v>2.2643996971505742</v>
      </c>
    </row>
    <row r="47" spans="1:19" x14ac:dyDescent="0.3">
      <c r="A47" s="23"/>
      <c r="B47" s="23"/>
      <c r="C47" s="7" t="s">
        <v>8949</v>
      </c>
      <c r="D47" s="26">
        <f t="shared" si="2"/>
        <v>45</v>
      </c>
      <c r="E47" s="32">
        <f>'PVT xRegion'!D48</f>
        <v>10182.52</v>
      </c>
      <c r="F47" s="12">
        <f t="shared" si="12"/>
        <v>12084.779875</v>
      </c>
      <c r="G47" s="29">
        <f t="shared" si="0"/>
        <v>8443.5811602360827</v>
      </c>
      <c r="H47" s="33">
        <f t="shared" si="3"/>
        <v>1.2059480221441132</v>
      </c>
      <c r="I47" s="28">
        <f>$V$2*(E47/K47)+(1-$V$2)*(I46+J46)</f>
        <v>8372.4272428108743</v>
      </c>
      <c r="J47" s="29">
        <f t="shared" si="1"/>
        <v>66.356419827488708</v>
      </c>
      <c r="K47" s="27">
        <f t="shared" si="9"/>
        <v>1.1184457275647852</v>
      </c>
      <c r="L47" s="28">
        <f t="shared" si="4"/>
        <v>9438.3215333213866</v>
      </c>
      <c r="M47" s="28">
        <f t="shared" si="5"/>
        <v>-744.19846667861384</v>
      </c>
      <c r="N47" s="28">
        <f t="shared" si="6"/>
        <v>744.19846667861384</v>
      </c>
      <c r="O47" s="29">
        <f>SUMSQ($M$3:M47)/D47</f>
        <v>21970847.890231594</v>
      </c>
      <c r="P47" s="29">
        <f>SUM($N$3:N47)/D47</f>
        <v>3361.9357695351564</v>
      </c>
      <c r="Q47" s="30">
        <f t="shared" si="11"/>
        <v>7.308588312899103E-2</v>
      </c>
      <c r="R47" s="34">
        <f>AVERAGE($Q$3:Q47)</f>
        <v>0.71944157332026226</v>
      </c>
      <c r="S47" s="33">
        <f>SUM($M$3:M47)/P47</f>
        <v>2.0831112235367897</v>
      </c>
    </row>
    <row r="48" spans="1:19" x14ac:dyDescent="0.3">
      <c r="A48" s="23"/>
      <c r="B48" s="23"/>
      <c r="C48" s="7" t="s">
        <v>8950</v>
      </c>
      <c r="D48" s="26">
        <f t="shared" si="2"/>
        <v>46</v>
      </c>
      <c r="E48" s="32">
        <f>'PVT xRegion'!D49</f>
        <v>12136.950999999999</v>
      </c>
      <c r="F48" s="12">
        <f t="shared" si="12"/>
        <v>15885.359375</v>
      </c>
      <c r="G48" s="29">
        <f t="shared" si="0"/>
        <v>8490.7225871212122</v>
      </c>
      <c r="H48" s="33">
        <f t="shared" si="3"/>
        <v>1.4294367617674155</v>
      </c>
      <c r="I48" s="28">
        <f>$V$2*(E48/K48)+(1-$V$2)*(I47+J47)</f>
        <v>10100.497392493075</v>
      </c>
      <c r="J48" s="29">
        <f t="shared" si="1"/>
        <v>149.4421063202243</v>
      </c>
      <c r="K48" s="27">
        <f t="shared" si="9"/>
        <v>0.72470864492217879</v>
      </c>
      <c r="L48" s="28">
        <f t="shared" si="4"/>
        <v>7428.2197647193025</v>
      </c>
      <c r="M48" s="28">
        <f t="shared" si="5"/>
        <v>-4708.7312352806966</v>
      </c>
      <c r="N48" s="28">
        <f t="shared" si="6"/>
        <v>4708.7312352806966</v>
      </c>
      <c r="O48" s="29">
        <f>SUMSQ($M$3:M48)/D48</f>
        <v>21975224.019707173</v>
      </c>
      <c r="P48" s="29">
        <f>SUM($N$3:N48)/D48</f>
        <v>3391.2139318339723</v>
      </c>
      <c r="Q48" s="30">
        <f t="shared" si="11"/>
        <v>0.38796656880963737</v>
      </c>
      <c r="R48" s="34">
        <f>AVERAGE($Q$3:Q48)</f>
        <v>0.71223559496133571</v>
      </c>
      <c r="S48" s="33">
        <f>SUM($M$3:M48)/P48</f>
        <v>0.67661756090005332</v>
      </c>
    </row>
    <row r="49" spans="1:19" x14ac:dyDescent="0.3">
      <c r="A49" s="23"/>
      <c r="B49" s="23"/>
      <c r="C49" s="7" t="s">
        <v>8951</v>
      </c>
      <c r="D49" s="26">
        <f t="shared" si="2"/>
        <v>47</v>
      </c>
      <c r="E49" s="32">
        <f>'PVT xRegion'!D50</f>
        <v>28431.330999999998</v>
      </c>
      <c r="F49" s="23"/>
      <c r="G49" s="29">
        <f t="shared" si="0"/>
        <v>8537.8640140063435</v>
      </c>
      <c r="H49" s="33">
        <f t="shared" si="3"/>
        <v>3.3300285590586212</v>
      </c>
      <c r="I49" s="28">
        <f>$V$2*(E49/K49)+(1-$V$2)*(I48+J48)</f>
        <v>12938.754564018562</v>
      </c>
      <c r="J49" s="29">
        <f t="shared" si="1"/>
        <v>283.88285958048743</v>
      </c>
      <c r="K49" s="27">
        <f t="shared" si="9"/>
        <v>1.1999372504061245</v>
      </c>
      <c r="L49" s="28">
        <f t="shared" si="4"/>
        <v>15866.335193190565</v>
      </c>
      <c r="M49" s="28">
        <f t="shared" si="5"/>
        <v>-12564.995806809433</v>
      </c>
      <c r="N49" s="28">
        <f t="shared" si="6"/>
        <v>12564.995806809433</v>
      </c>
      <c r="O49" s="29">
        <f>SUMSQ($M$3:M49)/D49</f>
        <v>24866796.266631249</v>
      </c>
      <c r="P49" s="29">
        <f>SUM($N$3:N49)/D49</f>
        <v>3586.400780237705</v>
      </c>
      <c r="Q49" s="30">
        <f t="shared" si="11"/>
        <v>0.44194187767042753</v>
      </c>
      <c r="R49" s="34">
        <f>AVERAGE($Q$3:Q49)</f>
        <v>0.70648466480620997</v>
      </c>
      <c r="S49" s="33">
        <f>SUM($M$3:M49)/P49</f>
        <v>-2.8637181221784509</v>
      </c>
    </row>
    <row r="50" spans="1:19" x14ac:dyDescent="0.3">
      <c r="A50" s="23"/>
      <c r="B50" s="23"/>
      <c r="C50" s="7" t="s">
        <v>8952</v>
      </c>
      <c r="D50" s="26">
        <f t="shared" si="2"/>
        <v>48</v>
      </c>
      <c r="E50" s="32">
        <f>'PVT xRegion'!D51</f>
        <v>15209.736999999999</v>
      </c>
      <c r="F50" s="23"/>
      <c r="G50" s="29">
        <f t="shared" si="0"/>
        <v>8585.005440891473</v>
      </c>
      <c r="H50" s="33">
        <f t="shared" si="3"/>
        <v>1.7716630588903399</v>
      </c>
      <c r="I50" s="28">
        <f>$V$2*(E50/K50)+(1-$V$2)*(I49+J49)</f>
        <v>13520.102144215147</v>
      </c>
      <c r="J50" s="29">
        <f t="shared" si="1"/>
        <v>298.75609561129232</v>
      </c>
      <c r="K50" s="27">
        <f t="shared" si="9"/>
        <v>1.0339753431306873</v>
      </c>
      <c r="L50" s="28">
        <f t="shared" si="4"/>
        <v>14288.358690198867</v>
      </c>
      <c r="M50" s="28">
        <f t="shared" si="5"/>
        <v>-921.37830980113176</v>
      </c>
      <c r="N50" s="28">
        <f t="shared" si="6"/>
        <v>921.37830980113176</v>
      </c>
      <c r="O50" s="20">
        <f>SUMSQ($M$3:M50)/D50</f>
        <v>24366424.219196681</v>
      </c>
      <c r="P50" s="20">
        <f>SUM($N$3:N50)/D50</f>
        <v>3530.8794787702768</v>
      </c>
      <c r="Q50" s="30">
        <f t="shared" si="11"/>
        <v>6.0578188156779553E-2</v>
      </c>
      <c r="R50" s="21">
        <f>AVERAGE($Q$3:Q50)</f>
        <v>0.69302827987601356</v>
      </c>
      <c r="S50" s="33">
        <f>SUM($M$3:M50)/P50</f>
        <v>-3.1696973189978812</v>
      </c>
    </row>
  </sheetData>
  <mergeCells count="2">
    <mergeCell ref="A3:A14"/>
    <mergeCell ref="A15:A2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22002-528E-41AA-AC3E-49AFFA7A98BA}">
  <sheetPr>
    <tabColor theme="5" tint="0.39997558519241921"/>
  </sheetPr>
  <dimension ref="A1:P50"/>
  <sheetViews>
    <sheetView zoomScale="80" zoomScaleNormal="80" workbookViewId="0">
      <selection activeCell="H42" sqref="H42"/>
    </sheetView>
  </sheetViews>
  <sheetFormatPr defaultRowHeight="14.4" x14ac:dyDescent="0.3"/>
  <cols>
    <col min="1" max="1" width="15" bestFit="1" customWidth="1"/>
    <col min="2" max="2" width="12.21875" bestFit="1" customWidth="1"/>
    <col min="3" max="3" width="16.33203125" bestFit="1" customWidth="1"/>
    <col min="4" max="13" width="13.77734375" customWidth="1"/>
    <col min="15" max="15" width="10.5546875" bestFit="1" customWidth="1"/>
  </cols>
  <sheetData>
    <row r="1" spans="1:16" s="43" customFormat="1" ht="43.2" x14ac:dyDescent="0.3">
      <c r="A1" s="42" t="s">
        <v>8961</v>
      </c>
      <c r="B1" s="42" t="s">
        <v>8934</v>
      </c>
      <c r="C1" s="42" t="s">
        <v>8938</v>
      </c>
      <c r="D1" s="42" t="s">
        <v>8941</v>
      </c>
      <c r="E1" s="42" t="s">
        <v>8941</v>
      </c>
      <c r="F1" s="42" t="s">
        <v>8942</v>
      </c>
      <c r="G1" s="42" t="s">
        <v>8943</v>
      </c>
      <c r="H1" s="42" t="s">
        <v>8944</v>
      </c>
      <c r="I1" s="42" t="s">
        <v>8945</v>
      </c>
      <c r="J1" s="42" t="s">
        <v>8946</v>
      </c>
      <c r="K1" s="42" t="s">
        <v>8947</v>
      </c>
      <c r="L1" s="42" t="s">
        <v>8948</v>
      </c>
    </row>
    <row r="2" spans="1:16" x14ac:dyDescent="0.3">
      <c r="A2" s="23">
        <v>0</v>
      </c>
      <c r="B2" s="23"/>
      <c r="C2" s="44">
        <f>P4</f>
        <v>6355.1162273936152</v>
      </c>
      <c r="D2" s="44">
        <f>O4</f>
        <v>71.51860551454628</v>
      </c>
      <c r="E2" s="23"/>
      <c r="F2" s="23"/>
      <c r="G2" s="23"/>
      <c r="H2" s="23"/>
      <c r="I2" s="23"/>
      <c r="J2" s="23"/>
      <c r="K2" s="23"/>
      <c r="L2" s="23"/>
      <c r="N2" s="22" t="s">
        <v>8953</v>
      </c>
      <c r="O2" s="23">
        <v>0.2</v>
      </c>
    </row>
    <row r="3" spans="1:16" x14ac:dyDescent="0.3">
      <c r="A3" s="23">
        <f>A2+1</f>
        <v>1</v>
      </c>
      <c r="B3" s="25">
        <f>'PVT xRegion'!D4</f>
        <v>9296.8439999999991</v>
      </c>
      <c r="C3" s="45">
        <f t="shared" ref="C3:C50" si="0">$O$2*B3+(1-$O$2)*(C2+D2)</f>
        <v>7000.6766663265298</v>
      </c>
      <c r="D3" s="24">
        <f t="shared" ref="D3:D50" si="1">$O$3*(C3-C2)+(1-$O$3)*D2</f>
        <v>128.92278885638311</v>
      </c>
      <c r="E3" s="44">
        <f>C2+D2</f>
        <v>6426.6348329081611</v>
      </c>
      <c r="F3" s="44">
        <f>E3-B3</f>
        <v>-2870.209167091838</v>
      </c>
      <c r="G3" s="46">
        <f>ABS(F3)</f>
        <v>2870.209167091838</v>
      </c>
      <c r="H3" s="44">
        <f>SUMSQ($F$3:F3)/A3</f>
        <v>8238100.6628580224</v>
      </c>
      <c r="I3" s="46">
        <f>SUM($G$3:G3)/A3</f>
        <v>2870.209167091838</v>
      </c>
      <c r="J3" s="40">
        <f>G3/B3</f>
        <v>0.30872941044206381</v>
      </c>
      <c r="K3" s="47">
        <f>AVERAGE($J$3:J3)</f>
        <v>0.30872941044206381</v>
      </c>
      <c r="L3" s="24">
        <f>SUM($F$3:F3)/I3</f>
        <v>-1</v>
      </c>
      <c r="N3" s="22"/>
      <c r="O3" s="23">
        <v>0.1</v>
      </c>
    </row>
    <row r="4" spans="1:16" x14ac:dyDescent="0.3">
      <c r="A4" s="23">
        <f t="shared" ref="A4:A14" si="2">A3+1</f>
        <v>2</v>
      </c>
      <c r="B4" s="25">
        <f>'PVT xRegion'!D5</f>
        <v>2028.9860000000001</v>
      </c>
      <c r="C4" s="45">
        <f t="shared" si="0"/>
        <v>6109.4767641463304</v>
      </c>
      <c r="D4" s="24">
        <f t="shared" si="1"/>
        <v>26.910519752724852</v>
      </c>
      <c r="E4" s="44">
        <f>C3+D3</f>
        <v>7129.5994551829126</v>
      </c>
      <c r="F4" s="44">
        <f t="shared" ref="F4:F50" si="3">E4-B4</f>
        <v>5100.6134551829127</v>
      </c>
      <c r="G4" s="46">
        <f t="shared" ref="G4:G50" si="4">ABS(F4)</f>
        <v>5100.6134551829127</v>
      </c>
      <c r="H4" s="44">
        <f>SUMSQ($F$3:F4)/A4</f>
        <v>17127179.141025499</v>
      </c>
      <c r="I4" s="46">
        <f>SUM($G$3:G4)/A4</f>
        <v>3985.4113111373754</v>
      </c>
      <c r="J4" s="40">
        <f t="shared" ref="J4:J50" si="5">G4/B4</f>
        <v>2.5138731638280958</v>
      </c>
      <c r="K4" s="47">
        <f>AVERAGE($J$3:J4)</f>
        <v>1.4113012871350799</v>
      </c>
      <c r="L4" s="24">
        <f>SUM($F$3:F4)/I4</f>
        <v>0.55964218344493821</v>
      </c>
      <c r="N4" s="22" t="s">
        <v>8956</v>
      </c>
      <c r="O4" s="25" cm="1">
        <f t="array" ref="O4:P4">LINEST(B3:B50,A3:A50)</f>
        <v>71.51860551454628</v>
      </c>
      <c r="P4" s="25">
        <v>6355.1162273936152</v>
      </c>
    </row>
    <row r="5" spans="1:16" x14ac:dyDescent="0.3">
      <c r="A5" s="23">
        <f t="shared" si="2"/>
        <v>3</v>
      </c>
      <c r="B5" s="25">
        <f>'PVT xRegion'!D6</f>
        <v>32911.120999999999</v>
      </c>
      <c r="C5" s="45">
        <f t="shared" si="0"/>
        <v>11491.334027119246</v>
      </c>
      <c r="D5" s="24">
        <f t="shared" si="1"/>
        <v>562.40519407474392</v>
      </c>
      <c r="E5" s="44">
        <f t="shared" ref="E5:E50" si="6">C4+D4</f>
        <v>6136.3872838990555</v>
      </c>
      <c r="F5" s="44">
        <f t="shared" si="3"/>
        <v>-26774.733716100942</v>
      </c>
      <c r="G5" s="46">
        <f t="shared" si="4"/>
        <v>26774.733716100942</v>
      </c>
      <c r="H5" s="44">
        <f>SUMSQ($F$3:F5)/A5</f>
        <v>250380241.28338781</v>
      </c>
      <c r="I5" s="46">
        <f>SUM($G$3:G5)/A5</f>
        <v>11581.852112791899</v>
      </c>
      <c r="J5" s="40">
        <f t="shared" si="5"/>
        <v>0.81354669493333098</v>
      </c>
      <c r="K5" s="47">
        <f>AVERAGE($J$3:J5)</f>
        <v>1.2120497564011636</v>
      </c>
      <c r="L5" s="24">
        <f>SUM($F$3:F5)/I5</f>
        <v>-2.1192059084316228</v>
      </c>
    </row>
    <row r="6" spans="1:16" x14ac:dyDescent="0.3">
      <c r="A6" s="23">
        <f t="shared" si="2"/>
        <v>4</v>
      </c>
      <c r="B6" s="25">
        <f>'PVT xRegion'!D7</f>
        <v>12069.252</v>
      </c>
      <c r="C6" s="45">
        <f t="shared" si="0"/>
        <v>12056.841776955192</v>
      </c>
      <c r="D6" s="24">
        <f t="shared" si="1"/>
        <v>562.71544965086412</v>
      </c>
      <c r="E6" s="44">
        <f t="shared" si="6"/>
        <v>12053.73922119399</v>
      </c>
      <c r="F6" s="44">
        <f t="shared" si="3"/>
        <v>-15.512778806010829</v>
      </c>
      <c r="G6" s="46">
        <f t="shared" si="4"/>
        <v>15.512778806010829</v>
      </c>
      <c r="H6" s="44">
        <f>SUMSQ($F$3:F6)/A6</f>
        <v>187785241.12411743</v>
      </c>
      <c r="I6" s="46">
        <f>SUM($G$3:G6)/A6</f>
        <v>8690.2672792954272</v>
      </c>
      <c r="J6" s="40">
        <f t="shared" si="5"/>
        <v>1.2853140199583892E-3</v>
      </c>
      <c r="K6" s="47">
        <f>AVERAGE($J$3:J6)</f>
        <v>0.90935864580586223</v>
      </c>
      <c r="L6" s="24">
        <f>SUM($F$3:F6)/I6</f>
        <v>-2.8261319724112206</v>
      </c>
      <c r="N6" s="22" t="s">
        <v>8954</v>
      </c>
      <c r="O6" s="24">
        <f>MIN(L3:L50)</f>
        <v>-5.8360735780937514</v>
      </c>
    </row>
    <row r="7" spans="1:16" s="49" customFormat="1" x14ac:dyDescent="0.3">
      <c r="A7" s="23">
        <f t="shared" si="2"/>
        <v>5</v>
      </c>
      <c r="B7" s="25">
        <f>'PVT xRegion'!D8</f>
        <v>5779.24</v>
      </c>
      <c r="C7" s="45">
        <f t="shared" si="0"/>
        <v>11251.493781284846</v>
      </c>
      <c r="D7" s="24">
        <f t="shared" si="1"/>
        <v>425.90910511874307</v>
      </c>
      <c r="E7" s="44">
        <f t="shared" si="6"/>
        <v>12619.557226606057</v>
      </c>
      <c r="F7" s="44">
        <f t="shared" si="3"/>
        <v>6840.3172266060574</v>
      </c>
      <c r="G7" s="46">
        <f t="shared" si="4"/>
        <v>6840.3172266060574</v>
      </c>
      <c r="H7" s="44">
        <f>SUMSQ($F$3:F7)/A7</f>
        <v>159586180.85141465</v>
      </c>
      <c r="I7" s="46">
        <f>SUM($G$3:G7)/A7</f>
        <v>8320.2772687575525</v>
      </c>
      <c r="J7" s="40">
        <f t="shared" si="5"/>
        <v>1.1836015162211739</v>
      </c>
      <c r="K7" s="47">
        <f>AVERAGE($J$3:J7)</f>
        <v>0.96420721988892455</v>
      </c>
      <c r="L7" s="24">
        <f>SUM($F$3:F7)/I7</f>
        <v>-2.1296796257915855</v>
      </c>
      <c r="N7" s="22" t="s">
        <v>8957</v>
      </c>
      <c r="O7" s="24">
        <f>MAX(L3:L50)</f>
        <v>3.0828632483477278</v>
      </c>
    </row>
    <row r="8" spans="1:16" x14ac:dyDescent="0.3">
      <c r="A8" s="23">
        <f t="shared" si="2"/>
        <v>6</v>
      </c>
      <c r="B8" s="25">
        <f>'PVT xRegion'!D9</f>
        <v>4560.2510000000002</v>
      </c>
      <c r="C8" s="45">
        <f t="shared" si="0"/>
        <v>10253.97250912287</v>
      </c>
      <c r="D8" s="24">
        <f t="shared" si="1"/>
        <v>283.56606739067121</v>
      </c>
      <c r="E8" s="44">
        <f t="shared" si="6"/>
        <v>11677.402886403588</v>
      </c>
      <c r="F8" s="44">
        <f t="shared" si="3"/>
        <v>7117.1518864035879</v>
      </c>
      <c r="G8" s="46">
        <f t="shared" si="4"/>
        <v>7117.1518864035879</v>
      </c>
      <c r="H8" s="44">
        <f>SUMSQ($F$3:F8)/A8</f>
        <v>141430792.53853524</v>
      </c>
      <c r="I8" s="46">
        <f>SUM($G$3:G8)/A8</f>
        <v>8119.7563716985596</v>
      </c>
      <c r="J8" s="40">
        <f t="shared" si="5"/>
        <v>1.5606930158896051</v>
      </c>
      <c r="K8" s="47">
        <f>AVERAGE($J$3:J8)</f>
        <v>1.0636215192223712</v>
      </c>
      <c r="L8" s="24">
        <f>SUM($F$3:F8)/I8</f>
        <v>-1.3057501491991608</v>
      </c>
    </row>
    <row r="9" spans="1:16" x14ac:dyDescent="0.3">
      <c r="A9" s="23">
        <f t="shared" si="2"/>
        <v>7</v>
      </c>
      <c r="B9" s="25">
        <f>'PVT xRegion'!D10</f>
        <v>1829.12</v>
      </c>
      <c r="C9" s="45">
        <f t="shared" si="0"/>
        <v>8795.8548612108334</v>
      </c>
      <c r="D9" s="24">
        <f t="shared" si="1"/>
        <v>109.39769586040043</v>
      </c>
      <c r="E9" s="44">
        <f t="shared" si="6"/>
        <v>10537.538576513542</v>
      </c>
      <c r="F9" s="44">
        <f t="shared" si="3"/>
        <v>8708.4185765135408</v>
      </c>
      <c r="G9" s="46">
        <f t="shared" si="4"/>
        <v>8708.4185765135408</v>
      </c>
      <c r="H9" s="44">
        <f>SUMSQ($F$3:F9)/A9</f>
        <v>132060187.04785393</v>
      </c>
      <c r="I9" s="46">
        <f>SUM($G$3:G9)/A9</f>
        <v>8203.8509723864136</v>
      </c>
      <c r="J9" s="40">
        <f t="shared" si="5"/>
        <v>4.7609881125970634</v>
      </c>
      <c r="K9" s="47">
        <f>AVERAGE($J$3:J9)</f>
        <v>1.5918167468473272</v>
      </c>
      <c r="L9" s="24">
        <f>SUM($F$3:F9)/I9</f>
        <v>-0.23086164335110523</v>
      </c>
      <c r="N9" s="22" t="s">
        <v>8955</v>
      </c>
      <c r="O9" s="39">
        <f>1.25*I50</f>
        <v>5511.0860818741094</v>
      </c>
    </row>
    <row r="10" spans="1:16" x14ac:dyDescent="0.3">
      <c r="A10" s="23">
        <f t="shared" si="2"/>
        <v>8</v>
      </c>
      <c r="B10" s="25">
        <f>'PVT xRegion'!D11</f>
        <v>6769.9565000000002</v>
      </c>
      <c r="C10" s="45">
        <f t="shared" si="0"/>
        <v>8478.1933456569877</v>
      </c>
      <c r="D10" s="24">
        <f t="shared" si="1"/>
        <v>66.691774718975822</v>
      </c>
      <c r="E10" s="44">
        <f t="shared" si="6"/>
        <v>8905.2525570712332</v>
      </c>
      <c r="F10" s="44">
        <f t="shared" si="3"/>
        <v>2135.296057071233</v>
      </c>
      <c r="G10" s="46">
        <f t="shared" si="4"/>
        <v>2135.296057071233</v>
      </c>
      <c r="H10" s="44">
        <f>SUMSQ($F$3:F10)/A10</f>
        <v>116122599.82329018</v>
      </c>
      <c r="I10" s="46">
        <f>SUM($G$3:G10)/A10</f>
        <v>7445.281607972016</v>
      </c>
      <c r="J10" s="40">
        <f t="shared" si="5"/>
        <v>0.31540764805080107</v>
      </c>
      <c r="K10" s="47">
        <f>AVERAGE($J$3:J10)</f>
        <v>1.4322656094977615</v>
      </c>
      <c r="L10" s="24">
        <f>SUM($F$3:F10)/I10</f>
        <v>3.2415367542327357E-2</v>
      </c>
    </row>
    <row r="11" spans="1:16" x14ac:dyDescent="0.3">
      <c r="A11" s="23">
        <f t="shared" si="2"/>
        <v>9</v>
      </c>
      <c r="B11" s="25">
        <f>'PVT xRegion'!D12</f>
        <v>7175.335</v>
      </c>
      <c r="C11" s="45">
        <f t="shared" si="0"/>
        <v>8270.9750963007718</v>
      </c>
      <c r="D11" s="24">
        <f t="shared" si="1"/>
        <v>39.300772311456647</v>
      </c>
      <c r="E11" s="44">
        <f t="shared" si="6"/>
        <v>8544.8851203759641</v>
      </c>
      <c r="F11" s="44">
        <f t="shared" si="3"/>
        <v>1369.5501203759641</v>
      </c>
      <c r="G11" s="46">
        <f t="shared" si="4"/>
        <v>1369.5501203759641</v>
      </c>
      <c r="H11" s="44">
        <f>SUMSQ($F$3:F11)/A11</f>
        <v>103428496.2353937</v>
      </c>
      <c r="I11" s="46">
        <f>SUM($G$3:G11)/A11</f>
        <v>6770.2003315724542</v>
      </c>
      <c r="J11" s="40">
        <f t="shared" si="5"/>
        <v>0.19086915389678169</v>
      </c>
      <c r="K11" s="47">
        <f>AVERAGE($J$3:J11)</f>
        <v>1.2943326699865414</v>
      </c>
      <c r="L11" s="24">
        <f>SUM($F$3:F11)/I11</f>
        <v>0.23793855148454071</v>
      </c>
      <c r="N11" s="36" t="s">
        <v>8958</v>
      </c>
      <c r="O11" s="38">
        <f>SUM(H3:H50)/COUNT(H3:H50)</f>
        <v>63725114.839182705</v>
      </c>
    </row>
    <row r="12" spans="1:16" x14ac:dyDescent="0.3">
      <c r="A12" s="23">
        <f t="shared" si="2"/>
        <v>10</v>
      </c>
      <c r="B12" s="25">
        <f>'PVT xRegion'!D13</f>
        <v>4813.7539999999999</v>
      </c>
      <c r="C12" s="45">
        <f t="shared" si="0"/>
        <v>7610.9714948897836</v>
      </c>
      <c r="D12" s="24">
        <f t="shared" si="1"/>
        <v>-30.629665060787843</v>
      </c>
      <c r="E12" s="44">
        <f t="shared" si="6"/>
        <v>8310.2758686122288</v>
      </c>
      <c r="F12" s="44">
        <f t="shared" si="3"/>
        <v>3496.5218686122289</v>
      </c>
      <c r="G12" s="46">
        <f t="shared" si="4"/>
        <v>3496.5218686122289</v>
      </c>
      <c r="H12" s="44">
        <f>SUMSQ($F$3:F12)/A12</f>
        <v>94308213.129622683</v>
      </c>
      <c r="I12" s="46">
        <f>SUM($G$3:G12)/A12</f>
        <v>6442.8324852764326</v>
      </c>
      <c r="J12" s="40">
        <f t="shared" si="5"/>
        <v>0.72636072981964361</v>
      </c>
      <c r="K12" s="47">
        <f>AVERAGE($J$3:J12)</f>
        <v>1.2375354759698518</v>
      </c>
      <c r="L12" s="24">
        <f>SUM($F$3:F12)/I12</f>
        <v>0.79272797181030541</v>
      </c>
      <c r="N12" s="36" t="s">
        <v>8959</v>
      </c>
      <c r="O12" s="38">
        <f>SUM(I3:I50)/COUNT(I3:I50)</f>
        <v>5139.8515900731145</v>
      </c>
    </row>
    <row r="13" spans="1:16" x14ac:dyDescent="0.3">
      <c r="A13" s="23">
        <f t="shared" si="2"/>
        <v>11</v>
      </c>
      <c r="B13" s="25">
        <f>'PVT xRegion'!D14</f>
        <v>7385.0730000000003</v>
      </c>
      <c r="C13" s="45">
        <f t="shared" si="0"/>
        <v>7541.2880638631968</v>
      </c>
      <c r="D13" s="24">
        <f t="shared" si="1"/>
        <v>-34.535041657367735</v>
      </c>
      <c r="E13" s="44">
        <f t="shared" si="6"/>
        <v>7580.3418298289953</v>
      </c>
      <c r="F13" s="44">
        <f t="shared" si="3"/>
        <v>195.26882982899497</v>
      </c>
      <c r="G13" s="46">
        <f t="shared" si="4"/>
        <v>195.26882982899497</v>
      </c>
      <c r="H13" s="44">
        <f>SUMSQ($F$3:F13)/A13</f>
        <v>85738205.564739048</v>
      </c>
      <c r="I13" s="46">
        <f>SUM($G$3:G13)/A13</f>
        <v>5874.8721529630284</v>
      </c>
      <c r="J13" s="40">
        <f t="shared" si="5"/>
        <v>2.6441015522662398E-2</v>
      </c>
      <c r="K13" s="47">
        <f>AVERAGE($J$3:J13)</f>
        <v>1.1274359795655617</v>
      </c>
      <c r="L13" s="24">
        <f>SUM($F$3:F13)/I13</f>
        <v>0.9026038729917365</v>
      </c>
      <c r="N13" s="36" t="s">
        <v>8947</v>
      </c>
      <c r="O13" s="37">
        <f>SUM(K3:K50)/COUNT(K3:K50)</f>
        <v>1.0420703040586659</v>
      </c>
    </row>
    <row r="14" spans="1:16" x14ac:dyDescent="0.3">
      <c r="A14" s="23">
        <f t="shared" si="2"/>
        <v>12</v>
      </c>
      <c r="B14" s="25">
        <f>'PVT xRegion'!D15</f>
        <v>8755.973</v>
      </c>
      <c r="C14" s="45">
        <f t="shared" si="0"/>
        <v>7756.5970177646641</v>
      </c>
      <c r="D14" s="24">
        <f t="shared" si="1"/>
        <v>-9.550642101484236</v>
      </c>
      <c r="E14" s="44">
        <f t="shared" si="6"/>
        <v>7506.7530222058294</v>
      </c>
      <c r="F14" s="44">
        <f t="shared" si="3"/>
        <v>-1249.2199777941705</v>
      </c>
      <c r="G14" s="46">
        <f t="shared" si="4"/>
        <v>1249.2199777941705</v>
      </c>
      <c r="H14" s="44">
        <f>SUMSQ($F$3:F14)/A14</f>
        <v>78723400.980420813</v>
      </c>
      <c r="I14" s="46">
        <f>SUM($G$3:G14)/A14</f>
        <v>5489.4011383656243</v>
      </c>
      <c r="J14" s="40">
        <f t="shared" si="5"/>
        <v>0.14267060642993881</v>
      </c>
      <c r="K14" s="47">
        <f>AVERAGE($J$3:J14)</f>
        <v>1.0453721984709266</v>
      </c>
      <c r="L14" s="24">
        <f>SUM($F$3:F14)/I14</f>
        <v>0.73841613659307281</v>
      </c>
    </row>
    <row r="15" spans="1:16" x14ac:dyDescent="0.3">
      <c r="A15" s="23">
        <f>A14+1</f>
        <v>13</v>
      </c>
      <c r="B15" s="25">
        <f>'PVT xRegion'!D16</f>
        <v>4965.8339999999998</v>
      </c>
      <c r="C15" s="53">
        <f t="shared" si="0"/>
        <v>7190.8039005305445</v>
      </c>
      <c r="D15" s="54">
        <f t="shared" si="1"/>
        <v>-65.174889614747769</v>
      </c>
      <c r="E15" s="55">
        <f t="shared" si="6"/>
        <v>7747.0463756631798</v>
      </c>
      <c r="F15" s="55">
        <f t="shared" si="3"/>
        <v>2781.21237566318</v>
      </c>
      <c r="G15" s="56">
        <f t="shared" si="4"/>
        <v>2781.21237566318</v>
      </c>
      <c r="H15" s="55">
        <f>SUMSQ($F$3:F15)/A15</f>
        <v>73262765.695660904</v>
      </c>
      <c r="I15" s="56">
        <f>SUM($G$3:G15)/A15</f>
        <v>5281.0789258500508</v>
      </c>
      <c r="J15" s="57">
        <f t="shared" si="5"/>
        <v>0.56006954232928041</v>
      </c>
      <c r="K15" s="58">
        <f>AVERAGE($J$3:J15)</f>
        <v>1.0080412249215691</v>
      </c>
      <c r="L15" s="54">
        <f>SUM($F$3:F15)/I15</f>
        <v>1.2941815209407461</v>
      </c>
    </row>
    <row r="16" spans="1:16" s="31" customFormat="1" x14ac:dyDescent="0.3">
      <c r="A16" s="52">
        <v>14</v>
      </c>
      <c r="B16" s="25">
        <f>'PVT xRegion'!D17</f>
        <v>1156.5139999999999</v>
      </c>
      <c r="C16" s="53">
        <f t="shared" si="0"/>
        <v>5931.8060087326385</v>
      </c>
      <c r="D16" s="54">
        <f t="shared" si="1"/>
        <v>-184.5571898330636</v>
      </c>
      <c r="E16" s="55">
        <f t="shared" si="6"/>
        <v>7125.6290109157972</v>
      </c>
      <c r="F16" s="55">
        <f t="shared" si="3"/>
        <v>5969.115010915797</v>
      </c>
      <c r="G16" s="56">
        <f t="shared" si="4"/>
        <v>5969.115010915797</v>
      </c>
      <c r="H16" s="55">
        <f>SUMSQ($F$3:F16)/A16</f>
        <v>70574734.861223713</v>
      </c>
      <c r="I16" s="56">
        <f>SUM($G$3:G16)/A16</f>
        <v>5330.2243604976038</v>
      </c>
      <c r="J16" s="57">
        <f t="shared" si="5"/>
        <v>5.1612993970810539</v>
      </c>
      <c r="K16" s="58">
        <f>AVERAGE($J$3:J16)</f>
        <v>1.304702522932961</v>
      </c>
      <c r="L16" s="54">
        <f>SUM($F$3:F16)/I16</f>
        <v>2.4021108496425914</v>
      </c>
    </row>
    <row r="17" spans="1:12" s="31" customFormat="1" x14ac:dyDescent="0.3">
      <c r="A17" s="52">
        <v>15</v>
      </c>
      <c r="B17" s="25">
        <f>'PVT xRegion'!D18</f>
        <v>10322.094999999999</v>
      </c>
      <c r="C17" s="53">
        <f t="shared" si="0"/>
        <v>6662.2180551196598</v>
      </c>
      <c r="D17" s="54">
        <f t="shared" si="1"/>
        <v>-93.060266211055122</v>
      </c>
      <c r="E17" s="55">
        <f t="shared" si="6"/>
        <v>5747.2488188995749</v>
      </c>
      <c r="F17" s="55">
        <f t="shared" si="3"/>
        <v>-4574.8461811004245</v>
      </c>
      <c r="G17" s="56">
        <f t="shared" si="4"/>
        <v>4574.8461811004245</v>
      </c>
      <c r="H17" s="55">
        <f>SUMSQ($F$3:F17)/A17</f>
        <v>67265033.709190741</v>
      </c>
      <c r="I17" s="56">
        <f>SUM($G$3:G17)/A17</f>
        <v>5279.8658152044582</v>
      </c>
      <c r="J17" s="57">
        <f t="shared" si="5"/>
        <v>0.44320907539607268</v>
      </c>
      <c r="K17" s="58">
        <f>AVERAGE($J$3:J17)</f>
        <v>1.2472696264305017</v>
      </c>
      <c r="L17" s="54">
        <f>SUM($F$3:F17)/I17</f>
        <v>1.5585516515558371</v>
      </c>
    </row>
    <row r="18" spans="1:12" s="31" customFormat="1" x14ac:dyDescent="0.3">
      <c r="A18" s="52">
        <v>16</v>
      </c>
      <c r="B18" s="25">
        <f>'PVT xRegion'!D19</f>
        <v>5718.3334999999997</v>
      </c>
      <c r="C18" s="53">
        <f t="shared" si="0"/>
        <v>6398.9929311268843</v>
      </c>
      <c r="D18" s="54">
        <f t="shared" si="1"/>
        <v>-110.07675198922715</v>
      </c>
      <c r="E18" s="55">
        <f t="shared" si="6"/>
        <v>6569.1577889086047</v>
      </c>
      <c r="F18" s="55">
        <f t="shared" si="3"/>
        <v>850.82428890860501</v>
      </c>
      <c r="G18" s="56">
        <f t="shared" si="4"/>
        <v>850.82428890860501</v>
      </c>
      <c r="H18" s="55">
        <f>SUMSQ($F$3:F18)/A18</f>
        <v>63106212.97552862</v>
      </c>
      <c r="I18" s="56">
        <f>SUM($G$3:G18)/A18</f>
        <v>5003.0507198109681</v>
      </c>
      <c r="J18" s="57">
        <f t="shared" si="5"/>
        <v>0.14878885411433332</v>
      </c>
      <c r="K18" s="58">
        <f>AVERAGE($J$3:J18)</f>
        <v>1.1786145781607411</v>
      </c>
      <c r="L18" s="54">
        <f>SUM($F$3:F18)/I18</f>
        <v>1.8148462575513893</v>
      </c>
    </row>
    <row r="19" spans="1:12" s="31" customFormat="1" x14ac:dyDescent="0.3">
      <c r="A19" s="52">
        <f>A18+1</f>
        <v>17</v>
      </c>
      <c r="B19" s="25">
        <f>'PVT xRegion'!D20</f>
        <v>1983.704</v>
      </c>
      <c r="C19" s="53">
        <f t="shared" si="0"/>
        <v>5427.8737433101269</v>
      </c>
      <c r="D19" s="54">
        <f t="shared" si="1"/>
        <v>-196.18099557198019</v>
      </c>
      <c r="E19" s="55">
        <f t="shared" si="6"/>
        <v>6288.9161791376573</v>
      </c>
      <c r="F19" s="55">
        <f t="shared" si="3"/>
        <v>4305.2121791376576</v>
      </c>
      <c r="G19" s="56">
        <f t="shared" si="4"/>
        <v>4305.2121791376576</v>
      </c>
      <c r="H19" s="55">
        <f>SUMSQ($F$3:F19)/A19</f>
        <v>60484368.206814893</v>
      </c>
      <c r="I19" s="56">
        <f>SUM($G$3:G19)/A19</f>
        <v>4962.0013938890088</v>
      </c>
      <c r="J19" s="57">
        <f t="shared" si="5"/>
        <v>2.1702896093054496</v>
      </c>
      <c r="K19" s="58">
        <f>AVERAGE($J$3:J19)</f>
        <v>1.2369484035221945</v>
      </c>
      <c r="L19" s="54">
        <f>SUM($F$3:F19)/I19</f>
        <v>2.6974962302128236</v>
      </c>
    </row>
    <row r="20" spans="1:12" x14ac:dyDescent="0.3">
      <c r="A20" s="52">
        <f t="shared" ref="A20:A50" si="7">A19+1</f>
        <v>18</v>
      </c>
      <c r="B20" s="25">
        <f>'PVT xRegion'!D21</f>
        <v>7354.2489999999998</v>
      </c>
      <c r="C20" s="53">
        <f t="shared" si="0"/>
        <v>5656.2039981905173</v>
      </c>
      <c r="D20" s="54">
        <f t="shared" si="1"/>
        <v>-153.72987052674313</v>
      </c>
      <c r="E20" s="55">
        <f t="shared" si="6"/>
        <v>5231.6927477381469</v>
      </c>
      <c r="F20" s="55">
        <f t="shared" si="3"/>
        <v>-2122.5562522618529</v>
      </c>
      <c r="G20" s="56">
        <f t="shared" si="4"/>
        <v>2122.5562522618529</v>
      </c>
      <c r="H20" s="55">
        <f>SUMSQ($F$3:F20)/A20</f>
        <v>57374416.919992723</v>
      </c>
      <c r="I20" s="56">
        <f>SUM($G$3:G20)/A20</f>
        <v>4804.2544415763887</v>
      </c>
      <c r="J20" s="57">
        <f t="shared" si="5"/>
        <v>0.28861631585520875</v>
      </c>
      <c r="K20" s="58">
        <f>AVERAGE($J$3:J20)</f>
        <v>1.1842632875406953</v>
      </c>
      <c r="L20" s="54">
        <f>SUM($F$3:F20)/I20</f>
        <v>2.3442604755898522</v>
      </c>
    </row>
    <row r="21" spans="1:12" x14ac:dyDescent="0.3">
      <c r="A21" s="52">
        <f t="shared" si="7"/>
        <v>19</v>
      </c>
      <c r="B21" s="25">
        <f>'PVT xRegion'!D22</f>
        <v>2197.268</v>
      </c>
      <c r="C21" s="53">
        <f t="shared" si="0"/>
        <v>4841.4329021310195</v>
      </c>
      <c r="D21" s="54">
        <f t="shared" si="1"/>
        <v>-219.83399308001859</v>
      </c>
      <c r="E21" s="55">
        <f t="shared" si="6"/>
        <v>5502.4741276637742</v>
      </c>
      <c r="F21" s="55">
        <f t="shared" si="3"/>
        <v>3305.2061276637742</v>
      </c>
      <c r="G21" s="56">
        <f t="shared" si="4"/>
        <v>3305.2061276637742</v>
      </c>
      <c r="H21" s="55">
        <f>SUMSQ($F$3:F21)/A21</f>
        <v>54929678.531906068</v>
      </c>
      <c r="I21" s="56">
        <f>SUM($G$3:G21)/A21</f>
        <v>4725.3571618967771</v>
      </c>
      <c r="J21" s="57">
        <f t="shared" si="5"/>
        <v>1.5042344073020562</v>
      </c>
      <c r="K21" s="58">
        <f>AVERAGE($J$3:J21)</f>
        <v>1.2011038727912933</v>
      </c>
      <c r="L21" s="54">
        <f>SUM($F$3:F21)/I21</f>
        <v>3.0828632483477278</v>
      </c>
    </row>
    <row r="22" spans="1:12" x14ac:dyDescent="0.3">
      <c r="A22" s="52">
        <f t="shared" si="7"/>
        <v>20</v>
      </c>
      <c r="B22" s="25">
        <f>'PVT xRegion'!D23</f>
        <v>5584.75</v>
      </c>
      <c r="C22" s="53">
        <f t="shared" si="0"/>
        <v>4814.2291272408011</v>
      </c>
      <c r="D22" s="54">
        <f t="shared" si="1"/>
        <v>-200.57097126103858</v>
      </c>
      <c r="E22" s="55">
        <f t="shared" si="6"/>
        <v>4621.5989090510011</v>
      </c>
      <c r="F22" s="55">
        <f t="shared" si="3"/>
        <v>-963.1510909489989</v>
      </c>
      <c r="G22" s="56">
        <f t="shared" si="4"/>
        <v>963.1510909489989</v>
      </c>
      <c r="H22" s="55">
        <f>SUMSQ($F$3:F22)/A22</f>
        <v>52229577.606510572</v>
      </c>
      <c r="I22" s="56">
        <f>SUM($G$3:G22)/A22</f>
        <v>4537.2468583493883</v>
      </c>
      <c r="J22" s="57">
        <f t="shared" si="5"/>
        <v>0.17246091426635013</v>
      </c>
      <c r="K22" s="58">
        <f>AVERAGE($J$3:J22)</f>
        <v>1.1496717248650461</v>
      </c>
      <c r="L22" s="54">
        <f>SUM($F$3:F22)/I22</f>
        <v>2.9983995280628157</v>
      </c>
    </row>
    <row r="23" spans="1:12" x14ac:dyDescent="0.3">
      <c r="A23" s="52">
        <f t="shared" si="7"/>
        <v>21</v>
      </c>
      <c r="B23" s="25">
        <f>'PVT xRegion'!D24</f>
        <v>13591.507</v>
      </c>
      <c r="C23" s="53">
        <f t="shared" si="0"/>
        <v>6409.2279247838105</v>
      </c>
      <c r="D23" s="54">
        <f t="shared" si="1"/>
        <v>-21.013994380633761</v>
      </c>
      <c r="E23" s="55">
        <f t="shared" si="6"/>
        <v>4613.6581559797623</v>
      </c>
      <c r="F23" s="55">
        <f t="shared" si="3"/>
        <v>-8977.8488440202382</v>
      </c>
      <c r="G23" s="56">
        <f t="shared" si="4"/>
        <v>8977.8488440202382</v>
      </c>
      <c r="H23" s="55">
        <f>SUMSQ($F$3:F23)/A23</f>
        <v>53580634.380775578</v>
      </c>
      <c r="I23" s="56">
        <f>SUM($G$3:G23)/A23</f>
        <v>4748.7040957622858</v>
      </c>
      <c r="J23" s="57">
        <f t="shared" si="5"/>
        <v>0.66054844720458439</v>
      </c>
      <c r="K23" s="58">
        <f>AVERAGE($J$3:J23)</f>
        <v>1.1263801402145479</v>
      </c>
      <c r="L23" s="54">
        <f>SUM($F$3:F23)/I23</f>
        <v>0.97429317587672759</v>
      </c>
    </row>
    <row r="24" spans="1:12" x14ac:dyDescent="0.3">
      <c r="A24" s="52">
        <f t="shared" si="7"/>
        <v>22</v>
      </c>
      <c r="B24" s="25">
        <f>'PVT xRegion'!D25</f>
        <v>4085.7275</v>
      </c>
      <c r="C24" s="53">
        <f t="shared" si="0"/>
        <v>5927.7166443225415</v>
      </c>
      <c r="D24" s="54">
        <f t="shared" si="1"/>
        <v>-67.063722988697293</v>
      </c>
      <c r="E24" s="55">
        <f t="shared" si="6"/>
        <v>6388.2139304031771</v>
      </c>
      <c r="F24" s="55">
        <f t="shared" si="3"/>
        <v>2302.4864304031771</v>
      </c>
      <c r="G24" s="56">
        <f t="shared" si="4"/>
        <v>2302.4864304031771</v>
      </c>
      <c r="H24" s="55">
        <f>SUMSQ($F$3:F24)/A24</f>
        <v>51386125.716294453</v>
      </c>
      <c r="I24" s="56">
        <f>SUM($G$3:G24)/A24</f>
        <v>4637.5123837005085</v>
      </c>
      <c r="J24" s="57">
        <f t="shared" si="5"/>
        <v>0.56354380716853414</v>
      </c>
      <c r="K24" s="58">
        <f>AVERAGE($J$3:J24)</f>
        <v>1.1007966705306382</v>
      </c>
      <c r="L24" s="54">
        <f>SUM($F$3:F24)/I24</f>
        <v>1.4941451044995684</v>
      </c>
    </row>
    <row r="25" spans="1:12" x14ac:dyDescent="0.3">
      <c r="A25" s="52">
        <f t="shared" si="7"/>
        <v>23</v>
      </c>
      <c r="B25" s="25">
        <f>'PVT xRegion'!D26</f>
        <v>7795.8204999999998</v>
      </c>
      <c r="C25" s="53">
        <f t="shared" si="0"/>
        <v>6247.6864370670755</v>
      </c>
      <c r="D25" s="54">
        <f t="shared" si="1"/>
        <v>-28.360371415374154</v>
      </c>
      <c r="E25" s="55">
        <f t="shared" si="6"/>
        <v>5860.6529213338445</v>
      </c>
      <c r="F25" s="55">
        <f t="shared" si="3"/>
        <v>-1935.1675786661554</v>
      </c>
      <c r="G25" s="56">
        <f t="shared" si="4"/>
        <v>1935.1675786661554</v>
      </c>
      <c r="H25" s="55">
        <f>SUMSQ($F$3:F25)/A25</f>
        <v>49314766.926782548</v>
      </c>
      <c r="I25" s="56">
        <f>SUM($G$3:G25)/A25</f>
        <v>4520.0191313077103</v>
      </c>
      <c r="J25" s="57">
        <f t="shared" si="5"/>
        <v>0.24823141818954855</v>
      </c>
      <c r="K25" s="58">
        <f>AVERAGE($J$3:J25)</f>
        <v>1.0637286160810255</v>
      </c>
      <c r="L25" s="54">
        <f>SUM($F$3:F25)/I25</f>
        <v>1.1048512631076537</v>
      </c>
    </row>
    <row r="26" spans="1:12" x14ac:dyDescent="0.3">
      <c r="A26" s="52">
        <f t="shared" si="7"/>
        <v>24</v>
      </c>
      <c r="B26" s="25">
        <f>'PVT xRegion'!D27</f>
        <v>5320.28</v>
      </c>
      <c r="C26" s="53">
        <f t="shared" si="0"/>
        <v>6039.5168525213612</v>
      </c>
      <c r="D26" s="54">
        <f t="shared" si="1"/>
        <v>-46.341292728408177</v>
      </c>
      <c r="E26" s="55">
        <f t="shared" si="6"/>
        <v>6219.3260656517014</v>
      </c>
      <c r="F26" s="55">
        <f t="shared" si="3"/>
        <v>899.04606565170161</v>
      </c>
      <c r="G26" s="56">
        <f t="shared" si="4"/>
        <v>899.04606565170161</v>
      </c>
      <c r="H26" s="55">
        <f>SUMSQ($F$3:F26)/A26</f>
        <v>47293663.464340098</v>
      </c>
      <c r="I26" s="56">
        <f>SUM($G$3:G26)/A26</f>
        <v>4369.1452535720427</v>
      </c>
      <c r="J26" s="57">
        <f t="shared" si="5"/>
        <v>0.16898472743007917</v>
      </c>
      <c r="K26" s="58">
        <f>AVERAGE($J$3:J26)</f>
        <v>1.0264476207205695</v>
      </c>
      <c r="L26" s="54">
        <f>SUM($F$3:F26)/I26</f>
        <v>1.3487752340872399</v>
      </c>
    </row>
    <row r="27" spans="1:12" x14ac:dyDescent="0.3">
      <c r="A27" s="52">
        <f t="shared" si="7"/>
        <v>25</v>
      </c>
      <c r="B27" s="25">
        <f>'PVT xRegion'!D28</f>
        <v>4082.4259999999999</v>
      </c>
      <c r="C27" s="53">
        <f t="shared" si="0"/>
        <v>5611.0256478343626</v>
      </c>
      <c r="D27" s="54">
        <f t="shared" si="1"/>
        <v>-84.55628392426722</v>
      </c>
      <c r="E27" s="55">
        <f t="shared" si="6"/>
        <v>5993.1755597929532</v>
      </c>
      <c r="F27" s="55">
        <f t="shared" si="3"/>
        <v>1910.7495597929533</v>
      </c>
      <c r="G27" s="56">
        <f t="shared" si="4"/>
        <v>1910.7495597929533</v>
      </c>
      <c r="H27" s="55">
        <f>SUMSQ($F$3:F27)/A27</f>
        <v>45547955.480976455</v>
      </c>
      <c r="I27" s="56">
        <f>SUM($G$3:G27)/A27</f>
        <v>4270.8094258208794</v>
      </c>
      <c r="J27" s="57">
        <f t="shared" si="5"/>
        <v>0.46804266869575917</v>
      </c>
      <c r="K27" s="58">
        <f>AVERAGE($J$3:J27)</f>
        <v>1.0041114226395771</v>
      </c>
      <c r="L27" s="54">
        <f>SUM($F$3:F27)/I27</f>
        <v>1.8272284463830422</v>
      </c>
    </row>
    <row r="28" spans="1:12" x14ac:dyDescent="0.3">
      <c r="A28" s="52">
        <f t="shared" si="7"/>
        <v>26</v>
      </c>
      <c r="B28" s="25">
        <f>'PVT xRegion'!D29</f>
        <v>15613.103999999999</v>
      </c>
      <c r="C28" s="53">
        <f t="shared" si="0"/>
        <v>7543.7962911280756</v>
      </c>
      <c r="D28" s="54">
        <f t="shared" si="1"/>
        <v>117.17640879753081</v>
      </c>
      <c r="E28" s="55">
        <f t="shared" si="6"/>
        <v>5526.4693639100951</v>
      </c>
      <c r="F28" s="55">
        <f t="shared" si="3"/>
        <v>-10086.634636089904</v>
      </c>
      <c r="G28" s="56">
        <f t="shared" si="4"/>
        <v>10086.634636089904</v>
      </c>
      <c r="H28" s="55">
        <f>SUMSQ($F$3:F28)/A28</f>
        <v>47709195.588706926</v>
      </c>
      <c r="I28" s="56">
        <f>SUM($G$3:G28)/A28</f>
        <v>4494.4950108312269</v>
      </c>
      <c r="J28" s="57">
        <f t="shared" si="5"/>
        <v>0.6460364727020268</v>
      </c>
      <c r="K28" s="58">
        <f>AVERAGE($J$3:J28)</f>
        <v>0.99033930918044044</v>
      </c>
      <c r="L28" s="54">
        <f>SUM($F$3:F28)/I28</f>
        <v>-0.50793029220138375</v>
      </c>
    </row>
    <row r="29" spans="1:12" x14ac:dyDescent="0.3">
      <c r="A29" s="52">
        <f t="shared" si="7"/>
        <v>27</v>
      </c>
      <c r="B29" s="25">
        <f>'PVT xRegion'!D30</f>
        <v>4238.174</v>
      </c>
      <c r="C29" s="53">
        <f t="shared" si="0"/>
        <v>6976.4129599404851</v>
      </c>
      <c r="D29" s="54">
        <f t="shared" si="1"/>
        <v>48.720434799018676</v>
      </c>
      <c r="E29" s="55">
        <f t="shared" si="6"/>
        <v>7660.9726999256063</v>
      </c>
      <c r="F29" s="55">
        <f t="shared" si="3"/>
        <v>3422.7986999256063</v>
      </c>
      <c r="G29" s="56">
        <f t="shared" si="4"/>
        <v>3422.7986999256063</v>
      </c>
      <c r="H29" s="55">
        <f>SUMSQ($F$3:F29)/A29</f>
        <v>46376097.638762683</v>
      </c>
      <c r="I29" s="56">
        <f>SUM($G$3:G29)/A29</f>
        <v>4454.8025548717596</v>
      </c>
      <c r="J29" s="57">
        <f t="shared" si="5"/>
        <v>0.80761165066030949</v>
      </c>
      <c r="K29" s="58">
        <f>AVERAGE($J$3:J29)</f>
        <v>0.98357161812413929</v>
      </c>
      <c r="L29" s="54">
        <f>SUM($F$3:F29)/I29</f>
        <v>0.25588306591272802</v>
      </c>
    </row>
    <row r="30" spans="1:12" x14ac:dyDescent="0.3">
      <c r="A30" s="52">
        <f t="shared" si="7"/>
        <v>28</v>
      </c>
      <c r="B30" s="25">
        <f>'PVT xRegion'!D31</f>
        <v>2965.71</v>
      </c>
      <c r="C30" s="53">
        <f t="shared" si="0"/>
        <v>6213.248715791603</v>
      </c>
      <c r="D30" s="54">
        <f t="shared" si="1"/>
        <v>-32.468033095771396</v>
      </c>
      <c r="E30" s="55">
        <f t="shared" si="6"/>
        <v>7025.1333947395033</v>
      </c>
      <c r="F30" s="55">
        <f t="shared" si="3"/>
        <v>4059.4233947395032</v>
      </c>
      <c r="G30" s="56">
        <f t="shared" si="4"/>
        <v>4059.4233947395032</v>
      </c>
      <c r="H30" s="55">
        <f>SUMSQ($F$3:F30)/A30</f>
        <v>45308341.233726814</v>
      </c>
      <c r="I30" s="56">
        <f>SUM($G$3:G30)/A30</f>
        <v>4440.6818705813212</v>
      </c>
      <c r="J30" s="57">
        <f t="shared" si="5"/>
        <v>1.3687863596708725</v>
      </c>
      <c r="K30" s="58">
        <f>AVERAGE($J$3:J30)</f>
        <v>0.99732928746509397</v>
      </c>
      <c r="L30" s="54">
        <f>SUM($F$3:F30)/I30</f>
        <v>1.1708408938187027</v>
      </c>
    </row>
    <row r="31" spans="1:12" x14ac:dyDescent="0.3">
      <c r="A31" s="52">
        <f t="shared" si="7"/>
        <v>29</v>
      </c>
      <c r="B31" s="25">
        <f>'PVT xRegion'!D32</f>
        <v>11960.233</v>
      </c>
      <c r="C31" s="53">
        <f t="shared" si="0"/>
        <v>7336.6711461566647</v>
      </c>
      <c r="D31" s="54">
        <f t="shared" si="1"/>
        <v>83.121013250311918</v>
      </c>
      <c r="E31" s="55">
        <f t="shared" si="6"/>
        <v>6180.7806826958313</v>
      </c>
      <c r="F31" s="55">
        <f t="shared" si="3"/>
        <v>-5779.4523173041689</v>
      </c>
      <c r="G31" s="56">
        <f t="shared" si="4"/>
        <v>5779.4523173041689</v>
      </c>
      <c r="H31" s="55">
        <f>SUMSQ($F$3:F31)/A31</f>
        <v>44897780.125253215</v>
      </c>
      <c r="I31" s="56">
        <f>SUM($G$3:G31)/A31</f>
        <v>4486.8463687441781</v>
      </c>
      <c r="J31" s="57">
        <f t="shared" si="5"/>
        <v>0.48322238515789523</v>
      </c>
      <c r="K31" s="58">
        <f>AVERAGE($J$3:J31)</f>
        <v>0.97960146324760433</v>
      </c>
      <c r="L31" s="54">
        <f>SUM($F$3:F31)/I31</f>
        <v>-0.12929357038596256</v>
      </c>
    </row>
    <row r="32" spans="1:12" x14ac:dyDescent="0.3">
      <c r="A32" s="52">
        <f t="shared" si="7"/>
        <v>30</v>
      </c>
      <c r="B32" s="25">
        <f>'PVT xRegion'!D33</f>
        <v>3455.8850000000002</v>
      </c>
      <c r="C32" s="53">
        <f t="shared" si="0"/>
        <v>6627.0107275255814</v>
      </c>
      <c r="D32" s="54">
        <f t="shared" si="1"/>
        <v>3.8428700621723948</v>
      </c>
      <c r="E32" s="55">
        <f t="shared" si="6"/>
        <v>7419.7921594069767</v>
      </c>
      <c r="F32" s="55">
        <f t="shared" si="3"/>
        <v>3963.9071594069765</v>
      </c>
      <c r="G32" s="56">
        <f t="shared" si="4"/>
        <v>3963.9071594069765</v>
      </c>
      <c r="H32" s="55">
        <f>SUMSQ($F$3:F32)/A32</f>
        <v>43924939.453358039</v>
      </c>
      <c r="I32" s="56">
        <f>SUM($G$3:G32)/A32</f>
        <v>4469.4150617662708</v>
      </c>
      <c r="J32" s="57">
        <f t="shared" si="5"/>
        <v>1.1470020441672615</v>
      </c>
      <c r="K32" s="58">
        <f>AVERAGE($J$3:J32)</f>
        <v>0.98518148261159288</v>
      </c>
      <c r="L32" s="54">
        <f>SUM($F$3:F32)/I32</f>
        <v>0.75709835087044031</v>
      </c>
    </row>
    <row r="33" spans="1:12" x14ac:dyDescent="0.3">
      <c r="A33" s="52">
        <f t="shared" si="7"/>
        <v>31</v>
      </c>
      <c r="B33" s="25">
        <f>'PVT xRegion'!D34</f>
        <v>6562.4189999999999</v>
      </c>
      <c r="C33" s="53">
        <f t="shared" si="0"/>
        <v>6617.1666780702035</v>
      </c>
      <c r="D33" s="54">
        <f t="shared" si="1"/>
        <v>2.4741781104173657</v>
      </c>
      <c r="E33" s="55">
        <f t="shared" si="6"/>
        <v>6630.8535975877539</v>
      </c>
      <c r="F33" s="55">
        <f t="shared" si="3"/>
        <v>68.43459758775407</v>
      </c>
      <c r="G33" s="56">
        <f t="shared" si="4"/>
        <v>68.43459758775407</v>
      </c>
      <c r="H33" s="55">
        <f>SUMSQ($F$3:F33)/A33</f>
        <v>42508156.996609293</v>
      </c>
      <c r="I33" s="56">
        <f>SUM($G$3:G33)/A33</f>
        <v>4327.4479500185771</v>
      </c>
      <c r="J33" s="57">
        <f t="shared" si="5"/>
        <v>1.042825787072634E-2</v>
      </c>
      <c r="K33" s="58">
        <f>AVERAGE($J$3:J33)</f>
        <v>0.95373783020059721</v>
      </c>
      <c r="L33" s="54">
        <f>SUM($F$3:F33)/I33</f>
        <v>0.79774994640702379</v>
      </c>
    </row>
    <row r="34" spans="1:12" x14ac:dyDescent="0.3">
      <c r="A34" s="52">
        <f t="shared" si="7"/>
        <v>32</v>
      </c>
      <c r="B34" s="25">
        <f>'PVT xRegion'!D35</f>
        <v>3050.0104999999999</v>
      </c>
      <c r="C34" s="53">
        <f t="shared" si="0"/>
        <v>5905.7147849444973</v>
      </c>
      <c r="D34" s="54">
        <f t="shared" si="1"/>
        <v>-68.918429013194995</v>
      </c>
      <c r="E34" s="55">
        <f t="shared" si="6"/>
        <v>6619.6408561806211</v>
      </c>
      <c r="F34" s="55">
        <f t="shared" si="3"/>
        <v>3569.6303561806212</v>
      </c>
      <c r="G34" s="56">
        <f t="shared" si="4"/>
        <v>3569.6303561806212</v>
      </c>
      <c r="H34" s="55">
        <f>SUMSQ($F$3:F34)/A34</f>
        <v>41577972.74295795</v>
      </c>
      <c r="I34" s="56">
        <f>SUM($G$3:G34)/A34</f>
        <v>4303.7661502111414</v>
      </c>
      <c r="J34" s="57">
        <f t="shared" si="5"/>
        <v>1.170366579452963</v>
      </c>
      <c r="K34" s="58">
        <f>AVERAGE($J$3:J34)</f>
        <v>0.96050747861473362</v>
      </c>
      <c r="L34" s="54">
        <f>SUM($F$3:F34)/I34</f>
        <v>1.6315597737675955</v>
      </c>
    </row>
    <row r="35" spans="1:12" x14ac:dyDescent="0.3">
      <c r="A35" s="52">
        <f t="shared" si="7"/>
        <v>33</v>
      </c>
      <c r="B35" s="25">
        <f>'PVT xRegion'!D36</f>
        <v>12023.450999999999</v>
      </c>
      <c r="C35" s="53">
        <f t="shared" si="0"/>
        <v>7074.1272847450418</v>
      </c>
      <c r="D35" s="54">
        <f t="shared" si="1"/>
        <v>54.814663868178961</v>
      </c>
      <c r="E35" s="55">
        <f t="shared" si="6"/>
        <v>5836.7963559313021</v>
      </c>
      <c r="F35" s="55">
        <f t="shared" si="3"/>
        <v>-6186.6546440686971</v>
      </c>
      <c r="G35" s="56">
        <f t="shared" si="4"/>
        <v>6186.6546440686971</v>
      </c>
      <c r="H35" s="55">
        <f>SUMSQ($F$3:F35)/A35</f>
        <v>41477873.438170642</v>
      </c>
      <c r="I35" s="56">
        <f>SUM($G$3:G35)/A35</f>
        <v>4360.8233772977346</v>
      </c>
      <c r="J35" s="57">
        <f t="shared" si="5"/>
        <v>0.51454899629637929</v>
      </c>
      <c r="K35" s="58">
        <f>AVERAGE($J$3:J35)</f>
        <v>0.94699358521114718</v>
      </c>
      <c r="L35" s="54">
        <f>SUM($F$3:F35)/I35</f>
        <v>0.19152279513690687</v>
      </c>
    </row>
    <row r="36" spans="1:12" x14ac:dyDescent="0.3">
      <c r="A36" s="52">
        <f t="shared" si="7"/>
        <v>34</v>
      </c>
      <c r="B36" s="25">
        <f>'PVT xRegion'!D37</f>
        <v>3090.9140000000002</v>
      </c>
      <c r="C36" s="53">
        <f t="shared" si="0"/>
        <v>6321.3363588905777</v>
      </c>
      <c r="D36" s="54">
        <f t="shared" si="1"/>
        <v>-25.945895104085352</v>
      </c>
      <c r="E36" s="55">
        <f t="shared" si="6"/>
        <v>7128.941948613221</v>
      </c>
      <c r="F36" s="55">
        <f t="shared" si="3"/>
        <v>4038.0279486132208</v>
      </c>
      <c r="G36" s="56">
        <f t="shared" si="4"/>
        <v>4038.0279486132208</v>
      </c>
      <c r="H36" s="55">
        <f>SUMSQ($F$3:F36)/A36</f>
        <v>40737514.505100377</v>
      </c>
      <c r="I36" s="56">
        <f>SUM($G$3:G36)/A36</f>
        <v>4351.3293941011307</v>
      </c>
      <c r="J36" s="57">
        <f t="shared" si="5"/>
        <v>1.3064187320039382</v>
      </c>
      <c r="K36" s="58">
        <f>AVERAGE($J$3:J36)</f>
        <v>0.95756491305799396</v>
      </c>
      <c r="L36" s="54">
        <f>SUM($F$3:F36)/I36</f>
        <v>1.1199393540599398</v>
      </c>
    </row>
    <row r="37" spans="1:12" x14ac:dyDescent="0.3">
      <c r="A37" s="52">
        <f t="shared" si="7"/>
        <v>35</v>
      </c>
      <c r="B37" s="25">
        <f>'PVT xRegion'!D38</f>
        <v>15596.555</v>
      </c>
      <c r="C37" s="53">
        <f t="shared" si="0"/>
        <v>8155.6233710291945</v>
      </c>
      <c r="D37" s="54">
        <f t="shared" si="1"/>
        <v>160.07739562018489</v>
      </c>
      <c r="E37" s="55">
        <f t="shared" si="6"/>
        <v>6295.3904637864925</v>
      </c>
      <c r="F37" s="55">
        <f t="shared" si="3"/>
        <v>-9301.1645362135077</v>
      </c>
      <c r="G37" s="56">
        <f t="shared" si="4"/>
        <v>9301.1645362135077</v>
      </c>
      <c r="H37" s="55">
        <f>SUMSQ($F$3:F37)/A37</f>
        <v>42045347.282946534</v>
      </c>
      <c r="I37" s="56">
        <f>SUM($G$3:G37)/A37</f>
        <v>4492.753255304342</v>
      </c>
      <c r="J37" s="57">
        <f t="shared" si="5"/>
        <v>0.59636019212021552</v>
      </c>
      <c r="K37" s="58">
        <f>AVERAGE($J$3:J37)</f>
        <v>0.94724477817405739</v>
      </c>
      <c r="L37" s="54">
        <f>SUM($F$3:F37)/I37</f>
        <v>-0.98557371252339265</v>
      </c>
    </row>
    <row r="38" spans="1:12" x14ac:dyDescent="0.3">
      <c r="A38" s="52">
        <f t="shared" si="7"/>
        <v>36</v>
      </c>
      <c r="B38" s="25">
        <f>'PVT xRegion'!D39</f>
        <v>10897.022000000001</v>
      </c>
      <c r="C38" s="53">
        <f t="shared" si="0"/>
        <v>8831.9650133195028</v>
      </c>
      <c r="D38" s="54">
        <f t="shared" si="1"/>
        <v>211.70382028719723</v>
      </c>
      <c r="E38" s="55">
        <f t="shared" si="6"/>
        <v>8315.7007666493791</v>
      </c>
      <c r="F38" s="55">
        <f t="shared" si="3"/>
        <v>-2581.3212333506217</v>
      </c>
      <c r="G38" s="56">
        <f t="shared" si="4"/>
        <v>2581.3212333506217</v>
      </c>
      <c r="H38" s="55">
        <f>SUMSQ($F$3:F38)/A38</f>
        <v>41062510.394802094</v>
      </c>
      <c r="I38" s="56">
        <f>SUM($G$3:G38)/A38</f>
        <v>4439.6579213611822</v>
      </c>
      <c r="J38" s="57">
        <f t="shared" si="5"/>
        <v>0.2368831808681878</v>
      </c>
      <c r="K38" s="58">
        <f>AVERAGE($J$3:J38)</f>
        <v>0.92751251158222781</v>
      </c>
      <c r="L38" s="54">
        <f>SUM($F$3:F38)/I38</f>
        <v>-1.5787839655185567</v>
      </c>
    </row>
    <row r="39" spans="1:12" x14ac:dyDescent="0.3">
      <c r="A39" s="52">
        <f t="shared" si="7"/>
        <v>37</v>
      </c>
      <c r="B39" s="25">
        <f>'PVT xRegion'!D40</f>
        <v>4815.59</v>
      </c>
      <c r="C39" s="53">
        <f t="shared" si="0"/>
        <v>8198.0530668853607</v>
      </c>
      <c r="D39" s="54">
        <f t="shared" si="1"/>
        <v>127.14224361506331</v>
      </c>
      <c r="E39" s="55">
        <f t="shared" si="6"/>
        <v>9043.6688336067</v>
      </c>
      <c r="F39" s="55">
        <f t="shared" si="3"/>
        <v>4228.0788336066998</v>
      </c>
      <c r="G39" s="56">
        <f t="shared" si="4"/>
        <v>4228.0788336066998</v>
      </c>
      <c r="H39" s="55">
        <f>SUMSQ($F$3:F39)/A39</f>
        <v>40435865.536109954</v>
      </c>
      <c r="I39" s="56">
        <f>SUM($G$3:G39)/A39</f>
        <v>4433.9395676380882</v>
      </c>
      <c r="J39" s="57">
        <f t="shared" si="5"/>
        <v>0.87799809236390547</v>
      </c>
      <c r="K39" s="58">
        <f>AVERAGE($J$3:J39)</f>
        <v>0.9261742840357865</v>
      </c>
      <c r="L39" s="54">
        <f>SUM($F$3:F39)/I39</f>
        <v>-0.6272484914599965</v>
      </c>
    </row>
    <row r="40" spans="1:12" x14ac:dyDescent="0.3">
      <c r="A40" s="52">
        <f t="shared" si="7"/>
        <v>38</v>
      </c>
      <c r="B40" s="25">
        <f>'PVT xRegion'!D41</f>
        <v>2182.8719999999998</v>
      </c>
      <c r="C40" s="53">
        <f t="shared" si="0"/>
        <v>7096.7306484003402</v>
      </c>
      <c r="D40" s="54">
        <f t="shared" si="1"/>
        <v>4.2957774050549205</v>
      </c>
      <c r="E40" s="55">
        <f t="shared" si="6"/>
        <v>8325.195310500425</v>
      </c>
      <c r="F40" s="55">
        <f t="shared" si="3"/>
        <v>6142.3233105004256</v>
      </c>
      <c r="G40" s="56">
        <f t="shared" si="4"/>
        <v>6142.3233105004256</v>
      </c>
      <c r="H40" s="55">
        <f>SUMSQ($F$3:F40)/A40</f>
        <v>40364609.486494355</v>
      </c>
      <c r="I40" s="56">
        <f>SUM($G$3:G40)/A40</f>
        <v>4478.8970345555181</v>
      </c>
      <c r="J40" s="57">
        <f t="shared" si="5"/>
        <v>2.8138724169353155</v>
      </c>
      <c r="K40" s="58">
        <f>AVERAGE($J$3:J40)</f>
        <v>0.97585055069103743</v>
      </c>
      <c r="L40" s="54">
        <f>SUM($F$3:F40)/I40</f>
        <v>0.75043953445297329</v>
      </c>
    </row>
    <row r="41" spans="1:12" x14ac:dyDescent="0.3">
      <c r="A41" s="52">
        <f t="shared" si="7"/>
        <v>39</v>
      </c>
      <c r="B41" s="25">
        <f>'PVT xRegion'!D42</f>
        <v>6643.72</v>
      </c>
      <c r="C41" s="53">
        <f t="shared" si="0"/>
        <v>7009.5651406443158</v>
      </c>
      <c r="D41" s="54">
        <f t="shared" si="1"/>
        <v>-4.8503511110530173</v>
      </c>
      <c r="E41" s="55">
        <f t="shared" si="6"/>
        <v>7101.0264258053949</v>
      </c>
      <c r="F41" s="55">
        <f t="shared" si="3"/>
        <v>457.30642580539461</v>
      </c>
      <c r="G41" s="56">
        <f t="shared" si="4"/>
        <v>457.30642580539461</v>
      </c>
      <c r="H41" s="55">
        <f>SUMSQ($F$3:F41)/A41</f>
        <v>39334981.785996623</v>
      </c>
      <c r="I41" s="56">
        <f>SUM($G$3:G41)/A41</f>
        <v>4375.7793266388489</v>
      </c>
      <c r="J41" s="57">
        <f t="shared" si="5"/>
        <v>6.8832886666716026E-2</v>
      </c>
      <c r="K41" s="58">
        <f>AVERAGE($J$3:J41)</f>
        <v>0.95259368751092666</v>
      </c>
      <c r="L41" s="54">
        <f>SUM($F$3:F41)/I41</f>
        <v>0.87263263209689557</v>
      </c>
    </row>
    <row r="42" spans="1:12" x14ac:dyDescent="0.3">
      <c r="A42" s="52">
        <f t="shared" si="7"/>
        <v>40</v>
      </c>
      <c r="B42" s="25">
        <f>'PVT xRegion'!D43</f>
        <v>9447.7535000000007</v>
      </c>
      <c r="C42" s="53">
        <f t="shared" si="0"/>
        <v>7493.3225316266107</v>
      </c>
      <c r="D42" s="54">
        <f t="shared" si="1"/>
        <v>44.010423098281784</v>
      </c>
      <c r="E42" s="55">
        <f t="shared" si="6"/>
        <v>7004.7147895332628</v>
      </c>
      <c r="F42" s="55">
        <f t="shared" si="3"/>
        <v>-2443.0387104667379</v>
      </c>
      <c r="G42" s="56">
        <f t="shared" si="4"/>
        <v>2443.0387104667379</v>
      </c>
      <c r="H42" s="55">
        <f>SUMSQ($F$3:F42)/A42</f>
        <v>38500818.194867685</v>
      </c>
      <c r="I42" s="56">
        <f>SUM($G$3:G42)/A42</f>
        <v>4327.4608112345459</v>
      </c>
      <c r="J42" s="57">
        <f t="shared" si="5"/>
        <v>0.25858408673201916</v>
      </c>
      <c r="K42" s="58">
        <f>AVERAGE($J$3:J42)</f>
        <v>0.93524344749145405</v>
      </c>
      <c r="L42" s="54">
        <f>SUM($F$3:F42)/I42</f>
        <v>0.31783283103167442</v>
      </c>
    </row>
    <row r="43" spans="1:12" x14ac:dyDescent="0.3">
      <c r="A43" s="52">
        <f t="shared" si="7"/>
        <v>41</v>
      </c>
      <c r="B43" s="25">
        <f>'PVT xRegion'!D44</f>
        <v>10943.741</v>
      </c>
      <c r="C43" s="53">
        <f t="shared" si="0"/>
        <v>8218.6145637799145</v>
      </c>
      <c r="D43" s="54">
        <f t="shared" si="1"/>
        <v>112.13858400378399</v>
      </c>
      <c r="E43" s="55">
        <f t="shared" si="6"/>
        <v>7537.3329547248923</v>
      </c>
      <c r="F43" s="55">
        <f t="shared" si="3"/>
        <v>-3406.4080452751077</v>
      </c>
      <c r="G43" s="56">
        <f t="shared" si="4"/>
        <v>3406.4080452751077</v>
      </c>
      <c r="H43" s="55">
        <f>SUMSQ($F$3:F43)/A43</f>
        <v>37844788.867454201</v>
      </c>
      <c r="I43" s="56">
        <f>SUM($G$3:G43)/A43</f>
        <v>4304.9961096257794</v>
      </c>
      <c r="J43" s="57">
        <f t="shared" si="5"/>
        <v>0.31126541145985709</v>
      </c>
      <c r="K43" s="58">
        <f>AVERAGE($J$3:J43)</f>
        <v>0.92002447100287854</v>
      </c>
      <c r="L43" s="54">
        <f>SUM($F$3:F43)/I43</f>
        <v>-0.47177717998875363</v>
      </c>
    </row>
    <row r="44" spans="1:12" x14ac:dyDescent="0.3">
      <c r="A44" s="52">
        <f t="shared" si="7"/>
        <v>42</v>
      </c>
      <c r="B44" s="25">
        <f>'PVT xRegion'!D45</f>
        <v>8933.92</v>
      </c>
      <c r="C44" s="53">
        <f t="shared" si="0"/>
        <v>8451.3865182269583</v>
      </c>
      <c r="D44" s="54">
        <f t="shared" si="1"/>
        <v>124.20192104810997</v>
      </c>
      <c r="E44" s="55">
        <f t="shared" si="6"/>
        <v>8330.7531477836983</v>
      </c>
      <c r="F44" s="55">
        <f t="shared" si="3"/>
        <v>-603.16685221630178</v>
      </c>
      <c r="G44" s="56">
        <f t="shared" si="4"/>
        <v>603.16685221630178</v>
      </c>
      <c r="H44" s="55">
        <f>SUMSQ($F$3:F44)/A44</f>
        <v>36952384.614696063</v>
      </c>
      <c r="I44" s="56">
        <f>SUM($G$3:G44)/A44</f>
        <v>4216.8573177826956</v>
      </c>
      <c r="J44" s="57">
        <f t="shared" si="5"/>
        <v>6.7514243715670358E-2</v>
      </c>
      <c r="K44" s="58">
        <f>AVERAGE($J$3:J44)</f>
        <v>0.89972660844842112</v>
      </c>
      <c r="L44" s="54">
        <f>SUM($F$3:F44)/I44</f>
        <v>-0.62467510237296864</v>
      </c>
    </row>
    <row r="45" spans="1:12" x14ac:dyDescent="0.3">
      <c r="A45" s="52">
        <f t="shared" si="7"/>
        <v>43</v>
      </c>
      <c r="B45" s="25">
        <f>'PVT xRegion'!D46</f>
        <v>2864.8980000000001</v>
      </c>
      <c r="C45" s="53">
        <f t="shared" si="0"/>
        <v>7433.4503514200551</v>
      </c>
      <c r="D45" s="54">
        <f t="shared" si="1"/>
        <v>9.9881122626086523</v>
      </c>
      <c r="E45" s="55">
        <f t="shared" si="6"/>
        <v>8575.5884392750686</v>
      </c>
      <c r="F45" s="55">
        <f t="shared" si="3"/>
        <v>5710.6904392750685</v>
      </c>
      <c r="G45" s="56">
        <f t="shared" si="4"/>
        <v>5710.6904392750685</v>
      </c>
      <c r="H45" s="55">
        <f>SUMSQ($F$3:F45)/A45</f>
        <v>36851445.095592149</v>
      </c>
      <c r="I45" s="56">
        <f>SUM($G$3:G45)/A45</f>
        <v>4251.5976229336811</v>
      </c>
      <c r="J45" s="57">
        <f t="shared" si="5"/>
        <v>1.9933311549922783</v>
      </c>
      <c r="K45" s="58">
        <f>AVERAGE($J$3:J45)</f>
        <v>0.92515927232153405</v>
      </c>
      <c r="L45" s="54">
        <f>SUM($F$3:F45)/I45</f>
        <v>0.723616140436663</v>
      </c>
    </row>
    <row r="46" spans="1:12" x14ac:dyDescent="0.3">
      <c r="A46" s="52">
        <f t="shared" si="7"/>
        <v>44</v>
      </c>
      <c r="B46" s="25">
        <f>'PVT xRegion'!D47</f>
        <v>10371.534</v>
      </c>
      <c r="C46" s="53">
        <f t="shared" si="0"/>
        <v>8029.0575709461318</v>
      </c>
      <c r="D46" s="54">
        <f t="shared" si="1"/>
        <v>68.550022988955462</v>
      </c>
      <c r="E46" s="55">
        <f t="shared" si="6"/>
        <v>7443.4384636826635</v>
      </c>
      <c r="F46" s="55">
        <f t="shared" si="3"/>
        <v>-2928.0955363173362</v>
      </c>
      <c r="G46" s="56">
        <f t="shared" si="4"/>
        <v>2928.0955363173362</v>
      </c>
      <c r="H46" s="55">
        <f>SUMSQ($F$3:F46)/A46</f>
        <v>36208770.058642358</v>
      </c>
      <c r="I46" s="56">
        <f>SUM($G$3:G46)/A46</f>
        <v>4221.5180300560369</v>
      </c>
      <c r="J46" s="57">
        <f t="shared" si="5"/>
        <v>0.28232039120898955</v>
      </c>
      <c r="K46" s="58">
        <f>AVERAGE($J$3:J46)</f>
        <v>0.91054929775079441</v>
      </c>
      <c r="L46" s="54">
        <f>SUM($F$3:F46)/I46</f>
        <v>3.5160130839866341E-2</v>
      </c>
    </row>
    <row r="47" spans="1:12" x14ac:dyDescent="0.3">
      <c r="A47" s="52">
        <f t="shared" si="7"/>
        <v>45</v>
      </c>
      <c r="B47" s="25">
        <f>'PVT xRegion'!D48</f>
        <v>10182.52</v>
      </c>
      <c r="C47" s="53">
        <f t="shared" si="0"/>
        <v>8514.5900751480713</v>
      </c>
      <c r="D47" s="54">
        <f t="shared" si="1"/>
        <v>110.24827111025387</v>
      </c>
      <c r="E47" s="55">
        <f t="shared" si="6"/>
        <v>8097.6075939350876</v>
      </c>
      <c r="F47" s="55">
        <f t="shared" si="3"/>
        <v>-2084.9124060649128</v>
      </c>
      <c r="G47" s="56">
        <f t="shared" si="4"/>
        <v>2084.9124060649128</v>
      </c>
      <c r="H47" s="55">
        <f>SUMSQ($F$3:F47)/A47</f>
        <v>35500727.607138388</v>
      </c>
      <c r="I47" s="56">
        <f>SUM($G$3:G47)/A47</f>
        <v>4174.0379050784559</v>
      </c>
      <c r="J47" s="57">
        <f t="shared" si="5"/>
        <v>0.2047540693330249</v>
      </c>
      <c r="K47" s="58">
        <f>AVERAGE($J$3:J47)</f>
        <v>0.89486495934151078</v>
      </c>
      <c r="L47" s="54">
        <f>SUM($F$3:F47)/I47</f>
        <v>-0.46393524060459851</v>
      </c>
    </row>
    <row r="48" spans="1:12" x14ac:dyDescent="0.3">
      <c r="A48" s="52">
        <f t="shared" si="7"/>
        <v>46</v>
      </c>
      <c r="B48" s="25">
        <f>'PVT xRegion'!D49</f>
        <v>12136.950999999999</v>
      </c>
      <c r="C48" s="53">
        <f t="shared" si="0"/>
        <v>9327.2608770066599</v>
      </c>
      <c r="D48" s="54">
        <f t="shared" si="1"/>
        <v>180.49052418508734</v>
      </c>
      <c r="E48" s="55">
        <f t="shared" si="6"/>
        <v>8624.8383462583242</v>
      </c>
      <c r="F48" s="55">
        <f t="shared" si="3"/>
        <v>-3512.1126537416749</v>
      </c>
      <c r="G48" s="56">
        <f t="shared" si="4"/>
        <v>3512.1126537416749</v>
      </c>
      <c r="H48" s="55">
        <f>SUMSQ($F$3:F48)/A48</f>
        <v>34997123.426386952</v>
      </c>
      <c r="I48" s="56">
        <f>SUM($G$3:G48)/A48</f>
        <v>4159.6482257015696</v>
      </c>
      <c r="J48" s="57">
        <f t="shared" si="5"/>
        <v>0.28937355467132359</v>
      </c>
      <c r="K48" s="58">
        <f>AVERAGE($J$3:J48)</f>
        <v>0.88170210271824578</v>
      </c>
      <c r="L48" s="54">
        <f>SUM($F$3:F48)/I48</f>
        <v>-1.3098694019030896</v>
      </c>
    </row>
    <row r="49" spans="1:12" x14ac:dyDescent="0.3">
      <c r="A49" s="52">
        <f t="shared" si="7"/>
        <v>47</v>
      </c>
      <c r="B49" s="25">
        <f>'PVT xRegion'!D50</f>
        <v>28431.330999999998</v>
      </c>
      <c r="C49" s="53">
        <f t="shared" si="0"/>
        <v>13292.467320953398</v>
      </c>
      <c r="D49" s="54">
        <f t="shared" si="1"/>
        <v>558.96211616125242</v>
      </c>
      <c r="E49" s="55">
        <f t="shared" si="6"/>
        <v>9507.7514011917465</v>
      </c>
      <c r="F49" s="55">
        <f t="shared" si="3"/>
        <v>-18923.579598808254</v>
      </c>
      <c r="G49" s="56">
        <f t="shared" si="4"/>
        <v>18923.579598808254</v>
      </c>
      <c r="H49" s="55">
        <f>SUMSQ($F$3:F49)/A49</f>
        <v>41871692.39247302</v>
      </c>
      <c r="I49" s="56">
        <f>SUM($G$3:G49)/A49</f>
        <v>4473.7744251293716</v>
      </c>
      <c r="J49" s="57">
        <f t="shared" si="5"/>
        <v>0.6655889447739276</v>
      </c>
      <c r="K49" s="58">
        <f>AVERAGE($J$3:J49)</f>
        <v>0.8771039504215582</v>
      </c>
      <c r="L49" s="54">
        <f>SUM($F$3:F49)/I49</f>
        <v>-5.4477882021578292</v>
      </c>
    </row>
    <row r="50" spans="1:12" x14ac:dyDescent="0.3">
      <c r="A50" s="52">
        <f t="shared" si="7"/>
        <v>48</v>
      </c>
      <c r="B50" s="25">
        <f>'PVT xRegion'!D51</f>
        <v>15209.736999999999</v>
      </c>
      <c r="C50" s="53">
        <f t="shared" si="0"/>
        <v>14123.090949691719</v>
      </c>
      <c r="D50" s="54">
        <f t="shared" si="1"/>
        <v>586.12826741895935</v>
      </c>
      <c r="E50" s="55">
        <f t="shared" si="6"/>
        <v>13851.42943711465</v>
      </c>
      <c r="F50" s="55">
        <f t="shared" si="3"/>
        <v>-1358.3075628853494</v>
      </c>
      <c r="G50" s="56">
        <f t="shared" si="4"/>
        <v>1358.3075628853494</v>
      </c>
      <c r="H50" s="59">
        <f>SUMSQ($F$3:F50)/A50</f>
        <v>41037802.955867149</v>
      </c>
      <c r="I50" s="50">
        <f>SUM($G$3:G50)/A50</f>
        <v>4408.8688654992875</v>
      </c>
      <c r="J50" s="57">
        <f t="shared" si="5"/>
        <v>8.93051315013106E-2</v>
      </c>
      <c r="K50" s="51">
        <f>AVERAGE($J$3:J50)</f>
        <v>0.86069147502738641</v>
      </c>
      <c r="L50" s="54">
        <f>SUM($F$3:F50)/I50</f>
        <v>-5.8360735780937514</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6C87-BC88-4D72-B588-F3404DF51A10}">
  <sheetPr>
    <tabColor theme="5" tint="0.39997558519241921"/>
  </sheetPr>
  <dimension ref="A1:O50"/>
  <sheetViews>
    <sheetView zoomScale="80" zoomScaleNormal="80" workbookViewId="0">
      <selection activeCell="N2" sqref="N2"/>
    </sheetView>
  </sheetViews>
  <sheetFormatPr defaultRowHeight="14.4" x14ac:dyDescent="0.3"/>
  <cols>
    <col min="1" max="1" width="15" bestFit="1" customWidth="1"/>
    <col min="2" max="2" width="12.21875" bestFit="1" customWidth="1"/>
    <col min="3" max="3" width="16.33203125" bestFit="1" customWidth="1"/>
    <col min="4" max="12" width="13.77734375" customWidth="1"/>
    <col min="14" max="14" width="10.5546875" bestFit="1" customWidth="1"/>
  </cols>
  <sheetData>
    <row r="1" spans="1:15" s="43" customFormat="1" ht="43.2" x14ac:dyDescent="0.3">
      <c r="A1" s="42" t="s">
        <v>8961</v>
      </c>
      <c r="B1" s="42" t="s">
        <v>8934</v>
      </c>
      <c r="C1" s="42" t="s">
        <v>8938</v>
      </c>
      <c r="D1" s="42" t="s">
        <v>8941</v>
      </c>
      <c r="E1" s="42" t="s">
        <v>8942</v>
      </c>
      <c r="F1" s="42" t="s">
        <v>8943</v>
      </c>
      <c r="G1" s="42" t="s">
        <v>8944</v>
      </c>
      <c r="H1" s="42" t="s">
        <v>8945</v>
      </c>
      <c r="I1" s="42" t="s">
        <v>8946</v>
      </c>
      <c r="J1" s="42" t="s">
        <v>8947</v>
      </c>
      <c r="K1" s="42" t="s">
        <v>8948</v>
      </c>
    </row>
    <row r="2" spans="1:15" x14ac:dyDescent="0.3">
      <c r="A2" s="23">
        <v>0</v>
      </c>
      <c r="B2" s="23"/>
      <c r="C2" s="44">
        <f>N3</f>
        <v>8107.3220624999994</v>
      </c>
      <c r="D2" s="23"/>
      <c r="E2" s="23"/>
      <c r="F2" s="23"/>
      <c r="G2" s="23"/>
      <c r="H2" s="23"/>
      <c r="I2" s="23"/>
      <c r="J2" s="23"/>
      <c r="K2" s="23"/>
      <c r="M2" s="22" t="s">
        <v>8953</v>
      </c>
      <c r="N2" s="23">
        <v>0.3</v>
      </c>
    </row>
    <row r="3" spans="1:15" x14ac:dyDescent="0.3">
      <c r="A3" s="23">
        <f>A2+1</f>
        <v>1</v>
      </c>
      <c r="B3" s="25">
        <f>'PVT xRegion'!D4</f>
        <v>9296.8439999999991</v>
      </c>
      <c r="C3" s="45">
        <f>$N$2*B3+(1-$N$2)*C2</f>
        <v>8464.1786437499995</v>
      </c>
      <c r="D3" s="44">
        <f>C2</f>
        <v>8107.3220624999994</v>
      </c>
      <c r="E3" s="44">
        <f t="shared" ref="E3:E50" si="0">D3-B3</f>
        <v>-1189.5219374999997</v>
      </c>
      <c r="F3" s="46">
        <f>ABS(E3)</f>
        <v>1189.5219374999997</v>
      </c>
      <c r="G3" s="44">
        <f>SUMSQ($E$3:E3)/A3</f>
        <v>1414962.4397937532</v>
      </c>
      <c r="H3" s="46">
        <f>SUM($F$3:F3)/A3</f>
        <v>1189.5219374999997</v>
      </c>
      <c r="I3" s="40">
        <f t="shared" ref="I3:I50" si="1">F3/B3</f>
        <v>0.12794900479130336</v>
      </c>
      <c r="J3" s="47">
        <f>AVERAGE($I$3:I3)</f>
        <v>0.12794900479130336</v>
      </c>
      <c r="K3" s="24">
        <f>SUM($E$3:E3)/H3</f>
        <v>-1</v>
      </c>
      <c r="M3" s="22" t="s">
        <v>9012</v>
      </c>
      <c r="N3" s="44">
        <f>AVERAGE(B3:B50)</f>
        <v>8107.3220624999994</v>
      </c>
    </row>
    <row r="4" spans="1:15" x14ac:dyDescent="0.3">
      <c r="A4" s="23">
        <f t="shared" ref="A4:A14" si="2">A3+1</f>
        <v>2</v>
      </c>
      <c r="B4" s="25">
        <f>'PVT xRegion'!D5</f>
        <v>2028.9860000000001</v>
      </c>
      <c r="C4" s="45">
        <f t="shared" ref="C4:C50" si="3">$N$2*B4+(1-$N$2)*C3</f>
        <v>6533.6208506249986</v>
      </c>
      <c r="D4" s="44">
        <f t="shared" ref="D4:D50" si="4">C3</f>
        <v>8464.1786437499995</v>
      </c>
      <c r="E4" s="44">
        <f t="shared" si="0"/>
        <v>6435.1926437499997</v>
      </c>
      <c r="F4" s="46">
        <f t="shared" ref="F4:F50" si="5">ABS(E4)</f>
        <v>6435.1926437499997</v>
      </c>
      <c r="G4" s="44">
        <f>SUMSQ($E$3:E4)/A4</f>
        <v>21413333.40098393</v>
      </c>
      <c r="H4" s="46">
        <f>SUM($F$3:F4)/A4</f>
        <v>3812.3572906249997</v>
      </c>
      <c r="I4" s="40">
        <f t="shared" si="1"/>
        <v>3.171629889880955</v>
      </c>
      <c r="J4" s="47">
        <f>AVERAGE($I$3:I4)</f>
        <v>1.6497894473361292</v>
      </c>
      <c r="K4" s="24">
        <f>SUM($E$3:E4)/H4</f>
        <v>1.3759651329505955</v>
      </c>
      <c r="M4" s="22" t="s">
        <v>8956</v>
      </c>
      <c r="N4" s="25" cm="1">
        <f t="array" ref="N4:O4">LINEST(B3:B50,A3:A50)</f>
        <v>71.51860551454628</v>
      </c>
      <c r="O4" s="25">
        <v>6355.1162273936152</v>
      </c>
    </row>
    <row r="5" spans="1:15" x14ac:dyDescent="0.3">
      <c r="A5" s="23">
        <f t="shared" si="2"/>
        <v>3</v>
      </c>
      <c r="B5" s="25">
        <f>'PVT xRegion'!D6</f>
        <v>32911.120999999999</v>
      </c>
      <c r="C5" s="45">
        <f t="shared" si="3"/>
        <v>14446.870895437498</v>
      </c>
      <c r="D5" s="44">
        <f t="shared" si="4"/>
        <v>6533.6208506249986</v>
      </c>
      <c r="E5" s="44">
        <f t="shared" si="0"/>
        <v>-26377.500149375002</v>
      </c>
      <c r="F5" s="46">
        <f t="shared" si="5"/>
        <v>26377.500149375002</v>
      </c>
      <c r="G5" s="44">
        <f>SUMSQ($E$3:E5)/A5</f>
        <v>246199726.97741535</v>
      </c>
      <c r="H5" s="46">
        <f>SUM($F$3:F5)/A5</f>
        <v>11334.071576875001</v>
      </c>
      <c r="I5" s="40">
        <f t="shared" si="1"/>
        <v>0.80147680625570317</v>
      </c>
      <c r="J5" s="47">
        <f>AVERAGE($I$3:I5)</f>
        <v>1.3670185669759871</v>
      </c>
      <c r="K5" s="24">
        <f>SUM($E$3:E5)/H5</f>
        <v>-1.8644517373827467</v>
      </c>
    </row>
    <row r="6" spans="1:15" x14ac:dyDescent="0.3">
      <c r="A6" s="23">
        <f t="shared" si="2"/>
        <v>4</v>
      </c>
      <c r="B6" s="25">
        <f>'PVT xRegion'!D7</f>
        <v>12069.252</v>
      </c>
      <c r="C6" s="45">
        <f t="shared" si="3"/>
        <v>13733.585226806248</v>
      </c>
      <c r="D6" s="44">
        <f t="shared" si="4"/>
        <v>14446.870895437498</v>
      </c>
      <c r="E6" s="44">
        <f t="shared" si="0"/>
        <v>2377.6188954374975</v>
      </c>
      <c r="F6" s="46">
        <f t="shared" si="5"/>
        <v>2377.6188954374975</v>
      </c>
      <c r="G6" s="44">
        <f>SUMSQ($E$3:E6)/A6</f>
        <v>186063063.13604689</v>
      </c>
      <c r="H6" s="46">
        <f>SUM($F$3:F6)/A6</f>
        <v>9094.958406515625</v>
      </c>
      <c r="I6" s="40">
        <f t="shared" si="1"/>
        <v>0.19699803230867144</v>
      </c>
      <c r="J6" s="47">
        <f>AVERAGE($I$3:I6)</f>
        <v>1.0745134333091582</v>
      </c>
      <c r="K6" s="24">
        <f>SUM($E$3:E6)/H6</f>
        <v>-2.0620446745805894</v>
      </c>
      <c r="M6" s="22" t="s">
        <v>8954</v>
      </c>
      <c r="N6" s="24">
        <f>MIN(K3:K50)</f>
        <v>-5.3613529885264208</v>
      </c>
    </row>
    <row r="7" spans="1:15" s="49" customFormat="1" x14ac:dyDescent="0.3">
      <c r="A7" s="23">
        <f t="shared" si="2"/>
        <v>5</v>
      </c>
      <c r="B7" s="25">
        <f>'PVT xRegion'!D8</f>
        <v>5779.24</v>
      </c>
      <c r="C7" s="45">
        <f t="shared" si="3"/>
        <v>11347.281658764372</v>
      </c>
      <c r="D7" s="44">
        <f t="shared" si="4"/>
        <v>13733.585226806248</v>
      </c>
      <c r="E7" s="44">
        <f t="shared" si="0"/>
        <v>7954.3452268062483</v>
      </c>
      <c r="F7" s="46">
        <f t="shared" si="5"/>
        <v>7954.3452268062483</v>
      </c>
      <c r="G7" s="44">
        <f>SUMSQ($E$3:E7)/A7</f>
        <v>161504772.1062806</v>
      </c>
      <c r="H7" s="46">
        <f>SUM($F$3:F7)/A7</f>
        <v>8866.835770573749</v>
      </c>
      <c r="I7" s="40">
        <f t="shared" si="1"/>
        <v>1.3763652706595069</v>
      </c>
      <c r="J7" s="47">
        <f>AVERAGE($I$3:I7)</f>
        <v>1.1348838007792279</v>
      </c>
      <c r="K7" s="24">
        <f>SUM($E$3:E7)/H7</f>
        <v>-1.218006693743289</v>
      </c>
      <c r="M7" s="22" t="s">
        <v>8957</v>
      </c>
      <c r="N7" s="24">
        <f>MAX(K3:K50)</f>
        <v>2.4631079741717907</v>
      </c>
    </row>
    <row r="8" spans="1:15" x14ac:dyDescent="0.3">
      <c r="A8" s="23">
        <f t="shared" si="2"/>
        <v>6</v>
      </c>
      <c r="B8" s="25">
        <f>'PVT xRegion'!D9</f>
        <v>4560.2510000000002</v>
      </c>
      <c r="C8" s="45">
        <f t="shared" si="3"/>
        <v>9311.1724611350601</v>
      </c>
      <c r="D8" s="44">
        <f t="shared" si="4"/>
        <v>11347.281658764372</v>
      </c>
      <c r="E8" s="44">
        <f t="shared" si="0"/>
        <v>6787.0306587643718</v>
      </c>
      <c r="F8" s="46">
        <f t="shared" si="5"/>
        <v>6787.0306587643718</v>
      </c>
      <c r="G8" s="44">
        <f>SUMSQ($E$3:E8)/A8</f>
        <v>142264607.61573508</v>
      </c>
      <c r="H8" s="46">
        <f>SUM($F$3:F8)/A8</f>
        <v>8520.201585272187</v>
      </c>
      <c r="I8" s="40">
        <f t="shared" si="1"/>
        <v>1.4883019945095941</v>
      </c>
      <c r="J8" s="47">
        <f>AVERAGE($I$3:I8)</f>
        <v>1.1937868330676222</v>
      </c>
      <c r="K8" s="24">
        <f>SUM($E$3:E8)/H8</f>
        <v>-0.47097884034262472</v>
      </c>
    </row>
    <row r="9" spans="1:15" x14ac:dyDescent="0.3">
      <c r="A9" s="23">
        <f t="shared" si="2"/>
        <v>7</v>
      </c>
      <c r="B9" s="25">
        <f>'PVT xRegion'!D10</f>
        <v>1829.12</v>
      </c>
      <c r="C9" s="45">
        <f t="shared" si="3"/>
        <v>7066.5567227945412</v>
      </c>
      <c r="D9" s="44">
        <f t="shared" si="4"/>
        <v>9311.1724611350601</v>
      </c>
      <c r="E9" s="44">
        <f t="shared" si="0"/>
        <v>7482.0524611350602</v>
      </c>
      <c r="F9" s="46">
        <f t="shared" si="5"/>
        <v>7482.0524611350602</v>
      </c>
      <c r="G9" s="44">
        <f>SUMSQ($E$3:E9)/A9</f>
        <v>129938393.5322268</v>
      </c>
      <c r="H9" s="46">
        <f>SUM($F$3:F9)/A9</f>
        <v>8371.8945675383111</v>
      </c>
      <c r="I9" s="40">
        <f t="shared" si="1"/>
        <v>4.0905202835981571</v>
      </c>
      <c r="J9" s="47">
        <f>AVERAGE($I$3:I9)</f>
        <v>1.6076058974291274</v>
      </c>
      <c r="K9" s="24">
        <f>SUM($E$3:E9)/H9</f>
        <v>0.41438861550764472</v>
      </c>
      <c r="M9" s="22" t="s">
        <v>8955</v>
      </c>
      <c r="N9" s="39">
        <f>1.25*H50</f>
        <v>5563.2737834587178</v>
      </c>
    </row>
    <row r="10" spans="1:15" x14ac:dyDescent="0.3">
      <c r="A10" s="23">
        <f t="shared" si="2"/>
        <v>8</v>
      </c>
      <c r="B10" s="25">
        <f>'PVT xRegion'!D11</f>
        <v>6769.9565000000002</v>
      </c>
      <c r="C10" s="45">
        <f t="shared" si="3"/>
        <v>6977.576655956178</v>
      </c>
      <c r="D10" s="44">
        <f t="shared" si="4"/>
        <v>7066.5567227945412</v>
      </c>
      <c r="E10" s="44">
        <f t="shared" si="0"/>
        <v>296.60022279454097</v>
      </c>
      <c r="F10" s="46">
        <f t="shared" si="5"/>
        <v>296.60022279454097</v>
      </c>
      <c r="G10" s="44">
        <f>SUMSQ($E$3:E10)/A10</f>
        <v>113707090.80221868</v>
      </c>
      <c r="H10" s="46">
        <f>SUM($F$3:F10)/A10</f>
        <v>7362.4827744453405</v>
      </c>
      <c r="I10" s="40">
        <f t="shared" si="1"/>
        <v>4.3811244990206506E-2</v>
      </c>
      <c r="J10" s="47">
        <f>AVERAGE($I$3:I10)</f>
        <v>1.4121315658742621</v>
      </c>
      <c r="K10" s="24">
        <f>SUM($E$3:E10)/H10</f>
        <v>0.51148751544568671</v>
      </c>
    </row>
    <row r="11" spans="1:15" x14ac:dyDescent="0.3">
      <c r="A11" s="23">
        <f t="shared" si="2"/>
        <v>9</v>
      </c>
      <c r="B11" s="25">
        <f>'PVT xRegion'!D12</f>
        <v>7175.335</v>
      </c>
      <c r="C11" s="45">
        <f t="shared" si="3"/>
        <v>7036.904159169324</v>
      </c>
      <c r="D11" s="44">
        <f t="shared" si="4"/>
        <v>6977.576655956178</v>
      </c>
      <c r="E11" s="44">
        <f t="shared" si="0"/>
        <v>-197.75834404382204</v>
      </c>
      <c r="F11" s="46">
        <f t="shared" si="5"/>
        <v>197.75834404382204</v>
      </c>
      <c r="G11" s="44">
        <f>SUMSQ($E$3:E11)/A11</f>
        <v>101077314.97559871</v>
      </c>
      <c r="H11" s="46">
        <f>SUM($F$3:F11)/A11</f>
        <v>6566.4022821785056</v>
      </c>
      <c r="I11" s="40">
        <f t="shared" si="1"/>
        <v>2.7560851729406647E-2</v>
      </c>
      <c r="J11" s="47">
        <f>AVERAGE($I$3:I11)</f>
        <v>1.2582903754137227</v>
      </c>
      <c r="K11" s="24">
        <f>SUM($E$3:E11)/H11</f>
        <v>0.5433812191879801</v>
      </c>
      <c r="M11" s="36" t="s">
        <v>8958</v>
      </c>
      <c r="N11" s="38">
        <f>SUM(G3:G50)/COUNT(G3:G50)</f>
        <v>62888572.187379383</v>
      </c>
    </row>
    <row r="12" spans="1:15" x14ac:dyDescent="0.3">
      <c r="A12" s="23">
        <f t="shared" si="2"/>
        <v>10</v>
      </c>
      <c r="B12" s="25">
        <f>'PVT xRegion'!D13</f>
        <v>4813.7539999999999</v>
      </c>
      <c r="C12" s="45">
        <f t="shared" si="3"/>
        <v>6369.9591114185259</v>
      </c>
      <c r="D12" s="44">
        <f t="shared" si="4"/>
        <v>7036.904159169324</v>
      </c>
      <c r="E12" s="44">
        <f t="shared" si="0"/>
        <v>2223.1501591693241</v>
      </c>
      <c r="F12" s="46">
        <f t="shared" si="5"/>
        <v>2223.1501591693241</v>
      </c>
      <c r="G12" s="44">
        <f>SUMSQ($E$3:E12)/A12</f>
        <v>91463823.141060293</v>
      </c>
      <c r="H12" s="46">
        <f>SUM($F$3:F12)/A12</f>
        <v>6132.0770698775868</v>
      </c>
      <c r="I12" s="40">
        <f t="shared" si="1"/>
        <v>0.46183293935862202</v>
      </c>
      <c r="J12" s="47">
        <f>AVERAGE($I$3:I12)</f>
        <v>1.1786446318082127</v>
      </c>
      <c r="K12" s="24">
        <f>SUM($E$3:E12)/H12</f>
        <v>0.94441243496207794</v>
      </c>
      <c r="M12" s="36" t="s">
        <v>8959</v>
      </c>
      <c r="N12" s="38">
        <f>SUM(H3:H50)/COUNT(H3:H50)</f>
        <v>5114.8477426510572</v>
      </c>
    </row>
    <row r="13" spans="1:15" x14ac:dyDescent="0.3">
      <c r="A13" s="23">
        <f t="shared" si="2"/>
        <v>11</v>
      </c>
      <c r="B13" s="25">
        <f>'PVT xRegion'!D14</f>
        <v>7385.0730000000003</v>
      </c>
      <c r="C13" s="45">
        <f t="shared" si="3"/>
        <v>6674.4932779929677</v>
      </c>
      <c r="D13" s="44">
        <f t="shared" si="4"/>
        <v>6369.9591114185259</v>
      </c>
      <c r="E13" s="44">
        <f t="shared" si="0"/>
        <v>-1015.1138885814744</v>
      </c>
      <c r="F13" s="46">
        <f t="shared" si="5"/>
        <v>1015.1138885814744</v>
      </c>
      <c r="G13" s="44">
        <f>SUMSQ($E$3:E13)/A13</f>
        <v>83242607.965217635</v>
      </c>
      <c r="H13" s="46">
        <f>SUM($F$3:F13)/A13</f>
        <v>5666.8985988506674</v>
      </c>
      <c r="I13" s="40">
        <f t="shared" si="1"/>
        <v>0.13745482117529162</v>
      </c>
      <c r="J13" s="47">
        <f>AVERAGE($I$3:I13)</f>
        <v>1.0839910126597652</v>
      </c>
      <c r="K13" s="24">
        <f>SUM($E$3:E13)/H13</f>
        <v>0.84280596609323588</v>
      </c>
      <c r="M13" s="36" t="s">
        <v>8947</v>
      </c>
      <c r="N13" s="37">
        <f>SUM(J3:J50)/COUNT(J3:J50)</f>
        <v>1.0445098374890842</v>
      </c>
    </row>
    <row r="14" spans="1:15" x14ac:dyDescent="0.3">
      <c r="A14" s="23">
        <f t="shared" si="2"/>
        <v>12</v>
      </c>
      <c r="B14" s="25">
        <f>'PVT xRegion'!D15</f>
        <v>8755.973</v>
      </c>
      <c r="C14" s="45">
        <f t="shared" si="3"/>
        <v>7298.937194595077</v>
      </c>
      <c r="D14" s="44">
        <f t="shared" si="4"/>
        <v>6674.4932779929677</v>
      </c>
      <c r="E14" s="44">
        <f t="shared" si="0"/>
        <v>-2081.4797220070323</v>
      </c>
      <c r="F14" s="46">
        <f t="shared" si="5"/>
        <v>2081.4797220070323</v>
      </c>
      <c r="G14" s="44">
        <f>SUMSQ($E$3:E14)/A14</f>
        <v>76666770.454210028</v>
      </c>
      <c r="H14" s="46">
        <f>SUM($F$3:F14)/A14</f>
        <v>5368.1136924470311</v>
      </c>
      <c r="I14" s="40">
        <f t="shared" si="1"/>
        <v>0.23772112157118716</v>
      </c>
      <c r="J14" s="47">
        <f>AVERAGE($I$3:I14)</f>
        <v>1.0134685217357171</v>
      </c>
      <c r="K14" s="24">
        <f>SUM($E$3:E14)/H14</f>
        <v>0.50196705597741909</v>
      </c>
    </row>
    <row r="15" spans="1:15" x14ac:dyDescent="0.3">
      <c r="A15" s="23">
        <f>A14+1</f>
        <v>13</v>
      </c>
      <c r="B15" s="25">
        <f>'PVT xRegion'!D16</f>
        <v>4965.8339999999998</v>
      </c>
      <c r="C15" s="45">
        <f t="shared" si="3"/>
        <v>6599.0062362165536</v>
      </c>
      <c r="D15" s="44">
        <f t="shared" si="4"/>
        <v>7298.937194595077</v>
      </c>
      <c r="E15" s="55">
        <f t="shared" si="0"/>
        <v>2333.1031945950772</v>
      </c>
      <c r="F15" s="56">
        <f t="shared" si="5"/>
        <v>2333.1031945950772</v>
      </c>
      <c r="G15" s="55">
        <f>SUMSQ($E$3:E15)/A15</f>
        <v>71188047.382088467</v>
      </c>
      <c r="H15" s="56">
        <f>SUM($F$3:F15)/A15</f>
        <v>5134.6513464584195</v>
      </c>
      <c r="I15" s="57">
        <f t="shared" si="1"/>
        <v>0.46983108871441881</v>
      </c>
      <c r="J15" s="58">
        <f>AVERAGE($I$3:I15)</f>
        <v>0.97165025765715562</v>
      </c>
      <c r="K15" s="54">
        <f>SUM($E$3:E15)/H15</f>
        <v>0.97917445249960566</v>
      </c>
    </row>
    <row r="16" spans="1:15" s="31" customFormat="1" x14ac:dyDescent="0.3">
      <c r="A16" s="52">
        <v>14</v>
      </c>
      <c r="B16" s="25">
        <f>'PVT xRegion'!D17</f>
        <v>1156.5139999999999</v>
      </c>
      <c r="C16" s="45">
        <f t="shared" si="3"/>
        <v>4966.2585653515871</v>
      </c>
      <c r="D16" s="44">
        <f t="shared" si="4"/>
        <v>6599.0062362165536</v>
      </c>
      <c r="E16" s="55">
        <f t="shared" si="0"/>
        <v>5442.4922362165535</v>
      </c>
      <c r="F16" s="56">
        <f t="shared" si="5"/>
        <v>5442.4922362165535</v>
      </c>
      <c r="G16" s="55">
        <f>SUMSQ($E$3:E16)/A16</f>
        <v>68218952.693459108</v>
      </c>
      <c r="H16" s="56">
        <f>SUM($F$3:F16)/A16</f>
        <v>5156.6399814411434</v>
      </c>
      <c r="I16" s="57">
        <f t="shared" si="1"/>
        <v>4.7059458305014497</v>
      </c>
      <c r="J16" s="58">
        <f>AVERAGE($I$3:I16)</f>
        <v>1.2383856557174622</v>
      </c>
      <c r="K16" s="54">
        <f>SUM($E$3:E16)/H16</f>
        <v>2.0304329359512887</v>
      </c>
    </row>
    <row r="17" spans="1:11" s="31" customFormat="1" x14ac:dyDescent="0.3">
      <c r="A17" s="52">
        <v>15</v>
      </c>
      <c r="B17" s="25">
        <f>'PVT xRegion'!D18</f>
        <v>10322.094999999999</v>
      </c>
      <c r="C17" s="45">
        <f t="shared" si="3"/>
        <v>6573.0094957461106</v>
      </c>
      <c r="D17" s="44">
        <f t="shared" si="4"/>
        <v>4966.2585653515871</v>
      </c>
      <c r="E17" s="55">
        <f t="shared" si="0"/>
        <v>-5355.8364346484123</v>
      </c>
      <c r="F17" s="56">
        <f t="shared" si="5"/>
        <v>5355.8364346484123</v>
      </c>
      <c r="G17" s="55">
        <f>SUMSQ($E$3:E17)/A17</f>
        <v>65583354.774875663</v>
      </c>
      <c r="H17" s="56">
        <f>SUM($F$3:F17)/A17</f>
        <v>5169.919744988295</v>
      </c>
      <c r="I17" s="57">
        <f t="shared" si="1"/>
        <v>0.51887106586874199</v>
      </c>
      <c r="J17" s="58">
        <f>AVERAGE($I$3:I17)</f>
        <v>1.1904180163942142</v>
      </c>
      <c r="K17" s="54">
        <f>SUM($E$3:E17)/H17</f>
        <v>0.98925621185334423</v>
      </c>
    </row>
    <row r="18" spans="1:11" s="31" customFormat="1" x14ac:dyDescent="0.3">
      <c r="A18" s="52">
        <v>16</v>
      </c>
      <c r="B18" s="25">
        <f>'PVT xRegion'!D19</f>
        <v>5718.3334999999997</v>
      </c>
      <c r="C18" s="45">
        <f t="shared" si="3"/>
        <v>6316.6066970222764</v>
      </c>
      <c r="D18" s="44">
        <f t="shared" si="4"/>
        <v>6573.0094957461106</v>
      </c>
      <c r="E18" s="55">
        <f t="shared" si="0"/>
        <v>854.67599574611086</v>
      </c>
      <c r="F18" s="56">
        <f t="shared" si="5"/>
        <v>854.67599574611086</v>
      </c>
      <c r="G18" s="55">
        <f>SUMSQ($E$3:E18)/A18</f>
        <v>61530049.542552471</v>
      </c>
      <c r="H18" s="56">
        <f>SUM($F$3:F18)/A18</f>
        <v>4900.2170106606591</v>
      </c>
      <c r="I18" s="57">
        <f t="shared" si="1"/>
        <v>0.14946242567806003</v>
      </c>
      <c r="J18" s="58">
        <f>AVERAGE($I$3:I18)</f>
        <v>1.1253582919744545</v>
      </c>
      <c r="K18" s="54">
        <f>SUM($E$3:E18)/H18</f>
        <v>1.2181197700577504</v>
      </c>
    </row>
    <row r="19" spans="1:11" s="31" customFormat="1" x14ac:dyDescent="0.3">
      <c r="A19" s="52">
        <f>A18+1</f>
        <v>17</v>
      </c>
      <c r="B19" s="25">
        <f>'PVT xRegion'!D20</f>
        <v>1983.704</v>
      </c>
      <c r="C19" s="45">
        <f t="shared" si="3"/>
        <v>5016.7358879155936</v>
      </c>
      <c r="D19" s="44">
        <f t="shared" si="4"/>
        <v>6316.6066970222764</v>
      </c>
      <c r="E19" s="55">
        <f t="shared" si="0"/>
        <v>4332.9026970222767</v>
      </c>
      <c r="F19" s="56">
        <f t="shared" si="5"/>
        <v>4332.9026970222767</v>
      </c>
      <c r="G19" s="55">
        <f>SUMSQ($E$3:E19)/A19</f>
        <v>59014990.497806028</v>
      </c>
      <c r="H19" s="56">
        <f>SUM($F$3:F19)/A19</f>
        <v>4866.8455804466366</v>
      </c>
      <c r="I19" s="57">
        <f t="shared" si="1"/>
        <v>2.1842486061540818</v>
      </c>
      <c r="J19" s="58">
        <f>AVERAGE($I$3:I19)</f>
        <v>1.1876459575144325</v>
      </c>
      <c r="K19" s="54">
        <f>SUM($E$3:E19)/H19</f>
        <v>2.1167620268600946</v>
      </c>
    </row>
    <row r="20" spans="1:11" x14ac:dyDescent="0.3">
      <c r="A20" s="52">
        <f t="shared" ref="A20:A50" si="6">A19+1</f>
        <v>18</v>
      </c>
      <c r="B20" s="25">
        <f>'PVT xRegion'!D21</f>
        <v>7354.2489999999998</v>
      </c>
      <c r="C20" s="45">
        <f t="shared" si="3"/>
        <v>5717.9898215409157</v>
      </c>
      <c r="D20" s="44">
        <f t="shared" si="4"/>
        <v>5016.7358879155936</v>
      </c>
      <c r="E20" s="55">
        <f t="shared" si="0"/>
        <v>-2337.5131120844062</v>
      </c>
      <c r="F20" s="56">
        <f t="shared" si="5"/>
        <v>2337.5131120844062</v>
      </c>
      <c r="G20" s="55">
        <f>SUMSQ($E$3:E20)/A20</f>
        <v>56039933.667326063</v>
      </c>
      <c r="H20" s="56">
        <f>SUM($F$3:F20)/A20</f>
        <v>4726.3271099820677</v>
      </c>
      <c r="I20" s="57">
        <f t="shared" si="1"/>
        <v>0.31784525001593039</v>
      </c>
      <c r="J20" s="58">
        <f>AVERAGE($I$3:I20)</f>
        <v>1.1393236959867381</v>
      </c>
      <c r="K20" s="54">
        <f>SUM($E$3:E20)/H20</f>
        <v>1.6851226370633343</v>
      </c>
    </row>
    <row r="21" spans="1:11" x14ac:dyDescent="0.3">
      <c r="A21" s="52">
        <f t="shared" si="6"/>
        <v>19</v>
      </c>
      <c r="B21" s="25">
        <f>'PVT xRegion'!D22</f>
        <v>2197.268</v>
      </c>
      <c r="C21" s="45">
        <f t="shared" si="3"/>
        <v>4661.7732750786408</v>
      </c>
      <c r="D21" s="44">
        <f t="shared" si="4"/>
        <v>5717.9898215409157</v>
      </c>
      <c r="E21" s="55">
        <f t="shared" si="0"/>
        <v>3520.7218215409157</v>
      </c>
      <c r="F21" s="56">
        <f t="shared" si="5"/>
        <v>3520.7218215409157</v>
      </c>
      <c r="G21" s="55">
        <f>SUMSQ($E$3:E21)/A21</f>
        <v>53742857.271397024</v>
      </c>
      <c r="H21" s="56">
        <f>SUM($F$3:F21)/A21</f>
        <v>4662.8742000641132</v>
      </c>
      <c r="I21" s="57">
        <f t="shared" si="1"/>
        <v>1.6023178881870193</v>
      </c>
      <c r="J21" s="58">
        <f>AVERAGE($I$3:I21)</f>
        <v>1.1636918113657002</v>
      </c>
      <c r="K21" s="54">
        <f>SUM($E$3:E21)/H21</f>
        <v>2.4631079741717907</v>
      </c>
    </row>
    <row r="22" spans="1:11" x14ac:dyDescent="0.3">
      <c r="A22" s="52">
        <f t="shared" si="6"/>
        <v>20</v>
      </c>
      <c r="B22" s="25">
        <f>'PVT xRegion'!D23</f>
        <v>5584.75</v>
      </c>
      <c r="C22" s="45">
        <f t="shared" si="3"/>
        <v>4938.6662925550481</v>
      </c>
      <c r="D22" s="44">
        <f t="shared" si="4"/>
        <v>4661.7732750786408</v>
      </c>
      <c r="E22" s="55">
        <f t="shared" si="0"/>
        <v>-922.97672492135916</v>
      </c>
      <c r="F22" s="56">
        <f t="shared" si="5"/>
        <v>922.97672492135916</v>
      </c>
      <c r="G22" s="55">
        <f>SUMSQ($E$3:E22)/A22</f>
        <v>51098308.7095645</v>
      </c>
      <c r="H22" s="56">
        <f>SUM($F$3:F22)/A22</f>
        <v>4475.8793263069756</v>
      </c>
      <c r="I22" s="57">
        <f t="shared" si="1"/>
        <v>0.16526733066320948</v>
      </c>
      <c r="J22" s="58">
        <f>AVERAGE($I$3:I22)</f>
        <v>1.1137705873305757</v>
      </c>
      <c r="K22" s="54">
        <f>SUM($E$3:E22)/H22</f>
        <v>2.3598013104904845</v>
      </c>
    </row>
    <row r="23" spans="1:11" x14ac:dyDescent="0.3">
      <c r="A23" s="52">
        <f t="shared" si="6"/>
        <v>21</v>
      </c>
      <c r="B23" s="25">
        <f>'PVT xRegion'!D24</f>
        <v>13591.507</v>
      </c>
      <c r="C23" s="45">
        <f t="shared" si="3"/>
        <v>7534.5185047885334</v>
      </c>
      <c r="D23" s="44">
        <f t="shared" si="4"/>
        <v>4938.6662925550481</v>
      </c>
      <c r="E23" s="55">
        <f t="shared" si="0"/>
        <v>-8652.8407074449515</v>
      </c>
      <c r="F23" s="56">
        <f t="shared" si="5"/>
        <v>8652.8407074449515</v>
      </c>
      <c r="G23" s="55">
        <f>SUMSQ($E$3:E23)/A23</f>
        <v>52230372.690462217</v>
      </c>
      <c r="H23" s="56">
        <f>SUM($F$3:F23)/A23</f>
        <v>4674.7822492183077</v>
      </c>
      <c r="I23" s="57">
        <f t="shared" si="1"/>
        <v>0.63663585704255987</v>
      </c>
      <c r="J23" s="58">
        <f>AVERAGE($I$3:I23)</f>
        <v>1.0910498858882893</v>
      </c>
      <c r="K23" s="54">
        <f>SUM($E$3:E23)/H23</f>
        <v>0.40843510790064869</v>
      </c>
    </row>
    <row r="24" spans="1:11" x14ac:dyDescent="0.3">
      <c r="A24" s="52">
        <f t="shared" si="6"/>
        <v>22</v>
      </c>
      <c r="B24" s="25">
        <f>'PVT xRegion'!D25</f>
        <v>4085.7275</v>
      </c>
      <c r="C24" s="45">
        <f t="shared" si="3"/>
        <v>6499.8812033519725</v>
      </c>
      <c r="D24" s="44">
        <f t="shared" si="4"/>
        <v>7534.5185047885334</v>
      </c>
      <c r="E24" s="55">
        <f t="shared" si="0"/>
        <v>3448.7910047885334</v>
      </c>
      <c r="F24" s="56">
        <f t="shared" si="5"/>
        <v>3448.7910047885334</v>
      </c>
      <c r="G24" s="55">
        <f>SUMSQ($E$3:E24)/A24</f>
        <v>50396908.449746221</v>
      </c>
      <c r="H24" s="56">
        <f>SUM($F$3:F24)/A24</f>
        <v>4619.0553744714998</v>
      </c>
      <c r="I24" s="57">
        <f t="shared" si="1"/>
        <v>0.84410695642049882</v>
      </c>
      <c r="J24" s="58">
        <f>AVERAGE($I$3:I24)</f>
        <v>1.079825207276117</v>
      </c>
      <c r="K24" s="54">
        <f>SUM($E$3:E24)/H24</f>
        <v>1.1600069197640035</v>
      </c>
    </row>
    <row r="25" spans="1:11" x14ac:dyDescent="0.3">
      <c r="A25" s="52">
        <f t="shared" si="6"/>
        <v>23</v>
      </c>
      <c r="B25" s="25">
        <f>'PVT xRegion'!D26</f>
        <v>7795.8204999999998</v>
      </c>
      <c r="C25" s="45">
        <f t="shared" si="3"/>
        <v>6888.6629923463806</v>
      </c>
      <c r="D25" s="44">
        <f t="shared" si="4"/>
        <v>6499.8812033519725</v>
      </c>
      <c r="E25" s="55">
        <f t="shared" si="0"/>
        <v>-1295.9392966480273</v>
      </c>
      <c r="F25" s="56">
        <f t="shared" si="5"/>
        <v>1295.9392966480273</v>
      </c>
      <c r="G25" s="55">
        <f>SUMSQ($E$3:E25)/A25</f>
        <v>48278758.458913624</v>
      </c>
      <c r="H25" s="56">
        <f>SUM($F$3:F25)/A25</f>
        <v>4474.5720667400446</v>
      </c>
      <c r="I25" s="57">
        <f t="shared" si="1"/>
        <v>0.16623513800093617</v>
      </c>
      <c r="J25" s="58">
        <f>AVERAGE($I$3:I25)</f>
        <v>1.0401038999163266</v>
      </c>
      <c r="K25" s="54">
        <f>SUM($E$3:E25)/H25</f>
        <v>0.90784031186060243</v>
      </c>
    </row>
    <row r="26" spans="1:11" x14ac:dyDescent="0.3">
      <c r="A26" s="52">
        <f t="shared" si="6"/>
        <v>24</v>
      </c>
      <c r="B26" s="25">
        <f>'PVT xRegion'!D27</f>
        <v>5320.28</v>
      </c>
      <c r="C26" s="45">
        <f t="shared" si="3"/>
        <v>6418.1480946424663</v>
      </c>
      <c r="D26" s="44">
        <f t="shared" si="4"/>
        <v>6888.6629923463806</v>
      </c>
      <c r="E26" s="55">
        <f t="shared" si="0"/>
        <v>1568.3829923463809</v>
      </c>
      <c r="F26" s="56">
        <f t="shared" si="5"/>
        <v>1568.3829923463809</v>
      </c>
      <c r="G26" s="55">
        <f>SUMSQ($E$3:E26)/A26</f>
        <v>46369636.240237288</v>
      </c>
      <c r="H26" s="56">
        <f>SUM($F$3:F26)/A26</f>
        <v>4353.4808553069752</v>
      </c>
      <c r="I26" s="57">
        <f t="shared" si="1"/>
        <v>0.29479331771004175</v>
      </c>
      <c r="J26" s="58">
        <f>AVERAGE($I$3:I26)</f>
        <v>1.0090492923243979</v>
      </c>
      <c r="K26" s="54">
        <f>SUM($E$3:E26)/H26</f>
        <v>1.2933512469670381</v>
      </c>
    </row>
    <row r="27" spans="1:11" x14ac:dyDescent="0.3">
      <c r="A27" s="52">
        <f t="shared" si="6"/>
        <v>25</v>
      </c>
      <c r="B27" s="25">
        <f>'PVT xRegion'!D28</f>
        <v>4082.4259999999999</v>
      </c>
      <c r="C27" s="45">
        <f t="shared" si="3"/>
        <v>5717.4314662497254</v>
      </c>
      <c r="D27" s="44">
        <f t="shared" si="4"/>
        <v>6418.1480946424663</v>
      </c>
      <c r="E27" s="55">
        <f t="shared" si="0"/>
        <v>2335.7220946424663</v>
      </c>
      <c r="F27" s="56">
        <f t="shared" si="5"/>
        <v>2335.7220946424663</v>
      </c>
      <c r="G27" s="55">
        <f>SUMSQ($E$3:E27)/A27</f>
        <v>44733074.69876384</v>
      </c>
      <c r="H27" s="56">
        <f>SUM($F$3:F27)/A27</f>
        <v>4272.7705048803946</v>
      </c>
      <c r="I27" s="57">
        <f t="shared" si="1"/>
        <v>0.57214070619834045</v>
      </c>
      <c r="J27" s="58">
        <f>AVERAGE($I$3:I27)</f>
        <v>0.99157294887935565</v>
      </c>
      <c r="K27" s="54">
        <f>SUM($E$3:E27)/H27</f>
        <v>1.8644347919930857</v>
      </c>
    </row>
    <row r="28" spans="1:11" x14ac:dyDescent="0.3">
      <c r="A28" s="52">
        <f t="shared" si="6"/>
        <v>26</v>
      </c>
      <c r="B28" s="25">
        <f>'PVT xRegion'!D29</f>
        <v>15613.103999999999</v>
      </c>
      <c r="C28" s="45">
        <f t="shared" si="3"/>
        <v>8686.1332263748081</v>
      </c>
      <c r="D28" s="44">
        <f t="shared" si="4"/>
        <v>5717.4314662497254</v>
      </c>
      <c r="E28" s="55">
        <f t="shared" si="0"/>
        <v>-9895.6725337502739</v>
      </c>
      <c r="F28" s="56">
        <f t="shared" si="5"/>
        <v>9895.6725337502739</v>
      </c>
      <c r="G28" s="55">
        <f>SUMSQ($E$3:E28)/A28</f>
        <v>46778892.39862752</v>
      </c>
      <c r="H28" s="56">
        <f>SUM($F$3:F28)/A28</f>
        <v>4489.0359675292357</v>
      </c>
      <c r="I28" s="57">
        <f t="shared" si="1"/>
        <v>0.63380558624026806</v>
      </c>
      <c r="J28" s="58">
        <f>AVERAGE($I$3:I28)</f>
        <v>0.97781266570092917</v>
      </c>
      <c r="K28" s="54">
        <f>SUM($E$3:E28)/H28</f>
        <v>-0.42979618791322105</v>
      </c>
    </row>
    <row r="29" spans="1:11" x14ac:dyDescent="0.3">
      <c r="A29" s="52">
        <f t="shared" si="6"/>
        <v>27</v>
      </c>
      <c r="B29" s="25">
        <f>'PVT xRegion'!D30</f>
        <v>4238.174</v>
      </c>
      <c r="C29" s="45">
        <f t="shared" si="3"/>
        <v>7351.7454584623647</v>
      </c>
      <c r="D29" s="44">
        <f t="shared" si="4"/>
        <v>8686.1332263748081</v>
      </c>
      <c r="E29" s="55">
        <f t="shared" si="0"/>
        <v>4447.9592263748082</v>
      </c>
      <c r="F29" s="56">
        <f t="shared" si="5"/>
        <v>4447.9592263748082</v>
      </c>
      <c r="G29" s="55">
        <f>SUMSQ($E$3:E29)/A29</f>
        <v>45779094.209029943</v>
      </c>
      <c r="H29" s="56">
        <f>SUM($F$3:F29)/A29</f>
        <v>4487.5146067457381</v>
      </c>
      <c r="I29" s="57">
        <f t="shared" si="1"/>
        <v>1.0494989649728417</v>
      </c>
      <c r="J29" s="58">
        <f>AVERAGE($I$3:I29)</f>
        <v>0.98046771382211106</v>
      </c>
      <c r="K29" s="54">
        <f>SUM($E$3:E29)/H29</f>
        <v>0.56124356148933807</v>
      </c>
    </row>
    <row r="30" spans="1:11" x14ac:dyDescent="0.3">
      <c r="A30" s="52">
        <f t="shared" si="6"/>
        <v>28</v>
      </c>
      <c r="B30" s="25">
        <f>'PVT xRegion'!D31</f>
        <v>2965.71</v>
      </c>
      <c r="C30" s="45">
        <f t="shared" si="3"/>
        <v>6035.934820923655</v>
      </c>
      <c r="D30" s="44">
        <f t="shared" si="4"/>
        <v>7351.7454584623647</v>
      </c>
      <c r="E30" s="55">
        <f t="shared" si="0"/>
        <v>4386.0354584623647</v>
      </c>
      <c r="F30" s="56">
        <f t="shared" si="5"/>
        <v>4386.0354584623647</v>
      </c>
      <c r="G30" s="55">
        <f>SUMSQ($E$3:E30)/A30</f>
        <v>44831173.238810621</v>
      </c>
      <c r="H30" s="56">
        <f>SUM($F$3:F30)/A30</f>
        <v>4483.8903514499043</v>
      </c>
      <c r="I30" s="57">
        <f t="shared" si="1"/>
        <v>1.4789158273945748</v>
      </c>
      <c r="J30" s="58">
        <f>AVERAGE($I$3:I30)</f>
        <v>0.99826943216398489</v>
      </c>
      <c r="K30" s="54">
        <f>SUM($E$3:E30)/H30</f>
        <v>1.539873546719335</v>
      </c>
    </row>
    <row r="31" spans="1:11" x14ac:dyDescent="0.3">
      <c r="A31" s="52">
        <f t="shared" si="6"/>
        <v>29</v>
      </c>
      <c r="B31" s="25">
        <f>'PVT xRegion'!D32</f>
        <v>11960.233</v>
      </c>
      <c r="C31" s="45">
        <f t="shared" si="3"/>
        <v>7813.2242746465581</v>
      </c>
      <c r="D31" s="44">
        <f t="shared" si="4"/>
        <v>6035.934820923655</v>
      </c>
      <c r="E31" s="55">
        <f t="shared" si="0"/>
        <v>-5924.2981790763451</v>
      </c>
      <c r="F31" s="56">
        <f t="shared" si="5"/>
        <v>5924.2981790763451</v>
      </c>
      <c r="G31" s="55">
        <f>SUMSQ($E$3:E31)/A31</f>
        <v>44495522.744872577</v>
      </c>
      <c r="H31" s="56">
        <f>SUM($F$3:F31)/A31</f>
        <v>4533.5595868852988</v>
      </c>
      <c r="I31" s="57">
        <f t="shared" si="1"/>
        <v>0.49533300723124252</v>
      </c>
      <c r="J31" s="58">
        <f>AVERAGE($I$3:I31)</f>
        <v>0.98092679682147643</v>
      </c>
      <c r="K31" s="54">
        <f>SUM($E$3:E31)/H31</f>
        <v>0.21623758124792611</v>
      </c>
    </row>
    <row r="32" spans="1:11" x14ac:dyDescent="0.3">
      <c r="A32" s="52">
        <f t="shared" si="6"/>
        <v>30</v>
      </c>
      <c r="B32" s="25">
        <f>'PVT xRegion'!D33</f>
        <v>3455.8850000000002</v>
      </c>
      <c r="C32" s="45">
        <f t="shared" si="3"/>
        <v>6506.0224922525904</v>
      </c>
      <c r="D32" s="44">
        <f t="shared" si="4"/>
        <v>7813.2242746465581</v>
      </c>
      <c r="E32" s="55">
        <f t="shared" si="0"/>
        <v>4357.3392746465579</v>
      </c>
      <c r="F32" s="56">
        <f t="shared" si="5"/>
        <v>4357.3392746465579</v>
      </c>
      <c r="G32" s="55">
        <f>SUMSQ($E$3:E32)/A32</f>
        <v>43645218.83852274</v>
      </c>
      <c r="H32" s="56">
        <f>SUM($F$3:F32)/A32</f>
        <v>4527.6855764773409</v>
      </c>
      <c r="I32" s="57">
        <f t="shared" si="1"/>
        <v>1.2608461435049365</v>
      </c>
      <c r="J32" s="58">
        <f>AVERAGE($I$3:I32)</f>
        <v>0.99025744171092511</v>
      </c>
      <c r="K32" s="54">
        <f>SUM($E$3:E32)/H32</f>
        <v>1.1788948556606325</v>
      </c>
    </row>
    <row r="33" spans="1:11" x14ac:dyDescent="0.3">
      <c r="A33" s="52">
        <f t="shared" si="6"/>
        <v>31</v>
      </c>
      <c r="B33" s="25">
        <f>'PVT xRegion'!D34</f>
        <v>6562.4189999999999</v>
      </c>
      <c r="C33" s="45">
        <f t="shared" si="3"/>
        <v>6522.9414445768125</v>
      </c>
      <c r="D33" s="44">
        <f t="shared" si="4"/>
        <v>6506.0224922525904</v>
      </c>
      <c r="E33" s="55">
        <f t="shared" si="0"/>
        <v>-56.396507747409487</v>
      </c>
      <c r="F33" s="56">
        <f t="shared" si="5"/>
        <v>56.396507747409487</v>
      </c>
      <c r="G33" s="55">
        <f>SUMSQ($E$3:E33)/A33</f>
        <v>42237411.152315103</v>
      </c>
      <c r="H33" s="56">
        <f>SUM($F$3:F33)/A33</f>
        <v>4383.4504452279889</v>
      </c>
      <c r="I33" s="57">
        <f t="shared" si="1"/>
        <v>8.5938596342917898E-3</v>
      </c>
      <c r="J33" s="58">
        <f>AVERAGE($I$3:I33)</f>
        <v>0.95859087454716274</v>
      </c>
      <c r="K33" s="54">
        <f>SUM($E$3:E33)/H33</f>
        <v>1.2048199911008433</v>
      </c>
    </row>
    <row r="34" spans="1:11" x14ac:dyDescent="0.3">
      <c r="A34" s="52">
        <f t="shared" si="6"/>
        <v>32</v>
      </c>
      <c r="B34" s="25">
        <f>'PVT xRegion'!D35</f>
        <v>3050.0104999999999</v>
      </c>
      <c r="C34" s="45">
        <f t="shared" si="3"/>
        <v>5481.0621612037676</v>
      </c>
      <c r="D34" s="44">
        <f t="shared" si="4"/>
        <v>6522.9414445768125</v>
      </c>
      <c r="E34" s="55">
        <f t="shared" si="0"/>
        <v>3472.9309445768126</v>
      </c>
      <c r="F34" s="56">
        <f t="shared" si="5"/>
        <v>3472.9309445768126</v>
      </c>
      <c r="G34" s="55">
        <f>SUMSQ($E$3:E34)/A34</f>
        <v>41294406.09586148</v>
      </c>
      <c r="H34" s="56">
        <f>SUM($F$3:F34)/A34</f>
        <v>4354.9967108326391</v>
      </c>
      <c r="I34" s="57">
        <f t="shared" si="1"/>
        <v>1.1386619634839987</v>
      </c>
      <c r="J34" s="58">
        <f>AVERAGE($I$3:I34)</f>
        <v>0.96421809607643882</v>
      </c>
      <c r="K34" s="54">
        <f>SUM($E$3:E34)/H34</f>
        <v>2.0101506963741556</v>
      </c>
    </row>
    <row r="35" spans="1:11" x14ac:dyDescent="0.3">
      <c r="A35" s="52">
        <f t="shared" si="6"/>
        <v>33</v>
      </c>
      <c r="B35" s="25">
        <f>'PVT xRegion'!D36</f>
        <v>12023.450999999999</v>
      </c>
      <c r="C35" s="45">
        <f t="shared" si="3"/>
        <v>7443.7788128426364</v>
      </c>
      <c r="D35" s="44">
        <f t="shared" si="4"/>
        <v>5481.0621612037676</v>
      </c>
      <c r="E35" s="55">
        <f t="shared" si="0"/>
        <v>-6542.3888387962315</v>
      </c>
      <c r="F35" s="56">
        <f t="shared" si="5"/>
        <v>6542.3888387962315</v>
      </c>
      <c r="G35" s="55">
        <f>SUMSQ($E$3:E35)/A35</f>
        <v>41340116.569259778</v>
      </c>
      <c r="H35" s="56">
        <f>SUM($F$3:F35)/A35</f>
        <v>4421.2813207709296</v>
      </c>
      <c r="I35" s="57">
        <f t="shared" si="1"/>
        <v>0.54413569272218365</v>
      </c>
      <c r="J35" s="58">
        <f>AVERAGE($I$3:I35)</f>
        <v>0.95148832627782498</v>
      </c>
      <c r="K35" s="54">
        <f>SUM($E$3:E35)/H35</f>
        <v>0.50026466802738656</v>
      </c>
    </row>
    <row r="36" spans="1:11" x14ac:dyDescent="0.3">
      <c r="A36" s="52">
        <f t="shared" si="6"/>
        <v>34</v>
      </c>
      <c r="B36" s="25">
        <f>'PVT xRegion'!D37</f>
        <v>3090.9140000000002</v>
      </c>
      <c r="C36" s="45">
        <f t="shared" si="3"/>
        <v>6137.9193689898448</v>
      </c>
      <c r="D36" s="44">
        <f t="shared" si="4"/>
        <v>7443.7788128426364</v>
      </c>
      <c r="E36" s="55">
        <f t="shared" si="0"/>
        <v>4352.8648128426357</v>
      </c>
      <c r="F36" s="56">
        <f t="shared" si="5"/>
        <v>4352.8648128426357</v>
      </c>
      <c r="G36" s="55">
        <f>SUMSQ($E$3:E36)/A36</f>
        <v>40681508.201895773</v>
      </c>
      <c r="H36" s="56">
        <f>SUM($F$3:F36)/A36</f>
        <v>4419.2690705377445</v>
      </c>
      <c r="I36" s="57">
        <f t="shared" si="1"/>
        <v>1.4082775557141465</v>
      </c>
      <c r="J36" s="58">
        <f>AVERAGE($I$3:I36)</f>
        <v>0.96492330361418743</v>
      </c>
      <c r="K36" s="54">
        <f>SUM($E$3:E36)/H36</f>
        <v>1.4854663837508741</v>
      </c>
    </row>
    <row r="37" spans="1:11" x14ac:dyDescent="0.3">
      <c r="A37" s="52">
        <f t="shared" si="6"/>
        <v>35</v>
      </c>
      <c r="B37" s="25">
        <f>'PVT xRegion'!D38</f>
        <v>15596.555</v>
      </c>
      <c r="C37" s="45">
        <f t="shared" si="3"/>
        <v>8975.5100582928899</v>
      </c>
      <c r="D37" s="44">
        <f t="shared" si="4"/>
        <v>6137.9193689898448</v>
      </c>
      <c r="E37" s="55">
        <f t="shared" si="0"/>
        <v>-9458.6356310101546</v>
      </c>
      <c r="F37" s="56">
        <f t="shared" si="5"/>
        <v>9458.6356310101546</v>
      </c>
      <c r="G37" s="55">
        <f>SUMSQ($E$3:E37)/A37</f>
        <v>42075344.767562032</v>
      </c>
      <c r="H37" s="56">
        <f>SUM($F$3:F37)/A37</f>
        <v>4563.2509722655277</v>
      </c>
      <c r="I37" s="57">
        <f t="shared" si="1"/>
        <v>0.60645672271922579</v>
      </c>
      <c r="J37" s="58">
        <f>AVERAGE($I$3:I37)</f>
        <v>0.95468140130290269</v>
      </c>
      <c r="K37" s="54">
        <f>SUM($E$3:E37)/H37</f>
        <v>-0.63418821440355577</v>
      </c>
    </row>
    <row r="38" spans="1:11" x14ac:dyDescent="0.3">
      <c r="A38" s="52">
        <f t="shared" si="6"/>
        <v>36</v>
      </c>
      <c r="B38" s="25">
        <f>'PVT xRegion'!D39</f>
        <v>10897.022000000001</v>
      </c>
      <c r="C38" s="45">
        <f t="shared" si="3"/>
        <v>9551.9636408050228</v>
      </c>
      <c r="D38" s="44">
        <f t="shared" si="4"/>
        <v>8975.5100582928899</v>
      </c>
      <c r="E38" s="55">
        <f t="shared" si="0"/>
        <v>-1921.511941707111</v>
      </c>
      <c r="F38" s="56">
        <f t="shared" si="5"/>
        <v>1921.511941707111</v>
      </c>
      <c r="G38" s="55">
        <f>SUMSQ($E$3:E38)/A38</f>
        <v>41009146.527966507</v>
      </c>
      <c r="H38" s="56">
        <f>SUM($F$3:F38)/A38</f>
        <v>4489.8693325277936</v>
      </c>
      <c r="I38" s="57">
        <f t="shared" si="1"/>
        <v>0.17633367554063034</v>
      </c>
      <c r="J38" s="58">
        <f>AVERAGE($I$3:I38)</f>
        <v>0.93306063114283966</v>
      </c>
      <c r="K38" s="54">
        <f>SUM($E$3:E38)/H38</f>
        <v>-1.0725193922230178</v>
      </c>
    </row>
    <row r="39" spans="1:11" x14ac:dyDescent="0.3">
      <c r="A39" s="52">
        <f t="shared" si="6"/>
        <v>37</v>
      </c>
      <c r="B39" s="25">
        <f>'PVT xRegion'!D40</f>
        <v>4815.59</v>
      </c>
      <c r="C39" s="45">
        <f t="shared" si="3"/>
        <v>8131.0515485635151</v>
      </c>
      <c r="D39" s="44">
        <f t="shared" si="4"/>
        <v>9551.9636408050228</v>
      </c>
      <c r="E39" s="55">
        <f t="shared" si="0"/>
        <v>4736.3736408050227</v>
      </c>
      <c r="F39" s="56">
        <f t="shared" si="5"/>
        <v>4736.3736408050227</v>
      </c>
      <c r="G39" s="55">
        <f>SUMSQ($E$3:E39)/A39</f>
        <v>40507094.872219108</v>
      </c>
      <c r="H39" s="56">
        <f>SUM($F$3:F39)/A39</f>
        <v>4496.5316111298807</v>
      </c>
      <c r="I39" s="57">
        <f t="shared" si="1"/>
        <v>0.9835500199985926</v>
      </c>
      <c r="J39" s="58">
        <f>AVERAGE($I$3:I39)</f>
        <v>0.93442520922002226</v>
      </c>
      <c r="K39" s="54">
        <f>SUM($E$3:E39)/H39</f>
        <v>-1.7590955367169637E-2</v>
      </c>
    </row>
    <row r="40" spans="1:11" x14ac:dyDescent="0.3">
      <c r="A40" s="52">
        <f t="shared" si="6"/>
        <v>38</v>
      </c>
      <c r="B40" s="25">
        <f>'PVT xRegion'!D41</f>
        <v>2182.8719999999998</v>
      </c>
      <c r="C40" s="45">
        <f t="shared" si="3"/>
        <v>6346.5976839944606</v>
      </c>
      <c r="D40" s="44">
        <f t="shared" si="4"/>
        <v>8131.0515485635151</v>
      </c>
      <c r="E40" s="55">
        <f t="shared" si="0"/>
        <v>5948.1795485635157</v>
      </c>
      <c r="F40" s="56">
        <f t="shared" si="5"/>
        <v>5948.1795485635157</v>
      </c>
      <c r="G40" s="55">
        <f>SUMSQ($E$3:E40)/A40</f>
        <v>40372193.426685691</v>
      </c>
      <c r="H40" s="56">
        <f>SUM($F$3:F40)/A40</f>
        <v>4534.7328726412925</v>
      </c>
      <c r="I40" s="57">
        <f t="shared" si="1"/>
        <v>2.7249328172075669</v>
      </c>
      <c r="J40" s="58">
        <f>AVERAGE($I$3:I40)</f>
        <v>0.98154383048285232</v>
      </c>
      <c r="K40" s="54">
        <f>SUM($E$3:E40)/H40</f>
        <v>1.2942507147651605</v>
      </c>
    </row>
    <row r="41" spans="1:11" x14ac:dyDescent="0.3">
      <c r="A41" s="52">
        <f t="shared" si="6"/>
        <v>39</v>
      </c>
      <c r="B41" s="25">
        <f>'PVT xRegion'!D42</f>
        <v>6643.72</v>
      </c>
      <c r="C41" s="45">
        <f t="shared" si="3"/>
        <v>6435.7343787961217</v>
      </c>
      <c r="D41" s="44">
        <f t="shared" si="4"/>
        <v>6346.5976839944606</v>
      </c>
      <c r="E41" s="55">
        <f t="shared" si="0"/>
        <v>-297.12231600553969</v>
      </c>
      <c r="F41" s="56">
        <f t="shared" si="5"/>
        <v>297.12231600553969</v>
      </c>
      <c r="G41" s="55">
        <f>SUMSQ($E$3:E41)/A41</f>
        <v>39339272.612428844</v>
      </c>
      <c r="H41" s="56">
        <f>SUM($F$3:F41)/A41</f>
        <v>4426.0761917019145</v>
      </c>
      <c r="I41" s="57">
        <f t="shared" si="1"/>
        <v>4.4722281493732377E-2</v>
      </c>
      <c r="J41" s="58">
        <f>AVERAGE($I$3:I41)</f>
        <v>0.95752276512415702</v>
      </c>
      <c r="K41" s="54">
        <f>SUM($E$3:E41)/H41</f>
        <v>1.2588935897953879</v>
      </c>
    </row>
    <row r="42" spans="1:11" x14ac:dyDescent="0.3">
      <c r="A42" s="52">
        <f t="shared" si="6"/>
        <v>40</v>
      </c>
      <c r="B42" s="25">
        <f>'PVT xRegion'!D43</f>
        <v>9447.7535000000007</v>
      </c>
      <c r="C42" s="45">
        <f t="shared" si="3"/>
        <v>7339.3401151572853</v>
      </c>
      <c r="D42" s="44">
        <f t="shared" si="4"/>
        <v>6435.7343787961217</v>
      </c>
      <c r="E42" s="55">
        <f t="shared" si="0"/>
        <v>-3012.019121203879</v>
      </c>
      <c r="F42" s="56">
        <f t="shared" si="5"/>
        <v>3012.019121203879</v>
      </c>
      <c r="G42" s="55">
        <f>SUMSQ($E$3:E42)/A42</f>
        <v>38582597.276780561</v>
      </c>
      <c r="H42" s="56">
        <f>SUM($F$3:F42)/A42</f>
        <v>4390.724764939464</v>
      </c>
      <c r="I42" s="57">
        <f t="shared" si="1"/>
        <v>0.31880797072064576</v>
      </c>
      <c r="J42" s="58">
        <f>AVERAGE($I$3:I42)</f>
        <v>0.94155489526406932</v>
      </c>
      <c r="K42" s="54">
        <f>SUM($E$3:E42)/H42</f>
        <v>0.58303354492112835</v>
      </c>
    </row>
    <row r="43" spans="1:11" x14ac:dyDescent="0.3">
      <c r="A43" s="52">
        <f t="shared" si="6"/>
        <v>41</v>
      </c>
      <c r="B43" s="25">
        <f>'PVT xRegion'!D44</f>
        <v>10943.741</v>
      </c>
      <c r="C43" s="45">
        <f t="shared" si="3"/>
        <v>8420.6603806100993</v>
      </c>
      <c r="D43" s="44">
        <f t="shared" si="4"/>
        <v>7339.3401151572853</v>
      </c>
      <c r="E43" s="55">
        <f t="shared" si="0"/>
        <v>-3604.4008848427147</v>
      </c>
      <c r="F43" s="56">
        <f t="shared" si="5"/>
        <v>3604.4008848427147</v>
      </c>
      <c r="G43" s="55">
        <f>SUMSQ($E$3:E43)/A43</f>
        <v>37958429.190484814</v>
      </c>
      <c r="H43" s="56">
        <f>SUM($F$3:F43)/A43</f>
        <v>4371.5461337175911</v>
      </c>
      <c r="I43" s="57">
        <f t="shared" si="1"/>
        <v>0.32935729060498736</v>
      </c>
      <c r="J43" s="58">
        <f>AVERAGE($I$3:I43)</f>
        <v>0.92662324636994542</v>
      </c>
      <c r="K43" s="54">
        <f>SUM($E$3:E43)/H43</f>
        <v>-0.23892257531292579</v>
      </c>
    </row>
    <row r="44" spans="1:11" x14ac:dyDescent="0.3">
      <c r="A44" s="52">
        <f t="shared" si="6"/>
        <v>42</v>
      </c>
      <c r="B44" s="25">
        <f>'PVT xRegion'!D45</f>
        <v>8933.92</v>
      </c>
      <c r="C44" s="45">
        <f t="shared" si="3"/>
        <v>8574.6382664270695</v>
      </c>
      <c r="D44" s="44">
        <f t="shared" si="4"/>
        <v>8420.6603806100993</v>
      </c>
      <c r="E44" s="55">
        <f t="shared" si="0"/>
        <v>-513.25961938990076</v>
      </c>
      <c r="F44" s="56">
        <f t="shared" si="5"/>
        <v>513.25961938990076</v>
      </c>
      <c r="G44" s="55">
        <f>SUMSQ($E$3:E44)/A44</f>
        <v>37060929.339208901</v>
      </c>
      <c r="H44" s="56">
        <f>SUM($F$3:F44)/A44</f>
        <v>4279.6821690907418</v>
      </c>
      <c r="I44" s="57">
        <f t="shared" si="1"/>
        <v>5.7450662127028311E-2</v>
      </c>
      <c r="J44" s="58">
        <f>AVERAGE($I$3:I44)</f>
        <v>0.90592866103082836</v>
      </c>
      <c r="K44" s="54">
        <f>SUM($E$3:E44)/H44</f>
        <v>-0.36398045887784319</v>
      </c>
    </row>
    <row r="45" spans="1:11" x14ac:dyDescent="0.3">
      <c r="A45" s="52">
        <f t="shared" si="6"/>
        <v>43</v>
      </c>
      <c r="B45" s="25">
        <f>'PVT xRegion'!D46</f>
        <v>2864.8980000000001</v>
      </c>
      <c r="C45" s="45">
        <f t="shared" si="3"/>
        <v>6861.7161864989484</v>
      </c>
      <c r="D45" s="44">
        <f t="shared" si="4"/>
        <v>8574.6382664270695</v>
      </c>
      <c r="E45" s="55">
        <f t="shared" si="0"/>
        <v>5709.7402664270694</v>
      </c>
      <c r="F45" s="56">
        <f t="shared" si="5"/>
        <v>5709.7402664270694</v>
      </c>
      <c r="G45" s="55">
        <f>SUMSQ($E$3:E45)/A45</f>
        <v>36957213.166437961</v>
      </c>
      <c r="H45" s="56">
        <f>SUM($F$3:F45)/A45</f>
        <v>4312.939334145075</v>
      </c>
      <c r="I45" s="57">
        <f t="shared" si="1"/>
        <v>1.9929994947209531</v>
      </c>
      <c r="J45" s="58">
        <f>AVERAGE($I$3:I45)</f>
        <v>0.93120937809338944</v>
      </c>
      <c r="K45" s="54">
        <f>SUM($E$3:E45)/H45</f>
        <v>0.96268907698260608</v>
      </c>
    </row>
    <row r="46" spans="1:11" x14ac:dyDescent="0.3">
      <c r="A46" s="52">
        <f t="shared" si="6"/>
        <v>44</v>
      </c>
      <c r="B46" s="25">
        <f>'PVT xRegion'!D47</f>
        <v>10371.534</v>
      </c>
      <c r="C46" s="45">
        <f t="shared" si="3"/>
        <v>7914.6615305492633</v>
      </c>
      <c r="D46" s="44">
        <f t="shared" si="4"/>
        <v>6861.7161864989484</v>
      </c>
      <c r="E46" s="55">
        <f t="shared" si="0"/>
        <v>-3509.8178135010512</v>
      </c>
      <c r="F46" s="56">
        <f t="shared" si="5"/>
        <v>3509.8178135010512</v>
      </c>
      <c r="G46" s="55">
        <f>SUMSQ($E$3:E46)/A46</f>
        <v>36397249.710018225</v>
      </c>
      <c r="H46" s="56">
        <f>SUM($F$3:F46)/A46</f>
        <v>4294.6865723122564</v>
      </c>
      <c r="I46" s="57">
        <f t="shared" si="1"/>
        <v>0.33840874585196862</v>
      </c>
      <c r="J46" s="58">
        <f>AVERAGE($I$3:I46)</f>
        <v>0.91773663645153902</v>
      </c>
      <c r="K46" s="54">
        <f>SUM($E$3:E46)/H46</f>
        <v>0.14953402590757295</v>
      </c>
    </row>
    <row r="47" spans="1:11" x14ac:dyDescent="0.3">
      <c r="A47" s="52">
        <f t="shared" si="6"/>
        <v>45</v>
      </c>
      <c r="B47" s="25">
        <f>'PVT xRegion'!D48</f>
        <v>10182.52</v>
      </c>
      <c r="C47" s="45">
        <f t="shared" si="3"/>
        <v>8595.0190713844841</v>
      </c>
      <c r="D47" s="44">
        <f t="shared" si="4"/>
        <v>7914.6615305492633</v>
      </c>
      <c r="E47" s="55">
        <f t="shared" si="0"/>
        <v>-2267.8584694507372</v>
      </c>
      <c r="F47" s="56">
        <f t="shared" si="5"/>
        <v>2267.8584694507372</v>
      </c>
      <c r="G47" s="55">
        <f>SUMSQ($E$3:E47)/A47</f>
        <v>35702714.872850247</v>
      </c>
      <c r="H47" s="56">
        <f>SUM($F$3:F47)/A47</f>
        <v>4249.6459478042225</v>
      </c>
      <c r="I47" s="57">
        <f t="shared" si="1"/>
        <v>0.22272074785522022</v>
      </c>
      <c r="J47" s="58">
        <f>AVERAGE($I$3:I47)</f>
        <v>0.90229183892717646</v>
      </c>
      <c r="K47" s="54">
        <f>SUM($E$3:E47)/H47</f>
        <v>-0.38253932592235401</v>
      </c>
    </row>
    <row r="48" spans="1:11" x14ac:dyDescent="0.3">
      <c r="A48" s="52">
        <f t="shared" si="6"/>
        <v>46</v>
      </c>
      <c r="B48" s="25">
        <f>'PVT xRegion'!D49</f>
        <v>12136.950999999999</v>
      </c>
      <c r="C48" s="45">
        <f t="shared" si="3"/>
        <v>9657.5986499691389</v>
      </c>
      <c r="D48" s="44">
        <f t="shared" si="4"/>
        <v>8595.0190713844841</v>
      </c>
      <c r="E48" s="55">
        <f t="shared" si="0"/>
        <v>-3541.9319286155151</v>
      </c>
      <c r="F48" s="56">
        <f t="shared" si="5"/>
        <v>3541.9319286155151</v>
      </c>
      <c r="G48" s="55">
        <f>SUMSQ($E$3:E48)/A48</f>
        <v>35199292.414461024</v>
      </c>
      <c r="H48" s="56">
        <f>SUM($F$3:F48)/A48</f>
        <v>4234.2608604305551</v>
      </c>
      <c r="I48" s="57">
        <f t="shared" si="1"/>
        <v>0.29183045466818769</v>
      </c>
      <c r="J48" s="58">
        <f>AVERAGE($I$3:I48)</f>
        <v>0.88902093926937231</v>
      </c>
      <c r="K48" s="54">
        <f>SUM($E$3:E48)/H48</f>
        <v>-1.2204228306263933</v>
      </c>
    </row>
    <row r="49" spans="1:11" x14ac:dyDescent="0.3">
      <c r="A49" s="52">
        <f t="shared" si="6"/>
        <v>47</v>
      </c>
      <c r="B49" s="25">
        <f>'PVT xRegion'!D50</f>
        <v>28431.330999999998</v>
      </c>
      <c r="C49" s="45">
        <f t="shared" si="3"/>
        <v>15289.718354978395</v>
      </c>
      <c r="D49" s="44">
        <f t="shared" si="4"/>
        <v>9657.5986499691389</v>
      </c>
      <c r="E49" s="55">
        <f t="shared" si="0"/>
        <v>-18773.732350030859</v>
      </c>
      <c r="F49" s="56">
        <f t="shared" si="5"/>
        <v>18773.732350030859</v>
      </c>
      <c r="G49" s="55">
        <f>SUMSQ($E$3:E49)/A49</f>
        <v>41949371.859910689</v>
      </c>
      <c r="H49" s="56">
        <f>SUM($F$3:F49)/A49</f>
        <v>4543.611317656093</v>
      </c>
      <c r="I49" s="57">
        <f t="shared" si="1"/>
        <v>0.66031844763197545</v>
      </c>
      <c r="J49" s="58">
        <f>AVERAGE($I$3:I49)</f>
        <v>0.88415492880900204</v>
      </c>
      <c r="K49" s="54">
        <f>SUM($E$3:E49)/H49</f>
        <v>-5.2692273394720397</v>
      </c>
    </row>
    <row r="50" spans="1:11" x14ac:dyDescent="0.3">
      <c r="A50" s="52">
        <f t="shared" si="6"/>
        <v>48</v>
      </c>
      <c r="B50" s="25">
        <f>'PVT xRegion'!D51</f>
        <v>15209.736999999999</v>
      </c>
      <c r="C50" s="45">
        <f t="shared" si="3"/>
        <v>15265.723948484876</v>
      </c>
      <c r="D50" s="44">
        <f t="shared" si="4"/>
        <v>15289.718354978395</v>
      </c>
      <c r="E50" s="55">
        <f t="shared" si="0"/>
        <v>79.981354978395757</v>
      </c>
      <c r="F50" s="56">
        <f t="shared" si="5"/>
        <v>79.981354978395757</v>
      </c>
      <c r="G50" s="59">
        <f>SUMSQ($E$3:E50)/A50</f>
        <v>41075559.884019725</v>
      </c>
      <c r="H50" s="50">
        <f>SUM($F$3:F50)/A50</f>
        <v>4450.6190267669745</v>
      </c>
      <c r="I50" s="57">
        <f t="shared" si="1"/>
        <v>5.2585626548569357E-3</v>
      </c>
      <c r="J50" s="51">
        <f>AVERAGE($I$3:I50)</f>
        <v>0.86584458784745744</v>
      </c>
      <c r="K50" s="54">
        <f>SUM($E$3:E50)/H50</f>
        <v>-5.3613529885264208</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640DE-732F-4863-84BE-9D8B1A6C9BAF}">
  <sheetPr>
    <tabColor theme="5" tint="0.39997558519241921"/>
  </sheetPr>
  <dimension ref="A1:N50"/>
  <sheetViews>
    <sheetView zoomScale="80" zoomScaleNormal="80" workbookViewId="0">
      <selection activeCell="G8" sqref="G8"/>
    </sheetView>
  </sheetViews>
  <sheetFormatPr defaultRowHeight="14.4" x14ac:dyDescent="0.3"/>
  <cols>
    <col min="1" max="1" width="15" bestFit="1" customWidth="1"/>
    <col min="2" max="2" width="12.21875" bestFit="1" customWidth="1"/>
    <col min="3" max="3" width="16.33203125" bestFit="1" customWidth="1"/>
    <col min="4" max="12" width="13.77734375" customWidth="1"/>
    <col min="14" max="14" width="10.5546875" bestFit="1" customWidth="1"/>
  </cols>
  <sheetData>
    <row r="1" spans="1:14" s="43" customFormat="1" ht="43.2" x14ac:dyDescent="0.3">
      <c r="A1" s="42" t="s">
        <v>8961</v>
      </c>
      <c r="B1" s="42" t="s">
        <v>8934</v>
      </c>
      <c r="C1" s="42" t="s">
        <v>8938</v>
      </c>
      <c r="D1" s="42" t="s">
        <v>8941</v>
      </c>
      <c r="E1" s="42" t="s">
        <v>8942</v>
      </c>
      <c r="F1" s="42" t="s">
        <v>8943</v>
      </c>
      <c r="G1" s="42" t="s">
        <v>8944</v>
      </c>
      <c r="H1" s="42" t="s">
        <v>8945</v>
      </c>
      <c r="I1" s="42" t="s">
        <v>8946</v>
      </c>
      <c r="J1" s="42" t="s">
        <v>8947</v>
      </c>
      <c r="K1" s="42" t="s">
        <v>8948</v>
      </c>
    </row>
    <row r="2" spans="1:14" x14ac:dyDescent="0.3">
      <c r="A2" s="23">
        <v>0</v>
      </c>
      <c r="B2" s="23"/>
      <c r="C2" s="44"/>
      <c r="D2" s="23"/>
      <c r="E2" s="23"/>
      <c r="F2" s="23"/>
      <c r="G2" s="23"/>
      <c r="H2" s="23"/>
      <c r="I2" s="23"/>
      <c r="J2" s="23"/>
      <c r="K2" s="23"/>
    </row>
    <row r="3" spans="1:14" x14ac:dyDescent="0.3">
      <c r="A3" s="23">
        <f>A2+1</f>
        <v>1</v>
      </c>
      <c r="B3" s="25">
        <f>'PVT xRegion'!D4</f>
        <v>9296.8439999999991</v>
      </c>
      <c r="C3" s="45"/>
      <c r="D3" s="44"/>
      <c r="E3" s="44"/>
      <c r="F3" s="46"/>
      <c r="G3" s="44"/>
      <c r="H3" s="46"/>
      <c r="I3" s="40"/>
      <c r="J3" s="47"/>
      <c r="K3" s="24"/>
    </row>
    <row r="4" spans="1:14" x14ac:dyDescent="0.3">
      <c r="A4" s="23">
        <f t="shared" ref="A4:A14" si="0">A3+1</f>
        <v>2</v>
      </c>
      <c r="B4" s="25">
        <f>'PVT xRegion'!D5</f>
        <v>2028.9860000000001</v>
      </c>
      <c r="C4" s="45"/>
      <c r="D4" s="44"/>
      <c r="E4" s="44"/>
      <c r="F4" s="46"/>
      <c r="G4" s="44"/>
      <c r="H4" s="46"/>
      <c r="I4" s="40"/>
      <c r="J4" s="47"/>
      <c r="K4" s="24"/>
    </row>
    <row r="5" spans="1:14" x14ac:dyDescent="0.3">
      <c r="A5" s="23">
        <f t="shared" si="0"/>
        <v>3</v>
      </c>
      <c r="B5" s="25">
        <f>'PVT xRegion'!D6</f>
        <v>32911.120999999999</v>
      </c>
      <c r="C5" s="45"/>
      <c r="D5" s="44"/>
      <c r="E5" s="44"/>
      <c r="F5" s="46"/>
      <c r="G5" s="44"/>
      <c r="H5" s="46"/>
      <c r="I5" s="40"/>
      <c r="J5" s="47"/>
      <c r="K5" s="24"/>
    </row>
    <row r="6" spans="1:14" x14ac:dyDescent="0.3">
      <c r="A6" s="23">
        <f t="shared" si="0"/>
        <v>4</v>
      </c>
      <c r="B6" s="25">
        <f>'PVT xRegion'!D7</f>
        <v>12069.252</v>
      </c>
      <c r="C6" s="45">
        <f>AVERAGE(B3:B6)</f>
        <v>14076.55075</v>
      </c>
      <c r="D6" s="44"/>
      <c r="E6" s="44"/>
      <c r="F6" s="46"/>
      <c r="G6" s="44"/>
      <c r="H6" s="46"/>
      <c r="I6" s="40"/>
      <c r="J6" s="47"/>
      <c r="K6" s="24"/>
      <c r="M6" s="22" t="s">
        <v>8954</v>
      </c>
      <c r="N6" s="24">
        <f>MIN(K3:K50)</f>
        <v>-1.1536798620798672</v>
      </c>
    </row>
    <row r="7" spans="1:14" s="49" customFormat="1" x14ac:dyDescent="0.3">
      <c r="A7" s="23">
        <f t="shared" si="0"/>
        <v>5</v>
      </c>
      <c r="B7" s="25">
        <f>'PVT xRegion'!D8</f>
        <v>5779.24</v>
      </c>
      <c r="C7" s="45">
        <f t="shared" ref="C7:C50" si="1">AVERAGE(B4:B7)</f>
        <v>13197.149749999999</v>
      </c>
      <c r="D7" s="44">
        <f>C6</f>
        <v>14076.55075</v>
      </c>
      <c r="E7" s="44">
        <f t="shared" ref="E7:E50" si="2">D7-B7</f>
        <v>8297.3107500000006</v>
      </c>
      <c r="F7" s="46">
        <f t="shared" ref="F7:F50" si="3">ABS(E7)</f>
        <v>8297.3107500000006</v>
      </c>
      <c r="G7" s="44">
        <f>SUMSQ($E$7:E7)/(A7-4)</f>
        <v>68845365.682065576</v>
      </c>
      <c r="H7" s="46">
        <f>SUM($F$7:F7)/(A7-4)</f>
        <v>8297.3107500000006</v>
      </c>
      <c r="I7" s="40">
        <f t="shared" ref="I7:I50" si="4">F7/B7</f>
        <v>1.435709669437504</v>
      </c>
      <c r="J7" s="47">
        <f>AVERAGE($I$7:I7)</f>
        <v>1.435709669437504</v>
      </c>
      <c r="K7" s="24">
        <f>SUM($E$7:E7)/H7</f>
        <v>1</v>
      </c>
      <c r="M7" s="22" t="s">
        <v>8957</v>
      </c>
      <c r="N7" s="24">
        <f>MAX(K3:K50)</f>
        <v>7.5145606211648008</v>
      </c>
    </row>
    <row r="8" spans="1:14" x14ac:dyDescent="0.3">
      <c r="A8" s="23">
        <f t="shared" si="0"/>
        <v>6</v>
      </c>
      <c r="B8" s="25">
        <f>'PVT xRegion'!D9</f>
        <v>4560.2510000000002</v>
      </c>
      <c r="C8" s="45">
        <f t="shared" si="1"/>
        <v>13829.966</v>
      </c>
      <c r="D8" s="44">
        <f t="shared" ref="D8:D50" si="5">C7</f>
        <v>13197.149749999999</v>
      </c>
      <c r="E8" s="44">
        <f t="shared" si="2"/>
        <v>8636.8987499999985</v>
      </c>
      <c r="F8" s="46">
        <f t="shared" si="3"/>
        <v>8636.8987499999985</v>
      </c>
      <c r="G8" s="44">
        <f>SUMSQ($E$7:E8)/(A8-4)</f>
        <v>71720692.849908561</v>
      </c>
      <c r="H8" s="46">
        <f>SUM($F$7:F8)/(A8-4)</f>
        <v>8467.1047499999986</v>
      </c>
      <c r="I8" s="40">
        <f t="shared" si="4"/>
        <v>1.8939524929658473</v>
      </c>
      <c r="J8" s="47">
        <f>AVERAGE($I$7:I8)</f>
        <v>1.6648310812016756</v>
      </c>
      <c r="K8" s="24">
        <f>SUM($E$7:E8)/H8</f>
        <v>2</v>
      </c>
    </row>
    <row r="9" spans="1:14" x14ac:dyDescent="0.3">
      <c r="A9" s="23">
        <f t="shared" si="0"/>
        <v>7</v>
      </c>
      <c r="B9" s="25">
        <f>'PVT xRegion'!D10</f>
        <v>1829.12</v>
      </c>
      <c r="C9" s="45">
        <f t="shared" si="1"/>
        <v>6059.4657499999994</v>
      </c>
      <c r="D9" s="44">
        <f t="shared" si="5"/>
        <v>13829.966</v>
      </c>
      <c r="E9" s="44">
        <f t="shared" si="2"/>
        <v>12000.846000000001</v>
      </c>
      <c r="F9" s="46">
        <f t="shared" si="3"/>
        <v>12000.846000000001</v>
      </c>
      <c r="G9" s="44">
        <f>SUMSQ($E$7:E9)/(A9-4)</f>
        <v>95820563.47184439</v>
      </c>
      <c r="H9" s="46">
        <f>SUM($F$7:F9)/(A9-4)</f>
        <v>9645.0185000000001</v>
      </c>
      <c r="I9" s="40">
        <f t="shared" si="4"/>
        <v>6.5609943579426186</v>
      </c>
      <c r="J9" s="47">
        <f>AVERAGE($I$7:I9)</f>
        <v>3.2968855067819902</v>
      </c>
      <c r="K9" s="24">
        <f>SUM($E$7:E9)/H9</f>
        <v>3</v>
      </c>
      <c r="M9" s="22" t="s">
        <v>8955</v>
      </c>
      <c r="N9" s="39">
        <f>1.25*H50</f>
        <v>5478.1705113636363</v>
      </c>
    </row>
    <row r="10" spans="1:14" x14ac:dyDescent="0.3">
      <c r="A10" s="23">
        <f t="shared" si="0"/>
        <v>8</v>
      </c>
      <c r="B10" s="25">
        <f>'PVT xRegion'!D11</f>
        <v>6769.9565000000002</v>
      </c>
      <c r="C10" s="45">
        <f t="shared" si="1"/>
        <v>4734.6418750000003</v>
      </c>
      <c r="D10" s="44">
        <f t="shared" si="5"/>
        <v>6059.4657499999994</v>
      </c>
      <c r="E10" s="44">
        <f t="shared" si="2"/>
        <v>-710.49075000000084</v>
      </c>
      <c r="F10" s="46">
        <f t="shared" si="3"/>
        <v>710.49075000000084</v>
      </c>
      <c r="G10" s="44">
        <f>SUMSQ($E$7:E10)/(A10-4)</f>
        <v>71991621.880342185</v>
      </c>
      <c r="H10" s="46">
        <f>SUM($F$7:F10)/(A10-4)</f>
        <v>7411.3865624999999</v>
      </c>
      <c r="I10" s="40">
        <f t="shared" si="4"/>
        <v>0.10494760933840577</v>
      </c>
      <c r="J10" s="47">
        <f>AVERAGE($I$7:I10)</f>
        <v>2.4989010324210943</v>
      </c>
      <c r="K10" s="24">
        <f>SUM($E$7:E10)/H10</f>
        <v>3.8082704918955574</v>
      </c>
    </row>
    <row r="11" spans="1:14" x14ac:dyDescent="0.3">
      <c r="A11" s="23">
        <f t="shared" si="0"/>
        <v>9</v>
      </c>
      <c r="B11" s="25">
        <f>'PVT xRegion'!D12</f>
        <v>7175.335</v>
      </c>
      <c r="C11" s="45">
        <f t="shared" si="1"/>
        <v>5083.6656249999996</v>
      </c>
      <c r="D11" s="44">
        <f t="shared" si="5"/>
        <v>4734.6418750000003</v>
      </c>
      <c r="E11" s="44">
        <f t="shared" si="2"/>
        <v>-2440.6931249999998</v>
      </c>
      <c r="F11" s="46">
        <f t="shared" si="3"/>
        <v>2440.6931249999998</v>
      </c>
      <c r="G11" s="44">
        <f>SUMSQ($E$7:E11)/(A11-4)</f>
        <v>58784694.090358198</v>
      </c>
      <c r="H11" s="46">
        <f>SUM($F$7:F11)/(A11-4)</f>
        <v>6417.2478749999991</v>
      </c>
      <c r="I11" s="40">
        <f t="shared" si="4"/>
        <v>0.34015040761163062</v>
      </c>
      <c r="J11" s="47">
        <f>AVERAGE($I$7:I11)</f>
        <v>2.0671509074592018</v>
      </c>
      <c r="K11" s="24">
        <f>SUM($E$7:E11)/H11</f>
        <v>4.0179017745983518</v>
      </c>
      <c r="M11" s="36" t="s">
        <v>8958</v>
      </c>
      <c r="N11" s="38">
        <f>SUM(G3:G50)/COUNT(G3:G50)</f>
        <v>33804572.585312001</v>
      </c>
    </row>
    <row r="12" spans="1:14" x14ac:dyDescent="0.3">
      <c r="A12" s="23">
        <f t="shared" si="0"/>
        <v>10</v>
      </c>
      <c r="B12" s="25">
        <f>'PVT xRegion'!D13</f>
        <v>4813.7539999999999</v>
      </c>
      <c r="C12" s="45">
        <f t="shared" si="1"/>
        <v>5147.0413749999998</v>
      </c>
      <c r="D12" s="44">
        <f t="shared" si="5"/>
        <v>5083.6656249999996</v>
      </c>
      <c r="E12" s="44">
        <f t="shared" si="2"/>
        <v>269.91162499999973</v>
      </c>
      <c r="F12" s="46">
        <f t="shared" si="3"/>
        <v>269.91162499999973</v>
      </c>
      <c r="G12" s="44">
        <f>SUMSQ($E$7:E12)/(A12-4)</f>
        <v>48999387.122850187</v>
      </c>
      <c r="H12" s="46">
        <f>SUM($F$7:F12)/(A12-4)</f>
        <v>5392.6918333333333</v>
      </c>
      <c r="I12" s="40">
        <f t="shared" si="4"/>
        <v>5.6070921987288865E-2</v>
      </c>
      <c r="J12" s="47">
        <f>AVERAGE($I$7:I12)</f>
        <v>1.7319709098805494</v>
      </c>
      <c r="K12" s="24">
        <f>SUM($E$7:E12)/H12</f>
        <v>4.8313132022408967</v>
      </c>
      <c r="M12" s="36" t="s">
        <v>8959</v>
      </c>
      <c r="N12" s="38">
        <f>SUM(H3:H50)/COUNT(H3:H50)</f>
        <v>4659.9344141968941</v>
      </c>
    </row>
    <row r="13" spans="1:14" x14ac:dyDescent="0.3">
      <c r="A13" s="23">
        <f t="shared" si="0"/>
        <v>11</v>
      </c>
      <c r="B13" s="25">
        <f>'PVT xRegion'!D14</f>
        <v>7385.0730000000003</v>
      </c>
      <c r="C13" s="45">
        <f t="shared" si="1"/>
        <v>6536.0296250000001</v>
      </c>
      <c r="D13" s="44">
        <f t="shared" si="5"/>
        <v>5147.0413749999998</v>
      </c>
      <c r="E13" s="44">
        <f t="shared" si="2"/>
        <v>-2238.0316250000005</v>
      </c>
      <c r="F13" s="46">
        <f t="shared" si="3"/>
        <v>2238.0316250000005</v>
      </c>
      <c r="G13" s="44">
        <f>SUMSQ($E$7:E13)/(A13-4)</f>
        <v>42715015.470228754</v>
      </c>
      <c r="H13" s="46">
        <f>SUM($F$7:F13)/(A13-4)</f>
        <v>4942.0260892857141</v>
      </c>
      <c r="I13" s="40">
        <f t="shared" si="4"/>
        <v>0.30304800304614465</v>
      </c>
      <c r="J13" s="47">
        <f>AVERAGE($I$7:I13)</f>
        <v>1.5278390660470631</v>
      </c>
      <c r="K13" s="24">
        <f>SUM($E$7:E13)/H13</f>
        <v>4.8190258802219645</v>
      </c>
      <c r="M13" s="36" t="s">
        <v>8947</v>
      </c>
      <c r="N13" s="37">
        <f>SUM(J3:J50)/COUNT(J3:J50)</f>
        <v>1.2846151445549188</v>
      </c>
    </row>
    <row r="14" spans="1:14" x14ac:dyDescent="0.3">
      <c r="A14" s="23">
        <f t="shared" si="0"/>
        <v>12</v>
      </c>
      <c r="B14" s="25">
        <f>'PVT xRegion'!D15</f>
        <v>8755.973</v>
      </c>
      <c r="C14" s="45">
        <f t="shared" si="1"/>
        <v>7032.5337500000005</v>
      </c>
      <c r="D14" s="44">
        <f t="shared" si="5"/>
        <v>6536.0296250000001</v>
      </c>
      <c r="E14" s="44">
        <f t="shared" si="2"/>
        <v>-2219.9433749999998</v>
      </c>
      <c r="F14" s="46">
        <f t="shared" si="3"/>
        <v>2219.9433749999998</v>
      </c>
      <c r="G14" s="44">
        <f>SUMSQ($E$7:E14)/(A14-4)</f>
        <v>37991657.109975964</v>
      </c>
      <c r="H14" s="46">
        <f>SUM($F$7:F14)/(A14-4)</f>
        <v>4601.7657500000005</v>
      </c>
      <c r="I14" s="40">
        <f t="shared" si="4"/>
        <v>0.25353474422545613</v>
      </c>
      <c r="J14" s="47">
        <f>AVERAGE($I$7:I14)</f>
        <v>1.3685510258193623</v>
      </c>
      <c r="K14" s="24">
        <f>SUM($E$7:E14)/H14</f>
        <v>4.6929394982784594</v>
      </c>
    </row>
    <row r="15" spans="1:14" x14ac:dyDescent="0.3">
      <c r="A15" s="23">
        <f>A14+1</f>
        <v>13</v>
      </c>
      <c r="B15" s="25">
        <f>'PVT xRegion'!D16</f>
        <v>4965.8339999999998</v>
      </c>
      <c r="C15" s="45">
        <f t="shared" si="1"/>
        <v>6480.1585000000005</v>
      </c>
      <c r="D15" s="44">
        <f t="shared" si="5"/>
        <v>7032.5337500000005</v>
      </c>
      <c r="E15" s="55">
        <f t="shared" si="2"/>
        <v>2066.6997500000007</v>
      </c>
      <c r="F15" s="56">
        <f t="shared" si="3"/>
        <v>2066.6997500000007</v>
      </c>
      <c r="G15" s="44">
        <f>SUMSQ($E$7:E15)/(A15-4)</f>
        <v>34244944.970717527</v>
      </c>
      <c r="H15" s="46">
        <f>SUM($F$7:F15)/(A15-4)</f>
        <v>4320.0917500000005</v>
      </c>
      <c r="I15" s="57">
        <f t="shared" si="4"/>
        <v>0.4161838172601019</v>
      </c>
      <c r="J15" s="47">
        <f>AVERAGE($I$7:I15)</f>
        <v>1.2627324470905554</v>
      </c>
      <c r="K15" s="24">
        <f>SUM($E$7:E15)/H15</f>
        <v>5.4773160778356154</v>
      </c>
    </row>
    <row r="16" spans="1:14" s="31" customFormat="1" x14ac:dyDescent="0.3">
      <c r="A16" s="52">
        <v>14</v>
      </c>
      <c r="B16" s="25">
        <f>'PVT xRegion'!D17</f>
        <v>1156.5139999999999</v>
      </c>
      <c r="C16" s="45">
        <f t="shared" si="1"/>
        <v>5565.8485000000001</v>
      </c>
      <c r="D16" s="44">
        <f t="shared" si="5"/>
        <v>6480.1585000000005</v>
      </c>
      <c r="E16" s="55">
        <f t="shared" si="2"/>
        <v>5323.6445000000003</v>
      </c>
      <c r="F16" s="56">
        <f t="shared" si="3"/>
        <v>5323.6445000000003</v>
      </c>
      <c r="G16" s="44">
        <f>SUMSQ($E$7:E16)/(A16-4)</f>
        <v>33654569.549883798</v>
      </c>
      <c r="H16" s="46">
        <f>SUM($F$7:F16)/(A16-4)</f>
        <v>4420.4470250000004</v>
      </c>
      <c r="I16" s="57">
        <f t="shared" si="4"/>
        <v>4.6031820626468862</v>
      </c>
      <c r="J16" s="47">
        <f>AVERAGE($I$7:I16)</f>
        <v>1.5967774086461888</v>
      </c>
      <c r="K16" s="24">
        <f>SUM($E$7:E16)/H16</f>
        <v>6.5572898704741291</v>
      </c>
    </row>
    <row r="17" spans="1:11" s="31" customFormat="1" x14ac:dyDescent="0.3">
      <c r="A17" s="52">
        <v>15</v>
      </c>
      <c r="B17" s="25">
        <f>'PVT xRegion'!D18</f>
        <v>10322.094999999999</v>
      </c>
      <c r="C17" s="45">
        <f t="shared" si="1"/>
        <v>6300.1039999999994</v>
      </c>
      <c r="D17" s="44">
        <f t="shared" si="5"/>
        <v>5565.8485000000001</v>
      </c>
      <c r="E17" s="55">
        <f t="shared" si="2"/>
        <v>-4756.2464999999993</v>
      </c>
      <c r="F17" s="56">
        <f t="shared" si="3"/>
        <v>4756.2464999999993</v>
      </c>
      <c r="G17" s="44">
        <f>SUMSQ($E$7:E17)/(A17-4)</f>
        <v>32651597.842509113</v>
      </c>
      <c r="H17" s="46">
        <f>SUM($F$7:F17)/(A17-4)</f>
        <v>4450.9742500000002</v>
      </c>
      <c r="I17" s="57">
        <f t="shared" si="4"/>
        <v>0.46078305809043607</v>
      </c>
      <c r="J17" s="47">
        <f>AVERAGE($I$7:I17)</f>
        <v>1.4935051949593019</v>
      </c>
      <c r="K17" s="24">
        <f>SUM($E$7:E17)/H17</f>
        <v>5.4437308865581508</v>
      </c>
    </row>
    <row r="18" spans="1:11" s="31" customFormat="1" x14ac:dyDescent="0.3">
      <c r="A18" s="52">
        <v>16</v>
      </c>
      <c r="B18" s="25">
        <f>'PVT xRegion'!D19</f>
        <v>5718.3334999999997</v>
      </c>
      <c r="C18" s="45">
        <f t="shared" si="1"/>
        <v>5540.694125</v>
      </c>
      <c r="D18" s="44">
        <f t="shared" si="5"/>
        <v>6300.1039999999994</v>
      </c>
      <c r="E18" s="55">
        <f t="shared" si="2"/>
        <v>581.77049999999963</v>
      </c>
      <c r="F18" s="56">
        <f t="shared" si="3"/>
        <v>581.77049999999963</v>
      </c>
      <c r="G18" s="44">
        <f>SUMSQ($E$7:E18)/(A18-4)</f>
        <v>29958836.09852254</v>
      </c>
      <c r="H18" s="46">
        <f>SUM($F$7:F18)/(A18-4)</f>
        <v>4128.5406041666674</v>
      </c>
      <c r="I18" s="57">
        <f t="shared" si="4"/>
        <v>0.10173777027870089</v>
      </c>
      <c r="J18" s="47">
        <f>AVERAGE($I$7:I18)</f>
        <v>1.3775245762359185</v>
      </c>
      <c r="K18" s="24">
        <f>SUM($E$7:E18)/H18</f>
        <v>6.0097935030502523</v>
      </c>
    </row>
    <row r="19" spans="1:11" s="31" customFormat="1" x14ac:dyDescent="0.3">
      <c r="A19" s="52">
        <f>A18+1</f>
        <v>17</v>
      </c>
      <c r="B19" s="25">
        <f>'PVT xRegion'!D20</f>
        <v>1983.704</v>
      </c>
      <c r="C19" s="45">
        <f t="shared" si="1"/>
        <v>4795.1616249999997</v>
      </c>
      <c r="D19" s="44">
        <f t="shared" si="5"/>
        <v>5540.694125</v>
      </c>
      <c r="E19" s="55">
        <f t="shared" si="2"/>
        <v>3556.9901250000003</v>
      </c>
      <c r="F19" s="56">
        <f t="shared" si="3"/>
        <v>3556.9901250000003</v>
      </c>
      <c r="G19" s="44">
        <f>SUMSQ($E$7:E19)/(A19-4)</f>
        <v>28627554.763970613</v>
      </c>
      <c r="H19" s="46">
        <f>SUM($F$7:F19)/(A19-4)</f>
        <v>4084.5751826923079</v>
      </c>
      <c r="I19" s="57">
        <f t="shared" si="4"/>
        <v>1.7931052843569406</v>
      </c>
      <c r="J19" s="47">
        <f>AVERAGE($I$7:I19)</f>
        <v>1.4094923230144585</v>
      </c>
      <c r="K19" s="24">
        <f>SUM($E$7:E19)/H19</f>
        <v>6.9453163073622441</v>
      </c>
    </row>
    <row r="20" spans="1:11" x14ac:dyDescent="0.3">
      <c r="A20" s="52">
        <f t="shared" ref="A20:A50" si="6">A19+1</f>
        <v>18</v>
      </c>
      <c r="B20" s="25">
        <f>'PVT xRegion'!D21</f>
        <v>7354.2489999999998</v>
      </c>
      <c r="C20" s="45">
        <f t="shared" si="1"/>
        <v>6344.5953749999999</v>
      </c>
      <c r="D20" s="44">
        <f t="shared" si="5"/>
        <v>4795.1616249999997</v>
      </c>
      <c r="E20" s="55">
        <f t="shared" si="2"/>
        <v>-2559.0873750000001</v>
      </c>
      <c r="F20" s="56">
        <f t="shared" si="3"/>
        <v>2559.0873750000001</v>
      </c>
      <c r="G20" s="44">
        <f>SUMSQ($E$7:E20)/(A20-4)</f>
        <v>27050510.008893024</v>
      </c>
      <c r="H20" s="46">
        <f>SUM($F$7:F20)/(A20-4)</f>
        <v>3975.6117678571431</v>
      </c>
      <c r="I20" s="57">
        <f t="shared" si="4"/>
        <v>0.34797399095407294</v>
      </c>
      <c r="J20" s="47">
        <f>AVERAGE($I$7:I20)</f>
        <v>1.3336695850101454</v>
      </c>
      <c r="K20" s="24">
        <f>SUM($E$7:E20)/H20</f>
        <v>6.491976771643218</v>
      </c>
    </row>
    <row r="21" spans="1:11" x14ac:dyDescent="0.3">
      <c r="A21" s="52">
        <f t="shared" si="6"/>
        <v>19</v>
      </c>
      <c r="B21" s="25">
        <f>'PVT xRegion'!D22</f>
        <v>2197.268</v>
      </c>
      <c r="C21" s="45">
        <f t="shared" si="1"/>
        <v>4313.3886249999996</v>
      </c>
      <c r="D21" s="44">
        <f t="shared" si="5"/>
        <v>6344.5953749999999</v>
      </c>
      <c r="E21" s="55">
        <f t="shared" si="2"/>
        <v>4147.3273749999998</v>
      </c>
      <c r="F21" s="56">
        <f t="shared" si="3"/>
        <v>4147.3273749999998</v>
      </c>
      <c r="G21" s="44">
        <f>SUMSQ($E$7:E21)/(A21-4)</f>
        <v>26393830.965328451</v>
      </c>
      <c r="H21" s="46">
        <f>SUM($F$7:F21)/(A21-4)</f>
        <v>3987.0594750000005</v>
      </c>
      <c r="I21" s="57">
        <f t="shared" si="4"/>
        <v>1.8874927296078583</v>
      </c>
      <c r="J21" s="47">
        <f>AVERAGE($I$7:I21)</f>
        <v>1.3705911279833261</v>
      </c>
      <c r="K21" s="24">
        <f>SUM($E$7:E21)/H21</f>
        <v>7.5135339246475628</v>
      </c>
    </row>
    <row r="22" spans="1:11" x14ac:dyDescent="0.3">
      <c r="A22" s="52">
        <f t="shared" si="6"/>
        <v>20</v>
      </c>
      <c r="B22" s="25">
        <f>'PVT xRegion'!D23</f>
        <v>5584.75</v>
      </c>
      <c r="C22" s="45">
        <f t="shared" si="1"/>
        <v>4279.9927499999994</v>
      </c>
      <c r="D22" s="44">
        <f t="shared" si="5"/>
        <v>4313.3886249999996</v>
      </c>
      <c r="E22" s="55">
        <f t="shared" si="2"/>
        <v>-1271.3613750000004</v>
      </c>
      <c r="F22" s="56">
        <f t="shared" si="3"/>
        <v>1271.3613750000004</v>
      </c>
      <c r="G22" s="44">
        <f>SUMSQ($E$7:E22)/(A22-4)</f>
        <v>24845239.014110543</v>
      </c>
      <c r="H22" s="46">
        <f>SUM($F$7:F22)/(A22-4)</f>
        <v>3817.3283437500004</v>
      </c>
      <c r="I22" s="57">
        <f t="shared" si="4"/>
        <v>0.22764875330140122</v>
      </c>
      <c r="J22" s="47">
        <f>AVERAGE($I$7:I22)</f>
        <v>1.2991572295657059</v>
      </c>
      <c r="K22" s="24">
        <f>SUM($E$7:E22)/H22</f>
        <v>7.5145606211648008</v>
      </c>
    </row>
    <row r="23" spans="1:11" x14ac:dyDescent="0.3">
      <c r="A23" s="52">
        <f t="shared" si="6"/>
        <v>21</v>
      </c>
      <c r="B23" s="25">
        <f>'PVT xRegion'!D24</f>
        <v>13591.507</v>
      </c>
      <c r="C23" s="45">
        <f t="shared" si="1"/>
        <v>7181.9434999999994</v>
      </c>
      <c r="D23" s="44">
        <f t="shared" si="5"/>
        <v>4279.9927499999994</v>
      </c>
      <c r="E23" s="55">
        <f t="shared" si="2"/>
        <v>-9311.5142500000002</v>
      </c>
      <c r="F23" s="56">
        <f t="shared" si="3"/>
        <v>9311.5142500000002</v>
      </c>
      <c r="G23" s="44">
        <f>SUMSQ($E$7:E23)/(A23-4)</f>
        <v>28484007.167865984</v>
      </c>
      <c r="H23" s="46">
        <f>SUM($F$7:F23)/(A23-4)</f>
        <v>4140.5157499999996</v>
      </c>
      <c r="I23" s="57">
        <f t="shared" si="4"/>
        <v>0.68509799906662305</v>
      </c>
      <c r="J23" s="47">
        <f>AVERAGE($I$7:I23)</f>
        <v>1.2630360983598776</v>
      </c>
      <c r="K23" s="24">
        <f>SUM($E$7:E23)/H23</f>
        <v>4.6791347189054902</v>
      </c>
    </row>
    <row r="24" spans="1:11" x14ac:dyDescent="0.3">
      <c r="A24" s="52">
        <f t="shared" si="6"/>
        <v>22</v>
      </c>
      <c r="B24" s="25">
        <f>'PVT xRegion'!D25</f>
        <v>4085.7275</v>
      </c>
      <c r="C24" s="45">
        <f t="shared" si="1"/>
        <v>6364.8131250000006</v>
      </c>
      <c r="D24" s="44">
        <f t="shared" si="5"/>
        <v>7181.9434999999994</v>
      </c>
      <c r="E24" s="55">
        <f t="shared" si="2"/>
        <v>3096.2159999999994</v>
      </c>
      <c r="F24" s="56">
        <f t="shared" si="3"/>
        <v>3096.2159999999994</v>
      </c>
      <c r="G24" s="44">
        <f>SUMSQ($E$7:E24)/(A24-4)</f>
        <v>27434148.631798763</v>
      </c>
      <c r="H24" s="46">
        <f>SUM($F$7:F24)/(A24-4)</f>
        <v>4082.4990972222222</v>
      </c>
      <c r="I24" s="57">
        <f t="shared" si="4"/>
        <v>0.75781265392760522</v>
      </c>
      <c r="J24" s="47">
        <f>AVERAGE($I$7:I24)</f>
        <v>1.2349681292247512</v>
      </c>
      <c r="K24" s="24">
        <f>SUM($E$7:E24)/H24</f>
        <v>5.5040421234358652</v>
      </c>
    </row>
    <row r="25" spans="1:11" x14ac:dyDescent="0.3">
      <c r="A25" s="52">
        <f t="shared" si="6"/>
        <v>23</v>
      </c>
      <c r="B25" s="25">
        <f>'PVT xRegion'!D26</f>
        <v>7795.8204999999998</v>
      </c>
      <c r="C25" s="45">
        <f t="shared" si="1"/>
        <v>7764.4512500000001</v>
      </c>
      <c r="D25" s="44">
        <f t="shared" si="5"/>
        <v>6364.8131250000006</v>
      </c>
      <c r="E25" s="55">
        <f t="shared" si="2"/>
        <v>-1431.0073749999992</v>
      </c>
      <c r="F25" s="56">
        <f t="shared" si="3"/>
        <v>1431.0073749999992</v>
      </c>
      <c r="G25" s="44">
        <f>SUMSQ($E$7:E25)/(A25-4)</f>
        <v>26098024.07787801</v>
      </c>
      <c r="H25" s="46">
        <f>SUM($F$7:F25)/(A25-4)</f>
        <v>3942.9469013157895</v>
      </c>
      <c r="I25" s="57">
        <f t="shared" si="4"/>
        <v>0.18356084199219302</v>
      </c>
      <c r="J25" s="47">
        <f>AVERAGE($I$7:I25)</f>
        <v>1.1796309035809325</v>
      </c>
      <c r="K25" s="24">
        <f>SUM($E$7:E25)/H25</f>
        <v>5.3359175640886916</v>
      </c>
    </row>
    <row r="26" spans="1:11" x14ac:dyDescent="0.3">
      <c r="A26" s="52">
        <f t="shared" si="6"/>
        <v>24</v>
      </c>
      <c r="B26" s="25">
        <f>'PVT xRegion'!D27</f>
        <v>5320.28</v>
      </c>
      <c r="C26" s="45">
        <f t="shared" si="1"/>
        <v>7698.3337499999998</v>
      </c>
      <c r="D26" s="44">
        <f t="shared" si="5"/>
        <v>7764.4512500000001</v>
      </c>
      <c r="E26" s="55">
        <f t="shared" si="2"/>
        <v>2444.1712500000003</v>
      </c>
      <c r="F26" s="56">
        <f t="shared" si="3"/>
        <v>2444.1712500000003</v>
      </c>
      <c r="G26" s="44">
        <f>SUMSQ($E$7:E26)/(A26-4)</f>
        <v>25091821.528950434</v>
      </c>
      <c r="H26" s="46">
        <f>SUM($F$7:F26)/(A26-4)</f>
        <v>3868.00811875</v>
      </c>
      <c r="I26" s="57">
        <f t="shared" si="4"/>
        <v>0.45940650680039402</v>
      </c>
      <c r="J26" s="47">
        <f>AVERAGE($I$7:I26)</f>
        <v>1.1436196837419055</v>
      </c>
      <c r="K26" s="24">
        <f>SUM($E$7:E26)/H26</f>
        <v>6.0711896547386228</v>
      </c>
    </row>
    <row r="27" spans="1:11" x14ac:dyDescent="0.3">
      <c r="A27" s="52">
        <f t="shared" si="6"/>
        <v>25</v>
      </c>
      <c r="B27" s="25">
        <f>'PVT xRegion'!D28</f>
        <v>4082.4259999999999</v>
      </c>
      <c r="C27" s="45">
        <f t="shared" si="1"/>
        <v>5321.0634999999993</v>
      </c>
      <c r="D27" s="44">
        <f t="shared" si="5"/>
        <v>7698.3337499999998</v>
      </c>
      <c r="E27" s="55">
        <f t="shared" si="2"/>
        <v>3615.9077499999999</v>
      </c>
      <c r="F27" s="56">
        <f t="shared" si="3"/>
        <v>3615.9077499999999</v>
      </c>
      <c r="G27" s="44">
        <f>SUMSQ($E$7:E27)/(A27-4)</f>
        <v>24519581.877881844</v>
      </c>
      <c r="H27" s="46">
        <f>SUM($F$7:F27)/(A27-4)</f>
        <v>3856.003339285714</v>
      </c>
      <c r="I27" s="57">
        <f t="shared" si="4"/>
        <v>0.88572524033503608</v>
      </c>
      <c r="J27" s="47">
        <f>AVERAGE($I$7:I27)</f>
        <v>1.1313389959606259</v>
      </c>
      <c r="K27" s="24">
        <f>SUM($E$7:E27)/H27</f>
        <v>7.0278255075421896</v>
      </c>
    </row>
    <row r="28" spans="1:11" x14ac:dyDescent="0.3">
      <c r="A28" s="52">
        <f t="shared" si="6"/>
        <v>26</v>
      </c>
      <c r="B28" s="25">
        <f>'PVT xRegion'!D29</f>
        <v>15613.103999999999</v>
      </c>
      <c r="C28" s="45">
        <f t="shared" si="1"/>
        <v>8202.9076249999998</v>
      </c>
      <c r="D28" s="44">
        <f t="shared" si="5"/>
        <v>5321.0634999999993</v>
      </c>
      <c r="E28" s="55">
        <f t="shared" si="2"/>
        <v>-10292.040499999999</v>
      </c>
      <c r="F28" s="56">
        <f t="shared" si="3"/>
        <v>10292.040499999999</v>
      </c>
      <c r="G28" s="44">
        <f>SUMSQ($E$7:E28)/(A28-4)</f>
        <v>28219878.049507227</v>
      </c>
      <c r="H28" s="46">
        <f>SUM($F$7:F28)/(A28-4)</f>
        <v>4148.5504829545453</v>
      </c>
      <c r="I28" s="57">
        <f t="shared" si="4"/>
        <v>0.65919246422748479</v>
      </c>
      <c r="J28" s="47">
        <f>AVERAGE($I$7:I28)</f>
        <v>1.1098777899727559</v>
      </c>
      <c r="K28" s="24">
        <f>SUM($E$7:E28)/H28</f>
        <v>4.0513616006499866</v>
      </c>
    </row>
    <row r="29" spans="1:11" x14ac:dyDescent="0.3">
      <c r="A29" s="52">
        <f t="shared" si="6"/>
        <v>27</v>
      </c>
      <c r="B29" s="25">
        <f>'PVT xRegion'!D30</f>
        <v>4238.174</v>
      </c>
      <c r="C29" s="45">
        <f t="shared" si="1"/>
        <v>7313.4959999999992</v>
      </c>
      <c r="D29" s="44">
        <f t="shared" si="5"/>
        <v>8202.9076249999998</v>
      </c>
      <c r="E29" s="55">
        <f t="shared" si="2"/>
        <v>3964.7336249999998</v>
      </c>
      <c r="F29" s="56">
        <f t="shared" si="3"/>
        <v>3964.7336249999998</v>
      </c>
      <c r="G29" s="44">
        <f>SUMSQ($E$7:E29)/(A29-4)</f>
        <v>27676366.513320204</v>
      </c>
      <c r="H29" s="46">
        <f>SUM($F$7:F29)/(A29-4)</f>
        <v>4140.5584456521738</v>
      </c>
      <c r="I29" s="57">
        <f t="shared" si="4"/>
        <v>0.93548155998314364</v>
      </c>
      <c r="J29" s="47">
        <f>AVERAGE($I$7:I29)</f>
        <v>1.102295345190599</v>
      </c>
      <c r="K29" s="24">
        <f>SUM($E$7:E29)/H29</f>
        <v>5.0167174362221161</v>
      </c>
    </row>
    <row r="30" spans="1:11" x14ac:dyDescent="0.3">
      <c r="A30" s="52">
        <f t="shared" si="6"/>
        <v>28</v>
      </c>
      <c r="B30" s="25">
        <f>'PVT xRegion'!D31</f>
        <v>2965.71</v>
      </c>
      <c r="C30" s="45">
        <f t="shared" si="1"/>
        <v>6724.8534999999993</v>
      </c>
      <c r="D30" s="44">
        <f t="shared" si="5"/>
        <v>7313.4959999999992</v>
      </c>
      <c r="E30" s="55">
        <f t="shared" si="2"/>
        <v>4347.7859999999991</v>
      </c>
      <c r="F30" s="56">
        <f t="shared" si="3"/>
        <v>4347.7859999999991</v>
      </c>
      <c r="G30" s="44">
        <f>SUMSQ($E$7:E30)/(A30-4)</f>
        <v>27310819.704506695</v>
      </c>
      <c r="H30" s="46">
        <f>SUM($F$7:F30)/(A30-4)</f>
        <v>4149.1929270833325</v>
      </c>
      <c r="I30" s="57">
        <f t="shared" si="4"/>
        <v>1.4660185925124167</v>
      </c>
      <c r="J30" s="47">
        <f>AVERAGE($I$7:I30)</f>
        <v>1.1174504804956746</v>
      </c>
      <c r="K30" s="24">
        <f>SUM($E$7:E30)/H30</f>
        <v>6.0541406946959961</v>
      </c>
    </row>
    <row r="31" spans="1:11" x14ac:dyDescent="0.3">
      <c r="A31" s="52">
        <f t="shared" si="6"/>
        <v>29</v>
      </c>
      <c r="B31" s="25">
        <f>'PVT xRegion'!D32</f>
        <v>11960.233</v>
      </c>
      <c r="C31" s="45">
        <f t="shared" si="1"/>
        <v>8694.3052499999994</v>
      </c>
      <c r="D31" s="44">
        <f t="shared" si="5"/>
        <v>6724.8534999999993</v>
      </c>
      <c r="E31" s="55">
        <f t="shared" si="2"/>
        <v>-5235.3795000000009</v>
      </c>
      <c r="F31" s="56">
        <f t="shared" si="3"/>
        <v>5235.3795000000009</v>
      </c>
      <c r="G31" s="44">
        <f>SUMSQ($E$7:E31)/(A31-4)</f>
        <v>27314754.856687237</v>
      </c>
      <c r="H31" s="46">
        <f>SUM($F$7:F31)/(A31-4)</f>
        <v>4192.6403899999996</v>
      </c>
      <c r="I31" s="57">
        <f t="shared" si="4"/>
        <v>0.43773223314294973</v>
      </c>
      <c r="J31" s="47">
        <f>AVERAGE($I$7:I31)</f>
        <v>1.0902617506015657</v>
      </c>
      <c r="K31" s="24">
        <f>SUM($E$7:E31)/H31</f>
        <v>4.7426958671263488</v>
      </c>
    </row>
    <row r="32" spans="1:11" x14ac:dyDescent="0.3">
      <c r="A32" s="52">
        <f t="shared" si="6"/>
        <v>30</v>
      </c>
      <c r="B32" s="25">
        <f>'PVT xRegion'!D33</f>
        <v>3455.8850000000002</v>
      </c>
      <c r="C32" s="45">
        <f t="shared" si="1"/>
        <v>5655.0005000000001</v>
      </c>
      <c r="D32" s="44">
        <f t="shared" si="5"/>
        <v>8694.3052499999994</v>
      </c>
      <c r="E32" s="55">
        <f t="shared" si="2"/>
        <v>5238.4202499999992</v>
      </c>
      <c r="F32" s="56">
        <f t="shared" si="3"/>
        <v>5238.4202499999992</v>
      </c>
      <c r="G32" s="44">
        <f>SUMSQ($E$7:E32)/(A32-4)</f>
        <v>27319612.235876575</v>
      </c>
      <c r="H32" s="46">
        <f>SUM($F$7:F32)/(A32-4)</f>
        <v>4232.8626923076918</v>
      </c>
      <c r="I32" s="57">
        <f t="shared" si="4"/>
        <v>1.5157970389639699</v>
      </c>
      <c r="J32" s="47">
        <f>AVERAGE($I$7:I32)</f>
        <v>1.1066284924616581</v>
      </c>
      <c r="K32" s="24">
        <f>SUM($E$7:E32)/H32</f>
        <v>5.9351886243924952</v>
      </c>
    </row>
    <row r="33" spans="1:11" x14ac:dyDescent="0.3">
      <c r="A33" s="52">
        <f t="shared" si="6"/>
        <v>31</v>
      </c>
      <c r="B33" s="25">
        <f>'PVT xRegion'!D34</f>
        <v>6562.4189999999999</v>
      </c>
      <c r="C33" s="45">
        <f t="shared" si="1"/>
        <v>6236.0617500000008</v>
      </c>
      <c r="D33" s="44">
        <f t="shared" si="5"/>
        <v>5655.0005000000001</v>
      </c>
      <c r="E33" s="55">
        <f t="shared" si="2"/>
        <v>-907.41849999999977</v>
      </c>
      <c r="F33" s="56">
        <f t="shared" si="3"/>
        <v>907.41849999999977</v>
      </c>
      <c r="G33" s="44">
        <f>SUMSQ($E$7:E33)/(A33-4)</f>
        <v>26338271.350627154</v>
      </c>
      <c r="H33" s="46">
        <f>SUM($F$7:F33)/(A33-4)</f>
        <v>4109.6980925925918</v>
      </c>
      <c r="I33" s="57">
        <f t="shared" si="4"/>
        <v>0.13827500194669065</v>
      </c>
      <c r="J33" s="47">
        <f>AVERAGE($I$7:I33)</f>
        <v>1.0707635483685112</v>
      </c>
      <c r="K33" s="24">
        <f>SUM($E$7:E33)/H33</f>
        <v>5.8922625103888766</v>
      </c>
    </row>
    <row r="34" spans="1:11" x14ac:dyDescent="0.3">
      <c r="A34" s="52">
        <f t="shared" si="6"/>
        <v>32</v>
      </c>
      <c r="B34" s="25">
        <f>'PVT xRegion'!D35</f>
        <v>3050.0104999999999</v>
      </c>
      <c r="C34" s="45">
        <f t="shared" si="1"/>
        <v>6257.1368750000001</v>
      </c>
      <c r="D34" s="44">
        <f t="shared" si="5"/>
        <v>6236.0617500000008</v>
      </c>
      <c r="E34" s="55">
        <f t="shared" si="2"/>
        <v>3186.0512500000009</v>
      </c>
      <c r="F34" s="56">
        <f t="shared" si="3"/>
        <v>3186.0512500000009</v>
      </c>
      <c r="G34" s="44">
        <f>SUMSQ($E$7:E34)/(A34-4)</f>
        <v>25760151.751234274</v>
      </c>
      <c r="H34" s="46">
        <f>SUM($F$7:F34)/(A34-4)</f>
        <v>4076.7107053571422</v>
      </c>
      <c r="I34" s="57">
        <f t="shared" si="4"/>
        <v>1.0446033710375755</v>
      </c>
      <c r="J34" s="47">
        <f>AVERAGE($I$7:I34)</f>
        <v>1.0698292563209777</v>
      </c>
      <c r="K34" s="24">
        <f>SUM($E$7:E34)/H34</f>
        <v>6.7214657184264155</v>
      </c>
    </row>
    <row r="35" spans="1:11" x14ac:dyDescent="0.3">
      <c r="A35" s="52">
        <f t="shared" si="6"/>
        <v>33</v>
      </c>
      <c r="B35" s="25">
        <f>'PVT xRegion'!D36</f>
        <v>12023.450999999999</v>
      </c>
      <c r="C35" s="45">
        <f t="shared" si="1"/>
        <v>6272.9413750000003</v>
      </c>
      <c r="D35" s="44">
        <f t="shared" si="5"/>
        <v>6257.1368750000001</v>
      </c>
      <c r="E35" s="55">
        <f t="shared" si="2"/>
        <v>-5766.314124999999</v>
      </c>
      <c r="F35" s="56">
        <f t="shared" si="3"/>
        <v>5766.314124999999</v>
      </c>
      <c r="G35" s="44">
        <f>SUMSQ($E$7:E35)/(A35-4)</f>
        <v>26018435.435266696</v>
      </c>
      <c r="H35" s="46">
        <f>SUM($F$7:F35)/(A35-4)</f>
        <v>4134.9728922413788</v>
      </c>
      <c r="I35" s="57">
        <f t="shared" si="4"/>
        <v>0.4795889403965633</v>
      </c>
      <c r="J35" s="47">
        <f>AVERAGE($I$7:I35)</f>
        <v>1.0494761419787566</v>
      </c>
      <c r="K35" s="24">
        <f>SUM($E$7:E35)/H35</f>
        <v>5.2322367495068587</v>
      </c>
    </row>
    <row r="36" spans="1:11" x14ac:dyDescent="0.3">
      <c r="A36" s="52">
        <f t="shared" si="6"/>
        <v>34</v>
      </c>
      <c r="B36" s="25">
        <f>'PVT xRegion'!D37</f>
        <v>3090.9140000000002</v>
      </c>
      <c r="C36" s="45">
        <f t="shared" si="1"/>
        <v>6181.698625</v>
      </c>
      <c r="D36" s="44">
        <f t="shared" si="5"/>
        <v>6272.9413750000003</v>
      </c>
      <c r="E36" s="55">
        <f t="shared" si="2"/>
        <v>3182.0273750000001</v>
      </c>
      <c r="F36" s="56">
        <f t="shared" si="3"/>
        <v>3182.0273750000001</v>
      </c>
      <c r="G36" s="44">
        <f>SUMSQ($E$7:E36)/(A36-4)</f>
        <v>25488664.194599453</v>
      </c>
      <c r="H36" s="46">
        <f>SUM($F$7:F36)/(A36-4)</f>
        <v>4103.2080416666668</v>
      </c>
      <c r="I36" s="57">
        <f t="shared" si="4"/>
        <v>1.0294778097999491</v>
      </c>
      <c r="J36" s="47">
        <f>AVERAGE($I$7:I36)</f>
        <v>1.0488095309061296</v>
      </c>
      <c r="K36" s="24">
        <f>SUM($E$7:E36)/H36</f>
        <v>6.0482393892754232</v>
      </c>
    </row>
    <row r="37" spans="1:11" x14ac:dyDescent="0.3">
      <c r="A37" s="52">
        <f t="shared" si="6"/>
        <v>35</v>
      </c>
      <c r="B37" s="25">
        <f>'PVT xRegion'!D38</f>
        <v>15596.555</v>
      </c>
      <c r="C37" s="45">
        <f t="shared" si="1"/>
        <v>8440.2326250000006</v>
      </c>
      <c r="D37" s="44">
        <f t="shared" si="5"/>
        <v>6181.698625</v>
      </c>
      <c r="E37" s="55">
        <f t="shared" si="2"/>
        <v>-9414.8563749999994</v>
      </c>
      <c r="F37" s="56">
        <f t="shared" si="3"/>
        <v>9414.8563749999994</v>
      </c>
      <c r="G37" s="44">
        <f>SUMSQ($E$7:E37)/(A37-4)</f>
        <v>27525788.593543924</v>
      </c>
      <c r="H37" s="46">
        <f>SUM($F$7:F37)/(A37-4)</f>
        <v>4274.5515362903225</v>
      </c>
      <c r="I37" s="57">
        <f t="shared" si="4"/>
        <v>0.60364974027918339</v>
      </c>
      <c r="J37" s="47">
        <f>AVERAGE($I$7:I37)</f>
        <v>1.0344495376600993</v>
      </c>
      <c r="K37" s="24">
        <f>SUM($E$7:E37)/H37</f>
        <v>3.6032617677518859</v>
      </c>
    </row>
    <row r="38" spans="1:11" x14ac:dyDescent="0.3">
      <c r="A38" s="52">
        <f t="shared" si="6"/>
        <v>36</v>
      </c>
      <c r="B38" s="25">
        <f>'PVT xRegion'!D39</f>
        <v>10897.022000000001</v>
      </c>
      <c r="C38" s="45">
        <f t="shared" si="1"/>
        <v>10401.985499999999</v>
      </c>
      <c r="D38" s="44">
        <f t="shared" si="5"/>
        <v>8440.2326250000006</v>
      </c>
      <c r="E38" s="55">
        <f t="shared" si="2"/>
        <v>-2456.7893750000003</v>
      </c>
      <c r="F38" s="56">
        <f t="shared" si="3"/>
        <v>2456.7893750000003</v>
      </c>
      <c r="G38" s="44">
        <f>SUMSQ($E$7:E38)/(A38-4)</f>
        <v>26854226.888530456</v>
      </c>
      <c r="H38" s="46">
        <f>SUM($F$7:F38)/(A38-4)</f>
        <v>4217.7464687499996</v>
      </c>
      <c r="I38" s="57">
        <f t="shared" si="4"/>
        <v>0.22545511746236724</v>
      </c>
      <c r="J38" s="47">
        <f>AVERAGE($I$7:I38)</f>
        <v>1.0091684620289201</v>
      </c>
      <c r="K38" s="24">
        <f>SUM($E$7:E38)/H38</f>
        <v>3.0693022555802498</v>
      </c>
    </row>
    <row r="39" spans="1:11" x14ac:dyDescent="0.3">
      <c r="A39" s="52">
        <f t="shared" si="6"/>
        <v>37</v>
      </c>
      <c r="B39" s="25">
        <f>'PVT xRegion'!D40</f>
        <v>4815.59</v>
      </c>
      <c r="C39" s="45">
        <f t="shared" si="1"/>
        <v>8600.0202500000014</v>
      </c>
      <c r="D39" s="44">
        <f t="shared" si="5"/>
        <v>10401.985499999999</v>
      </c>
      <c r="E39" s="55">
        <f t="shared" si="2"/>
        <v>5586.3954999999987</v>
      </c>
      <c r="F39" s="56">
        <f t="shared" si="3"/>
        <v>5586.3954999999987</v>
      </c>
      <c r="G39" s="44">
        <f>SUMSQ($E$7:E39)/(A39-4)</f>
        <v>26986153.7913756</v>
      </c>
      <c r="H39" s="46">
        <f>SUM($F$7:F39)/(A39-4)</f>
        <v>4259.2206818181812</v>
      </c>
      <c r="I39" s="57">
        <f t="shared" si="4"/>
        <v>1.1600646026758921</v>
      </c>
      <c r="J39" s="47">
        <f>AVERAGE($I$7:I39)</f>
        <v>1.0137410723515556</v>
      </c>
      <c r="K39" s="24">
        <f>SUM($E$7:E39)/H39</f>
        <v>4.3510152758952776</v>
      </c>
    </row>
    <row r="40" spans="1:11" x14ac:dyDescent="0.3">
      <c r="A40" s="52">
        <f t="shared" si="6"/>
        <v>38</v>
      </c>
      <c r="B40" s="25">
        <f>'PVT xRegion'!D41</f>
        <v>2182.8719999999998</v>
      </c>
      <c r="C40" s="45">
        <f t="shared" si="1"/>
        <v>8373.0097500000011</v>
      </c>
      <c r="D40" s="44">
        <f t="shared" si="5"/>
        <v>8600.0202500000014</v>
      </c>
      <c r="E40" s="55">
        <f t="shared" si="2"/>
        <v>6417.148250000002</v>
      </c>
      <c r="F40" s="56">
        <f t="shared" si="3"/>
        <v>6417.148250000002</v>
      </c>
      <c r="G40" s="44">
        <f>SUMSQ($E$7:E40)/(A40-4)</f>
        <v>27403613.728760969</v>
      </c>
      <c r="H40" s="46">
        <f>SUM($F$7:F40)/(A40-4)</f>
        <v>4322.6891397058816</v>
      </c>
      <c r="I40" s="57">
        <f t="shared" si="4"/>
        <v>2.9397730375395361</v>
      </c>
      <c r="J40" s="47">
        <f>AVERAGE($I$7:I40)</f>
        <v>1.0703890713276729</v>
      </c>
      <c r="K40" s="24">
        <f>SUM($E$7:E40)/H40</f>
        <v>5.7716578022766534</v>
      </c>
    </row>
    <row r="41" spans="1:11" x14ac:dyDescent="0.3">
      <c r="A41" s="52">
        <f t="shared" si="6"/>
        <v>39</v>
      </c>
      <c r="B41" s="25">
        <f>'PVT xRegion'!D42</f>
        <v>6643.72</v>
      </c>
      <c r="C41" s="45">
        <f t="shared" si="1"/>
        <v>6134.8010000000004</v>
      </c>
      <c r="D41" s="44">
        <f t="shared" si="5"/>
        <v>8373.0097500000011</v>
      </c>
      <c r="E41" s="55">
        <f t="shared" si="2"/>
        <v>1729.2897500000008</v>
      </c>
      <c r="F41" s="56">
        <f t="shared" si="3"/>
        <v>1729.2897500000008</v>
      </c>
      <c r="G41" s="44">
        <f>SUMSQ($E$7:E41)/(A41-4)</f>
        <v>26706094.566209372</v>
      </c>
      <c r="H41" s="46">
        <f>SUM($F$7:F41)/(A41-4)</f>
        <v>4248.592014285713</v>
      </c>
      <c r="I41" s="57">
        <f t="shared" si="4"/>
        <v>0.26028937854093803</v>
      </c>
      <c r="J41" s="47">
        <f>AVERAGE($I$7:I41)</f>
        <v>1.0472433658194804</v>
      </c>
      <c r="K41" s="24">
        <f>SUM($E$7:E41)/H41</f>
        <v>6.2793443475615209</v>
      </c>
    </row>
    <row r="42" spans="1:11" x14ac:dyDescent="0.3">
      <c r="A42" s="52">
        <f t="shared" si="6"/>
        <v>40</v>
      </c>
      <c r="B42" s="25">
        <f>'PVT xRegion'!D43</f>
        <v>9447.7535000000007</v>
      </c>
      <c r="C42" s="45">
        <f t="shared" si="1"/>
        <v>5772.4838749999999</v>
      </c>
      <c r="D42" s="44">
        <f t="shared" si="5"/>
        <v>6134.8010000000004</v>
      </c>
      <c r="E42" s="55">
        <f t="shared" si="2"/>
        <v>-3312.9525000000003</v>
      </c>
      <c r="F42" s="56">
        <f t="shared" si="3"/>
        <v>3312.9525000000003</v>
      </c>
      <c r="G42" s="44">
        <f>SUMSQ($E$7:E42)/(A42-4)</f>
        <v>26269137.891238451</v>
      </c>
      <c r="H42" s="46">
        <f>SUM($F$7:F42)/(A42-4)</f>
        <v>4222.602027777777</v>
      </c>
      <c r="I42" s="57">
        <f t="shared" si="4"/>
        <v>0.35066034481107072</v>
      </c>
      <c r="J42" s="47">
        <f>AVERAGE($I$7:I42)</f>
        <v>1.0278938374581357</v>
      </c>
      <c r="K42" s="24">
        <f>SUM($E$7:E42)/H42</f>
        <v>5.5334174512051977</v>
      </c>
    </row>
    <row r="43" spans="1:11" x14ac:dyDescent="0.3">
      <c r="A43" s="52">
        <f t="shared" si="6"/>
        <v>41</v>
      </c>
      <c r="B43" s="25">
        <f>'PVT xRegion'!D44</f>
        <v>10943.741</v>
      </c>
      <c r="C43" s="45">
        <f t="shared" si="1"/>
        <v>7304.5216250000012</v>
      </c>
      <c r="D43" s="44">
        <f t="shared" si="5"/>
        <v>5772.4838749999999</v>
      </c>
      <c r="E43" s="55">
        <f t="shared" si="2"/>
        <v>-5171.2571250000001</v>
      </c>
      <c r="F43" s="56">
        <f t="shared" si="3"/>
        <v>5171.2571250000001</v>
      </c>
      <c r="G43" s="44">
        <f>SUMSQ($E$7:E43)/(A43-4)</f>
        <v>26281915.252363447</v>
      </c>
      <c r="H43" s="46">
        <f>SUM($F$7:F43)/(A43-4)</f>
        <v>4248.2413547297292</v>
      </c>
      <c r="I43" s="57">
        <f t="shared" si="4"/>
        <v>0.47253102252694029</v>
      </c>
      <c r="J43" s="47">
        <f>AVERAGE($I$7:I43)</f>
        <v>1.0128840316491843</v>
      </c>
      <c r="K43" s="24">
        <f>SUM($E$7:E43)/H43</f>
        <v>4.282751639038529</v>
      </c>
    </row>
    <row r="44" spans="1:11" x14ac:dyDescent="0.3">
      <c r="A44" s="52">
        <f t="shared" si="6"/>
        <v>42</v>
      </c>
      <c r="B44" s="25">
        <f>'PVT xRegion'!D45</f>
        <v>8933.92</v>
      </c>
      <c r="C44" s="45">
        <f t="shared" si="1"/>
        <v>8992.283625</v>
      </c>
      <c r="D44" s="44">
        <f t="shared" si="5"/>
        <v>7304.5216250000012</v>
      </c>
      <c r="E44" s="55">
        <f t="shared" si="2"/>
        <v>-1629.3983749999989</v>
      </c>
      <c r="F44" s="56">
        <f t="shared" si="3"/>
        <v>1629.3983749999989</v>
      </c>
      <c r="G44" s="44">
        <f>SUMSQ($E$7:E44)/(A44-4)</f>
        <v>25660152.721102636</v>
      </c>
      <c r="H44" s="46">
        <f>SUM($F$7:F44)/(A44-4)</f>
        <v>4179.3244342105254</v>
      </c>
      <c r="I44" s="57">
        <f t="shared" si="4"/>
        <v>0.18238336307018629</v>
      </c>
      <c r="J44" s="47">
        <f>AVERAGE($I$7:I44)</f>
        <v>0.9910287508971054</v>
      </c>
      <c r="K44" s="24">
        <f>SUM($E$7:E44)/H44</f>
        <v>3.9635028365844232</v>
      </c>
    </row>
    <row r="45" spans="1:11" x14ac:dyDescent="0.3">
      <c r="A45" s="52">
        <f t="shared" si="6"/>
        <v>43</v>
      </c>
      <c r="B45" s="25">
        <f>'PVT xRegion'!D46</f>
        <v>2864.8980000000001</v>
      </c>
      <c r="C45" s="45">
        <f t="shared" si="1"/>
        <v>8047.578125</v>
      </c>
      <c r="D45" s="44">
        <f t="shared" si="5"/>
        <v>8992.283625</v>
      </c>
      <c r="E45" s="55">
        <f t="shared" si="2"/>
        <v>6127.3856249999999</v>
      </c>
      <c r="F45" s="56">
        <f t="shared" si="3"/>
        <v>6127.3856249999999</v>
      </c>
      <c r="G45" s="44">
        <f>SUMSQ($E$7:E45)/(A45-4)</f>
        <v>25964888.666650176</v>
      </c>
      <c r="H45" s="46">
        <f>SUM($F$7:F45)/(A45-4)</f>
        <v>4229.2747211538453</v>
      </c>
      <c r="I45" s="57">
        <f t="shared" si="4"/>
        <v>2.1387796790671079</v>
      </c>
      <c r="J45" s="47">
        <f>AVERAGE($I$7:I45)</f>
        <v>1.0204582618758233</v>
      </c>
      <c r="K45" s="24">
        <f>SUM($E$7:E45)/H45</f>
        <v>5.3654944100696902</v>
      </c>
    </row>
    <row r="46" spans="1:11" x14ac:dyDescent="0.3">
      <c r="A46" s="52">
        <f t="shared" si="6"/>
        <v>44</v>
      </c>
      <c r="B46" s="25">
        <f>'PVT xRegion'!D47</f>
        <v>10371.534</v>
      </c>
      <c r="C46" s="45">
        <f t="shared" si="1"/>
        <v>8278.5232500000002</v>
      </c>
      <c r="D46" s="44">
        <f t="shared" si="5"/>
        <v>8047.578125</v>
      </c>
      <c r="E46" s="55">
        <f t="shared" si="2"/>
        <v>-2323.9558749999997</v>
      </c>
      <c r="F46" s="56">
        <f t="shared" si="3"/>
        <v>2323.9558749999997</v>
      </c>
      <c r="G46" s="44">
        <f>SUMSQ($E$7:E46)/(A46-4)</f>
        <v>25450785.722707596</v>
      </c>
      <c r="H46" s="46">
        <f>SUM($F$7:F46)/(A46-4)</f>
        <v>4181.6417499999998</v>
      </c>
      <c r="I46" s="57">
        <f t="shared" si="4"/>
        <v>0.22407060276715091</v>
      </c>
      <c r="J46" s="47">
        <f>AVERAGE($I$7:I46)</f>
        <v>1.0005485703981065</v>
      </c>
      <c r="K46" s="24">
        <f>SUM($E$7:E46)/H46</f>
        <v>4.8708605896236827</v>
      </c>
    </row>
    <row r="47" spans="1:11" x14ac:dyDescent="0.3">
      <c r="A47" s="52">
        <f t="shared" si="6"/>
        <v>45</v>
      </c>
      <c r="B47" s="25">
        <f>'PVT xRegion'!D48</f>
        <v>10182.52</v>
      </c>
      <c r="C47" s="45">
        <f t="shared" si="1"/>
        <v>8088.2179999999998</v>
      </c>
      <c r="D47" s="44">
        <f t="shared" si="5"/>
        <v>8278.5232500000002</v>
      </c>
      <c r="E47" s="55">
        <f t="shared" si="2"/>
        <v>-1903.9967500000002</v>
      </c>
      <c r="F47" s="56">
        <f t="shared" si="3"/>
        <v>1903.9967500000002</v>
      </c>
      <c r="G47" s="44">
        <f>SUMSQ($E$7:E47)/(A47-4)</f>
        <v>24918454.45200767</v>
      </c>
      <c r="H47" s="46">
        <f>SUM($F$7:F47)/(A47-4)</f>
        <v>4126.0894329268285</v>
      </c>
      <c r="I47" s="57">
        <f t="shared" si="4"/>
        <v>0.18698679207111796</v>
      </c>
      <c r="J47" s="47">
        <f>AVERAGE($I$7:I47)</f>
        <v>0.9807056001950093</v>
      </c>
      <c r="K47" s="24">
        <f>SUM($E$7:E47)/H47</f>
        <v>4.4749871640330596</v>
      </c>
    </row>
    <row r="48" spans="1:11" x14ac:dyDescent="0.3">
      <c r="A48" s="52">
        <f t="shared" si="6"/>
        <v>46</v>
      </c>
      <c r="B48" s="25">
        <f>'PVT xRegion'!D49</f>
        <v>12136.950999999999</v>
      </c>
      <c r="C48" s="45">
        <f t="shared" si="1"/>
        <v>8888.9757499999996</v>
      </c>
      <c r="D48" s="44">
        <f t="shared" si="5"/>
        <v>8088.2179999999998</v>
      </c>
      <c r="E48" s="55">
        <f t="shared" si="2"/>
        <v>-4048.7329999999993</v>
      </c>
      <c r="F48" s="56">
        <f t="shared" si="3"/>
        <v>4048.7329999999993</v>
      </c>
      <c r="G48" s="44">
        <f>SUMSQ($E$7:E48)/(A48-4)</f>
        <v>24715449.31994294</v>
      </c>
      <c r="H48" s="46">
        <f>SUM($F$7:F48)/(A48-4)</f>
        <v>4124.2476130952373</v>
      </c>
      <c r="I48" s="57">
        <f t="shared" si="4"/>
        <v>0.33358732353784731</v>
      </c>
      <c r="J48" s="47">
        <f>AVERAGE($I$7:I48)</f>
        <v>0.96529802217936256</v>
      </c>
      <c r="K48" s="24">
        <f>SUM($E$7:E48)/H48</f>
        <v>3.4952955308086451</v>
      </c>
    </row>
    <row r="49" spans="1:11" x14ac:dyDescent="0.3">
      <c r="A49" s="52">
        <f t="shared" si="6"/>
        <v>47</v>
      </c>
      <c r="B49" s="25">
        <f>'PVT xRegion'!D50</f>
        <v>28431.330999999998</v>
      </c>
      <c r="C49" s="45">
        <f t="shared" si="1"/>
        <v>15280.583999999999</v>
      </c>
      <c r="D49" s="44">
        <f t="shared" si="5"/>
        <v>8888.9757499999996</v>
      </c>
      <c r="E49" s="55">
        <f t="shared" si="2"/>
        <v>-19542.355250000001</v>
      </c>
      <c r="F49" s="56">
        <f t="shared" si="3"/>
        <v>19542.355250000001</v>
      </c>
      <c r="G49" s="44">
        <f>SUMSQ($E$7:E49)/(A49-4)</f>
        <v>33022151.631507121</v>
      </c>
      <c r="H49" s="46">
        <f>SUM($F$7:F49)/(A49-4)</f>
        <v>4482.8082558139531</v>
      </c>
      <c r="I49" s="57">
        <f t="shared" si="4"/>
        <v>0.68735280982800284</v>
      </c>
      <c r="J49" s="47">
        <f>AVERAGE($I$7:I49)</f>
        <v>0.95883418003165666</v>
      </c>
      <c r="K49" s="24">
        <f>SUM($E$7:E49)/H49</f>
        <v>-1.1436784059078822</v>
      </c>
    </row>
    <row r="50" spans="1:11" x14ac:dyDescent="0.3">
      <c r="A50" s="52">
        <f t="shared" si="6"/>
        <v>48</v>
      </c>
      <c r="B50" s="25">
        <f>'PVT xRegion'!D51</f>
        <v>15209.736999999999</v>
      </c>
      <c r="C50" s="45">
        <f t="shared" si="1"/>
        <v>16490.134749999997</v>
      </c>
      <c r="D50" s="44">
        <f t="shared" si="5"/>
        <v>15280.583999999999</v>
      </c>
      <c r="E50" s="55">
        <f t="shared" si="2"/>
        <v>70.846999999999753</v>
      </c>
      <c r="F50" s="56">
        <f t="shared" si="3"/>
        <v>70.846999999999753</v>
      </c>
      <c r="G50" s="59">
        <f>SUMSQ($E$7:E50)/(A50-4)</f>
        <v>32271762.260277618</v>
      </c>
      <c r="H50" s="50">
        <f>SUM($F$7:F50)/(A50-4)</f>
        <v>4382.5364090909088</v>
      </c>
      <c r="I50" s="57">
        <f t="shared" si="4"/>
        <v>4.6580029621813811E-3</v>
      </c>
      <c r="J50" s="51">
        <f>AVERAGE($I$7:I50)</f>
        <v>0.93714835782553219</v>
      </c>
      <c r="K50" s="24">
        <f>SUM($E$7:E50)/H50</f>
        <v>-1.1536798620798672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0B3BF-3CF1-4CC9-BE04-99BFB7856158}">
  <sheetPr>
    <tabColor theme="4" tint="0.79998168889431442"/>
  </sheetPr>
  <dimension ref="A1:F49"/>
  <sheetViews>
    <sheetView topLeftCell="A7" workbookViewId="0">
      <selection activeCell="N41" sqref="N41"/>
    </sheetView>
  </sheetViews>
  <sheetFormatPr defaultRowHeight="14.4" x14ac:dyDescent="0.3"/>
  <cols>
    <col min="1" max="1" width="12.21875" style="74" bestFit="1" customWidth="1"/>
    <col min="2" max="6" width="11.21875" style="74" bestFit="1" customWidth="1"/>
  </cols>
  <sheetData>
    <row r="1" spans="1:6" x14ac:dyDescent="0.3">
      <c r="A1" s="74" t="s">
        <v>9016</v>
      </c>
      <c r="B1" s="74" t="s">
        <v>9007</v>
      </c>
      <c r="C1" s="74" t="s">
        <v>9008</v>
      </c>
      <c r="D1" s="74" t="s">
        <v>8962</v>
      </c>
      <c r="E1" s="74" t="s">
        <v>9017</v>
      </c>
      <c r="F1" s="74" t="s">
        <v>9010</v>
      </c>
    </row>
    <row r="2" spans="1:6" x14ac:dyDescent="0.3">
      <c r="A2" s="74">
        <v>14205.706999999997</v>
      </c>
      <c r="B2" s="74">
        <v>27703.071032323736</v>
      </c>
      <c r="C2" s="74">
        <v>26240.013137414957</v>
      </c>
      <c r="D2" s="74">
        <v>20941.521923113141</v>
      </c>
      <c r="E2" s="74">
        <v>47115.349639583328</v>
      </c>
    </row>
    <row r="3" spans="1:6" x14ac:dyDescent="0.3">
      <c r="A3" s="74">
        <v>4519.8919999999998</v>
      </c>
      <c r="B3" s="74">
        <v>16793.511463564511</v>
      </c>
      <c r="C3" s="74">
        <v>25539.796918857817</v>
      </c>
      <c r="D3" s="74">
        <v>24177.716309639174</v>
      </c>
      <c r="E3" s="74">
        <v>37242.456847708323</v>
      </c>
    </row>
    <row r="4" spans="1:6" x14ac:dyDescent="0.3">
      <c r="A4" s="74">
        <v>55205.797000000028</v>
      </c>
      <c r="B4" s="74">
        <v>35461.728450576324</v>
      </c>
      <c r="C4" s="74">
        <v>23388.726926127089</v>
      </c>
      <c r="D4" s="74">
        <v>27093.80985361931</v>
      </c>
      <c r="E4" s="74">
        <v>27425.687393395823</v>
      </c>
    </row>
    <row r="5" spans="1:6" x14ac:dyDescent="0.3">
      <c r="A5" s="74">
        <v>27906.854999999992</v>
      </c>
      <c r="B5" s="74">
        <v>30560.306521446415</v>
      </c>
      <c r="C5" s="74">
        <v>27749.699724221948</v>
      </c>
      <c r="D5" s="74">
        <v>29705.952111200448</v>
      </c>
      <c r="E5" s="74">
        <v>35759.720275377083</v>
      </c>
    </row>
    <row r="6" spans="1:6" x14ac:dyDescent="0.3">
      <c r="A6" s="74">
        <v>23644.303</v>
      </c>
      <c r="B6" s="74">
        <v>26669.286919669008</v>
      </c>
      <c r="C6" s="74">
        <v>28631.539310593489</v>
      </c>
      <c r="D6" s="74">
        <v>32030.292638529478</v>
      </c>
      <c r="E6" s="74">
        <v>33403.860692763956</v>
      </c>
      <c r="F6" s="74">
        <v>25459.562750000005</v>
      </c>
    </row>
    <row r="7" spans="1:6" x14ac:dyDescent="0.3">
      <c r="A7" s="74">
        <v>34322.935600000019</v>
      </c>
      <c r="B7" s="74">
        <v>22011.705617345368</v>
      </c>
      <c r="C7" s="74">
        <v>28837.776623631104</v>
      </c>
      <c r="D7" s="74">
        <v>34082.980991753298</v>
      </c>
      <c r="E7" s="74">
        <v>30475.993384934769</v>
      </c>
      <c r="F7" s="74">
        <v>27819.211750000006</v>
      </c>
    </row>
    <row r="8" spans="1:6" x14ac:dyDescent="0.3">
      <c r="A8" s="74">
        <v>33781.542999999998</v>
      </c>
      <c r="B8" s="74">
        <v>43159.571925640463</v>
      </c>
      <c r="C8" s="74">
        <v>30316.650915714697</v>
      </c>
      <c r="D8" s="74">
        <v>35880.166727018812</v>
      </c>
      <c r="E8" s="74">
        <v>31630.076049454343</v>
      </c>
      <c r="F8" s="74">
        <v>35269.972650000011</v>
      </c>
    </row>
    <row r="9" spans="1:6" x14ac:dyDescent="0.3">
      <c r="A9" s="74">
        <v>27117.536499999995</v>
      </c>
      <c r="B9" s="74">
        <v>33924.707648484808</v>
      </c>
      <c r="C9" s="74">
        <v>31649.523475523372</v>
      </c>
      <c r="D9" s="74">
        <v>37437.999400472901</v>
      </c>
      <c r="E9" s="74">
        <v>32275.516134618036</v>
      </c>
      <c r="F9" s="74">
        <v>29913.909150000007</v>
      </c>
    </row>
    <row r="10" spans="1:6" x14ac:dyDescent="0.3">
      <c r="A10" s="74">
        <v>81623.526799999978</v>
      </c>
      <c r="B10" s="74">
        <v>41166.082287742443</v>
      </c>
      <c r="C10" s="74">
        <v>32003.035625291577</v>
      </c>
      <c r="D10" s="74">
        <v>38772.62856826248</v>
      </c>
      <c r="E10" s="74">
        <v>30728.122244232625</v>
      </c>
      <c r="F10" s="74">
        <v>29716.579525000001</v>
      </c>
    </row>
    <row r="11" spans="1:6" x14ac:dyDescent="0.3">
      <c r="A11" s="74">
        <v>31453.392999999989</v>
      </c>
      <c r="B11" s="74">
        <v>31326.147884071877</v>
      </c>
      <c r="C11" s="74">
        <v>39404.971177428859</v>
      </c>
      <c r="D11" s="74">
        <v>39900.203786534425</v>
      </c>
      <c r="E11" s="74">
        <v>45996.743610962832</v>
      </c>
      <c r="F11" s="74">
        <v>44211.385475000003</v>
      </c>
    </row>
    <row r="12" spans="1:6" x14ac:dyDescent="0.3">
      <c r="A12" s="74">
        <v>77907.660700000008</v>
      </c>
      <c r="B12" s="74">
        <v>64072.193317654412</v>
      </c>
      <c r="C12" s="74">
        <v>40299.044380927611</v>
      </c>
      <c r="D12" s="74">
        <v>40836.874611435647</v>
      </c>
      <c r="E12" s="74">
        <v>41633.738427673976</v>
      </c>
      <c r="F12" s="74">
        <v>43493.999824999992</v>
      </c>
    </row>
    <row r="13" spans="1:6" x14ac:dyDescent="0.3">
      <c r="A13" s="74">
        <v>68167.058499999999</v>
      </c>
      <c r="B13" s="74">
        <v>56641.928710827393</v>
      </c>
      <c r="C13" s="74">
        <v>47032.128538061093</v>
      </c>
      <c r="D13" s="74">
        <v>41598.790599113032</v>
      </c>
      <c r="E13" s="74">
        <v>52515.915109371781</v>
      </c>
      <c r="F13" s="74">
        <v>54525.529249999992</v>
      </c>
    </row>
    <row r="14" spans="1:6" x14ac:dyDescent="0.3">
      <c r="A14" s="74">
        <v>18066.957599999994</v>
      </c>
      <c r="B14" s="74">
        <v>49415.076322465356</v>
      </c>
      <c r="C14" s="74">
        <v>52418.075655072549</v>
      </c>
      <c r="D14" s="74">
        <v>42202.101305713484</v>
      </c>
      <c r="E14" s="74">
        <v>57211.258126560249</v>
      </c>
      <c r="F14" s="74">
        <v>64787.909749999992</v>
      </c>
    </row>
    <row r="15" spans="1:6" x14ac:dyDescent="0.3">
      <c r="A15" s="74">
        <v>11951.411</v>
      </c>
      <c r="B15" s="74">
        <v>29386.903273003856</v>
      </c>
      <c r="C15" s="74">
        <v>50944.832893001148</v>
      </c>
      <c r="D15" s="74">
        <v>42662.956287383902</v>
      </c>
      <c r="E15" s="74">
        <v>45467.967968592173</v>
      </c>
      <c r="F15" s="74">
        <v>48898.767449999992</v>
      </c>
    </row>
    <row r="16" spans="1:6" x14ac:dyDescent="0.3">
      <c r="A16" s="74">
        <v>32339.318399999989</v>
      </c>
      <c r="B16" s="74">
        <v>52131.404256139562</v>
      </c>
      <c r="C16" s="74">
        <v>48103.081427111574</v>
      </c>
      <c r="D16" s="74">
        <v>42997.50510027117</v>
      </c>
      <c r="E16" s="74">
        <v>35413.000878014522</v>
      </c>
      <c r="F16" s="74">
        <v>44023.271949999995</v>
      </c>
    </row>
    <row r="17" spans="1:6" x14ac:dyDescent="0.3">
      <c r="A17" s="74">
        <v>34154.468499999995</v>
      </c>
      <c r="B17" s="74">
        <v>41099.984824724728</v>
      </c>
      <c r="C17" s="74">
        <v>47469.789649873397</v>
      </c>
      <c r="D17" s="74">
        <v>43221.897300522185</v>
      </c>
      <c r="E17" s="74">
        <v>34490.896134610157</v>
      </c>
      <c r="F17" s="74">
        <v>32631.186374999997</v>
      </c>
    </row>
    <row r="18" spans="1:6" x14ac:dyDescent="0.3">
      <c r="A18" s="74">
        <v>29959.530499999997</v>
      </c>
      <c r="B18" s="74">
        <v>36104.778948944455</v>
      </c>
      <c r="C18" s="74">
        <v>46812.889413834215</v>
      </c>
      <c r="D18" s="74">
        <v>43352.282444283846</v>
      </c>
      <c r="E18" s="74">
        <v>34389.967844227111</v>
      </c>
      <c r="F18" s="74">
        <v>24128.038874999995</v>
      </c>
    </row>
    <row r="19" spans="1:6" x14ac:dyDescent="0.3">
      <c r="A19" s="74">
        <v>23599.374</v>
      </c>
      <c r="B19" s="74">
        <v>24412.333426683366</v>
      </c>
      <c r="C19" s="74">
        <v>45396.031127654976</v>
      </c>
      <c r="D19" s="74">
        <v>43404.810087703067</v>
      </c>
      <c r="E19" s="74">
        <v>33060.836640958973</v>
      </c>
      <c r="F19" s="74">
        <v>27101.182099999995</v>
      </c>
    </row>
    <row r="20" spans="1:6" x14ac:dyDescent="0.3">
      <c r="A20" s="74">
        <v>28608.258999999991</v>
      </c>
      <c r="B20" s="74">
        <v>44210.073772768686</v>
      </c>
      <c r="C20" s="74">
        <v>42955.883581147049</v>
      </c>
      <c r="D20" s="74">
        <v>43395.629786926715</v>
      </c>
      <c r="E20" s="74">
        <v>30222.39784867128</v>
      </c>
      <c r="F20" s="74">
        <v>30013.172849999992</v>
      </c>
    </row>
    <row r="21" spans="1:6" x14ac:dyDescent="0.3">
      <c r="A21" s="74">
        <v>36818.342199999992</v>
      </c>
      <c r="B21" s="74">
        <v>36880.617120061332</v>
      </c>
      <c r="C21" s="74">
        <v>41019.481873969758</v>
      </c>
      <c r="D21" s="74">
        <v>43340.891098101703</v>
      </c>
      <c r="E21" s="74">
        <v>29738.156194069896</v>
      </c>
      <c r="F21" s="74">
        <v>29080.407999999996</v>
      </c>
    </row>
    <row r="22" spans="1:6" x14ac:dyDescent="0.3">
      <c r="A22" s="74">
        <v>63133.606000000036</v>
      </c>
      <c r="B22" s="74">
        <v>39821.641008557002</v>
      </c>
      <c r="C22" s="74">
        <v>40106.768433754638</v>
      </c>
      <c r="D22" s="74">
        <v>43256.743577374917</v>
      </c>
      <c r="E22" s="74">
        <v>31862.21199584892</v>
      </c>
      <c r="F22" s="74">
        <v>29746.376424999995</v>
      </c>
    </row>
    <row r="23" spans="1:6" x14ac:dyDescent="0.3">
      <c r="A23" s="74">
        <v>31011.737500000014</v>
      </c>
      <c r="B23" s="74">
        <v>28341.826574815081</v>
      </c>
      <c r="C23" s="74">
        <v>42695.722916420578</v>
      </c>
      <c r="D23" s="74">
        <v>43159.336780893267</v>
      </c>
      <c r="E23" s="74">
        <v>41243.630197094259</v>
      </c>
      <c r="F23" s="74">
        <v>38039.895300000004</v>
      </c>
    </row>
    <row r="24" spans="1:6" x14ac:dyDescent="0.3">
      <c r="A24" s="74">
        <v>75249.399500000043</v>
      </c>
      <c r="B24" s="74">
        <v>58904.977764377974</v>
      </c>
      <c r="C24" s="74">
        <v>41209.439191832018</v>
      </c>
      <c r="D24" s="74">
        <v>43064.820264803646</v>
      </c>
      <c r="E24" s="74">
        <v>38174.062387965983</v>
      </c>
      <c r="F24" s="74">
        <v>39892.986175000005</v>
      </c>
    </row>
    <row r="25" spans="1:6" x14ac:dyDescent="0.3">
      <c r="A25" s="74">
        <v>74543.601200000077</v>
      </c>
      <c r="B25" s="74">
        <v>56398.729384275655</v>
      </c>
      <c r="C25" s="74">
        <v>45501.668623727899</v>
      </c>
      <c r="D25" s="74">
        <v>42989.343585252936</v>
      </c>
      <c r="E25" s="74">
        <v>49296.663521576193</v>
      </c>
      <c r="F25" s="74">
        <v>51553.271300000022</v>
      </c>
    </row>
    <row r="26" spans="1:6" x14ac:dyDescent="0.3">
      <c r="A26" s="74">
        <v>18542.490999999995</v>
      </c>
      <c r="B26" s="74">
        <v>47612.104470074795</v>
      </c>
      <c r="C26" s="74">
        <v>49883.037521793223</v>
      </c>
      <c r="D26" s="74">
        <v>42949.056298388037</v>
      </c>
      <c r="E26" s="74">
        <v>56870.744825103357</v>
      </c>
      <c r="F26" s="74">
        <v>60984.586050000042</v>
      </c>
    </row>
    <row r="27" spans="1:6" x14ac:dyDescent="0.3">
      <c r="A27" s="74">
        <v>22978.815000000002</v>
      </c>
      <c r="B27" s="74">
        <v>29729.655380806216</v>
      </c>
      <c r="C27" s="74">
        <v>46932.841695591909</v>
      </c>
      <c r="D27" s="74">
        <v>42960.107960355846</v>
      </c>
      <c r="E27" s="74">
        <v>45372.268677572341</v>
      </c>
      <c r="F27" s="74">
        <v>49836.807300000029</v>
      </c>
    </row>
    <row r="28" spans="1:6" x14ac:dyDescent="0.3">
      <c r="A28" s="74">
        <v>51165.059000000023</v>
      </c>
      <c r="B28" s="74">
        <v>56686.749788527675</v>
      </c>
      <c r="C28" s="74">
        <v>44268.174462969713</v>
      </c>
      <c r="D28" s="74">
        <v>43038.648127303299</v>
      </c>
      <c r="E28" s="74">
        <v>38654.232574300637</v>
      </c>
      <c r="F28" s="74">
        <v>47828.576675000033</v>
      </c>
    </row>
    <row r="29" spans="1:6" x14ac:dyDescent="0.3">
      <c r="A29" s="74">
        <v>38679.766999999978</v>
      </c>
      <c r="B29" s="74">
        <v>47253.937697156005</v>
      </c>
      <c r="C29" s="74">
        <v>45148.838925750628</v>
      </c>
      <c r="D29" s="74">
        <v>43200.826355377256</v>
      </c>
      <c r="E29" s="74">
        <v>42407.480502010447</v>
      </c>
      <c r="F29" s="74">
        <v>41807.491550000021</v>
      </c>
    </row>
    <row r="30" spans="1:6" x14ac:dyDescent="0.3">
      <c r="A30" s="74">
        <v>56656.907999999989</v>
      </c>
      <c r="B30" s="74">
        <v>44756.830059732507</v>
      </c>
      <c r="C30" s="74">
        <v>44416.928595259124</v>
      </c>
      <c r="D30" s="74">
        <v>43462.792200724565</v>
      </c>
      <c r="E30" s="74">
        <v>41289.166451407305</v>
      </c>
      <c r="F30" s="74">
        <v>32841.532999999996</v>
      </c>
    </row>
    <row r="31" spans="1:6" x14ac:dyDescent="0.3">
      <c r="A31" s="74">
        <v>39724.485999999983</v>
      </c>
      <c r="B31" s="74">
        <v>32653.802062972747</v>
      </c>
      <c r="C31" s="74">
        <v>46012.293458025983</v>
      </c>
      <c r="D31" s="74">
        <v>43840.695219492205</v>
      </c>
      <c r="E31" s="74">
        <v>45899.488915985108</v>
      </c>
      <c r="F31" s="74">
        <v>42370.13725</v>
      </c>
    </row>
    <row r="32" spans="1:6" x14ac:dyDescent="0.3">
      <c r="A32" s="74">
        <v>38320.782999999967</v>
      </c>
      <c r="B32" s="74">
        <v>59308.483554709142</v>
      </c>
      <c r="C32" s="74">
        <v>45431.270001811907</v>
      </c>
      <c r="D32" s="74">
        <v>44350.684967827037</v>
      </c>
      <c r="E32" s="74">
        <v>44046.988041189565</v>
      </c>
      <c r="F32" s="74">
        <v>46556.554999999993</v>
      </c>
    </row>
    <row r="33" spans="1:6" x14ac:dyDescent="0.3">
      <c r="A33" s="74">
        <v>30542.2003</v>
      </c>
      <c r="B33" s="74">
        <v>46983.612434689247</v>
      </c>
      <c r="C33" s="74">
        <v>44603.321081741524</v>
      </c>
      <c r="D33" s="74">
        <v>45008.911001875938</v>
      </c>
      <c r="E33" s="74">
        <v>42329.126528832683</v>
      </c>
      <c r="F33" s="74">
        <v>43345.485999999975</v>
      </c>
    </row>
    <row r="34" spans="1:6" x14ac:dyDescent="0.3">
      <c r="A34" s="74">
        <v>69193.390899999984</v>
      </c>
      <c r="B34" s="74">
        <v>48631.676792702739</v>
      </c>
      <c r="C34" s="74">
        <v>42701.457788680571</v>
      </c>
      <c r="D34" s="74">
        <v>45831.522877785843</v>
      </c>
      <c r="E34" s="74">
        <v>38793.048660182874</v>
      </c>
      <c r="F34" s="74">
        <v>41311.094324999984</v>
      </c>
    </row>
    <row r="35" spans="1:6" x14ac:dyDescent="0.3">
      <c r="A35" s="74">
        <v>59583.03300000001</v>
      </c>
      <c r="B35" s="74">
        <v>38803.533333356369</v>
      </c>
      <c r="C35" s="74">
        <v>45843.252952305353</v>
      </c>
      <c r="D35" s="74">
        <v>46834.670151703598</v>
      </c>
      <c r="E35" s="74">
        <v>47913.151332128007</v>
      </c>
      <c r="F35" s="74">
        <v>44445.215049999984</v>
      </c>
    </row>
    <row r="36" spans="1:6" x14ac:dyDescent="0.3">
      <c r="A36" s="74">
        <v>79066.495800000004</v>
      </c>
      <c r="B36" s="74">
        <v>74272.163842042675</v>
      </c>
      <c r="C36" s="74">
        <v>47884.586439980696</v>
      </c>
      <c r="D36" s="74">
        <v>48034.502379776168</v>
      </c>
      <c r="E36" s="74">
        <v>51414.11583248961</v>
      </c>
      <c r="F36" s="74">
        <v>49409.851799999989</v>
      </c>
    </row>
    <row r="37" spans="1:6" x14ac:dyDescent="0.3">
      <c r="A37" s="74">
        <v>95739.121000000014</v>
      </c>
      <c r="B37" s="74">
        <v>71335.198913249304</v>
      </c>
      <c r="C37" s="74">
        <v>52530.556157932166</v>
      </c>
      <c r="D37" s="74">
        <v>49447.169118150414</v>
      </c>
      <c r="E37" s="74">
        <v>59709.829822742722</v>
      </c>
      <c r="F37" s="74">
        <v>59596.28</v>
      </c>
    </row>
    <row r="38" spans="1:6" x14ac:dyDescent="0.3">
      <c r="A38" s="74">
        <v>43476.473999999987</v>
      </c>
      <c r="B38" s="74">
        <v>65999.782121641343</v>
      </c>
      <c r="C38" s="74">
        <v>59450.046405434477</v>
      </c>
      <c r="D38" s="74">
        <v>51088.819922973198</v>
      </c>
      <c r="E38" s="74">
        <v>70518.617175919906</v>
      </c>
      <c r="F38" s="74">
        <v>75895.510175000003</v>
      </c>
    </row>
    <row r="39" spans="1:6" x14ac:dyDescent="0.3">
      <c r="A39" s="74">
        <v>19920.997399999997</v>
      </c>
      <c r="B39" s="74">
        <v>40518.347057945539</v>
      </c>
      <c r="C39" s="74">
        <v>59508.082962791974</v>
      </c>
      <c r="D39" s="74">
        <v>52975.604350391455</v>
      </c>
      <c r="E39" s="74">
        <v>62405.97422314393</v>
      </c>
      <c r="F39" s="74">
        <v>69466.280950000015</v>
      </c>
    </row>
    <row r="40" spans="1:6" x14ac:dyDescent="0.3">
      <c r="A40" s="74">
        <v>58863.412799999984</v>
      </c>
      <c r="B40" s="74">
        <v>69558.864518282571</v>
      </c>
      <c r="C40" s="74">
        <v>56097.717190458723</v>
      </c>
      <c r="D40" s="74">
        <v>55123.671956552105</v>
      </c>
      <c r="E40" s="74">
        <v>49660.481176200752</v>
      </c>
      <c r="F40" s="74">
        <v>59550.77205</v>
      </c>
    </row>
    <row r="41" spans="1:6" x14ac:dyDescent="0.3">
      <c r="A41" s="74">
        <v>35541.910100000008</v>
      </c>
      <c r="B41" s="74">
        <v>56442.133309526871</v>
      </c>
      <c r="C41" s="74">
        <v>57407.002650492032</v>
      </c>
      <c r="D41" s="74">
        <v>57549.172297601966</v>
      </c>
      <c r="E41" s="74">
        <v>52421.360663340522</v>
      </c>
      <c r="F41" s="74">
        <v>54500.001299999996</v>
      </c>
    </row>
    <row r="42" spans="1:6" x14ac:dyDescent="0.3">
      <c r="A42" s="74">
        <v>43825.982199999991</v>
      </c>
      <c r="B42" s="74">
        <v>50538.575554362244</v>
      </c>
      <c r="C42" s="74">
        <v>55525.869376810857</v>
      </c>
      <c r="D42" s="74">
        <v>60268.254929688032</v>
      </c>
      <c r="E42" s="74">
        <v>47357.525494338362</v>
      </c>
      <c r="F42" s="74">
        <v>39450.698574999995</v>
      </c>
    </row>
    <row r="43" spans="1:6" x14ac:dyDescent="0.3">
      <c r="A43" s="74">
        <v>48190.727700000003</v>
      </c>
      <c r="B43" s="74">
        <v>37084.84041043662</v>
      </c>
      <c r="C43" s="74">
        <v>54505.511176344771</v>
      </c>
      <c r="D43" s="74">
        <v>63297.069408957061</v>
      </c>
      <c r="E43" s="74">
        <v>46298.062506036855</v>
      </c>
      <c r="F43" s="74">
        <v>39538.075624999998</v>
      </c>
    </row>
    <row r="44" spans="1:6" x14ac:dyDescent="0.3">
      <c r="A44" s="74">
        <v>44825.104000000007</v>
      </c>
      <c r="B44" s="74">
        <v>63524.961092723825</v>
      </c>
      <c r="C44" s="74">
        <v>53938.589146450366</v>
      </c>
      <c r="D44" s="74">
        <v>66651.765291556105</v>
      </c>
      <c r="E44" s="74">
        <v>46865.862064225796</v>
      </c>
      <c r="F44" s="74">
        <v>46605.508199999997</v>
      </c>
    </row>
    <row r="45" spans="1:6" x14ac:dyDescent="0.3">
      <c r="A45" s="74">
        <v>62837.847999999984</v>
      </c>
      <c r="B45" s="74">
        <v>56668.941329159949</v>
      </c>
      <c r="C45" s="74">
        <v>52863.313259622439</v>
      </c>
      <c r="D45" s="74">
        <v>70348.492133631982</v>
      </c>
      <c r="E45" s="74">
        <v>46253.63464495806</v>
      </c>
      <c r="F45" s="74">
        <v>43095.931000000004</v>
      </c>
    </row>
    <row r="46" spans="1:6" x14ac:dyDescent="0.3">
      <c r="A46" s="74">
        <v>86152.888000000035</v>
      </c>
      <c r="B46" s="74">
        <v>60628.08747049197</v>
      </c>
      <c r="C46" s="74">
        <v>54107.159324633889</v>
      </c>
      <c r="D46" s="74">
        <v>74403.399491331598</v>
      </c>
      <c r="E46" s="74">
        <v>51228.898651470634</v>
      </c>
      <c r="F46" s="74">
        <v>49919.915475000002</v>
      </c>
    </row>
    <row r="47" spans="1:6" x14ac:dyDescent="0.3">
      <c r="A47" s="74">
        <v>77448.131199999974</v>
      </c>
      <c r="B47" s="74">
        <v>50306.566782990609</v>
      </c>
      <c r="C47" s="74">
        <v>58483.842753352139</v>
      </c>
      <c r="D47" s="74">
        <v>78832.636920801859</v>
      </c>
      <c r="E47" s="74">
        <v>61706.095456029449</v>
      </c>
      <c r="F47" s="74">
        <v>60501.641925000004</v>
      </c>
    </row>
    <row r="48" spans="1:6" x14ac:dyDescent="0.3">
      <c r="A48" s="74">
        <v>117938.15500000001</v>
      </c>
      <c r="B48" s="74">
        <v>94553.013034189556</v>
      </c>
      <c r="C48" s="74">
        <v>61838.782102737627</v>
      </c>
      <c r="D48" s="74">
        <v>83652.353978189582</v>
      </c>
      <c r="E48" s="74">
        <v>66428.706179220608</v>
      </c>
      <c r="F48" s="74">
        <v>67815.992800000007</v>
      </c>
    </row>
    <row r="49" spans="1:6" x14ac:dyDescent="0.3">
      <c r="A49" s="74">
        <v>83030.388800000001</v>
      </c>
      <c r="B49" s="74">
        <v>85914.870638902139</v>
      </c>
      <c r="C49" s="74">
        <v>70512.7669454305</v>
      </c>
      <c r="D49" s="74">
        <v>88878.700219641818</v>
      </c>
      <c r="E49" s="74">
        <v>81881.540825454431</v>
      </c>
      <c r="F49" s="74">
        <v>86094.255550000002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61A9E-3EAF-455C-A196-445F56AAB8FC}">
  <sheetPr>
    <tabColor theme="2" tint="-0.249977111117893"/>
  </sheetPr>
  <dimension ref="A1:L9801"/>
  <sheetViews>
    <sheetView zoomScale="70" zoomScaleNormal="70" workbookViewId="0">
      <selection activeCell="B3" sqref="B3"/>
    </sheetView>
  </sheetViews>
  <sheetFormatPr defaultRowHeight="14.4" x14ac:dyDescent="0.3"/>
  <cols>
    <col min="1" max="1" width="16" bestFit="1" customWidth="1"/>
    <col min="2" max="2" width="12.6640625" bestFit="1" customWidth="1"/>
    <col min="3" max="3" width="15" bestFit="1" customWidth="1"/>
    <col min="4" max="4" width="13.33203125" bestFit="1" customWidth="1"/>
    <col min="5" max="5" width="12.33203125" bestFit="1" customWidth="1"/>
    <col min="6" max="6" width="13.5546875" bestFit="1" customWidth="1"/>
    <col min="7" max="7" width="14.88671875" bestFit="1" customWidth="1"/>
    <col min="8" max="8" width="11.88671875" bestFit="1" customWidth="1"/>
    <col min="9" max="9" width="10.109375" bestFit="1" customWidth="1"/>
    <col min="10" max="10" width="17.44140625" bestFit="1" customWidth="1"/>
    <col min="11" max="11" width="13.77734375" bestFit="1" customWidth="1"/>
    <col min="12" max="12" width="11.109375" bestFit="1" customWidth="1"/>
    <col min="13" max="13" width="9.33203125" bestFit="1" customWidth="1"/>
    <col min="14" max="14" width="16.33203125" bestFit="1" customWidth="1"/>
    <col min="15" max="15" width="13.88671875" customWidth="1"/>
    <col min="16" max="17" width="10" bestFit="1" customWidth="1"/>
  </cols>
  <sheetData>
    <row r="1" spans="1:12" x14ac:dyDescent="0.3">
      <c r="A1" t="s">
        <v>0</v>
      </c>
      <c r="B1" t="s">
        <v>8925</v>
      </c>
      <c r="C1" t="s">
        <v>8926</v>
      </c>
      <c r="D1" t="s">
        <v>8927</v>
      </c>
      <c r="E1" t="s">
        <v>1</v>
      </c>
      <c r="F1" t="s">
        <v>2</v>
      </c>
      <c r="G1" t="s">
        <v>3</v>
      </c>
      <c r="H1" t="s">
        <v>4</v>
      </c>
      <c r="I1" t="s">
        <v>5</v>
      </c>
      <c r="J1" t="s">
        <v>6</v>
      </c>
      <c r="K1" t="s">
        <v>7</v>
      </c>
      <c r="L1" t="s">
        <v>8</v>
      </c>
    </row>
    <row r="2" spans="1:12" x14ac:dyDescent="0.3">
      <c r="A2" t="s">
        <v>9</v>
      </c>
      <c r="B2">
        <v>8</v>
      </c>
      <c r="C2">
        <v>11</v>
      </c>
      <c r="D2">
        <v>2017</v>
      </c>
      <c r="E2" t="s">
        <v>11</v>
      </c>
      <c r="F2" t="s">
        <v>12</v>
      </c>
      <c r="G2" t="s">
        <v>13</v>
      </c>
      <c r="H2" t="s">
        <v>14</v>
      </c>
      <c r="I2" t="s">
        <v>15</v>
      </c>
      <c r="J2" t="s">
        <v>16</v>
      </c>
      <c r="K2" t="s">
        <v>17</v>
      </c>
      <c r="L2">
        <v>261.95999999999998</v>
      </c>
    </row>
    <row r="3" spans="1:12" x14ac:dyDescent="0.3">
      <c r="A3" t="s">
        <v>9</v>
      </c>
      <c r="B3">
        <v>8</v>
      </c>
      <c r="C3">
        <v>11</v>
      </c>
      <c r="D3">
        <v>2017</v>
      </c>
      <c r="E3" t="s">
        <v>11</v>
      </c>
      <c r="F3" t="s">
        <v>12</v>
      </c>
      <c r="G3" t="s">
        <v>13</v>
      </c>
      <c r="H3" t="s">
        <v>14</v>
      </c>
      <c r="I3" t="s">
        <v>15</v>
      </c>
      <c r="J3" t="s">
        <v>18</v>
      </c>
      <c r="K3" t="s">
        <v>17</v>
      </c>
      <c r="L3">
        <v>731.94</v>
      </c>
    </row>
    <row r="4" spans="1:12" x14ac:dyDescent="0.3">
      <c r="A4" t="s">
        <v>19</v>
      </c>
      <c r="B4">
        <v>12</v>
      </c>
      <c r="C4">
        <v>6</v>
      </c>
      <c r="D4">
        <v>2017</v>
      </c>
      <c r="E4" t="s">
        <v>21</v>
      </c>
      <c r="F4" t="s">
        <v>12</v>
      </c>
      <c r="G4" t="s">
        <v>22</v>
      </c>
      <c r="H4" t="s">
        <v>23</v>
      </c>
      <c r="I4" t="s">
        <v>24</v>
      </c>
      <c r="J4" t="s">
        <v>25</v>
      </c>
      <c r="K4" t="s">
        <v>26</v>
      </c>
      <c r="L4">
        <v>14.62</v>
      </c>
    </row>
    <row r="5" spans="1:12" x14ac:dyDescent="0.3">
      <c r="A5" t="s">
        <v>27</v>
      </c>
      <c r="B5">
        <v>11</v>
      </c>
      <c r="C5">
        <v>10</v>
      </c>
      <c r="D5">
        <v>2016</v>
      </c>
      <c r="E5" t="s">
        <v>29</v>
      </c>
      <c r="F5" t="s">
        <v>30</v>
      </c>
      <c r="G5" t="s">
        <v>31</v>
      </c>
      <c r="H5" t="s">
        <v>14</v>
      </c>
      <c r="I5" t="s">
        <v>15</v>
      </c>
      <c r="J5" t="s">
        <v>32</v>
      </c>
      <c r="K5" t="s">
        <v>17</v>
      </c>
      <c r="L5">
        <v>957.57749999999999</v>
      </c>
    </row>
    <row r="6" spans="1:12" x14ac:dyDescent="0.3">
      <c r="A6" t="s">
        <v>27</v>
      </c>
      <c r="B6">
        <v>11</v>
      </c>
      <c r="C6">
        <v>10</v>
      </c>
      <c r="D6">
        <v>2016</v>
      </c>
      <c r="E6" t="s">
        <v>29</v>
      </c>
      <c r="F6" t="s">
        <v>30</v>
      </c>
      <c r="G6" t="s">
        <v>31</v>
      </c>
      <c r="H6" t="s">
        <v>14</v>
      </c>
      <c r="I6" t="s">
        <v>15</v>
      </c>
      <c r="J6" t="s">
        <v>33</v>
      </c>
      <c r="K6" t="s">
        <v>26</v>
      </c>
      <c r="L6">
        <v>22.367999999999999</v>
      </c>
    </row>
    <row r="7" spans="1:12" x14ac:dyDescent="0.3">
      <c r="A7" t="s">
        <v>34</v>
      </c>
      <c r="B7">
        <v>9</v>
      </c>
      <c r="C7">
        <v>6</v>
      </c>
      <c r="D7">
        <v>2015</v>
      </c>
      <c r="E7" t="s">
        <v>36</v>
      </c>
      <c r="F7" t="s">
        <v>30</v>
      </c>
      <c r="G7" t="s">
        <v>37</v>
      </c>
      <c r="H7" t="s">
        <v>14</v>
      </c>
      <c r="I7" t="s">
        <v>24</v>
      </c>
      <c r="J7" t="s">
        <v>38</v>
      </c>
      <c r="K7" t="s">
        <v>17</v>
      </c>
      <c r="L7">
        <v>48.86</v>
      </c>
    </row>
    <row r="8" spans="1:12" x14ac:dyDescent="0.3">
      <c r="A8" t="s">
        <v>34</v>
      </c>
      <c r="B8">
        <v>9</v>
      </c>
      <c r="C8">
        <v>6</v>
      </c>
      <c r="D8">
        <v>2015</v>
      </c>
      <c r="E8" t="s">
        <v>36</v>
      </c>
      <c r="F8" t="s">
        <v>30</v>
      </c>
      <c r="G8" t="s">
        <v>37</v>
      </c>
      <c r="H8" t="s">
        <v>14</v>
      </c>
      <c r="I8" t="s">
        <v>24</v>
      </c>
      <c r="J8" t="s">
        <v>39</v>
      </c>
      <c r="K8" t="s">
        <v>26</v>
      </c>
      <c r="L8">
        <v>7.28</v>
      </c>
    </row>
    <row r="9" spans="1:12" x14ac:dyDescent="0.3">
      <c r="A9" t="s">
        <v>34</v>
      </c>
      <c r="B9">
        <v>9</v>
      </c>
      <c r="C9">
        <v>6</v>
      </c>
      <c r="D9">
        <v>2015</v>
      </c>
      <c r="E9" t="s">
        <v>36</v>
      </c>
      <c r="F9" t="s">
        <v>30</v>
      </c>
      <c r="G9" t="s">
        <v>37</v>
      </c>
      <c r="H9" t="s">
        <v>14</v>
      </c>
      <c r="I9" t="s">
        <v>24</v>
      </c>
      <c r="J9" t="s">
        <v>40</v>
      </c>
      <c r="K9" t="s">
        <v>41</v>
      </c>
      <c r="L9">
        <v>907.15200000000004</v>
      </c>
    </row>
    <row r="10" spans="1:12" x14ac:dyDescent="0.3">
      <c r="A10" t="s">
        <v>34</v>
      </c>
      <c r="B10">
        <v>9</v>
      </c>
      <c r="C10">
        <v>6</v>
      </c>
      <c r="D10">
        <v>2015</v>
      </c>
      <c r="E10" t="s">
        <v>36</v>
      </c>
      <c r="F10" t="s">
        <v>30</v>
      </c>
      <c r="G10" t="s">
        <v>37</v>
      </c>
      <c r="H10" t="s">
        <v>14</v>
      </c>
      <c r="I10" t="s">
        <v>24</v>
      </c>
      <c r="J10" t="s">
        <v>42</v>
      </c>
      <c r="K10" t="s">
        <v>26</v>
      </c>
      <c r="L10">
        <v>18.504000000000001</v>
      </c>
    </row>
    <row r="11" spans="1:12" x14ac:dyDescent="0.3">
      <c r="A11" t="s">
        <v>34</v>
      </c>
      <c r="B11">
        <v>9</v>
      </c>
      <c r="C11">
        <v>6</v>
      </c>
      <c r="D11">
        <v>2015</v>
      </c>
      <c r="E11" t="s">
        <v>36</v>
      </c>
      <c r="F11" t="s">
        <v>30</v>
      </c>
      <c r="G11" t="s">
        <v>37</v>
      </c>
      <c r="H11" t="s">
        <v>14</v>
      </c>
      <c r="I11" t="s">
        <v>24</v>
      </c>
      <c r="J11" t="s">
        <v>43</v>
      </c>
      <c r="K11" t="s">
        <v>26</v>
      </c>
      <c r="L11">
        <v>114.9</v>
      </c>
    </row>
    <row r="12" spans="1:12" x14ac:dyDescent="0.3">
      <c r="A12" t="s">
        <v>34</v>
      </c>
      <c r="B12">
        <v>9</v>
      </c>
      <c r="C12">
        <v>6</v>
      </c>
      <c r="D12">
        <v>2015</v>
      </c>
      <c r="E12" t="s">
        <v>36</v>
      </c>
      <c r="F12" t="s">
        <v>30</v>
      </c>
      <c r="G12" t="s">
        <v>37</v>
      </c>
      <c r="H12" t="s">
        <v>14</v>
      </c>
      <c r="I12" t="s">
        <v>24</v>
      </c>
      <c r="J12" t="s">
        <v>44</v>
      </c>
      <c r="K12" t="s">
        <v>17</v>
      </c>
      <c r="L12">
        <v>1706.184</v>
      </c>
    </row>
    <row r="13" spans="1:12" x14ac:dyDescent="0.3">
      <c r="A13" t="s">
        <v>34</v>
      </c>
      <c r="B13">
        <v>9</v>
      </c>
      <c r="C13">
        <v>6</v>
      </c>
      <c r="D13">
        <v>2015</v>
      </c>
      <c r="E13" t="s">
        <v>36</v>
      </c>
      <c r="F13" t="s">
        <v>30</v>
      </c>
      <c r="G13" t="s">
        <v>37</v>
      </c>
      <c r="H13" t="s">
        <v>14</v>
      </c>
      <c r="I13" t="s">
        <v>24</v>
      </c>
      <c r="J13" t="s">
        <v>45</v>
      </c>
      <c r="K13" t="s">
        <v>41</v>
      </c>
      <c r="L13">
        <v>911.42399999999998</v>
      </c>
    </row>
    <row r="14" spans="1:12" x14ac:dyDescent="0.3">
      <c r="A14" t="s">
        <v>46</v>
      </c>
      <c r="B14">
        <v>15</v>
      </c>
      <c r="C14">
        <v>4</v>
      </c>
      <c r="D14">
        <v>2018</v>
      </c>
      <c r="E14" t="s">
        <v>48</v>
      </c>
      <c r="F14" t="s">
        <v>30</v>
      </c>
      <c r="G14" t="s">
        <v>49</v>
      </c>
      <c r="H14" t="s">
        <v>14</v>
      </c>
      <c r="I14" t="s">
        <v>15</v>
      </c>
      <c r="J14" t="s">
        <v>50</v>
      </c>
      <c r="K14" t="s">
        <v>26</v>
      </c>
      <c r="L14">
        <v>15.552</v>
      </c>
    </row>
    <row r="15" spans="1:12" x14ac:dyDescent="0.3">
      <c r="A15" t="s">
        <v>51</v>
      </c>
      <c r="B15">
        <v>5</v>
      </c>
      <c r="C15">
        <v>12</v>
      </c>
      <c r="D15">
        <v>2017</v>
      </c>
      <c r="E15" t="s">
        <v>53</v>
      </c>
      <c r="F15" t="s">
        <v>30</v>
      </c>
      <c r="G15" t="s">
        <v>54</v>
      </c>
      <c r="H15" t="s">
        <v>14</v>
      </c>
      <c r="I15" t="s">
        <v>24</v>
      </c>
      <c r="J15" t="s">
        <v>55</v>
      </c>
      <c r="K15" t="s">
        <v>26</v>
      </c>
      <c r="L15">
        <v>407.976</v>
      </c>
    </row>
    <row r="16" spans="1:12" x14ac:dyDescent="0.3">
      <c r="A16" t="s">
        <v>56</v>
      </c>
      <c r="B16">
        <v>22</v>
      </c>
      <c r="C16">
        <v>11</v>
      </c>
      <c r="D16">
        <v>2016</v>
      </c>
      <c r="E16" t="s">
        <v>58</v>
      </c>
      <c r="F16" t="s">
        <v>30</v>
      </c>
      <c r="G16" t="s">
        <v>59</v>
      </c>
      <c r="H16" t="s">
        <v>60</v>
      </c>
      <c r="I16" t="s">
        <v>61</v>
      </c>
      <c r="J16" t="s">
        <v>62</v>
      </c>
      <c r="K16" t="s">
        <v>26</v>
      </c>
      <c r="L16">
        <v>68.81</v>
      </c>
    </row>
    <row r="17" spans="1:12" x14ac:dyDescent="0.3">
      <c r="A17" t="s">
        <v>56</v>
      </c>
      <c r="B17">
        <v>22</v>
      </c>
      <c r="C17">
        <v>11</v>
      </c>
      <c r="D17">
        <v>2016</v>
      </c>
      <c r="E17" t="s">
        <v>58</v>
      </c>
      <c r="F17" t="s">
        <v>30</v>
      </c>
      <c r="G17" t="s">
        <v>59</v>
      </c>
      <c r="H17" t="s">
        <v>60</v>
      </c>
      <c r="I17" t="s">
        <v>61</v>
      </c>
      <c r="J17" t="s">
        <v>63</v>
      </c>
      <c r="K17" t="s">
        <v>26</v>
      </c>
      <c r="L17">
        <v>2.544</v>
      </c>
    </row>
    <row r="18" spans="1:12" x14ac:dyDescent="0.3">
      <c r="A18" t="s">
        <v>64</v>
      </c>
      <c r="B18">
        <v>11</v>
      </c>
      <c r="C18">
        <v>11</v>
      </c>
      <c r="D18">
        <v>2015</v>
      </c>
      <c r="E18" t="s">
        <v>66</v>
      </c>
      <c r="F18" t="s">
        <v>30</v>
      </c>
      <c r="G18" t="s">
        <v>67</v>
      </c>
      <c r="H18" t="s">
        <v>14</v>
      </c>
      <c r="I18" t="s">
        <v>61</v>
      </c>
      <c r="J18" t="s">
        <v>68</v>
      </c>
      <c r="K18" t="s">
        <v>26</v>
      </c>
      <c r="L18">
        <v>665.88</v>
      </c>
    </row>
    <row r="19" spans="1:12" x14ac:dyDescent="0.3">
      <c r="A19" t="s">
        <v>69</v>
      </c>
      <c r="B19">
        <v>13</v>
      </c>
      <c r="C19">
        <v>5</v>
      </c>
      <c r="D19">
        <v>2015</v>
      </c>
      <c r="E19" t="s">
        <v>70</v>
      </c>
      <c r="F19" t="s">
        <v>12</v>
      </c>
      <c r="G19" t="s">
        <v>71</v>
      </c>
      <c r="H19" t="s">
        <v>14</v>
      </c>
      <c r="I19" t="s">
        <v>24</v>
      </c>
      <c r="J19" t="s">
        <v>72</v>
      </c>
      <c r="K19" t="s">
        <v>26</v>
      </c>
      <c r="L19">
        <v>55.5</v>
      </c>
    </row>
    <row r="20" spans="1:12" x14ac:dyDescent="0.3">
      <c r="A20" t="s">
        <v>73</v>
      </c>
      <c r="B20">
        <v>27</v>
      </c>
      <c r="C20">
        <v>8</v>
      </c>
      <c r="D20">
        <v>2015</v>
      </c>
      <c r="E20" t="s">
        <v>75</v>
      </c>
      <c r="F20" t="s">
        <v>12</v>
      </c>
      <c r="G20" t="s">
        <v>76</v>
      </c>
      <c r="H20" t="s">
        <v>14</v>
      </c>
      <c r="I20" t="s">
        <v>24</v>
      </c>
      <c r="J20" t="s">
        <v>77</v>
      </c>
      <c r="K20" t="s">
        <v>26</v>
      </c>
      <c r="L20">
        <v>8.56</v>
      </c>
    </row>
    <row r="21" spans="1:12" x14ac:dyDescent="0.3">
      <c r="A21" t="s">
        <v>73</v>
      </c>
      <c r="B21">
        <v>27</v>
      </c>
      <c r="C21">
        <v>8</v>
      </c>
      <c r="D21">
        <v>2015</v>
      </c>
      <c r="E21" t="s">
        <v>75</v>
      </c>
      <c r="F21" t="s">
        <v>12</v>
      </c>
      <c r="G21" t="s">
        <v>76</v>
      </c>
      <c r="H21" t="s">
        <v>14</v>
      </c>
      <c r="I21" t="s">
        <v>24</v>
      </c>
      <c r="J21" t="s">
        <v>78</v>
      </c>
      <c r="K21" t="s">
        <v>41</v>
      </c>
      <c r="L21">
        <v>213.48</v>
      </c>
    </row>
    <row r="22" spans="1:12" x14ac:dyDescent="0.3">
      <c r="A22" t="s">
        <v>73</v>
      </c>
      <c r="B22">
        <v>27</v>
      </c>
      <c r="C22">
        <v>8</v>
      </c>
      <c r="D22">
        <v>2015</v>
      </c>
      <c r="E22" t="s">
        <v>75</v>
      </c>
      <c r="F22" t="s">
        <v>12</v>
      </c>
      <c r="G22" t="s">
        <v>76</v>
      </c>
      <c r="H22" t="s">
        <v>14</v>
      </c>
      <c r="I22" t="s">
        <v>24</v>
      </c>
      <c r="J22" t="s">
        <v>79</v>
      </c>
      <c r="K22" t="s">
        <v>26</v>
      </c>
      <c r="L22">
        <v>22.72</v>
      </c>
    </row>
    <row r="23" spans="1:12" x14ac:dyDescent="0.3">
      <c r="A23" t="s">
        <v>80</v>
      </c>
      <c r="B23">
        <v>9</v>
      </c>
      <c r="C23">
        <v>12</v>
      </c>
      <c r="D23">
        <v>2017</v>
      </c>
      <c r="E23" t="s">
        <v>82</v>
      </c>
      <c r="F23" t="s">
        <v>30</v>
      </c>
      <c r="G23" t="s">
        <v>83</v>
      </c>
      <c r="H23" t="s">
        <v>23</v>
      </c>
      <c r="I23" t="s">
        <v>61</v>
      </c>
      <c r="J23" t="s">
        <v>84</v>
      </c>
      <c r="K23" t="s">
        <v>26</v>
      </c>
      <c r="L23">
        <v>19.46</v>
      </c>
    </row>
    <row r="24" spans="1:12" x14ac:dyDescent="0.3">
      <c r="A24" t="s">
        <v>80</v>
      </c>
      <c r="B24">
        <v>9</v>
      </c>
      <c r="C24">
        <v>12</v>
      </c>
      <c r="D24">
        <v>2017</v>
      </c>
      <c r="E24" t="s">
        <v>82</v>
      </c>
      <c r="F24" t="s">
        <v>30</v>
      </c>
      <c r="G24" t="s">
        <v>83</v>
      </c>
      <c r="H24" t="s">
        <v>23</v>
      </c>
      <c r="I24" t="s">
        <v>61</v>
      </c>
      <c r="J24" t="s">
        <v>85</v>
      </c>
      <c r="K24" t="s">
        <v>26</v>
      </c>
      <c r="L24">
        <v>60.34</v>
      </c>
    </row>
    <row r="25" spans="1:12" x14ac:dyDescent="0.3">
      <c r="A25" t="s">
        <v>86</v>
      </c>
      <c r="B25">
        <v>16</v>
      </c>
      <c r="C25">
        <v>7</v>
      </c>
      <c r="D25">
        <v>2018</v>
      </c>
      <c r="E25" t="s">
        <v>88</v>
      </c>
      <c r="F25" t="s">
        <v>12</v>
      </c>
      <c r="G25" t="s">
        <v>89</v>
      </c>
      <c r="H25" t="s">
        <v>14</v>
      </c>
      <c r="I25" t="s">
        <v>90</v>
      </c>
      <c r="J25" t="s">
        <v>91</v>
      </c>
      <c r="K25" t="s">
        <v>17</v>
      </c>
      <c r="L25">
        <v>71.372</v>
      </c>
    </row>
    <row r="26" spans="1:12" x14ac:dyDescent="0.3">
      <c r="A26" t="s">
        <v>92</v>
      </c>
      <c r="B26">
        <v>25</v>
      </c>
      <c r="C26">
        <v>9</v>
      </c>
      <c r="D26">
        <v>2016</v>
      </c>
      <c r="E26" t="s">
        <v>94</v>
      </c>
      <c r="F26" t="s">
        <v>30</v>
      </c>
      <c r="G26" t="s">
        <v>95</v>
      </c>
      <c r="H26" t="s">
        <v>14</v>
      </c>
      <c r="I26" t="s">
        <v>24</v>
      </c>
      <c r="J26" t="s">
        <v>32</v>
      </c>
      <c r="K26" t="s">
        <v>17</v>
      </c>
      <c r="L26">
        <v>1044.6300000000001</v>
      </c>
    </row>
    <row r="27" spans="1:12" x14ac:dyDescent="0.3">
      <c r="A27" t="s">
        <v>96</v>
      </c>
      <c r="B27">
        <v>16</v>
      </c>
      <c r="C27">
        <v>1</v>
      </c>
      <c r="D27">
        <v>2017</v>
      </c>
      <c r="E27" t="s">
        <v>97</v>
      </c>
      <c r="F27" t="s">
        <v>12</v>
      </c>
      <c r="G27" t="s">
        <v>98</v>
      </c>
      <c r="H27" t="s">
        <v>14</v>
      </c>
      <c r="I27" t="s">
        <v>24</v>
      </c>
      <c r="J27" t="s">
        <v>99</v>
      </c>
      <c r="K27" t="s">
        <v>26</v>
      </c>
      <c r="L27">
        <v>11.648</v>
      </c>
    </row>
    <row r="28" spans="1:12" x14ac:dyDescent="0.3">
      <c r="A28" t="s">
        <v>96</v>
      </c>
      <c r="B28">
        <v>16</v>
      </c>
      <c r="C28">
        <v>1</v>
      </c>
      <c r="D28">
        <v>2017</v>
      </c>
      <c r="E28" t="s">
        <v>97</v>
      </c>
      <c r="F28" t="s">
        <v>12</v>
      </c>
      <c r="G28" t="s">
        <v>98</v>
      </c>
      <c r="H28" t="s">
        <v>14</v>
      </c>
      <c r="I28" t="s">
        <v>24</v>
      </c>
      <c r="J28" t="s">
        <v>100</v>
      </c>
      <c r="K28" t="s">
        <v>41</v>
      </c>
      <c r="L28">
        <v>90.57</v>
      </c>
    </row>
    <row r="29" spans="1:12" x14ac:dyDescent="0.3">
      <c r="A29" t="s">
        <v>101</v>
      </c>
      <c r="B29">
        <v>17</v>
      </c>
      <c r="C29">
        <v>9</v>
      </c>
      <c r="D29">
        <v>2016</v>
      </c>
      <c r="E29" t="s">
        <v>103</v>
      </c>
      <c r="F29" t="s">
        <v>30</v>
      </c>
      <c r="G29" t="s">
        <v>104</v>
      </c>
      <c r="H29" t="s">
        <v>14</v>
      </c>
      <c r="I29" t="s">
        <v>90</v>
      </c>
      <c r="J29" t="s">
        <v>105</v>
      </c>
      <c r="K29" t="s">
        <v>17</v>
      </c>
      <c r="L29">
        <v>3083.43</v>
      </c>
    </row>
    <row r="30" spans="1:12" x14ac:dyDescent="0.3">
      <c r="A30" t="s">
        <v>101</v>
      </c>
      <c r="B30">
        <v>17</v>
      </c>
      <c r="C30">
        <v>9</v>
      </c>
      <c r="D30">
        <v>2016</v>
      </c>
      <c r="E30" t="s">
        <v>103</v>
      </c>
      <c r="F30" t="s">
        <v>30</v>
      </c>
      <c r="G30" t="s">
        <v>104</v>
      </c>
      <c r="H30" t="s">
        <v>14</v>
      </c>
      <c r="I30" t="s">
        <v>90</v>
      </c>
      <c r="J30" t="s">
        <v>106</v>
      </c>
      <c r="K30" t="s">
        <v>26</v>
      </c>
      <c r="L30">
        <v>9.6180000000000003</v>
      </c>
    </row>
    <row r="31" spans="1:12" x14ac:dyDescent="0.3">
      <c r="A31" t="s">
        <v>101</v>
      </c>
      <c r="B31">
        <v>17</v>
      </c>
      <c r="C31">
        <v>9</v>
      </c>
      <c r="D31">
        <v>2016</v>
      </c>
      <c r="E31" t="s">
        <v>103</v>
      </c>
      <c r="F31" t="s">
        <v>30</v>
      </c>
      <c r="G31" t="s">
        <v>104</v>
      </c>
      <c r="H31" t="s">
        <v>14</v>
      </c>
      <c r="I31" t="s">
        <v>90</v>
      </c>
      <c r="J31" t="s">
        <v>107</v>
      </c>
      <c r="K31" t="s">
        <v>17</v>
      </c>
      <c r="L31">
        <v>124.2</v>
      </c>
    </row>
    <row r="32" spans="1:12" x14ac:dyDescent="0.3">
      <c r="A32" t="s">
        <v>101</v>
      </c>
      <c r="B32">
        <v>17</v>
      </c>
      <c r="C32">
        <v>9</v>
      </c>
      <c r="D32">
        <v>2016</v>
      </c>
      <c r="E32" t="s">
        <v>103</v>
      </c>
      <c r="F32" t="s">
        <v>30</v>
      </c>
      <c r="G32" t="s">
        <v>104</v>
      </c>
      <c r="H32" t="s">
        <v>14</v>
      </c>
      <c r="I32" t="s">
        <v>90</v>
      </c>
      <c r="J32" t="s">
        <v>108</v>
      </c>
      <c r="K32" t="s">
        <v>26</v>
      </c>
      <c r="L32">
        <v>3.2639999999999998</v>
      </c>
    </row>
    <row r="33" spans="1:12" x14ac:dyDescent="0.3">
      <c r="A33" t="s">
        <v>101</v>
      </c>
      <c r="B33">
        <v>17</v>
      </c>
      <c r="C33">
        <v>9</v>
      </c>
      <c r="D33">
        <v>2016</v>
      </c>
      <c r="E33" t="s">
        <v>103</v>
      </c>
      <c r="F33" t="s">
        <v>30</v>
      </c>
      <c r="G33" t="s">
        <v>104</v>
      </c>
      <c r="H33" t="s">
        <v>14</v>
      </c>
      <c r="I33" t="s">
        <v>90</v>
      </c>
      <c r="J33" t="s">
        <v>109</v>
      </c>
      <c r="K33" t="s">
        <v>26</v>
      </c>
      <c r="L33">
        <v>86.304000000000002</v>
      </c>
    </row>
    <row r="34" spans="1:12" x14ac:dyDescent="0.3">
      <c r="A34" t="s">
        <v>101</v>
      </c>
      <c r="B34">
        <v>17</v>
      </c>
      <c r="C34">
        <v>9</v>
      </c>
      <c r="D34">
        <v>2016</v>
      </c>
      <c r="E34" t="s">
        <v>103</v>
      </c>
      <c r="F34" t="s">
        <v>30</v>
      </c>
      <c r="G34" t="s">
        <v>104</v>
      </c>
      <c r="H34" t="s">
        <v>14</v>
      </c>
      <c r="I34" t="s">
        <v>90</v>
      </c>
      <c r="J34" t="s">
        <v>110</v>
      </c>
      <c r="K34" t="s">
        <v>26</v>
      </c>
      <c r="L34">
        <v>6.8579999999999997</v>
      </c>
    </row>
    <row r="35" spans="1:12" x14ac:dyDescent="0.3">
      <c r="A35" t="s">
        <v>101</v>
      </c>
      <c r="B35">
        <v>17</v>
      </c>
      <c r="C35">
        <v>9</v>
      </c>
      <c r="D35">
        <v>2016</v>
      </c>
      <c r="E35" t="s">
        <v>103</v>
      </c>
      <c r="F35" t="s">
        <v>30</v>
      </c>
      <c r="G35" t="s">
        <v>104</v>
      </c>
      <c r="H35" t="s">
        <v>14</v>
      </c>
      <c r="I35" t="s">
        <v>90</v>
      </c>
      <c r="J35" t="s">
        <v>111</v>
      </c>
      <c r="K35" t="s">
        <v>26</v>
      </c>
      <c r="L35">
        <v>15.76</v>
      </c>
    </row>
    <row r="36" spans="1:12" x14ac:dyDescent="0.3">
      <c r="A36" t="s">
        <v>112</v>
      </c>
      <c r="B36">
        <v>19</v>
      </c>
      <c r="C36">
        <v>10</v>
      </c>
      <c r="D36">
        <v>2018</v>
      </c>
      <c r="E36" t="s">
        <v>114</v>
      </c>
      <c r="F36" t="s">
        <v>12</v>
      </c>
      <c r="G36" t="s">
        <v>115</v>
      </c>
      <c r="H36" t="s">
        <v>60</v>
      </c>
      <c r="I36" t="s">
        <v>61</v>
      </c>
      <c r="J36" t="s">
        <v>116</v>
      </c>
      <c r="K36" t="s">
        <v>26</v>
      </c>
      <c r="L36">
        <v>29.472000000000001</v>
      </c>
    </row>
    <row r="37" spans="1:12" x14ac:dyDescent="0.3">
      <c r="A37" t="s">
        <v>117</v>
      </c>
      <c r="B37">
        <v>8</v>
      </c>
      <c r="C37">
        <v>12</v>
      </c>
      <c r="D37">
        <v>2017</v>
      </c>
      <c r="E37" t="s">
        <v>53</v>
      </c>
      <c r="F37" t="s">
        <v>119</v>
      </c>
      <c r="G37" t="s">
        <v>120</v>
      </c>
      <c r="H37" t="s">
        <v>23</v>
      </c>
      <c r="I37" t="s">
        <v>61</v>
      </c>
      <c r="J37" t="s">
        <v>121</v>
      </c>
      <c r="K37" t="s">
        <v>41</v>
      </c>
      <c r="L37">
        <v>1097.5440000000001</v>
      </c>
    </row>
    <row r="38" spans="1:12" x14ac:dyDescent="0.3">
      <c r="A38" t="s">
        <v>117</v>
      </c>
      <c r="B38">
        <v>8</v>
      </c>
      <c r="C38">
        <v>12</v>
      </c>
      <c r="D38">
        <v>2017</v>
      </c>
      <c r="E38" t="s">
        <v>53</v>
      </c>
      <c r="F38" t="s">
        <v>119</v>
      </c>
      <c r="G38" t="s">
        <v>120</v>
      </c>
      <c r="H38" t="s">
        <v>23</v>
      </c>
      <c r="I38" t="s">
        <v>61</v>
      </c>
      <c r="J38" t="s">
        <v>122</v>
      </c>
      <c r="K38" t="s">
        <v>17</v>
      </c>
      <c r="L38">
        <v>190.92</v>
      </c>
    </row>
    <row r="39" spans="1:12" x14ac:dyDescent="0.3">
      <c r="A39" t="s">
        <v>123</v>
      </c>
      <c r="B39">
        <v>27</v>
      </c>
      <c r="C39">
        <v>12</v>
      </c>
      <c r="D39">
        <v>2016</v>
      </c>
      <c r="E39" t="s">
        <v>125</v>
      </c>
      <c r="F39" t="s">
        <v>30</v>
      </c>
      <c r="G39" t="s">
        <v>126</v>
      </c>
      <c r="H39" t="s">
        <v>60</v>
      </c>
      <c r="I39" t="s">
        <v>61</v>
      </c>
      <c r="J39" t="s">
        <v>127</v>
      </c>
      <c r="K39" t="s">
        <v>26</v>
      </c>
      <c r="L39">
        <v>113.328</v>
      </c>
    </row>
    <row r="40" spans="1:12" x14ac:dyDescent="0.3">
      <c r="A40" t="s">
        <v>123</v>
      </c>
      <c r="B40">
        <v>27</v>
      </c>
      <c r="C40">
        <v>12</v>
      </c>
      <c r="D40">
        <v>2016</v>
      </c>
      <c r="E40" t="s">
        <v>125</v>
      </c>
      <c r="F40" t="s">
        <v>30</v>
      </c>
      <c r="G40" t="s">
        <v>126</v>
      </c>
      <c r="H40" t="s">
        <v>60</v>
      </c>
      <c r="I40" t="s">
        <v>61</v>
      </c>
      <c r="J40" t="s">
        <v>128</v>
      </c>
      <c r="K40" t="s">
        <v>17</v>
      </c>
      <c r="L40">
        <v>532.39919999999995</v>
      </c>
    </row>
    <row r="41" spans="1:12" x14ac:dyDescent="0.3">
      <c r="A41" t="s">
        <v>123</v>
      </c>
      <c r="B41">
        <v>27</v>
      </c>
      <c r="C41">
        <v>12</v>
      </c>
      <c r="D41">
        <v>2016</v>
      </c>
      <c r="E41" t="s">
        <v>125</v>
      </c>
      <c r="F41" t="s">
        <v>30</v>
      </c>
      <c r="G41" t="s">
        <v>126</v>
      </c>
      <c r="H41" t="s">
        <v>60</v>
      </c>
      <c r="I41" t="s">
        <v>61</v>
      </c>
      <c r="J41" t="s">
        <v>129</v>
      </c>
      <c r="K41" t="s">
        <v>17</v>
      </c>
      <c r="L41">
        <v>212.05799999999999</v>
      </c>
    </row>
    <row r="42" spans="1:12" x14ac:dyDescent="0.3">
      <c r="A42" t="s">
        <v>123</v>
      </c>
      <c r="B42">
        <v>27</v>
      </c>
      <c r="C42">
        <v>12</v>
      </c>
      <c r="D42">
        <v>2016</v>
      </c>
      <c r="E42" t="s">
        <v>125</v>
      </c>
      <c r="F42" t="s">
        <v>30</v>
      </c>
      <c r="G42" t="s">
        <v>126</v>
      </c>
      <c r="H42" t="s">
        <v>60</v>
      </c>
      <c r="I42" t="s">
        <v>61</v>
      </c>
      <c r="J42" t="s">
        <v>130</v>
      </c>
      <c r="K42" t="s">
        <v>41</v>
      </c>
      <c r="L42">
        <v>371.16800000000001</v>
      </c>
    </row>
    <row r="43" spans="1:12" x14ac:dyDescent="0.3">
      <c r="A43" t="s">
        <v>131</v>
      </c>
      <c r="B43">
        <v>10</v>
      </c>
      <c r="C43">
        <v>9</v>
      </c>
      <c r="D43">
        <v>2018</v>
      </c>
      <c r="E43" t="s">
        <v>133</v>
      </c>
      <c r="F43" t="s">
        <v>30</v>
      </c>
      <c r="G43" t="s">
        <v>134</v>
      </c>
      <c r="H43" t="s">
        <v>23</v>
      </c>
      <c r="I43" t="s">
        <v>61</v>
      </c>
      <c r="J43" t="s">
        <v>135</v>
      </c>
      <c r="K43" t="s">
        <v>41</v>
      </c>
      <c r="L43">
        <v>147.16800000000001</v>
      </c>
    </row>
    <row r="44" spans="1:12" x14ac:dyDescent="0.3">
      <c r="A44" t="s">
        <v>136</v>
      </c>
      <c r="B44">
        <v>17</v>
      </c>
      <c r="C44">
        <v>7</v>
      </c>
      <c r="D44">
        <v>2017</v>
      </c>
      <c r="E44" t="s">
        <v>138</v>
      </c>
      <c r="F44" t="s">
        <v>30</v>
      </c>
      <c r="G44" t="s">
        <v>139</v>
      </c>
      <c r="H44" t="s">
        <v>23</v>
      </c>
      <c r="I44" t="s">
        <v>24</v>
      </c>
      <c r="J44" t="s">
        <v>140</v>
      </c>
      <c r="K44" t="s">
        <v>26</v>
      </c>
      <c r="L44">
        <v>77.88</v>
      </c>
    </row>
    <row r="45" spans="1:12" x14ac:dyDescent="0.3">
      <c r="A45" t="s">
        <v>141</v>
      </c>
      <c r="B45">
        <v>19</v>
      </c>
      <c r="C45">
        <v>9</v>
      </c>
      <c r="D45">
        <v>2018</v>
      </c>
      <c r="E45" t="s">
        <v>143</v>
      </c>
      <c r="F45" t="s">
        <v>30</v>
      </c>
      <c r="G45" t="s">
        <v>144</v>
      </c>
      <c r="H45" t="s">
        <v>23</v>
      </c>
      <c r="I45" t="s">
        <v>15</v>
      </c>
      <c r="J45" t="s">
        <v>145</v>
      </c>
      <c r="K45" t="s">
        <v>26</v>
      </c>
      <c r="L45">
        <v>95.616</v>
      </c>
    </row>
    <row r="46" spans="1:12" x14ac:dyDescent="0.3">
      <c r="A46" t="s">
        <v>146</v>
      </c>
      <c r="B46">
        <v>11</v>
      </c>
      <c r="C46">
        <v>3</v>
      </c>
      <c r="D46">
        <v>2017</v>
      </c>
      <c r="E46" t="s">
        <v>148</v>
      </c>
      <c r="F46" t="s">
        <v>119</v>
      </c>
      <c r="G46" t="s">
        <v>149</v>
      </c>
      <c r="H46" t="s">
        <v>23</v>
      </c>
      <c r="I46" t="s">
        <v>61</v>
      </c>
      <c r="J46" t="s">
        <v>150</v>
      </c>
      <c r="K46" t="s">
        <v>41</v>
      </c>
      <c r="L46">
        <v>45.98</v>
      </c>
    </row>
    <row r="47" spans="1:12" x14ac:dyDescent="0.3">
      <c r="A47" t="s">
        <v>146</v>
      </c>
      <c r="B47">
        <v>11</v>
      </c>
      <c r="C47">
        <v>3</v>
      </c>
      <c r="D47">
        <v>2017</v>
      </c>
      <c r="E47" t="s">
        <v>148</v>
      </c>
      <c r="F47" t="s">
        <v>119</v>
      </c>
      <c r="G47" t="s">
        <v>149</v>
      </c>
      <c r="H47" t="s">
        <v>23</v>
      </c>
      <c r="I47" t="s">
        <v>61</v>
      </c>
      <c r="J47" t="s">
        <v>151</v>
      </c>
      <c r="K47" t="s">
        <v>26</v>
      </c>
      <c r="L47">
        <v>17.46</v>
      </c>
    </row>
    <row r="48" spans="1:12" x14ac:dyDescent="0.3">
      <c r="A48" t="s">
        <v>152</v>
      </c>
      <c r="B48">
        <v>20</v>
      </c>
      <c r="C48">
        <v>10</v>
      </c>
      <c r="D48">
        <v>2015</v>
      </c>
      <c r="E48" t="s">
        <v>154</v>
      </c>
      <c r="F48" t="s">
        <v>12</v>
      </c>
      <c r="G48" t="s">
        <v>155</v>
      </c>
      <c r="H48" t="s">
        <v>14</v>
      </c>
      <c r="I48" t="s">
        <v>61</v>
      </c>
      <c r="J48" t="s">
        <v>156</v>
      </c>
      <c r="K48" t="s">
        <v>26</v>
      </c>
      <c r="L48">
        <v>211.96</v>
      </c>
    </row>
    <row r="49" spans="1:12" x14ac:dyDescent="0.3">
      <c r="A49" t="s">
        <v>157</v>
      </c>
      <c r="B49">
        <v>20</v>
      </c>
      <c r="C49">
        <v>6</v>
      </c>
      <c r="D49">
        <v>2017</v>
      </c>
      <c r="E49" t="s">
        <v>159</v>
      </c>
      <c r="F49" t="s">
        <v>30</v>
      </c>
      <c r="G49" t="s">
        <v>160</v>
      </c>
      <c r="H49" t="s">
        <v>14</v>
      </c>
      <c r="I49" t="s">
        <v>90</v>
      </c>
      <c r="J49" t="s">
        <v>161</v>
      </c>
      <c r="K49" t="s">
        <v>41</v>
      </c>
      <c r="L49">
        <v>45</v>
      </c>
    </row>
    <row r="50" spans="1:12" x14ac:dyDescent="0.3">
      <c r="A50" t="s">
        <v>157</v>
      </c>
      <c r="B50">
        <v>20</v>
      </c>
      <c r="C50">
        <v>6</v>
      </c>
      <c r="D50">
        <v>2017</v>
      </c>
      <c r="E50" t="s">
        <v>159</v>
      </c>
      <c r="F50" t="s">
        <v>30</v>
      </c>
      <c r="G50" t="s">
        <v>160</v>
      </c>
      <c r="H50" t="s">
        <v>14</v>
      </c>
      <c r="I50" t="s">
        <v>90</v>
      </c>
      <c r="J50" t="s">
        <v>162</v>
      </c>
      <c r="K50" t="s">
        <v>41</v>
      </c>
      <c r="L50">
        <v>21.8</v>
      </c>
    </row>
    <row r="51" spans="1:12" x14ac:dyDescent="0.3">
      <c r="A51" t="s">
        <v>163</v>
      </c>
      <c r="B51">
        <v>18</v>
      </c>
      <c r="C51">
        <v>4</v>
      </c>
      <c r="D51">
        <v>2016</v>
      </c>
      <c r="E51" t="s">
        <v>165</v>
      </c>
      <c r="F51" t="s">
        <v>30</v>
      </c>
      <c r="G51" t="s">
        <v>166</v>
      </c>
      <c r="H51" t="s">
        <v>14</v>
      </c>
      <c r="I51" t="s">
        <v>61</v>
      </c>
      <c r="J51" t="s">
        <v>167</v>
      </c>
      <c r="K51" t="s">
        <v>26</v>
      </c>
      <c r="L51">
        <v>38.22</v>
      </c>
    </row>
    <row r="52" spans="1:12" x14ac:dyDescent="0.3">
      <c r="A52" t="s">
        <v>163</v>
      </c>
      <c r="B52">
        <v>18</v>
      </c>
      <c r="C52">
        <v>4</v>
      </c>
      <c r="D52">
        <v>2016</v>
      </c>
      <c r="E52" t="s">
        <v>165</v>
      </c>
      <c r="F52" t="s">
        <v>30</v>
      </c>
      <c r="G52" t="s">
        <v>166</v>
      </c>
      <c r="H52" t="s">
        <v>14</v>
      </c>
      <c r="I52" t="s">
        <v>61</v>
      </c>
      <c r="J52" t="s">
        <v>168</v>
      </c>
      <c r="K52" t="s">
        <v>26</v>
      </c>
      <c r="L52">
        <v>75.180000000000007</v>
      </c>
    </row>
    <row r="53" spans="1:12" x14ac:dyDescent="0.3">
      <c r="A53" t="s">
        <v>163</v>
      </c>
      <c r="B53">
        <v>18</v>
      </c>
      <c r="C53">
        <v>4</v>
      </c>
      <c r="D53">
        <v>2016</v>
      </c>
      <c r="E53" t="s">
        <v>165</v>
      </c>
      <c r="F53" t="s">
        <v>30</v>
      </c>
      <c r="G53" t="s">
        <v>166</v>
      </c>
      <c r="H53" t="s">
        <v>14</v>
      </c>
      <c r="I53" t="s">
        <v>61</v>
      </c>
      <c r="J53" t="s">
        <v>169</v>
      </c>
      <c r="K53" t="s">
        <v>17</v>
      </c>
      <c r="L53">
        <v>6.16</v>
      </c>
    </row>
    <row r="54" spans="1:12" x14ac:dyDescent="0.3">
      <c r="A54" t="s">
        <v>163</v>
      </c>
      <c r="B54">
        <v>18</v>
      </c>
      <c r="C54">
        <v>4</v>
      </c>
      <c r="D54">
        <v>2016</v>
      </c>
      <c r="E54" t="s">
        <v>165</v>
      </c>
      <c r="F54" t="s">
        <v>30</v>
      </c>
      <c r="G54" t="s">
        <v>166</v>
      </c>
      <c r="H54" t="s">
        <v>14</v>
      </c>
      <c r="I54" t="s">
        <v>61</v>
      </c>
      <c r="J54" t="s">
        <v>170</v>
      </c>
      <c r="K54" t="s">
        <v>17</v>
      </c>
      <c r="L54">
        <v>89.99</v>
      </c>
    </row>
    <row r="55" spans="1:12" x14ac:dyDescent="0.3">
      <c r="A55" t="s">
        <v>171</v>
      </c>
      <c r="B55">
        <v>11</v>
      </c>
      <c r="C55">
        <v>12</v>
      </c>
      <c r="D55">
        <v>2017</v>
      </c>
      <c r="E55" t="s">
        <v>173</v>
      </c>
      <c r="F55" t="s">
        <v>30</v>
      </c>
      <c r="G55" t="s">
        <v>174</v>
      </c>
      <c r="H55" t="s">
        <v>23</v>
      </c>
      <c r="I55" t="s">
        <v>90</v>
      </c>
      <c r="J55" t="s">
        <v>175</v>
      </c>
      <c r="K55" t="s">
        <v>26</v>
      </c>
      <c r="L55">
        <v>15.26</v>
      </c>
    </row>
    <row r="56" spans="1:12" x14ac:dyDescent="0.3">
      <c r="A56" t="s">
        <v>171</v>
      </c>
      <c r="B56">
        <v>11</v>
      </c>
      <c r="C56">
        <v>12</v>
      </c>
      <c r="D56">
        <v>2017</v>
      </c>
      <c r="E56" t="s">
        <v>173</v>
      </c>
      <c r="F56" t="s">
        <v>30</v>
      </c>
      <c r="G56" t="s">
        <v>174</v>
      </c>
      <c r="H56" t="s">
        <v>23</v>
      </c>
      <c r="I56" t="s">
        <v>90</v>
      </c>
      <c r="J56" t="s">
        <v>176</v>
      </c>
      <c r="K56" t="s">
        <v>41</v>
      </c>
      <c r="L56">
        <v>1029.95</v>
      </c>
    </row>
    <row r="57" spans="1:12" x14ac:dyDescent="0.3">
      <c r="A57" t="s">
        <v>177</v>
      </c>
      <c r="B57">
        <v>17</v>
      </c>
      <c r="C57">
        <v>6</v>
      </c>
      <c r="D57">
        <v>2017</v>
      </c>
      <c r="E57" t="s">
        <v>179</v>
      </c>
      <c r="F57" t="s">
        <v>119</v>
      </c>
      <c r="G57" t="s">
        <v>180</v>
      </c>
      <c r="H57" t="s">
        <v>14</v>
      </c>
      <c r="I57" t="s">
        <v>90</v>
      </c>
      <c r="J57" t="s">
        <v>181</v>
      </c>
      <c r="K57" t="s">
        <v>26</v>
      </c>
      <c r="L57">
        <v>208.56</v>
      </c>
    </row>
    <row r="58" spans="1:12" x14ac:dyDescent="0.3">
      <c r="A58" t="s">
        <v>177</v>
      </c>
      <c r="B58">
        <v>17</v>
      </c>
      <c r="C58">
        <v>6</v>
      </c>
      <c r="D58">
        <v>2017</v>
      </c>
      <c r="E58" t="s">
        <v>179</v>
      </c>
      <c r="F58" t="s">
        <v>119</v>
      </c>
      <c r="G58" t="s">
        <v>180</v>
      </c>
      <c r="H58" t="s">
        <v>14</v>
      </c>
      <c r="I58" t="s">
        <v>90</v>
      </c>
      <c r="J58" t="s">
        <v>182</v>
      </c>
      <c r="K58" t="s">
        <v>26</v>
      </c>
      <c r="L58">
        <v>32.4</v>
      </c>
    </row>
    <row r="59" spans="1:12" x14ac:dyDescent="0.3">
      <c r="A59" t="s">
        <v>177</v>
      </c>
      <c r="B59">
        <v>17</v>
      </c>
      <c r="C59">
        <v>6</v>
      </c>
      <c r="D59">
        <v>2017</v>
      </c>
      <c r="E59" t="s">
        <v>179</v>
      </c>
      <c r="F59" t="s">
        <v>119</v>
      </c>
      <c r="G59" t="s">
        <v>180</v>
      </c>
      <c r="H59" t="s">
        <v>14</v>
      </c>
      <c r="I59" t="s">
        <v>90</v>
      </c>
      <c r="J59" t="s">
        <v>183</v>
      </c>
      <c r="K59" t="s">
        <v>17</v>
      </c>
      <c r="L59">
        <v>319.41000000000003</v>
      </c>
    </row>
    <row r="60" spans="1:12" x14ac:dyDescent="0.3">
      <c r="A60" t="s">
        <v>177</v>
      </c>
      <c r="B60">
        <v>17</v>
      </c>
      <c r="C60">
        <v>6</v>
      </c>
      <c r="D60">
        <v>2017</v>
      </c>
      <c r="E60" t="s">
        <v>179</v>
      </c>
      <c r="F60" t="s">
        <v>119</v>
      </c>
      <c r="G60" t="s">
        <v>180</v>
      </c>
      <c r="H60" t="s">
        <v>14</v>
      </c>
      <c r="I60" t="s">
        <v>90</v>
      </c>
      <c r="J60" t="s">
        <v>184</v>
      </c>
      <c r="K60" t="s">
        <v>26</v>
      </c>
      <c r="L60">
        <v>14.56</v>
      </c>
    </row>
    <row r="61" spans="1:12" x14ac:dyDescent="0.3">
      <c r="A61" t="s">
        <v>177</v>
      </c>
      <c r="B61">
        <v>17</v>
      </c>
      <c r="C61">
        <v>6</v>
      </c>
      <c r="D61">
        <v>2017</v>
      </c>
      <c r="E61" t="s">
        <v>179</v>
      </c>
      <c r="F61" t="s">
        <v>119</v>
      </c>
      <c r="G61" t="s">
        <v>180</v>
      </c>
      <c r="H61" t="s">
        <v>14</v>
      </c>
      <c r="I61" t="s">
        <v>90</v>
      </c>
      <c r="J61" t="s">
        <v>161</v>
      </c>
      <c r="K61" t="s">
        <v>41</v>
      </c>
      <c r="L61">
        <v>30</v>
      </c>
    </row>
    <row r="62" spans="1:12" x14ac:dyDescent="0.3">
      <c r="A62" t="s">
        <v>177</v>
      </c>
      <c r="B62">
        <v>17</v>
      </c>
      <c r="C62">
        <v>6</v>
      </c>
      <c r="D62">
        <v>2017</v>
      </c>
      <c r="E62" t="s">
        <v>179</v>
      </c>
      <c r="F62" t="s">
        <v>119</v>
      </c>
      <c r="G62" t="s">
        <v>180</v>
      </c>
      <c r="H62" t="s">
        <v>14</v>
      </c>
      <c r="I62" t="s">
        <v>90</v>
      </c>
      <c r="J62" t="s">
        <v>185</v>
      </c>
      <c r="K62" t="s">
        <v>26</v>
      </c>
      <c r="L62">
        <v>48.48</v>
      </c>
    </row>
    <row r="63" spans="1:12" x14ac:dyDescent="0.3">
      <c r="A63" t="s">
        <v>177</v>
      </c>
      <c r="B63">
        <v>17</v>
      </c>
      <c r="C63">
        <v>6</v>
      </c>
      <c r="D63">
        <v>2017</v>
      </c>
      <c r="E63" t="s">
        <v>179</v>
      </c>
      <c r="F63" t="s">
        <v>119</v>
      </c>
      <c r="G63" t="s">
        <v>180</v>
      </c>
      <c r="H63" t="s">
        <v>14</v>
      </c>
      <c r="I63" t="s">
        <v>90</v>
      </c>
      <c r="J63" t="s">
        <v>186</v>
      </c>
      <c r="K63" t="s">
        <v>26</v>
      </c>
      <c r="L63">
        <v>1.68</v>
      </c>
    </row>
    <row r="64" spans="1:12" x14ac:dyDescent="0.3">
      <c r="A64" t="s">
        <v>187</v>
      </c>
      <c r="B64">
        <v>24</v>
      </c>
      <c r="C64">
        <v>11</v>
      </c>
      <c r="D64">
        <v>2016</v>
      </c>
      <c r="E64" t="s">
        <v>189</v>
      </c>
      <c r="F64" t="s">
        <v>30</v>
      </c>
      <c r="G64" t="s">
        <v>190</v>
      </c>
      <c r="H64" t="s">
        <v>14</v>
      </c>
      <c r="I64" t="s">
        <v>24</v>
      </c>
      <c r="J64" t="s">
        <v>191</v>
      </c>
      <c r="K64" t="s">
        <v>41</v>
      </c>
      <c r="L64">
        <v>13.98</v>
      </c>
    </row>
    <row r="65" spans="1:12" x14ac:dyDescent="0.3">
      <c r="A65" t="s">
        <v>187</v>
      </c>
      <c r="B65">
        <v>24</v>
      </c>
      <c r="C65">
        <v>11</v>
      </c>
      <c r="D65">
        <v>2016</v>
      </c>
      <c r="E65" t="s">
        <v>189</v>
      </c>
      <c r="F65" t="s">
        <v>30</v>
      </c>
      <c r="G65" t="s">
        <v>190</v>
      </c>
      <c r="H65" t="s">
        <v>14</v>
      </c>
      <c r="I65" t="s">
        <v>24</v>
      </c>
      <c r="J65" t="s">
        <v>192</v>
      </c>
      <c r="K65" t="s">
        <v>26</v>
      </c>
      <c r="L65">
        <v>25.824000000000002</v>
      </c>
    </row>
    <row r="66" spans="1:12" x14ac:dyDescent="0.3">
      <c r="A66" t="s">
        <v>187</v>
      </c>
      <c r="B66">
        <v>24</v>
      </c>
      <c r="C66">
        <v>11</v>
      </c>
      <c r="D66">
        <v>2016</v>
      </c>
      <c r="E66" t="s">
        <v>189</v>
      </c>
      <c r="F66" t="s">
        <v>30</v>
      </c>
      <c r="G66" t="s">
        <v>190</v>
      </c>
      <c r="H66" t="s">
        <v>14</v>
      </c>
      <c r="I66" t="s">
        <v>24</v>
      </c>
      <c r="J66" t="s">
        <v>193</v>
      </c>
      <c r="K66" t="s">
        <v>26</v>
      </c>
      <c r="L66">
        <v>146.72999999999999</v>
      </c>
    </row>
    <row r="67" spans="1:12" x14ac:dyDescent="0.3">
      <c r="A67" t="s">
        <v>187</v>
      </c>
      <c r="B67">
        <v>24</v>
      </c>
      <c r="C67">
        <v>11</v>
      </c>
      <c r="D67">
        <v>2016</v>
      </c>
      <c r="E67" t="s">
        <v>189</v>
      </c>
      <c r="F67" t="s">
        <v>30</v>
      </c>
      <c r="G67" t="s">
        <v>190</v>
      </c>
      <c r="H67" t="s">
        <v>14</v>
      </c>
      <c r="I67" t="s">
        <v>24</v>
      </c>
      <c r="J67" t="s">
        <v>194</v>
      </c>
      <c r="K67" t="s">
        <v>17</v>
      </c>
      <c r="L67">
        <v>79.760000000000005</v>
      </c>
    </row>
    <row r="68" spans="1:12" x14ac:dyDescent="0.3">
      <c r="A68" t="s">
        <v>195</v>
      </c>
      <c r="B68">
        <v>30</v>
      </c>
      <c r="C68">
        <v>4</v>
      </c>
      <c r="D68">
        <v>2016</v>
      </c>
      <c r="E68" t="s">
        <v>197</v>
      </c>
      <c r="F68" t="s">
        <v>30</v>
      </c>
      <c r="G68" t="s">
        <v>198</v>
      </c>
      <c r="H68" t="s">
        <v>60</v>
      </c>
      <c r="I68" t="s">
        <v>61</v>
      </c>
      <c r="J68" t="s">
        <v>199</v>
      </c>
      <c r="K68" t="s">
        <v>17</v>
      </c>
      <c r="L68">
        <v>213.11500000000001</v>
      </c>
    </row>
    <row r="69" spans="1:12" x14ac:dyDescent="0.3">
      <c r="A69" t="s">
        <v>200</v>
      </c>
      <c r="B69">
        <v>5</v>
      </c>
      <c r="C69">
        <v>12</v>
      </c>
      <c r="D69">
        <v>2015</v>
      </c>
      <c r="E69" t="s">
        <v>202</v>
      </c>
      <c r="F69" t="s">
        <v>30</v>
      </c>
      <c r="G69" t="s">
        <v>203</v>
      </c>
      <c r="H69" t="s">
        <v>23</v>
      </c>
      <c r="I69" t="s">
        <v>24</v>
      </c>
      <c r="J69" t="s">
        <v>204</v>
      </c>
      <c r="K69" t="s">
        <v>26</v>
      </c>
      <c r="L69">
        <v>1113.0239999999999</v>
      </c>
    </row>
    <row r="70" spans="1:12" x14ac:dyDescent="0.3">
      <c r="A70" t="s">
        <v>200</v>
      </c>
      <c r="B70">
        <v>5</v>
      </c>
      <c r="C70">
        <v>12</v>
      </c>
      <c r="D70">
        <v>2015</v>
      </c>
      <c r="E70" t="s">
        <v>202</v>
      </c>
      <c r="F70" t="s">
        <v>30</v>
      </c>
      <c r="G70" t="s">
        <v>203</v>
      </c>
      <c r="H70" t="s">
        <v>23</v>
      </c>
      <c r="I70" t="s">
        <v>24</v>
      </c>
      <c r="J70" t="s">
        <v>205</v>
      </c>
      <c r="K70" t="s">
        <v>41</v>
      </c>
      <c r="L70">
        <v>167.96799999999999</v>
      </c>
    </row>
    <row r="71" spans="1:12" x14ac:dyDescent="0.3">
      <c r="A71" t="s">
        <v>206</v>
      </c>
      <c r="B71">
        <v>4</v>
      </c>
      <c r="C71">
        <v>6</v>
      </c>
      <c r="D71">
        <v>2017</v>
      </c>
      <c r="E71" t="s">
        <v>208</v>
      </c>
      <c r="F71" t="s">
        <v>119</v>
      </c>
      <c r="G71" t="s">
        <v>209</v>
      </c>
      <c r="H71" t="s">
        <v>14</v>
      </c>
      <c r="I71" t="s">
        <v>15</v>
      </c>
      <c r="J71" t="s">
        <v>210</v>
      </c>
      <c r="K71" t="s">
        <v>26</v>
      </c>
      <c r="L71">
        <v>75.88</v>
      </c>
    </row>
    <row r="72" spans="1:12" x14ac:dyDescent="0.3">
      <c r="A72" t="s">
        <v>211</v>
      </c>
      <c r="B72">
        <v>18</v>
      </c>
      <c r="C72">
        <v>9</v>
      </c>
      <c r="D72">
        <v>2017</v>
      </c>
      <c r="E72" t="s">
        <v>213</v>
      </c>
      <c r="F72" t="s">
        <v>30</v>
      </c>
      <c r="G72" t="s">
        <v>214</v>
      </c>
      <c r="H72" t="s">
        <v>14</v>
      </c>
      <c r="I72" t="s">
        <v>90</v>
      </c>
      <c r="J72" t="s">
        <v>215</v>
      </c>
      <c r="K72" t="s">
        <v>26</v>
      </c>
      <c r="L72">
        <v>4.6159999999999997</v>
      </c>
    </row>
    <row r="73" spans="1:12" x14ac:dyDescent="0.3">
      <c r="A73" t="s">
        <v>216</v>
      </c>
      <c r="B73">
        <v>14</v>
      </c>
      <c r="C73">
        <v>9</v>
      </c>
      <c r="D73">
        <v>2018</v>
      </c>
      <c r="E73" t="s">
        <v>218</v>
      </c>
      <c r="F73" t="s">
        <v>12</v>
      </c>
      <c r="G73" t="s">
        <v>104</v>
      </c>
      <c r="H73" t="s">
        <v>14</v>
      </c>
      <c r="I73" t="s">
        <v>61</v>
      </c>
      <c r="J73" t="s">
        <v>219</v>
      </c>
      <c r="K73" t="s">
        <v>26</v>
      </c>
      <c r="L73">
        <v>19.05</v>
      </c>
    </row>
    <row r="74" spans="1:12" x14ac:dyDescent="0.3">
      <c r="A74" t="s">
        <v>220</v>
      </c>
      <c r="B74">
        <v>26</v>
      </c>
      <c r="C74">
        <v>4</v>
      </c>
      <c r="D74">
        <v>2016</v>
      </c>
      <c r="E74" t="s">
        <v>222</v>
      </c>
      <c r="F74" t="s">
        <v>30</v>
      </c>
      <c r="G74" t="s">
        <v>223</v>
      </c>
      <c r="H74" t="s">
        <v>14</v>
      </c>
      <c r="I74" t="s">
        <v>15</v>
      </c>
      <c r="J74" t="s">
        <v>224</v>
      </c>
      <c r="K74" t="s">
        <v>17</v>
      </c>
      <c r="L74">
        <v>831.93600000000004</v>
      </c>
    </row>
    <row r="75" spans="1:12" x14ac:dyDescent="0.3">
      <c r="A75" t="s">
        <v>220</v>
      </c>
      <c r="B75">
        <v>26</v>
      </c>
      <c r="C75">
        <v>4</v>
      </c>
      <c r="D75">
        <v>2016</v>
      </c>
      <c r="E75" t="s">
        <v>222</v>
      </c>
      <c r="F75" t="s">
        <v>30</v>
      </c>
      <c r="G75" t="s">
        <v>223</v>
      </c>
      <c r="H75" t="s">
        <v>14</v>
      </c>
      <c r="I75" t="s">
        <v>15</v>
      </c>
      <c r="J75" t="s">
        <v>225</v>
      </c>
      <c r="K75" t="s">
        <v>17</v>
      </c>
      <c r="L75">
        <v>97.04</v>
      </c>
    </row>
    <row r="76" spans="1:12" x14ac:dyDescent="0.3">
      <c r="A76" t="s">
        <v>220</v>
      </c>
      <c r="B76">
        <v>26</v>
      </c>
      <c r="C76">
        <v>4</v>
      </c>
      <c r="D76">
        <v>2016</v>
      </c>
      <c r="E76" t="s">
        <v>222</v>
      </c>
      <c r="F76" t="s">
        <v>30</v>
      </c>
      <c r="G76" t="s">
        <v>223</v>
      </c>
      <c r="H76" t="s">
        <v>14</v>
      </c>
      <c r="I76" t="s">
        <v>15</v>
      </c>
      <c r="J76" t="s">
        <v>226</v>
      </c>
      <c r="K76" t="s">
        <v>26</v>
      </c>
      <c r="L76">
        <v>72.784000000000006</v>
      </c>
    </row>
    <row r="77" spans="1:12" x14ac:dyDescent="0.3">
      <c r="A77" t="s">
        <v>227</v>
      </c>
      <c r="B77">
        <v>9</v>
      </c>
      <c r="C77">
        <v>12</v>
      </c>
      <c r="D77">
        <v>2018</v>
      </c>
      <c r="E77" t="s">
        <v>229</v>
      </c>
      <c r="F77" t="s">
        <v>119</v>
      </c>
      <c r="G77" t="s">
        <v>230</v>
      </c>
      <c r="H77" t="s">
        <v>23</v>
      </c>
      <c r="I77" t="s">
        <v>61</v>
      </c>
      <c r="J77" t="s">
        <v>231</v>
      </c>
      <c r="K77" t="s">
        <v>26</v>
      </c>
      <c r="L77">
        <v>1.248</v>
      </c>
    </row>
    <row r="78" spans="1:12" x14ac:dyDescent="0.3">
      <c r="A78" t="s">
        <v>227</v>
      </c>
      <c r="B78">
        <v>9</v>
      </c>
      <c r="C78">
        <v>12</v>
      </c>
      <c r="D78">
        <v>2018</v>
      </c>
      <c r="E78" t="s">
        <v>229</v>
      </c>
      <c r="F78" t="s">
        <v>119</v>
      </c>
      <c r="G78" t="s">
        <v>230</v>
      </c>
      <c r="H78" t="s">
        <v>23</v>
      </c>
      <c r="I78" t="s">
        <v>61</v>
      </c>
      <c r="J78" t="s">
        <v>232</v>
      </c>
      <c r="K78" t="s">
        <v>17</v>
      </c>
      <c r="L78">
        <v>9.7080000000000002</v>
      </c>
    </row>
    <row r="79" spans="1:12" x14ac:dyDescent="0.3">
      <c r="A79" t="s">
        <v>227</v>
      </c>
      <c r="B79">
        <v>9</v>
      </c>
      <c r="C79">
        <v>12</v>
      </c>
      <c r="D79">
        <v>2018</v>
      </c>
      <c r="E79" t="s">
        <v>229</v>
      </c>
      <c r="F79" t="s">
        <v>119</v>
      </c>
      <c r="G79" t="s">
        <v>230</v>
      </c>
      <c r="H79" t="s">
        <v>23</v>
      </c>
      <c r="I79" t="s">
        <v>61</v>
      </c>
      <c r="J79" t="s">
        <v>233</v>
      </c>
      <c r="K79" t="s">
        <v>26</v>
      </c>
      <c r="L79">
        <v>27.24</v>
      </c>
    </row>
    <row r="80" spans="1:12" x14ac:dyDescent="0.3">
      <c r="A80" t="s">
        <v>234</v>
      </c>
      <c r="B80">
        <v>26</v>
      </c>
      <c r="C80">
        <v>11</v>
      </c>
      <c r="D80">
        <v>2015</v>
      </c>
      <c r="E80" t="s">
        <v>236</v>
      </c>
      <c r="F80" t="s">
        <v>12</v>
      </c>
      <c r="G80" t="s">
        <v>223</v>
      </c>
      <c r="H80" t="s">
        <v>14</v>
      </c>
      <c r="I80" t="s">
        <v>61</v>
      </c>
      <c r="J80" t="s">
        <v>237</v>
      </c>
      <c r="K80" t="s">
        <v>17</v>
      </c>
      <c r="L80">
        <v>19.3</v>
      </c>
    </row>
    <row r="81" spans="1:12" x14ac:dyDescent="0.3">
      <c r="A81" t="s">
        <v>238</v>
      </c>
      <c r="B81">
        <v>12</v>
      </c>
      <c r="C81">
        <v>6</v>
      </c>
      <c r="D81">
        <v>2017</v>
      </c>
      <c r="E81" t="s">
        <v>239</v>
      </c>
      <c r="F81" t="s">
        <v>119</v>
      </c>
      <c r="G81" t="s">
        <v>240</v>
      </c>
      <c r="H81" t="s">
        <v>23</v>
      </c>
      <c r="I81" t="s">
        <v>15</v>
      </c>
      <c r="J81" t="s">
        <v>241</v>
      </c>
      <c r="K81" t="s">
        <v>26</v>
      </c>
      <c r="L81">
        <v>208.16</v>
      </c>
    </row>
    <row r="82" spans="1:12" x14ac:dyDescent="0.3">
      <c r="A82" t="s">
        <v>238</v>
      </c>
      <c r="B82">
        <v>12</v>
      </c>
      <c r="C82">
        <v>6</v>
      </c>
      <c r="D82">
        <v>2017</v>
      </c>
      <c r="E82" t="s">
        <v>239</v>
      </c>
      <c r="F82" t="s">
        <v>119</v>
      </c>
      <c r="G82" t="s">
        <v>240</v>
      </c>
      <c r="H82" t="s">
        <v>23</v>
      </c>
      <c r="I82" t="s">
        <v>15</v>
      </c>
      <c r="J82" t="s">
        <v>242</v>
      </c>
      <c r="K82" t="s">
        <v>26</v>
      </c>
      <c r="L82">
        <v>16.739999999999998</v>
      </c>
    </row>
    <row r="83" spans="1:12" x14ac:dyDescent="0.3">
      <c r="A83" t="s">
        <v>243</v>
      </c>
      <c r="B83">
        <v>12</v>
      </c>
      <c r="C83">
        <v>10</v>
      </c>
      <c r="D83">
        <v>2015</v>
      </c>
      <c r="E83" t="s">
        <v>245</v>
      </c>
      <c r="F83" t="s">
        <v>30</v>
      </c>
      <c r="G83" t="s">
        <v>246</v>
      </c>
      <c r="H83" t="s">
        <v>14</v>
      </c>
      <c r="I83" t="s">
        <v>24</v>
      </c>
      <c r="J83" t="s">
        <v>247</v>
      </c>
      <c r="K83" t="s">
        <v>26</v>
      </c>
      <c r="L83">
        <v>14.9</v>
      </c>
    </row>
    <row r="84" spans="1:12" x14ac:dyDescent="0.3">
      <c r="A84" t="s">
        <v>243</v>
      </c>
      <c r="B84">
        <v>12</v>
      </c>
      <c r="C84">
        <v>10</v>
      </c>
      <c r="D84">
        <v>2015</v>
      </c>
      <c r="E84" t="s">
        <v>245</v>
      </c>
      <c r="F84" t="s">
        <v>30</v>
      </c>
      <c r="G84" t="s">
        <v>246</v>
      </c>
      <c r="H84" t="s">
        <v>14</v>
      </c>
      <c r="I84" t="s">
        <v>24</v>
      </c>
      <c r="J84" t="s">
        <v>248</v>
      </c>
      <c r="K84" t="s">
        <v>26</v>
      </c>
      <c r="L84">
        <v>21.39</v>
      </c>
    </row>
    <row r="85" spans="1:12" x14ac:dyDescent="0.3">
      <c r="A85" t="s">
        <v>249</v>
      </c>
      <c r="B85">
        <v>3</v>
      </c>
      <c r="C85">
        <v>9</v>
      </c>
      <c r="D85">
        <v>2016</v>
      </c>
      <c r="E85" t="s">
        <v>250</v>
      </c>
      <c r="F85" t="s">
        <v>30</v>
      </c>
      <c r="G85" t="s">
        <v>251</v>
      </c>
      <c r="H85" t="s">
        <v>23</v>
      </c>
      <c r="I85" t="s">
        <v>15</v>
      </c>
      <c r="J85" t="s">
        <v>252</v>
      </c>
      <c r="K85" t="s">
        <v>26</v>
      </c>
      <c r="L85">
        <v>200.98400000000001</v>
      </c>
    </row>
    <row r="86" spans="1:12" x14ac:dyDescent="0.3">
      <c r="A86" t="s">
        <v>253</v>
      </c>
      <c r="B86">
        <v>13</v>
      </c>
      <c r="C86">
        <v>11</v>
      </c>
      <c r="D86">
        <v>2018</v>
      </c>
      <c r="E86" t="s">
        <v>255</v>
      </c>
      <c r="F86" t="s">
        <v>119</v>
      </c>
      <c r="G86" t="s">
        <v>256</v>
      </c>
      <c r="H86" t="s">
        <v>60</v>
      </c>
      <c r="I86" t="s">
        <v>61</v>
      </c>
      <c r="J86" t="s">
        <v>257</v>
      </c>
      <c r="K86" t="s">
        <v>26</v>
      </c>
      <c r="L86">
        <v>230.376</v>
      </c>
    </row>
    <row r="87" spans="1:12" x14ac:dyDescent="0.3">
      <c r="A87" t="s">
        <v>258</v>
      </c>
      <c r="B87">
        <v>28</v>
      </c>
      <c r="C87">
        <v>5</v>
      </c>
      <c r="D87">
        <v>2018</v>
      </c>
      <c r="E87" t="s">
        <v>259</v>
      </c>
      <c r="F87" t="s">
        <v>12</v>
      </c>
      <c r="G87" t="s">
        <v>155</v>
      </c>
      <c r="H87" t="s">
        <v>14</v>
      </c>
      <c r="I87" t="s">
        <v>15</v>
      </c>
      <c r="J87" t="s">
        <v>260</v>
      </c>
      <c r="K87" t="s">
        <v>17</v>
      </c>
      <c r="L87">
        <v>301.95999999999998</v>
      </c>
    </row>
    <row r="88" spans="1:12" x14ac:dyDescent="0.3">
      <c r="A88" t="s">
        <v>261</v>
      </c>
      <c r="B88">
        <v>26</v>
      </c>
      <c r="C88">
        <v>10</v>
      </c>
      <c r="D88">
        <v>2018</v>
      </c>
      <c r="E88" t="s">
        <v>263</v>
      </c>
      <c r="F88" t="s">
        <v>30</v>
      </c>
      <c r="G88" t="s">
        <v>264</v>
      </c>
      <c r="H88" t="s">
        <v>14</v>
      </c>
      <c r="I88" t="s">
        <v>61</v>
      </c>
      <c r="J88" t="s">
        <v>265</v>
      </c>
      <c r="K88" t="s">
        <v>41</v>
      </c>
      <c r="L88">
        <v>19.989999999999998</v>
      </c>
    </row>
    <row r="89" spans="1:12" x14ac:dyDescent="0.3">
      <c r="A89" t="s">
        <v>261</v>
      </c>
      <c r="B89">
        <v>26</v>
      </c>
      <c r="C89">
        <v>10</v>
      </c>
      <c r="D89">
        <v>2018</v>
      </c>
      <c r="E89" t="s">
        <v>263</v>
      </c>
      <c r="F89" t="s">
        <v>30</v>
      </c>
      <c r="G89" t="s">
        <v>264</v>
      </c>
      <c r="H89" t="s">
        <v>14</v>
      </c>
      <c r="I89" t="s">
        <v>61</v>
      </c>
      <c r="J89" t="s">
        <v>266</v>
      </c>
      <c r="K89" t="s">
        <v>26</v>
      </c>
      <c r="L89">
        <v>6.16</v>
      </c>
    </row>
    <row r="90" spans="1:12" x14ac:dyDescent="0.3">
      <c r="A90" t="s">
        <v>267</v>
      </c>
      <c r="B90">
        <v>5</v>
      </c>
      <c r="C90">
        <v>4</v>
      </c>
      <c r="D90">
        <v>2017</v>
      </c>
      <c r="E90" t="s">
        <v>269</v>
      </c>
      <c r="F90" t="s">
        <v>12</v>
      </c>
      <c r="G90" t="s">
        <v>270</v>
      </c>
      <c r="H90" t="s">
        <v>60</v>
      </c>
      <c r="I90" t="s">
        <v>61</v>
      </c>
      <c r="J90" t="s">
        <v>271</v>
      </c>
      <c r="K90" t="s">
        <v>26</v>
      </c>
      <c r="L90">
        <v>158.36799999999999</v>
      </c>
    </row>
    <row r="91" spans="1:12" x14ac:dyDescent="0.3">
      <c r="A91" t="s">
        <v>272</v>
      </c>
      <c r="B91">
        <v>17</v>
      </c>
      <c r="C91">
        <v>9</v>
      </c>
      <c r="D91">
        <v>2017</v>
      </c>
      <c r="E91" t="s">
        <v>274</v>
      </c>
      <c r="F91" t="s">
        <v>30</v>
      </c>
      <c r="G91" t="s">
        <v>275</v>
      </c>
      <c r="H91" t="s">
        <v>23</v>
      </c>
      <c r="I91" t="s">
        <v>24</v>
      </c>
      <c r="J91" t="s">
        <v>276</v>
      </c>
      <c r="K91" t="s">
        <v>26</v>
      </c>
      <c r="L91">
        <v>20.100000000000001</v>
      </c>
    </row>
    <row r="92" spans="1:12" x14ac:dyDescent="0.3">
      <c r="A92" t="s">
        <v>272</v>
      </c>
      <c r="B92">
        <v>17</v>
      </c>
      <c r="C92">
        <v>9</v>
      </c>
      <c r="D92">
        <v>2017</v>
      </c>
      <c r="E92" t="s">
        <v>274</v>
      </c>
      <c r="F92" t="s">
        <v>30</v>
      </c>
      <c r="G92" t="s">
        <v>275</v>
      </c>
      <c r="H92" t="s">
        <v>23</v>
      </c>
      <c r="I92" t="s">
        <v>24</v>
      </c>
      <c r="J92" t="s">
        <v>135</v>
      </c>
      <c r="K92" t="s">
        <v>41</v>
      </c>
      <c r="L92">
        <v>73.584000000000003</v>
      </c>
    </row>
    <row r="93" spans="1:12" x14ac:dyDescent="0.3">
      <c r="A93" t="s">
        <v>272</v>
      </c>
      <c r="B93">
        <v>17</v>
      </c>
      <c r="C93">
        <v>9</v>
      </c>
      <c r="D93">
        <v>2017</v>
      </c>
      <c r="E93" t="s">
        <v>274</v>
      </c>
      <c r="F93" t="s">
        <v>30</v>
      </c>
      <c r="G93" t="s">
        <v>275</v>
      </c>
      <c r="H93" t="s">
        <v>23</v>
      </c>
      <c r="I93" t="s">
        <v>24</v>
      </c>
      <c r="J93" t="s">
        <v>277</v>
      </c>
      <c r="K93" t="s">
        <v>26</v>
      </c>
      <c r="L93">
        <v>6.48</v>
      </c>
    </row>
    <row r="94" spans="1:12" x14ac:dyDescent="0.3">
      <c r="A94" t="s">
        <v>278</v>
      </c>
      <c r="B94">
        <v>31</v>
      </c>
      <c r="C94">
        <v>1</v>
      </c>
      <c r="D94">
        <v>2016</v>
      </c>
      <c r="E94" t="s">
        <v>280</v>
      </c>
      <c r="F94" t="s">
        <v>12</v>
      </c>
      <c r="G94" t="s">
        <v>281</v>
      </c>
      <c r="H94" t="s">
        <v>14</v>
      </c>
      <c r="I94" t="s">
        <v>61</v>
      </c>
      <c r="J94" t="s">
        <v>282</v>
      </c>
      <c r="K94" t="s">
        <v>26</v>
      </c>
      <c r="L94">
        <v>12.96</v>
      </c>
    </row>
    <row r="95" spans="1:12" x14ac:dyDescent="0.3">
      <c r="A95" t="s">
        <v>278</v>
      </c>
      <c r="B95">
        <v>31</v>
      </c>
      <c r="C95">
        <v>1</v>
      </c>
      <c r="D95">
        <v>2016</v>
      </c>
      <c r="E95" t="s">
        <v>280</v>
      </c>
      <c r="F95" t="s">
        <v>12</v>
      </c>
      <c r="G95" t="s">
        <v>281</v>
      </c>
      <c r="H95" t="s">
        <v>14</v>
      </c>
      <c r="I95" t="s">
        <v>61</v>
      </c>
      <c r="J95" t="s">
        <v>283</v>
      </c>
      <c r="K95" t="s">
        <v>17</v>
      </c>
      <c r="L95">
        <v>53.34</v>
      </c>
    </row>
    <row r="96" spans="1:12" x14ac:dyDescent="0.3">
      <c r="A96" t="s">
        <v>278</v>
      </c>
      <c r="B96">
        <v>31</v>
      </c>
      <c r="C96">
        <v>1</v>
      </c>
      <c r="D96">
        <v>2016</v>
      </c>
      <c r="E96" t="s">
        <v>280</v>
      </c>
      <c r="F96" t="s">
        <v>12</v>
      </c>
      <c r="G96" t="s">
        <v>281</v>
      </c>
      <c r="H96" t="s">
        <v>14</v>
      </c>
      <c r="I96" t="s">
        <v>61</v>
      </c>
      <c r="J96" t="s">
        <v>284</v>
      </c>
      <c r="K96" t="s">
        <v>26</v>
      </c>
      <c r="L96">
        <v>32.96</v>
      </c>
    </row>
    <row r="97" spans="1:12" x14ac:dyDescent="0.3">
      <c r="A97" t="s">
        <v>285</v>
      </c>
      <c r="B97">
        <v>6</v>
      </c>
      <c r="C97">
        <v>11</v>
      </c>
      <c r="D97">
        <v>2018</v>
      </c>
      <c r="E97" t="s">
        <v>287</v>
      </c>
      <c r="F97" t="s">
        <v>30</v>
      </c>
      <c r="G97" t="s">
        <v>288</v>
      </c>
      <c r="H97" t="s">
        <v>60</v>
      </c>
      <c r="I97" t="s">
        <v>24</v>
      </c>
      <c r="J97" t="s">
        <v>289</v>
      </c>
      <c r="K97" t="s">
        <v>26</v>
      </c>
      <c r="L97">
        <v>5.6820000000000004</v>
      </c>
    </row>
    <row r="98" spans="1:12" x14ac:dyDescent="0.3">
      <c r="A98" t="s">
        <v>290</v>
      </c>
      <c r="B98">
        <v>9</v>
      </c>
      <c r="C98">
        <v>11</v>
      </c>
      <c r="D98">
        <v>2018</v>
      </c>
      <c r="E98" t="s">
        <v>292</v>
      </c>
      <c r="F98" t="s">
        <v>12</v>
      </c>
      <c r="G98" t="s">
        <v>293</v>
      </c>
      <c r="H98" t="s">
        <v>60</v>
      </c>
      <c r="I98" t="s">
        <v>90</v>
      </c>
      <c r="J98" t="s">
        <v>294</v>
      </c>
      <c r="K98" t="s">
        <v>17</v>
      </c>
      <c r="L98">
        <v>96.53</v>
      </c>
    </row>
    <row r="99" spans="1:12" x14ac:dyDescent="0.3">
      <c r="A99" t="s">
        <v>295</v>
      </c>
      <c r="B99">
        <v>17</v>
      </c>
      <c r="C99">
        <v>6</v>
      </c>
      <c r="D99">
        <v>2018</v>
      </c>
      <c r="E99" t="s">
        <v>297</v>
      </c>
      <c r="F99" t="s">
        <v>119</v>
      </c>
      <c r="G99" t="s">
        <v>298</v>
      </c>
      <c r="H99" t="s">
        <v>14</v>
      </c>
      <c r="I99" t="s">
        <v>24</v>
      </c>
      <c r="J99" t="s">
        <v>299</v>
      </c>
      <c r="K99" t="s">
        <v>26</v>
      </c>
      <c r="L99">
        <v>51.311999999999998</v>
      </c>
    </row>
    <row r="100" spans="1:12" x14ac:dyDescent="0.3">
      <c r="A100" t="s">
        <v>300</v>
      </c>
      <c r="B100">
        <v>6</v>
      </c>
      <c r="C100">
        <v>9</v>
      </c>
      <c r="D100">
        <v>2017</v>
      </c>
      <c r="E100" t="s">
        <v>302</v>
      </c>
      <c r="F100" t="s">
        <v>30</v>
      </c>
      <c r="G100" t="s">
        <v>303</v>
      </c>
      <c r="H100" t="s">
        <v>23</v>
      </c>
      <c r="I100" t="s">
        <v>61</v>
      </c>
      <c r="J100" t="s">
        <v>304</v>
      </c>
      <c r="K100" t="s">
        <v>26</v>
      </c>
      <c r="L100">
        <v>77.88</v>
      </c>
    </row>
    <row r="101" spans="1:12" x14ac:dyDescent="0.3">
      <c r="A101" t="s">
        <v>305</v>
      </c>
      <c r="B101">
        <v>29</v>
      </c>
      <c r="C101">
        <v>8</v>
      </c>
      <c r="D101">
        <v>2017</v>
      </c>
      <c r="E101" t="s">
        <v>307</v>
      </c>
      <c r="F101" t="s">
        <v>30</v>
      </c>
      <c r="G101" t="s">
        <v>308</v>
      </c>
      <c r="H101" t="s">
        <v>60</v>
      </c>
      <c r="I101" t="s">
        <v>61</v>
      </c>
      <c r="J101" t="s">
        <v>309</v>
      </c>
      <c r="K101" t="s">
        <v>26</v>
      </c>
      <c r="L101">
        <v>64.623999999999995</v>
      </c>
    </row>
    <row r="102" spans="1:12" x14ac:dyDescent="0.3">
      <c r="A102" t="s">
        <v>305</v>
      </c>
      <c r="B102">
        <v>29</v>
      </c>
      <c r="C102">
        <v>8</v>
      </c>
      <c r="D102">
        <v>2017</v>
      </c>
      <c r="E102" t="s">
        <v>307</v>
      </c>
      <c r="F102" t="s">
        <v>30</v>
      </c>
      <c r="G102" t="s">
        <v>308</v>
      </c>
      <c r="H102" t="s">
        <v>60</v>
      </c>
      <c r="I102" t="s">
        <v>61</v>
      </c>
      <c r="J102" t="s">
        <v>310</v>
      </c>
      <c r="K102" t="s">
        <v>41</v>
      </c>
      <c r="L102">
        <v>95.975999999999999</v>
      </c>
    </row>
    <row r="103" spans="1:12" x14ac:dyDescent="0.3">
      <c r="A103" t="s">
        <v>305</v>
      </c>
      <c r="B103">
        <v>29</v>
      </c>
      <c r="C103">
        <v>8</v>
      </c>
      <c r="D103">
        <v>2017</v>
      </c>
      <c r="E103" t="s">
        <v>307</v>
      </c>
      <c r="F103" t="s">
        <v>30</v>
      </c>
      <c r="G103" t="s">
        <v>308</v>
      </c>
      <c r="H103" t="s">
        <v>60</v>
      </c>
      <c r="I103" t="s">
        <v>61</v>
      </c>
      <c r="J103" t="s">
        <v>311</v>
      </c>
      <c r="K103" t="s">
        <v>26</v>
      </c>
      <c r="L103">
        <v>1.788</v>
      </c>
    </row>
    <row r="104" spans="1:12" x14ac:dyDescent="0.3">
      <c r="A104" t="s">
        <v>312</v>
      </c>
      <c r="B104">
        <v>1</v>
      </c>
      <c r="C104">
        <v>12</v>
      </c>
      <c r="D104">
        <v>2017</v>
      </c>
      <c r="E104" t="s">
        <v>314</v>
      </c>
      <c r="F104" t="s">
        <v>12</v>
      </c>
      <c r="G104" t="s">
        <v>315</v>
      </c>
      <c r="H104" t="s">
        <v>14</v>
      </c>
      <c r="I104" t="s">
        <v>61</v>
      </c>
      <c r="J104" t="s">
        <v>316</v>
      </c>
      <c r="K104" t="s">
        <v>26</v>
      </c>
      <c r="L104">
        <v>23.92</v>
      </c>
    </row>
    <row r="105" spans="1:12" x14ac:dyDescent="0.3">
      <c r="A105" t="s">
        <v>317</v>
      </c>
      <c r="B105">
        <v>13</v>
      </c>
      <c r="C105">
        <v>11</v>
      </c>
      <c r="D105">
        <v>2016</v>
      </c>
      <c r="E105" t="s">
        <v>319</v>
      </c>
      <c r="F105" t="s">
        <v>30</v>
      </c>
      <c r="G105" t="s">
        <v>320</v>
      </c>
      <c r="H105" t="s">
        <v>14</v>
      </c>
      <c r="I105" t="s">
        <v>24</v>
      </c>
      <c r="J105" t="s">
        <v>321</v>
      </c>
      <c r="K105" t="s">
        <v>41</v>
      </c>
      <c r="L105">
        <v>238.89599999999999</v>
      </c>
    </row>
    <row r="106" spans="1:12" x14ac:dyDescent="0.3">
      <c r="A106" t="s">
        <v>317</v>
      </c>
      <c r="B106">
        <v>13</v>
      </c>
      <c r="C106">
        <v>11</v>
      </c>
      <c r="D106">
        <v>2016</v>
      </c>
      <c r="E106" t="s">
        <v>319</v>
      </c>
      <c r="F106" t="s">
        <v>30</v>
      </c>
      <c r="G106" t="s">
        <v>320</v>
      </c>
      <c r="H106" t="s">
        <v>14</v>
      </c>
      <c r="I106" t="s">
        <v>24</v>
      </c>
      <c r="J106" t="s">
        <v>322</v>
      </c>
      <c r="K106" t="s">
        <v>17</v>
      </c>
      <c r="L106">
        <v>102.36</v>
      </c>
    </row>
    <row r="107" spans="1:12" x14ac:dyDescent="0.3">
      <c r="A107" t="s">
        <v>317</v>
      </c>
      <c r="B107">
        <v>13</v>
      </c>
      <c r="C107">
        <v>11</v>
      </c>
      <c r="D107">
        <v>2016</v>
      </c>
      <c r="E107" t="s">
        <v>319</v>
      </c>
      <c r="F107" t="s">
        <v>30</v>
      </c>
      <c r="G107" t="s">
        <v>320</v>
      </c>
      <c r="H107" t="s">
        <v>14</v>
      </c>
      <c r="I107" t="s">
        <v>24</v>
      </c>
      <c r="J107" t="s">
        <v>323</v>
      </c>
      <c r="K107" t="s">
        <v>26</v>
      </c>
      <c r="L107">
        <v>36.881999999999998</v>
      </c>
    </row>
    <row r="108" spans="1:12" x14ac:dyDescent="0.3">
      <c r="A108" t="s">
        <v>324</v>
      </c>
      <c r="B108">
        <v>23</v>
      </c>
      <c r="C108">
        <v>11</v>
      </c>
      <c r="D108">
        <v>2018</v>
      </c>
      <c r="E108" t="s">
        <v>326</v>
      </c>
      <c r="F108" t="s">
        <v>30</v>
      </c>
      <c r="G108" t="s">
        <v>327</v>
      </c>
      <c r="H108" t="s">
        <v>14</v>
      </c>
      <c r="I108" t="s">
        <v>15</v>
      </c>
      <c r="J108" t="s">
        <v>328</v>
      </c>
      <c r="K108" t="s">
        <v>41</v>
      </c>
      <c r="L108">
        <v>74.111999999999995</v>
      </c>
    </row>
    <row r="109" spans="1:12" x14ac:dyDescent="0.3">
      <c r="A109" t="s">
        <v>324</v>
      </c>
      <c r="B109">
        <v>23</v>
      </c>
      <c r="C109">
        <v>11</v>
      </c>
      <c r="D109">
        <v>2018</v>
      </c>
      <c r="E109" t="s">
        <v>326</v>
      </c>
      <c r="F109" t="s">
        <v>30</v>
      </c>
      <c r="G109" t="s">
        <v>327</v>
      </c>
      <c r="H109" t="s">
        <v>14</v>
      </c>
      <c r="I109" t="s">
        <v>15</v>
      </c>
      <c r="J109" t="s">
        <v>329</v>
      </c>
      <c r="K109" t="s">
        <v>41</v>
      </c>
      <c r="L109">
        <v>27.992000000000001</v>
      </c>
    </row>
    <row r="110" spans="1:12" x14ac:dyDescent="0.3">
      <c r="A110" t="s">
        <v>324</v>
      </c>
      <c r="B110">
        <v>23</v>
      </c>
      <c r="C110">
        <v>11</v>
      </c>
      <c r="D110">
        <v>2018</v>
      </c>
      <c r="E110" t="s">
        <v>326</v>
      </c>
      <c r="F110" t="s">
        <v>30</v>
      </c>
      <c r="G110" t="s">
        <v>327</v>
      </c>
      <c r="H110" t="s">
        <v>14</v>
      </c>
      <c r="I110" t="s">
        <v>15</v>
      </c>
      <c r="J110" t="s">
        <v>330</v>
      </c>
      <c r="K110" t="s">
        <v>26</v>
      </c>
      <c r="L110">
        <v>3.3039999999999998</v>
      </c>
    </row>
    <row r="111" spans="1:12" x14ac:dyDescent="0.3">
      <c r="A111" t="s">
        <v>331</v>
      </c>
      <c r="B111">
        <v>15</v>
      </c>
      <c r="C111">
        <v>10</v>
      </c>
      <c r="D111">
        <v>2016</v>
      </c>
      <c r="E111" t="s">
        <v>333</v>
      </c>
      <c r="F111" t="s">
        <v>30</v>
      </c>
      <c r="G111" t="s">
        <v>334</v>
      </c>
      <c r="H111" t="s">
        <v>60</v>
      </c>
      <c r="I111" t="s">
        <v>61</v>
      </c>
      <c r="J111" t="s">
        <v>335</v>
      </c>
      <c r="K111" t="s">
        <v>41</v>
      </c>
      <c r="L111">
        <v>339.96</v>
      </c>
    </row>
    <row r="112" spans="1:12" x14ac:dyDescent="0.3">
      <c r="A112" t="s">
        <v>336</v>
      </c>
      <c r="B112">
        <v>25</v>
      </c>
      <c r="C112">
        <v>12</v>
      </c>
      <c r="D112">
        <v>2018</v>
      </c>
      <c r="E112" t="s">
        <v>338</v>
      </c>
      <c r="F112" t="s">
        <v>30</v>
      </c>
      <c r="G112" t="s">
        <v>339</v>
      </c>
      <c r="H112" t="s">
        <v>23</v>
      </c>
      <c r="I112" t="s">
        <v>90</v>
      </c>
      <c r="J112" t="s">
        <v>340</v>
      </c>
      <c r="K112" t="s">
        <v>17</v>
      </c>
      <c r="L112">
        <v>41.96</v>
      </c>
    </row>
    <row r="113" spans="1:12" x14ac:dyDescent="0.3">
      <c r="A113" t="s">
        <v>341</v>
      </c>
      <c r="B113">
        <v>3</v>
      </c>
      <c r="C113">
        <v>11</v>
      </c>
      <c r="D113">
        <v>2017</v>
      </c>
      <c r="E113" t="s">
        <v>343</v>
      </c>
      <c r="F113" t="s">
        <v>30</v>
      </c>
      <c r="G113" t="s">
        <v>344</v>
      </c>
      <c r="H113" t="s">
        <v>14</v>
      </c>
      <c r="I113" t="s">
        <v>61</v>
      </c>
      <c r="J113" t="s">
        <v>345</v>
      </c>
      <c r="K113" t="s">
        <v>26</v>
      </c>
      <c r="L113">
        <v>75.959999999999994</v>
      </c>
    </row>
    <row r="114" spans="1:12" x14ac:dyDescent="0.3">
      <c r="A114" t="s">
        <v>341</v>
      </c>
      <c r="B114">
        <v>3</v>
      </c>
      <c r="C114">
        <v>11</v>
      </c>
      <c r="D114">
        <v>2017</v>
      </c>
      <c r="E114" t="s">
        <v>343</v>
      </c>
      <c r="F114" t="s">
        <v>30</v>
      </c>
      <c r="G114" t="s">
        <v>344</v>
      </c>
      <c r="H114" t="s">
        <v>14</v>
      </c>
      <c r="I114" t="s">
        <v>61</v>
      </c>
      <c r="J114" t="s">
        <v>346</v>
      </c>
      <c r="K114" t="s">
        <v>26</v>
      </c>
      <c r="L114">
        <v>27.24</v>
      </c>
    </row>
    <row r="115" spans="1:12" x14ac:dyDescent="0.3">
      <c r="A115" t="s">
        <v>347</v>
      </c>
      <c r="B115">
        <v>25</v>
      </c>
      <c r="C115">
        <v>8</v>
      </c>
      <c r="D115">
        <v>2015</v>
      </c>
      <c r="E115" t="s">
        <v>74</v>
      </c>
      <c r="F115" t="s">
        <v>12</v>
      </c>
      <c r="G115" t="s">
        <v>349</v>
      </c>
      <c r="H115" t="s">
        <v>14</v>
      </c>
      <c r="I115" t="s">
        <v>90</v>
      </c>
      <c r="J115" t="s">
        <v>350</v>
      </c>
      <c r="K115" t="s">
        <v>26</v>
      </c>
      <c r="L115">
        <v>40.095999999999997</v>
      </c>
    </row>
    <row r="116" spans="1:12" x14ac:dyDescent="0.3">
      <c r="A116" t="s">
        <v>347</v>
      </c>
      <c r="B116">
        <v>25</v>
      </c>
      <c r="C116">
        <v>8</v>
      </c>
      <c r="D116">
        <v>2015</v>
      </c>
      <c r="E116" t="s">
        <v>74</v>
      </c>
      <c r="F116" t="s">
        <v>12</v>
      </c>
      <c r="G116" t="s">
        <v>349</v>
      </c>
      <c r="H116" t="s">
        <v>14</v>
      </c>
      <c r="I116" t="s">
        <v>90</v>
      </c>
      <c r="J116" t="s">
        <v>351</v>
      </c>
      <c r="K116" t="s">
        <v>26</v>
      </c>
      <c r="L116">
        <v>4.72</v>
      </c>
    </row>
    <row r="117" spans="1:12" x14ac:dyDescent="0.3">
      <c r="A117" t="s">
        <v>347</v>
      </c>
      <c r="B117">
        <v>25</v>
      </c>
      <c r="C117">
        <v>8</v>
      </c>
      <c r="D117">
        <v>2015</v>
      </c>
      <c r="E117" t="s">
        <v>74</v>
      </c>
      <c r="F117" t="s">
        <v>12</v>
      </c>
      <c r="G117" t="s">
        <v>349</v>
      </c>
      <c r="H117" t="s">
        <v>14</v>
      </c>
      <c r="I117" t="s">
        <v>90</v>
      </c>
      <c r="J117" t="s">
        <v>352</v>
      </c>
      <c r="K117" t="s">
        <v>26</v>
      </c>
      <c r="L117">
        <v>23.975999999999999</v>
      </c>
    </row>
    <row r="118" spans="1:12" x14ac:dyDescent="0.3">
      <c r="A118" t="s">
        <v>347</v>
      </c>
      <c r="B118">
        <v>25</v>
      </c>
      <c r="C118">
        <v>8</v>
      </c>
      <c r="D118">
        <v>2015</v>
      </c>
      <c r="E118" t="s">
        <v>74</v>
      </c>
      <c r="F118" t="s">
        <v>12</v>
      </c>
      <c r="G118" t="s">
        <v>349</v>
      </c>
      <c r="H118" t="s">
        <v>14</v>
      </c>
      <c r="I118" t="s">
        <v>90</v>
      </c>
      <c r="J118" t="s">
        <v>353</v>
      </c>
      <c r="K118" t="s">
        <v>26</v>
      </c>
      <c r="L118">
        <v>130.464</v>
      </c>
    </row>
    <row r="119" spans="1:12" x14ac:dyDescent="0.3">
      <c r="A119" t="s">
        <v>354</v>
      </c>
      <c r="B119">
        <v>2</v>
      </c>
      <c r="C119">
        <v>3</v>
      </c>
      <c r="D119">
        <v>2016</v>
      </c>
      <c r="E119" t="s">
        <v>356</v>
      </c>
      <c r="F119" t="s">
        <v>30</v>
      </c>
      <c r="G119" t="s">
        <v>357</v>
      </c>
      <c r="H119" t="s">
        <v>14</v>
      </c>
      <c r="I119" t="s">
        <v>24</v>
      </c>
      <c r="J119" t="s">
        <v>358</v>
      </c>
      <c r="K119" t="s">
        <v>17</v>
      </c>
      <c r="L119">
        <v>787.53</v>
      </c>
    </row>
    <row r="120" spans="1:12" x14ac:dyDescent="0.3">
      <c r="A120" t="s">
        <v>359</v>
      </c>
      <c r="B120">
        <v>5</v>
      </c>
      <c r="C120">
        <v>4</v>
      </c>
      <c r="D120">
        <v>2016</v>
      </c>
      <c r="E120" t="s">
        <v>361</v>
      </c>
      <c r="F120" t="s">
        <v>30</v>
      </c>
      <c r="G120" t="s">
        <v>362</v>
      </c>
      <c r="H120" t="s">
        <v>23</v>
      </c>
      <c r="I120" t="s">
        <v>15</v>
      </c>
      <c r="J120" t="s">
        <v>363</v>
      </c>
      <c r="K120" t="s">
        <v>26</v>
      </c>
      <c r="L120">
        <v>157.79400000000001</v>
      </c>
    </row>
    <row r="121" spans="1:12" x14ac:dyDescent="0.3">
      <c r="A121" t="s">
        <v>364</v>
      </c>
      <c r="B121">
        <v>12</v>
      </c>
      <c r="C121">
        <v>6</v>
      </c>
      <c r="D121">
        <v>2017</v>
      </c>
      <c r="E121" t="s">
        <v>239</v>
      </c>
      <c r="F121" t="s">
        <v>119</v>
      </c>
      <c r="G121" t="s">
        <v>365</v>
      </c>
      <c r="H121" t="s">
        <v>14</v>
      </c>
      <c r="I121" t="s">
        <v>90</v>
      </c>
      <c r="J121" t="s">
        <v>366</v>
      </c>
      <c r="K121" t="s">
        <v>17</v>
      </c>
      <c r="L121">
        <v>47.04</v>
      </c>
    </row>
    <row r="122" spans="1:12" x14ac:dyDescent="0.3">
      <c r="A122" t="s">
        <v>364</v>
      </c>
      <c r="B122">
        <v>12</v>
      </c>
      <c r="C122">
        <v>6</v>
      </c>
      <c r="D122">
        <v>2017</v>
      </c>
      <c r="E122" t="s">
        <v>239</v>
      </c>
      <c r="F122" t="s">
        <v>119</v>
      </c>
      <c r="G122" t="s">
        <v>365</v>
      </c>
      <c r="H122" t="s">
        <v>14</v>
      </c>
      <c r="I122" t="s">
        <v>90</v>
      </c>
      <c r="J122" t="s">
        <v>42</v>
      </c>
      <c r="K122" t="s">
        <v>26</v>
      </c>
      <c r="L122">
        <v>30.84</v>
      </c>
    </row>
    <row r="123" spans="1:12" x14ac:dyDescent="0.3">
      <c r="A123" t="s">
        <v>364</v>
      </c>
      <c r="B123">
        <v>12</v>
      </c>
      <c r="C123">
        <v>6</v>
      </c>
      <c r="D123">
        <v>2017</v>
      </c>
      <c r="E123" t="s">
        <v>239</v>
      </c>
      <c r="F123" t="s">
        <v>119</v>
      </c>
      <c r="G123" t="s">
        <v>365</v>
      </c>
      <c r="H123" t="s">
        <v>14</v>
      </c>
      <c r="I123" t="s">
        <v>90</v>
      </c>
      <c r="J123" t="s">
        <v>367</v>
      </c>
      <c r="K123" t="s">
        <v>26</v>
      </c>
      <c r="L123">
        <v>226.56</v>
      </c>
    </row>
    <row r="124" spans="1:12" x14ac:dyDescent="0.3">
      <c r="A124" t="s">
        <v>364</v>
      </c>
      <c r="B124">
        <v>12</v>
      </c>
      <c r="C124">
        <v>6</v>
      </c>
      <c r="D124">
        <v>2017</v>
      </c>
      <c r="E124" t="s">
        <v>239</v>
      </c>
      <c r="F124" t="s">
        <v>119</v>
      </c>
      <c r="G124" t="s">
        <v>365</v>
      </c>
      <c r="H124" t="s">
        <v>14</v>
      </c>
      <c r="I124" t="s">
        <v>90</v>
      </c>
      <c r="J124" t="s">
        <v>368</v>
      </c>
      <c r="K124" t="s">
        <v>26</v>
      </c>
      <c r="L124">
        <v>115.02</v>
      </c>
    </row>
    <row r="125" spans="1:12" x14ac:dyDescent="0.3">
      <c r="A125" t="s">
        <v>364</v>
      </c>
      <c r="B125">
        <v>12</v>
      </c>
      <c r="C125">
        <v>6</v>
      </c>
      <c r="D125">
        <v>2017</v>
      </c>
      <c r="E125" t="s">
        <v>239</v>
      </c>
      <c r="F125" t="s">
        <v>119</v>
      </c>
      <c r="G125" t="s">
        <v>365</v>
      </c>
      <c r="H125" t="s">
        <v>14</v>
      </c>
      <c r="I125" t="s">
        <v>90</v>
      </c>
      <c r="J125" t="s">
        <v>369</v>
      </c>
      <c r="K125" t="s">
        <v>41</v>
      </c>
      <c r="L125">
        <v>68.040000000000006</v>
      </c>
    </row>
    <row r="126" spans="1:12" x14ac:dyDescent="0.3">
      <c r="A126" t="s">
        <v>370</v>
      </c>
      <c r="B126">
        <v>26</v>
      </c>
      <c r="C126">
        <v>12</v>
      </c>
      <c r="D126">
        <v>2015</v>
      </c>
      <c r="E126" t="s">
        <v>372</v>
      </c>
      <c r="F126" t="s">
        <v>12</v>
      </c>
      <c r="G126" t="s">
        <v>373</v>
      </c>
      <c r="H126" t="s">
        <v>60</v>
      </c>
      <c r="I126" t="s">
        <v>61</v>
      </c>
      <c r="J126" t="s">
        <v>374</v>
      </c>
      <c r="K126" t="s">
        <v>17</v>
      </c>
      <c r="L126">
        <v>600.55799999999999</v>
      </c>
    </row>
    <row r="127" spans="1:12" x14ac:dyDescent="0.3">
      <c r="A127" t="s">
        <v>375</v>
      </c>
      <c r="B127">
        <v>20</v>
      </c>
      <c r="C127">
        <v>9</v>
      </c>
      <c r="D127">
        <v>2015</v>
      </c>
      <c r="E127" t="s">
        <v>377</v>
      </c>
      <c r="F127" t="s">
        <v>30</v>
      </c>
      <c r="G127" t="s">
        <v>378</v>
      </c>
      <c r="H127" t="s">
        <v>14</v>
      </c>
      <c r="I127" t="s">
        <v>61</v>
      </c>
      <c r="J127" t="s">
        <v>379</v>
      </c>
      <c r="K127" t="s">
        <v>17</v>
      </c>
      <c r="L127">
        <v>617.70000000000005</v>
      </c>
    </row>
    <row r="128" spans="1:12" x14ac:dyDescent="0.3">
      <c r="A128" t="s">
        <v>380</v>
      </c>
      <c r="B128">
        <v>5</v>
      </c>
      <c r="C128">
        <v>11</v>
      </c>
      <c r="D128">
        <v>2018</v>
      </c>
      <c r="E128" t="s">
        <v>287</v>
      </c>
      <c r="F128" t="s">
        <v>30</v>
      </c>
      <c r="G128" t="s">
        <v>382</v>
      </c>
      <c r="H128" t="s">
        <v>14</v>
      </c>
      <c r="I128" t="s">
        <v>24</v>
      </c>
      <c r="J128" t="s">
        <v>383</v>
      </c>
      <c r="K128" t="s">
        <v>26</v>
      </c>
      <c r="L128">
        <v>2.3879999999999999</v>
      </c>
    </row>
    <row r="129" spans="1:12" x14ac:dyDescent="0.3">
      <c r="A129" t="s">
        <v>380</v>
      </c>
      <c r="B129">
        <v>5</v>
      </c>
      <c r="C129">
        <v>11</v>
      </c>
      <c r="D129">
        <v>2018</v>
      </c>
      <c r="E129" t="s">
        <v>287</v>
      </c>
      <c r="F129" t="s">
        <v>30</v>
      </c>
      <c r="G129" t="s">
        <v>382</v>
      </c>
      <c r="H129" t="s">
        <v>14</v>
      </c>
      <c r="I129" t="s">
        <v>24</v>
      </c>
      <c r="J129" t="s">
        <v>384</v>
      </c>
      <c r="K129" t="s">
        <v>26</v>
      </c>
      <c r="L129">
        <v>243.99199999999999</v>
      </c>
    </row>
    <row r="130" spans="1:12" x14ac:dyDescent="0.3">
      <c r="A130" t="s">
        <v>385</v>
      </c>
      <c r="B130">
        <v>6</v>
      </c>
      <c r="C130">
        <v>11</v>
      </c>
      <c r="D130">
        <v>2017</v>
      </c>
      <c r="E130" t="s">
        <v>343</v>
      </c>
      <c r="F130" t="s">
        <v>12</v>
      </c>
      <c r="G130" t="s">
        <v>387</v>
      </c>
      <c r="H130" t="s">
        <v>60</v>
      </c>
      <c r="I130" t="s">
        <v>24</v>
      </c>
      <c r="J130" t="s">
        <v>199</v>
      </c>
      <c r="K130" t="s">
        <v>17</v>
      </c>
      <c r="L130">
        <v>81.424000000000007</v>
      </c>
    </row>
    <row r="131" spans="1:12" x14ac:dyDescent="0.3">
      <c r="A131" t="s">
        <v>385</v>
      </c>
      <c r="B131">
        <v>6</v>
      </c>
      <c r="C131">
        <v>11</v>
      </c>
      <c r="D131">
        <v>2017</v>
      </c>
      <c r="E131" t="s">
        <v>343</v>
      </c>
      <c r="F131" t="s">
        <v>12</v>
      </c>
      <c r="G131" t="s">
        <v>387</v>
      </c>
      <c r="H131" t="s">
        <v>60</v>
      </c>
      <c r="I131" t="s">
        <v>24</v>
      </c>
      <c r="J131" t="s">
        <v>388</v>
      </c>
      <c r="K131" t="s">
        <v>17</v>
      </c>
      <c r="L131">
        <v>238.56</v>
      </c>
    </row>
    <row r="132" spans="1:12" x14ac:dyDescent="0.3">
      <c r="A132" t="s">
        <v>389</v>
      </c>
      <c r="B132">
        <v>2</v>
      </c>
      <c r="C132">
        <v>2</v>
      </c>
      <c r="D132">
        <v>2018</v>
      </c>
      <c r="E132" t="s">
        <v>391</v>
      </c>
      <c r="F132" t="s">
        <v>119</v>
      </c>
      <c r="G132" t="s">
        <v>392</v>
      </c>
      <c r="H132" t="s">
        <v>23</v>
      </c>
      <c r="I132" t="s">
        <v>90</v>
      </c>
      <c r="J132" t="s">
        <v>393</v>
      </c>
      <c r="K132" t="s">
        <v>41</v>
      </c>
      <c r="L132">
        <v>59.97</v>
      </c>
    </row>
    <row r="133" spans="1:12" x14ac:dyDescent="0.3">
      <c r="A133" t="s">
        <v>389</v>
      </c>
      <c r="B133">
        <v>2</v>
      </c>
      <c r="C133">
        <v>2</v>
      </c>
      <c r="D133">
        <v>2018</v>
      </c>
      <c r="E133" t="s">
        <v>391</v>
      </c>
      <c r="F133" t="s">
        <v>119</v>
      </c>
      <c r="G133" t="s">
        <v>392</v>
      </c>
      <c r="H133" t="s">
        <v>23</v>
      </c>
      <c r="I133" t="s">
        <v>90</v>
      </c>
      <c r="J133" t="s">
        <v>394</v>
      </c>
      <c r="K133" t="s">
        <v>26</v>
      </c>
      <c r="L133">
        <v>78.304000000000002</v>
      </c>
    </row>
    <row r="134" spans="1:12" x14ac:dyDescent="0.3">
      <c r="A134" t="s">
        <v>389</v>
      </c>
      <c r="B134">
        <v>2</v>
      </c>
      <c r="C134">
        <v>2</v>
      </c>
      <c r="D134">
        <v>2018</v>
      </c>
      <c r="E134" t="s">
        <v>391</v>
      </c>
      <c r="F134" t="s">
        <v>119</v>
      </c>
      <c r="G134" t="s">
        <v>392</v>
      </c>
      <c r="H134" t="s">
        <v>23</v>
      </c>
      <c r="I134" t="s">
        <v>90</v>
      </c>
      <c r="J134" t="s">
        <v>395</v>
      </c>
      <c r="K134" t="s">
        <v>26</v>
      </c>
      <c r="L134">
        <v>21.456</v>
      </c>
    </row>
    <row r="135" spans="1:12" x14ac:dyDescent="0.3">
      <c r="A135" t="s">
        <v>396</v>
      </c>
      <c r="B135">
        <v>13</v>
      </c>
      <c r="C135">
        <v>10</v>
      </c>
      <c r="D135">
        <v>2017</v>
      </c>
      <c r="E135" t="s">
        <v>398</v>
      </c>
      <c r="F135" t="s">
        <v>30</v>
      </c>
      <c r="G135" t="s">
        <v>399</v>
      </c>
      <c r="H135" t="s">
        <v>14</v>
      </c>
      <c r="I135" t="s">
        <v>24</v>
      </c>
      <c r="J135" t="s">
        <v>400</v>
      </c>
      <c r="K135" t="s">
        <v>26</v>
      </c>
      <c r="L135">
        <v>20.04</v>
      </c>
    </row>
    <row r="136" spans="1:12" x14ac:dyDescent="0.3">
      <c r="A136" t="s">
        <v>396</v>
      </c>
      <c r="B136">
        <v>13</v>
      </c>
      <c r="C136">
        <v>10</v>
      </c>
      <c r="D136">
        <v>2017</v>
      </c>
      <c r="E136" t="s">
        <v>398</v>
      </c>
      <c r="F136" t="s">
        <v>30</v>
      </c>
      <c r="G136" t="s">
        <v>399</v>
      </c>
      <c r="H136" t="s">
        <v>14</v>
      </c>
      <c r="I136" t="s">
        <v>24</v>
      </c>
      <c r="J136" t="s">
        <v>401</v>
      </c>
      <c r="K136" t="s">
        <v>26</v>
      </c>
      <c r="L136">
        <v>35.44</v>
      </c>
    </row>
    <row r="137" spans="1:12" x14ac:dyDescent="0.3">
      <c r="A137" t="s">
        <v>396</v>
      </c>
      <c r="B137">
        <v>13</v>
      </c>
      <c r="C137">
        <v>10</v>
      </c>
      <c r="D137">
        <v>2017</v>
      </c>
      <c r="E137" t="s">
        <v>398</v>
      </c>
      <c r="F137" t="s">
        <v>30</v>
      </c>
      <c r="G137" t="s">
        <v>399</v>
      </c>
      <c r="H137" t="s">
        <v>14</v>
      </c>
      <c r="I137" t="s">
        <v>24</v>
      </c>
      <c r="J137" t="s">
        <v>402</v>
      </c>
      <c r="K137" t="s">
        <v>26</v>
      </c>
      <c r="L137">
        <v>11.52</v>
      </c>
    </row>
    <row r="138" spans="1:12" x14ac:dyDescent="0.3">
      <c r="A138" t="s">
        <v>396</v>
      </c>
      <c r="B138">
        <v>13</v>
      </c>
      <c r="C138">
        <v>10</v>
      </c>
      <c r="D138">
        <v>2017</v>
      </c>
      <c r="E138" t="s">
        <v>398</v>
      </c>
      <c r="F138" t="s">
        <v>30</v>
      </c>
      <c r="G138" t="s">
        <v>399</v>
      </c>
      <c r="H138" t="s">
        <v>14</v>
      </c>
      <c r="I138" t="s">
        <v>24</v>
      </c>
      <c r="J138" t="s">
        <v>403</v>
      </c>
      <c r="K138" t="s">
        <v>26</v>
      </c>
      <c r="L138">
        <v>4.0199999999999996</v>
      </c>
    </row>
    <row r="139" spans="1:12" x14ac:dyDescent="0.3">
      <c r="A139" t="s">
        <v>396</v>
      </c>
      <c r="B139">
        <v>13</v>
      </c>
      <c r="C139">
        <v>10</v>
      </c>
      <c r="D139">
        <v>2017</v>
      </c>
      <c r="E139" t="s">
        <v>398</v>
      </c>
      <c r="F139" t="s">
        <v>30</v>
      </c>
      <c r="G139" t="s">
        <v>399</v>
      </c>
      <c r="H139" t="s">
        <v>14</v>
      </c>
      <c r="I139" t="s">
        <v>24</v>
      </c>
      <c r="J139" t="s">
        <v>404</v>
      </c>
      <c r="K139" t="s">
        <v>26</v>
      </c>
      <c r="L139">
        <v>76.176000000000002</v>
      </c>
    </row>
    <row r="140" spans="1:12" x14ac:dyDescent="0.3">
      <c r="A140" t="s">
        <v>396</v>
      </c>
      <c r="B140">
        <v>13</v>
      </c>
      <c r="C140">
        <v>10</v>
      </c>
      <c r="D140">
        <v>2017</v>
      </c>
      <c r="E140" t="s">
        <v>398</v>
      </c>
      <c r="F140" t="s">
        <v>30</v>
      </c>
      <c r="G140" t="s">
        <v>399</v>
      </c>
      <c r="H140" t="s">
        <v>14</v>
      </c>
      <c r="I140" t="s">
        <v>24</v>
      </c>
      <c r="J140" t="s">
        <v>405</v>
      </c>
      <c r="K140" t="s">
        <v>26</v>
      </c>
      <c r="L140">
        <v>65.88</v>
      </c>
    </row>
    <row r="141" spans="1:12" x14ac:dyDescent="0.3">
      <c r="A141" t="s">
        <v>396</v>
      </c>
      <c r="B141">
        <v>13</v>
      </c>
      <c r="C141">
        <v>10</v>
      </c>
      <c r="D141">
        <v>2017</v>
      </c>
      <c r="E141" t="s">
        <v>398</v>
      </c>
      <c r="F141" t="s">
        <v>30</v>
      </c>
      <c r="G141" t="s">
        <v>399</v>
      </c>
      <c r="H141" t="s">
        <v>14</v>
      </c>
      <c r="I141" t="s">
        <v>24</v>
      </c>
      <c r="J141" t="s">
        <v>169</v>
      </c>
      <c r="K141" t="s">
        <v>17</v>
      </c>
      <c r="L141">
        <v>43.12</v>
      </c>
    </row>
    <row r="142" spans="1:12" x14ac:dyDescent="0.3">
      <c r="A142" t="s">
        <v>406</v>
      </c>
      <c r="B142">
        <v>5</v>
      </c>
      <c r="C142">
        <v>9</v>
      </c>
      <c r="D142">
        <v>2017</v>
      </c>
      <c r="E142" t="s">
        <v>408</v>
      </c>
      <c r="F142" t="s">
        <v>12</v>
      </c>
      <c r="G142" t="s">
        <v>409</v>
      </c>
      <c r="H142" t="s">
        <v>23</v>
      </c>
      <c r="I142" t="s">
        <v>90</v>
      </c>
      <c r="J142" t="s">
        <v>107</v>
      </c>
      <c r="K142" t="s">
        <v>17</v>
      </c>
      <c r="L142">
        <v>82.8</v>
      </c>
    </row>
    <row r="143" spans="1:12" x14ac:dyDescent="0.3">
      <c r="A143" t="s">
        <v>410</v>
      </c>
      <c r="B143">
        <v>18</v>
      </c>
      <c r="C143">
        <v>9</v>
      </c>
      <c r="D143">
        <v>2018</v>
      </c>
      <c r="E143" t="s">
        <v>143</v>
      </c>
      <c r="F143" t="s">
        <v>30</v>
      </c>
      <c r="G143" t="s">
        <v>412</v>
      </c>
      <c r="H143" t="s">
        <v>23</v>
      </c>
      <c r="I143" t="s">
        <v>24</v>
      </c>
      <c r="J143" t="s">
        <v>413</v>
      </c>
      <c r="K143" t="s">
        <v>26</v>
      </c>
      <c r="L143">
        <v>8.82</v>
      </c>
    </row>
    <row r="144" spans="1:12" x14ac:dyDescent="0.3">
      <c r="A144" t="s">
        <v>410</v>
      </c>
      <c r="B144">
        <v>18</v>
      </c>
      <c r="C144">
        <v>9</v>
      </c>
      <c r="D144">
        <v>2018</v>
      </c>
      <c r="E144" t="s">
        <v>143</v>
      </c>
      <c r="F144" t="s">
        <v>30</v>
      </c>
      <c r="G144" t="s">
        <v>412</v>
      </c>
      <c r="H144" t="s">
        <v>23</v>
      </c>
      <c r="I144" t="s">
        <v>24</v>
      </c>
      <c r="J144" t="s">
        <v>414</v>
      </c>
      <c r="K144" t="s">
        <v>26</v>
      </c>
      <c r="L144">
        <v>10.86</v>
      </c>
    </row>
    <row r="145" spans="1:12" x14ac:dyDescent="0.3">
      <c r="A145" t="s">
        <v>410</v>
      </c>
      <c r="B145">
        <v>18</v>
      </c>
      <c r="C145">
        <v>9</v>
      </c>
      <c r="D145">
        <v>2018</v>
      </c>
      <c r="E145" t="s">
        <v>143</v>
      </c>
      <c r="F145" t="s">
        <v>30</v>
      </c>
      <c r="G145" t="s">
        <v>412</v>
      </c>
      <c r="H145" t="s">
        <v>23</v>
      </c>
      <c r="I145" t="s">
        <v>24</v>
      </c>
      <c r="J145" t="s">
        <v>415</v>
      </c>
      <c r="K145" t="s">
        <v>26</v>
      </c>
      <c r="L145">
        <v>143.69999999999999</v>
      </c>
    </row>
    <row r="146" spans="1:12" x14ac:dyDescent="0.3">
      <c r="A146" t="s">
        <v>416</v>
      </c>
      <c r="B146">
        <v>22</v>
      </c>
      <c r="C146">
        <v>12</v>
      </c>
      <c r="D146">
        <v>2018</v>
      </c>
      <c r="E146" t="s">
        <v>418</v>
      </c>
      <c r="F146" t="s">
        <v>30</v>
      </c>
      <c r="G146" t="s">
        <v>419</v>
      </c>
      <c r="H146" t="s">
        <v>14</v>
      </c>
      <c r="I146" t="s">
        <v>61</v>
      </c>
      <c r="J146" t="s">
        <v>420</v>
      </c>
      <c r="K146" t="s">
        <v>26</v>
      </c>
      <c r="L146">
        <v>839.43</v>
      </c>
    </row>
    <row r="147" spans="1:12" x14ac:dyDescent="0.3">
      <c r="A147" t="s">
        <v>421</v>
      </c>
      <c r="B147">
        <v>7</v>
      </c>
      <c r="C147">
        <v>9</v>
      </c>
      <c r="D147">
        <v>2016</v>
      </c>
      <c r="E147" t="s">
        <v>423</v>
      </c>
      <c r="F147" t="s">
        <v>30</v>
      </c>
      <c r="G147" t="s">
        <v>424</v>
      </c>
      <c r="H147" t="s">
        <v>14</v>
      </c>
      <c r="I147" t="s">
        <v>24</v>
      </c>
      <c r="J147" t="s">
        <v>257</v>
      </c>
      <c r="K147" t="s">
        <v>26</v>
      </c>
      <c r="L147">
        <v>671.93</v>
      </c>
    </row>
    <row r="148" spans="1:12" x14ac:dyDescent="0.3">
      <c r="A148" t="s">
        <v>425</v>
      </c>
      <c r="B148">
        <v>22</v>
      </c>
      <c r="C148">
        <v>10</v>
      </c>
      <c r="D148">
        <v>2015</v>
      </c>
      <c r="E148" t="s">
        <v>427</v>
      </c>
      <c r="F148" t="s">
        <v>30</v>
      </c>
      <c r="G148" t="s">
        <v>428</v>
      </c>
      <c r="H148" t="s">
        <v>60</v>
      </c>
      <c r="I148" t="s">
        <v>90</v>
      </c>
      <c r="J148" t="s">
        <v>429</v>
      </c>
      <c r="K148" t="s">
        <v>17</v>
      </c>
      <c r="L148">
        <v>93.888000000000005</v>
      </c>
    </row>
    <row r="149" spans="1:12" x14ac:dyDescent="0.3">
      <c r="A149" t="s">
        <v>430</v>
      </c>
      <c r="B149">
        <v>5</v>
      </c>
      <c r="C149">
        <v>12</v>
      </c>
      <c r="D149">
        <v>2017</v>
      </c>
      <c r="E149" t="s">
        <v>81</v>
      </c>
      <c r="F149" t="s">
        <v>30</v>
      </c>
      <c r="G149" t="s">
        <v>431</v>
      </c>
      <c r="H149" t="s">
        <v>23</v>
      </c>
      <c r="I149" t="s">
        <v>61</v>
      </c>
      <c r="J149" t="s">
        <v>432</v>
      </c>
      <c r="K149" t="s">
        <v>41</v>
      </c>
      <c r="L149">
        <v>384.45</v>
      </c>
    </row>
    <row r="150" spans="1:12" x14ac:dyDescent="0.3">
      <c r="A150" t="s">
        <v>430</v>
      </c>
      <c r="B150">
        <v>5</v>
      </c>
      <c r="C150">
        <v>12</v>
      </c>
      <c r="D150">
        <v>2017</v>
      </c>
      <c r="E150" t="s">
        <v>81</v>
      </c>
      <c r="F150" t="s">
        <v>30</v>
      </c>
      <c r="G150" t="s">
        <v>431</v>
      </c>
      <c r="H150" t="s">
        <v>23</v>
      </c>
      <c r="I150" t="s">
        <v>61</v>
      </c>
      <c r="J150" t="s">
        <v>433</v>
      </c>
      <c r="K150" t="s">
        <v>41</v>
      </c>
      <c r="L150">
        <v>149.97</v>
      </c>
    </row>
    <row r="151" spans="1:12" x14ac:dyDescent="0.3">
      <c r="A151" t="s">
        <v>430</v>
      </c>
      <c r="B151">
        <v>5</v>
      </c>
      <c r="C151">
        <v>12</v>
      </c>
      <c r="D151">
        <v>2017</v>
      </c>
      <c r="E151" t="s">
        <v>81</v>
      </c>
      <c r="F151" t="s">
        <v>30</v>
      </c>
      <c r="G151" t="s">
        <v>431</v>
      </c>
      <c r="H151" t="s">
        <v>23</v>
      </c>
      <c r="I151" t="s">
        <v>61</v>
      </c>
      <c r="J151" t="s">
        <v>18</v>
      </c>
      <c r="K151" t="s">
        <v>17</v>
      </c>
      <c r="L151">
        <v>1951.84</v>
      </c>
    </row>
    <row r="152" spans="1:12" x14ac:dyDescent="0.3">
      <c r="A152" t="s">
        <v>430</v>
      </c>
      <c r="B152">
        <v>5</v>
      </c>
      <c r="C152">
        <v>12</v>
      </c>
      <c r="D152">
        <v>2017</v>
      </c>
      <c r="E152" t="s">
        <v>81</v>
      </c>
      <c r="F152" t="s">
        <v>30</v>
      </c>
      <c r="G152" t="s">
        <v>431</v>
      </c>
      <c r="H152" t="s">
        <v>23</v>
      </c>
      <c r="I152" t="s">
        <v>61</v>
      </c>
      <c r="J152" t="s">
        <v>434</v>
      </c>
      <c r="K152" t="s">
        <v>26</v>
      </c>
      <c r="L152">
        <v>171.55</v>
      </c>
    </row>
    <row r="153" spans="1:12" x14ac:dyDescent="0.3">
      <c r="A153" t="s">
        <v>435</v>
      </c>
      <c r="B153">
        <v>13</v>
      </c>
      <c r="C153">
        <v>3</v>
      </c>
      <c r="D153">
        <v>2017</v>
      </c>
      <c r="E153" t="s">
        <v>436</v>
      </c>
      <c r="F153" t="s">
        <v>119</v>
      </c>
      <c r="G153" t="s">
        <v>437</v>
      </c>
      <c r="H153" t="s">
        <v>60</v>
      </c>
      <c r="I153" t="s">
        <v>24</v>
      </c>
      <c r="J153" t="s">
        <v>438</v>
      </c>
      <c r="K153" t="s">
        <v>26</v>
      </c>
      <c r="L153">
        <v>157.91999999999999</v>
      </c>
    </row>
    <row r="154" spans="1:12" x14ac:dyDescent="0.3">
      <c r="A154" t="s">
        <v>435</v>
      </c>
      <c r="B154">
        <v>13</v>
      </c>
      <c r="C154">
        <v>3</v>
      </c>
      <c r="D154">
        <v>2017</v>
      </c>
      <c r="E154" t="s">
        <v>436</v>
      </c>
      <c r="F154" t="s">
        <v>119</v>
      </c>
      <c r="G154" t="s">
        <v>437</v>
      </c>
      <c r="H154" t="s">
        <v>60</v>
      </c>
      <c r="I154" t="s">
        <v>24</v>
      </c>
      <c r="J154" t="s">
        <v>439</v>
      </c>
      <c r="K154" t="s">
        <v>41</v>
      </c>
      <c r="L154">
        <v>203.184</v>
      </c>
    </row>
    <row r="155" spans="1:12" x14ac:dyDescent="0.3">
      <c r="A155" t="s">
        <v>440</v>
      </c>
      <c r="B155">
        <v>31</v>
      </c>
      <c r="C155">
        <v>5</v>
      </c>
      <c r="D155">
        <v>2016</v>
      </c>
      <c r="E155" t="s">
        <v>442</v>
      </c>
      <c r="F155" t="s">
        <v>119</v>
      </c>
      <c r="G155" t="s">
        <v>443</v>
      </c>
      <c r="H155" t="s">
        <v>23</v>
      </c>
      <c r="I155" t="s">
        <v>24</v>
      </c>
      <c r="J155" t="s">
        <v>444</v>
      </c>
      <c r="K155" t="s">
        <v>26</v>
      </c>
      <c r="L155">
        <v>58.38</v>
      </c>
    </row>
    <row r="156" spans="1:12" x14ac:dyDescent="0.3">
      <c r="A156" t="s">
        <v>440</v>
      </c>
      <c r="B156">
        <v>31</v>
      </c>
      <c r="C156">
        <v>5</v>
      </c>
      <c r="D156">
        <v>2016</v>
      </c>
      <c r="E156" t="s">
        <v>442</v>
      </c>
      <c r="F156" t="s">
        <v>119</v>
      </c>
      <c r="G156" t="s">
        <v>443</v>
      </c>
      <c r="H156" t="s">
        <v>23</v>
      </c>
      <c r="I156" t="s">
        <v>24</v>
      </c>
      <c r="J156" t="s">
        <v>445</v>
      </c>
      <c r="K156" t="s">
        <v>26</v>
      </c>
      <c r="L156">
        <v>105.52</v>
      </c>
    </row>
    <row r="157" spans="1:12" x14ac:dyDescent="0.3">
      <c r="A157" t="s">
        <v>440</v>
      </c>
      <c r="B157">
        <v>31</v>
      </c>
      <c r="C157">
        <v>5</v>
      </c>
      <c r="D157">
        <v>2016</v>
      </c>
      <c r="E157" t="s">
        <v>442</v>
      </c>
      <c r="F157" t="s">
        <v>119</v>
      </c>
      <c r="G157" t="s">
        <v>443</v>
      </c>
      <c r="H157" t="s">
        <v>23</v>
      </c>
      <c r="I157" t="s">
        <v>24</v>
      </c>
      <c r="J157" t="s">
        <v>446</v>
      </c>
      <c r="K157" t="s">
        <v>26</v>
      </c>
      <c r="L157">
        <v>80.88</v>
      </c>
    </row>
    <row r="158" spans="1:12" x14ac:dyDescent="0.3">
      <c r="A158" t="s">
        <v>447</v>
      </c>
      <c r="B158">
        <v>28</v>
      </c>
      <c r="C158">
        <v>5</v>
      </c>
      <c r="D158">
        <v>2016</v>
      </c>
      <c r="E158" t="s">
        <v>449</v>
      </c>
      <c r="F158" t="s">
        <v>30</v>
      </c>
      <c r="G158" t="s">
        <v>450</v>
      </c>
      <c r="H158" t="s">
        <v>60</v>
      </c>
      <c r="I158" t="s">
        <v>24</v>
      </c>
      <c r="J158" t="s">
        <v>451</v>
      </c>
      <c r="K158" t="s">
        <v>26</v>
      </c>
      <c r="L158">
        <v>6.63</v>
      </c>
    </row>
    <row r="159" spans="1:12" x14ac:dyDescent="0.3">
      <c r="A159" t="s">
        <v>452</v>
      </c>
      <c r="B159">
        <v>1</v>
      </c>
      <c r="C159">
        <v>3</v>
      </c>
      <c r="D159">
        <v>2015</v>
      </c>
      <c r="E159" t="s">
        <v>453</v>
      </c>
      <c r="F159" t="s">
        <v>12</v>
      </c>
      <c r="G159" t="s">
        <v>454</v>
      </c>
      <c r="H159" t="s">
        <v>14</v>
      </c>
      <c r="I159" t="s">
        <v>24</v>
      </c>
      <c r="J159" t="s">
        <v>374</v>
      </c>
      <c r="K159" t="s">
        <v>17</v>
      </c>
      <c r="L159">
        <v>457.56799999999998</v>
      </c>
    </row>
    <row r="160" spans="1:12" x14ac:dyDescent="0.3">
      <c r="A160" t="s">
        <v>455</v>
      </c>
      <c r="B160">
        <v>20</v>
      </c>
      <c r="C160">
        <v>11</v>
      </c>
      <c r="D160">
        <v>2017</v>
      </c>
      <c r="E160" t="s">
        <v>457</v>
      </c>
      <c r="F160" t="s">
        <v>30</v>
      </c>
      <c r="G160" t="s">
        <v>458</v>
      </c>
      <c r="H160" t="s">
        <v>14</v>
      </c>
      <c r="I160" t="s">
        <v>61</v>
      </c>
      <c r="J160" t="s">
        <v>459</v>
      </c>
      <c r="K160" t="s">
        <v>26</v>
      </c>
      <c r="L160">
        <v>14.62</v>
      </c>
    </row>
    <row r="161" spans="1:12" x14ac:dyDescent="0.3">
      <c r="A161" t="s">
        <v>455</v>
      </c>
      <c r="B161">
        <v>20</v>
      </c>
      <c r="C161">
        <v>11</v>
      </c>
      <c r="D161">
        <v>2017</v>
      </c>
      <c r="E161" t="s">
        <v>457</v>
      </c>
      <c r="F161" t="s">
        <v>30</v>
      </c>
      <c r="G161" t="s">
        <v>458</v>
      </c>
      <c r="H161" t="s">
        <v>14</v>
      </c>
      <c r="I161" t="s">
        <v>61</v>
      </c>
      <c r="J161" t="s">
        <v>460</v>
      </c>
      <c r="K161" t="s">
        <v>41</v>
      </c>
      <c r="L161">
        <v>944.93</v>
      </c>
    </row>
    <row r="162" spans="1:12" x14ac:dyDescent="0.3">
      <c r="A162" t="s">
        <v>461</v>
      </c>
      <c r="B162">
        <v>11</v>
      </c>
      <c r="C162">
        <v>5</v>
      </c>
      <c r="D162">
        <v>2017</v>
      </c>
      <c r="E162" t="s">
        <v>463</v>
      </c>
      <c r="F162" t="s">
        <v>119</v>
      </c>
      <c r="G162" t="s">
        <v>464</v>
      </c>
      <c r="H162" t="s">
        <v>14</v>
      </c>
      <c r="I162" t="s">
        <v>24</v>
      </c>
      <c r="J162" t="s">
        <v>465</v>
      </c>
      <c r="K162" t="s">
        <v>26</v>
      </c>
      <c r="L162">
        <v>5.98</v>
      </c>
    </row>
    <row r="163" spans="1:12" x14ac:dyDescent="0.3">
      <c r="A163" t="s">
        <v>466</v>
      </c>
      <c r="B163">
        <v>28</v>
      </c>
      <c r="C163">
        <v>12</v>
      </c>
      <c r="D163">
        <v>2016</v>
      </c>
      <c r="E163" t="s">
        <v>125</v>
      </c>
      <c r="F163" t="s">
        <v>12</v>
      </c>
      <c r="G163" t="s">
        <v>468</v>
      </c>
      <c r="H163" t="s">
        <v>14</v>
      </c>
      <c r="I163" t="s">
        <v>90</v>
      </c>
      <c r="J163" t="s">
        <v>469</v>
      </c>
      <c r="K163" t="s">
        <v>41</v>
      </c>
      <c r="L163">
        <v>54.384</v>
      </c>
    </row>
    <row r="164" spans="1:12" x14ac:dyDescent="0.3">
      <c r="A164" t="s">
        <v>470</v>
      </c>
      <c r="B164">
        <v>16</v>
      </c>
      <c r="C164">
        <v>11</v>
      </c>
      <c r="D164">
        <v>2017</v>
      </c>
      <c r="E164" t="s">
        <v>456</v>
      </c>
      <c r="F164" t="s">
        <v>30</v>
      </c>
      <c r="G164" t="s">
        <v>472</v>
      </c>
      <c r="H164" t="s">
        <v>14</v>
      </c>
      <c r="I164" t="s">
        <v>24</v>
      </c>
      <c r="J164" t="s">
        <v>473</v>
      </c>
      <c r="K164" t="s">
        <v>26</v>
      </c>
      <c r="L164">
        <v>28.4</v>
      </c>
    </row>
    <row r="165" spans="1:12" x14ac:dyDescent="0.3">
      <c r="A165" t="s">
        <v>474</v>
      </c>
      <c r="B165">
        <v>7</v>
      </c>
      <c r="C165">
        <v>11</v>
      </c>
      <c r="D165">
        <v>2017</v>
      </c>
      <c r="E165" t="s">
        <v>11</v>
      </c>
      <c r="F165" t="s">
        <v>30</v>
      </c>
      <c r="G165" t="s">
        <v>476</v>
      </c>
      <c r="H165" t="s">
        <v>14</v>
      </c>
      <c r="I165" t="s">
        <v>24</v>
      </c>
      <c r="J165" t="s">
        <v>477</v>
      </c>
      <c r="K165" t="s">
        <v>26</v>
      </c>
      <c r="L165">
        <v>27.68</v>
      </c>
    </row>
    <row r="166" spans="1:12" x14ac:dyDescent="0.3">
      <c r="A166" t="s">
        <v>478</v>
      </c>
      <c r="B166">
        <v>8</v>
      </c>
      <c r="C166">
        <v>9</v>
      </c>
      <c r="D166">
        <v>2015</v>
      </c>
      <c r="E166" t="s">
        <v>480</v>
      </c>
      <c r="F166" t="s">
        <v>30</v>
      </c>
      <c r="G166" t="s">
        <v>481</v>
      </c>
      <c r="H166" t="s">
        <v>14</v>
      </c>
      <c r="I166" t="s">
        <v>61</v>
      </c>
      <c r="J166" t="s">
        <v>482</v>
      </c>
      <c r="K166" t="s">
        <v>26</v>
      </c>
      <c r="L166">
        <v>9.9359999999999999</v>
      </c>
    </row>
    <row r="167" spans="1:12" x14ac:dyDescent="0.3">
      <c r="A167" t="s">
        <v>478</v>
      </c>
      <c r="B167">
        <v>8</v>
      </c>
      <c r="C167">
        <v>9</v>
      </c>
      <c r="D167">
        <v>2015</v>
      </c>
      <c r="E167" t="s">
        <v>480</v>
      </c>
      <c r="F167" t="s">
        <v>30</v>
      </c>
      <c r="G167" t="s">
        <v>481</v>
      </c>
      <c r="H167" t="s">
        <v>14</v>
      </c>
      <c r="I167" t="s">
        <v>61</v>
      </c>
      <c r="J167" t="s">
        <v>483</v>
      </c>
      <c r="K167" t="s">
        <v>41</v>
      </c>
      <c r="L167">
        <v>8159.9520000000002</v>
      </c>
    </row>
    <row r="168" spans="1:12" x14ac:dyDescent="0.3">
      <c r="A168" t="s">
        <v>478</v>
      </c>
      <c r="B168">
        <v>8</v>
      </c>
      <c r="C168">
        <v>9</v>
      </c>
      <c r="D168">
        <v>2015</v>
      </c>
      <c r="E168" t="s">
        <v>480</v>
      </c>
      <c r="F168" t="s">
        <v>30</v>
      </c>
      <c r="G168" t="s">
        <v>481</v>
      </c>
      <c r="H168" t="s">
        <v>14</v>
      </c>
      <c r="I168" t="s">
        <v>61</v>
      </c>
      <c r="J168" t="s">
        <v>484</v>
      </c>
      <c r="K168" t="s">
        <v>26</v>
      </c>
      <c r="L168">
        <v>275.928</v>
      </c>
    </row>
    <row r="169" spans="1:12" x14ac:dyDescent="0.3">
      <c r="A169" t="s">
        <v>478</v>
      </c>
      <c r="B169">
        <v>8</v>
      </c>
      <c r="C169">
        <v>9</v>
      </c>
      <c r="D169">
        <v>2015</v>
      </c>
      <c r="E169" t="s">
        <v>480</v>
      </c>
      <c r="F169" t="s">
        <v>30</v>
      </c>
      <c r="G169" t="s">
        <v>481</v>
      </c>
      <c r="H169" t="s">
        <v>14</v>
      </c>
      <c r="I169" t="s">
        <v>61</v>
      </c>
      <c r="J169" t="s">
        <v>485</v>
      </c>
      <c r="K169" t="s">
        <v>17</v>
      </c>
      <c r="L169">
        <v>1740.06</v>
      </c>
    </row>
    <row r="170" spans="1:12" x14ac:dyDescent="0.3">
      <c r="A170" t="s">
        <v>478</v>
      </c>
      <c r="B170">
        <v>8</v>
      </c>
      <c r="C170">
        <v>9</v>
      </c>
      <c r="D170">
        <v>2015</v>
      </c>
      <c r="E170" t="s">
        <v>480</v>
      </c>
      <c r="F170" t="s">
        <v>30</v>
      </c>
      <c r="G170" t="s">
        <v>481</v>
      </c>
      <c r="H170" t="s">
        <v>14</v>
      </c>
      <c r="I170" t="s">
        <v>61</v>
      </c>
      <c r="J170" t="s">
        <v>486</v>
      </c>
      <c r="K170" t="s">
        <v>26</v>
      </c>
      <c r="L170">
        <v>32.064</v>
      </c>
    </row>
    <row r="171" spans="1:12" x14ac:dyDescent="0.3">
      <c r="A171" t="s">
        <v>478</v>
      </c>
      <c r="B171">
        <v>8</v>
      </c>
      <c r="C171">
        <v>9</v>
      </c>
      <c r="D171">
        <v>2015</v>
      </c>
      <c r="E171" t="s">
        <v>480</v>
      </c>
      <c r="F171" t="s">
        <v>30</v>
      </c>
      <c r="G171" t="s">
        <v>481</v>
      </c>
      <c r="H171" t="s">
        <v>14</v>
      </c>
      <c r="I171" t="s">
        <v>61</v>
      </c>
      <c r="J171" t="s">
        <v>487</v>
      </c>
      <c r="K171" t="s">
        <v>26</v>
      </c>
      <c r="L171">
        <v>177.98</v>
      </c>
    </row>
    <row r="172" spans="1:12" x14ac:dyDescent="0.3">
      <c r="A172" t="s">
        <v>478</v>
      </c>
      <c r="B172">
        <v>8</v>
      </c>
      <c r="C172">
        <v>9</v>
      </c>
      <c r="D172">
        <v>2015</v>
      </c>
      <c r="E172" t="s">
        <v>480</v>
      </c>
      <c r="F172" t="s">
        <v>30</v>
      </c>
      <c r="G172" t="s">
        <v>481</v>
      </c>
      <c r="H172" t="s">
        <v>14</v>
      </c>
      <c r="I172" t="s">
        <v>61</v>
      </c>
      <c r="J172" t="s">
        <v>488</v>
      </c>
      <c r="K172" t="s">
        <v>41</v>
      </c>
      <c r="L172">
        <v>143.976</v>
      </c>
    </row>
    <row r="173" spans="1:12" x14ac:dyDescent="0.3">
      <c r="A173" t="s">
        <v>489</v>
      </c>
      <c r="B173">
        <v>5</v>
      </c>
      <c r="C173">
        <v>8</v>
      </c>
      <c r="D173">
        <v>2015</v>
      </c>
      <c r="E173" t="s">
        <v>491</v>
      </c>
      <c r="F173" t="s">
        <v>30</v>
      </c>
      <c r="G173" t="s">
        <v>492</v>
      </c>
      <c r="H173" t="s">
        <v>14</v>
      </c>
      <c r="I173" t="s">
        <v>24</v>
      </c>
      <c r="J173" t="s">
        <v>493</v>
      </c>
      <c r="K173" t="s">
        <v>26</v>
      </c>
      <c r="L173">
        <v>20.94</v>
      </c>
    </row>
    <row r="174" spans="1:12" x14ac:dyDescent="0.3">
      <c r="A174" t="s">
        <v>489</v>
      </c>
      <c r="B174">
        <v>5</v>
      </c>
      <c r="C174">
        <v>8</v>
      </c>
      <c r="D174">
        <v>2015</v>
      </c>
      <c r="E174" t="s">
        <v>491</v>
      </c>
      <c r="F174" t="s">
        <v>30</v>
      </c>
      <c r="G174" t="s">
        <v>492</v>
      </c>
      <c r="H174" t="s">
        <v>14</v>
      </c>
      <c r="I174" t="s">
        <v>24</v>
      </c>
      <c r="J174" t="s">
        <v>494</v>
      </c>
      <c r="K174" t="s">
        <v>26</v>
      </c>
      <c r="L174">
        <v>110.96</v>
      </c>
    </row>
    <row r="175" spans="1:12" x14ac:dyDescent="0.3">
      <c r="A175" t="s">
        <v>489</v>
      </c>
      <c r="B175">
        <v>5</v>
      </c>
      <c r="C175">
        <v>8</v>
      </c>
      <c r="D175">
        <v>2015</v>
      </c>
      <c r="E175" t="s">
        <v>491</v>
      </c>
      <c r="F175" t="s">
        <v>30</v>
      </c>
      <c r="G175" t="s">
        <v>492</v>
      </c>
      <c r="H175" t="s">
        <v>14</v>
      </c>
      <c r="I175" t="s">
        <v>24</v>
      </c>
      <c r="J175" t="s">
        <v>495</v>
      </c>
      <c r="K175" t="s">
        <v>17</v>
      </c>
      <c r="L175">
        <v>340.14400000000001</v>
      </c>
    </row>
    <row r="176" spans="1:12" x14ac:dyDescent="0.3">
      <c r="A176" t="s">
        <v>496</v>
      </c>
      <c r="B176">
        <v>14</v>
      </c>
      <c r="C176">
        <v>9</v>
      </c>
      <c r="D176">
        <v>2015</v>
      </c>
      <c r="E176" t="s">
        <v>498</v>
      </c>
      <c r="F176" t="s">
        <v>30</v>
      </c>
      <c r="G176" t="s">
        <v>499</v>
      </c>
      <c r="H176" t="s">
        <v>23</v>
      </c>
      <c r="I176" t="s">
        <v>61</v>
      </c>
      <c r="J176" t="s">
        <v>500</v>
      </c>
      <c r="K176" t="s">
        <v>26</v>
      </c>
      <c r="L176">
        <v>52.448</v>
      </c>
    </row>
    <row r="177" spans="1:12" x14ac:dyDescent="0.3">
      <c r="A177" t="s">
        <v>496</v>
      </c>
      <c r="B177">
        <v>14</v>
      </c>
      <c r="C177">
        <v>9</v>
      </c>
      <c r="D177">
        <v>2015</v>
      </c>
      <c r="E177" t="s">
        <v>498</v>
      </c>
      <c r="F177" t="s">
        <v>30</v>
      </c>
      <c r="G177" t="s">
        <v>499</v>
      </c>
      <c r="H177" t="s">
        <v>23</v>
      </c>
      <c r="I177" t="s">
        <v>61</v>
      </c>
      <c r="J177" t="s">
        <v>501</v>
      </c>
      <c r="K177" t="s">
        <v>26</v>
      </c>
      <c r="L177">
        <v>20.16</v>
      </c>
    </row>
    <row r="178" spans="1:12" x14ac:dyDescent="0.3">
      <c r="A178" t="s">
        <v>502</v>
      </c>
      <c r="B178">
        <v>21</v>
      </c>
      <c r="C178">
        <v>4</v>
      </c>
      <c r="D178">
        <v>2018</v>
      </c>
      <c r="E178" t="s">
        <v>504</v>
      </c>
      <c r="F178" t="s">
        <v>12</v>
      </c>
      <c r="G178" t="s">
        <v>505</v>
      </c>
      <c r="H178" t="s">
        <v>14</v>
      </c>
      <c r="I178" t="s">
        <v>61</v>
      </c>
      <c r="J178" t="s">
        <v>506</v>
      </c>
      <c r="K178" t="s">
        <v>26</v>
      </c>
      <c r="L178">
        <v>97.263999999999996</v>
      </c>
    </row>
    <row r="179" spans="1:12" x14ac:dyDescent="0.3">
      <c r="A179" t="s">
        <v>507</v>
      </c>
      <c r="B179">
        <v>21</v>
      </c>
      <c r="C179">
        <v>11</v>
      </c>
      <c r="D179">
        <v>2016</v>
      </c>
      <c r="E179" t="s">
        <v>509</v>
      </c>
      <c r="F179" t="s">
        <v>12</v>
      </c>
      <c r="G179" t="s">
        <v>223</v>
      </c>
      <c r="H179" t="s">
        <v>14</v>
      </c>
      <c r="I179" t="s">
        <v>90</v>
      </c>
      <c r="J179" t="s">
        <v>510</v>
      </c>
      <c r="K179" t="s">
        <v>17</v>
      </c>
      <c r="L179">
        <v>396.80200000000002</v>
      </c>
    </row>
    <row r="180" spans="1:12" x14ac:dyDescent="0.3">
      <c r="A180" t="s">
        <v>507</v>
      </c>
      <c r="B180">
        <v>21</v>
      </c>
      <c r="C180">
        <v>11</v>
      </c>
      <c r="D180">
        <v>2016</v>
      </c>
      <c r="E180" t="s">
        <v>509</v>
      </c>
      <c r="F180" t="s">
        <v>12</v>
      </c>
      <c r="G180" t="s">
        <v>223</v>
      </c>
      <c r="H180" t="s">
        <v>14</v>
      </c>
      <c r="I180" t="s">
        <v>90</v>
      </c>
      <c r="J180" t="s">
        <v>511</v>
      </c>
      <c r="K180" t="s">
        <v>26</v>
      </c>
      <c r="L180">
        <v>15.88</v>
      </c>
    </row>
    <row r="181" spans="1:12" x14ac:dyDescent="0.3">
      <c r="A181" t="s">
        <v>512</v>
      </c>
      <c r="B181">
        <v>15</v>
      </c>
      <c r="C181">
        <v>12</v>
      </c>
      <c r="D181">
        <v>2016</v>
      </c>
      <c r="E181" t="s">
        <v>514</v>
      </c>
      <c r="F181" t="s">
        <v>30</v>
      </c>
      <c r="G181" t="s">
        <v>515</v>
      </c>
      <c r="H181" t="s">
        <v>60</v>
      </c>
      <c r="I181" t="s">
        <v>90</v>
      </c>
      <c r="J181" t="s">
        <v>516</v>
      </c>
      <c r="K181" t="s">
        <v>26</v>
      </c>
      <c r="L181">
        <v>3.28</v>
      </c>
    </row>
    <row r="182" spans="1:12" x14ac:dyDescent="0.3">
      <c r="A182" t="s">
        <v>517</v>
      </c>
      <c r="B182">
        <v>5</v>
      </c>
      <c r="C182">
        <v>12</v>
      </c>
      <c r="D182">
        <v>2015</v>
      </c>
      <c r="E182" t="s">
        <v>518</v>
      </c>
      <c r="F182" t="s">
        <v>12</v>
      </c>
      <c r="G182" t="s">
        <v>519</v>
      </c>
      <c r="H182" t="s">
        <v>23</v>
      </c>
      <c r="I182" t="s">
        <v>61</v>
      </c>
      <c r="J182" t="s">
        <v>520</v>
      </c>
      <c r="K182" t="s">
        <v>26</v>
      </c>
      <c r="L182">
        <v>24.815999999999999</v>
      </c>
    </row>
    <row r="183" spans="1:12" x14ac:dyDescent="0.3">
      <c r="A183" t="s">
        <v>517</v>
      </c>
      <c r="B183">
        <v>5</v>
      </c>
      <c r="C183">
        <v>12</v>
      </c>
      <c r="D183">
        <v>2015</v>
      </c>
      <c r="E183" t="s">
        <v>518</v>
      </c>
      <c r="F183" t="s">
        <v>12</v>
      </c>
      <c r="G183" t="s">
        <v>519</v>
      </c>
      <c r="H183" t="s">
        <v>23</v>
      </c>
      <c r="I183" t="s">
        <v>61</v>
      </c>
      <c r="J183" t="s">
        <v>521</v>
      </c>
      <c r="K183" t="s">
        <v>41</v>
      </c>
      <c r="L183">
        <v>408.74400000000003</v>
      </c>
    </row>
    <row r="184" spans="1:12" x14ac:dyDescent="0.3">
      <c r="A184" t="s">
        <v>522</v>
      </c>
      <c r="B184">
        <v>19</v>
      </c>
      <c r="C184">
        <v>11</v>
      </c>
      <c r="D184">
        <v>2015</v>
      </c>
      <c r="E184" t="s">
        <v>524</v>
      </c>
      <c r="F184" t="s">
        <v>12</v>
      </c>
      <c r="G184" t="s">
        <v>525</v>
      </c>
      <c r="H184" t="s">
        <v>60</v>
      </c>
      <c r="I184" t="s">
        <v>15</v>
      </c>
      <c r="J184" t="s">
        <v>526</v>
      </c>
      <c r="K184" t="s">
        <v>41</v>
      </c>
      <c r="L184">
        <v>503.96</v>
      </c>
    </row>
    <row r="185" spans="1:12" x14ac:dyDescent="0.3">
      <c r="A185" t="s">
        <v>522</v>
      </c>
      <c r="B185">
        <v>19</v>
      </c>
      <c r="C185">
        <v>11</v>
      </c>
      <c r="D185">
        <v>2015</v>
      </c>
      <c r="E185" t="s">
        <v>524</v>
      </c>
      <c r="F185" t="s">
        <v>12</v>
      </c>
      <c r="G185" t="s">
        <v>525</v>
      </c>
      <c r="H185" t="s">
        <v>60</v>
      </c>
      <c r="I185" t="s">
        <v>15</v>
      </c>
      <c r="J185" t="s">
        <v>527</v>
      </c>
      <c r="K185" t="s">
        <v>41</v>
      </c>
      <c r="L185">
        <v>149.94999999999999</v>
      </c>
    </row>
    <row r="186" spans="1:12" x14ac:dyDescent="0.3">
      <c r="A186" t="s">
        <v>522</v>
      </c>
      <c r="B186">
        <v>19</v>
      </c>
      <c r="C186">
        <v>11</v>
      </c>
      <c r="D186">
        <v>2015</v>
      </c>
      <c r="E186" t="s">
        <v>524</v>
      </c>
      <c r="F186" t="s">
        <v>12</v>
      </c>
      <c r="G186" t="s">
        <v>525</v>
      </c>
      <c r="H186" t="s">
        <v>60</v>
      </c>
      <c r="I186" t="s">
        <v>15</v>
      </c>
      <c r="J186" t="s">
        <v>528</v>
      </c>
      <c r="K186" t="s">
        <v>41</v>
      </c>
      <c r="L186">
        <v>29</v>
      </c>
    </row>
    <row r="187" spans="1:12" x14ac:dyDescent="0.3">
      <c r="A187" t="s">
        <v>529</v>
      </c>
      <c r="B187">
        <v>28</v>
      </c>
      <c r="C187">
        <v>11</v>
      </c>
      <c r="D187">
        <v>2017</v>
      </c>
      <c r="E187" t="s">
        <v>531</v>
      </c>
      <c r="F187" t="s">
        <v>30</v>
      </c>
      <c r="G187" t="s">
        <v>532</v>
      </c>
      <c r="H187" t="s">
        <v>14</v>
      </c>
      <c r="I187" t="s">
        <v>90</v>
      </c>
      <c r="J187" t="s">
        <v>533</v>
      </c>
      <c r="K187" t="s">
        <v>26</v>
      </c>
      <c r="L187">
        <v>7.16</v>
      </c>
    </row>
    <row r="188" spans="1:12" x14ac:dyDescent="0.3">
      <c r="A188" t="s">
        <v>534</v>
      </c>
      <c r="B188">
        <v>26</v>
      </c>
      <c r="C188">
        <v>8</v>
      </c>
      <c r="D188">
        <v>2015</v>
      </c>
      <c r="E188" t="s">
        <v>536</v>
      </c>
      <c r="F188" t="s">
        <v>30</v>
      </c>
      <c r="G188" t="s">
        <v>537</v>
      </c>
      <c r="H188" t="s">
        <v>60</v>
      </c>
      <c r="I188" t="s">
        <v>24</v>
      </c>
      <c r="J188" t="s">
        <v>538</v>
      </c>
      <c r="K188" t="s">
        <v>41</v>
      </c>
      <c r="L188">
        <v>176.8</v>
      </c>
    </row>
    <row r="189" spans="1:12" x14ac:dyDescent="0.3">
      <c r="A189" t="s">
        <v>539</v>
      </c>
      <c r="B189">
        <v>16</v>
      </c>
      <c r="C189">
        <v>7</v>
      </c>
      <c r="D189">
        <v>2017</v>
      </c>
      <c r="E189" t="s">
        <v>138</v>
      </c>
      <c r="F189" t="s">
        <v>30</v>
      </c>
      <c r="G189" t="s">
        <v>541</v>
      </c>
      <c r="H189" t="s">
        <v>23</v>
      </c>
      <c r="I189" t="s">
        <v>61</v>
      </c>
      <c r="J189" t="s">
        <v>542</v>
      </c>
      <c r="K189" t="s">
        <v>26</v>
      </c>
      <c r="L189">
        <v>37.223999999999997</v>
      </c>
    </row>
    <row r="190" spans="1:12" x14ac:dyDescent="0.3">
      <c r="A190" t="s">
        <v>539</v>
      </c>
      <c r="B190">
        <v>16</v>
      </c>
      <c r="C190">
        <v>7</v>
      </c>
      <c r="D190">
        <v>2017</v>
      </c>
      <c r="E190" t="s">
        <v>138</v>
      </c>
      <c r="F190" t="s">
        <v>30</v>
      </c>
      <c r="G190" t="s">
        <v>541</v>
      </c>
      <c r="H190" t="s">
        <v>23</v>
      </c>
      <c r="I190" t="s">
        <v>61</v>
      </c>
      <c r="J190" t="s">
        <v>444</v>
      </c>
      <c r="K190" t="s">
        <v>26</v>
      </c>
      <c r="L190">
        <v>20.015999999999998</v>
      </c>
    </row>
    <row r="191" spans="1:12" x14ac:dyDescent="0.3">
      <c r="A191" t="s">
        <v>543</v>
      </c>
      <c r="B191">
        <v>12</v>
      </c>
      <c r="C191">
        <v>10</v>
      </c>
      <c r="D191">
        <v>2016</v>
      </c>
      <c r="E191" t="s">
        <v>545</v>
      </c>
      <c r="F191" t="s">
        <v>119</v>
      </c>
      <c r="G191" t="s">
        <v>546</v>
      </c>
      <c r="H191" t="s">
        <v>60</v>
      </c>
      <c r="I191" t="s">
        <v>90</v>
      </c>
      <c r="J191" t="s">
        <v>547</v>
      </c>
      <c r="K191" t="s">
        <v>17</v>
      </c>
      <c r="L191">
        <v>899.13599999999997</v>
      </c>
    </row>
    <row r="192" spans="1:12" x14ac:dyDescent="0.3">
      <c r="A192" t="s">
        <v>543</v>
      </c>
      <c r="B192">
        <v>12</v>
      </c>
      <c r="C192">
        <v>10</v>
      </c>
      <c r="D192">
        <v>2016</v>
      </c>
      <c r="E192" t="s">
        <v>545</v>
      </c>
      <c r="F192" t="s">
        <v>119</v>
      </c>
      <c r="G192" t="s">
        <v>546</v>
      </c>
      <c r="H192" t="s">
        <v>60</v>
      </c>
      <c r="I192" t="s">
        <v>90</v>
      </c>
      <c r="J192" t="s">
        <v>548</v>
      </c>
      <c r="K192" t="s">
        <v>41</v>
      </c>
      <c r="L192">
        <v>71.760000000000005</v>
      </c>
    </row>
    <row r="193" spans="1:12" x14ac:dyDescent="0.3">
      <c r="A193" t="s">
        <v>543</v>
      </c>
      <c r="B193">
        <v>12</v>
      </c>
      <c r="C193">
        <v>10</v>
      </c>
      <c r="D193">
        <v>2016</v>
      </c>
      <c r="E193" t="s">
        <v>545</v>
      </c>
      <c r="F193" t="s">
        <v>119</v>
      </c>
      <c r="G193" t="s">
        <v>546</v>
      </c>
      <c r="H193" t="s">
        <v>60</v>
      </c>
      <c r="I193" t="s">
        <v>90</v>
      </c>
      <c r="J193" t="s">
        <v>549</v>
      </c>
      <c r="K193" t="s">
        <v>26</v>
      </c>
      <c r="L193">
        <v>51.84</v>
      </c>
    </row>
    <row r="194" spans="1:12" x14ac:dyDescent="0.3">
      <c r="A194" t="s">
        <v>543</v>
      </c>
      <c r="B194">
        <v>12</v>
      </c>
      <c r="C194">
        <v>10</v>
      </c>
      <c r="D194">
        <v>2016</v>
      </c>
      <c r="E194" t="s">
        <v>545</v>
      </c>
      <c r="F194" t="s">
        <v>119</v>
      </c>
      <c r="G194" t="s">
        <v>546</v>
      </c>
      <c r="H194" t="s">
        <v>60</v>
      </c>
      <c r="I194" t="s">
        <v>90</v>
      </c>
      <c r="J194" t="s">
        <v>128</v>
      </c>
      <c r="K194" t="s">
        <v>17</v>
      </c>
      <c r="L194">
        <v>626.35199999999998</v>
      </c>
    </row>
    <row r="195" spans="1:12" x14ac:dyDescent="0.3">
      <c r="A195" t="s">
        <v>543</v>
      </c>
      <c r="B195">
        <v>12</v>
      </c>
      <c r="C195">
        <v>10</v>
      </c>
      <c r="D195">
        <v>2016</v>
      </c>
      <c r="E195" t="s">
        <v>545</v>
      </c>
      <c r="F195" t="s">
        <v>119</v>
      </c>
      <c r="G195" t="s">
        <v>546</v>
      </c>
      <c r="H195" t="s">
        <v>60</v>
      </c>
      <c r="I195" t="s">
        <v>90</v>
      </c>
      <c r="J195" t="s">
        <v>550</v>
      </c>
      <c r="K195" t="s">
        <v>26</v>
      </c>
      <c r="L195">
        <v>19.899999999999999</v>
      </c>
    </row>
    <row r="196" spans="1:12" x14ac:dyDescent="0.3">
      <c r="A196" t="s">
        <v>551</v>
      </c>
      <c r="B196">
        <v>31</v>
      </c>
      <c r="C196">
        <v>10</v>
      </c>
      <c r="D196">
        <v>2016</v>
      </c>
      <c r="E196" t="s">
        <v>553</v>
      </c>
      <c r="F196" t="s">
        <v>30</v>
      </c>
      <c r="G196" t="s">
        <v>554</v>
      </c>
      <c r="H196" t="s">
        <v>23</v>
      </c>
      <c r="I196" t="s">
        <v>24</v>
      </c>
      <c r="J196" t="s">
        <v>108</v>
      </c>
      <c r="K196" t="s">
        <v>26</v>
      </c>
      <c r="L196">
        <v>14.28</v>
      </c>
    </row>
    <row r="197" spans="1:12" x14ac:dyDescent="0.3">
      <c r="A197" t="s">
        <v>555</v>
      </c>
      <c r="B197">
        <v>21</v>
      </c>
      <c r="C197">
        <v>3</v>
      </c>
      <c r="D197">
        <v>2015</v>
      </c>
      <c r="E197" t="s">
        <v>557</v>
      </c>
      <c r="F197" t="s">
        <v>30</v>
      </c>
      <c r="G197" t="s">
        <v>558</v>
      </c>
      <c r="H197" t="s">
        <v>14</v>
      </c>
      <c r="I197" t="s">
        <v>90</v>
      </c>
      <c r="J197" t="s">
        <v>559</v>
      </c>
      <c r="K197" t="s">
        <v>26</v>
      </c>
      <c r="L197">
        <v>7.4080000000000004</v>
      </c>
    </row>
    <row r="198" spans="1:12" x14ac:dyDescent="0.3">
      <c r="A198" t="s">
        <v>555</v>
      </c>
      <c r="B198">
        <v>21</v>
      </c>
      <c r="C198">
        <v>3</v>
      </c>
      <c r="D198">
        <v>2015</v>
      </c>
      <c r="E198" t="s">
        <v>557</v>
      </c>
      <c r="F198" t="s">
        <v>30</v>
      </c>
      <c r="G198" t="s">
        <v>558</v>
      </c>
      <c r="H198" t="s">
        <v>14</v>
      </c>
      <c r="I198" t="s">
        <v>90</v>
      </c>
      <c r="J198" t="s">
        <v>560</v>
      </c>
      <c r="K198" t="s">
        <v>26</v>
      </c>
      <c r="L198">
        <v>6.048</v>
      </c>
    </row>
    <row r="199" spans="1:12" x14ac:dyDescent="0.3">
      <c r="A199" t="s">
        <v>561</v>
      </c>
      <c r="B199">
        <v>6</v>
      </c>
      <c r="C199">
        <v>11</v>
      </c>
      <c r="D199">
        <v>2018</v>
      </c>
      <c r="E199" t="s">
        <v>254</v>
      </c>
      <c r="F199" t="s">
        <v>30</v>
      </c>
      <c r="G199" t="s">
        <v>562</v>
      </c>
      <c r="H199" t="s">
        <v>60</v>
      </c>
      <c r="I199" t="s">
        <v>90</v>
      </c>
      <c r="J199" t="s">
        <v>563</v>
      </c>
      <c r="K199" t="s">
        <v>26</v>
      </c>
      <c r="L199">
        <v>46.26</v>
      </c>
    </row>
    <row r="200" spans="1:12" x14ac:dyDescent="0.3">
      <c r="A200" t="s">
        <v>564</v>
      </c>
      <c r="B200">
        <v>6</v>
      </c>
      <c r="C200">
        <v>7</v>
      </c>
      <c r="D200">
        <v>2018</v>
      </c>
      <c r="E200" t="s">
        <v>566</v>
      </c>
      <c r="F200" t="s">
        <v>30</v>
      </c>
      <c r="G200" t="s">
        <v>567</v>
      </c>
      <c r="H200" t="s">
        <v>23</v>
      </c>
      <c r="I200" t="s">
        <v>90</v>
      </c>
      <c r="J200" t="s">
        <v>568</v>
      </c>
      <c r="K200" t="s">
        <v>26</v>
      </c>
      <c r="L200">
        <v>2.9460000000000002</v>
      </c>
    </row>
    <row r="201" spans="1:12" x14ac:dyDescent="0.3">
      <c r="A201" t="s">
        <v>564</v>
      </c>
      <c r="B201">
        <v>6</v>
      </c>
      <c r="C201">
        <v>7</v>
      </c>
      <c r="D201">
        <v>2018</v>
      </c>
      <c r="E201" t="s">
        <v>566</v>
      </c>
      <c r="F201" t="s">
        <v>30</v>
      </c>
      <c r="G201" t="s">
        <v>567</v>
      </c>
      <c r="H201" t="s">
        <v>23</v>
      </c>
      <c r="I201" t="s">
        <v>90</v>
      </c>
      <c r="J201" t="s">
        <v>569</v>
      </c>
      <c r="K201" t="s">
        <v>26</v>
      </c>
      <c r="L201">
        <v>16.056000000000001</v>
      </c>
    </row>
    <row r="202" spans="1:12" x14ac:dyDescent="0.3">
      <c r="A202" t="s">
        <v>570</v>
      </c>
      <c r="B202">
        <v>24</v>
      </c>
      <c r="C202">
        <v>6</v>
      </c>
      <c r="D202">
        <v>2018</v>
      </c>
      <c r="E202" t="s">
        <v>571</v>
      </c>
      <c r="F202" t="s">
        <v>30</v>
      </c>
      <c r="G202" t="s">
        <v>572</v>
      </c>
      <c r="H202" t="s">
        <v>14</v>
      </c>
      <c r="I202" t="s">
        <v>90</v>
      </c>
      <c r="J202" t="s">
        <v>573</v>
      </c>
      <c r="K202" t="s">
        <v>26</v>
      </c>
      <c r="L202">
        <v>21.744</v>
      </c>
    </row>
    <row r="203" spans="1:12" x14ac:dyDescent="0.3">
      <c r="A203" t="s">
        <v>574</v>
      </c>
      <c r="B203">
        <v>3</v>
      </c>
      <c r="C203">
        <v>8</v>
      </c>
      <c r="D203">
        <v>2015</v>
      </c>
      <c r="E203" t="s">
        <v>490</v>
      </c>
      <c r="F203" t="s">
        <v>119</v>
      </c>
      <c r="G203" t="s">
        <v>576</v>
      </c>
      <c r="H203" t="s">
        <v>14</v>
      </c>
      <c r="I203" t="s">
        <v>24</v>
      </c>
      <c r="J203" t="s">
        <v>577</v>
      </c>
      <c r="K203" t="s">
        <v>17</v>
      </c>
      <c r="L203">
        <v>218.75</v>
      </c>
    </row>
    <row r="204" spans="1:12" x14ac:dyDescent="0.3">
      <c r="A204" t="s">
        <v>574</v>
      </c>
      <c r="B204">
        <v>3</v>
      </c>
      <c r="C204">
        <v>8</v>
      </c>
      <c r="D204">
        <v>2015</v>
      </c>
      <c r="E204" t="s">
        <v>490</v>
      </c>
      <c r="F204" t="s">
        <v>119</v>
      </c>
      <c r="G204" t="s">
        <v>576</v>
      </c>
      <c r="H204" t="s">
        <v>14</v>
      </c>
      <c r="I204" t="s">
        <v>24</v>
      </c>
      <c r="J204" t="s">
        <v>578</v>
      </c>
      <c r="K204" t="s">
        <v>26</v>
      </c>
      <c r="L204">
        <v>2.6</v>
      </c>
    </row>
    <row r="205" spans="1:12" x14ac:dyDescent="0.3">
      <c r="A205" t="s">
        <v>579</v>
      </c>
      <c r="B205">
        <v>17</v>
      </c>
      <c r="C205">
        <v>12</v>
      </c>
      <c r="D205">
        <v>2018</v>
      </c>
      <c r="E205" t="s">
        <v>581</v>
      </c>
      <c r="F205" t="s">
        <v>12</v>
      </c>
      <c r="G205" t="s">
        <v>582</v>
      </c>
      <c r="H205" t="s">
        <v>14</v>
      </c>
      <c r="I205" t="s">
        <v>61</v>
      </c>
      <c r="J205" t="s">
        <v>583</v>
      </c>
      <c r="K205" t="s">
        <v>26</v>
      </c>
      <c r="L205">
        <v>66.284000000000006</v>
      </c>
    </row>
    <row r="206" spans="1:12" x14ac:dyDescent="0.3">
      <c r="A206" t="s">
        <v>584</v>
      </c>
      <c r="B206">
        <v>3</v>
      </c>
      <c r="C206">
        <v>6</v>
      </c>
      <c r="D206">
        <v>2018</v>
      </c>
      <c r="E206" t="s">
        <v>586</v>
      </c>
      <c r="F206" t="s">
        <v>30</v>
      </c>
      <c r="G206" t="s">
        <v>587</v>
      </c>
      <c r="H206" t="s">
        <v>23</v>
      </c>
      <c r="I206" t="s">
        <v>15</v>
      </c>
      <c r="J206" t="s">
        <v>588</v>
      </c>
      <c r="K206" t="s">
        <v>17</v>
      </c>
      <c r="L206">
        <v>35.167999999999999</v>
      </c>
    </row>
    <row r="207" spans="1:12" x14ac:dyDescent="0.3">
      <c r="A207" t="s">
        <v>589</v>
      </c>
      <c r="B207">
        <v>9</v>
      </c>
      <c r="C207">
        <v>12</v>
      </c>
      <c r="D207">
        <v>2018</v>
      </c>
      <c r="E207" t="s">
        <v>590</v>
      </c>
      <c r="F207" t="s">
        <v>30</v>
      </c>
      <c r="G207" t="s">
        <v>591</v>
      </c>
      <c r="H207" t="s">
        <v>14</v>
      </c>
      <c r="I207" t="s">
        <v>24</v>
      </c>
      <c r="J207" t="s">
        <v>592</v>
      </c>
      <c r="K207" t="s">
        <v>41</v>
      </c>
      <c r="L207">
        <v>444.76799999999997</v>
      </c>
    </row>
    <row r="208" spans="1:12" x14ac:dyDescent="0.3">
      <c r="A208" t="s">
        <v>593</v>
      </c>
      <c r="B208">
        <v>1</v>
      </c>
      <c r="C208">
        <v>12</v>
      </c>
      <c r="D208">
        <v>2018</v>
      </c>
      <c r="E208" t="s">
        <v>595</v>
      </c>
      <c r="F208" t="s">
        <v>30</v>
      </c>
      <c r="G208" t="s">
        <v>596</v>
      </c>
      <c r="H208" t="s">
        <v>14</v>
      </c>
      <c r="I208" t="s">
        <v>61</v>
      </c>
      <c r="J208" t="s">
        <v>597</v>
      </c>
      <c r="K208" t="s">
        <v>26</v>
      </c>
      <c r="L208">
        <v>83.92</v>
      </c>
    </row>
    <row r="209" spans="1:12" x14ac:dyDescent="0.3">
      <c r="A209" t="s">
        <v>593</v>
      </c>
      <c r="B209">
        <v>1</v>
      </c>
      <c r="C209">
        <v>12</v>
      </c>
      <c r="D209">
        <v>2018</v>
      </c>
      <c r="E209" t="s">
        <v>595</v>
      </c>
      <c r="F209" t="s">
        <v>30</v>
      </c>
      <c r="G209" t="s">
        <v>596</v>
      </c>
      <c r="H209" t="s">
        <v>14</v>
      </c>
      <c r="I209" t="s">
        <v>61</v>
      </c>
      <c r="J209" t="s">
        <v>598</v>
      </c>
      <c r="K209" t="s">
        <v>41</v>
      </c>
      <c r="L209">
        <v>131.97999999999999</v>
      </c>
    </row>
    <row r="210" spans="1:12" x14ac:dyDescent="0.3">
      <c r="A210" t="s">
        <v>593</v>
      </c>
      <c r="B210">
        <v>1</v>
      </c>
      <c r="C210">
        <v>12</v>
      </c>
      <c r="D210">
        <v>2018</v>
      </c>
      <c r="E210" t="s">
        <v>595</v>
      </c>
      <c r="F210" t="s">
        <v>30</v>
      </c>
      <c r="G210" t="s">
        <v>596</v>
      </c>
      <c r="H210" t="s">
        <v>14</v>
      </c>
      <c r="I210" t="s">
        <v>61</v>
      </c>
      <c r="J210" t="s">
        <v>383</v>
      </c>
      <c r="K210" t="s">
        <v>26</v>
      </c>
      <c r="L210">
        <v>15.92</v>
      </c>
    </row>
    <row r="211" spans="1:12" x14ac:dyDescent="0.3">
      <c r="A211" t="s">
        <v>593</v>
      </c>
      <c r="B211">
        <v>1</v>
      </c>
      <c r="C211">
        <v>12</v>
      </c>
      <c r="D211">
        <v>2018</v>
      </c>
      <c r="E211" t="s">
        <v>595</v>
      </c>
      <c r="F211" t="s">
        <v>30</v>
      </c>
      <c r="G211" t="s">
        <v>596</v>
      </c>
      <c r="H211" t="s">
        <v>14</v>
      </c>
      <c r="I211" t="s">
        <v>61</v>
      </c>
      <c r="J211" t="s">
        <v>599</v>
      </c>
      <c r="K211" t="s">
        <v>26</v>
      </c>
      <c r="L211">
        <v>52.29</v>
      </c>
    </row>
    <row r="212" spans="1:12" x14ac:dyDescent="0.3">
      <c r="A212" t="s">
        <v>593</v>
      </c>
      <c r="B212">
        <v>1</v>
      </c>
      <c r="C212">
        <v>12</v>
      </c>
      <c r="D212">
        <v>2018</v>
      </c>
      <c r="E212" t="s">
        <v>595</v>
      </c>
      <c r="F212" t="s">
        <v>30</v>
      </c>
      <c r="G212" t="s">
        <v>596</v>
      </c>
      <c r="H212" t="s">
        <v>14</v>
      </c>
      <c r="I212" t="s">
        <v>61</v>
      </c>
      <c r="J212" t="s">
        <v>600</v>
      </c>
      <c r="K212" t="s">
        <v>26</v>
      </c>
      <c r="L212">
        <v>91.99</v>
      </c>
    </row>
    <row r="213" spans="1:12" x14ac:dyDescent="0.3">
      <c r="A213" t="s">
        <v>601</v>
      </c>
      <c r="B213">
        <v>9</v>
      </c>
      <c r="C213">
        <v>2</v>
      </c>
      <c r="D213">
        <v>2016</v>
      </c>
      <c r="E213" t="s">
        <v>602</v>
      </c>
      <c r="F213" t="s">
        <v>12</v>
      </c>
      <c r="G213" t="s">
        <v>603</v>
      </c>
      <c r="H213" t="s">
        <v>23</v>
      </c>
      <c r="I213" t="s">
        <v>61</v>
      </c>
      <c r="J213" t="s">
        <v>604</v>
      </c>
      <c r="K213" t="s">
        <v>41</v>
      </c>
      <c r="L213">
        <v>20.8</v>
      </c>
    </row>
    <row r="214" spans="1:12" x14ac:dyDescent="0.3">
      <c r="A214" t="s">
        <v>605</v>
      </c>
      <c r="B214">
        <v>2</v>
      </c>
      <c r="C214">
        <v>1</v>
      </c>
      <c r="D214">
        <v>2016</v>
      </c>
      <c r="E214" t="s">
        <v>607</v>
      </c>
      <c r="F214" t="s">
        <v>30</v>
      </c>
      <c r="G214" t="s">
        <v>608</v>
      </c>
      <c r="H214" t="s">
        <v>23</v>
      </c>
      <c r="I214" t="s">
        <v>90</v>
      </c>
      <c r="J214" t="s">
        <v>609</v>
      </c>
      <c r="K214" t="s">
        <v>26</v>
      </c>
      <c r="L214">
        <v>23.68</v>
      </c>
    </row>
    <row r="215" spans="1:12" x14ac:dyDescent="0.3">
      <c r="A215" t="s">
        <v>605</v>
      </c>
      <c r="B215">
        <v>2</v>
      </c>
      <c r="C215">
        <v>1</v>
      </c>
      <c r="D215">
        <v>2016</v>
      </c>
      <c r="E215" t="s">
        <v>607</v>
      </c>
      <c r="F215" t="s">
        <v>30</v>
      </c>
      <c r="G215" t="s">
        <v>608</v>
      </c>
      <c r="H215" t="s">
        <v>23</v>
      </c>
      <c r="I215" t="s">
        <v>90</v>
      </c>
      <c r="J215" t="s">
        <v>610</v>
      </c>
      <c r="K215" t="s">
        <v>17</v>
      </c>
      <c r="L215">
        <v>452.45</v>
      </c>
    </row>
    <row r="216" spans="1:12" x14ac:dyDescent="0.3">
      <c r="A216" t="s">
        <v>605</v>
      </c>
      <c r="B216">
        <v>2</v>
      </c>
      <c r="C216">
        <v>1</v>
      </c>
      <c r="D216">
        <v>2016</v>
      </c>
      <c r="E216" t="s">
        <v>607</v>
      </c>
      <c r="F216" t="s">
        <v>30</v>
      </c>
      <c r="G216" t="s">
        <v>608</v>
      </c>
      <c r="H216" t="s">
        <v>23</v>
      </c>
      <c r="I216" t="s">
        <v>90</v>
      </c>
      <c r="J216" t="s">
        <v>329</v>
      </c>
      <c r="K216" t="s">
        <v>41</v>
      </c>
      <c r="L216">
        <v>62.981999999999999</v>
      </c>
    </row>
    <row r="217" spans="1:12" x14ac:dyDescent="0.3">
      <c r="A217" t="s">
        <v>605</v>
      </c>
      <c r="B217">
        <v>2</v>
      </c>
      <c r="C217">
        <v>1</v>
      </c>
      <c r="D217">
        <v>2016</v>
      </c>
      <c r="E217" t="s">
        <v>607</v>
      </c>
      <c r="F217" t="s">
        <v>30</v>
      </c>
      <c r="G217" t="s">
        <v>608</v>
      </c>
      <c r="H217" t="s">
        <v>23</v>
      </c>
      <c r="I217" t="s">
        <v>90</v>
      </c>
      <c r="J217" t="s">
        <v>611</v>
      </c>
      <c r="K217" t="s">
        <v>41</v>
      </c>
      <c r="L217">
        <v>1188</v>
      </c>
    </row>
    <row r="218" spans="1:12" x14ac:dyDescent="0.3">
      <c r="A218" t="s">
        <v>605</v>
      </c>
      <c r="B218">
        <v>2</v>
      </c>
      <c r="C218">
        <v>1</v>
      </c>
      <c r="D218">
        <v>2016</v>
      </c>
      <c r="E218" t="s">
        <v>607</v>
      </c>
      <c r="F218" t="s">
        <v>30</v>
      </c>
      <c r="G218" t="s">
        <v>608</v>
      </c>
      <c r="H218" t="s">
        <v>23</v>
      </c>
      <c r="I218" t="s">
        <v>90</v>
      </c>
      <c r="J218" t="s">
        <v>612</v>
      </c>
      <c r="K218" t="s">
        <v>41</v>
      </c>
      <c r="L218">
        <v>89.584000000000003</v>
      </c>
    </row>
    <row r="219" spans="1:12" x14ac:dyDescent="0.3">
      <c r="A219" t="s">
        <v>613</v>
      </c>
      <c r="B219">
        <v>28</v>
      </c>
      <c r="C219">
        <v>10</v>
      </c>
      <c r="D219">
        <v>2017</v>
      </c>
      <c r="E219" t="s">
        <v>615</v>
      </c>
      <c r="F219" t="s">
        <v>30</v>
      </c>
      <c r="G219" t="s">
        <v>616</v>
      </c>
      <c r="H219" t="s">
        <v>14</v>
      </c>
      <c r="I219" t="s">
        <v>24</v>
      </c>
      <c r="J219" t="s">
        <v>542</v>
      </c>
      <c r="K219" t="s">
        <v>26</v>
      </c>
      <c r="L219">
        <v>93.06</v>
      </c>
    </row>
    <row r="220" spans="1:12" x14ac:dyDescent="0.3">
      <c r="A220" t="s">
        <v>613</v>
      </c>
      <c r="B220">
        <v>28</v>
      </c>
      <c r="C220">
        <v>10</v>
      </c>
      <c r="D220">
        <v>2017</v>
      </c>
      <c r="E220" t="s">
        <v>615</v>
      </c>
      <c r="F220" t="s">
        <v>30</v>
      </c>
      <c r="G220" t="s">
        <v>616</v>
      </c>
      <c r="H220" t="s">
        <v>14</v>
      </c>
      <c r="I220" t="s">
        <v>24</v>
      </c>
      <c r="J220" t="s">
        <v>617</v>
      </c>
      <c r="K220" t="s">
        <v>41</v>
      </c>
      <c r="L220">
        <v>302.37599999999998</v>
      </c>
    </row>
    <row r="221" spans="1:12" x14ac:dyDescent="0.3">
      <c r="A221" t="s">
        <v>618</v>
      </c>
      <c r="B221">
        <v>24</v>
      </c>
      <c r="C221">
        <v>12</v>
      </c>
      <c r="D221">
        <v>2016</v>
      </c>
      <c r="E221" t="s">
        <v>124</v>
      </c>
      <c r="F221" t="s">
        <v>119</v>
      </c>
      <c r="G221" t="s">
        <v>620</v>
      </c>
      <c r="H221" t="s">
        <v>14</v>
      </c>
      <c r="I221" t="s">
        <v>90</v>
      </c>
      <c r="J221" t="s">
        <v>621</v>
      </c>
      <c r="K221" t="s">
        <v>26</v>
      </c>
      <c r="L221">
        <v>5.5839999999999996</v>
      </c>
    </row>
    <row r="222" spans="1:12" x14ac:dyDescent="0.3">
      <c r="A222" t="s">
        <v>618</v>
      </c>
      <c r="B222">
        <v>24</v>
      </c>
      <c r="C222">
        <v>12</v>
      </c>
      <c r="D222">
        <v>2016</v>
      </c>
      <c r="E222" t="s">
        <v>124</v>
      </c>
      <c r="F222" t="s">
        <v>119</v>
      </c>
      <c r="G222" t="s">
        <v>620</v>
      </c>
      <c r="H222" t="s">
        <v>14</v>
      </c>
      <c r="I222" t="s">
        <v>90</v>
      </c>
      <c r="J222" t="s">
        <v>622</v>
      </c>
      <c r="K222" t="s">
        <v>26</v>
      </c>
      <c r="L222">
        <v>22.704000000000001</v>
      </c>
    </row>
    <row r="223" spans="1:12" x14ac:dyDescent="0.3">
      <c r="A223" t="s">
        <v>618</v>
      </c>
      <c r="B223">
        <v>24</v>
      </c>
      <c r="C223">
        <v>12</v>
      </c>
      <c r="D223">
        <v>2016</v>
      </c>
      <c r="E223" t="s">
        <v>124</v>
      </c>
      <c r="F223" t="s">
        <v>119</v>
      </c>
      <c r="G223" t="s">
        <v>620</v>
      </c>
      <c r="H223" t="s">
        <v>14</v>
      </c>
      <c r="I223" t="s">
        <v>90</v>
      </c>
      <c r="J223" t="s">
        <v>284</v>
      </c>
      <c r="K223" t="s">
        <v>26</v>
      </c>
      <c r="L223">
        <v>19.776</v>
      </c>
    </row>
    <row r="224" spans="1:12" x14ac:dyDescent="0.3">
      <c r="A224" t="s">
        <v>618</v>
      </c>
      <c r="B224">
        <v>24</v>
      </c>
      <c r="C224">
        <v>12</v>
      </c>
      <c r="D224">
        <v>2016</v>
      </c>
      <c r="E224" t="s">
        <v>124</v>
      </c>
      <c r="F224" t="s">
        <v>119</v>
      </c>
      <c r="G224" t="s">
        <v>620</v>
      </c>
      <c r="H224" t="s">
        <v>14</v>
      </c>
      <c r="I224" t="s">
        <v>90</v>
      </c>
      <c r="J224" t="s">
        <v>623</v>
      </c>
      <c r="K224" t="s">
        <v>17</v>
      </c>
      <c r="L224">
        <v>72.703999999999994</v>
      </c>
    </row>
    <row r="225" spans="1:12" x14ac:dyDescent="0.3">
      <c r="A225" t="s">
        <v>618</v>
      </c>
      <c r="B225">
        <v>24</v>
      </c>
      <c r="C225">
        <v>12</v>
      </c>
      <c r="D225">
        <v>2016</v>
      </c>
      <c r="E225" t="s">
        <v>124</v>
      </c>
      <c r="F225" t="s">
        <v>119</v>
      </c>
      <c r="G225" t="s">
        <v>620</v>
      </c>
      <c r="H225" t="s">
        <v>14</v>
      </c>
      <c r="I225" t="s">
        <v>90</v>
      </c>
      <c r="J225" t="s">
        <v>624</v>
      </c>
      <c r="K225" t="s">
        <v>41</v>
      </c>
      <c r="L225">
        <v>479.988</v>
      </c>
    </row>
    <row r="226" spans="1:12" x14ac:dyDescent="0.3">
      <c r="A226" t="s">
        <v>618</v>
      </c>
      <c r="B226">
        <v>24</v>
      </c>
      <c r="C226">
        <v>12</v>
      </c>
      <c r="D226">
        <v>2016</v>
      </c>
      <c r="E226" t="s">
        <v>124</v>
      </c>
      <c r="F226" t="s">
        <v>119</v>
      </c>
      <c r="G226" t="s">
        <v>620</v>
      </c>
      <c r="H226" t="s">
        <v>14</v>
      </c>
      <c r="I226" t="s">
        <v>90</v>
      </c>
      <c r="J226" t="s">
        <v>625</v>
      </c>
      <c r="K226" t="s">
        <v>26</v>
      </c>
      <c r="L226">
        <v>27.167999999999999</v>
      </c>
    </row>
    <row r="227" spans="1:12" x14ac:dyDescent="0.3">
      <c r="A227" t="s">
        <v>626</v>
      </c>
      <c r="B227">
        <v>9</v>
      </c>
      <c r="C227">
        <v>8</v>
      </c>
      <c r="D227">
        <v>2016</v>
      </c>
      <c r="E227" t="s">
        <v>628</v>
      </c>
      <c r="F227" t="s">
        <v>30</v>
      </c>
      <c r="G227" t="s">
        <v>629</v>
      </c>
      <c r="H227" t="s">
        <v>23</v>
      </c>
      <c r="I227" t="s">
        <v>61</v>
      </c>
      <c r="J227" t="s">
        <v>630</v>
      </c>
      <c r="K227" t="s">
        <v>26</v>
      </c>
      <c r="L227">
        <v>2.2000000000000002</v>
      </c>
    </row>
    <row r="228" spans="1:12" x14ac:dyDescent="0.3">
      <c r="A228" t="s">
        <v>626</v>
      </c>
      <c r="B228">
        <v>9</v>
      </c>
      <c r="C228">
        <v>8</v>
      </c>
      <c r="D228">
        <v>2016</v>
      </c>
      <c r="E228" t="s">
        <v>628</v>
      </c>
      <c r="F228" t="s">
        <v>30</v>
      </c>
      <c r="G228" t="s">
        <v>629</v>
      </c>
      <c r="H228" t="s">
        <v>23</v>
      </c>
      <c r="I228" t="s">
        <v>61</v>
      </c>
      <c r="J228" t="s">
        <v>631</v>
      </c>
      <c r="K228" t="s">
        <v>17</v>
      </c>
      <c r="L228">
        <v>622.45000000000005</v>
      </c>
    </row>
    <row r="229" spans="1:12" x14ac:dyDescent="0.3">
      <c r="A229" t="s">
        <v>626</v>
      </c>
      <c r="B229">
        <v>9</v>
      </c>
      <c r="C229">
        <v>8</v>
      </c>
      <c r="D229">
        <v>2016</v>
      </c>
      <c r="E229" t="s">
        <v>628</v>
      </c>
      <c r="F229" t="s">
        <v>30</v>
      </c>
      <c r="G229" t="s">
        <v>629</v>
      </c>
      <c r="H229" t="s">
        <v>23</v>
      </c>
      <c r="I229" t="s">
        <v>61</v>
      </c>
      <c r="J229" t="s">
        <v>632</v>
      </c>
      <c r="K229" t="s">
        <v>26</v>
      </c>
      <c r="L229">
        <v>21.98</v>
      </c>
    </row>
    <row r="230" spans="1:12" x14ac:dyDescent="0.3">
      <c r="A230" t="s">
        <v>633</v>
      </c>
      <c r="B230">
        <v>28</v>
      </c>
      <c r="C230">
        <v>2</v>
      </c>
      <c r="D230">
        <v>2016</v>
      </c>
      <c r="E230" t="s">
        <v>635</v>
      </c>
      <c r="F230" t="s">
        <v>30</v>
      </c>
      <c r="G230" t="s">
        <v>636</v>
      </c>
      <c r="H230" t="s">
        <v>14</v>
      </c>
      <c r="I230" t="s">
        <v>15</v>
      </c>
      <c r="J230" t="s">
        <v>637</v>
      </c>
      <c r="K230" t="s">
        <v>17</v>
      </c>
      <c r="L230">
        <v>161.56800000000001</v>
      </c>
    </row>
    <row r="231" spans="1:12" x14ac:dyDescent="0.3">
      <c r="A231" t="s">
        <v>633</v>
      </c>
      <c r="B231">
        <v>28</v>
      </c>
      <c r="C231">
        <v>2</v>
      </c>
      <c r="D231">
        <v>2016</v>
      </c>
      <c r="E231" t="s">
        <v>635</v>
      </c>
      <c r="F231" t="s">
        <v>30</v>
      </c>
      <c r="G231" t="s">
        <v>636</v>
      </c>
      <c r="H231" t="s">
        <v>14</v>
      </c>
      <c r="I231" t="s">
        <v>15</v>
      </c>
      <c r="J231" t="s">
        <v>638</v>
      </c>
      <c r="K231" t="s">
        <v>17</v>
      </c>
      <c r="L231">
        <v>389.69600000000003</v>
      </c>
    </row>
    <row r="232" spans="1:12" x14ac:dyDescent="0.3">
      <c r="A232" t="s">
        <v>639</v>
      </c>
      <c r="B232">
        <v>13</v>
      </c>
      <c r="C232">
        <v>9</v>
      </c>
      <c r="D232">
        <v>2015</v>
      </c>
      <c r="E232" t="s">
        <v>641</v>
      </c>
      <c r="F232" t="s">
        <v>30</v>
      </c>
      <c r="G232" t="s">
        <v>642</v>
      </c>
      <c r="H232" t="s">
        <v>23</v>
      </c>
      <c r="I232" t="s">
        <v>15</v>
      </c>
      <c r="J232" t="s">
        <v>643</v>
      </c>
      <c r="K232" t="s">
        <v>26</v>
      </c>
      <c r="L232">
        <v>18.648</v>
      </c>
    </row>
    <row r="233" spans="1:12" x14ac:dyDescent="0.3">
      <c r="A233" t="s">
        <v>644</v>
      </c>
      <c r="B233">
        <v>7</v>
      </c>
      <c r="C233">
        <v>4</v>
      </c>
      <c r="D233">
        <v>2018</v>
      </c>
      <c r="E233" t="s">
        <v>646</v>
      </c>
      <c r="F233" t="s">
        <v>30</v>
      </c>
      <c r="G233" t="s">
        <v>256</v>
      </c>
      <c r="H233" t="s">
        <v>60</v>
      </c>
      <c r="I233" t="s">
        <v>15</v>
      </c>
      <c r="J233" t="s">
        <v>647</v>
      </c>
      <c r="K233" t="s">
        <v>17</v>
      </c>
      <c r="L233">
        <v>233.86</v>
      </c>
    </row>
    <row r="234" spans="1:12" x14ac:dyDescent="0.3">
      <c r="A234" t="s">
        <v>644</v>
      </c>
      <c r="B234">
        <v>7</v>
      </c>
      <c r="C234">
        <v>4</v>
      </c>
      <c r="D234">
        <v>2018</v>
      </c>
      <c r="E234" t="s">
        <v>646</v>
      </c>
      <c r="F234" t="s">
        <v>30</v>
      </c>
      <c r="G234" t="s">
        <v>256</v>
      </c>
      <c r="H234" t="s">
        <v>60</v>
      </c>
      <c r="I234" t="s">
        <v>15</v>
      </c>
      <c r="J234" t="s">
        <v>648</v>
      </c>
      <c r="K234" t="s">
        <v>17</v>
      </c>
      <c r="L234">
        <v>620.61450000000002</v>
      </c>
    </row>
    <row r="235" spans="1:12" x14ac:dyDescent="0.3">
      <c r="A235" t="s">
        <v>644</v>
      </c>
      <c r="B235">
        <v>7</v>
      </c>
      <c r="C235">
        <v>4</v>
      </c>
      <c r="D235">
        <v>2018</v>
      </c>
      <c r="E235" t="s">
        <v>646</v>
      </c>
      <c r="F235" t="s">
        <v>30</v>
      </c>
      <c r="G235" t="s">
        <v>256</v>
      </c>
      <c r="H235" t="s">
        <v>60</v>
      </c>
      <c r="I235" t="s">
        <v>15</v>
      </c>
      <c r="J235" t="s">
        <v>643</v>
      </c>
      <c r="K235" t="s">
        <v>26</v>
      </c>
      <c r="L235">
        <v>5.3280000000000003</v>
      </c>
    </row>
    <row r="236" spans="1:12" x14ac:dyDescent="0.3">
      <c r="A236" t="s">
        <v>644</v>
      </c>
      <c r="B236">
        <v>7</v>
      </c>
      <c r="C236">
        <v>4</v>
      </c>
      <c r="D236">
        <v>2018</v>
      </c>
      <c r="E236" t="s">
        <v>646</v>
      </c>
      <c r="F236" t="s">
        <v>30</v>
      </c>
      <c r="G236" t="s">
        <v>256</v>
      </c>
      <c r="H236" t="s">
        <v>60</v>
      </c>
      <c r="I236" t="s">
        <v>15</v>
      </c>
      <c r="J236" t="s">
        <v>649</v>
      </c>
      <c r="K236" t="s">
        <v>17</v>
      </c>
      <c r="L236">
        <v>258.072</v>
      </c>
    </row>
    <row r="237" spans="1:12" x14ac:dyDescent="0.3">
      <c r="A237" t="s">
        <v>644</v>
      </c>
      <c r="B237">
        <v>7</v>
      </c>
      <c r="C237">
        <v>4</v>
      </c>
      <c r="D237">
        <v>2018</v>
      </c>
      <c r="E237" t="s">
        <v>646</v>
      </c>
      <c r="F237" t="s">
        <v>30</v>
      </c>
      <c r="G237" t="s">
        <v>256</v>
      </c>
      <c r="H237" t="s">
        <v>60</v>
      </c>
      <c r="I237" t="s">
        <v>15</v>
      </c>
      <c r="J237" t="s">
        <v>650</v>
      </c>
      <c r="K237" t="s">
        <v>41</v>
      </c>
      <c r="L237">
        <v>617.976</v>
      </c>
    </row>
    <row r="238" spans="1:12" x14ac:dyDescent="0.3">
      <c r="A238" t="s">
        <v>651</v>
      </c>
      <c r="B238">
        <v>12</v>
      </c>
      <c r="C238">
        <v>11</v>
      </c>
      <c r="D238">
        <v>2018</v>
      </c>
      <c r="E238" t="s">
        <v>255</v>
      </c>
      <c r="F238" t="s">
        <v>30</v>
      </c>
      <c r="G238" t="s">
        <v>652</v>
      </c>
      <c r="H238" t="s">
        <v>23</v>
      </c>
      <c r="I238" t="s">
        <v>24</v>
      </c>
      <c r="J238" t="s">
        <v>653</v>
      </c>
      <c r="K238" t="s">
        <v>26</v>
      </c>
      <c r="L238">
        <v>10.56</v>
      </c>
    </row>
    <row r="239" spans="1:12" x14ac:dyDescent="0.3">
      <c r="A239" t="s">
        <v>654</v>
      </c>
      <c r="B239">
        <v>4</v>
      </c>
      <c r="C239">
        <v>6</v>
      </c>
      <c r="D239">
        <v>2017</v>
      </c>
      <c r="E239" t="s">
        <v>655</v>
      </c>
      <c r="F239" t="s">
        <v>12</v>
      </c>
      <c r="G239" t="s">
        <v>656</v>
      </c>
      <c r="H239" t="s">
        <v>14</v>
      </c>
      <c r="I239" t="s">
        <v>61</v>
      </c>
      <c r="J239" t="s">
        <v>657</v>
      </c>
      <c r="K239" t="s">
        <v>26</v>
      </c>
      <c r="L239">
        <v>25.92</v>
      </c>
    </row>
    <row r="240" spans="1:12" x14ac:dyDescent="0.3">
      <c r="A240" t="s">
        <v>654</v>
      </c>
      <c r="B240">
        <v>4</v>
      </c>
      <c r="C240">
        <v>6</v>
      </c>
      <c r="D240">
        <v>2017</v>
      </c>
      <c r="E240" t="s">
        <v>655</v>
      </c>
      <c r="F240" t="s">
        <v>12</v>
      </c>
      <c r="G240" t="s">
        <v>656</v>
      </c>
      <c r="H240" t="s">
        <v>14</v>
      </c>
      <c r="I240" t="s">
        <v>61</v>
      </c>
      <c r="J240" t="s">
        <v>658</v>
      </c>
      <c r="K240" t="s">
        <v>17</v>
      </c>
      <c r="L240">
        <v>419.68</v>
      </c>
    </row>
    <row r="241" spans="1:12" x14ac:dyDescent="0.3">
      <c r="A241" t="s">
        <v>654</v>
      </c>
      <c r="B241">
        <v>4</v>
      </c>
      <c r="C241">
        <v>6</v>
      </c>
      <c r="D241">
        <v>2017</v>
      </c>
      <c r="E241" t="s">
        <v>655</v>
      </c>
      <c r="F241" t="s">
        <v>12</v>
      </c>
      <c r="G241" t="s">
        <v>656</v>
      </c>
      <c r="H241" t="s">
        <v>14</v>
      </c>
      <c r="I241" t="s">
        <v>61</v>
      </c>
      <c r="J241" t="s">
        <v>659</v>
      </c>
      <c r="K241" t="s">
        <v>17</v>
      </c>
      <c r="L241">
        <v>11.688000000000001</v>
      </c>
    </row>
    <row r="242" spans="1:12" x14ac:dyDescent="0.3">
      <c r="A242" t="s">
        <v>654</v>
      </c>
      <c r="B242">
        <v>4</v>
      </c>
      <c r="C242">
        <v>6</v>
      </c>
      <c r="D242">
        <v>2017</v>
      </c>
      <c r="E242" t="s">
        <v>655</v>
      </c>
      <c r="F242" t="s">
        <v>12</v>
      </c>
      <c r="G242" t="s">
        <v>656</v>
      </c>
      <c r="H242" t="s">
        <v>14</v>
      </c>
      <c r="I242" t="s">
        <v>61</v>
      </c>
      <c r="J242" t="s">
        <v>660</v>
      </c>
      <c r="K242" t="s">
        <v>41</v>
      </c>
      <c r="L242">
        <v>31.984000000000002</v>
      </c>
    </row>
    <row r="243" spans="1:12" x14ac:dyDescent="0.3">
      <c r="A243" t="s">
        <v>654</v>
      </c>
      <c r="B243">
        <v>4</v>
      </c>
      <c r="C243">
        <v>6</v>
      </c>
      <c r="D243">
        <v>2017</v>
      </c>
      <c r="E243" t="s">
        <v>655</v>
      </c>
      <c r="F243" t="s">
        <v>12</v>
      </c>
      <c r="G243" t="s">
        <v>656</v>
      </c>
      <c r="H243" t="s">
        <v>14</v>
      </c>
      <c r="I243" t="s">
        <v>61</v>
      </c>
      <c r="J243" t="s">
        <v>661</v>
      </c>
      <c r="K243" t="s">
        <v>17</v>
      </c>
      <c r="L243">
        <v>177.22499999999999</v>
      </c>
    </row>
    <row r="244" spans="1:12" x14ac:dyDescent="0.3">
      <c r="A244" t="s">
        <v>654</v>
      </c>
      <c r="B244">
        <v>4</v>
      </c>
      <c r="C244">
        <v>6</v>
      </c>
      <c r="D244">
        <v>2017</v>
      </c>
      <c r="E244" t="s">
        <v>655</v>
      </c>
      <c r="F244" t="s">
        <v>12</v>
      </c>
      <c r="G244" t="s">
        <v>656</v>
      </c>
      <c r="H244" t="s">
        <v>14</v>
      </c>
      <c r="I244" t="s">
        <v>61</v>
      </c>
      <c r="J244" t="s">
        <v>662</v>
      </c>
      <c r="K244" t="s">
        <v>17</v>
      </c>
      <c r="L244">
        <v>4.0439999999999996</v>
      </c>
    </row>
    <row r="245" spans="1:12" x14ac:dyDescent="0.3">
      <c r="A245" t="s">
        <v>654</v>
      </c>
      <c r="B245">
        <v>4</v>
      </c>
      <c r="C245">
        <v>6</v>
      </c>
      <c r="D245">
        <v>2017</v>
      </c>
      <c r="E245" t="s">
        <v>655</v>
      </c>
      <c r="F245" t="s">
        <v>12</v>
      </c>
      <c r="G245" t="s">
        <v>656</v>
      </c>
      <c r="H245" t="s">
        <v>14</v>
      </c>
      <c r="I245" t="s">
        <v>61</v>
      </c>
      <c r="J245" t="s">
        <v>559</v>
      </c>
      <c r="K245" t="s">
        <v>26</v>
      </c>
      <c r="L245">
        <v>7.4080000000000004</v>
      </c>
    </row>
    <row r="246" spans="1:12" x14ac:dyDescent="0.3">
      <c r="A246" t="s">
        <v>663</v>
      </c>
      <c r="B246">
        <v>1</v>
      </c>
      <c r="C246">
        <v>6</v>
      </c>
      <c r="D246">
        <v>2015</v>
      </c>
      <c r="E246" t="s">
        <v>665</v>
      </c>
      <c r="F246" t="s">
        <v>12</v>
      </c>
      <c r="G246" t="s">
        <v>666</v>
      </c>
      <c r="H246" t="s">
        <v>60</v>
      </c>
      <c r="I246" t="s">
        <v>61</v>
      </c>
      <c r="J246" t="s">
        <v>374</v>
      </c>
      <c r="K246" t="s">
        <v>17</v>
      </c>
      <c r="L246">
        <v>2001.86</v>
      </c>
    </row>
    <row r="247" spans="1:12" x14ac:dyDescent="0.3">
      <c r="A247" t="s">
        <v>663</v>
      </c>
      <c r="B247">
        <v>1</v>
      </c>
      <c r="C247">
        <v>6</v>
      </c>
      <c r="D247">
        <v>2015</v>
      </c>
      <c r="E247" t="s">
        <v>665</v>
      </c>
      <c r="F247" t="s">
        <v>12</v>
      </c>
      <c r="G247" t="s">
        <v>666</v>
      </c>
      <c r="H247" t="s">
        <v>60</v>
      </c>
      <c r="I247" t="s">
        <v>61</v>
      </c>
      <c r="J247" t="s">
        <v>667</v>
      </c>
      <c r="K247" t="s">
        <v>26</v>
      </c>
      <c r="L247">
        <v>166.72</v>
      </c>
    </row>
    <row r="248" spans="1:12" x14ac:dyDescent="0.3">
      <c r="A248" t="s">
        <v>663</v>
      </c>
      <c r="B248">
        <v>1</v>
      </c>
      <c r="C248">
        <v>6</v>
      </c>
      <c r="D248">
        <v>2015</v>
      </c>
      <c r="E248" t="s">
        <v>665</v>
      </c>
      <c r="F248" t="s">
        <v>12</v>
      </c>
      <c r="G248" t="s">
        <v>666</v>
      </c>
      <c r="H248" t="s">
        <v>60</v>
      </c>
      <c r="I248" t="s">
        <v>61</v>
      </c>
      <c r="J248" t="s">
        <v>668</v>
      </c>
      <c r="K248" t="s">
        <v>26</v>
      </c>
      <c r="L248">
        <v>47.88</v>
      </c>
    </row>
    <row r="249" spans="1:12" x14ac:dyDescent="0.3">
      <c r="A249" t="s">
        <v>663</v>
      </c>
      <c r="B249">
        <v>1</v>
      </c>
      <c r="C249">
        <v>6</v>
      </c>
      <c r="D249">
        <v>2015</v>
      </c>
      <c r="E249" t="s">
        <v>665</v>
      </c>
      <c r="F249" t="s">
        <v>12</v>
      </c>
      <c r="G249" t="s">
        <v>666</v>
      </c>
      <c r="H249" t="s">
        <v>60</v>
      </c>
      <c r="I249" t="s">
        <v>61</v>
      </c>
      <c r="J249" t="s">
        <v>669</v>
      </c>
      <c r="K249" t="s">
        <v>26</v>
      </c>
      <c r="L249">
        <v>1503.25</v>
      </c>
    </row>
    <row r="250" spans="1:12" x14ac:dyDescent="0.3">
      <c r="A250" t="s">
        <v>663</v>
      </c>
      <c r="B250">
        <v>1</v>
      </c>
      <c r="C250">
        <v>6</v>
      </c>
      <c r="D250">
        <v>2015</v>
      </c>
      <c r="E250" t="s">
        <v>665</v>
      </c>
      <c r="F250" t="s">
        <v>12</v>
      </c>
      <c r="G250" t="s">
        <v>666</v>
      </c>
      <c r="H250" t="s">
        <v>60</v>
      </c>
      <c r="I250" t="s">
        <v>61</v>
      </c>
      <c r="J250" t="s">
        <v>549</v>
      </c>
      <c r="K250" t="s">
        <v>26</v>
      </c>
      <c r="L250">
        <v>25.92</v>
      </c>
    </row>
    <row r="251" spans="1:12" x14ac:dyDescent="0.3">
      <c r="A251" t="s">
        <v>670</v>
      </c>
      <c r="B251">
        <v>10</v>
      </c>
      <c r="C251">
        <v>12</v>
      </c>
      <c r="D251">
        <v>2017</v>
      </c>
      <c r="E251" t="s">
        <v>671</v>
      </c>
      <c r="F251" t="s">
        <v>12</v>
      </c>
      <c r="G251" t="s">
        <v>672</v>
      </c>
      <c r="H251" t="s">
        <v>14</v>
      </c>
      <c r="I251" t="s">
        <v>24</v>
      </c>
      <c r="J251" t="s">
        <v>673</v>
      </c>
      <c r="K251" t="s">
        <v>17</v>
      </c>
      <c r="L251">
        <v>321.56799999999998</v>
      </c>
    </row>
    <row r="252" spans="1:12" x14ac:dyDescent="0.3">
      <c r="A252" t="s">
        <v>674</v>
      </c>
      <c r="B252">
        <v>11</v>
      </c>
      <c r="C252">
        <v>9</v>
      </c>
      <c r="D252">
        <v>2017</v>
      </c>
      <c r="E252" t="s">
        <v>273</v>
      </c>
      <c r="F252" t="s">
        <v>30</v>
      </c>
      <c r="G252" t="s">
        <v>675</v>
      </c>
      <c r="H252" t="s">
        <v>14</v>
      </c>
      <c r="I252" t="s">
        <v>24</v>
      </c>
      <c r="J252" t="s">
        <v>676</v>
      </c>
      <c r="K252" t="s">
        <v>26</v>
      </c>
      <c r="L252">
        <v>7.61</v>
      </c>
    </row>
    <row r="253" spans="1:12" x14ac:dyDescent="0.3">
      <c r="A253" t="s">
        <v>674</v>
      </c>
      <c r="B253">
        <v>11</v>
      </c>
      <c r="C253">
        <v>9</v>
      </c>
      <c r="D253">
        <v>2017</v>
      </c>
      <c r="E253" t="s">
        <v>273</v>
      </c>
      <c r="F253" t="s">
        <v>30</v>
      </c>
      <c r="G253" t="s">
        <v>675</v>
      </c>
      <c r="H253" t="s">
        <v>14</v>
      </c>
      <c r="I253" t="s">
        <v>24</v>
      </c>
      <c r="J253" t="s">
        <v>650</v>
      </c>
      <c r="K253" t="s">
        <v>41</v>
      </c>
      <c r="L253">
        <v>3347.37</v>
      </c>
    </row>
    <row r="254" spans="1:12" x14ac:dyDescent="0.3">
      <c r="A254" t="s">
        <v>677</v>
      </c>
      <c r="B254">
        <v>10</v>
      </c>
      <c r="C254">
        <v>12</v>
      </c>
      <c r="D254">
        <v>2017</v>
      </c>
      <c r="E254" t="s">
        <v>82</v>
      </c>
      <c r="F254" t="s">
        <v>119</v>
      </c>
      <c r="G254" t="s">
        <v>678</v>
      </c>
      <c r="H254" t="s">
        <v>14</v>
      </c>
      <c r="I254" t="s">
        <v>90</v>
      </c>
      <c r="J254" t="s">
        <v>679</v>
      </c>
      <c r="K254" t="s">
        <v>26</v>
      </c>
      <c r="L254">
        <v>80.58</v>
      </c>
    </row>
    <row r="255" spans="1:12" x14ac:dyDescent="0.3">
      <c r="A255" t="s">
        <v>677</v>
      </c>
      <c r="B255">
        <v>10</v>
      </c>
      <c r="C255">
        <v>12</v>
      </c>
      <c r="D255">
        <v>2017</v>
      </c>
      <c r="E255" t="s">
        <v>82</v>
      </c>
      <c r="F255" t="s">
        <v>119</v>
      </c>
      <c r="G255" t="s">
        <v>678</v>
      </c>
      <c r="H255" t="s">
        <v>14</v>
      </c>
      <c r="I255" t="s">
        <v>90</v>
      </c>
      <c r="J255" t="s">
        <v>680</v>
      </c>
      <c r="K255" t="s">
        <v>26</v>
      </c>
      <c r="L255">
        <v>361.92</v>
      </c>
    </row>
    <row r="256" spans="1:12" x14ac:dyDescent="0.3">
      <c r="A256" t="s">
        <v>681</v>
      </c>
      <c r="B256">
        <v>28</v>
      </c>
      <c r="C256">
        <v>11</v>
      </c>
      <c r="D256">
        <v>2016</v>
      </c>
      <c r="E256" t="s">
        <v>683</v>
      </c>
      <c r="F256" t="s">
        <v>30</v>
      </c>
      <c r="G256" t="s">
        <v>684</v>
      </c>
      <c r="H256" t="s">
        <v>23</v>
      </c>
      <c r="I256" t="s">
        <v>61</v>
      </c>
      <c r="J256" t="s">
        <v>662</v>
      </c>
      <c r="K256" t="s">
        <v>17</v>
      </c>
      <c r="L256">
        <v>12.132</v>
      </c>
    </row>
    <row r="257" spans="1:12" x14ac:dyDescent="0.3">
      <c r="A257" t="s">
        <v>681</v>
      </c>
      <c r="B257">
        <v>28</v>
      </c>
      <c r="C257">
        <v>11</v>
      </c>
      <c r="D257">
        <v>2016</v>
      </c>
      <c r="E257" t="s">
        <v>683</v>
      </c>
      <c r="F257" t="s">
        <v>30</v>
      </c>
      <c r="G257" t="s">
        <v>684</v>
      </c>
      <c r="H257" t="s">
        <v>23</v>
      </c>
      <c r="I257" t="s">
        <v>61</v>
      </c>
      <c r="J257" t="s">
        <v>685</v>
      </c>
      <c r="K257" t="s">
        <v>26</v>
      </c>
      <c r="L257">
        <v>82.367999999999995</v>
      </c>
    </row>
    <row r="258" spans="1:12" x14ac:dyDescent="0.3">
      <c r="A258" t="s">
        <v>681</v>
      </c>
      <c r="B258">
        <v>28</v>
      </c>
      <c r="C258">
        <v>11</v>
      </c>
      <c r="D258">
        <v>2016</v>
      </c>
      <c r="E258" t="s">
        <v>683</v>
      </c>
      <c r="F258" t="s">
        <v>30</v>
      </c>
      <c r="G258" t="s">
        <v>684</v>
      </c>
      <c r="H258" t="s">
        <v>23</v>
      </c>
      <c r="I258" t="s">
        <v>61</v>
      </c>
      <c r="J258" t="s">
        <v>446</v>
      </c>
      <c r="K258" t="s">
        <v>26</v>
      </c>
      <c r="L258">
        <v>53.92</v>
      </c>
    </row>
    <row r="259" spans="1:12" x14ac:dyDescent="0.3">
      <c r="A259" t="s">
        <v>681</v>
      </c>
      <c r="B259">
        <v>28</v>
      </c>
      <c r="C259">
        <v>11</v>
      </c>
      <c r="D259">
        <v>2016</v>
      </c>
      <c r="E259" t="s">
        <v>683</v>
      </c>
      <c r="F259" t="s">
        <v>30</v>
      </c>
      <c r="G259" t="s">
        <v>684</v>
      </c>
      <c r="H259" t="s">
        <v>23</v>
      </c>
      <c r="I259" t="s">
        <v>61</v>
      </c>
      <c r="J259" t="s">
        <v>686</v>
      </c>
      <c r="K259" t="s">
        <v>41</v>
      </c>
      <c r="L259">
        <v>647.904</v>
      </c>
    </row>
    <row r="260" spans="1:12" x14ac:dyDescent="0.3">
      <c r="A260" t="s">
        <v>687</v>
      </c>
      <c r="B260">
        <v>1</v>
      </c>
      <c r="C260">
        <v>12</v>
      </c>
      <c r="D260">
        <v>2018</v>
      </c>
      <c r="E260" t="s">
        <v>688</v>
      </c>
      <c r="F260" t="s">
        <v>12</v>
      </c>
      <c r="G260" t="s">
        <v>689</v>
      </c>
      <c r="H260" t="s">
        <v>14</v>
      </c>
      <c r="I260" t="s">
        <v>90</v>
      </c>
      <c r="J260" t="s">
        <v>690</v>
      </c>
      <c r="K260" t="s">
        <v>41</v>
      </c>
      <c r="L260">
        <v>20.37</v>
      </c>
    </row>
    <row r="261" spans="1:12" x14ac:dyDescent="0.3">
      <c r="A261" t="s">
        <v>687</v>
      </c>
      <c r="B261">
        <v>1</v>
      </c>
      <c r="C261">
        <v>12</v>
      </c>
      <c r="D261">
        <v>2018</v>
      </c>
      <c r="E261" t="s">
        <v>688</v>
      </c>
      <c r="F261" t="s">
        <v>12</v>
      </c>
      <c r="G261" t="s">
        <v>689</v>
      </c>
      <c r="H261" t="s">
        <v>14</v>
      </c>
      <c r="I261" t="s">
        <v>90</v>
      </c>
      <c r="J261" t="s">
        <v>691</v>
      </c>
      <c r="K261" t="s">
        <v>26</v>
      </c>
      <c r="L261">
        <v>221.55</v>
      </c>
    </row>
    <row r="262" spans="1:12" x14ac:dyDescent="0.3">
      <c r="A262" t="s">
        <v>687</v>
      </c>
      <c r="B262">
        <v>1</v>
      </c>
      <c r="C262">
        <v>12</v>
      </c>
      <c r="D262">
        <v>2018</v>
      </c>
      <c r="E262" t="s">
        <v>688</v>
      </c>
      <c r="F262" t="s">
        <v>12</v>
      </c>
      <c r="G262" t="s">
        <v>689</v>
      </c>
      <c r="H262" t="s">
        <v>14</v>
      </c>
      <c r="I262" t="s">
        <v>90</v>
      </c>
      <c r="J262" t="s">
        <v>692</v>
      </c>
      <c r="K262" t="s">
        <v>26</v>
      </c>
      <c r="L262">
        <v>17.52</v>
      </c>
    </row>
    <row r="263" spans="1:12" x14ac:dyDescent="0.3">
      <c r="A263" t="s">
        <v>693</v>
      </c>
      <c r="B263">
        <v>8</v>
      </c>
      <c r="C263">
        <v>6</v>
      </c>
      <c r="D263">
        <v>2018</v>
      </c>
      <c r="E263" t="s">
        <v>695</v>
      </c>
      <c r="F263" t="s">
        <v>30</v>
      </c>
      <c r="G263" t="s">
        <v>696</v>
      </c>
      <c r="H263" t="s">
        <v>23</v>
      </c>
      <c r="I263" t="s">
        <v>61</v>
      </c>
      <c r="J263" t="s">
        <v>697</v>
      </c>
      <c r="K263" t="s">
        <v>26</v>
      </c>
      <c r="L263">
        <v>1.6240000000000001</v>
      </c>
    </row>
    <row r="264" spans="1:12" x14ac:dyDescent="0.3">
      <c r="A264" t="s">
        <v>698</v>
      </c>
      <c r="B264">
        <v>19</v>
      </c>
      <c r="C264">
        <v>9</v>
      </c>
      <c r="D264">
        <v>2015</v>
      </c>
      <c r="E264" t="s">
        <v>699</v>
      </c>
      <c r="F264" t="s">
        <v>12</v>
      </c>
      <c r="G264" t="s">
        <v>700</v>
      </c>
      <c r="H264" t="s">
        <v>23</v>
      </c>
      <c r="I264" t="s">
        <v>61</v>
      </c>
      <c r="J264" t="s">
        <v>483</v>
      </c>
      <c r="K264" t="s">
        <v>41</v>
      </c>
      <c r="L264">
        <v>3059.982</v>
      </c>
    </row>
    <row r="265" spans="1:12" x14ac:dyDescent="0.3">
      <c r="A265" t="s">
        <v>698</v>
      </c>
      <c r="B265">
        <v>19</v>
      </c>
      <c r="C265">
        <v>9</v>
      </c>
      <c r="D265">
        <v>2015</v>
      </c>
      <c r="E265" t="s">
        <v>699</v>
      </c>
      <c r="F265" t="s">
        <v>12</v>
      </c>
      <c r="G265" t="s">
        <v>700</v>
      </c>
      <c r="H265" t="s">
        <v>23</v>
      </c>
      <c r="I265" t="s">
        <v>61</v>
      </c>
      <c r="J265" t="s">
        <v>701</v>
      </c>
      <c r="K265" t="s">
        <v>41</v>
      </c>
      <c r="L265">
        <v>2519.9580000000001</v>
      </c>
    </row>
    <row r="266" spans="1:12" x14ac:dyDescent="0.3">
      <c r="A266" t="s">
        <v>702</v>
      </c>
      <c r="B266">
        <v>6</v>
      </c>
      <c r="C266">
        <v>6</v>
      </c>
      <c r="D266">
        <v>2017</v>
      </c>
      <c r="E266" t="s">
        <v>703</v>
      </c>
      <c r="F266" t="s">
        <v>30</v>
      </c>
      <c r="G266" t="s">
        <v>704</v>
      </c>
      <c r="H266" t="s">
        <v>14</v>
      </c>
      <c r="I266" t="s">
        <v>61</v>
      </c>
      <c r="J266" t="s">
        <v>705</v>
      </c>
      <c r="K266" t="s">
        <v>41</v>
      </c>
      <c r="L266">
        <v>328.22399999999999</v>
      </c>
    </row>
    <row r="267" spans="1:12" x14ac:dyDescent="0.3">
      <c r="A267" t="s">
        <v>706</v>
      </c>
      <c r="B267">
        <v>10</v>
      </c>
      <c r="C267">
        <v>11</v>
      </c>
      <c r="D267">
        <v>2016</v>
      </c>
      <c r="E267" t="s">
        <v>708</v>
      </c>
      <c r="F267" t="s">
        <v>30</v>
      </c>
      <c r="G267" t="s">
        <v>709</v>
      </c>
      <c r="H267" t="s">
        <v>14</v>
      </c>
      <c r="I267" t="s">
        <v>24</v>
      </c>
      <c r="J267" t="s">
        <v>710</v>
      </c>
      <c r="K267" t="s">
        <v>41</v>
      </c>
      <c r="L267">
        <v>79.900000000000006</v>
      </c>
    </row>
    <row r="268" spans="1:12" x14ac:dyDescent="0.3">
      <c r="A268" t="s">
        <v>711</v>
      </c>
      <c r="B268">
        <v>16</v>
      </c>
      <c r="C268">
        <v>6</v>
      </c>
      <c r="D268">
        <v>2018</v>
      </c>
      <c r="E268" t="s">
        <v>297</v>
      </c>
      <c r="F268" t="s">
        <v>30</v>
      </c>
      <c r="G268" t="s">
        <v>713</v>
      </c>
      <c r="H268" t="s">
        <v>23</v>
      </c>
      <c r="I268" t="s">
        <v>15</v>
      </c>
      <c r="J268" t="s">
        <v>714</v>
      </c>
      <c r="K268" t="s">
        <v>26</v>
      </c>
      <c r="L268">
        <v>14.016</v>
      </c>
    </row>
    <row r="269" spans="1:12" x14ac:dyDescent="0.3">
      <c r="A269" t="s">
        <v>715</v>
      </c>
      <c r="B269">
        <v>22</v>
      </c>
      <c r="C269">
        <v>1</v>
      </c>
      <c r="D269">
        <v>2017</v>
      </c>
      <c r="E269" t="s">
        <v>716</v>
      </c>
      <c r="F269" t="s">
        <v>30</v>
      </c>
      <c r="G269" t="s">
        <v>264</v>
      </c>
      <c r="H269" t="s">
        <v>14</v>
      </c>
      <c r="I269" t="s">
        <v>90</v>
      </c>
      <c r="J269" t="s">
        <v>717</v>
      </c>
      <c r="K269" t="s">
        <v>26</v>
      </c>
      <c r="L269">
        <v>7.56</v>
      </c>
    </row>
    <row r="270" spans="1:12" x14ac:dyDescent="0.3">
      <c r="A270" t="s">
        <v>718</v>
      </c>
      <c r="B270">
        <v>9</v>
      </c>
      <c r="C270">
        <v>12</v>
      </c>
      <c r="D270">
        <v>2018</v>
      </c>
      <c r="E270" t="s">
        <v>719</v>
      </c>
      <c r="F270" t="s">
        <v>30</v>
      </c>
      <c r="G270" t="s">
        <v>720</v>
      </c>
      <c r="H270" t="s">
        <v>23</v>
      </c>
      <c r="I270" t="s">
        <v>90</v>
      </c>
      <c r="J270" t="s">
        <v>721</v>
      </c>
      <c r="K270" t="s">
        <v>26</v>
      </c>
      <c r="L270">
        <v>37.207999999999998</v>
      </c>
    </row>
    <row r="271" spans="1:12" x14ac:dyDescent="0.3">
      <c r="A271" t="s">
        <v>718</v>
      </c>
      <c r="B271">
        <v>9</v>
      </c>
      <c r="C271">
        <v>12</v>
      </c>
      <c r="D271">
        <v>2018</v>
      </c>
      <c r="E271" t="s">
        <v>719</v>
      </c>
      <c r="F271" t="s">
        <v>30</v>
      </c>
      <c r="G271" t="s">
        <v>720</v>
      </c>
      <c r="H271" t="s">
        <v>23</v>
      </c>
      <c r="I271" t="s">
        <v>90</v>
      </c>
      <c r="J271" t="s">
        <v>722</v>
      </c>
      <c r="K271" t="s">
        <v>26</v>
      </c>
      <c r="L271">
        <v>57.576000000000001</v>
      </c>
    </row>
    <row r="272" spans="1:12" x14ac:dyDescent="0.3">
      <c r="A272" t="s">
        <v>723</v>
      </c>
      <c r="B272">
        <v>28</v>
      </c>
      <c r="C272">
        <v>12</v>
      </c>
      <c r="D272">
        <v>2018</v>
      </c>
      <c r="E272" t="s">
        <v>725</v>
      </c>
      <c r="F272" t="s">
        <v>12</v>
      </c>
      <c r="G272" t="s">
        <v>726</v>
      </c>
      <c r="H272" t="s">
        <v>23</v>
      </c>
      <c r="I272" t="s">
        <v>24</v>
      </c>
      <c r="J272" t="s">
        <v>727</v>
      </c>
      <c r="K272" t="s">
        <v>26</v>
      </c>
      <c r="L272">
        <v>725.84</v>
      </c>
    </row>
    <row r="273" spans="1:12" x14ac:dyDescent="0.3">
      <c r="A273" t="s">
        <v>728</v>
      </c>
      <c r="B273">
        <v>30</v>
      </c>
      <c r="C273">
        <v>7</v>
      </c>
      <c r="D273">
        <v>2016</v>
      </c>
      <c r="E273" t="s">
        <v>730</v>
      </c>
      <c r="F273" t="s">
        <v>119</v>
      </c>
      <c r="G273" t="s">
        <v>424</v>
      </c>
      <c r="H273" t="s">
        <v>14</v>
      </c>
      <c r="I273" t="s">
        <v>24</v>
      </c>
      <c r="J273" t="s">
        <v>731</v>
      </c>
      <c r="K273" t="s">
        <v>41</v>
      </c>
      <c r="L273">
        <v>209.93</v>
      </c>
    </row>
    <row r="274" spans="1:12" x14ac:dyDescent="0.3">
      <c r="A274" t="s">
        <v>728</v>
      </c>
      <c r="B274">
        <v>30</v>
      </c>
      <c r="C274">
        <v>7</v>
      </c>
      <c r="D274">
        <v>2016</v>
      </c>
      <c r="E274" t="s">
        <v>730</v>
      </c>
      <c r="F274" t="s">
        <v>119</v>
      </c>
      <c r="G274" t="s">
        <v>424</v>
      </c>
      <c r="H274" t="s">
        <v>14</v>
      </c>
      <c r="I274" t="s">
        <v>24</v>
      </c>
      <c r="J274" t="s">
        <v>732</v>
      </c>
      <c r="K274" t="s">
        <v>17</v>
      </c>
      <c r="L274">
        <v>5.28</v>
      </c>
    </row>
    <row r="275" spans="1:12" x14ac:dyDescent="0.3">
      <c r="A275" t="s">
        <v>728</v>
      </c>
      <c r="B275">
        <v>30</v>
      </c>
      <c r="C275">
        <v>7</v>
      </c>
      <c r="D275">
        <v>2016</v>
      </c>
      <c r="E275" t="s">
        <v>730</v>
      </c>
      <c r="F275" t="s">
        <v>119</v>
      </c>
      <c r="G275" t="s">
        <v>424</v>
      </c>
      <c r="H275" t="s">
        <v>14</v>
      </c>
      <c r="I275" t="s">
        <v>24</v>
      </c>
      <c r="J275" t="s">
        <v>733</v>
      </c>
      <c r="K275" t="s">
        <v>26</v>
      </c>
      <c r="L275">
        <v>10.92</v>
      </c>
    </row>
    <row r="276" spans="1:12" x14ac:dyDescent="0.3">
      <c r="A276" t="s">
        <v>734</v>
      </c>
      <c r="B276">
        <v>16</v>
      </c>
      <c r="C276">
        <v>9</v>
      </c>
      <c r="D276">
        <v>2018</v>
      </c>
      <c r="E276" t="s">
        <v>218</v>
      </c>
      <c r="F276" t="s">
        <v>119</v>
      </c>
      <c r="G276" t="s">
        <v>736</v>
      </c>
      <c r="H276" t="s">
        <v>23</v>
      </c>
      <c r="I276" t="s">
        <v>24</v>
      </c>
      <c r="J276" t="s">
        <v>737</v>
      </c>
      <c r="K276" t="s">
        <v>26</v>
      </c>
      <c r="L276">
        <v>8.82</v>
      </c>
    </row>
    <row r="277" spans="1:12" x14ac:dyDescent="0.3">
      <c r="A277" t="s">
        <v>734</v>
      </c>
      <c r="B277">
        <v>16</v>
      </c>
      <c r="C277">
        <v>9</v>
      </c>
      <c r="D277">
        <v>2018</v>
      </c>
      <c r="E277" t="s">
        <v>218</v>
      </c>
      <c r="F277" t="s">
        <v>119</v>
      </c>
      <c r="G277" t="s">
        <v>736</v>
      </c>
      <c r="H277" t="s">
        <v>23</v>
      </c>
      <c r="I277" t="s">
        <v>24</v>
      </c>
      <c r="J277" t="s">
        <v>738</v>
      </c>
      <c r="K277" t="s">
        <v>26</v>
      </c>
      <c r="L277">
        <v>5.98</v>
      </c>
    </row>
    <row r="278" spans="1:12" x14ac:dyDescent="0.3">
      <c r="A278" t="s">
        <v>739</v>
      </c>
      <c r="B278">
        <v>13</v>
      </c>
      <c r="C278">
        <v>10</v>
      </c>
      <c r="D278">
        <v>2018</v>
      </c>
      <c r="E278" t="s">
        <v>741</v>
      </c>
      <c r="F278" t="s">
        <v>30</v>
      </c>
      <c r="G278" t="s">
        <v>742</v>
      </c>
      <c r="H278" t="s">
        <v>23</v>
      </c>
      <c r="I278" t="s">
        <v>90</v>
      </c>
      <c r="J278" t="s">
        <v>743</v>
      </c>
      <c r="K278" t="s">
        <v>26</v>
      </c>
      <c r="L278">
        <v>11.648</v>
      </c>
    </row>
    <row r="279" spans="1:12" x14ac:dyDescent="0.3">
      <c r="A279" t="s">
        <v>739</v>
      </c>
      <c r="B279">
        <v>13</v>
      </c>
      <c r="C279">
        <v>10</v>
      </c>
      <c r="D279">
        <v>2018</v>
      </c>
      <c r="E279" t="s">
        <v>741</v>
      </c>
      <c r="F279" t="s">
        <v>30</v>
      </c>
      <c r="G279" t="s">
        <v>742</v>
      </c>
      <c r="H279" t="s">
        <v>23</v>
      </c>
      <c r="I279" t="s">
        <v>90</v>
      </c>
      <c r="J279" t="s">
        <v>744</v>
      </c>
      <c r="K279" t="s">
        <v>26</v>
      </c>
      <c r="L279">
        <v>18.175999999999998</v>
      </c>
    </row>
    <row r="280" spans="1:12" x14ac:dyDescent="0.3">
      <c r="A280" t="s">
        <v>739</v>
      </c>
      <c r="B280">
        <v>13</v>
      </c>
      <c r="C280">
        <v>10</v>
      </c>
      <c r="D280">
        <v>2018</v>
      </c>
      <c r="E280" t="s">
        <v>741</v>
      </c>
      <c r="F280" t="s">
        <v>30</v>
      </c>
      <c r="G280" t="s">
        <v>742</v>
      </c>
      <c r="H280" t="s">
        <v>23</v>
      </c>
      <c r="I280" t="s">
        <v>90</v>
      </c>
      <c r="J280" t="s">
        <v>745</v>
      </c>
      <c r="K280" t="s">
        <v>26</v>
      </c>
      <c r="L280">
        <v>59.712000000000003</v>
      </c>
    </row>
    <row r="281" spans="1:12" x14ac:dyDescent="0.3">
      <c r="A281" t="s">
        <v>739</v>
      </c>
      <c r="B281">
        <v>13</v>
      </c>
      <c r="C281">
        <v>10</v>
      </c>
      <c r="D281">
        <v>2018</v>
      </c>
      <c r="E281" t="s">
        <v>741</v>
      </c>
      <c r="F281" t="s">
        <v>30</v>
      </c>
      <c r="G281" t="s">
        <v>742</v>
      </c>
      <c r="H281" t="s">
        <v>23</v>
      </c>
      <c r="I281" t="s">
        <v>90</v>
      </c>
      <c r="J281" t="s">
        <v>746</v>
      </c>
      <c r="K281" t="s">
        <v>26</v>
      </c>
      <c r="L281">
        <v>24.84</v>
      </c>
    </row>
    <row r="282" spans="1:12" x14ac:dyDescent="0.3">
      <c r="A282" t="s">
        <v>747</v>
      </c>
      <c r="B282">
        <v>26</v>
      </c>
      <c r="C282">
        <v>9</v>
      </c>
      <c r="D282">
        <v>2016</v>
      </c>
      <c r="E282" t="s">
        <v>749</v>
      </c>
      <c r="F282" t="s">
        <v>12</v>
      </c>
      <c r="G282" t="s">
        <v>365</v>
      </c>
      <c r="H282" t="s">
        <v>14</v>
      </c>
      <c r="I282" t="s">
        <v>61</v>
      </c>
      <c r="J282" t="s">
        <v>750</v>
      </c>
      <c r="K282" t="s">
        <v>26</v>
      </c>
      <c r="L282">
        <v>2.08</v>
      </c>
    </row>
    <row r="283" spans="1:12" x14ac:dyDescent="0.3">
      <c r="A283" t="s">
        <v>747</v>
      </c>
      <c r="B283">
        <v>26</v>
      </c>
      <c r="C283">
        <v>9</v>
      </c>
      <c r="D283">
        <v>2016</v>
      </c>
      <c r="E283" t="s">
        <v>749</v>
      </c>
      <c r="F283" t="s">
        <v>12</v>
      </c>
      <c r="G283" t="s">
        <v>365</v>
      </c>
      <c r="H283" t="s">
        <v>14</v>
      </c>
      <c r="I283" t="s">
        <v>61</v>
      </c>
      <c r="J283" t="s">
        <v>751</v>
      </c>
      <c r="K283" t="s">
        <v>41</v>
      </c>
      <c r="L283">
        <v>1114.4000000000001</v>
      </c>
    </row>
    <row r="284" spans="1:12" x14ac:dyDescent="0.3">
      <c r="A284" t="s">
        <v>752</v>
      </c>
      <c r="B284">
        <v>2</v>
      </c>
      <c r="C284">
        <v>11</v>
      </c>
      <c r="D284">
        <v>2016</v>
      </c>
      <c r="E284" t="s">
        <v>553</v>
      </c>
      <c r="F284" t="s">
        <v>30</v>
      </c>
      <c r="G284" t="s">
        <v>754</v>
      </c>
      <c r="H284" t="s">
        <v>14</v>
      </c>
      <c r="I284" t="s">
        <v>24</v>
      </c>
      <c r="J284" t="s">
        <v>755</v>
      </c>
      <c r="K284" t="s">
        <v>17</v>
      </c>
      <c r="L284">
        <v>1038.8399999999999</v>
      </c>
    </row>
    <row r="285" spans="1:12" x14ac:dyDescent="0.3">
      <c r="A285" t="s">
        <v>756</v>
      </c>
      <c r="B285">
        <v>26</v>
      </c>
      <c r="C285">
        <v>9</v>
      </c>
      <c r="D285">
        <v>2016</v>
      </c>
      <c r="E285" t="s">
        <v>757</v>
      </c>
      <c r="F285" t="s">
        <v>30</v>
      </c>
      <c r="G285" t="s">
        <v>104</v>
      </c>
      <c r="H285" t="s">
        <v>14</v>
      </c>
      <c r="I285" t="s">
        <v>24</v>
      </c>
      <c r="J285" t="s">
        <v>758</v>
      </c>
      <c r="K285" t="s">
        <v>26</v>
      </c>
      <c r="L285">
        <v>141.76</v>
      </c>
    </row>
    <row r="286" spans="1:12" x14ac:dyDescent="0.3">
      <c r="A286" t="s">
        <v>756</v>
      </c>
      <c r="B286">
        <v>26</v>
      </c>
      <c r="C286">
        <v>9</v>
      </c>
      <c r="D286">
        <v>2016</v>
      </c>
      <c r="E286" t="s">
        <v>757</v>
      </c>
      <c r="F286" t="s">
        <v>30</v>
      </c>
      <c r="G286" t="s">
        <v>104</v>
      </c>
      <c r="H286" t="s">
        <v>14</v>
      </c>
      <c r="I286" t="s">
        <v>24</v>
      </c>
      <c r="J286" t="s">
        <v>759</v>
      </c>
      <c r="K286" t="s">
        <v>41</v>
      </c>
      <c r="L286">
        <v>239.8</v>
      </c>
    </row>
    <row r="287" spans="1:12" x14ac:dyDescent="0.3">
      <c r="A287" t="s">
        <v>756</v>
      </c>
      <c r="B287">
        <v>26</v>
      </c>
      <c r="C287">
        <v>9</v>
      </c>
      <c r="D287">
        <v>2016</v>
      </c>
      <c r="E287" t="s">
        <v>757</v>
      </c>
      <c r="F287" t="s">
        <v>30</v>
      </c>
      <c r="G287" t="s">
        <v>104</v>
      </c>
      <c r="H287" t="s">
        <v>14</v>
      </c>
      <c r="I287" t="s">
        <v>24</v>
      </c>
      <c r="J287" t="s">
        <v>760</v>
      </c>
      <c r="K287" t="s">
        <v>26</v>
      </c>
      <c r="L287">
        <v>31.103999999999999</v>
      </c>
    </row>
    <row r="288" spans="1:12" x14ac:dyDescent="0.3">
      <c r="A288" t="s">
        <v>761</v>
      </c>
      <c r="B288">
        <v>18</v>
      </c>
      <c r="C288">
        <v>12</v>
      </c>
      <c r="D288">
        <v>2017</v>
      </c>
      <c r="E288" t="s">
        <v>763</v>
      </c>
      <c r="F288" t="s">
        <v>12</v>
      </c>
      <c r="G288" t="s">
        <v>764</v>
      </c>
      <c r="H288" t="s">
        <v>23</v>
      </c>
      <c r="I288" t="s">
        <v>15</v>
      </c>
      <c r="J288" t="s">
        <v>765</v>
      </c>
      <c r="K288" t="s">
        <v>26</v>
      </c>
      <c r="L288">
        <v>254.05799999999999</v>
      </c>
    </row>
    <row r="289" spans="1:12" x14ac:dyDescent="0.3">
      <c r="A289" t="s">
        <v>761</v>
      </c>
      <c r="B289">
        <v>18</v>
      </c>
      <c r="C289">
        <v>12</v>
      </c>
      <c r="D289">
        <v>2017</v>
      </c>
      <c r="E289" t="s">
        <v>763</v>
      </c>
      <c r="F289" t="s">
        <v>12</v>
      </c>
      <c r="G289" t="s">
        <v>764</v>
      </c>
      <c r="H289" t="s">
        <v>23</v>
      </c>
      <c r="I289" t="s">
        <v>15</v>
      </c>
      <c r="J289" t="s">
        <v>506</v>
      </c>
      <c r="K289" t="s">
        <v>26</v>
      </c>
      <c r="L289">
        <v>194.52799999999999</v>
      </c>
    </row>
    <row r="290" spans="1:12" x14ac:dyDescent="0.3">
      <c r="A290" t="s">
        <v>761</v>
      </c>
      <c r="B290">
        <v>18</v>
      </c>
      <c r="C290">
        <v>12</v>
      </c>
      <c r="D290">
        <v>2017</v>
      </c>
      <c r="E290" t="s">
        <v>763</v>
      </c>
      <c r="F290" t="s">
        <v>12</v>
      </c>
      <c r="G290" t="s">
        <v>764</v>
      </c>
      <c r="H290" t="s">
        <v>23</v>
      </c>
      <c r="I290" t="s">
        <v>15</v>
      </c>
      <c r="J290" t="s">
        <v>766</v>
      </c>
      <c r="K290" t="s">
        <v>26</v>
      </c>
      <c r="L290">
        <v>961.48</v>
      </c>
    </row>
    <row r="291" spans="1:12" x14ac:dyDescent="0.3">
      <c r="A291" t="s">
        <v>767</v>
      </c>
      <c r="B291">
        <v>20</v>
      </c>
      <c r="C291">
        <v>11</v>
      </c>
      <c r="D291">
        <v>2017</v>
      </c>
      <c r="E291" t="s">
        <v>457</v>
      </c>
      <c r="F291" t="s">
        <v>12</v>
      </c>
      <c r="G291" t="s">
        <v>768</v>
      </c>
      <c r="H291" t="s">
        <v>60</v>
      </c>
      <c r="I291" t="s">
        <v>90</v>
      </c>
      <c r="J291" t="s">
        <v>769</v>
      </c>
      <c r="K291" t="s">
        <v>26</v>
      </c>
      <c r="L291">
        <v>19.096</v>
      </c>
    </row>
    <row r="292" spans="1:12" x14ac:dyDescent="0.3">
      <c r="A292" t="s">
        <v>767</v>
      </c>
      <c r="B292">
        <v>20</v>
      </c>
      <c r="C292">
        <v>11</v>
      </c>
      <c r="D292">
        <v>2017</v>
      </c>
      <c r="E292" t="s">
        <v>457</v>
      </c>
      <c r="F292" t="s">
        <v>12</v>
      </c>
      <c r="G292" t="s">
        <v>768</v>
      </c>
      <c r="H292" t="s">
        <v>60</v>
      </c>
      <c r="I292" t="s">
        <v>90</v>
      </c>
      <c r="J292" t="s">
        <v>770</v>
      </c>
      <c r="K292" t="s">
        <v>26</v>
      </c>
      <c r="L292">
        <v>18.495999999999999</v>
      </c>
    </row>
    <row r="293" spans="1:12" x14ac:dyDescent="0.3">
      <c r="A293" t="s">
        <v>767</v>
      </c>
      <c r="B293">
        <v>20</v>
      </c>
      <c r="C293">
        <v>11</v>
      </c>
      <c r="D293">
        <v>2017</v>
      </c>
      <c r="E293" t="s">
        <v>457</v>
      </c>
      <c r="F293" t="s">
        <v>12</v>
      </c>
      <c r="G293" t="s">
        <v>768</v>
      </c>
      <c r="H293" t="s">
        <v>60</v>
      </c>
      <c r="I293" t="s">
        <v>90</v>
      </c>
      <c r="J293" t="s">
        <v>771</v>
      </c>
      <c r="K293" t="s">
        <v>41</v>
      </c>
      <c r="L293">
        <v>255.98400000000001</v>
      </c>
    </row>
    <row r="294" spans="1:12" x14ac:dyDescent="0.3">
      <c r="A294" t="s">
        <v>767</v>
      </c>
      <c r="B294">
        <v>20</v>
      </c>
      <c r="C294">
        <v>11</v>
      </c>
      <c r="D294">
        <v>2017</v>
      </c>
      <c r="E294" t="s">
        <v>457</v>
      </c>
      <c r="F294" t="s">
        <v>12</v>
      </c>
      <c r="G294" t="s">
        <v>768</v>
      </c>
      <c r="H294" t="s">
        <v>60</v>
      </c>
      <c r="I294" t="s">
        <v>90</v>
      </c>
      <c r="J294" t="s">
        <v>772</v>
      </c>
      <c r="K294" t="s">
        <v>17</v>
      </c>
      <c r="L294">
        <v>86.97</v>
      </c>
    </row>
    <row r="295" spans="1:12" x14ac:dyDescent="0.3">
      <c r="A295" t="s">
        <v>773</v>
      </c>
      <c r="B295">
        <v>26</v>
      </c>
      <c r="C295">
        <v>12</v>
      </c>
      <c r="D295">
        <v>2015</v>
      </c>
      <c r="E295" t="s">
        <v>372</v>
      </c>
      <c r="F295" t="s">
        <v>119</v>
      </c>
      <c r="G295" t="s">
        <v>774</v>
      </c>
      <c r="H295" t="s">
        <v>23</v>
      </c>
      <c r="I295" t="s">
        <v>24</v>
      </c>
      <c r="J295" t="s">
        <v>775</v>
      </c>
      <c r="K295" t="s">
        <v>17</v>
      </c>
      <c r="L295">
        <v>300.416</v>
      </c>
    </row>
    <row r="296" spans="1:12" x14ac:dyDescent="0.3">
      <c r="A296" t="s">
        <v>773</v>
      </c>
      <c r="B296">
        <v>26</v>
      </c>
      <c r="C296">
        <v>12</v>
      </c>
      <c r="D296">
        <v>2015</v>
      </c>
      <c r="E296" t="s">
        <v>372</v>
      </c>
      <c r="F296" t="s">
        <v>119</v>
      </c>
      <c r="G296" t="s">
        <v>774</v>
      </c>
      <c r="H296" t="s">
        <v>23</v>
      </c>
      <c r="I296" t="s">
        <v>24</v>
      </c>
      <c r="J296" t="s">
        <v>776</v>
      </c>
      <c r="K296" t="s">
        <v>17</v>
      </c>
      <c r="L296">
        <v>230.352</v>
      </c>
    </row>
    <row r="297" spans="1:12" x14ac:dyDescent="0.3">
      <c r="A297" t="s">
        <v>773</v>
      </c>
      <c r="B297">
        <v>26</v>
      </c>
      <c r="C297">
        <v>12</v>
      </c>
      <c r="D297">
        <v>2015</v>
      </c>
      <c r="E297" t="s">
        <v>372</v>
      </c>
      <c r="F297" t="s">
        <v>119</v>
      </c>
      <c r="G297" t="s">
        <v>774</v>
      </c>
      <c r="H297" t="s">
        <v>23</v>
      </c>
      <c r="I297" t="s">
        <v>24</v>
      </c>
      <c r="J297" t="s">
        <v>777</v>
      </c>
      <c r="K297" t="s">
        <v>17</v>
      </c>
      <c r="L297">
        <v>218.352</v>
      </c>
    </row>
    <row r="298" spans="1:12" x14ac:dyDescent="0.3">
      <c r="A298" t="s">
        <v>773</v>
      </c>
      <c r="B298">
        <v>26</v>
      </c>
      <c r="C298">
        <v>12</v>
      </c>
      <c r="D298">
        <v>2015</v>
      </c>
      <c r="E298" t="s">
        <v>372</v>
      </c>
      <c r="F298" t="s">
        <v>119</v>
      </c>
      <c r="G298" t="s">
        <v>774</v>
      </c>
      <c r="H298" t="s">
        <v>23</v>
      </c>
      <c r="I298" t="s">
        <v>24</v>
      </c>
      <c r="J298" t="s">
        <v>778</v>
      </c>
      <c r="K298" t="s">
        <v>26</v>
      </c>
      <c r="L298">
        <v>78.599999999999994</v>
      </c>
    </row>
    <row r="299" spans="1:12" x14ac:dyDescent="0.3">
      <c r="A299" t="s">
        <v>773</v>
      </c>
      <c r="B299">
        <v>26</v>
      </c>
      <c r="C299">
        <v>12</v>
      </c>
      <c r="D299">
        <v>2015</v>
      </c>
      <c r="E299" t="s">
        <v>372</v>
      </c>
      <c r="F299" t="s">
        <v>119</v>
      </c>
      <c r="G299" t="s">
        <v>774</v>
      </c>
      <c r="H299" t="s">
        <v>23</v>
      </c>
      <c r="I299" t="s">
        <v>24</v>
      </c>
      <c r="J299" t="s">
        <v>779</v>
      </c>
      <c r="K299" t="s">
        <v>26</v>
      </c>
      <c r="L299">
        <v>27.552</v>
      </c>
    </row>
    <row r="300" spans="1:12" x14ac:dyDescent="0.3">
      <c r="A300" t="s">
        <v>780</v>
      </c>
      <c r="B300">
        <v>28</v>
      </c>
      <c r="C300">
        <v>10</v>
      </c>
      <c r="D300">
        <v>2017</v>
      </c>
      <c r="E300" t="s">
        <v>342</v>
      </c>
      <c r="F300" t="s">
        <v>30</v>
      </c>
      <c r="G300" t="s">
        <v>409</v>
      </c>
      <c r="H300" t="s">
        <v>23</v>
      </c>
      <c r="I300" t="s">
        <v>90</v>
      </c>
      <c r="J300" t="s">
        <v>781</v>
      </c>
      <c r="K300" t="s">
        <v>26</v>
      </c>
      <c r="L300">
        <v>32.4</v>
      </c>
    </row>
    <row r="301" spans="1:12" x14ac:dyDescent="0.3">
      <c r="A301" t="s">
        <v>780</v>
      </c>
      <c r="B301">
        <v>28</v>
      </c>
      <c r="C301">
        <v>10</v>
      </c>
      <c r="D301">
        <v>2017</v>
      </c>
      <c r="E301" t="s">
        <v>342</v>
      </c>
      <c r="F301" t="s">
        <v>30</v>
      </c>
      <c r="G301" t="s">
        <v>409</v>
      </c>
      <c r="H301" t="s">
        <v>23</v>
      </c>
      <c r="I301" t="s">
        <v>90</v>
      </c>
      <c r="J301" t="s">
        <v>782</v>
      </c>
      <c r="K301" t="s">
        <v>26</v>
      </c>
      <c r="L301">
        <v>1082.48</v>
      </c>
    </row>
    <row r="302" spans="1:12" x14ac:dyDescent="0.3">
      <c r="A302" t="s">
        <v>780</v>
      </c>
      <c r="B302">
        <v>28</v>
      </c>
      <c r="C302">
        <v>10</v>
      </c>
      <c r="D302">
        <v>2017</v>
      </c>
      <c r="E302" t="s">
        <v>342</v>
      </c>
      <c r="F302" t="s">
        <v>30</v>
      </c>
      <c r="G302" t="s">
        <v>409</v>
      </c>
      <c r="H302" t="s">
        <v>23</v>
      </c>
      <c r="I302" t="s">
        <v>90</v>
      </c>
      <c r="J302" t="s">
        <v>783</v>
      </c>
      <c r="K302" t="s">
        <v>26</v>
      </c>
      <c r="L302">
        <v>56.91</v>
      </c>
    </row>
    <row r="303" spans="1:12" x14ac:dyDescent="0.3">
      <c r="A303" t="s">
        <v>780</v>
      </c>
      <c r="B303">
        <v>28</v>
      </c>
      <c r="C303">
        <v>10</v>
      </c>
      <c r="D303">
        <v>2017</v>
      </c>
      <c r="E303" t="s">
        <v>342</v>
      </c>
      <c r="F303" t="s">
        <v>30</v>
      </c>
      <c r="G303" t="s">
        <v>409</v>
      </c>
      <c r="H303" t="s">
        <v>23</v>
      </c>
      <c r="I303" t="s">
        <v>90</v>
      </c>
      <c r="J303" t="s">
        <v>784</v>
      </c>
      <c r="K303" t="s">
        <v>17</v>
      </c>
      <c r="L303">
        <v>77.599999999999994</v>
      </c>
    </row>
    <row r="304" spans="1:12" x14ac:dyDescent="0.3">
      <c r="A304" t="s">
        <v>780</v>
      </c>
      <c r="B304">
        <v>28</v>
      </c>
      <c r="C304">
        <v>10</v>
      </c>
      <c r="D304">
        <v>2017</v>
      </c>
      <c r="E304" t="s">
        <v>342</v>
      </c>
      <c r="F304" t="s">
        <v>30</v>
      </c>
      <c r="G304" t="s">
        <v>409</v>
      </c>
      <c r="H304" t="s">
        <v>23</v>
      </c>
      <c r="I304" t="s">
        <v>90</v>
      </c>
      <c r="J304" t="s">
        <v>785</v>
      </c>
      <c r="K304" t="s">
        <v>26</v>
      </c>
      <c r="L304">
        <v>14.28</v>
      </c>
    </row>
    <row r="305" spans="1:12" x14ac:dyDescent="0.3">
      <c r="A305" t="s">
        <v>786</v>
      </c>
      <c r="B305">
        <v>19</v>
      </c>
      <c r="C305">
        <v>11</v>
      </c>
      <c r="D305">
        <v>2018</v>
      </c>
      <c r="E305" t="s">
        <v>325</v>
      </c>
      <c r="F305" t="s">
        <v>30</v>
      </c>
      <c r="G305" t="s">
        <v>616</v>
      </c>
      <c r="H305" t="s">
        <v>14</v>
      </c>
      <c r="I305" t="s">
        <v>61</v>
      </c>
      <c r="J305" t="s">
        <v>788</v>
      </c>
      <c r="K305" t="s">
        <v>17</v>
      </c>
      <c r="L305">
        <v>219.07499999999999</v>
      </c>
    </row>
    <row r="306" spans="1:12" x14ac:dyDescent="0.3">
      <c r="A306" t="s">
        <v>789</v>
      </c>
      <c r="B306">
        <v>4</v>
      </c>
      <c r="C306">
        <v>5</v>
      </c>
      <c r="D306">
        <v>2016</v>
      </c>
      <c r="E306" t="s">
        <v>791</v>
      </c>
      <c r="F306" t="s">
        <v>12</v>
      </c>
      <c r="G306" t="s">
        <v>792</v>
      </c>
      <c r="H306" t="s">
        <v>23</v>
      </c>
      <c r="I306" t="s">
        <v>90</v>
      </c>
      <c r="J306" t="s">
        <v>793</v>
      </c>
      <c r="K306" t="s">
        <v>17</v>
      </c>
      <c r="L306">
        <v>26.8</v>
      </c>
    </row>
    <row r="307" spans="1:12" x14ac:dyDescent="0.3">
      <c r="A307" t="s">
        <v>794</v>
      </c>
      <c r="B307">
        <v>30</v>
      </c>
      <c r="C307">
        <v>12</v>
      </c>
      <c r="D307">
        <v>2015</v>
      </c>
      <c r="E307" t="s">
        <v>796</v>
      </c>
      <c r="F307" t="s">
        <v>30</v>
      </c>
      <c r="G307" t="s">
        <v>230</v>
      </c>
      <c r="H307" t="s">
        <v>23</v>
      </c>
      <c r="I307" t="s">
        <v>61</v>
      </c>
      <c r="J307" t="s">
        <v>797</v>
      </c>
      <c r="K307" t="s">
        <v>26</v>
      </c>
      <c r="L307">
        <v>9.84</v>
      </c>
    </row>
    <row r="308" spans="1:12" x14ac:dyDescent="0.3">
      <c r="A308" t="s">
        <v>798</v>
      </c>
      <c r="B308">
        <v>1</v>
      </c>
      <c r="C308">
        <v>6</v>
      </c>
      <c r="D308">
        <v>2015</v>
      </c>
      <c r="E308" t="s">
        <v>665</v>
      </c>
      <c r="F308" t="s">
        <v>30</v>
      </c>
      <c r="G308" t="s">
        <v>799</v>
      </c>
      <c r="H308" t="s">
        <v>60</v>
      </c>
      <c r="I308" t="s">
        <v>90</v>
      </c>
      <c r="J308" t="s">
        <v>800</v>
      </c>
      <c r="K308" t="s">
        <v>26</v>
      </c>
      <c r="L308">
        <v>45.48</v>
      </c>
    </row>
    <row r="309" spans="1:12" x14ac:dyDescent="0.3">
      <c r="A309" t="s">
        <v>798</v>
      </c>
      <c r="B309">
        <v>1</v>
      </c>
      <c r="C309">
        <v>6</v>
      </c>
      <c r="D309">
        <v>2015</v>
      </c>
      <c r="E309" t="s">
        <v>665</v>
      </c>
      <c r="F309" t="s">
        <v>30</v>
      </c>
      <c r="G309" t="s">
        <v>799</v>
      </c>
      <c r="H309" t="s">
        <v>60</v>
      </c>
      <c r="I309" t="s">
        <v>90</v>
      </c>
      <c r="J309" t="s">
        <v>801</v>
      </c>
      <c r="K309" t="s">
        <v>26</v>
      </c>
      <c r="L309">
        <v>289.2</v>
      </c>
    </row>
    <row r="310" spans="1:12" x14ac:dyDescent="0.3">
      <c r="A310" t="s">
        <v>802</v>
      </c>
      <c r="B310">
        <v>15</v>
      </c>
      <c r="C310">
        <v>4</v>
      </c>
      <c r="D310">
        <v>2018</v>
      </c>
      <c r="E310" t="s">
        <v>803</v>
      </c>
      <c r="F310" t="s">
        <v>119</v>
      </c>
      <c r="G310" t="s">
        <v>804</v>
      </c>
      <c r="H310" t="s">
        <v>14</v>
      </c>
      <c r="I310" t="s">
        <v>15</v>
      </c>
      <c r="J310" t="s">
        <v>805</v>
      </c>
      <c r="K310" t="s">
        <v>26</v>
      </c>
      <c r="L310">
        <v>4.8899999999999997</v>
      </c>
    </row>
    <row r="311" spans="1:12" x14ac:dyDescent="0.3">
      <c r="A311" t="s">
        <v>806</v>
      </c>
      <c r="B311">
        <v>12</v>
      </c>
      <c r="C311">
        <v>9</v>
      </c>
      <c r="D311">
        <v>2017</v>
      </c>
      <c r="E311" t="s">
        <v>808</v>
      </c>
      <c r="F311" t="s">
        <v>12</v>
      </c>
      <c r="G311" t="s">
        <v>809</v>
      </c>
      <c r="H311" t="s">
        <v>23</v>
      </c>
      <c r="I311" t="s">
        <v>24</v>
      </c>
      <c r="J311" t="s">
        <v>810</v>
      </c>
      <c r="K311" t="s">
        <v>17</v>
      </c>
      <c r="L311">
        <v>15.135999999999999</v>
      </c>
    </row>
    <row r="312" spans="1:12" x14ac:dyDescent="0.3">
      <c r="A312" t="s">
        <v>806</v>
      </c>
      <c r="B312">
        <v>12</v>
      </c>
      <c r="C312">
        <v>9</v>
      </c>
      <c r="D312">
        <v>2017</v>
      </c>
      <c r="E312" t="s">
        <v>808</v>
      </c>
      <c r="F312" t="s">
        <v>12</v>
      </c>
      <c r="G312" t="s">
        <v>809</v>
      </c>
      <c r="H312" t="s">
        <v>23</v>
      </c>
      <c r="I312" t="s">
        <v>24</v>
      </c>
      <c r="J312" t="s">
        <v>811</v>
      </c>
      <c r="K312" t="s">
        <v>17</v>
      </c>
      <c r="L312">
        <v>466.76799999999997</v>
      </c>
    </row>
    <row r="313" spans="1:12" x14ac:dyDescent="0.3">
      <c r="A313" t="s">
        <v>806</v>
      </c>
      <c r="B313">
        <v>12</v>
      </c>
      <c r="C313">
        <v>9</v>
      </c>
      <c r="D313">
        <v>2017</v>
      </c>
      <c r="E313" t="s">
        <v>808</v>
      </c>
      <c r="F313" t="s">
        <v>12</v>
      </c>
      <c r="G313" t="s">
        <v>809</v>
      </c>
      <c r="H313" t="s">
        <v>23</v>
      </c>
      <c r="I313" t="s">
        <v>24</v>
      </c>
      <c r="J313" t="s">
        <v>812</v>
      </c>
      <c r="K313" t="s">
        <v>17</v>
      </c>
      <c r="L313">
        <v>15.231999999999999</v>
      </c>
    </row>
    <row r="314" spans="1:12" x14ac:dyDescent="0.3">
      <c r="A314" t="s">
        <v>806</v>
      </c>
      <c r="B314">
        <v>12</v>
      </c>
      <c r="C314">
        <v>9</v>
      </c>
      <c r="D314">
        <v>2017</v>
      </c>
      <c r="E314" t="s">
        <v>808</v>
      </c>
      <c r="F314" t="s">
        <v>12</v>
      </c>
      <c r="G314" t="s">
        <v>809</v>
      </c>
      <c r="H314" t="s">
        <v>23</v>
      </c>
      <c r="I314" t="s">
        <v>24</v>
      </c>
      <c r="J314" t="s">
        <v>813</v>
      </c>
      <c r="K314" t="s">
        <v>26</v>
      </c>
      <c r="L314">
        <v>6.2640000000000002</v>
      </c>
    </row>
    <row r="315" spans="1:12" x14ac:dyDescent="0.3">
      <c r="A315" t="s">
        <v>814</v>
      </c>
      <c r="B315">
        <v>27</v>
      </c>
      <c r="C315">
        <v>9</v>
      </c>
      <c r="D315">
        <v>2015</v>
      </c>
      <c r="E315" t="s">
        <v>816</v>
      </c>
      <c r="F315" t="s">
        <v>30</v>
      </c>
      <c r="G315" t="s">
        <v>817</v>
      </c>
      <c r="H315" t="s">
        <v>23</v>
      </c>
      <c r="I315" t="s">
        <v>90</v>
      </c>
      <c r="J315" t="s">
        <v>818</v>
      </c>
      <c r="K315" t="s">
        <v>17</v>
      </c>
      <c r="L315">
        <v>87.54</v>
      </c>
    </row>
    <row r="316" spans="1:12" x14ac:dyDescent="0.3">
      <c r="A316" t="s">
        <v>819</v>
      </c>
      <c r="B316">
        <v>9</v>
      </c>
      <c r="C316">
        <v>8</v>
      </c>
      <c r="D316">
        <v>2015</v>
      </c>
      <c r="E316" t="s">
        <v>820</v>
      </c>
      <c r="F316" t="s">
        <v>30</v>
      </c>
      <c r="G316" t="s">
        <v>821</v>
      </c>
      <c r="H316" t="s">
        <v>23</v>
      </c>
      <c r="I316" t="s">
        <v>15</v>
      </c>
      <c r="J316" t="s">
        <v>822</v>
      </c>
      <c r="K316" t="s">
        <v>41</v>
      </c>
      <c r="L316">
        <v>178.38399999999999</v>
      </c>
    </row>
    <row r="317" spans="1:12" x14ac:dyDescent="0.3">
      <c r="A317" t="s">
        <v>819</v>
      </c>
      <c r="B317">
        <v>9</v>
      </c>
      <c r="C317">
        <v>8</v>
      </c>
      <c r="D317">
        <v>2015</v>
      </c>
      <c r="E317" t="s">
        <v>820</v>
      </c>
      <c r="F317" t="s">
        <v>30</v>
      </c>
      <c r="G317" t="s">
        <v>821</v>
      </c>
      <c r="H317" t="s">
        <v>23</v>
      </c>
      <c r="I317" t="s">
        <v>15</v>
      </c>
      <c r="J317" t="s">
        <v>823</v>
      </c>
      <c r="K317" t="s">
        <v>26</v>
      </c>
      <c r="L317">
        <v>15.552</v>
      </c>
    </row>
    <row r="318" spans="1:12" x14ac:dyDescent="0.3">
      <c r="A318" t="s">
        <v>824</v>
      </c>
      <c r="B318">
        <v>28</v>
      </c>
      <c r="C318">
        <v>12</v>
      </c>
      <c r="D318">
        <v>2015</v>
      </c>
      <c r="E318" t="s">
        <v>795</v>
      </c>
      <c r="F318" t="s">
        <v>119</v>
      </c>
      <c r="G318" t="s">
        <v>825</v>
      </c>
      <c r="H318" t="s">
        <v>23</v>
      </c>
      <c r="I318" t="s">
        <v>90</v>
      </c>
      <c r="J318" t="s">
        <v>826</v>
      </c>
      <c r="K318" t="s">
        <v>26</v>
      </c>
      <c r="L318">
        <v>99.135999999999996</v>
      </c>
    </row>
    <row r="319" spans="1:12" x14ac:dyDescent="0.3">
      <c r="A319" t="s">
        <v>827</v>
      </c>
      <c r="B319">
        <v>4</v>
      </c>
      <c r="C319">
        <v>11</v>
      </c>
      <c r="D319">
        <v>2015</v>
      </c>
      <c r="E319" t="s">
        <v>829</v>
      </c>
      <c r="F319" t="s">
        <v>30</v>
      </c>
      <c r="G319" t="s">
        <v>830</v>
      </c>
      <c r="H319" t="s">
        <v>60</v>
      </c>
      <c r="I319" t="s">
        <v>90</v>
      </c>
      <c r="J319" t="s">
        <v>831</v>
      </c>
      <c r="K319" t="s">
        <v>17</v>
      </c>
      <c r="L319">
        <v>135.88200000000001</v>
      </c>
    </row>
    <row r="320" spans="1:12" x14ac:dyDescent="0.3">
      <c r="A320" t="s">
        <v>827</v>
      </c>
      <c r="B320">
        <v>4</v>
      </c>
      <c r="C320">
        <v>11</v>
      </c>
      <c r="D320">
        <v>2015</v>
      </c>
      <c r="E320" t="s">
        <v>829</v>
      </c>
      <c r="F320" t="s">
        <v>30</v>
      </c>
      <c r="G320" t="s">
        <v>830</v>
      </c>
      <c r="H320" t="s">
        <v>60</v>
      </c>
      <c r="I320" t="s">
        <v>90</v>
      </c>
      <c r="J320" t="s">
        <v>832</v>
      </c>
      <c r="K320" t="s">
        <v>41</v>
      </c>
      <c r="L320">
        <v>3991.98</v>
      </c>
    </row>
    <row r="321" spans="1:12" x14ac:dyDescent="0.3">
      <c r="A321" t="s">
        <v>827</v>
      </c>
      <c r="B321">
        <v>4</v>
      </c>
      <c r="C321">
        <v>11</v>
      </c>
      <c r="D321">
        <v>2015</v>
      </c>
      <c r="E321" t="s">
        <v>829</v>
      </c>
      <c r="F321" t="s">
        <v>30</v>
      </c>
      <c r="G321" t="s">
        <v>830</v>
      </c>
      <c r="H321" t="s">
        <v>60</v>
      </c>
      <c r="I321" t="s">
        <v>90</v>
      </c>
      <c r="J321" t="s">
        <v>135</v>
      </c>
      <c r="K321" t="s">
        <v>41</v>
      </c>
      <c r="L321">
        <v>275.94</v>
      </c>
    </row>
    <row r="322" spans="1:12" x14ac:dyDescent="0.3">
      <c r="A322" t="s">
        <v>827</v>
      </c>
      <c r="B322">
        <v>4</v>
      </c>
      <c r="C322">
        <v>11</v>
      </c>
      <c r="D322">
        <v>2015</v>
      </c>
      <c r="E322" t="s">
        <v>829</v>
      </c>
      <c r="F322" t="s">
        <v>30</v>
      </c>
      <c r="G322" t="s">
        <v>830</v>
      </c>
      <c r="H322" t="s">
        <v>60</v>
      </c>
      <c r="I322" t="s">
        <v>90</v>
      </c>
      <c r="J322" t="s">
        <v>833</v>
      </c>
      <c r="K322" t="s">
        <v>41</v>
      </c>
      <c r="L322">
        <v>360</v>
      </c>
    </row>
    <row r="323" spans="1:12" x14ac:dyDescent="0.3">
      <c r="A323" t="s">
        <v>827</v>
      </c>
      <c r="B323">
        <v>4</v>
      </c>
      <c r="C323">
        <v>11</v>
      </c>
      <c r="D323">
        <v>2015</v>
      </c>
      <c r="E323" t="s">
        <v>829</v>
      </c>
      <c r="F323" t="s">
        <v>30</v>
      </c>
      <c r="G323" t="s">
        <v>830</v>
      </c>
      <c r="H323" t="s">
        <v>60</v>
      </c>
      <c r="I323" t="s">
        <v>90</v>
      </c>
      <c r="J323" t="s">
        <v>384</v>
      </c>
      <c r="K323" t="s">
        <v>26</v>
      </c>
      <c r="L323">
        <v>43.57</v>
      </c>
    </row>
    <row r="324" spans="1:12" x14ac:dyDescent="0.3">
      <c r="A324" t="s">
        <v>834</v>
      </c>
      <c r="B324">
        <v>19</v>
      </c>
      <c r="C324">
        <v>9</v>
      </c>
      <c r="D324">
        <v>2015</v>
      </c>
      <c r="E324" t="s">
        <v>835</v>
      </c>
      <c r="F324" t="s">
        <v>30</v>
      </c>
      <c r="G324" t="s">
        <v>836</v>
      </c>
      <c r="H324" t="s">
        <v>23</v>
      </c>
      <c r="I324" t="s">
        <v>24</v>
      </c>
      <c r="J324" t="s">
        <v>837</v>
      </c>
      <c r="K324" t="s">
        <v>26</v>
      </c>
      <c r="L324">
        <v>7.16</v>
      </c>
    </row>
    <row r="325" spans="1:12" x14ac:dyDescent="0.3">
      <c r="A325" t="s">
        <v>838</v>
      </c>
      <c r="B325">
        <v>23</v>
      </c>
      <c r="C325">
        <v>4</v>
      </c>
      <c r="D325">
        <v>2017</v>
      </c>
      <c r="E325" t="s">
        <v>840</v>
      </c>
      <c r="F325" t="s">
        <v>30</v>
      </c>
      <c r="G325" t="s">
        <v>841</v>
      </c>
      <c r="H325" t="s">
        <v>23</v>
      </c>
      <c r="I325" t="s">
        <v>24</v>
      </c>
      <c r="J325" t="s">
        <v>778</v>
      </c>
      <c r="K325" t="s">
        <v>26</v>
      </c>
      <c r="L325">
        <v>251.52</v>
      </c>
    </row>
    <row r="326" spans="1:12" x14ac:dyDescent="0.3">
      <c r="A326" t="s">
        <v>838</v>
      </c>
      <c r="B326">
        <v>23</v>
      </c>
      <c r="C326">
        <v>4</v>
      </c>
      <c r="D326">
        <v>2017</v>
      </c>
      <c r="E326" t="s">
        <v>840</v>
      </c>
      <c r="F326" t="s">
        <v>30</v>
      </c>
      <c r="G326" t="s">
        <v>841</v>
      </c>
      <c r="H326" t="s">
        <v>23</v>
      </c>
      <c r="I326" t="s">
        <v>24</v>
      </c>
      <c r="J326" t="s">
        <v>842</v>
      </c>
      <c r="K326" t="s">
        <v>41</v>
      </c>
      <c r="L326">
        <v>99.99</v>
      </c>
    </row>
    <row r="327" spans="1:12" x14ac:dyDescent="0.3">
      <c r="A327" t="s">
        <v>843</v>
      </c>
      <c r="B327">
        <v>3</v>
      </c>
      <c r="C327">
        <v>11</v>
      </c>
      <c r="D327">
        <v>2018</v>
      </c>
      <c r="E327" t="s">
        <v>381</v>
      </c>
      <c r="F327" t="s">
        <v>12</v>
      </c>
      <c r="G327" t="s">
        <v>845</v>
      </c>
      <c r="H327" t="s">
        <v>23</v>
      </c>
      <c r="I327" t="s">
        <v>15</v>
      </c>
      <c r="J327" t="s">
        <v>846</v>
      </c>
      <c r="K327" t="s">
        <v>17</v>
      </c>
      <c r="L327">
        <v>15.992000000000001</v>
      </c>
    </row>
    <row r="328" spans="1:12" x14ac:dyDescent="0.3">
      <c r="A328" t="s">
        <v>847</v>
      </c>
      <c r="B328">
        <v>30</v>
      </c>
      <c r="C328">
        <v>8</v>
      </c>
      <c r="D328">
        <v>2017</v>
      </c>
      <c r="E328" t="s">
        <v>849</v>
      </c>
      <c r="F328" t="s">
        <v>119</v>
      </c>
      <c r="G328" t="s">
        <v>850</v>
      </c>
      <c r="H328" t="s">
        <v>14</v>
      </c>
      <c r="I328" t="s">
        <v>90</v>
      </c>
      <c r="J328" t="s">
        <v>851</v>
      </c>
      <c r="K328" t="s">
        <v>41</v>
      </c>
      <c r="L328">
        <v>290.89800000000002</v>
      </c>
    </row>
    <row r="329" spans="1:12" x14ac:dyDescent="0.3">
      <c r="A329" t="s">
        <v>847</v>
      </c>
      <c r="B329">
        <v>30</v>
      </c>
      <c r="C329">
        <v>8</v>
      </c>
      <c r="D329">
        <v>2017</v>
      </c>
      <c r="E329" t="s">
        <v>849</v>
      </c>
      <c r="F329" t="s">
        <v>119</v>
      </c>
      <c r="G329" t="s">
        <v>850</v>
      </c>
      <c r="H329" t="s">
        <v>14</v>
      </c>
      <c r="I329" t="s">
        <v>90</v>
      </c>
      <c r="J329" t="s">
        <v>852</v>
      </c>
      <c r="K329" t="s">
        <v>26</v>
      </c>
      <c r="L329">
        <v>54.223999999999997</v>
      </c>
    </row>
    <row r="330" spans="1:12" x14ac:dyDescent="0.3">
      <c r="A330" t="s">
        <v>847</v>
      </c>
      <c r="B330">
        <v>30</v>
      </c>
      <c r="C330">
        <v>8</v>
      </c>
      <c r="D330">
        <v>2017</v>
      </c>
      <c r="E330" t="s">
        <v>849</v>
      </c>
      <c r="F330" t="s">
        <v>119</v>
      </c>
      <c r="G330" t="s">
        <v>850</v>
      </c>
      <c r="H330" t="s">
        <v>14</v>
      </c>
      <c r="I330" t="s">
        <v>90</v>
      </c>
      <c r="J330" t="s">
        <v>853</v>
      </c>
      <c r="K330" t="s">
        <v>17</v>
      </c>
      <c r="L330">
        <v>786.74400000000003</v>
      </c>
    </row>
    <row r="331" spans="1:12" x14ac:dyDescent="0.3">
      <c r="A331" t="s">
        <v>847</v>
      </c>
      <c r="B331">
        <v>30</v>
      </c>
      <c r="C331">
        <v>8</v>
      </c>
      <c r="D331">
        <v>2017</v>
      </c>
      <c r="E331" t="s">
        <v>849</v>
      </c>
      <c r="F331" t="s">
        <v>119</v>
      </c>
      <c r="G331" t="s">
        <v>850</v>
      </c>
      <c r="H331" t="s">
        <v>14</v>
      </c>
      <c r="I331" t="s">
        <v>90</v>
      </c>
      <c r="J331" t="s">
        <v>854</v>
      </c>
      <c r="K331" t="s">
        <v>26</v>
      </c>
      <c r="L331">
        <v>100.24</v>
      </c>
    </row>
    <row r="332" spans="1:12" x14ac:dyDescent="0.3">
      <c r="A332" t="s">
        <v>847</v>
      </c>
      <c r="B332">
        <v>30</v>
      </c>
      <c r="C332">
        <v>8</v>
      </c>
      <c r="D332">
        <v>2017</v>
      </c>
      <c r="E332" t="s">
        <v>849</v>
      </c>
      <c r="F332" t="s">
        <v>119</v>
      </c>
      <c r="G332" t="s">
        <v>850</v>
      </c>
      <c r="H332" t="s">
        <v>14</v>
      </c>
      <c r="I332" t="s">
        <v>90</v>
      </c>
      <c r="J332" t="s">
        <v>855</v>
      </c>
      <c r="K332" t="s">
        <v>26</v>
      </c>
      <c r="L332">
        <v>37.764000000000003</v>
      </c>
    </row>
    <row r="333" spans="1:12" x14ac:dyDescent="0.3">
      <c r="A333" t="s">
        <v>856</v>
      </c>
      <c r="B333">
        <v>25</v>
      </c>
      <c r="C333">
        <v>4</v>
      </c>
      <c r="D333">
        <v>2017</v>
      </c>
      <c r="E333" t="s">
        <v>858</v>
      </c>
      <c r="F333" t="s">
        <v>12</v>
      </c>
      <c r="G333" t="s">
        <v>859</v>
      </c>
      <c r="H333" t="s">
        <v>14</v>
      </c>
      <c r="I333" t="s">
        <v>90</v>
      </c>
      <c r="J333" t="s">
        <v>860</v>
      </c>
      <c r="K333" t="s">
        <v>41</v>
      </c>
      <c r="L333">
        <v>82.8</v>
      </c>
    </row>
    <row r="334" spans="1:12" x14ac:dyDescent="0.3">
      <c r="A334" t="s">
        <v>856</v>
      </c>
      <c r="B334">
        <v>25</v>
      </c>
      <c r="C334">
        <v>4</v>
      </c>
      <c r="D334">
        <v>2017</v>
      </c>
      <c r="E334" t="s">
        <v>858</v>
      </c>
      <c r="F334" t="s">
        <v>12</v>
      </c>
      <c r="G334" t="s">
        <v>859</v>
      </c>
      <c r="H334" t="s">
        <v>14</v>
      </c>
      <c r="I334" t="s">
        <v>90</v>
      </c>
      <c r="J334" t="s">
        <v>861</v>
      </c>
      <c r="K334" t="s">
        <v>26</v>
      </c>
      <c r="L334">
        <v>20.724</v>
      </c>
    </row>
    <row r="335" spans="1:12" x14ac:dyDescent="0.3">
      <c r="A335" t="s">
        <v>856</v>
      </c>
      <c r="B335">
        <v>25</v>
      </c>
      <c r="C335">
        <v>4</v>
      </c>
      <c r="D335">
        <v>2017</v>
      </c>
      <c r="E335" t="s">
        <v>858</v>
      </c>
      <c r="F335" t="s">
        <v>12</v>
      </c>
      <c r="G335" t="s">
        <v>859</v>
      </c>
      <c r="H335" t="s">
        <v>14</v>
      </c>
      <c r="I335" t="s">
        <v>90</v>
      </c>
      <c r="J335" t="s">
        <v>862</v>
      </c>
      <c r="K335" t="s">
        <v>26</v>
      </c>
      <c r="L335">
        <v>4.8959999999999999</v>
      </c>
    </row>
    <row r="336" spans="1:12" x14ac:dyDescent="0.3">
      <c r="A336" t="s">
        <v>863</v>
      </c>
      <c r="B336">
        <v>1</v>
      </c>
      <c r="C336">
        <v>9</v>
      </c>
      <c r="D336">
        <v>2016</v>
      </c>
      <c r="E336" t="s">
        <v>865</v>
      </c>
      <c r="F336" t="s">
        <v>12</v>
      </c>
      <c r="G336" t="s">
        <v>866</v>
      </c>
      <c r="H336" t="s">
        <v>14</v>
      </c>
      <c r="I336" t="s">
        <v>24</v>
      </c>
      <c r="J336" t="s">
        <v>867</v>
      </c>
      <c r="K336" t="s">
        <v>26</v>
      </c>
      <c r="L336">
        <v>4.7519999999999998</v>
      </c>
    </row>
    <row r="337" spans="1:12" x14ac:dyDescent="0.3">
      <c r="A337" t="s">
        <v>863</v>
      </c>
      <c r="B337">
        <v>1</v>
      </c>
      <c r="C337">
        <v>9</v>
      </c>
      <c r="D337">
        <v>2016</v>
      </c>
      <c r="E337" t="s">
        <v>865</v>
      </c>
      <c r="F337" t="s">
        <v>12</v>
      </c>
      <c r="G337" t="s">
        <v>866</v>
      </c>
      <c r="H337" t="s">
        <v>14</v>
      </c>
      <c r="I337" t="s">
        <v>24</v>
      </c>
      <c r="J337" t="s">
        <v>868</v>
      </c>
      <c r="K337" t="s">
        <v>41</v>
      </c>
      <c r="L337">
        <v>959.98400000000004</v>
      </c>
    </row>
    <row r="338" spans="1:12" x14ac:dyDescent="0.3">
      <c r="A338" t="s">
        <v>863</v>
      </c>
      <c r="B338">
        <v>1</v>
      </c>
      <c r="C338">
        <v>9</v>
      </c>
      <c r="D338">
        <v>2016</v>
      </c>
      <c r="E338" t="s">
        <v>865</v>
      </c>
      <c r="F338" t="s">
        <v>12</v>
      </c>
      <c r="G338" t="s">
        <v>866</v>
      </c>
      <c r="H338" t="s">
        <v>14</v>
      </c>
      <c r="I338" t="s">
        <v>24</v>
      </c>
      <c r="J338" t="s">
        <v>869</v>
      </c>
      <c r="K338" t="s">
        <v>26</v>
      </c>
      <c r="L338">
        <v>14.368</v>
      </c>
    </row>
    <row r="339" spans="1:12" x14ac:dyDescent="0.3">
      <c r="A339" t="s">
        <v>870</v>
      </c>
      <c r="B339">
        <v>12</v>
      </c>
      <c r="C339">
        <v>7</v>
      </c>
      <c r="D339">
        <v>2015</v>
      </c>
      <c r="E339" t="s">
        <v>872</v>
      </c>
      <c r="F339" t="s">
        <v>30</v>
      </c>
      <c r="G339" t="s">
        <v>873</v>
      </c>
      <c r="H339" t="s">
        <v>23</v>
      </c>
      <c r="I339" t="s">
        <v>24</v>
      </c>
      <c r="J339" t="s">
        <v>874</v>
      </c>
      <c r="K339" t="s">
        <v>26</v>
      </c>
      <c r="L339">
        <v>7.7119999999999997</v>
      </c>
    </row>
    <row r="340" spans="1:12" x14ac:dyDescent="0.3">
      <c r="A340" t="s">
        <v>870</v>
      </c>
      <c r="B340">
        <v>12</v>
      </c>
      <c r="C340">
        <v>7</v>
      </c>
      <c r="D340">
        <v>2015</v>
      </c>
      <c r="E340" t="s">
        <v>872</v>
      </c>
      <c r="F340" t="s">
        <v>30</v>
      </c>
      <c r="G340" t="s">
        <v>873</v>
      </c>
      <c r="H340" t="s">
        <v>23</v>
      </c>
      <c r="I340" t="s">
        <v>24</v>
      </c>
      <c r="J340" t="s">
        <v>875</v>
      </c>
      <c r="K340" t="s">
        <v>17</v>
      </c>
      <c r="L340">
        <v>698.35199999999998</v>
      </c>
    </row>
    <row r="341" spans="1:12" x14ac:dyDescent="0.3">
      <c r="A341" t="s">
        <v>876</v>
      </c>
      <c r="B341">
        <v>22</v>
      </c>
      <c r="C341">
        <v>6</v>
      </c>
      <c r="D341">
        <v>2016</v>
      </c>
      <c r="E341" t="s">
        <v>878</v>
      </c>
      <c r="F341" t="s">
        <v>12</v>
      </c>
      <c r="G341" t="s">
        <v>656</v>
      </c>
      <c r="H341" t="s">
        <v>14</v>
      </c>
      <c r="I341" t="s">
        <v>24</v>
      </c>
      <c r="J341" t="s">
        <v>879</v>
      </c>
      <c r="K341" t="s">
        <v>26</v>
      </c>
      <c r="L341">
        <v>4.96</v>
      </c>
    </row>
    <row r="342" spans="1:12" x14ac:dyDescent="0.3">
      <c r="A342" t="s">
        <v>880</v>
      </c>
      <c r="B342">
        <v>13</v>
      </c>
      <c r="C342">
        <v>4</v>
      </c>
      <c r="D342">
        <v>2015</v>
      </c>
      <c r="E342" t="s">
        <v>882</v>
      </c>
      <c r="F342" t="s">
        <v>12</v>
      </c>
      <c r="G342" t="s">
        <v>409</v>
      </c>
      <c r="H342" t="s">
        <v>23</v>
      </c>
      <c r="I342" t="s">
        <v>90</v>
      </c>
      <c r="J342" t="s">
        <v>883</v>
      </c>
      <c r="K342" t="s">
        <v>26</v>
      </c>
      <c r="L342">
        <v>17.856000000000002</v>
      </c>
    </row>
    <row r="343" spans="1:12" x14ac:dyDescent="0.3">
      <c r="A343" t="s">
        <v>880</v>
      </c>
      <c r="B343">
        <v>13</v>
      </c>
      <c r="C343">
        <v>4</v>
      </c>
      <c r="D343">
        <v>2015</v>
      </c>
      <c r="E343" t="s">
        <v>882</v>
      </c>
      <c r="F343" t="s">
        <v>12</v>
      </c>
      <c r="G343" t="s">
        <v>409</v>
      </c>
      <c r="H343" t="s">
        <v>23</v>
      </c>
      <c r="I343" t="s">
        <v>90</v>
      </c>
      <c r="J343" t="s">
        <v>55</v>
      </c>
      <c r="K343" t="s">
        <v>26</v>
      </c>
      <c r="L343">
        <v>509.97</v>
      </c>
    </row>
    <row r="344" spans="1:12" x14ac:dyDescent="0.3">
      <c r="A344" t="s">
        <v>880</v>
      </c>
      <c r="B344">
        <v>13</v>
      </c>
      <c r="C344">
        <v>4</v>
      </c>
      <c r="D344">
        <v>2015</v>
      </c>
      <c r="E344" t="s">
        <v>882</v>
      </c>
      <c r="F344" t="s">
        <v>12</v>
      </c>
      <c r="G344" t="s">
        <v>409</v>
      </c>
      <c r="H344" t="s">
        <v>23</v>
      </c>
      <c r="I344" t="s">
        <v>90</v>
      </c>
      <c r="J344" t="s">
        <v>395</v>
      </c>
      <c r="K344" t="s">
        <v>26</v>
      </c>
      <c r="L344">
        <v>30.992000000000001</v>
      </c>
    </row>
    <row r="345" spans="1:12" x14ac:dyDescent="0.3">
      <c r="A345" t="s">
        <v>880</v>
      </c>
      <c r="B345">
        <v>13</v>
      </c>
      <c r="C345">
        <v>4</v>
      </c>
      <c r="D345">
        <v>2015</v>
      </c>
      <c r="E345" t="s">
        <v>882</v>
      </c>
      <c r="F345" t="s">
        <v>12</v>
      </c>
      <c r="G345" t="s">
        <v>409</v>
      </c>
      <c r="H345" t="s">
        <v>23</v>
      </c>
      <c r="I345" t="s">
        <v>90</v>
      </c>
      <c r="J345" t="s">
        <v>884</v>
      </c>
      <c r="K345" t="s">
        <v>41</v>
      </c>
      <c r="L345">
        <v>71.927999999999997</v>
      </c>
    </row>
    <row r="346" spans="1:12" x14ac:dyDescent="0.3">
      <c r="A346" t="s">
        <v>885</v>
      </c>
      <c r="B346">
        <v>20</v>
      </c>
      <c r="C346">
        <v>12</v>
      </c>
      <c r="D346">
        <v>2016</v>
      </c>
      <c r="E346" t="s">
        <v>619</v>
      </c>
      <c r="F346" t="s">
        <v>30</v>
      </c>
      <c r="G346" t="s">
        <v>492</v>
      </c>
      <c r="H346" t="s">
        <v>14</v>
      </c>
      <c r="I346" t="s">
        <v>61</v>
      </c>
      <c r="J346" t="s">
        <v>72</v>
      </c>
      <c r="K346" t="s">
        <v>26</v>
      </c>
      <c r="L346">
        <v>88.8</v>
      </c>
    </row>
    <row r="347" spans="1:12" x14ac:dyDescent="0.3">
      <c r="A347" t="s">
        <v>887</v>
      </c>
      <c r="B347">
        <v>15</v>
      </c>
      <c r="C347">
        <v>6</v>
      </c>
      <c r="D347">
        <v>2018</v>
      </c>
      <c r="E347" t="s">
        <v>889</v>
      </c>
      <c r="F347" t="s">
        <v>30</v>
      </c>
      <c r="G347" t="s">
        <v>890</v>
      </c>
      <c r="H347" t="s">
        <v>14</v>
      </c>
      <c r="I347" t="s">
        <v>24</v>
      </c>
      <c r="J347" t="s">
        <v>393</v>
      </c>
      <c r="K347" t="s">
        <v>41</v>
      </c>
      <c r="L347">
        <v>47.975999999999999</v>
      </c>
    </row>
    <row r="348" spans="1:12" x14ac:dyDescent="0.3">
      <c r="A348" t="s">
        <v>891</v>
      </c>
      <c r="B348">
        <v>8</v>
      </c>
      <c r="C348">
        <v>7</v>
      </c>
      <c r="D348">
        <v>2018</v>
      </c>
      <c r="E348" t="s">
        <v>893</v>
      </c>
      <c r="F348" t="s">
        <v>30</v>
      </c>
      <c r="G348" t="s">
        <v>894</v>
      </c>
      <c r="H348" t="s">
        <v>14</v>
      </c>
      <c r="I348" t="s">
        <v>90</v>
      </c>
      <c r="J348" t="s">
        <v>560</v>
      </c>
      <c r="K348" t="s">
        <v>26</v>
      </c>
      <c r="L348">
        <v>7.56</v>
      </c>
    </row>
    <row r="349" spans="1:12" x14ac:dyDescent="0.3">
      <c r="A349" t="s">
        <v>891</v>
      </c>
      <c r="B349">
        <v>8</v>
      </c>
      <c r="C349">
        <v>7</v>
      </c>
      <c r="D349">
        <v>2018</v>
      </c>
      <c r="E349" t="s">
        <v>893</v>
      </c>
      <c r="F349" t="s">
        <v>30</v>
      </c>
      <c r="G349" t="s">
        <v>894</v>
      </c>
      <c r="H349" t="s">
        <v>14</v>
      </c>
      <c r="I349" t="s">
        <v>90</v>
      </c>
      <c r="J349" t="s">
        <v>116</v>
      </c>
      <c r="K349" t="s">
        <v>26</v>
      </c>
      <c r="L349">
        <v>24.56</v>
      </c>
    </row>
    <row r="350" spans="1:12" x14ac:dyDescent="0.3">
      <c r="A350" t="s">
        <v>891</v>
      </c>
      <c r="B350">
        <v>8</v>
      </c>
      <c r="C350">
        <v>7</v>
      </c>
      <c r="D350">
        <v>2018</v>
      </c>
      <c r="E350" t="s">
        <v>893</v>
      </c>
      <c r="F350" t="s">
        <v>30</v>
      </c>
      <c r="G350" t="s">
        <v>894</v>
      </c>
      <c r="H350" t="s">
        <v>14</v>
      </c>
      <c r="I350" t="s">
        <v>90</v>
      </c>
      <c r="J350" t="s">
        <v>895</v>
      </c>
      <c r="K350" t="s">
        <v>26</v>
      </c>
      <c r="L350">
        <v>12.96</v>
      </c>
    </row>
    <row r="351" spans="1:12" x14ac:dyDescent="0.3">
      <c r="A351" t="s">
        <v>896</v>
      </c>
      <c r="B351">
        <v>1</v>
      </c>
      <c r="C351">
        <v>9</v>
      </c>
      <c r="D351">
        <v>2017</v>
      </c>
      <c r="E351" t="s">
        <v>897</v>
      </c>
      <c r="F351" t="s">
        <v>119</v>
      </c>
      <c r="G351" t="s">
        <v>898</v>
      </c>
      <c r="H351" t="s">
        <v>60</v>
      </c>
      <c r="I351" t="s">
        <v>90</v>
      </c>
      <c r="J351" t="s">
        <v>690</v>
      </c>
      <c r="K351" t="s">
        <v>41</v>
      </c>
      <c r="L351">
        <v>6.79</v>
      </c>
    </row>
    <row r="352" spans="1:12" x14ac:dyDescent="0.3">
      <c r="A352" t="s">
        <v>896</v>
      </c>
      <c r="B352">
        <v>1</v>
      </c>
      <c r="C352">
        <v>9</v>
      </c>
      <c r="D352">
        <v>2017</v>
      </c>
      <c r="E352" t="s">
        <v>897</v>
      </c>
      <c r="F352" t="s">
        <v>119</v>
      </c>
      <c r="G352" t="s">
        <v>898</v>
      </c>
      <c r="H352" t="s">
        <v>60</v>
      </c>
      <c r="I352" t="s">
        <v>90</v>
      </c>
      <c r="J352" t="s">
        <v>899</v>
      </c>
      <c r="K352" t="s">
        <v>26</v>
      </c>
      <c r="L352">
        <v>24.56</v>
      </c>
    </row>
    <row r="353" spans="1:12" x14ac:dyDescent="0.3">
      <c r="A353" t="s">
        <v>896</v>
      </c>
      <c r="B353">
        <v>1</v>
      </c>
      <c r="C353">
        <v>9</v>
      </c>
      <c r="D353">
        <v>2017</v>
      </c>
      <c r="E353" t="s">
        <v>897</v>
      </c>
      <c r="F353" t="s">
        <v>119</v>
      </c>
      <c r="G353" t="s">
        <v>898</v>
      </c>
      <c r="H353" t="s">
        <v>60</v>
      </c>
      <c r="I353" t="s">
        <v>90</v>
      </c>
      <c r="J353" t="s">
        <v>900</v>
      </c>
      <c r="K353" t="s">
        <v>26</v>
      </c>
      <c r="L353">
        <v>3.048</v>
      </c>
    </row>
    <row r="354" spans="1:12" x14ac:dyDescent="0.3">
      <c r="A354" t="s">
        <v>896</v>
      </c>
      <c r="B354">
        <v>1</v>
      </c>
      <c r="C354">
        <v>9</v>
      </c>
      <c r="D354">
        <v>2017</v>
      </c>
      <c r="E354" t="s">
        <v>897</v>
      </c>
      <c r="F354" t="s">
        <v>119</v>
      </c>
      <c r="G354" t="s">
        <v>898</v>
      </c>
      <c r="H354" t="s">
        <v>60</v>
      </c>
      <c r="I354" t="s">
        <v>90</v>
      </c>
      <c r="J354" t="s">
        <v>899</v>
      </c>
      <c r="K354" t="s">
        <v>26</v>
      </c>
      <c r="L354">
        <v>49.12</v>
      </c>
    </row>
    <row r="355" spans="1:12" x14ac:dyDescent="0.3">
      <c r="A355" t="s">
        <v>896</v>
      </c>
      <c r="B355">
        <v>1</v>
      </c>
      <c r="C355">
        <v>9</v>
      </c>
      <c r="D355">
        <v>2017</v>
      </c>
      <c r="E355" t="s">
        <v>897</v>
      </c>
      <c r="F355" t="s">
        <v>119</v>
      </c>
      <c r="G355" t="s">
        <v>898</v>
      </c>
      <c r="H355" t="s">
        <v>60</v>
      </c>
      <c r="I355" t="s">
        <v>90</v>
      </c>
      <c r="J355" t="s">
        <v>901</v>
      </c>
      <c r="K355" t="s">
        <v>26</v>
      </c>
      <c r="L355">
        <v>4355.1679999999997</v>
      </c>
    </row>
    <row r="356" spans="1:12" x14ac:dyDescent="0.3">
      <c r="A356" t="s">
        <v>902</v>
      </c>
      <c r="B356">
        <v>8</v>
      </c>
      <c r="C356">
        <v>4</v>
      </c>
      <c r="D356">
        <v>2017</v>
      </c>
      <c r="E356" t="s">
        <v>904</v>
      </c>
      <c r="F356" t="s">
        <v>30</v>
      </c>
      <c r="G356" t="s">
        <v>905</v>
      </c>
      <c r="H356" t="s">
        <v>14</v>
      </c>
      <c r="I356" t="s">
        <v>90</v>
      </c>
      <c r="J356" t="s">
        <v>906</v>
      </c>
      <c r="K356" t="s">
        <v>17</v>
      </c>
      <c r="L356">
        <v>388.70400000000001</v>
      </c>
    </row>
    <row r="357" spans="1:12" x14ac:dyDescent="0.3">
      <c r="A357" t="s">
        <v>902</v>
      </c>
      <c r="B357">
        <v>8</v>
      </c>
      <c r="C357">
        <v>4</v>
      </c>
      <c r="D357">
        <v>2017</v>
      </c>
      <c r="E357" t="s">
        <v>904</v>
      </c>
      <c r="F357" t="s">
        <v>30</v>
      </c>
      <c r="G357" t="s">
        <v>905</v>
      </c>
      <c r="H357" t="s">
        <v>14</v>
      </c>
      <c r="I357" t="s">
        <v>90</v>
      </c>
      <c r="J357" t="s">
        <v>907</v>
      </c>
      <c r="K357" t="s">
        <v>26</v>
      </c>
      <c r="L357">
        <v>8.26</v>
      </c>
    </row>
    <row r="358" spans="1:12" x14ac:dyDescent="0.3">
      <c r="A358" t="s">
        <v>902</v>
      </c>
      <c r="B358">
        <v>8</v>
      </c>
      <c r="C358">
        <v>4</v>
      </c>
      <c r="D358">
        <v>2017</v>
      </c>
      <c r="E358" t="s">
        <v>904</v>
      </c>
      <c r="F358" t="s">
        <v>30</v>
      </c>
      <c r="G358" t="s">
        <v>905</v>
      </c>
      <c r="H358" t="s">
        <v>14</v>
      </c>
      <c r="I358" t="s">
        <v>90</v>
      </c>
      <c r="J358" t="s">
        <v>908</v>
      </c>
      <c r="K358" t="s">
        <v>26</v>
      </c>
      <c r="L358">
        <v>17.04</v>
      </c>
    </row>
    <row r="359" spans="1:12" x14ac:dyDescent="0.3">
      <c r="A359" t="s">
        <v>902</v>
      </c>
      <c r="B359">
        <v>8</v>
      </c>
      <c r="C359">
        <v>4</v>
      </c>
      <c r="D359">
        <v>2017</v>
      </c>
      <c r="E359" t="s">
        <v>904</v>
      </c>
      <c r="F359" t="s">
        <v>30</v>
      </c>
      <c r="G359" t="s">
        <v>905</v>
      </c>
      <c r="H359" t="s">
        <v>14</v>
      </c>
      <c r="I359" t="s">
        <v>90</v>
      </c>
      <c r="J359" t="s">
        <v>909</v>
      </c>
      <c r="K359" t="s">
        <v>26</v>
      </c>
      <c r="L359">
        <v>34.4</v>
      </c>
    </row>
    <row r="360" spans="1:12" x14ac:dyDescent="0.3">
      <c r="A360" t="s">
        <v>910</v>
      </c>
      <c r="B360">
        <v>23</v>
      </c>
      <c r="C360">
        <v>4</v>
      </c>
      <c r="D360">
        <v>2017</v>
      </c>
      <c r="E360" t="s">
        <v>911</v>
      </c>
      <c r="F360" t="s">
        <v>30</v>
      </c>
      <c r="G360" t="s">
        <v>587</v>
      </c>
      <c r="H360" t="s">
        <v>23</v>
      </c>
      <c r="I360" t="s">
        <v>15</v>
      </c>
      <c r="J360" t="s">
        <v>573</v>
      </c>
      <c r="K360" t="s">
        <v>26</v>
      </c>
      <c r="L360">
        <v>36.24</v>
      </c>
    </row>
    <row r="361" spans="1:12" x14ac:dyDescent="0.3">
      <c r="A361" t="s">
        <v>912</v>
      </c>
      <c r="B361">
        <v>8</v>
      </c>
      <c r="C361">
        <v>3</v>
      </c>
      <c r="D361">
        <v>2018</v>
      </c>
      <c r="E361" t="s">
        <v>914</v>
      </c>
      <c r="F361" t="s">
        <v>119</v>
      </c>
      <c r="G361" t="s">
        <v>915</v>
      </c>
      <c r="H361" t="s">
        <v>23</v>
      </c>
      <c r="I361" t="s">
        <v>15</v>
      </c>
      <c r="J361" t="s">
        <v>916</v>
      </c>
      <c r="K361" t="s">
        <v>26</v>
      </c>
      <c r="L361">
        <v>647.84</v>
      </c>
    </row>
    <row r="362" spans="1:12" x14ac:dyDescent="0.3">
      <c r="A362" t="s">
        <v>912</v>
      </c>
      <c r="B362">
        <v>8</v>
      </c>
      <c r="C362">
        <v>3</v>
      </c>
      <c r="D362">
        <v>2018</v>
      </c>
      <c r="E362" t="s">
        <v>914</v>
      </c>
      <c r="F362" t="s">
        <v>119</v>
      </c>
      <c r="G362" t="s">
        <v>915</v>
      </c>
      <c r="H362" t="s">
        <v>23</v>
      </c>
      <c r="I362" t="s">
        <v>15</v>
      </c>
      <c r="J362" t="s">
        <v>917</v>
      </c>
      <c r="K362" t="s">
        <v>26</v>
      </c>
      <c r="L362">
        <v>20.7</v>
      </c>
    </row>
    <row r="363" spans="1:12" x14ac:dyDescent="0.3">
      <c r="A363" t="s">
        <v>918</v>
      </c>
      <c r="B363">
        <v>25</v>
      </c>
      <c r="C363">
        <v>9</v>
      </c>
      <c r="D363">
        <v>2018</v>
      </c>
      <c r="E363" t="s">
        <v>920</v>
      </c>
      <c r="F363" t="s">
        <v>30</v>
      </c>
      <c r="G363" t="s">
        <v>921</v>
      </c>
      <c r="H363" t="s">
        <v>14</v>
      </c>
      <c r="I363" t="s">
        <v>90</v>
      </c>
      <c r="J363" t="s">
        <v>917</v>
      </c>
      <c r="K363" t="s">
        <v>26</v>
      </c>
      <c r="L363">
        <v>20.7</v>
      </c>
    </row>
    <row r="364" spans="1:12" x14ac:dyDescent="0.3">
      <c r="A364" t="s">
        <v>918</v>
      </c>
      <c r="B364">
        <v>25</v>
      </c>
      <c r="C364">
        <v>9</v>
      </c>
      <c r="D364">
        <v>2018</v>
      </c>
      <c r="E364" t="s">
        <v>920</v>
      </c>
      <c r="F364" t="s">
        <v>30</v>
      </c>
      <c r="G364" t="s">
        <v>921</v>
      </c>
      <c r="H364" t="s">
        <v>14</v>
      </c>
      <c r="I364" t="s">
        <v>90</v>
      </c>
      <c r="J364" t="s">
        <v>922</v>
      </c>
      <c r="K364" t="s">
        <v>17</v>
      </c>
      <c r="L364">
        <v>488.64600000000002</v>
      </c>
    </row>
    <row r="365" spans="1:12" x14ac:dyDescent="0.3">
      <c r="A365" t="s">
        <v>918</v>
      </c>
      <c r="B365">
        <v>25</v>
      </c>
      <c r="C365">
        <v>9</v>
      </c>
      <c r="D365">
        <v>2018</v>
      </c>
      <c r="E365" t="s">
        <v>920</v>
      </c>
      <c r="F365" t="s">
        <v>30</v>
      </c>
      <c r="G365" t="s">
        <v>921</v>
      </c>
      <c r="H365" t="s">
        <v>14</v>
      </c>
      <c r="I365" t="s">
        <v>90</v>
      </c>
      <c r="J365" t="s">
        <v>923</v>
      </c>
      <c r="K365" t="s">
        <v>26</v>
      </c>
      <c r="L365">
        <v>5.56</v>
      </c>
    </row>
    <row r="366" spans="1:12" x14ac:dyDescent="0.3">
      <c r="A366" t="s">
        <v>918</v>
      </c>
      <c r="B366">
        <v>25</v>
      </c>
      <c r="C366">
        <v>9</v>
      </c>
      <c r="D366">
        <v>2018</v>
      </c>
      <c r="E366" t="s">
        <v>920</v>
      </c>
      <c r="F366" t="s">
        <v>30</v>
      </c>
      <c r="G366" t="s">
        <v>921</v>
      </c>
      <c r="H366" t="s">
        <v>14</v>
      </c>
      <c r="I366" t="s">
        <v>90</v>
      </c>
      <c r="J366" t="s">
        <v>924</v>
      </c>
      <c r="K366" t="s">
        <v>17</v>
      </c>
      <c r="L366">
        <v>47.12</v>
      </c>
    </row>
    <row r="367" spans="1:12" x14ac:dyDescent="0.3">
      <c r="A367" t="s">
        <v>925</v>
      </c>
      <c r="B367">
        <v>24</v>
      </c>
      <c r="C367">
        <v>9</v>
      </c>
      <c r="D367">
        <v>2015</v>
      </c>
      <c r="E367" t="s">
        <v>926</v>
      </c>
      <c r="F367" t="s">
        <v>30</v>
      </c>
      <c r="G367" t="s">
        <v>927</v>
      </c>
      <c r="H367" t="s">
        <v>14</v>
      </c>
      <c r="I367" t="s">
        <v>24</v>
      </c>
      <c r="J367" t="s">
        <v>156</v>
      </c>
      <c r="K367" t="s">
        <v>26</v>
      </c>
      <c r="L367">
        <v>211.96</v>
      </c>
    </row>
    <row r="368" spans="1:12" x14ac:dyDescent="0.3">
      <c r="A368" t="s">
        <v>928</v>
      </c>
      <c r="B368">
        <v>21</v>
      </c>
      <c r="C368">
        <v>10</v>
      </c>
      <c r="D368">
        <v>2017</v>
      </c>
      <c r="E368" t="s">
        <v>929</v>
      </c>
      <c r="F368" t="s">
        <v>930</v>
      </c>
      <c r="G368" t="s">
        <v>931</v>
      </c>
      <c r="H368" t="s">
        <v>23</v>
      </c>
      <c r="I368" t="s">
        <v>90</v>
      </c>
      <c r="J368" t="s">
        <v>932</v>
      </c>
      <c r="K368" t="s">
        <v>26</v>
      </c>
      <c r="L368">
        <v>23.2</v>
      </c>
    </row>
    <row r="369" spans="1:12" x14ac:dyDescent="0.3">
      <c r="A369" t="s">
        <v>928</v>
      </c>
      <c r="B369">
        <v>21</v>
      </c>
      <c r="C369">
        <v>10</v>
      </c>
      <c r="D369">
        <v>2017</v>
      </c>
      <c r="E369" t="s">
        <v>929</v>
      </c>
      <c r="F369" t="s">
        <v>930</v>
      </c>
      <c r="G369" t="s">
        <v>931</v>
      </c>
      <c r="H369" t="s">
        <v>23</v>
      </c>
      <c r="I369" t="s">
        <v>90</v>
      </c>
      <c r="J369" t="s">
        <v>933</v>
      </c>
      <c r="K369" t="s">
        <v>26</v>
      </c>
      <c r="L369">
        <v>7.36</v>
      </c>
    </row>
    <row r="370" spans="1:12" x14ac:dyDescent="0.3">
      <c r="A370" t="s">
        <v>928</v>
      </c>
      <c r="B370">
        <v>21</v>
      </c>
      <c r="C370">
        <v>10</v>
      </c>
      <c r="D370">
        <v>2017</v>
      </c>
      <c r="E370" t="s">
        <v>929</v>
      </c>
      <c r="F370" t="s">
        <v>930</v>
      </c>
      <c r="G370" t="s">
        <v>931</v>
      </c>
      <c r="H370" t="s">
        <v>23</v>
      </c>
      <c r="I370" t="s">
        <v>90</v>
      </c>
      <c r="J370" t="s">
        <v>934</v>
      </c>
      <c r="K370" t="s">
        <v>26</v>
      </c>
      <c r="L370">
        <v>104.79</v>
      </c>
    </row>
    <row r="371" spans="1:12" x14ac:dyDescent="0.3">
      <c r="A371" t="s">
        <v>928</v>
      </c>
      <c r="B371">
        <v>21</v>
      </c>
      <c r="C371">
        <v>10</v>
      </c>
      <c r="D371">
        <v>2017</v>
      </c>
      <c r="E371" t="s">
        <v>929</v>
      </c>
      <c r="F371" t="s">
        <v>930</v>
      </c>
      <c r="G371" t="s">
        <v>931</v>
      </c>
      <c r="H371" t="s">
        <v>23</v>
      </c>
      <c r="I371" t="s">
        <v>90</v>
      </c>
      <c r="J371" t="s">
        <v>128</v>
      </c>
      <c r="K371" t="s">
        <v>17</v>
      </c>
      <c r="L371">
        <v>1043.92</v>
      </c>
    </row>
    <row r="372" spans="1:12" x14ac:dyDescent="0.3">
      <c r="A372" t="s">
        <v>935</v>
      </c>
      <c r="B372">
        <v>29</v>
      </c>
      <c r="C372">
        <v>5</v>
      </c>
      <c r="D372">
        <v>2018</v>
      </c>
      <c r="E372" t="s">
        <v>937</v>
      </c>
      <c r="F372" t="s">
        <v>30</v>
      </c>
      <c r="G372" t="s">
        <v>938</v>
      </c>
      <c r="H372" t="s">
        <v>14</v>
      </c>
      <c r="I372" t="s">
        <v>61</v>
      </c>
      <c r="J372" t="s">
        <v>939</v>
      </c>
      <c r="K372" t="s">
        <v>26</v>
      </c>
      <c r="L372">
        <v>25.92</v>
      </c>
    </row>
    <row r="373" spans="1:12" x14ac:dyDescent="0.3">
      <c r="A373" t="s">
        <v>935</v>
      </c>
      <c r="B373">
        <v>29</v>
      </c>
      <c r="C373">
        <v>5</v>
      </c>
      <c r="D373">
        <v>2018</v>
      </c>
      <c r="E373" t="s">
        <v>937</v>
      </c>
      <c r="F373" t="s">
        <v>30</v>
      </c>
      <c r="G373" t="s">
        <v>938</v>
      </c>
      <c r="H373" t="s">
        <v>14</v>
      </c>
      <c r="I373" t="s">
        <v>61</v>
      </c>
      <c r="J373" t="s">
        <v>940</v>
      </c>
      <c r="K373" t="s">
        <v>26</v>
      </c>
      <c r="L373">
        <v>53.423999999999999</v>
      </c>
    </row>
    <row r="374" spans="1:12" x14ac:dyDescent="0.3">
      <c r="A374" t="s">
        <v>941</v>
      </c>
      <c r="B374">
        <v>23</v>
      </c>
      <c r="C374">
        <v>7</v>
      </c>
      <c r="D374">
        <v>2015</v>
      </c>
      <c r="E374" t="s">
        <v>943</v>
      </c>
      <c r="F374" t="s">
        <v>30</v>
      </c>
      <c r="G374" t="s">
        <v>944</v>
      </c>
      <c r="H374" t="s">
        <v>14</v>
      </c>
      <c r="I374" t="s">
        <v>24</v>
      </c>
      <c r="J374" t="s">
        <v>862</v>
      </c>
      <c r="K374" t="s">
        <v>26</v>
      </c>
      <c r="L374">
        <v>8.16</v>
      </c>
    </row>
    <row r="375" spans="1:12" x14ac:dyDescent="0.3">
      <c r="A375" t="s">
        <v>941</v>
      </c>
      <c r="B375">
        <v>23</v>
      </c>
      <c r="C375">
        <v>7</v>
      </c>
      <c r="D375">
        <v>2015</v>
      </c>
      <c r="E375" t="s">
        <v>943</v>
      </c>
      <c r="F375" t="s">
        <v>30</v>
      </c>
      <c r="G375" t="s">
        <v>944</v>
      </c>
      <c r="H375" t="s">
        <v>14</v>
      </c>
      <c r="I375" t="s">
        <v>24</v>
      </c>
      <c r="J375" t="s">
        <v>945</v>
      </c>
      <c r="K375" t="s">
        <v>41</v>
      </c>
      <c r="L375">
        <v>1023.936</v>
      </c>
    </row>
    <row r="376" spans="1:12" x14ac:dyDescent="0.3">
      <c r="A376" t="s">
        <v>941</v>
      </c>
      <c r="B376">
        <v>23</v>
      </c>
      <c r="C376">
        <v>7</v>
      </c>
      <c r="D376">
        <v>2015</v>
      </c>
      <c r="E376" t="s">
        <v>943</v>
      </c>
      <c r="F376" t="s">
        <v>30</v>
      </c>
      <c r="G376" t="s">
        <v>944</v>
      </c>
      <c r="H376" t="s">
        <v>14</v>
      </c>
      <c r="I376" t="s">
        <v>24</v>
      </c>
      <c r="J376" t="s">
        <v>946</v>
      </c>
      <c r="K376" t="s">
        <v>26</v>
      </c>
      <c r="L376">
        <v>9.24</v>
      </c>
    </row>
    <row r="377" spans="1:12" x14ac:dyDescent="0.3">
      <c r="A377" t="s">
        <v>941</v>
      </c>
      <c r="B377">
        <v>23</v>
      </c>
      <c r="C377">
        <v>7</v>
      </c>
      <c r="D377">
        <v>2015</v>
      </c>
      <c r="E377" t="s">
        <v>943</v>
      </c>
      <c r="F377" t="s">
        <v>30</v>
      </c>
      <c r="G377" t="s">
        <v>944</v>
      </c>
      <c r="H377" t="s">
        <v>14</v>
      </c>
      <c r="I377" t="s">
        <v>24</v>
      </c>
      <c r="J377" t="s">
        <v>947</v>
      </c>
      <c r="K377" t="s">
        <v>41</v>
      </c>
      <c r="L377">
        <v>479.04</v>
      </c>
    </row>
    <row r="378" spans="1:12" x14ac:dyDescent="0.3">
      <c r="A378" t="s">
        <v>948</v>
      </c>
      <c r="B378">
        <v>28</v>
      </c>
      <c r="C378">
        <v>9</v>
      </c>
      <c r="D378">
        <v>2017</v>
      </c>
      <c r="E378" t="s">
        <v>950</v>
      </c>
      <c r="F378" t="s">
        <v>119</v>
      </c>
      <c r="G378" t="s">
        <v>951</v>
      </c>
      <c r="H378" t="s">
        <v>23</v>
      </c>
      <c r="I378" t="s">
        <v>61</v>
      </c>
      <c r="J378" t="s">
        <v>952</v>
      </c>
      <c r="K378" t="s">
        <v>26</v>
      </c>
      <c r="L378">
        <v>99.135999999999996</v>
      </c>
    </row>
    <row r="379" spans="1:12" x14ac:dyDescent="0.3">
      <c r="A379" t="s">
        <v>953</v>
      </c>
      <c r="B379">
        <v>27</v>
      </c>
      <c r="C379">
        <v>8</v>
      </c>
      <c r="D379">
        <v>2018</v>
      </c>
      <c r="E379" t="s">
        <v>955</v>
      </c>
      <c r="F379" t="s">
        <v>30</v>
      </c>
      <c r="G379" t="s">
        <v>956</v>
      </c>
      <c r="H379" t="s">
        <v>23</v>
      </c>
      <c r="I379" t="s">
        <v>90</v>
      </c>
      <c r="J379" t="s">
        <v>957</v>
      </c>
      <c r="K379" t="s">
        <v>17</v>
      </c>
      <c r="L379">
        <v>1488.424</v>
      </c>
    </row>
    <row r="380" spans="1:12" x14ac:dyDescent="0.3">
      <c r="A380" t="s">
        <v>958</v>
      </c>
      <c r="B380">
        <v>28</v>
      </c>
      <c r="C380">
        <v>4</v>
      </c>
      <c r="D380">
        <v>2016</v>
      </c>
      <c r="E380" t="s">
        <v>197</v>
      </c>
      <c r="F380" t="s">
        <v>30</v>
      </c>
      <c r="G380" t="s">
        <v>960</v>
      </c>
      <c r="H380" t="s">
        <v>14</v>
      </c>
      <c r="I380" t="s">
        <v>61</v>
      </c>
      <c r="J380" t="s">
        <v>961</v>
      </c>
      <c r="K380" t="s">
        <v>26</v>
      </c>
      <c r="L380">
        <v>8.6519999999999992</v>
      </c>
    </row>
    <row r="381" spans="1:12" x14ac:dyDescent="0.3">
      <c r="A381" t="s">
        <v>958</v>
      </c>
      <c r="B381">
        <v>28</v>
      </c>
      <c r="C381">
        <v>4</v>
      </c>
      <c r="D381">
        <v>2016</v>
      </c>
      <c r="E381" t="s">
        <v>197</v>
      </c>
      <c r="F381" t="s">
        <v>30</v>
      </c>
      <c r="G381" t="s">
        <v>960</v>
      </c>
      <c r="H381" t="s">
        <v>14</v>
      </c>
      <c r="I381" t="s">
        <v>61</v>
      </c>
      <c r="J381" t="s">
        <v>962</v>
      </c>
      <c r="K381" t="s">
        <v>26</v>
      </c>
      <c r="L381">
        <v>23.832000000000001</v>
      </c>
    </row>
    <row r="382" spans="1:12" x14ac:dyDescent="0.3">
      <c r="A382" t="s">
        <v>958</v>
      </c>
      <c r="B382">
        <v>28</v>
      </c>
      <c r="C382">
        <v>4</v>
      </c>
      <c r="D382">
        <v>2016</v>
      </c>
      <c r="E382" t="s">
        <v>197</v>
      </c>
      <c r="F382" t="s">
        <v>30</v>
      </c>
      <c r="G382" t="s">
        <v>960</v>
      </c>
      <c r="H382" t="s">
        <v>14</v>
      </c>
      <c r="I382" t="s">
        <v>61</v>
      </c>
      <c r="J382" t="s">
        <v>963</v>
      </c>
      <c r="K382" t="s">
        <v>26</v>
      </c>
      <c r="L382">
        <v>12.176</v>
      </c>
    </row>
    <row r="383" spans="1:12" x14ac:dyDescent="0.3">
      <c r="A383" t="s">
        <v>964</v>
      </c>
      <c r="B383">
        <v>28</v>
      </c>
      <c r="C383">
        <v>10</v>
      </c>
      <c r="D383">
        <v>2017</v>
      </c>
      <c r="E383" t="s">
        <v>965</v>
      </c>
      <c r="F383" t="s">
        <v>119</v>
      </c>
      <c r="G383" t="s">
        <v>966</v>
      </c>
      <c r="H383" t="s">
        <v>23</v>
      </c>
      <c r="I383" t="s">
        <v>24</v>
      </c>
      <c r="J383" t="s">
        <v>967</v>
      </c>
      <c r="K383" t="s">
        <v>26</v>
      </c>
      <c r="L383">
        <v>50.96</v>
      </c>
    </row>
    <row r="384" spans="1:12" x14ac:dyDescent="0.3">
      <c r="A384" t="s">
        <v>964</v>
      </c>
      <c r="B384">
        <v>28</v>
      </c>
      <c r="C384">
        <v>10</v>
      </c>
      <c r="D384">
        <v>2017</v>
      </c>
      <c r="E384" t="s">
        <v>965</v>
      </c>
      <c r="F384" t="s">
        <v>119</v>
      </c>
      <c r="G384" t="s">
        <v>966</v>
      </c>
      <c r="H384" t="s">
        <v>23</v>
      </c>
      <c r="I384" t="s">
        <v>24</v>
      </c>
      <c r="J384" t="s">
        <v>968</v>
      </c>
      <c r="K384" t="s">
        <v>26</v>
      </c>
      <c r="L384">
        <v>49.536000000000001</v>
      </c>
    </row>
    <row r="385" spans="1:12" x14ac:dyDescent="0.3">
      <c r="A385" t="s">
        <v>969</v>
      </c>
      <c r="B385">
        <v>26</v>
      </c>
      <c r="C385">
        <v>6</v>
      </c>
      <c r="D385">
        <v>2016</v>
      </c>
      <c r="E385" t="s">
        <v>970</v>
      </c>
      <c r="F385" t="s">
        <v>12</v>
      </c>
      <c r="G385" t="s">
        <v>971</v>
      </c>
      <c r="H385" t="s">
        <v>23</v>
      </c>
      <c r="I385" t="s">
        <v>61</v>
      </c>
      <c r="J385" t="s">
        <v>972</v>
      </c>
      <c r="K385" t="s">
        <v>41</v>
      </c>
      <c r="L385">
        <v>41.9</v>
      </c>
    </row>
    <row r="386" spans="1:12" x14ac:dyDescent="0.3">
      <c r="A386" t="s">
        <v>973</v>
      </c>
      <c r="B386">
        <v>27</v>
      </c>
      <c r="C386">
        <v>11</v>
      </c>
      <c r="D386">
        <v>2016</v>
      </c>
      <c r="E386" t="s">
        <v>975</v>
      </c>
      <c r="F386" t="s">
        <v>30</v>
      </c>
      <c r="G386" t="s">
        <v>976</v>
      </c>
      <c r="H386" t="s">
        <v>14</v>
      </c>
      <c r="I386" t="s">
        <v>15</v>
      </c>
      <c r="J386" t="s">
        <v>977</v>
      </c>
      <c r="K386" t="s">
        <v>17</v>
      </c>
      <c r="L386">
        <v>375.45749999999998</v>
      </c>
    </row>
    <row r="387" spans="1:12" x14ac:dyDescent="0.3">
      <c r="A387" t="s">
        <v>973</v>
      </c>
      <c r="B387">
        <v>27</v>
      </c>
      <c r="C387">
        <v>11</v>
      </c>
      <c r="D387">
        <v>2016</v>
      </c>
      <c r="E387" t="s">
        <v>975</v>
      </c>
      <c r="F387" t="s">
        <v>30</v>
      </c>
      <c r="G387" t="s">
        <v>976</v>
      </c>
      <c r="H387" t="s">
        <v>14</v>
      </c>
      <c r="I387" t="s">
        <v>15</v>
      </c>
      <c r="J387" t="s">
        <v>978</v>
      </c>
      <c r="K387" t="s">
        <v>41</v>
      </c>
      <c r="L387">
        <v>83.975999999999999</v>
      </c>
    </row>
    <row r="388" spans="1:12" x14ac:dyDescent="0.3">
      <c r="A388" t="s">
        <v>979</v>
      </c>
      <c r="B388">
        <v>3</v>
      </c>
      <c r="C388">
        <v>12</v>
      </c>
      <c r="D388">
        <v>2016</v>
      </c>
      <c r="E388" t="s">
        <v>981</v>
      </c>
      <c r="F388" t="s">
        <v>30</v>
      </c>
      <c r="G388" t="s">
        <v>982</v>
      </c>
      <c r="H388" t="s">
        <v>23</v>
      </c>
      <c r="I388" t="s">
        <v>90</v>
      </c>
      <c r="J388" t="s">
        <v>983</v>
      </c>
      <c r="K388" t="s">
        <v>41</v>
      </c>
      <c r="L388">
        <v>482.34</v>
      </c>
    </row>
    <row r="389" spans="1:12" x14ac:dyDescent="0.3">
      <c r="A389" t="s">
        <v>979</v>
      </c>
      <c r="B389">
        <v>3</v>
      </c>
      <c r="C389">
        <v>12</v>
      </c>
      <c r="D389">
        <v>2016</v>
      </c>
      <c r="E389" t="s">
        <v>981</v>
      </c>
      <c r="F389" t="s">
        <v>30</v>
      </c>
      <c r="G389" t="s">
        <v>982</v>
      </c>
      <c r="H389" t="s">
        <v>23</v>
      </c>
      <c r="I389" t="s">
        <v>90</v>
      </c>
      <c r="J389" t="s">
        <v>984</v>
      </c>
      <c r="K389" t="s">
        <v>17</v>
      </c>
      <c r="L389">
        <v>2.96</v>
      </c>
    </row>
    <row r="390" spans="1:12" x14ac:dyDescent="0.3">
      <c r="A390" t="s">
        <v>985</v>
      </c>
      <c r="B390">
        <v>24</v>
      </c>
      <c r="C390">
        <v>11</v>
      </c>
      <c r="D390">
        <v>2015</v>
      </c>
      <c r="E390" t="s">
        <v>235</v>
      </c>
      <c r="F390" t="s">
        <v>119</v>
      </c>
      <c r="G390" t="s">
        <v>986</v>
      </c>
      <c r="H390" t="s">
        <v>14</v>
      </c>
      <c r="I390" t="s">
        <v>90</v>
      </c>
      <c r="J390" t="s">
        <v>987</v>
      </c>
      <c r="K390" t="s">
        <v>26</v>
      </c>
      <c r="L390">
        <v>2.6240000000000001</v>
      </c>
    </row>
    <row r="391" spans="1:12" x14ac:dyDescent="0.3">
      <c r="A391" t="s">
        <v>988</v>
      </c>
      <c r="B391">
        <v>11</v>
      </c>
      <c r="C391">
        <v>12</v>
      </c>
      <c r="D391">
        <v>2018</v>
      </c>
      <c r="E391" t="s">
        <v>989</v>
      </c>
      <c r="F391" t="s">
        <v>30</v>
      </c>
      <c r="G391" t="s">
        <v>990</v>
      </c>
      <c r="H391" t="s">
        <v>14</v>
      </c>
      <c r="I391" t="s">
        <v>90</v>
      </c>
      <c r="J391" t="s">
        <v>991</v>
      </c>
      <c r="K391" t="s">
        <v>26</v>
      </c>
      <c r="L391">
        <v>23.36</v>
      </c>
    </row>
    <row r="392" spans="1:12" x14ac:dyDescent="0.3">
      <c r="A392" t="s">
        <v>988</v>
      </c>
      <c r="B392">
        <v>11</v>
      </c>
      <c r="C392">
        <v>12</v>
      </c>
      <c r="D392">
        <v>2018</v>
      </c>
      <c r="E392" t="s">
        <v>989</v>
      </c>
      <c r="F392" t="s">
        <v>30</v>
      </c>
      <c r="G392" t="s">
        <v>990</v>
      </c>
      <c r="H392" t="s">
        <v>14</v>
      </c>
      <c r="I392" t="s">
        <v>90</v>
      </c>
      <c r="J392" t="s">
        <v>265</v>
      </c>
      <c r="K392" t="s">
        <v>41</v>
      </c>
      <c r="L392">
        <v>39.979999999999997</v>
      </c>
    </row>
    <row r="393" spans="1:12" x14ac:dyDescent="0.3">
      <c r="A393" t="s">
        <v>992</v>
      </c>
      <c r="B393">
        <v>21</v>
      </c>
      <c r="C393">
        <v>9</v>
      </c>
      <c r="D393">
        <v>2015</v>
      </c>
      <c r="E393" t="s">
        <v>993</v>
      </c>
      <c r="F393" t="s">
        <v>12</v>
      </c>
      <c r="G393" t="s">
        <v>994</v>
      </c>
      <c r="H393" t="s">
        <v>14</v>
      </c>
      <c r="I393" t="s">
        <v>24</v>
      </c>
      <c r="J393" t="s">
        <v>995</v>
      </c>
      <c r="K393" t="s">
        <v>41</v>
      </c>
      <c r="L393">
        <v>246.38399999999999</v>
      </c>
    </row>
    <row r="394" spans="1:12" x14ac:dyDescent="0.3">
      <c r="A394" t="s">
        <v>992</v>
      </c>
      <c r="B394">
        <v>21</v>
      </c>
      <c r="C394">
        <v>9</v>
      </c>
      <c r="D394">
        <v>2015</v>
      </c>
      <c r="E394" t="s">
        <v>993</v>
      </c>
      <c r="F394" t="s">
        <v>12</v>
      </c>
      <c r="G394" t="s">
        <v>994</v>
      </c>
      <c r="H394" t="s">
        <v>14</v>
      </c>
      <c r="I394" t="s">
        <v>24</v>
      </c>
      <c r="J394" t="s">
        <v>996</v>
      </c>
      <c r="K394" t="s">
        <v>41</v>
      </c>
      <c r="L394">
        <v>1799.97</v>
      </c>
    </row>
    <row r="395" spans="1:12" x14ac:dyDescent="0.3">
      <c r="A395" t="s">
        <v>997</v>
      </c>
      <c r="B395">
        <v>7</v>
      </c>
      <c r="C395">
        <v>6</v>
      </c>
      <c r="D395">
        <v>2015</v>
      </c>
      <c r="E395" t="s">
        <v>999</v>
      </c>
      <c r="F395" t="s">
        <v>12</v>
      </c>
      <c r="G395" t="s">
        <v>1000</v>
      </c>
      <c r="H395" t="s">
        <v>23</v>
      </c>
      <c r="I395" t="s">
        <v>61</v>
      </c>
      <c r="J395" t="s">
        <v>1001</v>
      </c>
      <c r="K395" t="s">
        <v>26</v>
      </c>
      <c r="L395">
        <v>12.462</v>
      </c>
    </row>
    <row r="396" spans="1:12" x14ac:dyDescent="0.3">
      <c r="A396" t="s">
        <v>1002</v>
      </c>
      <c r="B396">
        <v>30</v>
      </c>
      <c r="C396">
        <v>6</v>
      </c>
      <c r="D396">
        <v>2018</v>
      </c>
      <c r="E396" t="s">
        <v>1004</v>
      </c>
      <c r="F396" t="s">
        <v>30</v>
      </c>
      <c r="G396" t="s">
        <v>1005</v>
      </c>
      <c r="H396" t="s">
        <v>60</v>
      </c>
      <c r="I396" t="s">
        <v>24</v>
      </c>
      <c r="J396" t="s">
        <v>1006</v>
      </c>
      <c r="K396" t="s">
        <v>26</v>
      </c>
      <c r="L396">
        <v>75.792000000000002</v>
      </c>
    </row>
    <row r="397" spans="1:12" x14ac:dyDescent="0.3">
      <c r="A397" t="s">
        <v>1007</v>
      </c>
      <c r="B397">
        <v>17</v>
      </c>
      <c r="C397">
        <v>10</v>
      </c>
      <c r="D397">
        <v>2018</v>
      </c>
      <c r="E397" t="s">
        <v>113</v>
      </c>
      <c r="F397" t="s">
        <v>12</v>
      </c>
      <c r="G397" t="s">
        <v>1008</v>
      </c>
      <c r="H397" t="s">
        <v>23</v>
      </c>
      <c r="I397" t="s">
        <v>90</v>
      </c>
      <c r="J397" t="s">
        <v>1009</v>
      </c>
      <c r="K397" t="s">
        <v>26</v>
      </c>
      <c r="L397">
        <v>49.96</v>
      </c>
    </row>
    <row r="398" spans="1:12" x14ac:dyDescent="0.3">
      <c r="A398" t="s">
        <v>1007</v>
      </c>
      <c r="B398">
        <v>17</v>
      </c>
      <c r="C398">
        <v>10</v>
      </c>
      <c r="D398">
        <v>2018</v>
      </c>
      <c r="E398" t="s">
        <v>113</v>
      </c>
      <c r="F398" t="s">
        <v>12</v>
      </c>
      <c r="G398" t="s">
        <v>1008</v>
      </c>
      <c r="H398" t="s">
        <v>23</v>
      </c>
      <c r="I398" t="s">
        <v>90</v>
      </c>
      <c r="J398" t="s">
        <v>1010</v>
      </c>
      <c r="K398" t="s">
        <v>26</v>
      </c>
      <c r="L398">
        <v>12.96</v>
      </c>
    </row>
    <row r="399" spans="1:12" x14ac:dyDescent="0.3">
      <c r="A399" t="s">
        <v>1011</v>
      </c>
      <c r="B399">
        <v>31</v>
      </c>
      <c r="C399">
        <v>10</v>
      </c>
      <c r="D399">
        <v>2016</v>
      </c>
      <c r="E399" t="s">
        <v>1012</v>
      </c>
      <c r="F399" t="s">
        <v>30</v>
      </c>
      <c r="G399" t="s">
        <v>59</v>
      </c>
      <c r="H399" t="s">
        <v>60</v>
      </c>
      <c r="I399" t="s">
        <v>61</v>
      </c>
      <c r="J399" t="s">
        <v>1013</v>
      </c>
      <c r="K399" t="s">
        <v>26</v>
      </c>
      <c r="L399">
        <v>70.12</v>
      </c>
    </row>
    <row r="400" spans="1:12" x14ac:dyDescent="0.3">
      <c r="A400" t="s">
        <v>1014</v>
      </c>
      <c r="B400">
        <v>8</v>
      </c>
      <c r="C400">
        <v>9</v>
      </c>
      <c r="D400">
        <v>2017</v>
      </c>
      <c r="E400" t="s">
        <v>1016</v>
      </c>
      <c r="F400" t="s">
        <v>12</v>
      </c>
      <c r="G400" t="s">
        <v>1017</v>
      </c>
      <c r="H400" t="s">
        <v>14</v>
      </c>
      <c r="I400" t="s">
        <v>61</v>
      </c>
      <c r="J400" t="s">
        <v>1018</v>
      </c>
      <c r="K400" t="s">
        <v>26</v>
      </c>
      <c r="L400">
        <v>35.951999999999998</v>
      </c>
    </row>
    <row r="401" spans="1:12" x14ac:dyDescent="0.3">
      <c r="A401" t="s">
        <v>1014</v>
      </c>
      <c r="B401">
        <v>8</v>
      </c>
      <c r="C401">
        <v>9</v>
      </c>
      <c r="D401">
        <v>2017</v>
      </c>
      <c r="E401" t="s">
        <v>1016</v>
      </c>
      <c r="F401" t="s">
        <v>12</v>
      </c>
      <c r="G401" t="s">
        <v>1017</v>
      </c>
      <c r="H401" t="s">
        <v>14</v>
      </c>
      <c r="I401" t="s">
        <v>61</v>
      </c>
      <c r="J401" t="s">
        <v>105</v>
      </c>
      <c r="K401" t="s">
        <v>17</v>
      </c>
      <c r="L401">
        <v>2396.2656000000002</v>
      </c>
    </row>
    <row r="402" spans="1:12" x14ac:dyDescent="0.3">
      <c r="A402" t="s">
        <v>1014</v>
      </c>
      <c r="B402">
        <v>8</v>
      </c>
      <c r="C402">
        <v>9</v>
      </c>
      <c r="D402">
        <v>2017</v>
      </c>
      <c r="E402" t="s">
        <v>1016</v>
      </c>
      <c r="F402" t="s">
        <v>12</v>
      </c>
      <c r="G402" t="s">
        <v>1017</v>
      </c>
      <c r="H402" t="s">
        <v>14</v>
      </c>
      <c r="I402" t="s">
        <v>61</v>
      </c>
      <c r="J402" t="s">
        <v>1019</v>
      </c>
      <c r="K402" t="s">
        <v>26</v>
      </c>
      <c r="L402">
        <v>131.136</v>
      </c>
    </row>
    <row r="403" spans="1:12" x14ac:dyDescent="0.3">
      <c r="A403" t="s">
        <v>1014</v>
      </c>
      <c r="B403">
        <v>8</v>
      </c>
      <c r="C403">
        <v>9</v>
      </c>
      <c r="D403">
        <v>2017</v>
      </c>
      <c r="E403" t="s">
        <v>1016</v>
      </c>
      <c r="F403" t="s">
        <v>12</v>
      </c>
      <c r="G403" t="s">
        <v>1017</v>
      </c>
      <c r="H403" t="s">
        <v>14</v>
      </c>
      <c r="I403" t="s">
        <v>61</v>
      </c>
      <c r="J403" t="s">
        <v>1020</v>
      </c>
      <c r="K403" t="s">
        <v>41</v>
      </c>
      <c r="L403">
        <v>57.584000000000003</v>
      </c>
    </row>
    <row r="404" spans="1:12" x14ac:dyDescent="0.3">
      <c r="A404" t="s">
        <v>1021</v>
      </c>
      <c r="B404">
        <v>24</v>
      </c>
      <c r="C404">
        <v>12</v>
      </c>
      <c r="D404">
        <v>2015</v>
      </c>
      <c r="E404" t="s">
        <v>371</v>
      </c>
      <c r="F404" t="s">
        <v>119</v>
      </c>
      <c r="G404" t="s">
        <v>1023</v>
      </c>
      <c r="H404" t="s">
        <v>14</v>
      </c>
      <c r="I404" t="s">
        <v>15</v>
      </c>
      <c r="J404" t="s">
        <v>1024</v>
      </c>
      <c r="K404" t="s">
        <v>26</v>
      </c>
      <c r="L404">
        <v>9.5679999999999996</v>
      </c>
    </row>
    <row r="405" spans="1:12" x14ac:dyDescent="0.3">
      <c r="A405" t="s">
        <v>1025</v>
      </c>
      <c r="B405">
        <v>16</v>
      </c>
      <c r="C405">
        <v>4</v>
      </c>
      <c r="D405">
        <v>2015</v>
      </c>
      <c r="E405" t="s">
        <v>1027</v>
      </c>
      <c r="F405" t="s">
        <v>30</v>
      </c>
      <c r="G405" t="s">
        <v>443</v>
      </c>
      <c r="H405" t="s">
        <v>23</v>
      </c>
      <c r="I405" t="s">
        <v>15</v>
      </c>
      <c r="J405" t="s">
        <v>1028</v>
      </c>
      <c r="K405" t="s">
        <v>26</v>
      </c>
      <c r="L405">
        <v>39.072000000000003</v>
      </c>
    </row>
    <row r="406" spans="1:12" x14ac:dyDescent="0.3">
      <c r="A406" t="s">
        <v>1029</v>
      </c>
      <c r="B406">
        <v>24</v>
      </c>
      <c r="C406">
        <v>12</v>
      </c>
      <c r="D406">
        <v>2018</v>
      </c>
      <c r="E406" t="s">
        <v>1031</v>
      </c>
      <c r="F406" t="s">
        <v>30</v>
      </c>
      <c r="G406" t="s">
        <v>1032</v>
      </c>
      <c r="H406" t="s">
        <v>14</v>
      </c>
      <c r="I406" t="s">
        <v>90</v>
      </c>
      <c r="J406" t="s">
        <v>1033</v>
      </c>
      <c r="K406" t="s">
        <v>26</v>
      </c>
      <c r="L406">
        <v>35.909999999999997</v>
      </c>
    </row>
    <row r="407" spans="1:12" x14ac:dyDescent="0.3">
      <c r="A407" t="s">
        <v>1034</v>
      </c>
      <c r="B407">
        <v>8</v>
      </c>
      <c r="C407">
        <v>12</v>
      </c>
      <c r="D407">
        <v>2018</v>
      </c>
      <c r="E407" t="s">
        <v>1036</v>
      </c>
      <c r="F407" t="s">
        <v>30</v>
      </c>
      <c r="G407" t="s">
        <v>1037</v>
      </c>
      <c r="H407" t="s">
        <v>14</v>
      </c>
      <c r="I407" t="s">
        <v>24</v>
      </c>
      <c r="J407" t="s">
        <v>1020</v>
      </c>
      <c r="K407" t="s">
        <v>41</v>
      </c>
      <c r="L407">
        <v>179.95</v>
      </c>
    </row>
    <row r="408" spans="1:12" x14ac:dyDescent="0.3">
      <c r="A408" t="s">
        <v>1034</v>
      </c>
      <c r="B408">
        <v>8</v>
      </c>
      <c r="C408">
        <v>12</v>
      </c>
      <c r="D408">
        <v>2018</v>
      </c>
      <c r="E408" t="s">
        <v>1036</v>
      </c>
      <c r="F408" t="s">
        <v>30</v>
      </c>
      <c r="G408" t="s">
        <v>1037</v>
      </c>
      <c r="H408" t="s">
        <v>14</v>
      </c>
      <c r="I408" t="s">
        <v>24</v>
      </c>
      <c r="J408" t="s">
        <v>1038</v>
      </c>
      <c r="K408" t="s">
        <v>41</v>
      </c>
      <c r="L408">
        <v>1199.9760000000001</v>
      </c>
    </row>
    <row r="409" spans="1:12" x14ac:dyDescent="0.3">
      <c r="A409" t="s">
        <v>1034</v>
      </c>
      <c r="B409">
        <v>8</v>
      </c>
      <c r="C409">
        <v>12</v>
      </c>
      <c r="D409">
        <v>2018</v>
      </c>
      <c r="E409" t="s">
        <v>1036</v>
      </c>
      <c r="F409" t="s">
        <v>30</v>
      </c>
      <c r="G409" t="s">
        <v>1037</v>
      </c>
      <c r="H409" t="s">
        <v>14</v>
      </c>
      <c r="I409" t="s">
        <v>24</v>
      </c>
      <c r="J409" t="s">
        <v>1039</v>
      </c>
      <c r="K409" t="s">
        <v>26</v>
      </c>
      <c r="L409">
        <v>27.15</v>
      </c>
    </row>
    <row r="410" spans="1:12" x14ac:dyDescent="0.3">
      <c r="A410" t="s">
        <v>1034</v>
      </c>
      <c r="B410">
        <v>8</v>
      </c>
      <c r="C410">
        <v>12</v>
      </c>
      <c r="D410">
        <v>2018</v>
      </c>
      <c r="E410" t="s">
        <v>1036</v>
      </c>
      <c r="F410" t="s">
        <v>30</v>
      </c>
      <c r="G410" t="s">
        <v>1037</v>
      </c>
      <c r="H410" t="s">
        <v>14</v>
      </c>
      <c r="I410" t="s">
        <v>24</v>
      </c>
      <c r="J410" t="s">
        <v>1040</v>
      </c>
      <c r="K410" t="s">
        <v>17</v>
      </c>
      <c r="L410">
        <v>1004.024</v>
      </c>
    </row>
    <row r="411" spans="1:12" x14ac:dyDescent="0.3">
      <c r="A411" t="s">
        <v>1034</v>
      </c>
      <c r="B411">
        <v>8</v>
      </c>
      <c r="C411">
        <v>12</v>
      </c>
      <c r="D411">
        <v>2018</v>
      </c>
      <c r="E411" t="s">
        <v>1036</v>
      </c>
      <c r="F411" t="s">
        <v>30</v>
      </c>
      <c r="G411" t="s">
        <v>1037</v>
      </c>
      <c r="H411" t="s">
        <v>14</v>
      </c>
      <c r="I411" t="s">
        <v>24</v>
      </c>
      <c r="J411" t="s">
        <v>1041</v>
      </c>
      <c r="K411" t="s">
        <v>26</v>
      </c>
      <c r="L411">
        <v>9.68</v>
      </c>
    </row>
    <row r="412" spans="1:12" x14ac:dyDescent="0.3">
      <c r="A412" t="s">
        <v>1034</v>
      </c>
      <c r="B412">
        <v>8</v>
      </c>
      <c r="C412">
        <v>12</v>
      </c>
      <c r="D412">
        <v>2018</v>
      </c>
      <c r="E412" t="s">
        <v>1036</v>
      </c>
      <c r="F412" t="s">
        <v>30</v>
      </c>
      <c r="G412" t="s">
        <v>1037</v>
      </c>
      <c r="H412" t="s">
        <v>14</v>
      </c>
      <c r="I412" t="s">
        <v>24</v>
      </c>
      <c r="J412" t="s">
        <v>1042</v>
      </c>
      <c r="K412" t="s">
        <v>26</v>
      </c>
      <c r="L412">
        <v>28.35</v>
      </c>
    </row>
    <row r="413" spans="1:12" x14ac:dyDescent="0.3">
      <c r="A413" t="s">
        <v>1034</v>
      </c>
      <c r="B413">
        <v>8</v>
      </c>
      <c r="C413">
        <v>12</v>
      </c>
      <c r="D413">
        <v>2018</v>
      </c>
      <c r="E413" t="s">
        <v>1036</v>
      </c>
      <c r="F413" t="s">
        <v>30</v>
      </c>
      <c r="G413" t="s">
        <v>1037</v>
      </c>
      <c r="H413" t="s">
        <v>14</v>
      </c>
      <c r="I413" t="s">
        <v>24</v>
      </c>
      <c r="J413" t="s">
        <v>899</v>
      </c>
      <c r="K413" t="s">
        <v>26</v>
      </c>
      <c r="L413">
        <v>55.98</v>
      </c>
    </row>
    <row r="414" spans="1:12" x14ac:dyDescent="0.3">
      <c r="A414" t="s">
        <v>1034</v>
      </c>
      <c r="B414">
        <v>8</v>
      </c>
      <c r="C414">
        <v>12</v>
      </c>
      <c r="D414">
        <v>2018</v>
      </c>
      <c r="E414" t="s">
        <v>1036</v>
      </c>
      <c r="F414" t="s">
        <v>30</v>
      </c>
      <c r="G414" t="s">
        <v>1037</v>
      </c>
      <c r="H414" t="s">
        <v>14</v>
      </c>
      <c r="I414" t="s">
        <v>24</v>
      </c>
      <c r="J414" t="s">
        <v>1043</v>
      </c>
      <c r="K414" t="s">
        <v>17</v>
      </c>
      <c r="L414">
        <v>1336.829</v>
      </c>
    </row>
    <row r="415" spans="1:12" x14ac:dyDescent="0.3">
      <c r="A415" t="s">
        <v>1034</v>
      </c>
      <c r="B415">
        <v>8</v>
      </c>
      <c r="C415">
        <v>12</v>
      </c>
      <c r="D415">
        <v>2018</v>
      </c>
      <c r="E415" t="s">
        <v>1036</v>
      </c>
      <c r="F415" t="s">
        <v>30</v>
      </c>
      <c r="G415" t="s">
        <v>1037</v>
      </c>
      <c r="H415" t="s">
        <v>14</v>
      </c>
      <c r="I415" t="s">
        <v>24</v>
      </c>
      <c r="J415" t="s">
        <v>1044</v>
      </c>
      <c r="K415" t="s">
        <v>17</v>
      </c>
      <c r="L415">
        <v>113.568</v>
      </c>
    </row>
    <row r="416" spans="1:12" x14ac:dyDescent="0.3">
      <c r="A416" t="s">
        <v>1045</v>
      </c>
      <c r="B416">
        <v>3</v>
      </c>
      <c r="C416">
        <v>11</v>
      </c>
      <c r="D416">
        <v>2018</v>
      </c>
      <c r="E416" t="s">
        <v>1046</v>
      </c>
      <c r="F416" t="s">
        <v>30</v>
      </c>
      <c r="G416" t="s">
        <v>1047</v>
      </c>
      <c r="H416" t="s">
        <v>23</v>
      </c>
      <c r="I416" t="s">
        <v>24</v>
      </c>
      <c r="J416" t="s">
        <v>1048</v>
      </c>
      <c r="K416" t="s">
        <v>26</v>
      </c>
      <c r="L416">
        <v>139.86000000000001</v>
      </c>
    </row>
    <row r="417" spans="1:12" x14ac:dyDescent="0.3">
      <c r="A417" t="s">
        <v>1045</v>
      </c>
      <c r="B417">
        <v>3</v>
      </c>
      <c r="C417">
        <v>11</v>
      </c>
      <c r="D417">
        <v>2018</v>
      </c>
      <c r="E417" t="s">
        <v>1046</v>
      </c>
      <c r="F417" t="s">
        <v>30</v>
      </c>
      <c r="G417" t="s">
        <v>1047</v>
      </c>
      <c r="H417" t="s">
        <v>23</v>
      </c>
      <c r="I417" t="s">
        <v>24</v>
      </c>
      <c r="J417" t="s">
        <v>776</v>
      </c>
      <c r="K417" t="s">
        <v>17</v>
      </c>
      <c r="L417">
        <v>307.13600000000002</v>
      </c>
    </row>
    <row r="418" spans="1:12" x14ac:dyDescent="0.3">
      <c r="A418" t="s">
        <v>1049</v>
      </c>
      <c r="B418">
        <v>24</v>
      </c>
      <c r="C418">
        <v>6</v>
      </c>
      <c r="D418">
        <v>2018</v>
      </c>
      <c r="E418" t="s">
        <v>1050</v>
      </c>
      <c r="F418" t="s">
        <v>30</v>
      </c>
      <c r="G418" t="s">
        <v>1051</v>
      </c>
      <c r="H418" t="s">
        <v>14</v>
      </c>
      <c r="I418" t="s">
        <v>24</v>
      </c>
      <c r="J418" t="s">
        <v>1052</v>
      </c>
      <c r="K418" t="s">
        <v>26</v>
      </c>
      <c r="L418">
        <v>95.92</v>
      </c>
    </row>
    <row r="419" spans="1:12" x14ac:dyDescent="0.3">
      <c r="A419" t="s">
        <v>1053</v>
      </c>
      <c r="B419">
        <v>14</v>
      </c>
      <c r="C419">
        <v>4</v>
      </c>
      <c r="D419">
        <v>2017</v>
      </c>
      <c r="E419" t="s">
        <v>1055</v>
      </c>
      <c r="F419" t="s">
        <v>30</v>
      </c>
      <c r="G419" t="s">
        <v>1056</v>
      </c>
      <c r="H419" t="s">
        <v>14</v>
      </c>
      <c r="I419" t="s">
        <v>24</v>
      </c>
      <c r="J419" t="s">
        <v>1057</v>
      </c>
      <c r="K419" t="s">
        <v>17</v>
      </c>
      <c r="L419">
        <v>383.8</v>
      </c>
    </row>
    <row r="420" spans="1:12" x14ac:dyDescent="0.3">
      <c r="A420" t="s">
        <v>1058</v>
      </c>
      <c r="B420">
        <v>6</v>
      </c>
      <c r="C420">
        <v>11</v>
      </c>
      <c r="D420">
        <v>2018</v>
      </c>
      <c r="E420" t="s">
        <v>1059</v>
      </c>
      <c r="F420" t="s">
        <v>30</v>
      </c>
      <c r="G420" t="s">
        <v>915</v>
      </c>
      <c r="H420" t="s">
        <v>23</v>
      </c>
      <c r="I420" t="s">
        <v>15</v>
      </c>
      <c r="J420" t="s">
        <v>1060</v>
      </c>
      <c r="K420" t="s">
        <v>26</v>
      </c>
      <c r="L420">
        <v>5.78</v>
      </c>
    </row>
    <row r="421" spans="1:12" x14ac:dyDescent="0.3">
      <c r="A421" t="s">
        <v>1061</v>
      </c>
      <c r="B421">
        <v>4</v>
      </c>
      <c r="C421">
        <v>3</v>
      </c>
      <c r="D421">
        <v>2018</v>
      </c>
      <c r="E421" t="s">
        <v>1062</v>
      </c>
      <c r="F421" t="s">
        <v>30</v>
      </c>
      <c r="G421" t="s">
        <v>825</v>
      </c>
      <c r="H421" t="s">
        <v>23</v>
      </c>
      <c r="I421" t="s">
        <v>24</v>
      </c>
      <c r="J421" t="s">
        <v>1063</v>
      </c>
      <c r="K421" t="s">
        <v>26</v>
      </c>
      <c r="L421">
        <v>9.32</v>
      </c>
    </row>
    <row r="422" spans="1:12" x14ac:dyDescent="0.3">
      <c r="A422" t="s">
        <v>1061</v>
      </c>
      <c r="B422">
        <v>4</v>
      </c>
      <c r="C422">
        <v>3</v>
      </c>
      <c r="D422">
        <v>2018</v>
      </c>
      <c r="E422" t="s">
        <v>1062</v>
      </c>
      <c r="F422" t="s">
        <v>30</v>
      </c>
      <c r="G422" t="s">
        <v>825</v>
      </c>
      <c r="H422" t="s">
        <v>23</v>
      </c>
      <c r="I422" t="s">
        <v>24</v>
      </c>
      <c r="J422" t="s">
        <v>1064</v>
      </c>
      <c r="K422" t="s">
        <v>26</v>
      </c>
      <c r="L422">
        <v>15.25</v>
      </c>
    </row>
    <row r="423" spans="1:12" x14ac:dyDescent="0.3">
      <c r="A423" t="s">
        <v>1065</v>
      </c>
      <c r="B423">
        <v>22</v>
      </c>
      <c r="C423">
        <v>6</v>
      </c>
      <c r="D423">
        <v>2015</v>
      </c>
      <c r="E423" t="s">
        <v>1067</v>
      </c>
      <c r="F423" t="s">
        <v>119</v>
      </c>
      <c r="G423" t="s">
        <v>223</v>
      </c>
      <c r="H423" t="s">
        <v>14</v>
      </c>
      <c r="I423" t="s">
        <v>24</v>
      </c>
      <c r="J423" t="s">
        <v>1068</v>
      </c>
      <c r="K423" t="s">
        <v>41</v>
      </c>
      <c r="L423">
        <v>196.75200000000001</v>
      </c>
    </row>
    <row r="424" spans="1:12" x14ac:dyDescent="0.3">
      <c r="A424" t="s">
        <v>1069</v>
      </c>
      <c r="B424">
        <v>19</v>
      </c>
      <c r="C424">
        <v>10</v>
      </c>
      <c r="D424">
        <v>2018</v>
      </c>
      <c r="E424" t="s">
        <v>114</v>
      </c>
      <c r="F424" t="s">
        <v>30</v>
      </c>
      <c r="G424" t="s">
        <v>1070</v>
      </c>
      <c r="H424" t="s">
        <v>23</v>
      </c>
      <c r="I424" t="s">
        <v>90</v>
      </c>
      <c r="J424" t="s">
        <v>1071</v>
      </c>
      <c r="K424" t="s">
        <v>17</v>
      </c>
      <c r="L424">
        <v>56.56</v>
      </c>
    </row>
    <row r="425" spans="1:12" x14ac:dyDescent="0.3">
      <c r="A425" t="s">
        <v>1069</v>
      </c>
      <c r="B425">
        <v>19</v>
      </c>
      <c r="C425">
        <v>10</v>
      </c>
      <c r="D425">
        <v>2018</v>
      </c>
      <c r="E425" t="s">
        <v>114</v>
      </c>
      <c r="F425" t="s">
        <v>30</v>
      </c>
      <c r="G425" t="s">
        <v>1070</v>
      </c>
      <c r="H425" t="s">
        <v>23</v>
      </c>
      <c r="I425" t="s">
        <v>90</v>
      </c>
      <c r="J425" t="s">
        <v>1072</v>
      </c>
      <c r="K425" t="s">
        <v>26</v>
      </c>
      <c r="L425">
        <v>32.700000000000003</v>
      </c>
    </row>
    <row r="426" spans="1:12" x14ac:dyDescent="0.3">
      <c r="A426" t="s">
        <v>1073</v>
      </c>
      <c r="B426">
        <v>21</v>
      </c>
      <c r="C426">
        <v>8</v>
      </c>
      <c r="D426">
        <v>2018</v>
      </c>
      <c r="E426" t="s">
        <v>1075</v>
      </c>
      <c r="F426" t="s">
        <v>12</v>
      </c>
      <c r="G426" t="s">
        <v>1076</v>
      </c>
      <c r="H426" t="s">
        <v>14</v>
      </c>
      <c r="I426" t="s">
        <v>15</v>
      </c>
      <c r="J426" t="s">
        <v>1077</v>
      </c>
      <c r="K426" t="s">
        <v>17</v>
      </c>
      <c r="L426">
        <v>866.4</v>
      </c>
    </row>
    <row r="427" spans="1:12" x14ac:dyDescent="0.3">
      <c r="A427" t="s">
        <v>1078</v>
      </c>
      <c r="B427">
        <v>23</v>
      </c>
      <c r="C427">
        <v>11</v>
      </c>
      <c r="D427">
        <v>2018</v>
      </c>
      <c r="E427" t="s">
        <v>1079</v>
      </c>
      <c r="F427" t="s">
        <v>12</v>
      </c>
      <c r="G427" t="s">
        <v>174</v>
      </c>
      <c r="H427" t="s">
        <v>23</v>
      </c>
      <c r="I427" t="s">
        <v>61</v>
      </c>
      <c r="J427" t="s">
        <v>1080</v>
      </c>
      <c r="K427" t="s">
        <v>17</v>
      </c>
      <c r="L427">
        <v>28.4</v>
      </c>
    </row>
    <row r="428" spans="1:12" x14ac:dyDescent="0.3">
      <c r="A428" t="s">
        <v>1078</v>
      </c>
      <c r="B428">
        <v>23</v>
      </c>
      <c r="C428">
        <v>11</v>
      </c>
      <c r="D428">
        <v>2018</v>
      </c>
      <c r="E428" t="s">
        <v>1079</v>
      </c>
      <c r="F428" t="s">
        <v>12</v>
      </c>
      <c r="G428" t="s">
        <v>174</v>
      </c>
      <c r="H428" t="s">
        <v>23</v>
      </c>
      <c r="I428" t="s">
        <v>61</v>
      </c>
      <c r="J428" t="s">
        <v>1081</v>
      </c>
      <c r="K428" t="s">
        <v>26</v>
      </c>
      <c r="L428">
        <v>287.92</v>
      </c>
    </row>
    <row r="429" spans="1:12" x14ac:dyDescent="0.3">
      <c r="A429" t="s">
        <v>1082</v>
      </c>
      <c r="B429">
        <v>12</v>
      </c>
      <c r="C429">
        <v>9</v>
      </c>
      <c r="D429">
        <v>2015</v>
      </c>
      <c r="E429" t="s">
        <v>640</v>
      </c>
      <c r="F429" t="s">
        <v>119</v>
      </c>
      <c r="G429" t="s">
        <v>1083</v>
      </c>
      <c r="H429" t="s">
        <v>60</v>
      </c>
      <c r="I429" t="s">
        <v>90</v>
      </c>
      <c r="J429" t="s">
        <v>1084</v>
      </c>
      <c r="K429" t="s">
        <v>41</v>
      </c>
      <c r="L429">
        <v>69.989999999999995</v>
      </c>
    </row>
    <row r="430" spans="1:12" x14ac:dyDescent="0.3">
      <c r="A430" t="s">
        <v>1085</v>
      </c>
      <c r="B430">
        <v>1</v>
      </c>
      <c r="C430">
        <v>10</v>
      </c>
      <c r="D430">
        <v>2018</v>
      </c>
      <c r="E430" t="s">
        <v>1086</v>
      </c>
      <c r="F430" t="s">
        <v>30</v>
      </c>
      <c r="G430" t="s">
        <v>1087</v>
      </c>
      <c r="H430" t="s">
        <v>23</v>
      </c>
      <c r="I430" t="s">
        <v>61</v>
      </c>
      <c r="J430" t="s">
        <v>1088</v>
      </c>
      <c r="K430" t="s">
        <v>26</v>
      </c>
      <c r="L430">
        <v>6.6719999999999997</v>
      </c>
    </row>
    <row r="431" spans="1:12" x14ac:dyDescent="0.3">
      <c r="A431" t="s">
        <v>1089</v>
      </c>
      <c r="B431">
        <v>15</v>
      </c>
      <c r="C431">
        <v>4</v>
      </c>
      <c r="D431">
        <v>2017</v>
      </c>
      <c r="E431" t="s">
        <v>1091</v>
      </c>
      <c r="F431" t="s">
        <v>30</v>
      </c>
      <c r="G431" t="s">
        <v>1092</v>
      </c>
      <c r="H431" t="s">
        <v>60</v>
      </c>
      <c r="I431" t="s">
        <v>15</v>
      </c>
      <c r="J431" t="s">
        <v>1093</v>
      </c>
      <c r="K431" t="s">
        <v>26</v>
      </c>
      <c r="L431">
        <v>189.58799999999999</v>
      </c>
    </row>
    <row r="432" spans="1:12" x14ac:dyDescent="0.3">
      <c r="A432" t="s">
        <v>1089</v>
      </c>
      <c r="B432">
        <v>15</v>
      </c>
      <c r="C432">
        <v>4</v>
      </c>
      <c r="D432">
        <v>2017</v>
      </c>
      <c r="E432" t="s">
        <v>1091</v>
      </c>
      <c r="F432" t="s">
        <v>30</v>
      </c>
      <c r="G432" t="s">
        <v>1092</v>
      </c>
      <c r="H432" t="s">
        <v>60</v>
      </c>
      <c r="I432" t="s">
        <v>15</v>
      </c>
      <c r="J432" t="s">
        <v>521</v>
      </c>
      <c r="K432" t="s">
        <v>41</v>
      </c>
      <c r="L432">
        <v>408.74400000000003</v>
      </c>
    </row>
    <row r="433" spans="1:12" x14ac:dyDescent="0.3">
      <c r="A433" t="s">
        <v>1089</v>
      </c>
      <c r="B433">
        <v>15</v>
      </c>
      <c r="C433">
        <v>4</v>
      </c>
      <c r="D433">
        <v>2017</v>
      </c>
      <c r="E433" t="s">
        <v>1091</v>
      </c>
      <c r="F433" t="s">
        <v>30</v>
      </c>
      <c r="G433" t="s">
        <v>1092</v>
      </c>
      <c r="H433" t="s">
        <v>60</v>
      </c>
      <c r="I433" t="s">
        <v>15</v>
      </c>
      <c r="J433" t="s">
        <v>521</v>
      </c>
      <c r="K433" t="s">
        <v>41</v>
      </c>
      <c r="L433">
        <v>291.95999999999998</v>
      </c>
    </row>
    <row r="434" spans="1:12" x14ac:dyDescent="0.3">
      <c r="A434" t="s">
        <v>1089</v>
      </c>
      <c r="B434">
        <v>15</v>
      </c>
      <c r="C434">
        <v>4</v>
      </c>
      <c r="D434">
        <v>2017</v>
      </c>
      <c r="E434" t="s">
        <v>1091</v>
      </c>
      <c r="F434" t="s">
        <v>30</v>
      </c>
      <c r="G434" t="s">
        <v>1092</v>
      </c>
      <c r="H434" t="s">
        <v>60</v>
      </c>
      <c r="I434" t="s">
        <v>15</v>
      </c>
      <c r="J434" t="s">
        <v>1094</v>
      </c>
      <c r="K434" t="s">
        <v>26</v>
      </c>
      <c r="L434">
        <v>4.7679999999999998</v>
      </c>
    </row>
    <row r="435" spans="1:12" x14ac:dyDescent="0.3">
      <c r="A435" t="s">
        <v>1095</v>
      </c>
      <c r="B435">
        <v>6</v>
      </c>
      <c r="C435">
        <v>6</v>
      </c>
      <c r="D435">
        <v>2017</v>
      </c>
      <c r="E435" t="s">
        <v>1096</v>
      </c>
      <c r="F435" t="s">
        <v>119</v>
      </c>
      <c r="G435" t="s">
        <v>454</v>
      </c>
      <c r="H435" t="s">
        <v>14</v>
      </c>
      <c r="I435" t="s">
        <v>90</v>
      </c>
      <c r="J435" t="s">
        <v>1097</v>
      </c>
      <c r="K435" t="s">
        <v>26</v>
      </c>
      <c r="L435">
        <v>714.3</v>
      </c>
    </row>
    <row r="436" spans="1:12" x14ac:dyDescent="0.3">
      <c r="A436" t="s">
        <v>1098</v>
      </c>
      <c r="B436">
        <v>19</v>
      </c>
      <c r="C436">
        <v>12</v>
      </c>
      <c r="D436">
        <v>2015</v>
      </c>
      <c r="E436" t="s">
        <v>1100</v>
      </c>
      <c r="F436" t="s">
        <v>30</v>
      </c>
      <c r="G436" t="s">
        <v>1101</v>
      </c>
      <c r="H436" t="s">
        <v>14</v>
      </c>
      <c r="I436" t="s">
        <v>15</v>
      </c>
      <c r="J436" t="s">
        <v>1102</v>
      </c>
      <c r="K436" t="s">
        <v>26</v>
      </c>
      <c r="L436">
        <v>4.8120000000000003</v>
      </c>
    </row>
    <row r="437" spans="1:12" x14ac:dyDescent="0.3">
      <c r="A437" t="s">
        <v>1098</v>
      </c>
      <c r="B437">
        <v>19</v>
      </c>
      <c r="C437">
        <v>12</v>
      </c>
      <c r="D437">
        <v>2015</v>
      </c>
      <c r="E437" t="s">
        <v>1100</v>
      </c>
      <c r="F437" t="s">
        <v>30</v>
      </c>
      <c r="G437" t="s">
        <v>1101</v>
      </c>
      <c r="H437" t="s">
        <v>14</v>
      </c>
      <c r="I437" t="s">
        <v>15</v>
      </c>
      <c r="J437" t="s">
        <v>1103</v>
      </c>
      <c r="K437" t="s">
        <v>41</v>
      </c>
      <c r="L437">
        <v>247.8</v>
      </c>
    </row>
    <row r="438" spans="1:12" x14ac:dyDescent="0.3">
      <c r="A438" t="s">
        <v>1104</v>
      </c>
      <c r="B438">
        <v>12</v>
      </c>
      <c r="C438">
        <v>6</v>
      </c>
      <c r="D438">
        <v>2017</v>
      </c>
      <c r="E438" t="s">
        <v>1105</v>
      </c>
      <c r="F438" t="s">
        <v>12</v>
      </c>
      <c r="G438" t="s">
        <v>1106</v>
      </c>
      <c r="H438" t="s">
        <v>60</v>
      </c>
      <c r="I438" t="s">
        <v>61</v>
      </c>
      <c r="J438" t="s">
        <v>1107</v>
      </c>
      <c r="K438" t="s">
        <v>41</v>
      </c>
      <c r="L438">
        <v>1007.979</v>
      </c>
    </row>
    <row r="439" spans="1:12" x14ac:dyDescent="0.3">
      <c r="A439" t="s">
        <v>1104</v>
      </c>
      <c r="B439">
        <v>12</v>
      </c>
      <c r="C439">
        <v>6</v>
      </c>
      <c r="D439">
        <v>2017</v>
      </c>
      <c r="E439" t="s">
        <v>1105</v>
      </c>
      <c r="F439" t="s">
        <v>12</v>
      </c>
      <c r="G439" t="s">
        <v>1106</v>
      </c>
      <c r="H439" t="s">
        <v>60</v>
      </c>
      <c r="I439" t="s">
        <v>61</v>
      </c>
      <c r="J439" t="s">
        <v>899</v>
      </c>
      <c r="K439" t="s">
        <v>26</v>
      </c>
      <c r="L439">
        <v>313.488</v>
      </c>
    </row>
    <row r="440" spans="1:12" x14ac:dyDescent="0.3">
      <c r="A440" t="s">
        <v>1108</v>
      </c>
      <c r="B440">
        <v>15</v>
      </c>
      <c r="C440">
        <v>9</v>
      </c>
      <c r="D440">
        <v>2018</v>
      </c>
      <c r="E440" t="s">
        <v>142</v>
      </c>
      <c r="F440" t="s">
        <v>30</v>
      </c>
      <c r="G440" t="s">
        <v>1109</v>
      </c>
      <c r="H440" t="s">
        <v>23</v>
      </c>
      <c r="I440" t="s">
        <v>61</v>
      </c>
      <c r="J440" t="s">
        <v>1110</v>
      </c>
      <c r="K440" t="s">
        <v>26</v>
      </c>
      <c r="L440">
        <v>31.872</v>
      </c>
    </row>
    <row r="441" spans="1:12" x14ac:dyDescent="0.3">
      <c r="A441" t="s">
        <v>1111</v>
      </c>
      <c r="B441">
        <v>20</v>
      </c>
      <c r="C441">
        <v>1</v>
      </c>
      <c r="D441">
        <v>2018</v>
      </c>
      <c r="E441" t="s">
        <v>1112</v>
      </c>
      <c r="F441" t="s">
        <v>12</v>
      </c>
      <c r="G441" t="s">
        <v>339</v>
      </c>
      <c r="H441" t="s">
        <v>23</v>
      </c>
      <c r="I441" t="s">
        <v>90</v>
      </c>
      <c r="J441" t="s">
        <v>1113</v>
      </c>
      <c r="K441" t="s">
        <v>17</v>
      </c>
      <c r="L441">
        <v>207.846</v>
      </c>
    </row>
    <row r="442" spans="1:12" x14ac:dyDescent="0.3">
      <c r="A442" t="s">
        <v>1114</v>
      </c>
      <c r="B442">
        <v>5</v>
      </c>
      <c r="C442">
        <v>9</v>
      </c>
      <c r="D442">
        <v>2017</v>
      </c>
      <c r="E442" t="s">
        <v>408</v>
      </c>
      <c r="F442" t="s">
        <v>12</v>
      </c>
      <c r="G442" t="s">
        <v>67</v>
      </c>
      <c r="H442" t="s">
        <v>14</v>
      </c>
      <c r="I442" t="s">
        <v>61</v>
      </c>
      <c r="J442" t="s">
        <v>1115</v>
      </c>
      <c r="K442" t="s">
        <v>17</v>
      </c>
      <c r="L442">
        <v>12.22</v>
      </c>
    </row>
    <row r="443" spans="1:12" x14ac:dyDescent="0.3">
      <c r="A443" t="s">
        <v>1114</v>
      </c>
      <c r="B443">
        <v>5</v>
      </c>
      <c r="C443">
        <v>9</v>
      </c>
      <c r="D443">
        <v>2017</v>
      </c>
      <c r="E443" t="s">
        <v>408</v>
      </c>
      <c r="F443" t="s">
        <v>12</v>
      </c>
      <c r="G443" t="s">
        <v>67</v>
      </c>
      <c r="H443" t="s">
        <v>14</v>
      </c>
      <c r="I443" t="s">
        <v>61</v>
      </c>
      <c r="J443" t="s">
        <v>1116</v>
      </c>
      <c r="K443" t="s">
        <v>26</v>
      </c>
      <c r="L443">
        <v>194.94</v>
      </c>
    </row>
    <row r="444" spans="1:12" x14ac:dyDescent="0.3">
      <c r="A444" t="s">
        <v>1114</v>
      </c>
      <c r="B444">
        <v>5</v>
      </c>
      <c r="C444">
        <v>9</v>
      </c>
      <c r="D444">
        <v>2017</v>
      </c>
      <c r="E444" t="s">
        <v>408</v>
      </c>
      <c r="F444" t="s">
        <v>12</v>
      </c>
      <c r="G444" t="s">
        <v>67</v>
      </c>
      <c r="H444" t="s">
        <v>14</v>
      </c>
      <c r="I444" t="s">
        <v>61</v>
      </c>
      <c r="J444" t="s">
        <v>1117</v>
      </c>
      <c r="K444" t="s">
        <v>26</v>
      </c>
      <c r="L444">
        <v>70.95</v>
      </c>
    </row>
    <row r="445" spans="1:12" x14ac:dyDescent="0.3">
      <c r="A445" t="s">
        <v>1114</v>
      </c>
      <c r="B445">
        <v>5</v>
      </c>
      <c r="C445">
        <v>9</v>
      </c>
      <c r="D445">
        <v>2017</v>
      </c>
      <c r="E445" t="s">
        <v>408</v>
      </c>
      <c r="F445" t="s">
        <v>12</v>
      </c>
      <c r="G445" t="s">
        <v>67</v>
      </c>
      <c r="H445" t="s">
        <v>14</v>
      </c>
      <c r="I445" t="s">
        <v>61</v>
      </c>
      <c r="J445" t="s">
        <v>1118</v>
      </c>
      <c r="K445" t="s">
        <v>26</v>
      </c>
      <c r="L445">
        <v>91.36</v>
      </c>
    </row>
    <row r="446" spans="1:12" x14ac:dyDescent="0.3">
      <c r="A446" t="s">
        <v>1114</v>
      </c>
      <c r="B446">
        <v>5</v>
      </c>
      <c r="C446">
        <v>9</v>
      </c>
      <c r="D446">
        <v>2017</v>
      </c>
      <c r="E446" t="s">
        <v>408</v>
      </c>
      <c r="F446" t="s">
        <v>12</v>
      </c>
      <c r="G446" t="s">
        <v>67</v>
      </c>
      <c r="H446" t="s">
        <v>14</v>
      </c>
      <c r="I446" t="s">
        <v>61</v>
      </c>
      <c r="J446" t="s">
        <v>1119</v>
      </c>
      <c r="K446" t="s">
        <v>17</v>
      </c>
      <c r="L446">
        <v>242.94</v>
      </c>
    </row>
    <row r="447" spans="1:12" x14ac:dyDescent="0.3">
      <c r="A447" t="s">
        <v>1114</v>
      </c>
      <c r="B447">
        <v>5</v>
      </c>
      <c r="C447">
        <v>9</v>
      </c>
      <c r="D447">
        <v>2017</v>
      </c>
      <c r="E447" t="s">
        <v>408</v>
      </c>
      <c r="F447" t="s">
        <v>12</v>
      </c>
      <c r="G447" t="s">
        <v>67</v>
      </c>
      <c r="H447" t="s">
        <v>14</v>
      </c>
      <c r="I447" t="s">
        <v>61</v>
      </c>
      <c r="J447" t="s">
        <v>1120</v>
      </c>
      <c r="K447" t="s">
        <v>26</v>
      </c>
      <c r="L447">
        <v>22.05</v>
      </c>
    </row>
    <row r="448" spans="1:12" x14ac:dyDescent="0.3">
      <c r="A448" t="s">
        <v>1121</v>
      </c>
      <c r="B448">
        <v>20</v>
      </c>
      <c r="C448">
        <v>3</v>
      </c>
      <c r="D448">
        <v>2018</v>
      </c>
      <c r="E448" t="s">
        <v>1123</v>
      </c>
      <c r="F448" t="s">
        <v>12</v>
      </c>
      <c r="G448" t="s">
        <v>1124</v>
      </c>
      <c r="H448" t="s">
        <v>14</v>
      </c>
      <c r="I448" t="s">
        <v>61</v>
      </c>
      <c r="J448" t="s">
        <v>1125</v>
      </c>
      <c r="K448" t="s">
        <v>17</v>
      </c>
      <c r="L448">
        <v>2.91</v>
      </c>
    </row>
    <row r="449" spans="1:12" x14ac:dyDescent="0.3">
      <c r="A449" t="s">
        <v>1126</v>
      </c>
      <c r="B449">
        <v>1</v>
      </c>
      <c r="C449">
        <v>4</v>
      </c>
      <c r="D449">
        <v>2017</v>
      </c>
      <c r="E449" t="s">
        <v>1128</v>
      </c>
      <c r="F449" t="s">
        <v>12</v>
      </c>
      <c r="G449" t="s">
        <v>1129</v>
      </c>
      <c r="H449" t="s">
        <v>14</v>
      </c>
      <c r="I449" t="s">
        <v>90</v>
      </c>
      <c r="J449" t="s">
        <v>1130</v>
      </c>
      <c r="K449" t="s">
        <v>26</v>
      </c>
      <c r="L449">
        <v>59.52</v>
      </c>
    </row>
    <row r="450" spans="1:12" x14ac:dyDescent="0.3">
      <c r="A450" t="s">
        <v>1126</v>
      </c>
      <c r="B450">
        <v>1</v>
      </c>
      <c r="C450">
        <v>4</v>
      </c>
      <c r="D450">
        <v>2017</v>
      </c>
      <c r="E450" t="s">
        <v>1128</v>
      </c>
      <c r="F450" t="s">
        <v>12</v>
      </c>
      <c r="G450" t="s">
        <v>1129</v>
      </c>
      <c r="H450" t="s">
        <v>14</v>
      </c>
      <c r="I450" t="s">
        <v>90</v>
      </c>
      <c r="J450" t="s">
        <v>1131</v>
      </c>
      <c r="K450" t="s">
        <v>26</v>
      </c>
      <c r="L450">
        <v>161.94</v>
      </c>
    </row>
    <row r="451" spans="1:12" x14ac:dyDescent="0.3">
      <c r="A451" t="s">
        <v>1126</v>
      </c>
      <c r="B451">
        <v>1</v>
      </c>
      <c r="C451">
        <v>4</v>
      </c>
      <c r="D451">
        <v>2017</v>
      </c>
      <c r="E451" t="s">
        <v>1128</v>
      </c>
      <c r="F451" t="s">
        <v>12</v>
      </c>
      <c r="G451" t="s">
        <v>1129</v>
      </c>
      <c r="H451" t="s">
        <v>14</v>
      </c>
      <c r="I451" t="s">
        <v>90</v>
      </c>
      <c r="J451" t="s">
        <v>1132</v>
      </c>
      <c r="K451" t="s">
        <v>26</v>
      </c>
      <c r="L451">
        <v>263.88</v>
      </c>
    </row>
    <row r="452" spans="1:12" x14ac:dyDescent="0.3">
      <c r="A452" t="s">
        <v>1126</v>
      </c>
      <c r="B452">
        <v>1</v>
      </c>
      <c r="C452">
        <v>4</v>
      </c>
      <c r="D452">
        <v>2017</v>
      </c>
      <c r="E452" t="s">
        <v>1128</v>
      </c>
      <c r="F452" t="s">
        <v>12</v>
      </c>
      <c r="G452" t="s">
        <v>1129</v>
      </c>
      <c r="H452" t="s">
        <v>14</v>
      </c>
      <c r="I452" t="s">
        <v>90</v>
      </c>
      <c r="J452" t="s">
        <v>1133</v>
      </c>
      <c r="K452" t="s">
        <v>26</v>
      </c>
      <c r="L452">
        <v>30.48</v>
      </c>
    </row>
    <row r="453" spans="1:12" x14ac:dyDescent="0.3">
      <c r="A453" t="s">
        <v>1126</v>
      </c>
      <c r="B453">
        <v>1</v>
      </c>
      <c r="C453">
        <v>4</v>
      </c>
      <c r="D453">
        <v>2017</v>
      </c>
      <c r="E453" t="s">
        <v>1128</v>
      </c>
      <c r="F453" t="s">
        <v>12</v>
      </c>
      <c r="G453" t="s">
        <v>1129</v>
      </c>
      <c r="H453" t="s">
        <v>14</v>
      </c>
      <c r="I453" t="s">
        <v>90</v>
      </c>
      <c r="J453" t="s">
        <v>1134</v>
      </c>
      <c r="K453" t="s">
        <v>26</v>
      </c>
      <c r="L453">
        <v>9.84</v>
      </c>
    </row>
    <row r="454" spans="1:12" x14ac:dyDescent="0.3">
      <c r="A454" t="s">
        <v>1126</v>
      </c>
      <c r="B454">
        <v>1</v>
      </c>
      <c r="C454">
        <v>4</v>
      </c>
      <c r="D454">
        <v>2017</v>
      </c>
      <c r="E454" t="s">
        <v>1128</v>
      </c>
      <c r="F454" t="s">
        <v>12</v>
      </c>
      <c r="G454" t="s">
        <v>1129</v>
      </c>
      <c r="H454" t="s">
        <v>14</v>
      </c>
      <c r="I454" t="s">
        <v>90</v>
      </c>
      <c r="J454" t="s">
        <v>1135</v>
      </c>
      <c r="K454" t="s">
        <v>41</v>
      </c>
      <c r="L454">
        <v>35.119999999999997</v>
      </c>
    </row>
    <row r="455" spans="1:12" x14ac:dyDescent="0.3">
      <c r="A455" t="s">
        <v>1136</v>
      </c>
      <c r="B455">
        <v>20</v>
      </c>
      <c r="C455">
        <v>10</v>
      </c>
      <c r="D455">
        <v>2018</v>
      </c>
      <c r="E455" t="s">
        <v>1138</v>
      </c>
      <c r="F455" t="s">
        <v>30</v>
      </c>
      <c r="G455" t="s">
        <v>1139</v>
      </c>
      <c r="H455" t="s">
        <v>23</v>
      </c>
      <c r="I455" t="s">
        <v>90</v>
      </c>
      <c r="J455" t="s">
        <v>44</v>
      </c>
      <c r="K455" t="s">
        <v>17</v>
      </c>
      <c r="L455">
        <v>284.36399999999998</v>
      </c>
    </row>
    <row r="456" spans="1:12" x14ac:dyDescent="0.3">
      <c r="A456" t="s">
        <v>1136</v>
      </c>
      <c r="B456">
        <v>20</v>
      </c>
      <c r="C456">
        <v>10</v>
      </c>
      <c r="D456">
        <v>2018</v>
      </c>
      <c r="E456" t="s">
        <v>1138</v>
      </c>
      <c r="F456" t="s">
        <v>30</v>
      </c>
      <c r="G456" t="s">
        <v>1139</v>
      </c>
      <c r="H456" t="s">
        <v>23</v>
      </c>
      <c r="I456" t="s">
        <v>90</v>
      </c>
      <c r="J456" t="s">
        <v>1140</v>
      </c>
      <c r="K456" t="s">
        <v>26</v>
      </c>
      <c r="L456">
        <v>665.40800000000002</v>
      </c>
    </row>
    <row r="457" spans="1:12" x14ac:dyDescent="0.3">
      <c r="A457" t="s">
        <v>1141</v>
      </c>
      <c r="B457">
        <v>13</v>
      </c>
      <c r="C457">
        <v>12</v>
      </c>
      <c r="D457">
        <v>2017</v>
      </c>
      <c r="E457" t="s">
        <v>173</v>
      </c>
      <c r="F457" t="s">
        <v>30</v>
      </c>
      <c r="G457" t="s">
        <v>1087</v>
      </c>
      <c r="H457" t="s">
        <v>23</v>
      </c>
      <c r="I457" t="s">
        <v>61</v>
      </c>
      <c r="J457" t="s">
        <v>1142</v>
      </c>
      <c r="K457" t="s">
        <v>41</v>
      </c>
      <c r="L457">
        <v>63.88</v>
      </c>
    </row>
    <row r="458" spans="1:12" x14ac:dyDescent="0.3">
      <c r="A458" t="s">
        <v>1143</v>
      </c>
      <c r="B458">
        <v>12</v>
      </c>
      <c r="C458">
        <v>2</v>
      </c>
      <c r="D458">
        <v>2015</v>
      </c>
      <c r="E458" t="s">
        <v>1145</v>
      </c>
      <c r="F458" t="s">
        <v>30</v>
      </c>
      <c r="G458" t="s">
        <v>1146</v>
      </c>
      <c r="H458" t="s">
        <v>14</v>
      </c>
      <c r="I458" t="s">
        <v>24</v>
      </c>
      <c r="J458" t="s">
        <v>1147</v>
      </c>
      <c r="K458" t="s">
        <v>17</v>
      </c>
      <c r="L458">
        <v>129.56800000000001</v>
      </c>
    </row>
    <row r="459" spans="1:12" x14ac:dyDescent="0.3">
      <c r="A459" t="s">
        <v>1148</v>
      </c>
      <c r="B459">
        <v>26</v>
      </c>
      <c r="C459">
        <v>9</v>
      </c>
      <c r="D459">
        <v>2017</v>
      </c>
      <c r="E459" t="s">
        <v>950</v>
      </c>
      <c r="F459" t="s">
        <v>30</v>
      </c>
      <c r="G459" t="s">
        <v>1076</v>
      </c>
      <c r="H459" t="s">
        <v>14</v>
      </c>
      <c r="I459" t="s">
        <v>61</v>
      </c>
      <c r="J459" t="s">
        <v>1150</v>
      </c>
      <c r="K459" t="s">
        <v>17</v>
      </c>
      <c r="L459">
        <v>747.55799999999999</v>
      </c>
    </row>
    <row r="460" spans="1:12" x14ac:dyDescent="0.3">
      <c r="A460" t="s">
        <v>1148</v>
      </c>
      <c r="B460">
        <v>26</v>
      </c>
      <c r="C460">
        <v>9</v>
      </c>
      <c r="D460">
        <v>2017</v>
      </c>
      <c r="E460" t="s">
        <v>950</v>
      </c>
      <c r="F460" t="s">
        <v>30</v>
      </c>
      <c r="G460" t="s">
        <v>1076</v>
      </c>
      <c r="H460" t="s">
        <v>14</v>
      </c>
      <c r="I460" t="s">
        <v>61</v>
      </c>
      <c r="J460" t="s">
        <v>1151</v>
      </c>
      <c r="K460" t="s">
        <v>26</v>
      </c>
      <c r="L460">
        <v>8.9280000000000008</v>
      </c>
    </row>
    <row r="461" spans="1:12" x14ac:dyDescent="0.3">
      <c r="A461" t="s">
        <v>1152</v>
      </c>
      <c r="B461">
        <v>15</v>
      </c>
      <c r="C461">
        <v>12</v>
      </c>
      <c r="D461">
        <v>2016</v>
      </c>
      <c r="E461" t="s">
        <v>1153</v>
      </c>
      <c r="F461" t="s">
        <v>30</v>
      </c>
      <c r="G461" t="s">
        <v>596</v>
      </c>
      <c r="H461" t="s">
        <v>14</v>
      </c>
      <c r="I461" t="s">
        <v>24</v>
      </c>
      <c r="J461" t="s">
        <v>1154</v>
      </c>
      <c r="K461" t="s">
        <v>26</v>
      </c>
      <c r="L461">
        <v>103.92</v>
      </c>
    </row>
    <row r="462" spans="1:12" x14ac:dyDescent="0.3">
      <c r="A462" t="s">
        <v>1152</v>
      </c>
      <c r="B462">
        <v>15</v>
      </c>
      <c r="C462">
        <v>12</v>
      </c>
      <c r="D462">
        <v>2016</v>
      </c>
      <c r="E462" t="s">
        <v>1153</v>
      </c>
      <c r="F462" t="s">
        <v>30</v>
      </c>
      <c r="G462" t="s">
        <v>596</v>
      </c>
      <c r="H462" t="s">
        <v>14</v>
      </c>
      <c r="I462" t="s">
        <v>24</v>
      </c>
      <c r="J462" t="s">
        <v>1155</v>
      </c>
      <c r="K462" t="s">
        <v>41</v>
      </c>
      <c r="L462">
        <v>899.91</v>
      </c>
    </row>
    <row r="463" spans="1:12" x14ac:dyDescent="0.3">
      <c r="A463" t="s">
        <v>1152</v>
      </c>
      <c r="B463">
        <v>15</v>
      </c>
      <c r="C463">
        <v>12</v>
      </c>
      <c r="D463">
        <v>2016</v>
      </c>
      <c r="E463" t="s">
        <v>1153</v>
      </c>
      <c r="F463" t="s">
        <v>30</v>
      </c>
      <c r="G463" t="s">
        <v>596</v>
      </c>
      <c r="H463" t="s">
        <v>14</v>
      </c>
      <c r="I463" t="s">
        <v>24</v>
      </c>
      <c r="J463" t="s">
        <v>1156</v>
      </c>
      <c r="K463" t="s">
        <v>26</v>
      </c>
      <c r="L463">
        <v>51.311999999999998</v>
      </c>
    </row>
    <row r="464" spans="1:12" x14ac:dyDescent="0.3">
      <c r="A464" t="s">
        <v>1157</v>
      </c>
      <c r="B464">
        <v>22</v>
      </c>
      <c r="C464">
        <v>4</v>
      </c>
      <c r="D464">
        <v>2017</v>
      </c>
      <c r="E464" t="s">
        <v>858</v>
      </c>
      <c r="F464" t="s">
        <v>30</v>
      </c>
      <c r="G464" t="s">
        <v>1159</v>
      </c>
      <c r="H464" t="s">
        <v>60</v>
      </c>
      <c r="I464" t="s">
        <v>24</v>
      </c>
      <c r="J464" t="s">
        <v>924</v>
      </c>
      <c r="K464" t="s">
        <v>17</v>
      </c>
      <c r="L464">
        <v>23.56</v>
      </c>
    </row>
    <row r="465" spans="1:12" x14ac:dyDescent="0.3">
      <c r="A465" t="s">
        <v>1157</v>
      </c>
      <c r="B465">
        <v>22</v>
      </c>
      <c r="C465">
        <v>4</v>
      </c>
      <c r="D465">
        <v>2017</v>
      </c>
      <c r="E465" t="s">
        <v>858</v>
      </c>
      <c r="F465" t="s">
        <v>30</v>
      </c>
      <c r="G465" t="s">
        <v>1159</v>
      </c>
      <c r="H465" t="s">
        <v>60</v>
      </c>
      <c r="I465" t="s">
        <v>24</v>
      </c>
      <c r="J465" t="s">
        <v>1160</v>
      </c>
      <c r="K465" t="s">
        <v>17</v>
      </c>
      <c r="L465">
        <v>1272.6300000000001</v>
      </c>
    </row>
    <row r="466" spans="1:12" x14ac:dyDescent="0.3">
      <c r="A466" t="s">
        <v>1157</v>
      </c>
      <c r="B466">
        <v>22</v>
      </c>
      <c r="C466">
        <v>4</v>
      </c>
      <c r="D466">
        <v>2017</v>
      </c>
      <c r="E466" t="s">
        <v>858</v>
      </c>
      <c r="F466" t="s">
        <v>30</v>
      </c>
      <c r="G466" t="s">
        <v>1159</v>
      </c>
      <c r="H466" t="s">
        <v>60</v>
      </c>
      <c r="I466" t="s">
        <v>24</v>
      </c>
      <c r="J466" t="s">
        <v>1161</v>
      </c>
      <c r="K466" t="s">
        <v>26</v>
      </c>
      <c r="L466">
        <v>28.484999999999999</v>
      </c>
    </row>
    <row r="467" spans="1:12" x14ac:dyDescent="0.3">
      <c r="A467" t="s">
        <v>1157</v>
      </c>
      <c r="B467">
        <v>22</v>
      </c>
      <c r="C467">
        <v>4</v>
      </c>
      <c r="D467">
        <v>2017</v>
      </c>
      <c r="E467" t="s">
        <v>858</v>
      </c>
      <c r="F467" t="s">
        <v>30</v>
      </c>
      <c r="G467" t="s">
        <v>1159</v>
      </c>
      <c r="H467" t="s">
        <v>60</v>
      </c>
      <c r="I467" t="s">
        <v>24</v>
      </c>
      <c r="J467" t="s">
        <v>1162</v>
      </c>
      <c r="K467" t="s">
        <v>26</v>
      </c>
      <c r="L467">
        <v>185.376</v>
      </c>
    </row>
    <row r="468" spans="1:12" x14ac:dyDescent="0.3">
      <c r="A468" t="s">
        <v>1157</v>
      </c>
      <c r="B468">
        <v>22</v>
      </c>
      <c r="C468">
        <v>4</v>
      </c>
      <c r="D468">
        <v>2017</v>
      </c>
      <c r="E468" t="s">
        <v>858</v>
      </c>
      <c r="F468" t="s">
        <v>30</v>
      </c>
      <c r="G468" t="s">
        <v>1159</v>
      </c>
      <c r="H468" t="s">
        <v>60</v>
      </c>
      <c r="I468" t="s">
        <v>24</v>
      </c>
      <c r="J468" t="s">
        <v>1163</v>
      </c>
      <c r="K468" t="s">
        <v>26</v>
      </c>
      <c r="L468">
        <v>78.272000000000006</v>
      </c>
    </row>
    <row r="469" spans="1:12" x14ac:dyDescent="0.3">
      <c r="A469" t="s">
        <v>1164</v>
      </c>
      <c r="B469">
        <v>17</v>
      </c>
      <c r="C469">
        <v>1</v>
      </c>
      <c r="D469">
        <v>2016</v>
      </c>
      <c r="E469" t="s">
        <v>1166</v>
      </c>
      <c r="F469" t="s">
        <v>30</v>
      </c>
      <c r="G469" t="s">
        <v>1167</v>
      </c>
      <c r="H469" t="s">
        <v>60</v>
      </c>
      <c r="I469" t="s">
        <v>61</v>
      </c>
      <c r="J469" t="s">
        <v>777</v>
      </c>
      <c r="K469" t="s">
        <v>17</v>
      </c>
      <c r="L469">
        <v>254.744</v>
      </c>
    </row>
    <row r="470" spans="1:12" x14ac:dyDescent="0.3">
      <c r="A470" t="s">
        <v>1168</v>
      </c>
      <c r="B470">
        <v>31</v>
      </c>
      <c r="C470">
        <v>3</v>
      </c>
      <c r="D470">
        <v>2018</v>
      </c>
      <c r="E470" t="s">
        <v>1170</v>
      </c>
      <c r="F470" t="s">
        <v>30</v>
      </c>
      <c r="G470" t="s">
        <v>629</v>
      </c>
      <c r="H470" t="s">
        <v>23</v>
      </c>
      <c r="I470" t="s">
        <v>61</v>
      </c>
      <c r="J470" t="s">
        <v>1171</v>
      </c>
      <c r="K470" t="s">
        <v>17</v>
      </c>
      <c r="L470">
        <v>205.33279999999999</v>
      </c>
    </row>
    <row r="471" spans="1:12" x14ac:dyDescent="0.3">
      <c r="A471" t="s">
        <v>1172</v>
      </c>
      <c r="B471">
        <v>16</v>
      </c>
      <c r="C471">
        <v>12</v>
      </c>
      <c r="D471">
        <v>2017</v>
      </c>
      <c r="E471" t="s">
        <v>763</v>
      </c>
      <c r="F471" t="s">
        <v>12</v>
      </c>
      <c r="G471" t="s">
        <v>689</v>
      </c>
      <c r="H471" t="s">
        <v>14</v>
      </c>
      <c r="I471" t="s">
        <v>61</v>
      </c>
      <c r="J471" t="s">
        <v>1174</v>
      </c>
      <c r="K471" t="s">
        <v>26</v>
      </c>
      <c r="L471">
        <v>4.7880000000000003</v>
      </c>
    </row>
    <row r="472" spans="1:12" x14ac:dyDescent="0.3">
      <c r="A472" t="s">
        <v>1175</v>
      </c>
      <c r="B472">
        <v>20</v>
      </c>
      <c r="C472">
        <v>12</v>
      </c>
      <c r="D472">
        <v>2016</v>
      </c>
      <c r="E472" t="s">
        <v>619</v>
      </c>
      <c r="F472" t="s">
        <v>30</v>
      </c>
      <c r="G472" t="s">
        <v>1176</v>
      </c>
      <c r="H472" t="s">
        <v>23</v>
      </c>
      <c r="I472" t="s">
        <v>90</v>
      </c>
      <c r="J472" t="s">
        <v>1177</v>
      </c>
      <c r="K472" t="s">
        <v>26</v>
      </c>
      <c r="L472">
        <v>55.48</v>
      </c>
    </row>
    <row r="473" spans="1:12" x14ac:dyDescent="0.3">
      <c r="A473" t="s">
        <v>1178</v>
      </c>
      <c r="B473">
        <v>9</v>
      </c>
      <c r="C473">
        <v>11</v>
      </c>
      <c r="D473">
        <v>2015</v>
      </c>
      <c r="E473" t="s">
        <v>65</v>
      </c>
      <c r="F473" t="s">
        <v>12</v>
      </c>
      <c r="G473" t="s">
        <v>1179</v>
      </c>
      <c r="H473" t="s">
        <v>14</v>
      </c>
      <c r="I473" t="s">
        <v>24</v>
      </c>
      <c r="J473" t="s">
        <v>1180</v>
      </c>
      <c r="K473" t="s">
        <v>26</v>
      </c>
      <c r="L473">
        <v>340.92</v>
      </c>
    </row>
    <row r="474" spans="1:12" x14ac:dyDescent="0.3">
      <c r="A474" t="s">
        <v>1178</v>
      </c>
      <c r="B474">
        <v>9</v>
      </c>
      <c r="C474">
        <v>11</v>
      </c>
      <c r="D474">
        <v>2015</v>
      </c>
      <c r="E474" t="s">
        <v>65</v>
      </c>
      <c r="F474" t="s">
        <v>12</v>
      </c>
      <c r="G474" t="s">
        <v>1179</v>
      </c>
      <c r="H474" t="s">
        <v>14</v>
      </c>
      <c r="I474" t="s">
        <v>24</v>
      </c>
      <c r="J474" t="s">
        <v>1181</v>
      </c>
      <c r="K474" t="s">
        <v>17</v>
      </c>
      <c r="L474">
        <v>222.666</v>
      </c>
    </row>
    <row r="475" spans="1:12" x14ac:dyDescent="0.3">
      <c r="A475" t="s">
        <v>1178</v>
      </c>
      <c r="B475">
        <v>9</v>
      </c>
      <c r="C475">
        <v>11</v>
      </c>
      <c r="D475">
        <v>2015</v>
      </c>
      <c r="E475" t="s">
        <v>65</v>
      </c>
      <c r="F475" t="s">
        <v>12</v>
      </c>
      <c r="G475" t="s">
        <v>1179</v>
      </c>
      <c r="H475" t="s">
        <v>14</v>
      </c>
      <c r="I475" t="s">
        <v>24</v>
      </c>
      <c r="J475" t="s">
        <v>1182</v>
      </c>
      <c r="K475" t="s">
        <v>41</v>
      </c>
      <c r="L475">
        <v>703.96799999999996</v>
      </c>
    </row>
    <row r="476" spans="1:12" x14ac:dyDescent="0.3">
      <c r="A476" t="s">
        <v>1178</v>
      </c>
      <c r="B476">
        <v>9</v>
      </c>
      <c r="C476">
        <v>11</v>
      </c>
      <c r="D476">
        <v>2015</v>
      </c>
      <c r="E476" t="s">
        <v>65</v>
      </c>
      <c r="F476" t="s">
        <v>12</v>
      </c>
      <c r="G476" t="s">
        <v>1179</v>
      </c>
      <c r="H476" t="s">
        <v>14</v>
      </c>
      <c r="I476" t="s">
        <v>24</v>
      </c>
      <c r="J476" t="s">
        <v>1183</v>
      </c>
      <c r="K476" t="s">
        <v>26</v>
      </c>
      <c r="L476">
        <v>92.52</v>
      </c>
    </row>
    <row r="477" spans="1:12" x14ac:dyDescent="0.3">
      <c r="A477" t="s">
        <v>1178</v>
      </c>
      <c r="B477">
        <v>9</v>
      </c>
      <c r="C477">
        <v>11</v>
      </c>
      <c r="D477">
        <v>2015</v>
      </c>
      <c r="E477" t="s">
        <v>65</v>
      </c>
      <c r="F477" t="s">
        <v>12</v>
      </c>
      <c r="G477" t="s">
        <v>1179</v>
      </c>
      <c r="H477" t="s">
        <v>14</v>
      </c>
      <c r="I477" t="s">
        <v>24</v>
      </c>
      <c r="J477" t="s">
        <v>1184</v>
      </c>
      <c r="K477" t="s">
        <v>26</v>
      </c>
      <c r="L477">
        <v>62.65</v>
      </c>
    </row>
    <row r="478" spans="1:12" x14ac:dyDescent="0.3">
      <c r="A478" t="s">
        <v>1178</v>
      </c>
      <c r="B478">
        <v>9</v>
      </c>
      <c r="C478">
        <v>11</v>
      </c>
      <c r="D478">
        <v>2015</v>
      </c>
      <c r="E478" t="s">
        <v>65</v>
      </c>
      <c r="F478" t="s">
        <v>12</v>
      </c>
      <c r="G478" t="s">
        <v>1179</v>
      </c>
      <c r="H478" t="s">
        <v>14</v>
      </c>
      <c r="I478" t="s">
        <v>24</v>
      </c>
      <c r="J478" t="s">
        <v>1185</v>
      </c>
      <c r="K478" t="s">
        <v>26</v>
      </c>
      <c r="L478">
        <v>94.85</v>
      </c>
    </row>
    <row r="479" spans="1:12" x14ac:dyDescent="0.3">
      <c r="A479" t="s">
        <v>1186</v>
      </c>
      <c r="B479">
        <v>12</v>
      </c>
      <c r="C479">
        <v>7</v>
      </c>
      <c r="D479">
        <v>2017</v>
      </c>
      <c r="E479" t="s">
        <v>1188</v>
      </c>
      <c r="F479" t="s">
        <v>30</v>
      </c>
      <c r="G479" t="s">
        <v>726</v>
      </c>
      <c r="H479" t="s">
        <v>23</v>
      </c>
      <c r="I479" t="s">
        <v>24</v>
      </c>
      <c r="J479" t="s">
        <v>1189</v>
      </c>
      <c r="K479" t="s">
        <v>41</v>
      </c>
      <c r="L479">
        <v>95.76</v>
      </c>
    </row>
    <row r="480" spans="1:12" x14ac:dyDescent="0.3">
      <c r="A480" t="s">
        <v>1190</v>
      </c>
      <c r="B480">
        <v>27</v>
      </c>
      <c r="C480">
        <v>10</v>
      </c>
      <c r="D480">
        <v>2017</v>
      </c>
      <c r="E480" t="s">
        <v>1192</v>
      </c>
      <c r="F480" t="s">
        <v>30</v>
      </c>
      <c r="G480" t="s">
        <v>1193</v>
      </c>
      <c r="H480" t="s">
        <v>14</v>
      </c>
      <c r="I480" t="s">
        <v>90</v>
      </c>
      <c r="J480" t="s">
        <v>793</v>
      </c>
      <c r="K480" t="s">
        <v>17</v>
      </c>
      <c r="L480">
        <v>40.200000000000003</v>
      </c>
    </row>
    <row r="481" spans="1:12" x14ac:dyDescent="0.3">
      <c r="A481" t="s">
        <v>1194</v>
      </c>
      <c r="B481">
        <v>26</v>
      </c>
      <c r="C481">
        <v>6</v>
      </c>
      <c r="D481">
        <v>2017</v>
      </c>
      <c r="E481" t="s">
        <v>1196</v>
      </c>
      <c r="F481" t="s">
        <v>30</v>
      </c>
      <c r="G481" t="s">
        <v>1197</v>
      </c>
      <c r="H481" t="s">
        <v>23</v>
      </c>
      <c r="I481" t="s">
        <v>90</v>
      </c>
      <c r="J481" t="s">
        <v>1198</v>
      </c>
      <c r="K481" t="s">
        <v>26</v>
      </c>
      <c r="L481">
        <v>14.7</v>
      </c>
    </row>
    <row r="482" spans="1:12" x14ac:dyDescent="0.3">
      <c r="A482" t="s">
        <v>1194</v>
      </c>
      <c r="B482">
        <v>26</v>
      </c>
      <c r="C482">
        <v>6</v>
      </c>
      <c r="D482">
        <v>2017</v>
      </c>
      <c r="E482" t="s">
        <v>1196</v>
      </c>
      <c r="F482" t="s">
        <v>30</v>
      </c>
      <c r="G482" t="s">
        <v>1197</v>
      </c>
      <c r="H482" t="s">
        <v>23</v>
      </c>
      <c r="I482" t="s">
        <v>90</v>
      </c>
      <c r="J482" t="s">
        <v>1199</v>
      </c>
      <c r="K482" t="s">
        <v>26</v>
      </c>
      <c r="L482">
        <v>704.25</v>
      </c>
    </row>
    <row r="483" spans="1:12" x14ac:dyDescent="0.3">
      <c r="A483" t="s">
        <v>1200</v>
      </c>
      <c r="B483">
        <v>6</v>
      </c>
      <c r="C483">
        <v>10</v>
      </c>
      <c r="D483">
        <v>2015</v>
      </c>
      <c r="E483" t="s">
        <v>1202</v>
      </c>
      <c r="F483" t="s">
        <v>30</v>
      </c>
      <c r="G483" t="s">
        <v>1203</v>
      </c>
      <c r="H483" t="s">
        <v>14</v>
      </c>
      <c r="I483" t="s">
        <v>24</v>
      </c>
      <c r="J483" t="s">
        <v>1204</v>
      </c>
      <c r="K483" t="s">
        <v>41</v>
      </c>
      <c r="L483">
        <v>9.09</v>
      </c>
    </row>
    <row r="484" spans="1:12" x14ac:dyDescent="0.3">
      <c r="A484" t="s">
        <v>1205</v>
      </c>
      <c r="B484">
        <v>22</v>
      </c>
      <c r="C484">
        <v>7</v>
      </c>
      <c r="D484">
        <v>2015</v>
      </c>
      <c r="E484" t="s">
        <v>943</v>
      </c>
      <c r="F484" t="s">
        <v>30</v>
      </c>
      <c r="G484" t="s">
        <v>1207</v>
      </c>
      <c r="H484" t="s">
        <v>14</v>
      </c>
      <c r="I484" t="s">
        <v>90</v>
      </c>
      <c r="J484" t="s">
        <v>247</v>
      </c>
      <c r="K484" t="s">
        <v>26</v>
      </c>
      <c r="L484">
        <v>5.96</v>
      </c>
    </row>
    <row r="485" spans="1:12" x14ac:dyDescent="0.3">
      <c r="A485" t="s">
        <v>1205</v>
      </c>
      <c r="B485">
        <v>22</v>
      </c>
      <c r="C485">
        <v>7</v>
      </c>
      <c r="D485">
        <v>2015</v>
      </c>
      <c r="E485" t="s">
        <v>943</v>
      </c>
      <c r="F485" t="s">
        <v>30</v>
      </c>
      <c r="G485" t="s">
        <v>1207</v>
      </c>
      <c r="H485" t="s">
        <v>14</v>
      </c>
      <c r="I485" t="s">
        <v>90</v>
      </c>
      <c r="J485" t="s">
        <v>1208</v>
      </c>
      <c r="K485" t="s">
        <v>41</v>
      </c>
      <c r="L485">
        <v>159.97999999999999</v>
      </c>
    </row>
    <row r="486" spans="1:12" x14ac:dyDescent="0.3">
      <c r="A486" t="s">
        <v>1209</v>
      </c>
      <c r="B486">
        <v>10</v>
      </c>
      <c r="C486">
        <v>6</v>
      </c>
      <c r="D486">
        <v>2018</v>
      </c>
      <c r="E486" t="s">
        <v>1211</v>
      </c>
      <c r="F486" t="s">
        <v>119</v>
      </c>
      <c r="G486" t="s">
        <v>1212</v>
      </c>
      <c r="H486" t="s">
        <v>60</v>
      </c>
      <c r="I486" t="s">
        <v>24</v>
      </c>
      <c r="J486" t="s">
        <v>1213</v>
      </c>
      <c r="K486" t="s">
        <v>26</v>
      </c>
      <c r="L486">
        <v>29.6</v>
      </c>
    </row>
    <row r="487" spans="1:12" x14ac:dyDescent="0.3">
      <c r="A487" t="s">
        <v>1209</v>
      </c>
      <c r="B487">
        <v>10</v>
      </c>
      <c r="C487">
        <v>6</v>
      </c>
      <c r="D487">
        <v>2018</v>
      </c>
      <c r="E487" t="s">
        <v>1211</v>
      </c>
      <c r="F487" t="s">
        <v>119</v>
      </c>
      <c r="G487" t="s">
        <v>1212</v>
      </c>
      <c r="H487" t="s">
        <v>60</v>
      </c>
      <c r="I487" t="s">
        <v>24</v>
      </c>
      <c r="J487" t="s">
        <v>1214</v>
      </c>
      <c r="K487" t="s">
        <v>17</v>
      </c>
      <c r="L487">
        <v>514.16499999999996</v>
      </c>
    </row>
    <row r="488" spans="1:12" x14ac:dyDescent="0.3">
      <c r="A488" t="s">
        <v>1209</v>
      </c>
      <c r="B488">
        <v>10</v>
      </c>
      <c r="C488">
        <v>6</v>
      </c>
      <c r="D488">
        <v>2018</v>
      </c>
      <c r="E488" t="s">
        <v>1211</v>
      </c>
      <c r="F488" t="s">
        <v>119</v>
      </c>
      <c r="G488" t="s">
        <v>1212</v>
      </c>
      <c r="H488" t="s">
        <v>60</v>
      </c>
      <c r="I488" t="s">
        <v>24</v>
      </c>
      <c r="J488" t="s">
        <v>1215</v>
      </c>
      <c r="K488" t="s">
        <v>41</v>
      </c>
      <c r="L488">
        <v>279.95999999999998</v>
      </c>
    </row>
    <row r="489" spans="1:12" x14ac:dyDescent="0.3">
      <c r="A489" t="s">
        <v>1216</v>
      </c>
      <c r="B489">
        <v>29</v>
      </c>
      <c r="C489">
        <v>10</v>
      </c>
      <c r="D489">
        <v>2015</v>
      </c>
      <c r="E489" t="s">
        <v>1218</v>
      </c>
      <c r="F489" t="s">
        <v>119</v>
      </c>
      <c r="G489" t="s">
        <v>1219</v>
      </c>
      <c r="H489" t="s">
        <v>14</v>
      </c>
      <c r="I489" t="s">
        <v>61</v>
      </c>
      <c r="J489" t="s">
        <v>1220</v>
      </c>
      <c r="K489" t="s">
        <v>41</v>
      </c>
      <c r="L489">
        <v>2735.9520000000002</v>
      </c>
    </row>
    <row r="490" spans="1:12" x14ac:dyDescent="0.3">
      <c r="A490" t="s">
        <v>1221</v>
      </c>
      <c r="B490">
        <v>9</v>
      </c>
      <c r="C490">
        <v>6</v>
      </c>
      <c r="D490">
        <v>2015</v>
      </c>
      <c r="E490" t="s">
        <v>1222</v>
      </c>
      <c r="F490" t="s">
        <v>12</v>
      </c>
      <c r="G490" t="s">
        <v>1223</v>
      </c>
      <c r="H490" t="s">
        <v>60</v>
      </c>
      <c r="I490" t="s">
        <v>61</v>
      </c>
      <c r="J490" t="s">
        <v>1224</v>
      </c>
      <c r="K490" t="s">
        <v>41</v>
      </c>
      <c r="L490">
        <v>7.992</v>
      </c>
    </row>
    <row r="491" spans="1:12" x14ac:dyDescent="0.3">
      <c r="A491" t="s">
        <v>1221</v>
      </c>
      <c r="B491">
        <v>9</v>
      </c>
      <c r="C491">
        <v>6</v>
      </c>
      <c r="D491">
        <v>2015</v>
      </c>
      <c r="E491" t="s">
        <v>1222</v>
      </c>
      <c r="F491" t="s">
        <v>12</v>
      </c>
      <c r="G491" t="s">
        <v>1223</v>
      </c>
      <c r="H491" t="s">
        <v>60</v>
      </c>
      <c r="I491" t="s">
        <v>61</v>
      </c>
      <c r="J491" t="s">
        <v>1225</v>
      </c>
      <c r="K491" t="s">
        <v>41</v>
      </c>
      <c r="L491">
        <v>63.984000000000002</v>
      </c>
    </row>
    <row r="492" spans="1:12" x14ac:dyDescent="0.3">
      <c r="A492" t="s">
        <v>1221</v>
      </c>
      <c r="B492">
        <v>9</v>
      </c>
      <c r="C492">
        <v>6</v>
      </c>
      <c r="D492">
        <v>2015</v>
      </c>
      <c r="E492" t="s">
        <v>1222</v>
      </c>
      <c r="F492" t="s">
        <v>12</v>
      </c>
      <c r="G492" t="s">
        <v>1223</v>
      </c>
      <c r="H492" t="s">
        <v>60</v>
      </c>
      <c r="I492" t="s">
        <v>61</v>
      </c>
      <c r="J492" t="s">
        <v>1132</v>
      </c>
      <c r="K492" t="s">
        <v>26</v>
      </c>
      <c r="L492">
        <v>70.367999999999995</v>
      </c>
    </row>
    <row r="493" spans="1:12" x14ac:dyDescent="0.3">
      <c r="A493" t="s">
        <v>1226</v>
      </c>
      <c r="B493">
        <v>14</v>
      </c>
      <c r="C493">
        <v>9</v>
      </c>
      <c r="D493">
        <v>2015</v>
      </c>
      <c r="E493" t="s">
        <v>498</v>
      </c>
      <c r="F493" t="s">
        <v>30</v>
      </c>
      <c r="G493" t="s">
        <v>1227</v>
      </c>
      <c r="H493" t="s">
        <v>14</v>
      </c>
      <c r="I493" t="s">
        <v>90</v>
      </c>
      <c r="J493" t="s">
        <v>1228</v>
      </c>
      <c r="K493" t="s">
        <v>26</v>
      </c>
      <c r="L493">
        <v>449.15</v>
      </c>
    </row>
    <row r="494" spans="1:12" x14ac:dyDescent="0.3">
      <c r="A494" t="s">
        <v>1226</v>
      </c>
      <c r="B494">
        <v>14</v>
      </c>
      <c r="C494">
        <v>9</v>
      </c>
      <c r="D494">
        <v>2015</v>
      </c>
      <c r="E494" t="s">
        <v>498</v>
      </c>
      <c r="F494" t="s">
        <v>30</v>
      </c>
      <c r="G494" t="s">
        <v>1227</v>
      </c>
      <c r="H494" t="s">
        <v>14</v>
      </c>
      <c r="I494" t="s">
        <v>90</v>
      </c>
      <c r="J494" t="s">
        <v>1229</v>
      </c>
      <c r="K494" t="s">
        <v>26</v>
      </c>
      <c r="L494">
        <v>11.07</v>
      </c>
    </row>
    <row r="495" spans="1:12" x14ac:dyDescent="0.3">
      <c r="A495" t="s">
        <v>1230</v>
      </c>
      <c r="B495">
        <v>9</v>
      </c>
      <c r="C495">
        <v>5</v>
      </c>
      <c r="D495">
        <v>2017</v>
      </c>
      <c r="E495" t="s">
        <v>1232</v>
      </c>
      <c r="F495" t="s">
        <v>30</v>
      </c>
      <c r="G495" t="s">
        <v>1233</v>
      </c>
      <c r="H495" t="s">
        <v>14</v>
      </c>
      <c r="I495" t="s">
        <v>24</v>
      </c>
      <c r="J495" t="s">
        <v>1234</v>
      </c>
      <c r="K495" t="s">
        <v>41</v>
      </c>
      <c r="L495">
        <v>93.98</v>
      </c>
    </row>
    <row r="496" spans="1:12" x14ac:dyDescent="0.3">
      <c r="A496" t="s">
        <v>1235</v>
      </c>
      <c r="B496">
        <v>18</v>
      </c>
      <c r="C496">
        <v>3</v>
      </c>
      <c r="D496">
        <v>2017</v>
      </c>
      <c r="E496" t="s">
        <v>1237</v>
      </c>
      <c r="F496" t="s">
        <v>12</v>
      </c>
      <c r="G496" t="s">
        <v>1238</v>
      </c>
      <c r="H496" t="s">
        <v>14</v>
      </c>
      <c r="I496" t="s">
        <v>15</v>
      </c>
      <c r="J496" t="s">
        <v>1239</v>
      </c>
      <c r="K496" t="s">
        <v>17</v>
      </c>
      <c r="L496">
        <v>189.88200000000001</v>
      </c>
    </row>
    <row r="497" spans="1:12" x14ac:dyDescent="0.3">
      <c r="A497" t="s">
        <v>1240</v>
      </c>
      <c r="B497">
        <v>27</v>
      </c>
      <c r="C497">
        <v>12</v>
      </c>
      <c r="D497">
        <v>2016</v>
      </c>
      <c r="E497" t="s">
        <v>125</v>
      </c>
      <c r="F497" t="s">
        <v>30</v>
      </c>
      <c r="G497" t="s">
        <v>1241</v>
      </c>
      <c r="H497" t="s">
        <v>14</v>
      </c>
      <c r="I497" t="s">
        <v>15</v>
      </c>
      <c r="J497" t="s">
        <v>1242</v>
      </c>
      <c r="K497" t="s">
        <v>26</v>
      </c>
      <c r="L497">
        <v>105.42</v>
      </c>
    </row>
    <row r="498" spans="1:12" x14ac:dyDescent="0.3">
      <c r="A498" t="s">
        <v>1243</v>
      </c>
      <c r="B498">
        <v>25</v>
      </c>
      <c r="C498">
        <v>7</v>
      </c>
      <c r="D498">
        <v>2017</v>
      </c>
      <c r="E498" t="s">
        <v>1245</v>
      </c>
      <c r="F498" t="s">
        <v>30</v>
      </c>
      <c r="G498" t="s">
        <v>1146</v>
      </c>
      <c r="H498" t="s">
        <v>14</v>
      </c>
      <c r="I498" t="s">
        <v>24</v>
      </c>
      <c r="J498" t="s">
        <v>1246</v>
      </c>
      <c r="K498" t="s">
        <v>26</v>
      </c>
      <c r="L498">
        <v>119.616</v>
      </c>
    </row>
    <row r="499" spans="1:12" x14ac:dyDescent="0.3">
      <c r="A499" t="s">
        <v>1243</v>
      </c>
      <c r="B499">
        <v>25</v>
      </c>
      <c r="C499">
        <v>7</v>
      </c>
      <c r="D499">
        <v>2017</v>
      </c>
      <c r="E499" t="s">
        <v>1245</v>
      </c>
      <c r="F499" t="s">
        <v>30</v>
      </c>
      <c r="G499" t="s">
        <v>1146</v>
      </c>
      <c r="H499" t="s">
        <v>14</v>
      </c>
      <c r="I499" t="s">
        <v>24</v>
      </c>
      <c r="J499" t="s">
        <v>1247</v>
      </c>
      <c r="K499" t="s">
        <v>17</v>
      </c>
      <c r="L499">
        <v>255.76</v>
      </c>
    </row>
    <row r="500" spans="1:12" x14ac:dyDescent="0.3">
      <c r="A500" t="s">
        <v>1243</v>
      </c>
      <c r="B500">
        <v>25</v>
      </c>
      <c r="C500">
        <v>7</v>
      </c>
      <c r="D500">
        <v>2017</v>
      </c>
      <c r="E500" t="s">
        <v>1245</v>
      </c>
      <c r="F500" t="s">
        <v>30</v>
      </c>
      <c r="G500" t="s">
        <v>1146</v>
      </c>
      <c r="H500" t="s">
        <v>14</v>
      </c>
      <c r="I500" t="s">
        <v>24</v>
      </c>
      <c r="J500" t="s">
        <v>831</v>
      </c>
      <c r="K500" t="s">
        <v>17</v>
      </c>
      <c r="L500">
        <v>241.56800000000001</v>
      </c>
    </row>
    <row r="501" spans="1:12" x14ac:dyDescent="0.3">
      <c r="A501" t="s">
        <v>1243</v>
      </c>
      <c r="B501">
        <v>25</v>
      </c>
      <c r="C501">
        <v>7</v>
      </c>
      <c r="D501">
        <v>2017</v>
      </c>
      <c r="E501" t="s">
        <v>1245</v>
      </c>
      <c r="F501" t="s">
        <v>30</v>
      </c>
      <c r="G501" t="s">
        <v>1146</v>
      </c>
      <c r="H501" t="s">
        <v>14</v>
      </c>
      <c r="I501" t="s">
        <v>24</v>
      </c>
      <c r="J501" t="s">
        <v>1248</v>
      </c>
      <c r="K501" t="s">
        <v>17</v>
      </c>
      <c r="L501">
        <v>69.3</v>
      </c>
    </row>
    <row r="502" spans="1:12" x14ac:dyDescent="0.3">
      <c r="A502" t="s">
        <v>1249</v>
      </c>
      <c r="B502">
        <v>30</v>
      </c>
      <c r="C502">
        <v>5</v>
      </c>
      <c r="D502">
        <v>2017</v>
      </c>
      <c r="E502" t="s">
        <v>207</v>
      </c>
      <c r="F502" t="s">
        <v>30</v>
      </c>
      <c r="G502" t="s">
        <v>1251</v>
      </c>
      <c r="H502" t="s">
        <v>23</v>
      </c>
      <c r="I502" t="s">
        <v>24</v>
      </c>
      <c r="J502" t="s">
        <v>1252</v>
      </c>
      <c r="K502" t="s">
        <v>26</v>
      </c>
      <c r="L502">
        <v>22.62</v>
      </c>
    </row>
    <row r="503" spans="1:12" x14ac:dyDescent="0.3">
      <c r="A503" t="s">
        <v>1249</v>
      </c>
      <c r="B503">
        <v>30</v>
      </c>
      <c r="C503">
        <v>5</v>
      </c>
      <c r="D503">
        <v>2017</v>
      </c>
      <c r="E503" t="s">
        <v>207</v>
      </c>
      <c r="F503" t="s">
        <v>30</v>
      </c>
      <c r="G503" t="s">
        <v>1251</v>
      </c>
      <c r="H503" t="s">
        <v>23</v>
      </c>
      <c r="I503" t="s">
        <v>24</v>
      </c>
      <c r="J503" t="s">
        <v>1253</v>
      </c>
      <c r="K503" t="s">
        <v>26</v>
      </c>
      <c r="L503">
        <v>14.952</v>
      </c>
    </row>
    <row r="504" spans="1:12" x14ac:dyDescent="0.3">
      <c r="A504" t="s">
        <v>1249</v>
      </c>
      <c r="B504">
        <v>30</v>
      </c>
      <c r="C504">
        <v>5</v>
      </c>
      <c r="D504">
        <v>2017</v>
      </c>
      <c r="E504" t="s">
        <v>207</v>
      </c>
      <c r="F504" t="s">
        <v>30</v>
      </c>
      <c r="G504" t="s">
        <v>1251</v>
      </c>
      <c r="H504" t="s">
        <v>23</v>
      </c>
      <c r="I504" t="s">
        <v>24</v>
      </c>
      <c r="J504" t="s">
        <v>1254</v>
      </c>
      <c r="K504" t="s">
        <v>17</v>
      </c>
      <c r="L504">
        <v>801.56799999999998</v>
      </c>
    </row>
    <row r="505" spans="1:12" x14ac:dyDescent="0.3">
      <c r="A505" t="s">
        <v>1249</v>
      </c>
      <c r="B505">
        <v>30</v>
      </c>
      <c r="C505">
        <v>5</v>
      </c>
      <c r="D505">
        <v>2017</v>
      </c>
      <c r="E505" t="s">
        <v>207</v>
      </c>
      <c r="F505" t="s">
        <v>30</v>
      </c>
      <c r="G505" t="s">
        <v>1251</v>
      </c>
      <c r="H505" t="s">
        <v>23</v>
      </c>
      <c r="I505" t="s">
        <v>24</v>
      </c>
      <c r="J505" t="s">
        <v>1255</v>
      </c>
      <c r="K505" t="s">
        <v>26</v>
      </c>
      <c r="L505">
        <v>2.3759999999999999</v>
      </c>
    </row>
    <row r="506" spans="1:12" x14ac:dyDescent="0.3">
      <c r="A506" t="s">
        <v>1249</v>
      </c>
      <c r="B506">
        <v>30</v>
      </c>
      <c r="C506">
        <v>5</v>
      </c>
      <c r="D506">
        <v>2017</v>
      </c>
      <c r="E506" t="s">
        <v>207</v>
      </c>
      <c r="F506" t="s">
        <v>30</v>
      </c>
      <c r="G506" t="s">
        <v>1251</v>
      </c>
      <c r="H506" t="s">
        <v>23</v>
      </c>
      <c r="I506" t="s">
        <v>24</v>
      </c>
      <c r="J506" t="s">
        <v>1256</v>
      </c>
      <c r="K506" t="s">
        <v>26</v>
      </c>
      <c r="L506">
        <v>32.792000000000002</v>
      </c>
    </row>
    <row r="507" spans="1:12" x14ac:dyDescent="0.3">
      <c r="A507" t="s">
        <v>1257</v>
      </c>
      <c r="B507">
        <v>12</v>
      </c>
      <c r="C507">
        <v>11</v>
      </c>
      <c r="D507">
        <v>2018</v>
      </c>
      <c r="E507" t="s">
        <v>1258</v>
      </c>
      <c r="F507" t="s">
        <v>12</v>
      </c>
      <c r="G507" t="s">
        <v>1139</v>
      </c>
      <c r="H507" t="s">
        <v>23</v>
      </c>
      <c r="I507" t="s">
        <v>90</v>
      </c>
      <c r="J507" t="s">
        <v>383</v>
      </c>
      <c r="K507" t="s">
        <v>26</v>
      </c>
      <c r="L507">
        <v>15.92</v>
      </c>
    </row>
    <row r="508" spans="1:12" x14ac:dyDescent="0.3">
      <c r="A508" t="s">
        <v>1259</v>
      </c>
      <c r="B508">
        <v>16</v>
      </c>
      <c r="C508">
        <v>3</v>
      </c>
      <c r="D508">
        <v>2016</v>
      </c>
      <c r="E508" t="s">
        <v>1260</v>
      </c>
      <c r="F508" t="s">
        <v>30</v>
      </c>
      <c r="G508" t="s">
        <v>1261</v>
      </c>
      <c r="H508" t="s">
        <v>14</v>
      </c>
      <c r="I508" t="s">
        <v>15</v>
      </c>
      <c r="J508" t="s">
        <v>1262</v>
      </c>
      <c r="K508" t="s">
        <v>26</v>
      </c>
      <c r="L508">
        <v>2.74</v>
      </c>
    </row>
    <row r="509" spans="1:12" x14ac:dyDescent="0.3">
      <c r="A509" t="s">
        <v>1259</v>
      </c>
      <c r="B509">
        <v>16</v>
      </c>
      <c r="C509">
        <v>3</v>
      </c>
      <c r="D509">
        <v>2016</v>
      </c>
      <c r="E509" t="s">
        <v>1260</v>
      </c>
      <c r="F509" t="s">
        <v>30</v>
      </c>
      <c r="G509" t="s">
        <v>1261</v>
      </c>
      <c r="H509" t="s">
        <v>14</v>
      </c>
      <c r="I509" t="s">
        <v>15</v>
      </c>
      <c r="J509" t="s">
        <v>1263</v>
      </c>
      <c r="K509" t="s">
        <v>26</v>
      </c>
      <c r="L509">
        <v>8.34</v>
      </c>
    </row>
    <row r="510" spans="1:12" x14ac:dyDescent="0.3">
      <c r="A510" t="s">
        <v>1259</v>
      </c>
      <c r="B510">
        <v>16</v>
      </c>
      <c r="C510">
        <v>3</v>
      </c>
      <c r="D510">
        <v>2016</v>
      </c>
      <c r="E510" t="s">
        <v>1260</v>
      </c>
      <c r="F510" t="s">
        <v>30</v>
      </c>
      <c r="G510" t="s">
        <v>1261</v>
      </c>
      <c r="H510" t="s">
        <v>14</v>
      </c>
      <c r="I510" t="s">
        <v>15</v>
      </c>
      <c r="J510" t="s">
        <v>679</v>
      </c>
      <c r="K510" t="s">
        <v>26</v>
      </c>
      <c r="L510">
        <v>46.74</v>
      </c>
    </row>
    <row r="511" spans="1:12" x14ac:dyDescent="0.3">
      <c r="A511" t="s">
        <v>1259</v>
      </c>
      <c r="B511">
        <v>16</v>
      </c>
      <c r="C511">
        <v>3</v>
      </c>
      <c r="D511">
        <v>2016</v>
      </c>
      <c r="E511" t="s">
        <v>1260</v>
      </c>
      <c r="F511" t="s">
        <v>30</v>
      </c>
      <c r="G511" t="s">
        <v>1261</v>
      </c>
      <c r="H511" t="s">
        <v>14</v>
      </c>
      <c r="I511" t="s">
        <v>15</v>
      </c>
      <c r="J511" t="s">
        <v>1264</v>
      </c>
      <c r="K511" t="s">
        <v>26</v>
      </c>
      <c r="L511">
        <v>6354.95</v>
      </c>
    </row>
    <row r="512" spans="1:12" x14ac:dyDescent="0.3">
      <c r="A512" t="s">
        <v>1265</v>
      </c>
      <c r="B512">
        <v>26</v>
      </c>
      <c r="C512">
        <v>11</v>
      </c>
      <c r="D512">
        <v>2018</v>
      </c>
      <c r="E512" t="s">
        <v>1266</v>
      </c>
      <c r="F512" t="s">
        <v>119</v>
      </c>
      <c r="G512" t="s">
        <v>1267</v>
      </c>
      <c r="H512" t="s">
        <v>14</v>
      </c>
      <c r="I512" t="s">
        <v>61</v>
      </c>
      <c r="J512" t="s">
        <v>1268</v>
      </c>
      <c r="K512" t="s">
        <v>17</v>
      </c>
      <c r="L512">
        <v>126.3</v>
      </c>
    </row>
    <row r="513" spans="1:12" x14ac:dyDescent="0.3">
      <c r="A513" t="s">
        <v>1265</v>
      </c>
      <c r="B513">
        <v>26</v>
      </c>
      <c r="C513">
        <v>11</v>
      </c>
      <c r="D513">
        <v>2018</v>
      </c>
      <c r="E513" t="s">
        <v>1266</v>
      </c>
      <c r="F513" t="s">
        <v>119</v>
      </c>
      <c r="G513" t="s">
        <v>1267</v>
      </c>
      <c r="H513" t="s">
        <v>14</v>
      </c>
      <c r="I513" t="s">
        <v>61</v>
      </c>
      <c r="J513" t="s">
        <v>1269</v>
      </c>
      <c r="K513" t="s">
        <v>41</v>
      </c>
      <c r="L513">
        <v>38.04</v>
      </c>
    </row>
    <row r="514" spans="1:12" x14ac:dyDescent="0.3">
      <c r="A514" t="s">
        <v>1270</v>
      </c>
      <c r="B514">
        <v>20</v>
      </c>
      <c r="C514">
        <v>10</v>
      </c>
      <c r="D514">
        <v>2017</v>
      </c>
      <c r="E514" t="s">
        <v>1272</v>
      </c>
      <c r="F514" t="s">
        <v>119</v>
      </c>
      <c r="G514" t="s">
        <v>1023</v>
      </c>
      <c r="H514" t="s">
        <v>14</v>
      </c>
      <c r="I514" t="s">
        <v>90</v>
      </c>
      <c r="J514" t="s">
        <v>247</v>
      </c>
      <c r="K514" t="s">
        <v>26</v>
      </c>
      <c r="L514">
        <v>7.1520000000000001</v>
      </c>
    </row>
    <row r="515" spans="1:12" x14ac:dyDescent="0.3">
      <c r="A515" t="s">
        <v>1273</v>
      </c>
      <c r="B515">
        <v>21</v>
      </c>
      <c r="C515">
        <v>12</v>
      </c>
      <c r="D515">
        <v>2018</v>
      </c>
      <c r="E515" t="s">
        <v>337</v>
      </c>
      <c r="F515" t="s">
        <v>30</v>
      </c>
      <c r="G515" t="s">
        <v>1274</v>
      </c>
      <c r="H515" t="s">
        <v>14</v>
      </c>
      <c r="I515" t="s">
        <v>24</v>
      </c>
      <c r="J515" t="s">
        <v>1275</v>
      </c>
      <c r="K515" t="s">
        <v>26</v>
      </c>
      <c r="L515">
        <v>6.63</v>
      </c>
    </row>
    <row r="516" spans="1:12" x14ac:dyDescent="0.3">
      <c r="A516" t="s">
        <v>1273</v>
      </c>
      <c r="B516">
        <v>21</v>
      </c>
      <c r="C516">
        <v>12</v>
      </c>
      <c r="D516">
        <v>2018</v>
      </c>
      <c r="E516" t="s">
        <v>337</v>
      </c>
      <c r="F516" t="s">
        <v>30</v>
      </c>
      <c r="G516" t="s">
        <v>1274</v>
      </c>
      <c r="H516" t="s">
        <v>14</v>
      </c>
      <c r="I516" t="s">
        <v>24</v>
      </c>
      <c r="J516" t="s">
        <v>1276</v>
      </c>
      <c r="K516" t="s">
        <v>26</v>
      </c>
      <c r="L516">
        <v>5.88</v>
      </c>
    </row>
    <row r="517" spans="1:12" x14ac:dyDescent="0.3">
      <c r="A517" t="s">
        <v>1277</v>
      </c>
      <c r="B517">
        <v>22</v>
      </c>
      <c r="C517">
        <v>1</v>
      </c>
      <c r="D517">
        <v>2018</v>
      </c>
      <c r="E517" t="s">
        <v>1278</v>
      </c>
      <c r="F517" t="s">
        <v>30</v>
      </c>
      <c r="G517" t="s">
        <v>373</v>
      </c>
      <c r="H517" t="s">
        <v>60</v>
      </c>
      <c r="I517" t="s">
        <v>24</v>
      </c>
      <c r="J517" t="s">
        <v>1279</v>
      </c>
      <c r="K517" t="s">
        <v>41</v>
      </c>
      <c r="L517">
        <v>2999.95</v>
      </c>
    </row>
    <row r="518" spans="1:12" x14ac:dyDescent="0.3">
      <c r="A518" t="s">
        <v>1277</v>
      </c>
      <c r="B518">
        <v>22</v>
      </c>
      <c r="C518">
        <v>1</v>
      </c>
      <c r="D518">
        <v>2018</v>
      </c>
      <c r="E518" t="s">
        <v>1278</v>
      </c>
      <c r="F518" t="s">
        <v>30</v>
      </c>
      <c r="G518" t="s">
        <v>373</v>
      </c>
      <c r="H518" t="s">
        <v>60</v>
      </c>
      <c r="I518" t="s">
        <v>24</v>
      </c>
      <c r="J518" t="s">
        <v>1280</v>
      </c>
      <c r="K518" t="s">
        <v>26</v>
      </c>
      <c r="L518">
        <v>51.45</v>
      </c>
    </row>
    <row r="519" spans="1:12" x14ac:dyDescent="0.3">
      <c r="A519" t="s">
        <v>1277</v>
      </c>
      <c r="B519">
        <v>22</v>
      </c>
      <c r="C519">
        <v>1</v>
      </c>
      <c r="D519">
        <v>2018</v>
      </c>
      <c r="E519" t="s">
        <v>1278</v>
      </c>
      <c r="F519" t="s">
        <v>30</v>
      </c>
      <c r="G519" t="s">
        <v>373</v>
      </c>
      <c r="H519" t="s">
        <v>60</v>
      </c>
      <c r="I519" t="s">
        <v>24</v>
      </c>
      <c r="J519" t="s">
        <v>1281</v>
      </c>
      <c r="K519" t="s">
        <v>26</v>
      </c>
      <c r="L519">
        <v>11.96</v>
      </c>
    </row>
    <row r="520" spans="1:12" x14ac:dyDescent="0.3">
      <c r="A520" t="s">
        <v>1277</v>
      </c>
      <c r="B520">
        <v>22</v>
      </c>
      <c r="C520">
        <v>1</v>
      </c>
      <c r="D520">
        <v>2018</v>
      </c>
      <c r="E520" t="s">
        <v>1278</v>
      </c>
      <c r="F520" t="s">
        <v>30</v>
      </c>
      <c r="G520" t="s">
        <v>373</v>
      </c>
      <c r="H520" t="s">
        <v>60</v>
      </c>
      <c r="I520" t="s">
        <v>24</v>
      </c>
      <c r="J520" t="s">
        <v>1282</v>
      </c>
      <c r="K520" t="s">
        <v>26</v>
      </c>
      <c r="L520">
        <v>1126.02</v>
      </c>
    </row>
    <row r="521" spans="1:12" x14ac:dyDescent="0.3">
      <c r="A521" t="s">
        <v>1283</v>
      </c>
      <c r="B521">
        <v>22</v>
      </c>
      <c r="C521">
        <v>3</v>
      </c>
      <c r="D521">
        <v>2016</v>
      </c>
      <c r="E521" t="s">
        <v>1284</v>
      </c>
      <c r="F521" t="s">
        <v>30</v>
      </c>
      <c r="G521" t="s">
        <v>1285</v>
      </c>
      <c r="H521" t="s">
        <v>14</v>
      </c>
      <c r="I521" t="s">
        <v>61</v>
      </c>
      <c r="J521" t="s">
        <v>150</v>
      </c>
      <c r="K521" t="s">
        <v>41</v>
      </c>
      <c r="L521">
        <v>18.391999999999999</v>
      </c>
    </row>
    <row r="522" spans="1:12" x14ac:dyDescent="0.3">
      <c r="A522" t="s">
        <v>1283</v>
      </c>
      <c r="B522">
        <v>22</v>
      </c>
      <c r="C522">
        <v>3</v>
      </c>
      <c r="D522">
        <v>2016</v>
      </c>
      <c r="E522" t="s">
        <v>1284</v>
      </c>
      <c r="F522" t="s">
        <v>30</v>
      </c>
      <c r="G522" t="s">
        <v>1285</v>
      </c>
      <c r="H522" t="s">
        <v>14</v>
      </c>
      <c r="I522" t="s">
        <v>61</v>
      </c>
      <c r="J522" t="s">
        <v>1286</v>
      </c>
      <c r="K522" t="s">
        <v>26</v>
      </c>
      <c r="L522">
        <v>129.56800000000001</v>
      </c>
    </row>
    <row r="523" spans="1:12" x14ac:dyDescent="0.3">
      <c r="A523" t="s">
        <v>1283</v>
      </c>
      <c r="B523">
        <v>22</v>
      </c>
      <c r="C523">
        <v>3</v>
      </c>
      <c r="D523">
        <v>2016</v>
      </c>
      <c r="E523" t="s">
        <v>1284</v>
      </c>
      <c r="F523" t="s">
        <v>30</v>
      </c>
      <c r="G523" t="s">
        <v>1285</v>
      </c>
      <c r="H523" t="s">
        <v>14</v>
      </c>
      <c r="I523" t="s">
        <v>61</v>
      </c>
      <c r="J523" t="s">
        <v>1287</v>
      </c>
      <c r="K523" t="s">
        <v>26</v>
      </c>
      <c r="L523">
        <v>14.112</v>
      </c>
    </row>
    <row r="524" spans="1:12" x14ac:dyDescent="0.3">
      <c r="A524" t="s">
        <v>1288</v>
      </c>
      <c r="B524">
        <v>23</v>
      </c>
      <c r="C524">
        <v>1</v>
      </c>
      <c r="D524">
        <v>2018</v>
      </c>
      <c r="E524" t="s">
        <v>1289</v>
      </c>
      <c r="F524" t="s">
        <v>119</v>
      </c>
      <c r="G524" t="s">
        <v>1290</v>
      </c>
      <c r="H524" t="s">
        <v>23</v>
      </c>
      <c r="I524" t="s">
        <v>61</v>
      </c>
      <c r="J524" t="s">
        <v>1239</v>
      </c>
      <c r="K524" t="s">
        <v>17</v>
      </c>
      <c r="L524">
        <v>210.98</v>
      </c>
    </row>
    <row r="525" spans="1:12" x14ac:dyDescent="0.3">
      <c r="A525" t="s">
        <v>1291</v>
      </c>
      <c r="B525">
        <v>21</v>
      </c>
      <c r="C525">
        <v>5</v>
      </c>
      <c r="D525">
        <v>2017</v>
      </c>
      <c r="E525" t="s">
        <v>1293</v>
      </c>
      <c r="F525" t="s">
        <v>119</v>
      </c>
      <c r="G525" t="s">
        <v>672</v>
      </c>
      <c r="H525" t="s">
        <v>14</v>
      </c>
      <c r="I525" t="s">
        <v>24</v>
      </c>
      <c r="J525" t="s">
        <v>1294</v>
      </c>
      <c r="K525" t="s">
        <v>41</v>
      </c>
      <c r="L525">
        <v>55.176000000000002</v>
      </c>
    </row>
    <row r="526" spans="1:12" x14ac:dyDescent="0.3">
      <c r="A526" t="s">
        <v>1291</v>
      </c>
      <c r="B526">
        <v>21</v>
      </c>
      <c r="C526">
        <v>5</v>
      </c>
      <c r="D526">
        <v>2017</v>
      </c>
      <c r="E526" t="s">
        <v>1293</v>
      </c>
      <c r="F526" t="s">
        <v>119</v>
      </c>
      <c r="G526" t="s">
        <v>672</v>
      </c>
      <c r="H526" t="s">
        <v>14</v>
      </c>
      <c r="I526" t="s">
        <v>24</v>
      </c>
      <c r="J526" t="s">
        <v>650</v>
      </c>
      <c r="K526" t="s">
        <v>41</v>
      </c>
      <c r="L526">
        <v>66.260000000000005</v>
      </c>
    </row>
    <row r="527" spans="1:12" x14ac:dyDescent="0.3">
      <c r="A527" t="s">
        <v>1295</v>
      </c>
      <c r="B527">
        <v>26</v>
      </c>
      <c r="C527">
        <v>12</v>
      </c>
      <c r="D527">
        <v>2016</v>
      </c>
      <c r="E527" t="s">
        <v>1297</v>
      </c>
      <c r="F527" t="s">
        <v>30</v>
      </c>
      <c r="G527" t="s">
        <v>1298</v>
      </c>
      <c r="H527" t="s">
        <v>14</v>
      </c>
      <c r="I527" t="s">
        <v>90</v>
      </c>
      <c r="J527" t="s">
        <v>1299</v>
      </c>
      <c r="K527" t="s">
        <v>26</v>
      </c>
      <c r="L527">
        <v>22.2</v>
      </c>
    </row>
    <row r="528" spans="1:12" x14ac:dyDescent="0.3">
      <c r="A528" t="s">
        <v>1300</v>
      </c>
      <c r="B528">
        <v>21</v>
      </c>
      <c r="C528">
        <v>10</v>
      </c>
      <c r="D528">
        <v>2018</v>
      </c>
      <c r="E528" t="s">
        <v>262</v>
      </c>
      <c r="F528" t="s">
        <v>30</v>
      </c>
      <c r="G528" t="s">
        <v>1302</v>
      </c>
      <c r="H528" t="s">
        <v>60</v>
      </c>
      <c r="I528" t="s">
        <v>15</v>
      </c>
      <c r="J528" t="s">
        <v>1303</v>
      </c>
      <c r="K528" t="s">
        <v>17</v>
      </c>
      <c r="L528">
        <v>683.952</v>
      </c>
    </row>
    <row r="529" spans="1:12" x14ac:dyDescent="0.3">
      <c r="A529" t="s">
        <v>1300</v>
      </c>
      <c r="B529">
        <v>21</v>
      </c>
      <c r="C529">
        <v>10</v>
      </c>
      <c r="D529">
        <v>2018</v>
      </c>
      <c r="E529" t="s">
        <v>262</v>
      </c>
      <c r="F529" t="s">
        <v>30</v>
      </c>
      <c r="G529" t="s">
        <v>1302</v>
      </c>
      <c r="H529" t="s">
        <v>60</v>
      </c>
      <c r="I529" t="s">
        <v>15</v>
      </c>
      <c r="J529" t="s">
        <v>812</v>
      </c>
      <c r="K529" t="s">
        <v>17</v>
      </c>
      <c r="L529">
        <v>45.695999999999998</v>
      </c>
    </row>
    <row r="530" spans="1:12" x14ac:dyDescent="0.3">
      <c r="A530" t="s">
        <v>1304</v>
      </c>
      <c r="B530">
        <v>3</v>
      </c>
      <c r="C530">
        <v>9</v>
      </c>
      <c r="D530">
        <v>2016</v>
      </c>
      <c r="E530" t="s">
        <v>422</v>
      </c>
      <c r="F530" t="s">
        <v>30</v>
      </c>
      <c r="G530" t="s">
        <v>1305</v>
      </c>
      <c r="H530" t="s">
        <v>14</v>
      </c>
      <c r="I530" t="s">
        <v>90</v>
      </c>
      <c r="J530" t="s">
        <v>1306</v>
      </c>
      <c r="K530" t="s">
        <v>26</v>
      </c>
      <c r="L530">
        <v>36.335999999999999</v>
      </c>
    </row>
    <row r="531" spans="1:12" x14ac:dyDescent="0.3">
      <c r="A531" t="s">
        <v>1304</v>
      </c>
      <c r="B531">
        <v>3</v>
      </c>
      <c r="C531">
        <v>9</v>
      </c>
      <c r="D531">
        <v>2016</v>
      </c>
      <c r="E531" t="s">
        <v>422</v>
      </c>
      <c r="F531" t="s">
        <v>30</v>
      </c>
      <c r="G531" t="s">
        <v>1305</v>
      </c>
      <c r="H531" t="s">
        <v>14</v>
      </c>
      <c r="I531" t="s">
        <v>90</v>
      </c>
      <c r="J531" t="s">
        <v>1307</v>
      </c>
      <c r="K531" t="s">
        <v>26</v>
      </c>
      <c r="L531">
        <v>666.24800000000005</v>
      </c>
    </row>
    <row r="532" spans="1:12" x14ac:dyDescent="0.3">
      <c r="A532" t="s">
        <v>1304</v>
      </c>
      <c r="B532">
        <v>3</v>
      </c>
      <c r="C532">
        <v>9</v>
      </c>
      <c r="D532">
        <v>2016</v>
      </c>
      <c r="E532" t="s">
        <v>422</v>
      </c>
      <c r="F532" t="s">
        <v>30</v>
      </c>
      <c r="G532" t="s">
        <v>1305</v>
      </c>
      <c r="H532" t="s">
        <v>14</v>
      </c>
      <c r="I532" t="s">
        <v>90</v>
      </c>
      <c r="J532" t="s">
        <v>1308</v>
      </c>
      <c r="K532" t="s">
        <v>26</v>
      </c>
      <c r="L532">
        <v>52.512</v>
      </c>
    </row>
    <row r="533" spans="1:12" x14ac:dyDescent="0.3">
      <c r="A533" t="s">
        <v>1309</v>
      </c>
      <c r="B533">
        <v>7</v>
      </c>
      <c r="C533">
        <v>11</v>
      </c>
      <c r="D533">
        <v>2016</v>
      </c>
      <c r="E533" t="s">
        <v>1311</v>
      </c>
      <c r="F533" t="s">
        <v>12</v>
      </c>
      <c r="G533" t="s">
        <v>1312</v>
      </c>
      <c r="H533" t="s">
        <v>23</v>
      </c>
      <c r="I533" t="s">
        <v>24</v>
      </c>
      <c r="J533" t="s">
        <v>1313</v>
      </c>
      <c r="K533" t="s">
        <v>17</v>
      </c>
      <c r="L533">
        <v>190.72</v>
      </c>
    </row>
    <row r="534" spans="1:12" x14ac:dyDescent="0.3">
      <c r="A534" t="s">
        <v>1314</v>
      </c>
      <c r="B534">
        <v>7</v>
      </c>
      <c r="C534">
        <v>9</v>
      </c>
      <c r="D534">
        <v>2018</v>
      </c>
      <c r="E534" t="s">
        <v>1316</v>
      </c>
      <c r="F534" t="s">
        <v>30</v>
      </c>
      <c r="G534" t="s">
        <v>1317</v>
      </c>
      <c r="H534" t="s">
        <v>14</v>
      </c>
      <c r="I534" t="s">
        <v>24</v>
      </c>
      <c r="J534" t="s">
        <v>1318</v>
      </c>
      <c r="K534" t="s">
        <v>17</v>
      </c>
      <c r="L534">
        <v>47.94</v>
      </c>
    </row>
    <row r="535" spans="1:12" x14ac:dyDescent="0.3">
      <c r="A535" t="s">
        <v>1319</v>
      </c>
      <c r="B535">
        <v>29</v>
      </c>
      <c r="C535">
        <v>5</v>
      </c>
      <c r="D535">
        <v>2017</v>
      </c>
      <c r="E535" t="s">
        <v>1321</v>
      </c>
      <c r="F535" t="s">
        <v>12</v>
      </c>
      <c r="G535" t="s">
        <v>1322</v>
      </c>
      <c r="H535" t="s">
        <v>14</v>
      </c>
      <c r="I535" t="s">
        <v>15</v>
      </c>
      <c r="J535" t="s">
        <v>1323</v>
      </c>
      <c r="K535" t="s">
        <v>41</v>
      </c>
      <c r="L535">
        <v>979.95</v>
      </c>
    </row>
    <row r="536" spans="1:12" x14ac:dyDescent="0.3">
      <c r="A536" t="s">
        <v>1319</v>
      </c>
      <c r="B536">
        <v>29</v>
      </c>
      <c r="C536">
        <v>5</v>
      </c>
      <c r="D536">
        <v>2017</v>
      </c>
      <c r="E536" t="s">
        <v>1321</v>
      </c>
      <c r="F536" t="s">
        <v>12</v>
      </c>
      <c r="G536" t="s">
        <v>1322</v>
      </c>
      <c r="H536" t="s">
        <v>14</v>
      </c>
      <c r="I536" t="s">
        <v>15</v>
      </c>
      <c r="J536" t="s">
        <v>733</v>
      </c>
      <c r="K536" t="s">
        <v>26</v>
      </c>
      <c r="L536">
        <v>22.75</v>
      </c>
    </row>
    <row r="537" spans="1:12" x14ac:dyDescent="0.3">
      <c r="A537" t="s">
        <v>1324</v>
      </c>
      <c r="B537">
        <v>10</v>
      </c>
      <c r="C537">
        <v>7</v>
      </c>
      <c r="D537">
        <v>2017</v>
      </c>
      <c r="E537" t="s">
        <v>540</v>
      </c>
      <c r="F537" t="s">
        <v>30</v>
      </c>
      <c r="G537" t="s">
        <v>1326</v>
      </c>
      <c r="H537" t="s">
        <v>14</v>
      </c>
      <c r="I537" t="s">
        <v>24</v>
      </c>
      <c r="J537" t="s">
        <v>1327</v>
      </c>
      <c r="K537" t="s">
        <v>26</v>
      </c>
      <c r="L537">
        <v>16.768000000000001</v>
      </c>
    </row>
    <row r="538" spans="1:12" x14ac:dyDescent="0.3">
      <c r="A538" t="s">
        <v>1328</v>
      </c>
      <c r="B538">
        <v>3</v>
      </c>
      <c r="C538">
        <v>9</v>
      </c>
      <c r="D538">
        <v>2018</v>
      </c>
      <c r="E538" t="s">
        <v>1330</v>
      </c>
      <c r="F538" t="s">
        <v>12</v>
      </c>
      <c r="G538" t="s">
        <v>1331</v>
      </c>
      <c r="H538" t="s">
        <v>14</v>
      </c>
      <c r="I538" t="s">
        <v>61</v>
      </c>
      <c r="J538" t="s">
        <v>1332</v>
      </c>
      <c r="K538" t="s">
        <v>26</v>
      </c>
      <c r="L538">
        <v>42.616</v>
      </c>
    </row>
    <row r="539" spans="1:12" x14ac:dyDescent="0.3">
      <c r="A539" t="s">
        <v>1333</v>
      </c>
      <c r="B539">
        <v>3</v>
      </c>
      <c r="C539">
        <v>12</v>
      </c>
      <c r="D539">
        <v>2016</v>
      </c>
      <c r="E539" t="s">
        <v>1334</v>
      </c>
      <c r="F539" t="s">
        <v>30</v>
      </c>
      <c r="G539" t="s">
        <v>546</v>
      </c>
      <c r="H539" t="s">
        <v>60</v>
      </c>
      <c r="I539" t="s">
        <v>90</v>
      </c>
      <c r="J539" t="s">
        <v>1335</v>
      </c>
      <c r="K539" t="s">
        <v>26</v>
      </c>
      <c r="L539">
        <v>10.752000000000001</v>
      </c>
    </row>
    <row r="540" spans="1:12" x14ac:dyDescent="0.3">
      <c r="A540" t="s">
        <v>1336</v>
      </c>
      <c r="B540">
        <v>7</v>
      </c>
      <c r="C540">
        <v>12</v>
      </c>
      <c r="D540">
        <v>2016</v>
      </c>
      <c r="E540" t="s">
        <v>1337</v>
      </c>
      <c r="F540" t="s">
        <v>30</v>
      </c>
      <c r="G540" t="s">
        <v>1338</v>
      </c>
      <c r="H540" t="s">
        <v>14</v>
      </c>
      <c r="I540" t="s">
        <v>15</v>
      </c>
      <c r="J540" t="s">
        <v>1339</v>
      </c>
      <c r="K540" t="s">
        <v>26</v>
      </c>
      <c r="L540">
        <v>152.94</v>
      </c>
    </row>
    <row r="541" spans="1:12" x14ac:dyDescent="0.3">
      <c r="A541" t="s">
        <v>1336</v>
      </c>
      <c r="B541">
        <v>7</v>
      </c>
      <c r="C541">
        <v>12</v>
      </c>
      <c r="D541">
        <v>2016</v>
      </c>
      <c r="E541" t="s">
        <v>1337</v>
      </c>
      <c r="F541" t="s">
        <v>30</v>
      </c>
      <c r="G541" t="s">
        <v>1338</v>
      </c>
      <c r="H541" t="s">
        <v>14</v>
      </c>
      <c r="I541" t="s">
        <v>15</v>
      </c>
      <c r="J541" t="s">
        <v>1340</v>
      </c>
      <c r="K541" t="s">
        <v>17</v>
      </c>
      <c r="L541">
        <v>283.92</v>
      </c>
    </row>
    <row r="542" spans="1:12" x14ac:dyDescent="0.3">
      <c r="A542" t="s">
        <v>1341</v>
      </c>
      <c r="B542">
        <v>1</v>
      </c>
      <c r="C542">
        <v>2</v>
      </c>
      <c r="D542">
        <v>2015</v>
      </c>
      <c r="E542" t="s">
        <v>1342</v>
      </c>
      <c r="F542" t="s">
        <v>119</v>
      </c>
      <c r="G542" t="s">
        <v>1343</v>
      </c>
      <c r="H542" t="s">
        <v>14</v>
      </c>
      <c r="I542" t="s">
        <v>61</v>
      </c>
      <c r="J542" t="s">
        <v>1344</v>
      </c>
      <c r="K542" t="s">
        <v>41</v>
      </c>
      <c r="L542">
        <v>468.9</v>
      </c>
    </row>
    <row r="543" spans="1:12" x14ac:dyDescent="0.3">
      <c r="A543" t="s">
        <v>1345</v>
      </c>
      <c r="B543">
        <v>14</v>
      </c>
      <c r="C543">
        <v>7</v>
      </c>
      <c r="D543">
        <v>2017</v>
      </c>
      <c r="E543" t="s">
        <v>137</v>
      </c>
      <c r="F543" t="s">
        <v>119</v>
      </c>
      <c r="G543" t="s">
        <v>144</v>
      </c>
      <c r="H543" t="s">
        <v>23</v>
      </c>
      <c r="I543" t="s">
        <v>24</v>
      </c>
      <c r="J543" t="s">
        <v>1347</v>
      </c>
      <c r="K543" t="s">
        <v>41</v>
      </c>
      <c r="L543">
        <v>380.86399999999998</v>
      </c>
    </row>
    <row r="544" spans="1:12" x14ac:dyDescent="0.3">
      <c r="A544" t="s">
        <v>1348</v>
      </c>
      <c r="B544">
        <v>18</v>
      </c>
      <c r="C544">
        <v>12</v>
      </c>
      <c r="D544">
        <v>2016</v>
      </c>
      <c r="E544" t="s">
        <v>1350</v>
      </c>
      <c r="F544" t="s">
        <v>30</v>
      </c>
      <c r="G544" t="s">
        <v>1351</v>
      </c>
      <c r="H544" t="s">
        <v>14</v>
      </c>
      <c r="I544" t="s">
        <v>90</v>
      </c>
      <c r="J544" t="s">
        <v>1228</v>
      </c>
      <c r="K544" t="s">
        <v>26</v>
      </c>
      <c r="L544">
        <v>646.77599999999995</v>
      </c>
    </row>
    <row r="545" spans="1:12" x14ac:dyDescent="0.3">
      <c r="A545" t="s">
        <v>1352</v>
      </c>
      <c r="B545">
        <v>11</v>
      </c>
      <c r="C545">
        <v>5</v>
      </c>
      <c r="D545">
        <v>2015</v>
      </c>
      <c r="E545" t="s">
        <v>1354</v>
      </c>
      <c r="F545" t="s">
        <v>30</v>
      </c>
      <c r="G545" t="s">
        <v>264</v>
      </c>
      <c r="H545" t="s">
        <v>14</v>
      </c>
      <c r="I545" t="s">
        <v>61</v>
      </c>
      <c r="J545" t="s">
        <v>1355</v>
      </c>
      <c r="K545" t="s">
        <v>41</v>
      </c>
      <c r="L545">
        <v>58.112000000000002</v>
      </c>
    </row>
    <row r="546" spans="1:12" x14ac:dyDescent="0.3">
      <c r="A546" t="s">
        <v>1352</v>
      </c>
      <c r="B546">
        <v>11</v>
      </c>
      <c r="C546">
        <v>5</v>
      </c>
      <c r="D546">
        <v>2015</v>
      </c>
      <c r="E546" t="s">
        <v>1354</v>
      </c>
      <c r="F546" t="s">
        <v>30</v>
      </c>
      <c r="G546" t="s">
        <v>264</v>
      </c>
      <c r="H546" t="s">
        <v>14</v>
      </c>
      <c r="I546" t="s">
        <v>61</v>
      </c>
      <c r="J546" t="s">
        <v>1356</v>
      </c>
      <c r="K546" t="s">
        <v>41</v>
      </c>
      <c r="L546">
        <v>100.792</v>
      </c>
    </row>
    <row r="547" spans="1:12" x14ac:dyDescent="0.3">
      <c r="A547" t="s">
        <v>1352</v>
      </c>
      <c r="B547">
        <v>11</v>
      </c>
      <c r="C547">
        <v>5</v>
      </c>
      <c r="D547">
        <v>2015</v>
      </c>
      <c r="E547" t="s">
        <v>1354</v>
      </c>
      <c r="F547" t="s">
        <v>30</v>
      </c>
      <c r="G547" t="s">
        <v>264</v>
      </c>
      <c r="H547" t="s">
        <v>14</v>
      </c>
      <c r="I547" t="s">
        <v>61</v>
      </c>
      <c r="J547" t="s">
        <v>1357</v>
      </c>
      <c r="K547" t="s">
        <v>17</v>
      </c>
      <c r="L547">
        <v>66.111999999999995</v>
      </c>
    </row>
    <row r="548" spans="1:12" x14ac:dyDescent="0.3">
      <c r="A548" t="s">
        <v>1358</v>
      </c>
      <c r="B548">
        <v>19</v>
      </c>
      <c r="C548">
        <v>11</v>
      </c>
      <c r="D548">
        <v>2018</v>
      </c>
      <c r="E548" t="s">
        <v>1359</v>
      </c>
      <c r="F548" t="s">
        <v>119</v>
      </c>
      <c r="G548" t="s">
        <v>1360</v>
      </c>
      <c r="H548" t="s">
        <v>60</v>
      </c>
      <c r="I548" t="s">
        <v>90</v>
      </c>
      <c r="J548" t="s">
        <v>1361</v>
      </c>
      <c r="K548" t="s">
        <v>26</v>
      </c>
      <c r="L548">
        <v>41.28</v>
      </c>
    </row>
    <row r="549" spans="1:12" x14ac:dyDescent="0.3">
      <c r="A549" t="s">
        <v>1358</v>
      </c>
      <c r="B549">
        <v>19</v>
      </c>
      <c r="C549">
        <v>11</v>
      </c>
      <c r="D549">
        <v>2018</v>
      </c>
      <c r="E549" t="s">
        <v>1359</v>
      </c>
      <c r="F549" t="s">
        <v>119</v>
      </c>
      <c r="G549" t="s">
        <v>1360</v>
      </c>
      <c r="H549" t="s">
        <v>60</v>
      </c>
      <c r="I549" t="s">
        <v>90</v>
      </c>
      <c r="J549" t="s">
        <v>1362</v>
      </c>
      <c r="K549" t="s">
        <v>26</v>
      </c>
      <c r="L549">
        <v>13.36</v>
      </c>
    </row>
    <row r="550" spans="1:12" x14ac:dyDescent="0.3">
      <c r="A550" t="s">
        <v>1363</v>
      </c>
      <c r="B550">
        <v>15</v>
      </c>
      <c r="C550">
        <v>11</v>
      </c>
      <c r="D550">
        <v>2016</v>
      </c>
      <c r="E550" t="s">
        <v>319</v>
      </c>
      <c r="F550" t="s">
        <v>12</v>
      </c>
      <c r="G550" t="s">
        <v>982</v>
      </c>
      <c r="H550" t="s">
        <v>23</v>
      </c>
      <c r="I550" t="s">
        <v>61</v>
      </c>
      <c r="J550" t="s">
        <v>181</v>
      </c>
      <c r="K550" t="s">
        <v>26</v>
      </c>
      <c r="L550">
        <v>250.27199999999999</v>
      </c>
    </row>
    <row r="551" spans="1:12" x14ac:dyDescent="0.3">
      <c r="A551" t="s">
        <v>1363</v>
      </c>
      <c r="B551">
        <v>15</v>
      </c>
      <c r="C551">
        <v>11</v>
      </c>
      <c r="D551">
        <v>2016</v>
      </c>
      <c r="E551" t="s">
        <v>319</v>
      </c>
      <c r="F551" t="s">
        <v>12</v>
      </c>
      <c r="G551" t="s">
        <v>982</v>
      </c>
      <c r="H551" t="s">
        <v>23</v>
      </c>
      <c r="I551" t="s">
        <v>61</v>
      </c>
      <c r="J551" t="s">
        <v>289</v>
      </c>
      <c r="K551" t="s">
        <v>26</v>
      </c>
      <c r="L551">
        <v>11.364000000000001</v>
      </c>
    </row>
    <row r="552" spans="1:12" x14ac:dyDescent="0.3">
      <c r="A552" t="s">
        <v>1363</v>
      </c>
      <c r="B552">
        <v>15</v>
      </c>
      <c r="C552">
        <v>11</v>
      </c>
      <c r="D552">
        <v>2016</v>
      </c>
      <c r="E552" t="s">
        <v>319</v>
      </c>
      <c r="F552" t="s">
        <v>12</v>
      </c>
      <c r="G552" t="s">
        <v>982</v>
      </c>
      <c r="H552" t="s">
        <v>23</v>
      </c>
      <c r="I552" t="s">
        <v>61</v>
      </c>
      <c r="J552" t="s">
        <v>1364</v>
      </c>
      <c r="K552" t="s">
        <v>26</v>
      </c>
      <c r="L552">
        <v>8.7200000000000006</v>
      </c>
    </row>
    <row r="553" spans="1:12" x14ac:dyDescent="0.3">
      <c r="A553" t="s">
        <v>1365</v>
      </c>
      <c r="B553">
        <v>15</v>
      </c>
      <c r="C553">
        <v>4</v>
      </c>
      <c r="D553">
        <v>2017</v>
      </c>
      <c r="E553" t="s">
        <v>1366</v>
      </c>
      <c r="F553" t="s">
        <v>12</v>
      </c>
      <c r="G553" t="s">
        <v>1367</v>
      </c>
      <c r="H553" t="s">
        <v>14</v>
      </c>
      <c r="I553" t="s">
        <v>24</v>
      </c>
      <c r="J553" t="s">
        <v>1368</v>
      </c>
      <c r="K553" t="s">
        <v>17</v>
      </c>
      <c r="L553">
        <v>1121.568</v>
      </c>
    </row>
    <row r="554" spans="1:12" x14ac:dyDescent="0.3">
      <c r="A554" t="s">
        <v>1369</v>
      </c>
      <c r="B554">
        <v>11</v>
      </c>
      <c r="C554">
        <v>9</v>
      </c>
      <c r="D554">
        <v>2018</v>
      </c>
      <c r="E554" t="s">
        <v>1370</v>
      </c>
      <c r="F554" t="s">
        <v>119</v>
      </c>
      <c r="G554" t="s">
        <v>349</v>
      </c>
      <c r="H554" t="s">
        <v>14</v>
      </c>
      <c r="I554" t="s">
        <v>15</v>
      </c>
      <c r="J554" t="s">
        <v>1371</v>
      </c>
      <c r="K554" t="s">
        <v>17</v>
      </c>
      <c r="L554">
        <v>34.503999999999998</v>
      </c>
    </row>
    <row r="555" spans="1:12" x14ac:dyDescent="0.3">
      <c r="A555" t="s">
        <v>1372</v>
      </c>
      <c r="B555">
        <v>24</v>
      </c>
      <c r="C555">
        <v>11</v>
      </c>
      <c r="D555">
        <v>2018</v>
      </c>
      <c r="E555" t="s">
        <v>326</v>
      </c>
      <c r="F555" t="s">
        <v>30</v>
      </c>
      <c r="G555" t="s">
        <v>1374</v>
      </c>
      <c r="H555" t="s">
        <v>14</v>
      </c>
      <c r="I555" t="s">
        <v>61</v>
      </c>
      <c r="J555" t="s">
        <v>1375</v>
      </c>
      <c r="K555" t="s">
        <v>26</v>
      </c>
      <c r="L555">
        <v>10.824</v>
      </c>
    </row>
    <row r="556" spans="1:12" x14ac:dyDescent="0.3">
      <c r="A556" t="s">
        <v>1376</v>
      </c>
      <c r="B556">
        <v>29</v>
      </c>
      <c r="C556">
        <v>6</v>
      </c>
      <c r="D556">
        <v>2018</v>
      </c>
      <c r="E556" t="s">
        <v>1377</v>
      </c>
      <c r="F556" t="s">
        <v>12</v>
      </c>
      <c r="G556" t="s">
        <v>982</v>
      </c>
      <c r="H556" t="s">
        <v>23</v>
      </c>
      <c r="I556" t="s">
        <v>24</v>
      </c>
      <c r="J556" t="s">
        <v>1378</v>
      </c>
      <c r="K556" t="s">
        <v>26</v>
      </c>
      <c r="L556">
        <v>1295.78</v>
      </c>
    </row>
    <row r="557" spans="1:12" x14ac:dyDescent="0.3">
      <c r="A557" t="s">
        <v>1379</v>
      </c>
      <c r="B557">
        <v>3</v>
      </c>
      <c r="C557">
        <v>3</v>
      </c>
      <c r="D557">
        <v>2015</v>
      </c>
      <c r="E557" t="s">
        <v>1381</v>
      </c>
      <c r="F557" t="s">
        <v>12</v>
      </c>
      <c r="G557" t="s">
        <v>1382</v>
      </c>
      <c r="H557" t="s">
        <v>14</v>
      </c>
      <c r="I557" t="s">
        <v>15</v>
      </c>
      <c r="J557" t="s">
        <v>1383</v>
      </c>
      <c r="K557" t="s">
        <v>26</v>
      </c>
      <c r="L557">
        <v>19.456</v>
      </c>
    </row>
    <row r="558" spans="1:12" x14ac:dyDescent="0.3">
      <c r="A558" t="s">
        <v>1384</v>
      </c>
      <c r="B558">
        <v>10</v>
      </c>
      <c r="C558">
        <v>6</v>
      </c>
      <c r="D558">
        <v>2017</v>
      </c>
      <c r="E558" t="s">
        <v>239</v>
      </c>
      <c r="F558" t="s">
        <v>30</v>
      </c>
      <c r="G558" t="s">
        <v>1386</v>
      </c>
      <c r="H558" t="s">
        <v>14</v>
      </c>
      <c r="I558" t="s">
        <v>24</v>
      </c>
      <c r="J558" t="s">
        <v>1387</v>
      </c>
      <c r="K558" t="s">
        <v>26</v>
      </c>
      <c r="L558">
        <v>20.7</v>
      </c>
    </row>
    <row r="559" spans="1:12" x14ac:dyDescent="0.3">
      <c r="A559" t="s">
        <v>1384</v>
      </c>
      <c r="B559">
        <v>10</v>
      </c>
      <c r="C559">
        <v>6</v>
      </c>
      <c r="D559">
        <v>2017</v>
      </c>
      <c r="E559" t="s">
        <v>239</v>
      </c>
      <c r="F559" t="s">
        <v>30</v>
      </c>
      <c r="G559" t="s">
        <v>1386</v>
      </c>
      <c r="H559" t="s">
        <v>14</v>
      </c>
      <c r="I559" t="s">
        <v>24</v>
      </c>
      <c r="J559" t="s">
        <v>1388</v>
      </c>
      <c r="K559" t="s">
        <v>17</v>
      </c>
      <c r="L559">
        <v>1335.68</v>
      </c>
    </row>
    <row r="560" spans="1:12" x14ac:dyDescent="0.3">
      <c r="A560" t="s">
        <v>1384</v>
      </c>
      <c r="B560">
        <v>10</v>
      </c>
      <c r="C560">
        <v>6</v>
      </c>
      <c r="D560">
        <v>2017</v>
      </c>
      <c r="E560" t="s">
        <v>239</v>
      </c>
      <c r="F560" t="s">
        <v>30</v>
      </c>
      <c r="G560" t="s">
        <v>1386</v>
      </c>
      <c r="H560" t="s">
        <v>14</v>
      </c>
      <c r="I560" t="s">
        <v>24</v>
      </c>
      <c r="J560" t="s">
        <v>1389</v>
      </c>
      <c r="K560" t="s">
        <v>26</v>
      </c>
      <c r="L560">
        <v>32.4</v>
      </c>
    </row>
    <row r="561" spans="1:12" x14ac:dyDescent="0.3">
      <c r="A561" t="s">
        <v>1390</v>
      </c>
      <c r="B561">
        <v>20</v>
      </c>
      <c r="C561">
        <v>11</v>
      </c>
      <c r="D561">
        <v>2018</v>
      </c>
      <c r="E561" t="s">
        <v>1359</v>
      </c>
      <c r="F561" t="s">
        <v>12</v>
      </c>
      <c r="G561" t="s">
        <v>1392</v>
      </c>
      <c r="H561" t="s">
        <v>14</v>
      </c>
      <c r="I561" t="s">
        <v>24</v>
      </c>
      <c r="J561" t="s">
        <v>1080</v>
      </c>
      <c r="K561" t="s">
        <v>17</v>
      </c>
      <c r="L561">
        <v>42.6</v>
      </c>
    </row>
    <row r="562" spans="1:12" x14ac:dyDescent="0.3">
      <c r="A562" t="s">
        <v>1390</v>
      </c>
      <c r="B562">
        <v>20</v>
      </c>
      <c r="C562">
        <v>11</v>
      </c>
      <c r="D562">
        <v>2018</v>
      </c>
      <c r="E562" t="s">
        <v>1359</v>
      </c>
      <c r="F562" t="s">
        <v>12</v>
      </c>
      <c r="G562" t="s">
        <v>1392</v>
      </c>
      <c r="H562" t="s">
        <v>14</v>
      </c>
      <c r="I562" t="s">
        <v>24</v>
      </c>
      <c r="J562" t="s">
        <v>1393</v>
      </c>
      <c r="K562" t="s">
        <v>26</v>
      </c>
      <c r="L562">
        <v>84.055999999999997</v>
      </c>
    </row>
    <row r="563" spans="1:12" x14ac:dyDescent="0.3">
      <c r="A563" t="s">
        <v>1394</v>
      </c>
      <c r="B563">
        <v>14</v>
      </c>
      <c r="C563">
        <v>9</v>
      </c>
      <c r="D563">
        <v>2015</v>
      </c>
      <c r="E563" t="s">
        <v>1395</v>
      </c>
      <c r="F563" t="s">
        <v>12</v>
      </c>
      <c r="G563" t="s">
        <v>1396</v>
      </c>
      <c r="H563" t="s">
        <v>14</v>
      </c>
      <c r="I563" t="s">
        <v>15</v>
      </c>
      <c r="J563" t="s">
        <v>1397</v>
      </c>
      <c r="K563" t="s">
        <v>26</v>
      </c>
      <c r="L563">
        <v>13</v>
      </c>
    </row>
    <row r="564" spans="1:12" x14ac:dyDescent="0.3">
      <c r="A564" t="s">
        <v>1394</v>
      </c>
      <c r="B564">
        <v>14</v>
      </c>
      <c r="C564">
        <v>9</v>
      </c>
      <c r="D564">
        <v>2015</v>
      </c>
      <c r="E564" t="s">
        <v>1395</v>
      </c>
      <c r="F564" t="s">
        <v>12</v>
      </c>
      <c r="G564" t="s">
        <v>1396</v>
      </c>
      <c r="H564" t="s">
        <v>14</v>
      </c>
      <c r="I564" t="s">
        <v>15</v>
      </c>
      <c r="J564" t="s">
        <v>1398</v>
      </c>
      <c r="K564" t="s">
        <v>17</v>
      </c>
      <c r="L564">
        <v>13.128</v>
      </c>
    </row>
    <row r="565" spans="1:12" x14ac:dyDescent="0.3">
      <c r="A565" t="s">
        <v>1399</v>
      </c>
      <c r="B565">
        <v>7</v>
      </c>
      <c r="C565">
        <v>12</v>
      </c>
      <c r="D565">
        <v>2016</v>
      </c>
      <c r="E565" t="s">
        <v>1400</v>
      </c>
      <c r="F565" t="s">
        <v>119</v>
      </c>
      <c r="G565" t="s">
        <v>1401</v>
      </c>
      <c r="H565" t="s">
        <v>14</v>
      </c>
      <c r="I565" t="s">
        <v>24</v>
      </c>
      <c r="J565" t="s">
        <v>1402</v>
      </c>
      <c r="K565" t="s">
        <v>26</v>
      </c>
      <c r="L565">
        <v>3.96</v>
      </c>
    </row>
    <row r="566" spans="1:12" x14ac:dyDescent="0.3">
      <c r="A566" t="s">
        <v>1399</v>
      </c>
      <c r="B566">
        <v>7</v>
      </c>
      <c r="C566">
        <v>12</v>
      </c>
      <c r="D566">
        <v>2016</v>
      </c>
      <c r="E566" t="s">
        <v>1400</v>
      </c>
      <c r="F566" t="s">
        <v>119</v>
      </c>
      <c r="G566" t="s">
        <v>1401</v>
      </c>
      <c r="H566" t="s">
        <v>14</v>
      </c>
      <c r="I566" t="s">
        <v>24</v>
      </c>
      <c r="J566" t="s">
        <v>813</v>
      </c>
      <c r="K566" t="s">
        <v>26</v>
      </c>
      <c r="L566">
        <v>2.61</v>
      </c>
    </row>
    <row r="567" spans="1:12" x14ac:dyDescent="0.3">
      <c r="A567" t="s">
        <v>1403</v>
      </c>
      <c r="B567">
        <v>7</v>
      </c>
      <c r="C567">
        <v>12</v>
      </c>
      <c r="D567">
        <v>2018</v>
      </c>
      <c r="E567" t="s">
        <v>1404</v>
      </c>
      <c r="F567" t="s">
        <v>119</v>
      </c>
      <c r="G567" t="s">
        <v>1405</v>
      </c>
      <c r="H567" t="s">
        <v>14</v>
      </c>
      <c r="I567" t="s">
        <v>24</v>
      </c>
      <c r="J567" t="s">
        <v>1406</v>
      </c>
      <c r="K567" t="s">
        <v>41</v>
      </c>
      <c r="L567">
        <v>374.37599999999998</v>
      </c>
    </row>
    <row r="568" spans="1:12" x14ac:dyDescent="0.3">
      <c r="A568" t="s">
        <v>1407</v>
      </c>
      <c r="B568">
        <v>1</v>
      </c>
      <c r="C568">
        <v>10</v>
      </c>
      <c r="D568">
        <v>2018</v>
      </c>
      <c r="E568" t="s">
        <v>1086</v>
      </c>
      <c r="F568" t="s">
        <v>30</v>
      </c>
      <c r="G568" t="s">
        <v>1408</v>
      </c>
      <c r="H568" t="s">
        <v>23</v>
      </c>
      <c r="I568" t="s">
        <v>24</v>
      </c>
      <c r="J568" t="s">
        <v>1409</v>
      </c>
      <c r="K568" t="s">
        <v>26</v>
      </c>
      <c r="L568">
        <v>91.84</v>
      </c>
    </row>
    <row r="569" spans="1:12" x14ac:dyDescent="0.3">
      <c r="A569" t="s">
        <v>1407</v>
      </c>
      <c r="B569">
        <v>1</v>
      </c>
      <c r="C569">
        <v>10</v>
      </c>
      <c r="D569">
        <v>2018</v>
      </c>
      <c r="E569" t="s">
        <v>1086</v>
      </c>
      <c r="F569" t="s">
        <v>30</v>
      </c>
      <c r="G569" t="s">
        <v>1408</v>
      </c>
      <c r="H569" t="s">
        <v>23</v>
      </c>
      <c r="I569" t="s">
        <v>24</v>
      </c>
      <c r="J569" t="s">
        <v>1410</v>
      </c>
      <c r="K569" t="s">
        <v>26</v>
      </c>
      <c r="L569">
        <v>81.087999999999994</v>
      </c>
    </row>
    <row r="570" spans="1:12" x14ac:dyDescent="0.3">
      <c r="A570" t="s">
        <v>1407</v>
      </c>
      <c r="B570">
        <v>1</v>
      </c>
      <c r="C570">
        <v>10</v>
      </c>
      <c r="D570">
        <v>2018</v>
      </c>
      <c r="E570" t="s">
        <v>1086</v>
      </c>
      <c r="F570" t="s">
        <v>30</v>
      </c>
      <c r="G570" t="s">
        <v>1408</v>
      </c>
      <c r="H570" t="s">
        <v>23</v>
      </c>
      <c r="I570" t="s">
        <v>24</v>
      </c>
      <c r="J570" t="s">
        <v>1411</v>
      </c>
      <c r="K570" t="s">
        <v>26</v>
      </c>
      <c r="L570">
        <v>19.440000000000001</v>
      </c>
    </row>
    <row r="571" spans="1:12" x14ac:dyDescent="0.3">
      <c r="A571" t="s">
        <v>1407</v>
      </c>
      <c r="B571">
        <v>1</v>
      </c>
      <c r="C571">
        <v>10</v>
      </c>
      <c r="D571">
        <v>2018</v>
      </c>
      <c r="E571" t="s">
        <v>1086</v>
      </c>
      <c r="F571" t="s">
        <v>30</v>
      </c>
      <c r="G571" t="s">
        <v>1408</v>
      </c>
      <c r="H571" t="s">
        <v>23</v>
      </c>
      <c r="I571" t="s">
        <v>24</v>
      </c>
      <c r="J571" t="s">
        <v>1412</v>
      </c>
      <c r="K571" t="s">
        <v>17</v>
      </c>
      <c r="L571">
        <v>451.15199999999999</v>
      </c>
    </row>
    <row r="572" spans="1:12" x14ac:dyDescent="0.3">
      <c r="A572" t="s">
        <v>1413</v>
      </c>
      <c r="B572">
        <v>28</v>
      </c>
      <c r="C572">
        <v>12</v>
      </c>
      <c r="D572">
        <v>2018</v>
      </c>
      <c r="E572" t="s">
        <v>1414</v>
      </c>
      <c r="F572" t="s">
        <v>30</v>
      </c>
      <c r="G572" t="s">
        <v>1415</v>
      </c>
      <c r="H572" t="s">
        <v>14</v>
      </c>
      <c r="I572" t="s">
        <v>90</v>
      </c>
      <c r="J572" t="s">
        <v>1387</v>
      </c>
      <c r="K572" t="s">
        <v>26</v>
      </c>
      <c r="L572">
        <v>72.45</v>
      </c>
    </row>
    <row r="573" spans="1:12" x14ac:dyDescent="0.3">
      <c r="A573" t="s">
        <v>1413</v>
      </c>
      <c r="B573">
        <v>28</v>
      </c>
      <c r="C573">
        <v>12</v>
      </c>
      <c r="D573">
        <v>2018</v>
      </c>
      <c r="E573" t="s">
        <v>1414</v>
      </c>
      <c r="F573" t="s">
        <v>30</v>
      </c>
      <c r="G573" t="s">
        <v>1415</v>
      </c>
      <c r="H573" t="s">
        <v>14</v>
      </c>
      <c r="I573" t="s">
        <v>90</v>
      </c>
      <c r="J573" t="s">
        <v>621</v>
      </c>
      <c r="K573" t="s">
        <v>26</v>
      </c>
      <c r="L573">
        <v>13.96</v>
      </c>
    </row>
    <row r="574" spans="1:12" x14ac:dyDescent="0.3">
      <c r="A574" t="s">
        <v>1413</v>
      </c>
      <c r="B574">
        <v>28</v>
      </c>
      <c r="C574">
        <v>12</v>
      </c>
      <c r="D574">
        <v>2018</v>
      </c>
      <c r="E574" t="s">
        <v>1414</v>
      </c>
      <c r="F574" t="s">
        <v>30</v>
      </c>
      <c r="G574" t="s">
        <v>1415</v>
      </c>
      <c r="H574" t="s">
        <v>14</v>
      </c>
      <c r="I574" t="s">
        <v>90</v>
      </c>
      <c r="J574" t="s">
        <v>867</v>
      </c>
      <c r="K574" t="s">
        <v>26</v>
      </c>
      <c r="L574">
        <v>33.264000000000003</v>
      </c>
    </row>
    <row r="575" spans="1:12" x14ac:dyDescent="0.3">
      <c r="A575" t="s">
        <v>1413</v>
      </c>
      <c r="B575">
        <v>28</v>
      </c>
      <c r="C575">
        <v>12</v>
      </c>
      <c r="D575">
        <v>2018</v>
      </c>
      <c r="E575" t="s">
        <v>1414</v>
      </c>
      <c r="F575" t="s">
        <v>30</v>
      </c>
      <c r="G575" t="s">
        <v>1415</v>
      </c>
      <c r="H575" t="s">
        <v>14</v>
      </c>
      <c r="I575" t="s">
        <v>90</v>
      </c>
      <c r="J575" t="s">
        <v>1416</v>
      </c>
      <c r="K575" t="s">
        <v>41</v>
      </c>
      <c r="L575">
        <v>14.85</v>
      </c>
    </row>
    <row r="576" spans="1:12" x14ac:dyDescent="0.3">
      <c r="A576" t="s">
        <v>1417</v>
      </c>
      <c r="B576">
        <v>3</v>
      </c>
      <c r="C576">
        <v>11</v>
      </c>
      <c r="D576">
        <v>2017</v>
      </c>
      <c r="E576" t="s">
        <v>475</v>
      </c>
      <c r="F576" t="s">
        <v>30</v>
      </c>
      <c r="G576" t="s">
        <v>1418</v>
      </c>
      <c r="H576" t="s">
        <v>14</v>
      </c>
      <c r="I576" t="s">
        <v>24</v>
      </c>
      <c r="J576" t="s">
        <v>1419</v>
      </c>
      <c r="K576" t="s">
        <v>26</v>
      </c>
      <c r="L576">
        <v>8.82</v>
      </c>
    </row>
    <row r="577" spans="1:12" x14ac:dyDescent="0.3">
      <c r="A577" t="s">
        <v>1420</v>
      </c>
      <c r="B577">
        <v>18</v>
      </c>
      <c r="C577">
        <v>9</v>
      </c>
      <c r="D577">
        <v>2016</v>
      </c>
      <c r="E577" t="s">
        <v>1422</v>
      </c>
      <c r="F577" t="s">
        <v>12</v>
      </c>
      <c r="G577" t="s">
        <v>1423</v>
      </c>
      <c r="H577" t="s">
        <v>14</v>
      </c>
      <c r="I577" t="s">
        <v>24</v>
      </c>
      <c r="J577" t="s">
        <v>1409</v>
      </c>
      <c r="K577" t="s">
        <v>26</v>
      </c>
      <c r="L577">
        <v>160.72</v>
      </c>
    </row>
    <row r="578" spans="1:12" x14ac:dyDescent="0.3">
      <c r="A578" t="s">
        <v>1420</v>
      </c>
      <c r="B578">
        <v>18</v>
      </c>
      <c r="C578">
        <v>9</v>
      </c>
      <c r="D578">
        <v>2016</v>
      </c>
      <c r="E578" t="s">
        <v>1422</v>
      </c>
      <c r="F578" t="s">
        <v>12</v>
      </c>
      <c r="G578" t="s">
        <v>1423</v>
      </c>
      <c r="H578" t="s">
        <v>14</v>
      </c>
      <c r="I578" t="s">
        <v>24</v>
      </c>
      <c r="J578" t="s">
        <v>1424</v>
      </c>
      <c r="K578" t="s">
        <v>26</v>
      </c>
      <c r="L578">
        <v>19.920000000000002</v>
      </c>
    </row>
    <row r="579" spans="1:12" x14ac:dyDescent="0.3">
      <c r="A579" t="s">
        <v>1420</v>
      </c>
      <c r="B579">
        <v>18</v>
      </c>
      <c r="C579">
        <v>9</v>
      </c>
      <c r="D579">
        <v>2016</v>
      </c>
      <c r="E579" t="s">
        <v>1422</v>
      </c>
      <c r="F579" t="s">
        <v>12</v>
      </c>
      <c r="G579" t="s">
        <v>1423</v>
      </c>
      <c r="H579" t="s">
        <v>14</v>
      </c>
      <c r="I579" t="s">
        <v>24</v>
      </c>
      <c r="J579" t="s">
        <v>1425</v>
      </c>
      <c r="K579" t="s">
        <v>26</v>
      </c>
      <c r="L579">
        <v>7.3</v>
      </c>
    </row>
    <row r="580" spans="1:12" x14ac:dyDescent="0.3">
      <c r="A580" t="s">
        <v>1426</v>
      </c>
      <c r="B580">
        <v>20</v>
      </c>
      <c r="C580">
        <v>7</v>
      </c>
      <c r="D580">
        <v>2018</v>
      </c>
      <c r="E580" t="s">
        <v>1427</v>
      </c>
      <c r="F580" t="s">
        <v>30</v>
      </c>
      <c r="G580" t="s">
        <v>1428</v>
      </c>
      <c r="H580" t="s">
        <v>14</v>
      </c>
      <c r="I580" t="s">
        <v>61</v>
      </c>
      <c r="J580" t="s">
        <v>384</v>
      </c>
      <c r="K580" t="s">
        <v>26</v>
      </c>
      <c r="L580">
        <v>69.712000000000003</v>
      </c>
    </row>
    <row r="581" spans="1:12" x14ac:dyDescent="0.3">
      <c r="A581" t="s">
        <v>1426</v>
      </c>
      <c r="B581">
        <v>20</v>
      </c>
      <c r="C581">
        <v>7</v>
      </c>
      <c r="D581">
        <v>2018</v>
      </c>
      <c r="E581" t="s">
        <v>1427</v>
      </c>
      <c r="F581" t="s">
        <v>30</v>
      </c>
      <c r="G581" t="s">
        <v>1428</v>
      </c>
      <c r="H581" t="s">
        <v>14</v>
      </c>
      <c r="I581" t="s">
        <v>61</v>
      </c>
      <c r="J581" t="s">
        <v>1429</v>
      </c>
      <c r="K581" t="s">
        <v>17</v>
      </c>
      <c r="L581">
        <v>8.7919999999999998</v>
      </c>
    </row>
    <row r="582" spans="1:12" x14ac:dyDescent="0.3">
      <c r="A582" t="s">
        <v>1430</v>
      </c>
      <c r="B582">
        <v>10</v>
      </c>
      <c r="C582">
        <v>9</v>
      </c>
      <c r="D582">
        <v>2016</v>
      </c>
      <c r="E582" t="s">
        <v>1432</v>
      </c>
      <c r="F582" t="s">
        <v>30</v>
      </c>
      <c r="G582" t="s">
        <v>1433</v>
      </c>
      <c r="H582" t="s">
        <v>14</v>
      </c>
      <c r="I582" t="s">
        <v>24</v>
      </c>
      <c r="J582" t="s">
        <v>1434</v>
      </c>
      <c r="K582" t="s">
        <v>26</v>
      </c>
      <c r="L582">
        <v>51.52</v>
      </c>
    </row>
    <row r="583" spans="1:12" x14ac:dyDescent="0.3">
      <c r="A583" t="s">
        <v>1435</v>
      </c>
      <c r="B583">
        <v>1</v>
      </c>
      <c r="C583">
        <v>12</v>
      </c>
      <c r="D583">
        <v>2018</v>
      </c>
      <c r="E583" t="s">
        <v>1436</v>
      </c>
      <c r="F583" t="s">
        <v>30</v>
      </c>
      <c r="G583" t="s">
        <v>1437</v>
      </c>
      <c r="H583" t="s">
        <v>14</v>
      </c>
      <c r="I583" t="s">
        <v>24</v>
      </c>
      <c r="J583" t="s">
        <v>121</v>
      </c>
      <c r="K583" t="s">
        <v>41</v>
      </c>
      <c r="L583">
        <v>470.37599999999998</v>
      </c>
    </row>
    <row r="584" spans="1:12" x14ac:dyDescent="0.3">
      <c r="A584" t="s">
        <v>1435</v>
      </c>
      <c r="B584">
        <v>1</v>
      </c>
      <c r="C584">
        <v>12</v>
      </c>
      <c r="D584">
        <v>2018</v>
      </c>
      <c r="E584" t="s">
        <v>1436</v>
      </c>
      <c r="F584" t="s">
        <v>30</v>
      </c>
      <c r="G584" t="s">
        <v>1437</v>
      </c>
      <c r="H584" t="s">
        <v>14</v>
      </c>
      <c r="I584" t="s">
        <v>24</v>
      </c>
      <c r="J584" t="s">
        <v>1438</v>
      </c>
      <c r="K584" t="s">
        <v>41</v>
      </c>
      <c r="L584">
        <v>105.584</v>
      </c>
    </row>
    <row r="585" spans="1:12" x14ac:dyDescent="0.3">
      <c r="A585" t="s">
        <v>1435</v>
      </c>
      <c r="B585">
        <v>1</v>
      </c>
      <c r="C585">
        <v>12</v>
      </c>
      <c r="D585">
        <v>2018</v>
      </c>
      <c r="E585" t="s">
        <v>1436</v>
      </c>
      <c r="F585" t="s">
        <v>30</v>
      </c>
      <c r="G585" t="s">
        <v>1437</v>
      </c>
      <c r="H585" t="s">
        <v>14</v>
      </c>
      <c r="I585" t="s">
        <v>24</v>
      </c>
      <c r="J585" t="s">
        <v>304</v>
      </c>
      <c r="K585" t="s">
        <v>26</v>
      </c>
      <c r="L585">
        <v>31.152000000000001</v>
      </c>
    </row>
    <row r="586" spans="1:12" x14ac:dyDescent="0.3">
      <c r="A586" t="s">
        <v>1435</v>
      </c>
      <c r="B586">
        <v>1</v>
      </c>
      <c r="C586">
        <v>12</v>
      </c>
      <c r="D586">
        <v>2018</v>
      </c>
      <c r="E586" t="s">
        <v>1436</v>
      </c>
      <c r="F586" t="s">
        <v>30</v>
      </c>
      <c r="G586" t="s">
        <v>1437</v>
      </c>
      <c r="H586" t="s">
        <v>14</v>
      </c>
      <c r="I586" t="s">
        <v>24</v>
      </c>
      <c r="J586" t="s">
        <v>1439</v>
      </c>
      <c r="K586" t="s">
        <v>26</v>
      </c>
      <c r="L586">
        <v>6.7830000000000004</v>
      </c>
    </row>
    <row r="587" spans="1:12" x14ac:dyDescent="0.3">
      <c r="A587" t="s">
        <v>1435</v>
      </c>
      <c r="B587">
        <v>1</v>
      </c>
      <c r="C587">
        <v>12</v>
      </c>
      <c r="D587">
        <v>2018</v>
      </c>
      <c r="E587" t="s">
        <v>1436</v>
      </c>
      <c r="F587" t="s">
        <v>30</v>
      </c>
      <c r="G587" t="s">
        <v>1437</v>
      </c>
      <c r="H587" t="s">
        <v>14</v>
      </c>
      <c r="I587" t="s">
        <v>24</v>
      </c>
      <c r="J587" t="s">
        <v>439</v>
      </c>
      <c r="K587" t="s">
        <v>41</v>
      </c>
      <c r="L587">
        <v>406.36799999999999</v>
      </c>
    </row>
    <row r="588" spans="1:12" x14ac:dyDescent="0.3">
      <c r="A588" t="s">
        <v>1440</v>
      </c>
      <c r="B588">
        <v>3</v>
      </c>
      <c r="C588">
        <v>7</v>
      </c>
      <c r="D588">
        <v>2016</v>
      </c>
      <c r="E588" t="s">
        <v>1442</v>
      </c>
      <c r="F588" t="s">
        <v>30</v>
      </c>
      <c r="G588" t="s">
        <v>1443</v>
      </c>
      <c r="H588" t="s">
        <v>14</v>
      </c>
      <c r="I588" t="s">
        <v>15</v>
      </c>
      <c r="J588" t="s">
        <v>1044</v>
      </c>
      <c r="K588" t="s">
        <v>17</v>
      </c>
      <c r="L588">
        <v>70.98</v>
      </c>
    </row>
    <row r="589" spans="1:12" x14ac:dyDescent="0.3">
      <c r="A589" t="s">
        <v>1440</v>
      </c>
      <c r="B589">
        <v>3</v>
      </c>
      <c r="C589">
        <v>7</v>
      </c>
      <c r="D589">
        <v>2016</v>
      </c>
      <c r="E589" t="s">
        <v>1442</v>
      </c>
      <c r="F589" t="s">
        <v>30</v>
      </c>
      <c r="G589" t="s">
        <v>1443</v>
      </c>
      <c r="H589" t="s">
        <v>14</v>
      </c>
      <c r="I589" t="s">
        <v>15</v>
      </c>
      <c r="J589" t="s">
        <v>1444</v>
      </c>
      <c r="K589" t="s">
        <v>26</v>
      </c>
      <c r="L589">
        <v>294.93</v>
      </c>
    </row>
    <row r="590" spans="1:12" x14ac:dyDescent="0.3">
      <c r="A590" t="s">
        <v>1445</v>
      </c>
      <c r="B590">
        <v>20</v>
      </c>
      <c r="C590">
        <v>3</v>
      </c>
      <c r="D590">
        <v>2017</v>
      </c>
      <c r="E590" t="s">
        <v>1447</v>
      </c>
      <c r="F590" t="s">
        <v>30</v>
      </c>
      <c r="G590" t="s">
        <v>1448</v>
      </c>
      <c r="H590" t="s">
        <v>14</v>
      </c>
      <c r="I590" t="s">
        <v>24</v>
      </c>
      <c r="J590" t="s">
        <v>1449</v>
      </c>
      <c r="K590" t="s">
        <v>41</v>
      </c>
      <c r="L590">
        <v>84.784000000000006</v>
      </c>
    </row>
    <row r="591" spans="1:12" x14ac:dyDescent="0.3">
      <c r="A591" t="s">
        <v>1445</v>
      </c>
      <c r="B591">
        <v>20</v>
      </c>
      <c r="C591">
        <v>3</v>
      </c>
      <c r="D591">
        <v>2017</v>
      </c>
      <c r="E591" t="s">
        <v>1447</v>
      </c>
      <c r="F591" t="s">
        <v>30</v>
      </c>
      <c r="G591" t="s">
        <v>1448</v>
      </c>
      <c r="H591" t="s">
        <v>14</v>
      </c>
      <c r="I591" t="s">
        <v>24</v>
      </c>
      <c r="J591" t="s">
        <v>1450</v>
      </c>
      <c r="K591" t="s">
        <v>26</v>
      </c>
      <c r="L591">
        <v>20.736000000000001</v>
      </c>
    </row>
    <row r="592" spans="1:12" x14ac:dyDescent="0.3">
      <c r="A592" t="s">
        <v>1445</v>
      </c>
      <c r="B592">
        <v>20</v>
      </c>
      <c r="C592">
        <v>3</v>
      </c>
      <c r="D592">
        <v>2017</v>
      </c>
      <c r="E592" t="s">
        <v>1447</v>
      </c>
      <c r="F592" t="s">
        <v>30</v>
      </c>
      <c r="G592" t="s">
        <v>1448</v>
      </c>
      <c r="H592" t="s">
        <v>14</v>
      </c>
      <c r="I592" t="s">
        <v>24</v>
      </c>
      <c r="J592" t="s">
        <v>1246</v>
      </c>
      <c r="K592" t="s">
        <v>26</v>
      </c>
      <c r="L592">
        <v>16.821000000000002</v>
      </c>
    </row>
    <row r="593" spans="1:12" x14ac:dyDescent="0.3">
      <c r="A593" t="s">
        <v>1445</v>
      </c>
      <c r="B593">
        <v>20</v>
      </c>
      <c r="C593">
        <v>3</v>
      </c>
      <c r="D593">
        <v>2017</v>
      </c>
      <c r="E593" t="s">
        <v>1447</v>
      </c>
      <c r="F593" t="s">
        <v>30</v>
      </c>
      <c r="G593" t="s">
        <v>1448</v>
      </c>
      <c r="H593" t="s">
        <v>14</v>
      </c>
      <c r="I593" t="s">
        <v>24</v>
      </c>
      <c r="J593" t="s">
        <v>1451</v>
      </c>
      <c r="K593" t="s">
        <v>26</v>
      </c>
      <c r="L593">
        <v>10.368</v>
      </c>
    </row>
    <row r="594" spans="1:12" x14ac:dyDescent="0.3">
      <c r="A594" t="s">
        <v>1452</v>
      </c>
      <c r="B594">
        <v>9</v>
      </c>
      <c r="C594">
        <v>1</v>
      </c>
      <c r="D594">
        <v>2015</v>
      </c>
      <c r="E594" t="s">
        <v>1453</v>
      </c>
      <c r="F594" t="s">
        <v>30</v>
      </c>
      <c r="G594" t="s">
        <v>1454</v>
      </c>
      <c r="H594" t="s">
        <v>14</v>
      </c>
      <c r="I594" t="s">
        <v>61</v>
      </c>
      <c r="J594" t="s">
        <v>1455</v>
      </c>
      <c r="K594" t="s">
        <v>26</v>
      </c>
      <c r="L594">
        <v>9.3439999999999994</v>
      </c>
    </row>
    <row r="595" spans="1:12" x14ac:dyDescent="0.3">
      <c r="A595" t="s">
        <v>1452</v>
      </c>
      <c r="B595">
        <v>9</v>
      </c>
      <c r="C595">
        <v>1</v>
      </c>
      <c r="D595">
        <v>2015</v>
      </c>
      <c r="E595" t="s">
        <v>1453</v>
      </c>
      <c r="F595" t="s">
        <v>30</v>
      </c>
      <c r="G595" t="s">
        <v>1454</v>
      </c>
      <c r="H595" t="s">
        <v>14</v>
      </c>
      <c r="I595" t="s">
        <v>61</v>
      </c>
      <c r="J595" t="s">
        <v>604</v>
      </c>
      <c r="K595" t="s">
        <v>41</v>
      </c>
      <c r="L595">
        <v>31.2</v>
      </c>
    </row>
    <row r="596" spans="1:12" x14ac:dyDescent="0.3">
      <c r="A596" t="s">
        <v>1456</v>
      </c>
      <c r="B596">
        <v>8</v>
      </c>
      <c r="C596">
        <v>8</v>
      </c>
      <c r="D596">
        <v>2015</v>
      </c>
      <c r="E596" t="s">
        <v>1458</v>
      </c>
      <c r="F596" t="s">
        <v>30</v>
      </c>
      <c r="G596" t="s">
        <v>1459</v>
      </c>
      <c r="H596" t="s">
        <v>14</v>
      </c>
      <c r="I596" t="s">
        <v>24</v>
      </c>
      <c r="J596" t="s">
        <v>1460</v>
      </c>
      <c r="K596" t="s">
        <v>26</v>
      </c>
      <c r="L596">
        <v>76.12</v>
      </c>
    </row>
    <row r="597" spans="1:12" x14ac:dyDescent="0.3">
      <c r="A597" t="s">
        <v>1456</v>
      </c>
      <c r="B597">
        <v>8</v>
      </c>
      <c r="C597">
        <v>8</v>
      </c>
      <c r="D597">
        <v>2015</v>
      </c>
      <c r="E597" t="s">
        <v>1458</v>
      </c>
      <c r="F597" t="s">
        <v>30</v>
      </c>
      <c r="G597" t="s">
        <v>1459</v>
      </c>
      <c r="H597" t="s">
        <v>14</v>
      </c>
      <c r="I597" t="s">
        <v>24</v>
      </c>
      <c r="J597" t="s">
        <v>1038</v>
      </c>
      <c r="K597" t="s">
        <v>41</v>
      </c>
      <c r="L597">
        <v>1199.9760000000001</v>
      </c>
    </row>
    <row r="598" spans="1:12" x14ac:dyDescent="0.3">
      <c r="A598" t="s">
        <v>1456</v>
      </c>
      <c r="B598">
        <v>8</v>
      </c>
      <c r="C598">
        <v>8</v>
      </c>
      <c r="D598">
        <v>2015</v>
      </c>
      <c r="E598" t="s">
        <v>1458</v>
      </c>
      <c r="F598" t="s">
        <v>30</v>
      </c>
      <c r="G598" t="s">
        <v>1459</v>
      </c>
      <c r="H598" t="s">
        <v>14</v>
      </c>
      <c r="I598" t="s">
        <v>24</v>
      </c>
      <c r="J598" t="s">
        <v>822</v>
      </c>
      <c r="K598" t="s">
        <v>41</v>
      </c>
      <c r="L598">
        <v>445.96</v>
      </c>
    </row>
    <row r="599" spans="1:12" x14ac:dyDescent="0.3">
      <c r="A599" t="s">
        <v>1456</v>
      </c>
      <c r="B599">
        <v>8</v>
      </c>
      <c r="C599">
        <v>8</v>
      </c>
      <c r="D599">
        <v>2015</v>
      </c>
      <c r="E599" t="s">
        <v>1458</v>
      </c>
      <c r="F599" t="s">
        <v>30</v>
      </c>
      <c r="G599" t="s">
        <v>1459</v>
      </c>
      <c r="H599" t="s">
        <v>14</v>
      </c>
      <c r="I599" t="s">
        <v>24</v>
      </c>
      <c r="J599" t="s">
        <v>1461</v>
      </c>
      <c r="K599" t="s">
        <v>17</v>
      </c>
      <c r="L599">
        <v>327.76</v>
      </c>
    </row>
    <row r="600" spans="1:12" x14ac:dyDescent="0.3">
      <c r="A600" t="s">
        <v>1462</v>
      </c>
      <c r="B600">
        <v>14</v>
      </c>
      <c r="C600">
        <v>7</v>
      </c>
      <c r="D600">
        <v>2017</v>
      </c>
      <c r="E600" t="s">
        <v>540</v>
      </c>
      <c r="F600" t="s">
        <v>119</v>
      </c>
      <c r="G600" t="s">
        <v>1463</v>
      </c>
      <c r="H600" t="s">
        <v>14</v>
      </c>
      <c r="I600" t="s">
        <v>90</v>
      </c>
      <c r="J600" t="s">
        <v>1464</v>
      </c>
      <c r="K600" t="s">
        <v>26</v>
      </c>
      <c r="L600">
        <v>11.632</v>
      </c>
    </row>
    <row r="601" spans="1:12" x14ac:dyDescent="0.3">
      <c r="A601" t="s">
        <v>1465</v>
      </c>
      <c r="B601">
        <v>16</v>
      </c>
      <c r="C601">
        <v>7</v>
      </c>
      <c r="D601">
        <v>2017</v>
      </c>
      <c r="E601" t="s">
        <v>1466</v>
      </c>
      <c r="F601" t="s">
        <v>30</v>
      </c>
      <c r="G601" t="s">
        <v>1467</v>
      </c>
      <c r="H601" t="s">
        <v>14</v>
      </c>
      <c r="I601" t="s">
        <v>90</v>
      </c>
      <c r="J601" t="s">
        <v>1468</v>
      </c>
      <c r="K601" t="s">
        <v>41</v>
      </c>
      <c r="L601">
        <v>143.982</v>
      </c>
    </row>
    <row r="602" spans="1:12" x14ac:dyDescent="0.3">
      <c r="A602" t="s">
        <v>1465</v>
      </c>
      <c r="B602">
        <v>16</v>
      </c>
      <c r="C602">
        <v>7</v>
      </c>
      <c r="D602">
        <v>2017</v>
      </c>
      <c r="E602" t="s">
        <v>1466</v>
      </c>
      <c r="F602" t="s">
        <v>30</v>
      </c>
      <c r="G602" t="s">
        <v>1467</v>
      </c>
      <c r="H602" t="s">
        <v>14</v>
      </c>
      <c r="I602" t="s">
        <v>90</v>
      </c>
      <c r="J602" t="s">
        <v>1469</v>
      </c>
      <c r="K602" t="s">
        <v>41</v>
      </c>
      <c r="L602">
        <v>494.37599999999998</v>
      </c>
    </row>
    <row r="603" spans="1:12" x14ac:dyDescent="0.3">
      <c r="A603" t="s">
        <v>1465</v>
      </c>
      <c r="B603">
        <v>16</v>
      </c>
      <c r="C603">
        <v>7</v>
      </c>
      <c r="D603">
        <v>2017</v>
      </c>
      <c r="E603" t="s">
        <v>1466</v>
      </c>
      <c r="F603" t="s">
        <v>30</v>
      </c>
      <c r="G603" t="s">
        <v>1467</v>
      </c>
      <c r="H603" t="s">
        <v>14</v>
      </c>
      <c r="I603" t="s">
        <v>90</v>
      </c>
      <c r="J603" t="s">
        <v>1425</v>
      </c>
      <c r="K603" t="s">
        <v>26</v>
      </c>
      <c r="L603">
        <v>5.84</v>
      </c>
    </row>
    <row r="604" spans="1:12" x14ac:dyDescent="0.3">
      <c r="A604" t="s">
        <v>1470</v>
      </c>
      <c r="B604">
        <v>15</v>
      </c>
      <c r="C604">
        <v>3</v>
      </c>
      <c r="D604">
        <v>2015</v>
      </c>
      <c r="E604" t="s">
        <v>1472</v>
      </c>
      <c r="F604" t="s">
        <v>30</v>
      </c>
      <c r="G604" t="s">
        <v>1473</v>
      </c>
      <c r="H604" t="s">
        <v>14</v>
      </c>
      <c r="I604" t="s">
        <v>15</v>
      </c>
      <c r="J604" t="s">
        <v>1474</v>
      </c>
      <c r="K604" t="s">
        <v>26</v>
      </c>
      <c r="L604">
        <v>142.77600000000001</v>
      </c>
    </row>
    <row r="605" spans="1:12" x14ac:dyDescent="0.3">
      <c r="A605" t="s">
        <v>1470</v>
      </c>
      <c r="B605">
        <v>15</v>
      </c>
      <c r="C605">
        <v>3</v>
      </c>
      <c r="D605">
        <v>2015</v>
      </c>
      <c r="E605" t="s">
        <v>1472</v>
      </c>
      <c r="F605" t="s">
        <v>30</v>
      </c>
      <c r="G605" t="s">
        <v>1473</v>
      </c>
      <c r="H605" t="s">
        <v>14</v>
      </c>
      <c r="I605" t="s">
        <v>15</v>
      </c>
      <c r="J605" t="s">
        <v>812</v>
      </c>
      <c r="K605" t="s">
        <v>17</v>
      </c>
      <c r="L605">
        <v>45.695999999999998</v>
      </c>
    </row>
    <row r="606" spans="1:12" x14ac:dyDescent="0.3">
      <c r="A606" t="s">
        <v>1470</v>
      </c>
      <c r="B606">
        <v>15</v>
      </c>
      <c r="C606">
        <v>3</v>
      </c>
      <c r="D606">
        <v>2015</v>
      </c>
      <c r="E606" t="s">
        <v>1472</v>
      </c>
      <c r="F606" t="s">
        <v>30</v>
      </c>
      <c r="G606" t="s">
        <v>1473</v>
      </c>
      <c r="H606" t="s">
        <v>14</v>
      </c>
      <c r="I606" t="s">
        <v>15</v>
      </c>
      <c r="J606" t="s">
        <v>1102</v>
      </c>
      <c r="K606" t="s">
        <v>26</v>
      </c>
      <c r="L606">
        <v>7.218</v>
      </c>
    </row>
    <row r="607" spans="1:12" x14ac:dyDescent="0.3">
      <c r="A607" t="s">
        <v>1470</v>
      </c>
      <c r="B607">
        <v>15</v>
      </c>
      <c r="C607">
        <v>3</v>
      </c>
      <c r="D607">
        <v>2015</v>
      </c>
      <c r="E607" t="s">
        <v>1472</v>
      </c>
      <c r="F607" t="s">
        <v>30</v>
      </c>
      <c r="G607" t="s">
        <v>1473</v>
      </c>
      <c r="H607" t="s">
        <v>14</v>
      </c>
      <c r="I607" t="s">
        <v>15</v>
      </c>
      <c r="J607" t="s">
        <v>1081</v>
      </c>
      <c r="K607" t="s">
        <v>26</v>
      </c>
      <c r="L607">
        <v>43.188000000000002</v>
      </c>
    </row>
    <row r="608" spans="1:12" x14ac:dyDescent="0.3">
      <c r="A608" t="s">
        <v>1470</v>
      </c>
      <c r="B608">
        <v>15</v>
      </c>
      <c r="C608">
        <v>3</v>
      </c>
      <c r="D608">
        <v>2015</v>
      </c>
      <c r="E608" t="s">
        <v>1472</v>
      </c>
      <c r="F608" t="s">
        <v>30</v>
      </c>
      <c r="G608" t="s">
        <v>1473</v>
      </c>
      <c r="H608" t="s">
        <v>14</v>
      </c>
      <c r="I608" t="s">
        <v>15</v>
      </c>
      <c r="J608" t="s">
        <v>1475</v>
      </c>
      <c r="K608" t="s">
        <v>26</v>
      </c>
      <c r="L608">
        <v>131.904</v>
      </c>
    </row>
    <row r="609" spans="1:12" x14ac:dyDescent="0.3">
      <c r="A609" t="s">
        <v>1476</v>
      </c>
      <c r="B609">
        <v>23</v>
      </c>
      <c r="C609">
        <v>5</v>
      </c>
      <c r="D609">
        <v>2015</v>
      </c>
      <c r="E609" t="s">
        <v>1478</v>
      </c>
      <c r="F609" t="s">
        <v>30</v>
      </c>
      <c r="G609" t="s">
        <v>1479</v>
      </c>
      <c r="H609" t="s">
        <v>14</v>
      </c>
      <c r="I609" t="s">
        <v>90</v>
      </c>
      <c r="J609" t="s">
        <v>1480</v>
      </c>
      <c r="K609" t="s">
        <v>26</v>
      </c>
      <c r="L609">
        <v>3.282</v>
      </c>
    </row>
    <row r="610" spans="1:12" x14ac:dyDescent="0.3">
      <c r="A610" t="s">
        <v>1476</v>
      </c>
      <c r="B610">
        <v>23</v>
      </c>
      <c r="C610">
        <v>5</v>
      </c>
      <c r="D610">
        <v>2015</v>
      </c>
      <c r="E610" t="s">
        <v>1478</v>
      </c>
      <c r="F610" t="s">
        <v>30</v>
      </c>
      <c r="G610" t="s">
        <v>1479</v>
      </c>
      <c r="H610" t="s">
        <v>14</v>
      </c>
      <c r="I610" t="s">
        <v>90</v>
      </c>
      <c r="J610" t="s">
        <v>1276</v>
      </c>
      <c r="K610" t="s">
        <v>26</v>
      </c>
      <c r="L610">
        <v>21.167999999999999</v>
      </c>
    </row>
    <row r="611" spans="1:12" x14ac:dyDescent="0.3">
      <c r="A611" t="s">
        <v>1476</v>
      </c>
      <c r="B611">
        <v>23</v>
      </c>
      <c r="C611">
        <v>5</v>
      </c>
      <c r="D611">
        <v>2015</v>
      </c>
      <c r="E611" t="s">
        <v>1478</v>
      </c>
      <c r="F611" t="s">
        <v>30</v>
      </c>
      <c r="G611" t="s">
        <v>1479</v>
      </c>
      <c r="H611" t="s">
        <v>14</v>
      </c>
      <c r="I611" t="s">
        <v>90</v>
      </c>
      <c r="J611" t="s">
        <v>1481</v>
      </c>
      <c r="K611" t="s">
        <v>41</v>
      </c>
      <c r="L611">
        <v>55.188000000000002</v>
      </c>
    </row>
    <row r="612" spans="1:12" x14ac:dyDescent="0.3">
      <c r="A612" t="s">
        <v>1482</v>
      </c>
      <c r="B612">
        <v>28</v>
      </c>
      <c r="C612">
        <v>4</v>
      </c>
      <c r="D612">
        <v>2017</v>
      </c>
      <c r="E612" t="s">
        <v>1483</v>
      </c>
      <c r="F612" t="s">
        <v>119</v>
      </c>
      <c r="G612" t="s">
        <v>1484</v>
      </c>
      <c r="H612" t="s">
        <v>23</v>
      </c>
      <c r="I612" t="s">
        <v>61</v>
      </c>
      <c r="J612" t="s">
        <v>995</v>
      </c>
      <c r="K612" t="s">
        <v>41</v>
      </c>
      <c r="L612">
        <v>369.57600000000002</v>
      </c>
    </row>
    <row r="613" spans="1:12" x14ac:dyDescent="0.3">
      <c r="A613" t="s">
        <v>1482</v>
      </c>
      <c r="B613">
        <v>28</v>
      </c>
      <c r="C613">
        <v>4</v>
      </c>
      <c r="D613">
        <v>2017</v>
      </c>
      <c r="E613" t="s">
        <v>1483</v>
      </c>
      <c r="F613" t="s">
        <v>119</v>
      </c>
      <c r="G613" t="s">
        <v>1484</v>
      </c>
      <c r="H613" t="s">
        <v>23</v>
      </c>
      <c r="I613" t="s">
        <v>61</v>
      </c>
      <c r="J613" t="s">
        <v>1485</v>
      </c>
      <c r="K613" t="s">
        <v>26</v>
      </c>
      <c r="L613">
        <v>15.712</v>
      </c>
    </row>
    <row r="614" spans="1:12" x14ac:dyDescent="0.3">
      <c r="A614" t="s">
        <v>1486</v>
      </c>
      <c r="B614">
        <v>11</v>
      </c>
      <c r="C614">
        <v>9</v>
      </c>
      <c r="D614">
        <v>2017</v>
      </c>
      <c r="E614" t="s">
        <v>1487</v>
      </c>
      <c r="F614" t="s">
        <v>12</v>
      </c>
      <c r="G614" t="s">
        <v>1488</v>
      </c>
      <c r="H614" t="s">
        <v>23</v>
      </c>
      <c r="I614" t="s">
        <v>90</v>
      </c>
      <c r="J614" t="s">
        <v>1489</v>
      </c>
      <c r="K614" t="s">
        <v>26</v>
      </c>
      <c r="L614">
        <v>8.4480000000000004</v>
      </c>
    </row>
    <row r="615" spans="1:12" x14ac:dyDescent="0.3">
      <c r="A615" t="s">
        <v>1486</v>
      </c>
      <c r="B615">
        <v>11</v>
      </c>
      <c r="C615">
        <v>9</v>
      </c>
      <c r="D615">
        <v>2017</v>
      </c>
      <c r="E615" t="s">
        <v>1487</v>
      </c>
      <c r="F615" t="s">
        <v>12</v>
      </c>
      <c r="G615" t="s">
        <v>1488</v>
      </c>
      <c r="H615" t="s">
        <v>23</v>
      </c>
      <c r="I615" t="s">
        <v>90</v>
      </c>
      <c r="J615" t="s">
        <v>1490</v>
      </c>
      <c r="K615" t="s">
        <v>41</v>
      </c>
      <c r="L615">
        <v>728.94600000000003</v>
      </c>
    </row>
    <row r="616" spans="1:12" x14ac:dyDescent="0.3">
      <c r="A616" t="s">
        <v>1491</v>
      </c>
      <c r="B616">
        <v>14</v>
      </c>
      <c r="C616">
        <v>11</v>
      </c>
      <c r="D616">
        <v>2018</v>
      </c>
      <c r="E616" t="s">
        <v>1493</v>
      </c>
      <c r="F616" t="s">
        <v>12</v>
      </c>
      <c r="G616" t="s">
        <v>1494</v>
      </c>
      <c r="H616" t="s">
        <v>14</v>
      </c>
      <c r="I616" t="s">
        <v>90</v>
      </c>
      <c r="J616" t="s">
        <v>660</v>
      </c>
      <c r="K616" t="s">
        <v>41</v>
      </c>
      <c r="L616">
        <v>119.94</v>
      </c>
    </row>
    <row r="617" spans="1:12" x14ac:dyDescent="0.3">
      <c r="A617" t="s">
        <v>1491</v>
      </c>
      <c r="B617">
        <v>14</v>
      </c>
      <c r="C617">
        <v>11</v>
      </c>
      <c r="D617">
        <v>2018</v>
      </c>
      <c r="E617" t="s">
        <v>1493</v>
      </c>
      <c r="F617" t="s">
        <v>12</v>
      </c>
      <c r="G617" t="s">
        <v>1494</v>
      </c>
      <c r="H617" t="s">
        <v>14</v>
      </c>
      <c r="I617" t="s">
        <v>90</v>
      </c>
      <c r="J617" t="s">
        <v>1495</v>
      </c>
      <c r="K617" t="s">
        <v>26</v>
      </c>
      <c r="L617">
        <v>3.6480000000000001</v>
      </c>
    </row>
    <row r="618" spans="1:12" x14ac:dyDescent="0.3">
      <c r="A618" t="s">
        <v>1496</v>
      </c>
      <c r="B618">
        <v>18</v>
      </c>
      <c r="C618">
        <v>8</v>
      </c>
      <c r="D618">
        <v>2018</v>
      </c>
      <c r="E618" t="s">
        <v>1075</v>
      </c>
      <c r="F618" t="s">
        <v>12</v>
      </c>
      <c r="G618" t="s">
        <v>1498</v>
      </c>
      <c r="H618" t="s">
        <v>23</v>
      </c>
      <c r="I618" t="s">
        <v>90</v>
      </c>
      <c r="J618" t="s">
        <v>1499</v>
      </c>
      <c r="K618" t="s">
        <v>17</v>
      </c>
      <c r="L618">
        <v>40.479999999999997</v>
      </c>
    </row>
    <row r="619" spans="1:12" x14ac:dyDescent="0.3">
      <c r="A619" t="s">
        <v>1496</v>
      </c>
      <c r="B619">
        <v>18</v>
      </c>
      <c r="C619">
        <v>8</v>
      </c>
      <c r="D619">
        <v>2018</v>
      </c>
      <c r="E619" t="s">
        <v>1075</v>
      </c>
      <c r="F619" t="s">
        <v>12</v>
      </c>
      <c r="G619" t="s">
        <v>1498</v>
      </c>
      <c r="H619" t="s">
        <v>23</v>
      </c>
      <c r="I619" t="s">
        <v>90</v>
      </c>
      <c r="J619" t="s">
        <v>1500</v>
      </c>
      <c r="K619" t="s">
        <v>17</v>
      </c>
      <c r="L619">
        <v>9.94</v>
      </c>
    </row>
    <row r="620" spans="1:12" x14ac:dyDescent="0.3">
      <c r="A620" t="s">
        <v>1496</v>
      </c>
      <c r="B620">
        <v>18</v>
      </c>
      <c r="C620">
        <v>8</v>
      </c>
      <c r="D620">
        <v>2018</v>
      </c>
      <c r="E620" t="s">
        <v>1075</v>
      </c>
      <c r="F620" t="s">
        <v>12</v>
      </c>
      <c r="G620" t="s">
        <v>1498</v>
      </c>
      <c r="H620" t="s">
        <v>23</v>
      </c>
      <c r="I620" t="s">
        <v>90</v>
      </c>
      <c r="J620" t="s">
        <v>1501</v>
      </c>
      <c r="K620" t="s">
        <v>26</v>
      </c>
      <c r="L620">
        <v>107.42400000000001</v>
      </c>
    </row>
    <row r="621" spans="1:12" x14ac:dyDescent="0.3">
      <c r="A621" t="s">
        <v>1496</v>
      </c>
      <c r="B621">
        <v>18</v>
      </c>
      <c r="C621">
        <v>8</v>
      </c>
      <c r="D621">
        <v>2018</v>
      </c>
      <c r="E621" t="s">
        <v>1075</v>
      </c>
      <c r="F621" t="s">
        <v>12</v>
      </c>
      <c r="G621" t="s">
        <v>1498</v>
      </c>
      <c r="H621" t="s">
        <v>23</v>
      </c>
      <c r="I621" t="s">
        <v>90</v>
      </c>
      <c r="J621" t="s">
        <v>1502</v>
      </c>
      <c r="K621" t="s">
        <v>41</v>
      </c>
      <c r="L621">
        <v>37.909999999999997</v>
      </c>
    </row>
    <row r="622" spans="1:12" x14ac:dyDescent="0.3">
      <c r="A622" t="s">
        <v>1496</v>
      </c>
      <c r="B622">
        <v>18</v>
      </c>
      <c r="C622">
        <v>8</v>
      </c>
      <c r="D622">
        <v>2018</v>
      </c>
      <c r="E622" t="s">
        <v>1075</v>
      </c>
      <c r="F622" t="s">
        <v>12</v>
      </c>
      <c r="G622" t="s">
        <v>1498</v>
      </c>
      <c r="H622" t="s">
        <v>23</v>
      </c>
      <c r="I622" t="s">
        <v>90</v>
      </c>
      <c r="J622" t="s">
        <v>429</v>
      </c>
      <c r="K622" t="s">
        <v>17</v>
      </c>
      <c r="L622">
        <v>88.02</v>
      </c>
    </row>
    <row r="623" spans="1:12" x14ac:dyDescent="0.3">
      <c r="A623" t="s">
        <v>1503</v>
      </c>
      <c r="B623">
        <v>26</v>
      </c>
      <c r="C623">
        <v>12</v>
      </c>
      <c r="D623">
        <v>2015</v>
      </c>
      <c r="E623" t="s">
        <v>1504</v>
      </c>
      <c r="F623" t="s">
        <v>30</v>
      </c>
      <c r="G623" t="s">
        <v>1505</v>
      </c>
      <c r="H623" t="s">
        <v>14</v>
      </c>
      <c r="I623" t="s">
        <v>61</v>
      </c>
      <c r="J623" t="s">
        <v>1506</v>
      </c>
      <c r="K623" t="s">
        <v>26</v>
      </c>
      <c r="L623">
        <v>8.69</v>
      </c>
    </row>
    <row r="624" spans="1:12" x14ac:dyDescent="0.3">
      <c r="A624" t="s">
        <v>1507</v>
      </c>
      <c r="B624">
        <v>29</v>
      </c>
      <c r="C624">
        <v>11</v>
      </c>
      <c r="D624">
        <v>2016</v>
      </c>
      <c r="E624" t="s">
        <v>980</v>
      </c>
      <c r="F624" t="s">
        <v>30</v>
      </c>
      <c r="G624" t="s">
        <v>1509</v>
      </c>
      <c r="H624" t="s">
        <v>23</v>
      </c>
      <c r="I624" t="s">
        <v>61</v>
      </c>
      <c r="J624" t="s">
        <v>1510</v>
      </c>
      <c r="K624" t="s">
        <v>17</v>
      </c>
      <c r="L624">
        <v>301.95999999999998</v>
      </c>
    </row>
    <row r="625" spans="1:12" x14ac:dyDescent="0.3">
      <c r="A625" t="s">
        <v>1507</v>
      </c>
      <c r="B625">
        <v>29</v>
      </c>
      <c r="C625">
        <v>11</v>
      </c>
      <c r="D625">
        <v>2016</v>
      </c>
      <c r="E625" t="s">
        <v>980</v>
      </c>
      <c r="F625" t="s">
        <v>30</v>
      </c>
      <c r="G625" t="s">
        <v>1509</v>
      </c>
      <c r="H625" t="s">
        <v>23</v>
      </c>
      <c r="I625" t="s">
        <v>61</v>
      </c>
      <c r="J625" t="s">
        <v>1511</v>
      </c>
      <c r="K625" t="s">
        <v>26</v>
      </c>
      <c r="L625">
        <v>555.21</v>
      </c>
    </row>
    <row r="626" spans="1:12" x14ac:dyDescent="0.3">
      <c r="A626" t="s">
        <v>1507</v>
      </c>
      <c r="B626">
        <v>29</v>
      </c>
      <c r="C626">
        <v>11</v>
      </c>
      <c r="D626">
        <v>2016</v>
      </c>
      <c r="E626" t="s">
        <v>980</v>
      </c>
      <c r="F626" t="s">
        <v>30</v>
      </c>
      <c r="G626" t="s">
        <v>1509</v>
      </c>
      <c r="H626" t="s">
        <v>23</v>
      </c>
      <c r="I626" t="s">
        <v>61</v>
      </c>
      <c r="J626" t="s">
        <v>1512</v>
      </c>
      <c r="K626" t="s">
        <v>26</v>
      </c>
      <c r="L626">
        <v>523.48</v>
      </c>
    </row>
    <row r="627" spans="1:12" x14ac:dyDescent="0.3">
      <c r="A627" t="s">
        <v>1507</v>
      </c>
      <c r="B627">
        <v>29</v>
      </c>
      <c r="C627">
        <v>11</v>
      </c>
      <c r="D627">
        <v>2016</v>
      </c>
      <c r="E627" t="s">
        <v>980</v>
      </c>
      <c r="F627" t="s">
        <v>30</v>
      </c>
      <c r="G627" t="s">
        <v>1509</v>
      </c>
      <c r="H627" t="s">
        <v>23</v>
      </c>
      <c r="I627" t="s">
        <v>61</v>
      </c>
      <c r="J627" t="s">
        <v>109</v>
      </c>
      <c r="K627" t="s">
        <v>26</v>
      </c>
      <c r="L627">
        <v>161.82</v>
      </c>
    </row>
    <row r="628" spans="1:12" x14ac:dyDescent="0.3">
      <c r="A628" t="s">
        <v>1513</v>
      </c>
      <c r="B628">
        <v>15</v>
      </c>
      <c r="C628">
        <v>9</v>
      </c>
      <c r="D628">
        <v>2018</v>
      </c>
      <c r="E628" t="s">
        <v>142</v>
      </c>
      <c r="F628" t="s">
        <v>30</v>
      </c>
      <c r="G628" t="s">
        <v>1514</v>
      </c>
      <c r="H628" t="s">
        <v>60</v>
      </c>
      <c r="I628" t="s">
        <v>90</v>
      </c>
      <c r="J628" t="s">
        <v>1515</v>
      </c>
      <c r="K628" t="s">
        <v>17</v>
      </c>
      <c r="L628">
        <v>35.56</v>
      </c>
    </row>
    <row r="629" spans="1:12" x14ac:dyDescent="0.3">
      <c r="A629" t="s">
        <v>1516</v>
      </c>
      <c r="B629">
        <v>19</v>
      </c>
      <c r="C629">
        <v>5</v>
      </c>
      <c r="D629">
        <v>2018</v>
      </c>
      <c r="E629" t="s">
        <v>1518</v>
      </c>
      <c r="F629" t="s">
        <v>30</v>
      </c>
      <c r="G629" t="s">
        <v>1519</v>
      </c>
      <c r="H629" t="s">
        <v>14</v>
      </c>
      <c r="I629" t="s">
        <v>24</v>
      </c>
      <c r="J629" t="s">
        <v>1520</v>
      </c>
      <c r="K629" t="s">
        <v>26</v>
      </c>
      <c r="L629">
        <v>97.16</v>
      </c>
    </row>
    <row r="630" spans="1:12" x14ac:dyDescent="0.3">
      <c r="A630" t="s">
        <v>1521</v>
      </c>
      <c r="B630">
        <v>17</v>
      </c>
      <c r="C630">
        <v>12</v>
      </c>
      <c r="D630">
        <v>2018</v>
      </c>
      <c r="E630" t="s">
        <v>581</v>
      </c>
      <c r="F630" t="s">
        <v>30</v>
      </c>
      <c r="G630" t="s">
        <v>582</v>
      </c>
      <c r="H630" t="s">
        <v>14</v>
      </c>
      <c r="I630" t="s">
        <v>24</v>
      </c>
      <c r="J630" t="s">
        <v>1522</v>
      </c>
      <c r="K630" t="s">
        <v>26</v>
      </c>
      <c r="L630">
        <v>15.24</v>
      </c>
    </row>
    <row r="631" spans="1:12" x14ac:dyDescent="0.3">
      <c r="A631" t="s">
        <v>1521</v>
      </c>
      <c r="B631">
        <v>17</v>
      </c>
      <c r="C631">
        <v>12</v>
      </c>
      <c r="D631">
        <v>2018</v>
      </c>
      <c r="E631" t="s">
        <v>581</v>
      </c>
      <c r="F631" t="s">
        <v>30</v>
      </c>
      <c r="G631" t="s">
        <v>582</v>
      </c>
      <c r="H631" t="s">
        <v>14</v>
      </c>
      <c r="I631" t="s">
        <v>24</v>
      </c>
      <c r="J631" t="s">
        <v>737</v>
      </c>
      <c r="K631" t="s">
        <v>26</v>
      </c>
      <c r="L631">
        <v>13.23</v>
      </c>
    </row>
    <row r="632" spans="1:12" x14ac:dyDescent="0.3">
      <c r="A632" t="s">
        <v>1523</v>
      </c>
      <c r="B632">
        <v>11</v>
      </c>
      <c r="C632">
        <v>12</v>
      </c>
      <c r="D632">
        <v>2017</v>
      </c>
      <c r="E632" t="s">
        <v>82</v>
      </c>
      <c r="F632" t="s">
        <v>12</v>
      </c>
      <c r="G632" t="s">
        <v>1524</v>
      </c>
      <c r="H632" t="s">
        <v>14</v>
      </c>
      <c r="I632" t="s">
        <v>24</v>
      </c>
      <c r="J632" t="s">
        <v>1525</v>
      </c>
      <c r="K632" t="s">
        <v>26</v>
      </c>
      <c r="L632">
        <v>243.38399999999999</v>
      </c>
    </row>
    <row r="633" spans="1:12" x14ac:dyDescent="0.3">
      <c r="A633" t="s">
        <v>1523</v>
      </c>
      <c r="B633">
        <v>11</v>
      </c>
      <c r="C633">
        <v>12</v>
      </c>
      <c r="D633">
        <v>2017</v>
      </c>
      <c r="E633" t="s">
        <v>82</v>
      </c>
      <c r="F633" t="s">
        <v>12</v>
      </c>
      <c r="G633" t="s">
        <v>1524</v>
      </c>
      <c r="H633" t="s">
        <v>14</v>
      </c>
      <c r="I633" t="s">
        <v>24</v>
      </c>
      <c r="J633" t="s">
        <v>1526</v>
      </c>
      <c r="K633" t="s">
        <v>41</v>
      </c>
      <c r="L633">
        <v>119.8</v>
      </c>
    </row>
    <row r="634" spans="1:12" x14ac:dyDescent="0.3">
      <c r="A634" t="s">
        <v>1523</v>
      </c>
      <c r="B634">
        <v>11</v>
      </c>
      <c r="C634">
        <v>12</v>
      </c>
      <c r="D634">
        <v>2017</v>
      </c>
      <c r="E634" t="s">
        <v>82</v>
      </c>
      <c r="F634" t="s">
        <v>12</v>
      </c>
      <c r="G634" t="s">
        <v>1524</v>
      </c>
      <c r="H634" t="s">
        <v>14</v>
      </c>
      <c r="I634" t="s">
        <v>24</v>
      </c>
      <c r="J634" t="s">
        <v>1527</v>
      </c>
      <c r="K634" t="s">
        <v>41</v>
      </c>
      <c r="L634">
        <v>300.76799999999997</v>
      </c>
    </row>
    <row r="635" spans="1:12" x14ac:dyDescent="0.3">
      <c r="A635" t="s">
        <v>1528</v>
      </c>
      <c r="B635">
        <v>24</v>
      </c>
      <c r="C635">
        <v>9</v>
      </c>
      <c r="D635">
        <v>2018</v>
      </c>
      <c r="E635" t="s">
        <v>1530</v>
      </c>
      <c r="F635" t="s">
        <v>12</v>
      </c>
      <c r="G635" t="s">
        <v>1298</v>
      </c>
      <c r="H635" t="s">
        <v>14</v>
      </c>
      <c r="I635" t="s">
        <v>15</v>
      </c>
      <c r="J635" t="s">
        <v>1531</v>
      </c>
      <c r="K635" t="s">
        <v>41</v>
      </c>
      <c r="L635">
        <v>17.88</v>
      </c>
    </row>
    <row r="636" spans="1:12" x14ac:dyDescent="0.3">
      <c r="A636" t="s">
        <v>1528</v>
      </c>
      <c r="B636">
        <v>24</v>
      </c>
      <c r="C636">
        <v>9</v>
      </c>
      <c r="D636">
        <v>2018</v>
      </c>
      <c r="E636" t="s">
        <v>1530</v>
      </c>
      <c r="F636" t="s">
        <v>12</v>
      </c>
      <c r="G636" t="s">
        <v>1298</v>
      </c>
      <c r="H636" t="s">
        <v>14</v>
      </c>
      <c r="I636" t="s">
        <v>15</v>
      </c>
      <c r="J636" t="s">
        <v>1444</v>
      </c>
      <c r="K636" t="s">
        <v>26</v>
      </c>
      <c r="L636">
        <v>235.94399999999999</v>
      </c>
    </row>
    <row r="637" spans="1:12" x14ac:dyDescent="0.3">
      <c r="A637" t="s">
        <v>1532</v>
      </c>
      <c r="B637">
        <v>4</v>
      </c>
      <c r="C637">
        <v>10</v>
      </c>
      <c r="D637">
        <v>2016</v>
      </c>
      <c r="E637" t="s">
        <v>1534</v>
      </c>
      <c r="F637" t="s">
        <v>12</v>
      </c>
      <c r="G637" t="s">
        <v>1535</v>
      </c>
      <c r="H637" t="s">
        <v>23</v>
      </c>
      <c r="I637" t="s">
        <v>15</v>
      </c>
      <c r="J637" t="s">
        <v>1536</v>
      </c>
      <c r="K637" t="s">
        <v>17</v>
      </c>
      <c r="L637">
        <v>392.94</v>
      </c>
    </row>
    <row r="638" spans="1:12" x14ac:dyDescent="0.3">
      <c r="A638" t="s">
        <v>1537</v>
      </c>
      <c r="B638">
        <v>15</v>
      </c>
      <c r="C638">
        <v>8</v>
      </c>
      <c r="D638">
        <v>2017</v>
      </c>
      <c r="E638" t="s">
        <v>1539</v>
      </c>
      <c r="F638" t="s">
        <v>30</v>
      </c>
      <c r="G638" t="s">
        <v>1540</v>
      </c>
      <c r="H638" t="s">
        <v>14</v>
      </c>
      <c r="I638" t="s">
        <v>24</v>
      </c>
      <c r="J638" t="s">
        <v>1541</v>
      </c>
      <c r="K638" t="s">
        <v>26</v>
      </c>
      <c r="L638">
        <v>18.882000000000001</v>
      </c>
    </row>
    <row r="639" spans="1:12" x14ac:dyDescent="0.3">
      <c r="A639" t="s">
        <v>1537</v>
      </c>
      <c r="B639">
        <v>15</v>
      </c>
      <c r="C639">
        <v>8</v>
      </c>
      <c r="D639">
        <v>2017</v>
      </c>
      <c r="E639" t="s">
        <v>1539</v>
      </c>
      <c r="F639" t="s">
        <v>30</v>
      </c>
      <c r="G639" t="s">
        <v>1540</v>
      </c>
      <c r="H639" t="s">
        <v>14</v>
      </c>
      <c r="I639" t="s">
        <v>24</v>
      </c>
      <c r="J639" t="s">
        <v>1542</v>
      </c>
      <c r="K639" t="s">
        <v>26</v>
      </c>
      <c r="L639">
        <v>122.328</v>
      </c>
    </row>
    <row r="640" spans="1:12" x14ac:dyDescent="0.3">
      <c r="A640" t="s">
        <v>1543</v>
      </c>
      <c r="B640">
        <v>20</v>
      </c>
      <c r="C640">
        <v>5</v>
      </c>
      <c r="D640">
        <v>2017</v>
      </c>
      <c r="E640" t="s">
        <v>1545</v>
      </c>
      <c r="F640" t="s">
        <v>30</v>
      </c>
      <c r="G640" t="s">
        <v>308</v>
      </c>
      <c r="H640" t="s">
        <v>60</v>
      </c>
      <c r="I640" t="s">
        <v>24</v>
      </c>
      <c r="J640" t="s">
        <v>658</v>
      </c>
      <c r="K640" t="s">
        <v>17</v>
      </c>
      <c r="L640">
        <v>1049.2</v>
      </c>
    </row>
    <row r="641" spans="1:12" x14ac:dyDescent="0.3">
      <c r="A641" t="s">
        <v>1543</v>
      </c>
      <c r="B641">
        <v>20</v>
      </c>
      <c r="C641">
        <v>5</v>
      </c>
      <c r="D641">
        <v>2017</v>
      </c>
      <c r="E641" t="s">
        <v>1545</v>
      </c>
      <c r="F641" t="s">
        <v>30</v>
      </c>
      <c r="G641" t="s">
        <v>308</v>
      </c>
      <c r="H641" t="s">
        <v>60</v>
      </c>
      <c r="I641" t="s">
        <v>24</v>
      </c>
      <c r="J641" t="s">
        <v>1546</v>
      </c>
      <c r="K641" t="s">
        <v>26</v>
      </c>
      <c r="L641">
        <v>15.423999999999999</v>
      </c>
    </row>
    <row r="642" spans="1:12" x14ac:dyDescent="0.3">
      <c r="A642" t="s">
        <v>1547</v>
      </c>
      <c r="B642">
        <v>18</v>
      </c>
      <c r="C642">
        <v>12</v>
      </c>
      <c r="D642">
        <v>2017</v>
      </c>
      <c r="E642" t="s">
        <v>1548</v>
      </c>
      <c r="F642" t="s">
        <v>30</v>
      </c>
      <c r="G642" t="s">
        <v>1549</v>
      </c>
      <c r="H642" t="s">
        <v>23</v>
      </c>
      <c r="I642" t="s">
        <v>61</v>
      </c>
      <c r="J642" t="s">
        <v>1550</v>
      </c>
      <c r="K642" t="s">
        <v>17</v>
      </c>
      <c r="L642">
        <v>18.84</v>
      </c>
    </row>
    <row r="643" spans="1:12" x14ac:dyDescent="0.3">
      <c r="A643" t="s">
        <v>1551</v>
      </c>
      <c r="B643">
        <v>30</v>
      </c>
      <c r="C643">
        <v>7</v>
      </c>
      <c r="D643">
        <v>2018</v>
      </c>
      <c r="E643" t="s">
        <v>1553</v>
      </c>
      <c r="F643" t="s">
        <v>12</v>
      </c>
      <c r="G643" t="s">
        <v>1554</v>
      </c>
      <c r="H643" t="s">
        <v>14</v>
      </c>
      <c r="I643" t="s">
        <v>24</v>
      </c>
      <c r="J643" t="s">
        <v>1555</v>
      </c>
      <c r="K643" t="s">
        <v>26</v>
      </c>
      <c r="L643">
        <v>330.4</v>
      </c>
    </row>
    <row r="644" spans="1:12" x14ac:dyDescent="0.3">
      <c r="A644" t="s">
        <v>1551</v>
      </c>
      <c r="B644">
        <v>30</v>
      </c>
      <c r="C644">
        <v>7</v>
      </c>
      <c r="D644">
        <v>2018</v>
      </c>
      <c r="E644" t="s">
        <v>1553</v>
      </c>
      <c r="F644" t="s">
        <v>12</v>
      </c>
      <c r="G644" t="s">
        <v>1554</v>
      </c>
      <c r="H644" t="s">
        <v>14</v>
      </c>
      <c r="I644" t="s">
        <v>24</v>
      </c>
      <c r="J644" t="s">
        <v>1556</v>
      </c>
      <c r="K644" t="s">
        <v>26</v>
      </c>
      <c r="L644">
        <v>26.25</v>
      </c>
    </row>
    <row r="645" spans="1:12" x14ac:dyDescent="0.3">
      <c r="A645" t="s">
        <v>1557</v>
      </c>
      <c r="B645">
        <v>10</v>
      </c>
      <c r="C645">
        <v>6</v>
      </c>
      <c r="D645">
        <v>2018</v>
      </c>
      <c r="E645" t="s">
        <v>888</v>
      </c>
      <c r="F645" t="s">
        <v>30</v>
      </c>
      <c r="G645" t="s">
        <v>1558</v>
      </c>
      <c r="H645" t="s">
        <v>14</v>
      </c>
      <c r="I645" t="s">
        <v>61</v>
      </c>
      <c r="J645" t="s">
        <v>650</v>
      </c>
      <c r="K645" t="s">
        <v>41</v>
      </c>
      <c r="L645">
        <v>132.52000000000001</v>
      </c>
    </row>
    <row r="646" spans="1:12" x14ac:dyDescent="0.3">
      <c r="A646" t="s">
        <v>1559</v>
      </c>
      <c r="B646">
        <v>21</v>
      </c>
      <c r="C646">
        <v>7</v>
      </c>
      <c r="D646">
        <v>2018</v>
      </c>
      <c r="E646" t="s">
        <v>1561</v>
      </c>
      <c r="F646" t="s">
        <v>30</v>
      </c>
      <c r="G646" t="s">
        <v>437</v>
      </c>
      <c r="H646" t="s">
        <v>60</v>
      </c>
      <c r="I646" t="s">
        <v>90</v>
      </c>
      <c r="J646" t="s">
        <v>1562</v>
      </c>
      <c r="K646" t="s">
        <v>26</v>
      </c>
      <c r="L646">
        <v>6.48</v>
      </c>
    </row>
    <row r="647" spans="1:12" x14ac:dyDescent="0.3">
      <c r="A647" t="s">
        <v>1563</v>
      </c>
      <c r="B647">
        <v>30</v>
      </c>
      <c r="C647">
        <v>12</v>
      </c>
      <c r="D647">
        <v>2018</v>
      </c>
      <c r="E647" t="s">
        <v>1564</v>
      </c>
      <c r="F647" t="s">
        <v>30</v>
      </c>
      <c r="G647" t="s">
        <v>1565</v>
      </c>
      <c r="H647" t="s">
        <v>60</v>
      </c>
      <c r="I647" t="s">
        <v>61</v>
      </c>
      <c r="J647" t="s">
        <v>1566</v>
      </c>
      <c r="K647" t="s">
        <v>26</v>
      </c>
      <c r="L647">
        <v>209.3</v>
      </c>
    </row>
    <row r="648" spans="1:12" x14ac:dyDescent="0.3">
      <c r="A648" t="s">
        <v>1567</v>
      </c>
      <c r="B648">
        <v>1</v>
      </c>
      <c r="C648">
        <v>4</v>
      </c>
      <c r="D648">
        <v>2017</v>
      </c>
      <c r="E648" t="s">
        <v>903</v>
      </c>
      <c r="F648" t="s">
        <v>30</v>
      </c>
      <c r="G648" t="s">
        <v>736</v>
      </c>
      <c r="H648" t="s">
        <v>23</v>
      </c>
      <c r="I648" t="s">
        <v>24</v>
      </c>
      <c r="J648" t="s">
        <v>1568</v>
      </c>
      <c r="K648" t="s">
        <v>26</v>
      </c>
      <c r="L648">
        <v>31.56</v>
      </c>
    </row>
    <row r="649" spans="1:12" x14ac:dyDescent="0.3">
      <c r="A649" t="s">
        <v>1567</v>
      </c>
      <c r="B649">
        <v>1</v>
      </c>
      <c r="C649">
        <v>4</v>
      </c>
      <c r="D649">
        <v>2017</v>
      </c>
      <c r="E649" t="s">
        <v>903</v>
      </c>
      <c r="F649" t="s">
        <v>30</v>
      </c>
      <c r="G649" t="s">
        <v>736</v>
      </c>
      <c r="H649" t="s">
        <v>23</v>
      </c>
      <c r="I649" t="s">
        <v>24</v>
      </c>
      <c r="J649" t="s">
        <v>1569</v>
      </c>
      <c r="K649" t="s">
        <v>26</v>
      </c>
      <c r="L649">
        <v>30.143999999999998</v>
      </c>
    </row>
    <row r="650" spans="1:12" x14ac:dyDescent="0.3">
      <c r="A650" t="s">
        <v>1570</v>
      </c>
      <c r="B650">
        <v>11</v>
      </c>
      <c r="C650">
        <v>12</v>
      </c>
      <c r="D650">
        <v>2017</v>
      </c>
      <c r="E650" t="s">
        <v>1173</v>
      </c>
      <c r="F650" t="s">
        <v>12</v>
      </c>
      <c r="G650" t="s">
        <v>1571</v>
      </c>
      <c r="H650" t="s">
        <v>23</v>
      </c>
      <c r="I650" t="s">
        <v>24</v>
      </c>
      <c r="J650" t="s">
        <v>984</v>
      </c>
      <c r="K650" t="s">
        <v>17</v>
      </c>
      <c r="L650">
        <v>14.8</v>
      </c>
    </row>
    <row r="651" spans="1:12" x14ac:dyDescent="0.3">
      <c r="A651" t="s">
        <v>1570</v>
      </c>
      <c r="B651">
        <v>11</v>
      </c>
      <c r="C651">
        <v>12</v>
      </c>
      <c r="D651">
        <v>2017</v>
      </c>
      <c r="E651" t="s">
        <v>1173</v>
      </c>
      <c r="F651" t="s">
        <v>12</v>
      </c>
      <c r="G651" t="s">
        <v>1571</v>
      </c>
      <c r="H651" t="s">
        <v>23</v>
      </c>
      <c r="I651" t="s">
        <v>24</v>
      </c>
      <c r="J651" t="s">
        <v>526</v>
      </c>
      <c r="K651" t="s">
        <v>41</v>
      </c>
      <c r="L651">
        <v>302.37599999999998</v>
      </c>
    </row>
    <row r="652" spans="1:12" x14ac:dyDescent="0.3">
      <c r="A652" t="s">
        <v>1570</v>
      </c>
      <c r="B652">
        <v>11</v>
      </c>
      <c r="C652">
        <v>12</v>
      </c>
      <c r="D652">
        <v>2017</v>
      </c>
      <c r="E652" t="s">
        <v>1173</v>
      </c>
      <c r="F652" t="s">
        <v>12</v>
      </c>
      <c r="G652" t="s">
        <v>1571</v>
      </c>
      <c r="H652" t="s">
        <v>23</v>
      </c>
      <c r="I652" t="s">
        <v>24</v>
      </c>
      <c r="J652" t="s">
        <v>1572</v>
      </c>
      <c r="K652" t="s">
        <v>41</v>
      </c>
      <c r="L652">
        <v>316</v>
      </c>
    </row>
    <row r="653" spans="1:12" x14ac:dyDescent="0.3">
      <c r="A653" t="s">
        <v>1573</v>
      </c>
      <c r="B653">
        <v>23</v>
      </c>
      <c r="C653">
        <v>10</v>
      </c>
      <c r="D653">
        <v>2017</v>
      </c>
      <c r="E653" t="s">
        <v>965</v>
      </c>
      <c r="F653" t="s">
        <v>30</v>
      </c>
      <c r="G653" t="s">
        <v>1574</v>
      </c>
      <c r="H653" t="s">
        <v>60</v>
      </c>
      <c r="I653" t="s">
        <v>90</v>
      </c>
      <c r="J653" t="s">
        <v>210</v>
      </c>
      <c r="K653" t="s">
        <v>26</v>
      </c>
      <c r="L653">
        <v>379.4</v>
      </c>
    </row>
    <row r="654" spans="1:12" x14ac:dyDescent="0.3">
      <c r="A654" t="s">
        <v>1575</v>
      </c>
      <c r="B654">
        <v>19</v>
      </c>
      <c r="C654">
        <v>6</v>
      </c>
      <c r="D654">
        <v>2018</v>
      </c>
      <c r="E654" t="s">
        <v>1576</v>
      </c>
      <c r="F654" t="s">
        <v>30</v>
      </c>
      <c r="G654" t="s">
        <v>956</v>
      </c>
      <c r="H654" t="s">
        <v>23</v>
      </c>
      <c r="I654" t="s">
        <v>90</v>
      </c>
      <c r="J654" t="s">
        <v>193</v>
      </c>
      <c r="K654" t="s">
        <v>26</v>
      </c>
      <c r="L654">
        <v>97.82</v>
      </c>
    </row>
    <row r="655" spans="1:12" x14ac:dyDescent="0.3">
      <c r="A655" t="s">
        <v>1575</v>
      </c>
      <c r="B655">
        <v>19</v>
      </c>
      <c r="C655">
        <v>6</v>
      </c>
      <c r="D655">
        <v>2018</v>
      </c>
      <c r="E655" t="s">
        <v>1576</v>
      </c>
      <c r="F655" t="s">
        <v>30</v>
      </c>
      <c r="G655" t="s">
        <v>956</v>
      </c>
      <c r="H655" t="s">
        <v>23</v>
      </c>
      <c r="I655" t="s">
        <v>90</v>
      </c>
      <c r="J655" t="s">
        <v>1577</v>
      </c>
      <c r="K655" t="s">
        <v>41</v>
      </c>
      <c r="L655">
        <v>103.12</v>
      </c>
    </row>
    <row r="656" spans="1:12" x14ac:dyDescent="0.3">
      <c r="A656" t="s">
        <v>1578</v>
      </c>
      <c r="B656">
        <v>22</v>
      </c>
      <c r="C656">
        <v>8</v>
      </c>
      <c r="D656">
        <v>2017</v>
      </c>
      <c r="E656" t="s">
        <v>1580</v>
      </c>
      <c r="F656" t="s">
        <v>30</v>
      </c>
      <c r="G656" t="s">
        <v>1581</v>
      </c>
      <c r="H656" t="s">
        <v>14</v>
      </c>
      <c r="I656" t="s">
        <v>90</v>
      </c>
      <c r="J656" t="s">
        <v>1582</v>
      </c>
      <c r="K656" t="s">
        <v>26</v>
      </c>
      <c r="L656">
        <v>113.55200000000001</v>
      </c>
    </row>
    <row r="657" spans="1:12" x14ac:dyDescent="0.3">
      <c r="A657" t="s">
        <v>1578</v>
      </c>
      <c r="B657">
        <v>22</v>
      </c>
      <c r="C657">
        <v>8</v>
      </c>
      <c r="D657">
        <v>2017</v>
      </c>
      <c r="E657" t="s">
        <v>1580</v>
      </c>
      <c r="F657" t="s">
        <v>30</v>
      </c>
      <c r="G657" t="s">
        <v>1581</v>
      </c>
      <c r="H657" t="s">
        <v>14</v>
      </c>
      <c r="I657" t="s">
        <v>90</v>
      </c>
      <c r="J657" t="s">
        <v>1583</v>
      </c>
      <c r="K657" t="s">
        <v>26</v>
      </c>
      <c r="L657">
        <v>3.3180000000000001</v>
      </c>
    </row>
    <row r="658" spans="1:12" x14ac:dyDescent="0.3">
      <c r="A658" t="s">
        <v>1578</v>
      </c>
      <c r="B658">
        <v>22</v>
      </c>
      <c r="C658">
        <v>8</v>
      </c>
      <c r="D658">
        <v>2017</v>
      </c>
      <c r="E658" t="s">
        <v>1580</v>
      </c>
      <c r="F658" t="s">
        <v>30</v>
      </c>
      <c r="G658" t="s">
        <v>1581</v>
      </c>
      <c r="H658" t="s">
        <v>14</v>
      </c>
      <c r="I658" t="s">
        <v>90</v>
      </c>
      <c r="J658" t="s">
        <v>1584</v>
      </c>
      <c r="K658" t="s">
        <v>26</v>
      </c>
      <c r="L658">
        <v>134.28800000000001</v>
      </c>
    </row>
    <row r="659" spans="1:12" x14ac:dyDescent="0.3">
      <c r="A659" t="s">
        <v>1585</v>
      </c>
      <c r="B659">
        <v>19</v>
      </c>
      <c r="C659">
        <v>9</v>
      </c>
      <c r="D659">
        <v>2017</v>
      </c>
      <c r="E659" t="s">
        <v>1586</v>
      </c>
      <c r="F659" t="s">
        <v>930</v>
      </c>
      <c r="G659" t="s">
        <v>1587</v>
      </c>
      <c r="H659" t="s">
        <v>60</v>
      </c>
      <c r="I659" t="s">
        <v>61</v>
      </c>
      <c r="J659" t="s">
        <v>1254</v>
      </c>
      <c r="K659" t="s">
        <v>17</v>
      </c>
      <c r="L659">
        <v>701.37199999999996</v>
      </c>
    </row>
    <row r="660" spans="1:12" x14ac:dyDescent="0.3">
      <c r="A660" t="s">
        <v>1585</v>
      </c>
      <c r="B660">
        <v>19</v>
      </c>
      <c r="C660">
        <v>9</v>
      </c>
      <c r="D660">
        <v>2017</v>
      </c>
      <c r="E660" t="s">
        <v>1586</v>
      </c>
      <c r="F660" t="s">
        <v>930</v>
      </c>
      <c r="G660" t="s">
        <v>1587</v>
      </c>
      <c r="H660" t="s">
        <v>60</v>
      </c>
      <c r="I660" t="s">
        <v>61</v>
      </c>
      <c r="J660" t="s">
        <v>215</v>
      </c>
      <c r="K660" t="s">
        <v>26</v>
      </c>
      <c r="L660">
        <v>2.3079999999999998</v>
      </c>
    </row>
    <row r="661" spans="1:12" x14ac:dyDescent="0.3">
      <c r="A661" t="s">
        <v>1588</v>
      </c>
      <c r="B661">
        <v>24</v>
      </c>
      <c r="C661">
        <v>8</v>
      </c>
      <c r="D661">
        <v>2016</v>
      </c>
      <c r="E661" t="s">
        <v>1589</v>
      </c>
      <c r="F661" t="s">
        <v>30</v>
      </c>
      <c r="G661" t="s">
        <v>558</v>
      </c>
      <c r="H661" t="s">
        <v>14</v>
      </c>
      <c r="I661" t="s">
        <v>61</v>
      </c>
      <c r="J661" t="s">
        <v>1474</v>
      </c>
      <c r="K661" t="s">
        <v>26</v>
      </c>
      <c r="L661">
        <v>999.43200000000002</v>
      </c>
    </row>
    <row r="662" spans="1:12" x14ac:dyDescent="0.3">
      <c r="A662" t="s">
        <v>1588</v>
      </c>
      <c r="B662">
        <v>24</v>
      </c>
      <c r="C662">
        <v>8</v>
      </c>
      <c r="D662">
        <v>2016</v>
      </c>
      <c r="E662" t="s">
        <v>1589</v>
      </c>
      <c r="F662" t="s">
        <v>30</v>
      </c>
      <c r="G662" t="s">
        <v>558</v>
      </c>
      <c r="H662" t="s">
        <v>14</v>
      </c>
      <c r="I662" t="s">
        <v>61</v>
      </c>
      <c r="J662" t="s">
        <v>1590</v>
      </c>
      <c r="K662" t="s">
        <v>26</v>
      </c>
      <c r="L662">
        <v>724.08</v>
      </c>
    </row>
    <row r="663" spans="1:12" x14ac:dyDescent="0.3">
      <c r="A663" t="s">
        <v>1588</v>
      </c>
      <c r="B663">
        <v>24</v>
      </c>
      <c r="C663">
        <v>8</v>
      </c>
      <c r="D663">
        <v>2016</v>
      </c>
      <c r="E663" t="s">
        <v>1589</v>
      </c>
      <c r="F663" t="s">
        <v>30</v>
      </c>
      <c r="G663" t="s">
        <v>558</v>
      </c>
      <c r="H663" t="s">
        <v>14</v>
      </c>
      <c r="I663" t="s">
        <v>61</v>
      </c>
      <c r="J663" t="s">
        <v>358</v>
      </c>
      <c r="K663" t="s">
        <v>17</v>
      </c>
      <c r="L663">
        <v>918.78499999999997</v>
      </c>
    </row>
    <row r="664" spans="1:12" x14ac:dyDescent="0.3">
      <c r="A664" t="s">
        <v>1588</v>
      </c>
      <c r="B664">
        <v>24</v>
      </c>
      <c r="C664">
        <v>8</v>
      </c>
      <c r="D664">
        <v>2016</v>
      </c>
      <c r="E664" t="s">
        <v>1589</v>
      </c>
      <c r="F664" t="s">
        <v>30</v>
      </c>
      <c r="G664" t="s">
        <v>558</v>
      </c>
      <c r="H664" t="s">
        <v>14</v>
      </c>
      <c r="I664" t="s">
        <v>61</v>
      </c>
      <c r="J664" t="s">
        <v>346</v>
      </c>
      <c r="K664" t="s">
        <v>26</v>
      </c>
      <c r="L664">
        <v>2.7240000000000002</v>
      </c>
    </row>
    <row r="665" spans="1:12" x14ac:dyDescent="0.3">
      <c r="A665" t="s">
        <v>1591</v>
      </c>
      <c r="B665">
        <v>26</v>
      </c>
      <c r="C665">
        <v>3</v>
      </c>
      <c r="D665">
        <v>2017</v>
      </c>
      <c r="E665" t="s">
        <v>1593</v>
      </c>
      <c r="F665" t="s">
        <v>30</v>
      </c>
      <c r="G665" t="s">
        <v>1594</v>
      </c>
      <c r="H665" t="s">
        <v>23</v>
      </c>
      <c r="I665" t="s">
        <v>90</v>
      </c>
      <c r="J665" t="s">
        <v>600</v>
      </c>
      <c r="K665" t="s">
        <v>26</v>
      </c>
      <c r="L665">
        <v>459.95</v>
      </c>
    </row>
    <row r="666" spans="1:12" x14ac:dyDescent="0.3">
      <c r="A666" t="s">
        <v>1595</v>
      </c>
      <c r="B666">
        <v>4</v>
      </c>
      <c r="C666">
        <v>11</v>
      </c>
      <c r="D666">
        <v>2017</v>
      </c>
      <c r="E666" t="s">
        <v>1596</v>
      </c>
      <c r="F666" t="s">
        <v>930</v>
      </c>
      <c r="G666" t="s">
        <v>704</v>
      </c>
      <c r="H666" t="s">
        <v>14</v>
      </c>
      <c r="I666" t="s">
        <v>15</v>
      </c>
      <c r="J666" t="s">
        <v>350</v>
      </c>
      <c r="K666" t="s">
        <v>26</v>
      </c>
      <c r="L666">
        <v>10.74</v>
      </c>
    </row>
    <row r="667" spans="1:12" x14ac:dyDescent="0.3">
      <c r="A667" t="s">
        <v>1597</v>
      </c>
      <c r="B667">
        <v>8</v>
      </c>
      <c r="C667">
        <v>6</v>
      </c>
      <c r="D667">
        <v>2018</v>
      </c>
      <c r="E667" t="s">
        <v>1210</v>
      </c>
      <c r="F667" t="s">
        <v>12</v>
      </c>
      <c r="G667" t="s">
        <v>1598</v>
      </c>
      <c r="H667" t="s">
        <v>23</v>
      </c>
      <c r="I667" t="s">
        <v>61</v>
      </c>
      <c r="J667" t="s">
        <v>1599</v>
      </c>
      <c r="K667" t="s">
        <v>26</v>
      </c>
      <c r="L667">
        <v>23.76</v>
      </c>
    </row>
    <row r="668" spans="1:12" x14ac:dyDescent="0.3">
      <c r="A668" t="s">
        <v>1597</v>
      </c>
      <c r="B668">
        <v>8</v>
      </c>
      <c r="C668">
        <v>6</v>
      </c>
      <c r="D668">
        <v>2018</v>
      </c>
      <c r="E668" t="s">
        <v>1210</v>
      </c>
      <c r="F668" t="s">
        <v>12</v>
      </c>
      <c r="G668" t="s">
        <v>1598</v>
      </c>
      <c r="H668" t="s">
        <v>23</v>
      </c>
      <c r="I668" t="s">
        <v>61</v>
      </c>
      <c r="J668" t="s">
        <v>758</v>
      </c>
      <c r="K668" t="s">
        <v>26</v>
      </c>
      <c r="L668">
        <v>85.055999999999997</v>
      </c>
    </row>
    <row r="669" spans="1:12" x14ac:dyDescent="0.3">
      <c r="A669" t="s">
        <v>1597</v>
      </c>
      <c r="B669">
        <v>8</v>
      </c>
      <c r="C669">
        <v>6</v>
      </c>
      <c r="D669">
        <v>2018</v>
      </c>
      <c r="E669" t="s">
        <v>1210</v>
      </c>
      <c r="F669" t="s">
        <v>12</v>
      </c>
      <c r="G669" t="s">
        <v>1598</v>
      </c>
      <c r="H669" t="s">
        <v>23</v>
      </c>
      <c r="I669" t="s">
        <v>61</v>
      </c>
      <c r="J669" t="s">
        <v>1600</v>
      </c>
      <c r="K669" t="s">
        <v>41</v>
      </c>
      <c r="L669">
        <v>381.57600000000002</v>
      </c>
    </row>
    <row r="670" spans="1:12" x14ac:dyDescent="0.3">
      <c r="A670" t="s">
        <v>1601</v>
      </c>
      <c r="B670">
        <v>24</v>
      </c>
      <c r="C670">
        <v>12</v>
      </c>
      <c r="D670">
        <v>2015</v>
      </c>
      <c r="E670" t="s">
        <v>371</v>
      </c>
      <c r="F670" t="s">
        <v>119</v>
      </c>
      <c r="G670" t="s">
        <v>1602</v>
      </c>
      <c r="H670" t="s">
        <v>14</v>
      </c>
      <c r="I670" t="s">
        <v>90</v>
      </c>
      <c r="J670" t="s">
        <v>1603</v>
      </c>
      <c r="K670" t="s">
        <v>17</v>
      </c>
      <c r="L670">
        <v>30.36</v>
      </c>
    </row>
    <row r="671" spans="1:12" x14ac:dyDescent="0.3">
      <c r="A671" t="s">
        <v>1604</v>
      </c>
      <c r="B671">
        <v>9</v>
      </c>
      <c r="C671">
        <v>6</v>
      </c>
      <c r="D671">
        <v>2018</v>
      </c>
      <c r="E671" t="s">
        <v>1211</v>
      </c>
      <c r="F671" t="s">
        <v>30</v>
      </c>
      <c r="G671" t="s">
        <v>1514</v>
      </c>
      <c r="H671" t="s">
        <v>60</v>
      </c>
      <c r="I671" t="s">
        <v>61</v>
      </c>
      <c r="J671" t="s">
        <v>1606</v>
      </c>
      <c r="K671" t="s">
        <v>17</v>
      </c>
      <c r="L671">
        <v>23.975999999999999</v>
      </c>
    </row>
    <row r="672" spans="1:12" x14ac:dyDescent="0.3">
      <c r="A672" t="s">
        <v>1604</v>
      </c>
      <c r="B672">
        <v>9</v>
      </c>
      <c r="C672">
        <v>6</v>
      </c>
      <c r="D672">
        <v>2018</v>
      </c>
      <c r="E672" t="s">
        <v>1211</v>
      </c>
      <c r="F672" t="s">
        <v>30</v>
      </c>
      <c r="G672" t="s">
        <v>1514</v>
      </c>
      <c r="H672" t="s">
        <v>60</v>
      </c>
      <c r="I672" t="s">
        <v>61</v>
      </c>
      <c r="J672" t="s">
        <v>1607</v>
      </c>
      <c r="K672" t="s">
        <v>17</v>
      </c>
      <c r="L672">
        <v>108.925</v>
      </c>
    </row>
    <row r="673" spans="1:12" x14ac:dyDescent="0.3">
      <c r="A673" t="s">
        <v>1604</v>
      </c>
      <c r="B673">
        <v>9</v>
      </c>
      <c r="C673">
        <v>6</v>
      </c>
      <c r="D673">
        <v>2018</v>
      </c>
      <c r="E673" t="s">
        <v>1211</v>
      </c>
      <c r="F673" t="s">
        <v>30</v>
      </c>
      <c r="G673" t="s">
        <v>1514</v>
      </c>
      <c r="H673" t="s">
        <v>60</v>
      </c>
      <c r="I673" t="s">
        <v>61</v>
      </c>
      <c r="J673" t="s">
        <v>394</v>
      </c>
      <c r="K673" t="s">
        <v>26</v>
      </c>
      <c r="L673">
        <v>36.351999999999997</v>
      </c>
    </row>
    <row r="674" spans="1:12" x14ac:dyDescent="0.3">
      <c r="A674" t="s">
        <v>1608</v>
      </c>
      <c r="B674">
        <v>15</v>
      </c>
      <c r="C674">
        <v>6</v>
      </c>
      <c r="D674">
        <v>2018</v>
      </c>
      <c r="E674" t="s">
        <v>1609</v>
      </c>
      <c r="F674" t="s">
        <v>30</v>
      </c>
      <c r="G674" t="s">
        <v>894</v>
      </c>
      <c r="H674" t="s">
        <v>14</v>
      </c>
      <c r="I674" t="s">
        <v>61</v>
      </c>
      <c r="J674" t="s">
        <v>1610</v>
      </c>
      <c r="K674" t="s">
        <v>26</v>
      </c>
      <c r="L674">
        <v>19.559999999999999</v>
      </c>
    </row>
    <row r="675" spans="1:12" x14ac:dyDescent="0.3">
      <c r="A675" t="s">
        <v>1611</v>
      </c>
      <c r="B675">
        <v>5</v>
      </c>
      <c r="C675">
        <v>12</v>
      </c>
      <c r="D675">
        <v>2018</v>
      </c>
      <c r="E675" t="s">
        <v>1035</v>
      </c>
      <c r="F675" t="s">
        <v>119</v>
      </c>
      <c r="G675" t="s">
        <v>1612</v>
      </c>
      <c r="H675" t="s">
        <v>14</v>
      </c>
      <c r="I675" t="s">
        <v>61</v>
      </c>
      <c r="J675" t="s">
        <v>1613</v>
      </c>
      <c r="K675" t="s">
        <v>26</v>
      </c>
      <c r="L675">
        <v>61.44</v>
      </c>
    </row>
    <row r="676" spans="1:12" x14ac:dyDescent="0.3">
      <c r="A676" t="s">
        <v>1611</v>
      </c>
      <c r="B676">
        <v>5</v>
      </c>
      <c r="C676">
        <v>12</v>
      </c>
      <c r="D676">
        <v>2018</v>
      </c>
      <c r="E676" t="s">
        <v>1035</v>
      </c>
      <c r="F676" t="s">
        <v>119</v>
      </c>
      <c r="G676" t="s">
        <v>1612</v>
      </c>
      <c r="H676" t="s">
        <v>14</v>
      </c>
      <c r="I676" t="s">
        <v>61</v>
      </c>
      <c r="J676" t="s">
        <v>1614</v>
      </c>
      <c r="K676" t="s">
        <v>26</v>
      </c>
      <c r="L676">
        <v>38.9</v>
      </c>
    </row>
    <row r="677" spans="1:12" x14ac:dyDescent="0.3">
      <c r="A677" t="s">
        <v>1611</v>
      </c>
      <c r="B677">
        <v>5</v>
      </c>
      <c r="C677">
        <v>12</v>
      </c>
      <c r="D677">
        <v>2018</v>
      </c>
      <c r="E677" t="s">
        <v>1035</v>
      </c>
      <c r="F677" t="s">
        <v>119</v>
      </c>
      <c r="G677" t="s">
        <v>1612</v>
      </c>
      <c r="H677" t="s">
        <v>14</v>
      </c>
      <c r="I677" t="s">
        <v>61</v>
      </c>
      <c r="J677" t="s">
        <v>650</v>
      </c>
      <c r="K677" t="s">
        <v>41</v>
      </c>
      <c r="L677">
        <v>99.39</v>
      </c>
    </row>
    <row r="678" spans="1:12" x14ac:dyDescent="0.3">
      <c r="A678" t="s">
        <v>1615</v>
      </c>
      <c r="B678">
        <v>18</v>
      </c>
      <c r="C678">
        <v>3</v>
      </c>
      <c r="D678">
        <v>2018</v>
      </c>
      <c r="E678" t="s">
        <v>1617</v>
      </c>
      <c r="F678" t="s">
        <v>30</v>
      </c>
      <c r="G678" t="s">
        <v>1618</v>
      </c>
      <c r="H678" t="s">
        <v>14</v>
      </c>
      <c r="I678" t="s">
        <v>61</v>
      </c>
      <c r="J678" t="s">
        <v>1619</v>
      </c>
      <c r="K678" t="s">
        <v>26</v>
      </c>
      <c r="L678">
        <v>2.6880000000000002</v>
      </c>
    </row>
    <row r="679" spans="1:12" x14ac:dyDescent="0.3">
      <c r="A679" t="s">
        <v>1615</v>
      </c>
      <c r="B679">
        <v>18</v>
      </c>
      <c r="C679">
        <v>3</v>
      </c>
      <c r="D679">
        <v>2018</v>
      </c>
      <c r="E679" t="s">
        <v>1617</v>
      </c>
      <c r="F679" t="s">
        <v>30</v>
      </c>
      <c r="G679" t="s">
        <v>1618</v>
      </c>
      <c r="H679" t="s">
        <v>14</v>
      </c>
      <c r="I679" t="s">
        <v>61</v>
      </c>
      <c r="J679" t="s">
        <v>1620</v>
      </c>
      <c r="K679" t="s">
        <v>41</v>
      </c>
      <c r="L679">
        <v>27.815999999999999</v>
      </c>
    </row>
    <row r="680" spans="1:12" x14ac:dyDescent="0.3">
      <c r="A680" t="s">
        <v>1615</v>
      </c>
      <c r="B680">
        <v>18</v>
      </c>
      <c r="C680">
        <v>3</v>
      </c>
      <c r="D680">
        <v>2018</v>
      </c>
      <c r="E680" t="s">
        <v>1617</v>
      </c>
      <c r="F680" t="s">
        <v>30</v>
      </c>
      <c r="G680" t="s">
        <v>1618</v>
      </c>
      <c r="H680" t="s">
        <v>14</v>
      </c>
      <c r="I680" t="s">
        <v>61</v>
      </c>
      <c r="J680" t="s">
        <v>1621</v>
      </c>
      <c r="K680" t="s">
        <v>17</v>
      </c>
      <c r="L680">
        <v>82.524000000000001</v>
      </c>
    </row>
    <row r="681" spans="1:12" x14ac:dyDescent="0.3">
      <c r="A681" t="s">
        <v>1615</v>
      </c>
      <c r="B681">
        <v>18</v>
      </c>
      <c r="C681">
        <v>3</v>
      </c>
      <c r="D681">
        <v>2018</v>
      </c>
      <c r="E681" t="s">
        <v>1617</v>
      </c>
      <c r="F681" t="s">
        <v>30</v>
      </c>
      <c r="G681" t="s">
        <v>1618</v>
      </c>
      <c r="H681" t="s">
        <v>14</v>
      </c>
      <c r="I681" t="s">
        <v>61</v>
      </c>
      <c r="J681" t="s">
        <v>1622</v>
      </c>
      <c r="K681" t="s">
        <v>26</v>
      </c>
      <c r="L681">
        <v>182.994</v>
      </c>
    </row>
    <row r="682" spans="1:12" x14ac:dyDescent="0.3">
      <c r="A682" t="s">
        <v>1623</v>
      </c>
      <c r="B682">
        <v>19</v>
      </c>
      <c r="C682">
        <v>11</v>
      </c>
      <c r="D682">
        <v>2017</v>
      </c>
      <c r="E682" t="s">
        <v>457</v>
      </c>
      <c r="F682" t="s">
        <v>30</v>
      </c>
      <c r="G682" t="s">
        <v>1625</v>
      </c>
      <c r="H682" t="s">
        <v>14</v>
      </c>
      <c r="I682" t="s">
        <v>90</v>
      </c>
      <c r="J682" t="s">
        <v>1626</v>
      </c>
      <c r="K682" t="s">
        <v>26</v>
      </c>
      <c r="L682">
        <v>14.352</v>
      </c>
    </row>
    <row r="683" spans="1:12" x14ac:dyDescent="0.3">
      <c r="A683" t="s">
        <v>1623</v>
      </c>
      <c r="B683">
        <v>19</v>
      </c>
      <c r="C683">
        <v>11</v>
      </c>
      <c r="D683">
        <v>2017</v>
      </c>
      <c r="E683" t="s">
        <v>457</v>
      </c>
      <c r="F683" t="s">
        <v>30</v>
      </c>
      <c r="G683" t="s">
        <v>1625</v>
      </c>
      <c r="H683" t="s">
        <v>14</v>
      </c>
      <c r="I683" t="s">
        <v>90</v>
      </c>
      <c r="J683" t="s">
        <v>1627</v>
      </c>
      <c r="K683" t="s">
        <v>26</v>
      </c>
      <c r="L683">
        <v>64.959999999999994</v>
      </c>
    </row>
    <row r="684" spans="1:12" x14ac:dyDescent="0.3">
      <c r="A684" t="s">
        <v>1623</v>
      </c>
      <c r="B684">
        <v>19</v>
      </c>
      <c r="C684">
        <v>11</v>
      </c>
      <c r="D684">
        <v>2017</v>
      </c>
      <c r="E684" t="s">
        <v>457</v>
      </c>
      <c r="F684" t="s">
        <v>30</v>
      </c>
      <c r="G684" t="s">
        <v>1625</v>
      </c>
      <c r="H684" t="s">
        <v>14</v>
      </c>
      <c r="I684" t="s">
        <v>90</v>
      </c>
      <c r="J684" t="s">
        <v>1280</v>
      </c>
      <c r="K684" t="s">
        <v>26</v>
      </c>
      <c r="L684">
        <v>68.599999999999994</v>
      </c>
    </row>
    <row r="685" spans="1:12" x14ac:dyDescent="0.3">
      <c r="A685" t="s">
        <v>1628</v>
      </c>
      <c r="B685">
        <v>4</v>
      </c>
      <c r="C685">
        <v>11</v>
      </c>
      <c r="D685">
        <v>2018</v>
      </c>
      <c r="E685" t="s">
        <v>1629</v>
      </c>
      <c r="F685" t="s">
        <v>930</v>
      </c>
      <c r="G685" t="s">
        <v>1630</v>
      </c>
      <c r="H685" t="s">
        <v>23</v>
      </c>
      <c r="I685" t="s">
        <v>15</v>
      </c>
      <c r="J685" t="s">
        <v>1631</v>
      </c>
      <c r="K685" t="s">
        <v>41</v>
      </c>
      <c r="L685">
        <v>7999.98</v>
      </c>
    </row>
    <row r="686" spans="1:12" x14ac:dyDescent="0.3">
      <c r="A686" t="s">
        <v>1628</v>
      </c>
      <c r="B686">
        <v>4</v>
      </c>
      <c r="C686">
        <v>11</v>
      </c>
      <c r="D686">
        <v>2018</v>
      </c>
      <c r="E686" t="s">
        <v>1629</v>
      </c>
      <c r="F686" t="s">
        <v>930</v>
      </c>
      <c r="G686" t="s">
        <v>1630</v>
      </c>
      <c r="H686" t="s">
        <v>23</v>
      </c>
      <c r="I686" t="s">
        <v>15</v>
      </c>
      <c r="J686" t="s">
        <v>1566</v>
      </c>
      <c r="K686" t="s">
        <v>26</v>
      </c>
      <c r="L686">
        <v>167.44</v>
      </c>
    </row>
    <row r="687" spans="1:12" x14ac:dyDescent="0.3">
      <c r="A687" t="s">
        <v>1632</v>
      </c>
      <c r="B687">
        <v>5</v>
      </c>
      <c r="C687">
        <v>7</v>
      </c>
      <c r="D687">
        <v>2015</v>
      </c>
      <c r="E687" t="s">
        <v>1634</v>
      </c>
      <c r="F687" t="s">
        <v>119</v>
      </c>
      <c r="G687" t="s">
        <v>1635</v>
      </c>
      <c r="H687" t="s">
        <v>14</v>
      </c>
      <c r="I687" t="s">
        <v>15</v>
      </c>
      <c r="J687" t="s">
        <v>945</v>
      </c>
      <c r="K687" t="s">
        <v>41</v>
      </c>
      <c r="L687">
        <v>479.97</v>
      </c>
    </row>
    <row r="688" spans="1:12" x14ac:dyDescent="0.3">
      <c r="A688" t="s">
        <v>1632</v>
      </c>
      <c r="B688">
        <v>5</v>
      </c>
      <c r="C688">
        <v>7</v>
      </c>
      <c r="D688">
        <v>2015</v>
      </c>
      <c r="E688" t="s">
        <v>1634</v>
      </c>
      <c r="F688" t="s">
        <v>119</v>
      </c>
      <c r="G688" t="s">
        <v>1635</v>
      </c>
      <c r="H688" t="s">
        <v>14</v>
      </c>
      <c r="I688" t="s">
        <v>15</v>
      </c>
      <c r="J688" t="s">
        <v>1636</v>
      </c>
      <c r="K688" t="s">
        <v>26</v>
      </c>
      <c r="L688">
        <v>14.62</v>
      </c>
    </row>
    <row r="689" spans="1:12" x14ac:dyDescent="0.3">
      <c r="A689" t="s">
        <v>1632</v>
      </c>
      <c r="B689">
        <v>5</v>
      </c>
      <c r="C689">
        <v>7</v>
      </c>
      <c r="D689">
        <v>2015</v>
      </c>
      <c r="E689" t="s">
        <v>1634</v>
      </c>
      <c r="F689" t="s">
        <v>119</v>
      </c>
      <c r="G689" t="s">
        <v>1635</v>
      </c>
      <c r="H689" t="s">
        <v>14</v>
      </c>
      <c r="I689" t="s">
        <v>15</v>
      </c>
      <c r="J689" t="s">
        <v>277</v>
      </c>
      <c r="K689" t="s">
        <v>26</v>
      </c>
      <c r="L689">
        <v>19.440000000000001</v>
      </c>
    </row>
    <row r="690" spans="1:12" x14ac:dyDescent="0.3">
      <c r="A690" t="s">
        <v>1637</v>
      </c>
      <c r="B690">
        <v>25</v>
      </c>
      <c r="C690">
        <v>12</v>
      </c>
      <c r="D690">
        <v>2018</v>
      </c>
      <c r="E690" t="s">
        <v>1031</v>
      </c>
      <c r="F690" t="s">
        <v>30</v>
      </c>
      <c r="G690" t="s">
        <v>1638</v>
      </c>
      <c r="H690" t="s">
        <v>14</v>
      </c>
      <c r="I690" t="s">
        <v>90</v>
      </c>
      <c r="J690" t="s">
        <v>1639</v>
      </c>
      <c r="K690" t="s">
        <v>17</v>
      </c>
      <c r="L690">
        <v>191.98400000000001</v>
      </c>
    </row>
    <row r="691" spans="1:12" x14ac:dyDescent="0.3">
      <c r="A691" t="s">
        <v>1640</v>
      </c>
      <c r="B691">
        <v>21</v>
      </c>
      <c r="C691">
        <v>6</v>
      </c>
      <c r="D691">
        <v>2015</v>
      </c>
      <c r="E691" t="s">
        <v>1642</v>
      </c>
      <c r="F691" t="s">
        <v>12</v>
      </c>
      <c r="G691" t="s">
        <v>1643</v>
      </c>
      <c r="H691" t="s">
        <v>14</v>
      </c>
      <c r="I691" t="s">
        <v>15</v>
      </c>
      <c r="J691" t="s">
        <v>1644</v>
      </c>
      <c r="K691" t="s">
        <v>17</v>
      </c>
      <c r="L691">
        <v>104.01</v>
      </c>
    </row>
    <row r="692" spans="1:12" x14ac:dyDescent="0.3">
      <c r="A692" t="s">
        <v>1640</v>
      </c>
      <c r="B692">
        <v>21</v>
      </c>
      <c r="C692">
        <v>6</v>
      </c>
      <c r="D692">
        <v>2015</v>
      </c>
      <c r="E692" t="s">
        <v>1642</v>
      </c>
      <c r="F692" t="s">
        <v>12</v>
      </c>
      <c r="G692" t="s">
        <v>1643</v>
      </c>
      <c r="H692" t="s">
        <v>14</v>
      </c>
      <c r="I692" t="s">
        <v>15</v>
      </c>
      <c r="J692" t="s">
        <v>45</v>
      </c>
      <c r="K692" t="s">
        <v>41</v>
      </c>
      <c r="L692">
        <v>284.82</v>
      </c>
    </row>
    <row r="693" spans="1:12" x14ac:dyDescent="0.3">
      <c r="A693" t="s">
        <v>1640</v>
      </c>
      <c r="B693">
        <v>21</v>
      </c>
      <c r="C693">
        <v>6</v>
      </c>
      <c r="D693">
        <v>2015</v>
      </c>
      <c r="E693" t="s">
        <v>1642</v>
      </c>
      <c r="F693" t="s">
        <v>12</v>
      </c>
      <c r="G693" t="s">
        <v>1643</v>
      </c>
      <c r="H693" t="s">
        <v>14</v>
      </c>
      <c r="I693" t="s">
        <v>15</v>
      </c>
      <c r="J693" t="s">
        <v>1645</v>
      </c>
      <c r="K693" t="s">
        <v>26</v>
      </c>
      <c r="L693">
        <v>36.840000000000003</v>
      </c>
    </row>
    <row r="694" spans="1:12" x14ac:dyDescent="0.3">
      <c r="A694" t="s">
        <v>1646</v>
      </c>
      <c r="B694">
        <v>28</v>
      </c>
      <c r="C694">
        <v>3</v>
      </c>
      <c r="D694">
        <v>2016</v>
      </c>
      <c r="E694" t="s">
        <v>1647</v>
      </c>
      <c r="F694" t="s">
        <v>30</v>
      </c>
      <c r="G694" t="s">
        <v>1648</v>
      </c>
      <c r="H694" t="s">
        <v>14</v>
      </c>
      <c r="I694" t="s">
        <v>24</v>
      </c>
      <c r="J694" t="s">
        <v>1649</v>
      </c>
      <c r="K694" t="s">
        <v>41</v>
      </c>
      <c r="L694">
        <v>166.24</v>
      </c>
    </row>
    <row r="695" spans="1:12" x14ac:dyDescent="0.3">
      <c r="A695" t="s">
        <v>1646</v>
      </c>
      <c r="B695">
        <v>28</v>
      </c>
      <c r="C695">
        <v>3</v>
      </c>
      <c r="D695">
        <v>2016</v>
      </c>
      <c r="E695" t="s">
        <v>1647</v>
      </c>
      <c r="F695" t="s">
        <v>30</v>
      </c>
      <c r="G695" t="s">
        <v>1648</v>
      </c>
      <c r="H695" t="s">
        <v>14</v>
      </c>
      <c r="I695" t="s">
        <v>24</v>
      </c>
      <c r="J695" t="s">
        <v>1650</v>
      </c>
      <c r="K695" t="s">
        <v>26</v>
      </c>
      <c r="L695">
        <v>33.4</v>
      </c>
    </row>
    <row r="696" spans="1:12" x14ac:dyDescent="0.3">
      <c r="A696" t="s">
        <v>1651</v>
      </c>
      <c r="B696">
        <v>14</v>
      </c>
      <c r="C696">
        <v>5</v>
      </c>
      <c r="D696">
        <v>2016</v>
      </c>
      <c r="E696" t="s">
        <v>1653</v>
      </c>
      <c r="F696" t="s">
        <v>119</v>
      </c>
      <c r="G696" t="s">
        <v>1654</v>
      </c>
      <c r="H696" t="s">
        <v>60</v>
      </c>
      <c r="I696" t="s">
        <v>90</v>
      </c>
      <c r="J696" t="s">
        <v>826</v>
      </c>
      <c r="K696" t="s">
        <v>26</v>
      </c>
      <c r="L696">
        <v>198.27199999999999</v>
      </c>
    </row>
    <row r="697" spans="1:12" x14ac:dyDescent="0.3">
      <c r="A697" t="s">
        <v>1651</v>
      </c>
      <c r="B697">
        <v>14</v>
      </c>
      <c r="C697">
        <v>5</v>
      </c>
      <c r="D697">
        <v>2016</v>
      </c>
      <c r="E697" t="s">
        <v>1653</v>
      </c>
      <c r="F697" t="s">
        <v>119</v>
      </c>
      <c r="G697" t="s">
        <v>1654</v>
      </c>
      <c r="H697" t="s">
        <v>60</v>
      </c>
      <c r="I697" t="s">
        <v>90</v>
      </c>
      <c r="J697" t="s">
        <v>1655</v>
      </c>
      <c r="K697" t="s">
        <v>26</v>
      </c>
      <c r="L697">
        <v>47.36</v>
      </c>
    </row>
    <row r="698" spans="1:12" x14ac:dyDescent="0.3">
      <c r="A698" t="s">
        <v>1651</v>
      </c>
      <c r="B698">
        <v>14</v>
      </c>
      <c r="C698">
        <v>5</v>
      </c>
      <c r="D698">
        <v>2016</v>
      </c>
      <c r="E698" t="s">
        <v>1653</v>
      </c>
      <c r="F698" t="s">
        <v>119</v>
      </c>
      <c r="G698" t="s">
        <v>1654</v>
      </c>
      <c r="H698" t="s">
        <v>60</v>
      </c>
      <c r="I698" t="s">
        <v>90</v>
      </c>
      <c r="J698" t="s">
        <v>252</v>
      </c>
      <c r="K698" t="s">
        <v>26</v>
      </c>
      <c r="L698">
        <v>200.98400000000001</v>
      </c>
    </row>
    <row r="699" spans="1:12" x14ac:dyDescent="0.3">
      <c r="A699" t="s">
        <v>1651</v>
      </c>
      <c r="B699">
        <v>14</v>
      </c>
      <c r="C699">
        <v>5</v>
      </c>
      <c r="D699">
        <v>2016</v>
      </c>
      <c r="E699" t="s">
        <v>1653</v>
      </c>
      <c r="F699" t="s">
        <v>119</v>
      </c>
      <c r="G699" t="s">
        <v>1654</v>
      </c>
      <c r="H699" t="s">
        <v>60</v>
      </c>
      <c r="I699" t="s">
        <v>90</v>
      </c>
      <c r="J699" t="s">
        <v>1656</v>
      </c>
      <c r="K699" t="s">
        <v>26</v>
      </c>
      <c r="L699">
        <v>97.695999999999998</v>
      </c>
    </row>
    <row r="700" spans="1:12" x14ac:dyDescent="0.3">
      <c r="A700" t="s">
        <v>1651</v>
      </c>
      <c r="B700">
        <v>14</v>
      </c>
      <c r="C700">
        <v>5</v>
      </c>
      <c r="D700">
        <v>2016</v>
      </c>
      <c r="E700" t="s">
        <v>1653</v>
      </c>
      <c r="F700" t="s">
        <v>119</v>
      </c>
      <c r="G700" t="s">
        <v>1654</v>
      </c>
      <c r="H700" t="s">
        <v>60</v>
      </c>
      <c r="I700" t="s">
        <v>90</v>
      </c>
      <c r="J700" t="s">
        <v>1657</v>
      </c>
      <c r="K700" t="s">
        <v>26</v>
      </c>
      <c r="L700">
        <v>2.6960000000000002</v>
      </c>
    </row>
    <row r="701" spans="1:12" x14ac:dyDescent="0.3">
      <c r="A701" t="s">
        <v>1651</v>
      </c>
      <c r="B701">
        <v>14</v>
      </c>
      <c r="C701">
        <v>5</v>
      </c>
      <c r="D701">
        <v>2016</v>
      </c>
      <c r="E701" t="s">
        <v>1653</v>
      </c>
      <c r="F701" t="s">
        <v>119</v>
      </c>
      <c r="G701" t="s">
        <v>1654</v>
      </c>
      <c r="H701" t="s">
        <v>60</v>
      </c>
      <c r="I701" t="s">
        <v>90</v>
      </c>
      <c r="J701" t="s">
        <v>1658</v>
      </c>
      <c r="K701" t="s">
        <v>26</v>
      </c>
      <c r="L701">
        <v>18.588000000000001</v>
      </c>
    </row>
    <row r="702" spans="1:12" x14ac:dyDescent="0.3">
      <c r="A702" t="s">
        <v>1651</v>
      </c>
      <c r="B702">
        <v>14</v>
      </c>
      <c r="C702">
        <v>5</v>
      </c>
      <c r="D702">
        <v>2016</v>
      </c>
      <c r="E702" t="s">
        <v>1653</v>
      </c>
      <c r="F702" t="s">
        <v>119</v>
      </c>
      <c r="G702" t="s">
        <v>1654</v>
      </c>
      <c r="H702" t="s">
        <v>60</v>
      </c>
      <c r="I702" t="s">
        <v>90</v>
      </c>
      <c r="J702" t="s">
        <v>862</v>
      </c>
      <c r="K702" t="s">
        <v>26</v>
      </c>
      <c r="L702">
        <v>4.8959999999999999</v>
      </c>
    </row>
    <row r="703" spans="1:12" x14ac:dyDescent="0.3">
      <c r="A703" t="s">
        <v>1659</v>
      </c>
      <c r="B703">
        <v>2</v>
      </c>
      <c r="C703">
        <v>9</v>
      </c>
      <c r="D703">
        <v>2018</v>
      </c>
      <c r="E703" t="s">
        <v>1330</v>
      </c>
      <c r="F703" t="s">
        <v>30</v>
      </c>
      <c r="G703" t="s">
        <v>696</v>
      </c>
      <c r="H703" t="s">
        <v>23</v>
      </c>
      <c r="I703" t="s">
        <v>90</v>
      </c>
      <c r="J703" t="s">
        <v>588</v>
      </c>
      <c r="K703" t="s">
        <v>17</v>
      </c>
      <c r="L703">
        <v>15.071999999999999</v>
      </c>
    </row>
    <row r="704" spans="1:12" x14ac:dyDescent="0.3">
      <c r="A704" t="s">
        <v>1661</v>
      </c>
      <c r="B704">
        <v>4</v>
      </c>
      <c r="C704">
        <v>11</v>
      </c>
      <c r="D704">
        <v>2017</v>
      </c>
      <c r="E704" t="s">
        <v>10</v>
      </c>
      <c r="F704" t="s">
        <v>12</v>
      </c>
      <c r="G704" t="s">
        <v>966</v>
      </c>
      <c r="H704" t="s">
        <v>23</v>
      </c>
      <c r="I704" t="s">
        <v>24</v>
      </c>
      <c r="J704" t="s">
        <v>1662</v>
      </c>
      <c r="K704" t="s">
        <v>17</v>
      </c>
      <c r="L704">
        <v>209.88</v>
      </c>
    </row>
    <row r="705" spans="1:12" x14ac:dyDescent="0.3">
      <c r="A705" t="s">
        <v>1663</v>
      </c>
      <c r="B705">
        <v>9</v>
      </c>
      <c r="C705">
        <v>4</v>
      </c>
      <c r="D705">
        <v>2016</v>
      </c>
      <c r="E705" t="s">
        <v>1665</v>
      </c>
      <c r="F705" t="s">
        <v>30</v>
      </c>
      <c r="G705" t="s">
        <v>1666</v>
      </c>
      <c r="H705" t="s">
        <v>14</v>
      </c>
      <c r="I705" t="s">
        <v>24</v>
      </c>
      <c r="J705" t="s">
        <v>1667</v>
      </c>
      <c r="K705" t="s">
        <v>17</v>
      </c>
      <c r="L705">
        <v>369.91199999999998</v>
      </c>
    </row>
    <row r="706" spans="1:12" x14ac:dyDescent="0.3">
      <c r="A706" t="s">
        <v>1668</v>
      </c>
      <c r="B706">
        <v>12</v>
      </c>
      <c r="C706">
        <v>9</v>
      </c>
      <c r="D706">
        <v>2015</v>
      </c>
      <c r="E706" t="s">
        <v>641</v>
      </c>
      <c r="F706" t="s">
        <v>30</v>
      </c>
      <c r="G706" t="s">
        <v>1669</v>
      </c>
      <c r="H706" t="s">
        <v>23</v>
      </c>
      <c r="I706" t="s">
        <v>15</v>
      </c>
      <c r="J706" t="s">
        <v>1670</v>
      </c>
      <c r="K706" t="s">
        <v>26</v>
      </c>
      <c r="L706">
        <v>10.368</v>
      </c>
    </row>
    <row r="707" spans="1:12" x14ac:dyDescent="0.3">
      <c r="A707" t="s">
        <v>1668</v>
      </c>
      <c r="B707">
        <v>12</v>
      </c>
      <c r="C707">
        <v>9</v>
      </c>
      <c r="D707">
        <v>2015</v>
      </c>
      <c r="E707" t="s">
        <v>641</v>
      </c>
      <c r="F707" t="s">
        <v>30</v>
      </c>
      <c r="G707" t="s">
        <v>1669</v>
      </c>
      <c r="H707" t="s">
        <v>23</v>
      </c>
      <c r="I707" t="s">
        <v>15</v>
      </c>
      <c r="J707" t="s">
        <v>1671</v>
      </c>
      <c r="K707" t="s">
        <v>26</v>
      </c>
      <c r="L707">
        <v>166.84</v>
      </c>
    </row>
    <row r="708" spans="1:12" x14ac:dyDescent="0.3">
      <c r="A708" t="s">
        <v>1668</v>
      </c>
      <c r="B708">
        <v>12</v>
      </c>
      <c r="C708">
        <v>9</v>
      </c>
      <c r="D708">
        <v>2015</v>
      </c>
      <c r="E708" t="s">
        <v>641</v>
      </c>
      <c r="F708" t="s">
        <v>30</v>
      </c>
      <c r="G708" t="s">
        <v>1669</v>
      </c>
      <c r="H708" t="s">
        <v>23</v>
      </c>
      <c r="I708" t="s">
        <v>15</v>
      </c>
      <c r="J708" t="s">
        <v>1269</v>
      </c>
      <c r="K708" t="s">
        <v>41</v>
      </c>
      <c r="L708">
        <v>15.215999999999999</v>
      </c>
    </row>
    <row r="709" spans="1:12" x14ac:dyDescent="0.3">
      <c r="A709" t="s">
        <v>1672</v>
      </c>
      <c r="B709">
        <v>2</v>
      </c>
      <c r="C709">
        <v>12</v>
      </c>
      <c r="D709">
        <v>2015</v>
      </c>
      <c r="E709" t="s">
        <v>1674</v>
      </c>
      <c r="F709" t="s">
        <v>119</v>
      </c>
      <c r="G709" t="s">
        <v>1675</v>
      </c>
      <c r="H709" t="s">
        <v>14</v>
      </c>
      <c r="I709" t="s">
        <v>90</v>
      </c>
      <c r="J709" t="s">
        <v>731</v>
      </c>
      <c r="K709" t="s">
        <v>41</v>
      </c>
      <c r="L709">
        <v>119.96</v>
      </c>
    </row>
    <row r="710" spans="1:12" x14ac:dyDescent="0.3">
      <c r="A710" t="s">
        <v>1672</v>
      </c>
      <c r="B710">
        <v>2</v>
      </c>
      <c r="C710">
        <v>12</v>
      </c>
      <c r="D710">
        <v>2015</v>
      </c>
      <c r="E710" t="s">
        <v>1674</v>
      </c>
      <c r="F710" t="s">
        <v>119</v>
      </c>
      <c r="G710" t="s">
        <v>1675</v>
      </c>
      <c r="H710" t="s">
        <v>14</v>
      </c>
      <c r="I710" t="s">
        <v>90</v>
      </c>
      <c r="J710" t="s">
        <v>1676</v>
      </c>
      <c r="K710" t="s">
        <v>17</v>
      </c>
      <c r="L710">
        <v>883.92</v>
      </c>
    </row>
    <row r="711" spans="1:12" x14ac:dyDescent="0.3">
      <c r="A711" t="s">
        <v>1672</v>
      </c>
      <c r="B711">
        <v>2</v>
      </c>
      <c r="C711">
        <v>12</v>
      </c>
      <c r="D711">
        <v>2015</v>
      </c>
      <c r="E711" t="s">
        <v>1674</v>
      </c>
      <c r="F711" t="s">
        <v>119</v>
      </c>
      <c r="G711" t="s">
        <v>1675</v>
      </c>
      <c r="H711" t="s">
        <v>14</v>
      </c>
      <c r="I711" t="s">
        <v>90</v>
      </c>
      <c r="J711" t="s">
        <v>991</v>
      </c>
      <c r="K711" t="s">
        <v>26</v>
      </c>
      <c r="L711">
        <v>46.72</v>
      </c>
    </row>
    <row r="712" spans="1:12" x14ac:dyDescent="0.3">
      <c r="A712" t="s">
        <v>1677</v>
      </c>
      <c r="B712">
        <v>5</v>
      </c>
      <c r="C712">
        <v>4</v>
      </c>
      <c r="D712">
        <v>2015</v>
      </c>
      <c r="E712" t="s">
        <v>1679</v>
      </c>
      <c r="F712" t="s">
        <v>119</v>
      </c>
      <c r="G712" t="s">
        <v>1680</v>
      </c>
      <c r="H712" t="s">
        <v>60</v>
      </c>
      <c r="I712" t="s">
        <v>90</v>
      </c>
      <c r="J712" t="s">
        <v>1177</v>
      </c>
      <c r="K712" t="s">
        <v>26</v>
      </c>
      <c r="L712">
        <v>55.48</v>
      </c>
    </row>
    <row r="713" spans="1:12" x14ac:dyDescent="0.3">
      <c r="A713" t="s">
        <v>1681</v>
      </c>
      <c r="B713">
        <v>3</v>
      </c>
      <c r="C713">
        <v>9</v>
      </c>
      <c r="D713">
        <v>2018</v>
      </c>
      <c r="E713" t="s">
        <v>1315</v>
      </c>
      <c r="F713" t="s">
        <v>30</v>
      </c>
      <c r="G713" t="s">
        <v>1682</v>
      </c>
      <c r="H713" t="s">
        <v>14</v>
      </c>
      <c r="I713" t="s">
        <v>15</v>
      </c>
      <c r="J713" t="s">
        <v>1683</v>
      </c>
      <c r="K713" t="s">
        <v>26</v>
      </c>
      <c r="L713">
        <v>24.448</v>
      </c>
    </row>
    <row r="714" spans="1:12" x14ac:dyDescent="0.3">
      <c r="A714" t="s">
        <v>1684</v>
      </c>
      <c r="B714">
        <v>19</v>
      </c>
      <c r="C714">
        <v>5</v>
      </c>
      <c r="D714">
        <v>2018</v>
      </c>
      <c r="E714" t="s">
        <v>1685</v>
      </c>
      <c r="F714" t="s">
        <v>30</v>
      </c>
      <c r="G714" t="s">
        <v>1686</v>
      </c>
      <c r="H714" t="s">
        <v>23</v>
      </c>
      <c r="I714" t="s">
        <v>90</v>
      </c>
      <c r="J714" t="s">
        <v>1687</v>
      </c>
      <c r="K714" t="s">
        <v>26</v>
      </c>
      <c r="L714">
        <v>281.33999999999997</v>
      </c>
    </row>
    <row r="715" spans="1:12" x14ac:dyDescent="0.3">
      <c r="A715" t="s">
        <v>1684</v>
      </c>
      <c r="B715">
        <v>19</v>
      </c>
      <c r="C715">
        <v>5</v>
      </c>
      <c r="D715">
        <v>2018</v>
      </c>
      <c r="E715" t="s">
        <v>1685</v>
      </c>
      <c r="F715" t="s">
        <v>30</v>
      </c>
      <c r="G715" t="s">
        <v>1686</v>
      </c>
      <c r="H715" t="s">
        <v>23</v>
      </c>
      <c r="I715" t="s">
        <v>90</v>
      </c>
      <c r="J715" t="s">
        <v>995</v>
      </c>
      <c r="K715" t="s">
        <v>41</v>
      </c>
      <c r="L715">
        <v>307.98</v>
      </c>
    </row>
    <row r="716" spans="1:12" x14ac:dyDescent="0.3">
      <c r="A716" t="s">
        <v>1684</v>
      </c>
      <c r="B716">
        <v>19</v>
      </c>
      <c r="C716">
        <v>5</v>
      </c>
      <c r="D716">
        <v>2018</v>
      </c>
      <c r="E716" t="s">
        <v>1685</v>
      </c>
      <c r="F716" t="s">
        <v>30</v>
      </c>
      <c r="G716" t="s">
        <v>1686</v>
      </c>
      <c r="H716" t="s">
        <v>23</v>
      </c>
      <c r="I716" t="s">
        <v>90</v>
      </c>
      <c r="J716" t="s">
        <v>1688</v>
      </c>
      <c r="K716" t="s">
        <v>41</v>
      </c>
      <c r="L716">
        <v>299.97000000000003</v>
      </c>
    </row>
    <row r="717" spans="1:12" x14ac:dyDescent="0.3">
      <c r="A717" t="s">
        <v>1689</v>
      </c>
      <c r="B717">
        <v>1</v>
      </c>
      <c r="C717">
        <v>7</v>
      </c>
      <c r="D717">
        <v>2015</v>
      </c>
      <c r="E717" t="s">
        <v>1691</v>
      </c>
      <c r="F717" t="s">
        <v>12</v>
      </c>
      <c r="G717" t="s">
        <v>696</v>
      </c>
      <c r="H717" t="s">
        <v>23</v>
      </c>
      <c r="I717" t="s">
        <v>24</v>
      </c>
      <c r="J717" t="s">
        <v>1692</v>
      </c>
      <c r="K717" t="s">
        <v>26</v>
      </c>
      <c r="L717">
        <v>19.920000000000002</v>
      </c>
    </row>
    <row r="718" spans="1:12" x14ac:dyDescent="0.3">
      <c r="A718" t="s">
        <v>1693</v>
      </c>
      <c r="B718">
        <v>11</v>
      </c>
      <c r="C718">
        <v>1</v>
      </c>
      <c r="D718">
        <v>2015</v>
      </c>
      <c r="E718" t="s">
        <v>1694</v>
      </c>
      <c r="F718" t="s">
        <v>119</v>
      </c>
      <c r="G718" t="s">
        <v>1695</v>
      </c>
      <c r="H718" t="s">
        <v>14</v>
      </c>
      <c r="I718" t="s">
        <v>90</v>
      </c>
      <c r="J718" t="s">
        <v>1500</v>
      </c>
      <c r="K718" t="s">
        <v>17</v>
      </c>
      <c r="L718">
        <v>9.94</v>
      </c>
    </row>
    <row r="719" spans="1:12" x14ac:dyDescent="0.3">
      <c r="A719" t="s">
        <v>1696</v>
      </c>
      <c r="B719">
        <v>24</v>
      </c>
      <c r="C719">
        <v>9</v>
      </c>
      <c r="D719">
        <v>2018</v>
      </c>
      <c r="E719" t="s">
        <v>1697</v>
      </c>
      <c r="F719" t="s">
        <v>30</v>
      </c>
      <c r="G719" t="s">
        <v>675</v>
      </c>
      <c r="H719" t="s">
        <v>14</v>
      </c>
      <c r="I719" t="s">
        <v>90</v>
      </c>
      <c r="J719" t="s">
        <v>1698</v>
      </c>
      <c r="K719" t="s">
        <v>17</v>
      </c>
      <c r="L719">
        <v>103.056</v>
      </c>
    </row>
    <row r="720" spans="1:12" x14ac:dyDescent="0.3">
      <c r="A720" t="s">
        <v>1699</v>
      </c>
      <c r="B720">
        <v>2</v>
      </c>
      <c r="C720">
        <v>6</v>
      </c>
      <c r="D720">
        <v>2015</v>
      </c>
      <c r="E720" t="s">
        <v>998</v>
      </c>
      <c r="F720" t="s">
        <v>30</v>
      </c>
      <c r="G720" t="s">
        <v>1701</v>
      </c>
      <c r="H720" t="s">
        <v>60</v>
      </c>
      <c r="I720" t="s">
        <v>24</v>
      </c>
      <c r="J720" t="s">
        <v>1253</v>
      </c>
      <c r="K720" t="s">
        <v>26</v>
      </c>
      <c r="L720">
        <v>59.808</v>
      </c>
    </row>
    <row r="721" spans="1:12" x14ac:dyDescent="0.3">
      <c r="A721" t="s">
        <v>1699</v>
      </c>
      <c r="B721">
        <v>2</v>
      </c>
      <c r="C721">
        <v>6</v>
      </c>
      <c r="D721">
        <v>2015</v>
      </c>
      <c r="E721" t="s">
        <v>998</v>
      </c>
      <c r="F721" t="s">
        <v>30</v>
      </c>
      <c r="G721" t="s">
        <v>1701</v>
      </c>
      <c r="H721" t="s">
        <v>60</v>
      </c>
      <c r="I721" t="s">
        <v>24</v>
      </c>
      <c r="J721" t="s">
        <v>1115</v>
      </c>
      <c r="K721" t="s">
        <v>17</v>
      </c>
      <c r="L721">
        <v>73.319999999999993</v>
      </c>
    </row>
    <row r="722" spans="1:12" x14ac:dyDescent="0.3">
      <c r="A722" t="s">
        <v>1702</v>
      </c>
      <c r="B722">
        <v>13</v>
      </c>
      <c r="C722">
        <v>2</v>
      </c>
      <c r="D722">
        <v>2017</v>
      </c>
      <c r="E722" t="s">
        <v>1704</v>
      </c>
      <c r="F722" t="s">
        <v>30</v>
      </c>
      <c r="G722" t="s">
        <v>1705</v>
      </c>
      <c r="H722" t="s">
        <v>60</v>
      </c>
      <c r="I722" t="s">
        <v>24</v>
      </c>
      <c r="J722" t="s">
        <v>1706</v>
      </c>
      <c r="K722" t="s">
        <v>26</v>
      </c>
      <c r="L722">
        <v>146.82</v>
      </c>
    </row>
    <row r="723" spans="1:12" x14ac:dyDescent="0.3">
      <c r="A723" t="s">
        <v>1707</v>
      </c>
      <c r="B723">
        <v>15</v>
      </c>
      <c r="C723">
        <v>12</v>
      </c>
      <c r="D723">
        <v>2017</v>
      </c>
      <c r="E723" t="s">
        <v>1708</v>
      </c>
      <c r="F723" t="s">
        <v>30</v>
      </c>
      <c r="G723" t="s">
        <v>1070</v>
      </c>
      <c r="H723" t="s">
        <v>23</v>
      </c>
      <c r="I723" t="s">
        <v>61</v>
      </c>
      <c r="J723" t="s">
        <v>1709</v>
      </c>
      <c r="K723" t="s">
        <v>17</v>
      </c>
      <c r="L723">
        <v>1652.94</v>
      </c>
    </row>
    <row r="724" spans="1:12" x14ac:dyDescent="0.3">
      <c r="A724" t="s">
        <v>1707</v>
      </c>
      <c r="B724">
        <v>15</v>
      </c>
      <c r="C724">
        <v>12</v>
      </c>
      <c r="D724">
        <v>2017</v>
      </c>
      <c r="E724" t="s">
        <v>1708</v>
      </c>
      <c r="F724" t="s">
        <v>30</v>
      </c>
      <c r="G724" t="s">
        <v>1070</v>
      </c>
      <c r="H724" t="s">
        <v>23</v>
      </c>
      <c r="I724" t="s">
        <v>61</v>
      </c>
      <c r="J724" t="s">
        <v>1710</v>
      </c>
      <c r="K724" t="s">
        <v>26</v>
      </c>
      <c r="L724">
        <v>296.37</v>
      </c>
    </row>
    <row r="725" spans="1:12" x14ac:dyDescent="0.3">
      <c r="A725" t="s">
        <v>1711</v>
      </c>
      <c r="B725">
        <v>7</v>
      </c>
      <c r="C725">
        <v>10</v>
      </c>
      <c r="D725">
        <v>2015</v>
      </c>
      <c r="E725" t="s">
        <v>1713</v>
      </c>
      <c r="F725" t="s">
        <v>30</v>
      </c>
      <c r="G725" t="s">
        <v>1714</v>
      </c>
      <c r="H725" t="s">
        <v>60</v>
      </c>
      <c r="I725" t="s">
        <v>90</v>
      </c>
      <c r="J725" t="s">
        <v>1715</v>
      </c>
      <c r="K725" t="s">
        <v>17</v>
      </c>
      <c r="L725">
        <v>129.91999999999999</v>
      </c>
    </row>
    <row r="726" spans="1:12" x14ac:dyDescent="0.3">
      <c r="A726" t="s">
        <v>1716</v>
      </c>
      <c r="B726">
        <v>7</v>
      </c>
      <c r="C726">
        <v>7</v>
      </c>
      <c r="D726">
        <v>2017</v>
      </c>
      <c r="E726" t="s">
        <v>1187</v>
      </c>
      <c r="F726" t="s">
        <v>30</v>
      </c>
      <c r="G726" t="s">
        <v>1718</v>
      </c>
      <c r="H726" t="s">
        <v>23</v>
      </c>
      <c r="I726" t="s">
        <v>15</v>
      </c>
      <c r="J726" t="s">
        <v>1719</v>
      </c>
      <c r="K726" t="s">
        <v>26</v>
      </c>
      <c r="L726">
        <v>45.584000000000003</v>
      </c>
    </row>
    <row r="727" spans="1:12" x14ac:dyDescent="0.3">
      <c r="A727" t="s">
        <v>1720</v>
      </c>
      <c r="B727">
        <v>16</v>
      </c>
      <c r="C727">
        <v>9</v>
      </c>
      <c r="D727">
        <v>2018</v>
      </c>
      <c r="E727" t="s">
        <v>1721</v>
      </c>
      <c r="F727" t="s">
        <v>30</v>
      </c>
      <c r="G727" t="s">
        <v>1722</v>
      </c>
      <c r="H727" t="s">
        <v>14</v>
      </c>
      <c r="I727" t="s">
        <v>61</v>
      </c>
      <c r="J727" t="s">
        <v>1723</v>
      </c>
      <c r="K727" t="s">
        <v>26</v>
      </c>
      <c r="L727">
        <v>17.568000000000001</v>
      </c>
    </row>
    <row r="728" spans="1:12" x14ac:dyDescent="0.3">
      <c r="A728" t="s">
        <v>1720</v>
      </c>
      <c r="B728">
        <v>16</v>
      </c>
      <c r="C728">
        <v>9</v>
      </c>
      <c r="D728">
        <v>2018</v>
      </c>
      <c r="E728" t="s">
        <v>1721</v>
      </c>
      <c r="F728" t="s">
        <v>30</v>
      </c>
      <c r="G728" t="s">
        <v>1722</v>
      </c>
      <c r="H728" t="s">
        <v>14</v>
      </c>
      <c r="I728" t="s">
        <v>61</v>
      </c>
      <c r="J728" t="s">
        <v>1724</v>
      </c>
      <c r="K728" t="s">
        <v>41</v>
      </c>
      <c r="L728">
        <v>55.991999999999997</v>
      </c>
    </row>
    <row r="729" spans="1:12" x14ac:dyDescent="0.3">
      <c r="A729" t="s">
        <v>1725</v>
      </c>
      <c r="B729">
        <v>3</v>
      </c>
      <c r="C729">
        <v>12</v>
      </c>
      <c r="D729">
        <v>2017</v>
      </c>
      <c r="E729" t="s">
        <v>1727</v>
      </c>
      <c r="F729" t="s">
        <v>119</v>
      </c>
      <c r="G729" t="s">
        <v>1728</v>
      </c>
      <c r="H729" t="s">
        <v>14</v>
      </c>
      <c r="I729" t="s">
        <v>90</v>
      </c>
      <c r="J729" t="s">
        <v>1729</v>
      </c>
      <c r="K729" t="s">
        <v>26</v>
      </c>
      <c r="L729">
        <v>182.72</v>
      </c>
    </row>
    <row r="730" spans="1:12" x14ac:dyDescent="0.3">
      <c r="A730" t="s">
        <v>1725</v>
      </c>
      <c r="B730">
        <v>3</v>
      </c>
      <c r="C730">
        <v>12</v>
      </c>
      <c r="D730">
        <v>2017</v>
      </c>
      <c r="E730" t="s">
        <v>1727</v>
      </c>
      <c r="F730" t="s">
        <v>119</v>
      </c>
      <c r="G730" t="s">
        <v>1728</v>
      </c>
      <c r="H730" t="s">
        <v>14</v>
      </c>
      <c r="I730" t="s">
        <v>90</v>
      </c>
      <c r="J730" t="s">
        <v>1730</v>
      </c>
      <c r="K730" t="s">
        <v>17</v>
      </c>
      <c r="L730">
        <v>400.03199999999998</v>
      </c>
    </row>
    <row r="731" spans="1:12" x14ac:dyDescent="0.3">
      <c r="A731" t="s">
        <v>1725</v>
      </c>
      <c r="B731">
        <v>3</v>
      </c>
      <c r="C731">
        <v>12</v>
      </c>
      <c r="D731">
        <v>2017</v>
      </c>
      <c r="E731" t="s">
        <v>1727</v>
      </c>
      <c r="F731" t="s">
        <v>119</v>
      </c>
      <c r="G731" t="s">
        <v>1728</v>
      </c>
      <c r="H731" t="s">
        <v>14</v>
      </c>
      <c r="I731" t="s">
        <v>90</v>
      </c>
      <c r="J731" t="s">
        <v>1731</v>
      </c>
      <c r="K731" t="s">
        <v>26</v>
      </c>
      <c r="L731">
        <v>33.630000000000003</v>
      </c>
    </row>
    <row r="732" spans="1:12" x14ac:dyDescent="0.3">
      <c r="A732" t="s">
        <v>1725</v>
      </c>
      <c r="B732">
        <v>3</v>
      </c>
      <c r="C732">
        <v>12</v>
      </c>
      <c r="D732">
        <v>2017</v>
      </c>
      <c r="E732" t="s">
        <v>1727</v>
      </c>
      <c r="F732" t="s">
        <v>119</v>
      </c>
      <c r="G732" t="s">
        <v>1728</v>
      </c>
      <c r="H732" t="s">
        <v>14</v>
      </c>
      <c r="I732" t="s">
        <v>90</v>
      </c>
      <c r="J732" t="s">
        <v>673</v>
      </c>
      <c r="K732" t="s">
        <v>17</v>
      </c>
      <c r="L732">
        <v>542.64599999999996</v>
      </c>
    </row>
    <row r="733" spans="1:12" x14ac:dyDescent="0.3">
      <c r="A733" t="s">
        <v>1725</v>
      </c>
      <c r="B733">
        <v>3</v>
      </c>
      <c r="C733">
        <v>12</v>
      </c>
      <c r="D733">
        <v>2017</v>
      </c>
      <c r="E733" t="s">
        <v>1727</v>
      </c>
      <c r="F733" t="s">
        <v>119</v>
      </c>
      <c r="G733" t="s">
        <v>1728</v>
      </c>
      <c r="H733" t="s">
        <v>14</v>
      </c>
      <c r="I733" t="s">
        <v>90</v>
      </c>
      <c r="J733" t="s">
        <v>1120</v>
      </c>
      <c r="K733" t="s">
        <v>26</v>
      </c>
      <c r="L733">
        <v>6.3</v>
      </c>
    </row>
    <row r="734" spans="1:12" x14ac:dyDescent="0.3">
      <c r="A734" t="s">
        <v>1732</v>
      </c>
      <c r="B734">
        <v>21</v>
      </c>
      <c r="C734">
        <v>1</v>
      </c>
      <c r="D734">
        <v>2018</v>
      </c>
      <c r="E734" t="s">
        <v>1289</v>
      </c>
      <c r="F734" t="s">
        <v>30</v>
      </c>
      <c r="G734" t="s">
        <v>1734</v>
      </c>
      <c r="H734" t="s">
        <v>60</v>
      </c>
      <c r="I734" t="s">
        <v>24</v>
      </c>
      <c r="J734" t="s">
        <v>1286</v>
      </c>
      <c r="K734" t="s">
        <v>26</v>
      </c>
      <c r="L734">
        <v>242.94</v>
      </c>
    </row>
    <row r="735" spans="1:12" x14ac:dyDescent="0.3">
      <c r="A735" t="s">
        <v>1732</v>
      </c>
      <c r="B735">
        <v>21</v>
      </c>
      <c r="C735">
        <v>1</v>
      </c>
      <c r="D735">
        <v>2018</v>
      </c>
      <c r="E735" t="s">
        <v>1289</v>
      </c>
      <c r="F735" t="s">
        <v>30</v>
      </c>
      <c r="G735" t="s">
        <v>1734</v>
      </c>
      <c r="H735" t="s">
        <v>60</v>
      </c>
      <c r="I735" t="s">
        <v>24</v>
      </c>
      <c r="J735" t="s">
        <v>1735</v>
      </c>
      <c r="K735" t="s">
        <v>41</v>
      </c>
      <c r="L735">
        <v>179.97</v>
      </c>
    </row>
    <row r="736" spans="1:12" x14ac:dyDescent="0.3">
      <c r="A736" t="s">
        <v>1732</v>
      </c>
      <c r="B736">
        <v>21</v>
      </c>
      <c r="C736">
        <v>1</v>
      </c>
      <c r="D736">
        <v>2018</v>
      </c>
      <c r="E736" t="s">
        <v>1289</v>
      </c>
      <c r="F736" t="s">
        <v>30</v>
      </c>
      <c r="G736" t="s">
        <v>1734</v>
      </c>
      <c r="H736" t="s">
        <v>60</v>
      </c>
      <c r="I736" t="s">
        <v>24</v>
      </c>
      <c r="J736" t="s">
        <v>1001</v>
      </c>
      <c r="K736" t="s">
        <v>26</v>
      </c>
      <c r="L736">
        <v>99.695999999999998</v>
      </c>
    </row>
    <row r="737" spans="1:12" x14ac:dyDescent="0.3">
      <c r="A737" t="s">
        <v>1732</v>
      </c>
      <c r="B737">
        <v>21</v>
      </c>
      <c r="C737">
        <v>1</v>
      </c>
      <c r="D737">
        <v>2018</v>
      </c>
      <c r="E737" t="s">
        <v>1289</v>
      </c>
      <c r="F737" t="s">
        <v>30</v>
      </c>
      <c r="G737" t="s">
        <v>1734</v>
      </c>
      <c r="H737" t="s">
        <v>60</v>
      </c>
      <c r="I737" t="s">
        <v>24</v>
      </c>
      <c r="J737" t="s">
        <v>151</v>
      </c>
      <c r="K737" t="s">
        <v>26</v>
      </c>
      <c r="L737">
        <v>27.936</v>
      </c>
    </row>
    <row r="738" spans="1:12" x14ac:dyDescent="0.3">
      <c r="A738" t="s">
        <v>1732</v>
      </c>
      <c r="B738">
        <v>21</v>
      </c>
      <c r="C738">
        <v>1</v>
      </c>
      <c r="D738">
        <v>2018</v>
      </c>
      <c r="E738" t="s">
        <v>1289</v>
      </c>
      <c r="F738" t="s">
        <v>30</v>
      </c>
      <c r="G738" t="s">
        <v>1734</v>
      </c>
      <c r="H738" t="s">
        <v>60</v>
      </c>
      <c r="I738" t="s">
        <v>24</v>
      </c>
      <c r="J738" t="s">
        <v>1736</v>
      </c>
      <c r="K738" t="s">
        <v>17</v>
      </c>
      <c r="L738">
        <v>84.98</v>
      </c>
    </row>
    <row r="739" spans="1:12" x14ac:dyDescent="0.3">
      <c r="A739" t="s">
        <v>1732</v>
      </c>
      <c r="B739">
        <v>21</v>
      </c>
      <c r="C739">
        <v>1</v>
      </c>
      <c r="D739">
        <v>2018</v>
      </c>
      <c r="E739" t="s">
        <v>1289</v>
      </c>
      <c r="F739" t="s">
        <v>30</v>
      </c>
      <c r="G739" t="s">
        <v>1734</v>
      </c>
      <c r="H739" t="s">
        <v>60</v>
      </c>
      <c r="I739" t="s">
        <v>24</v>
      </c>
      <c r="J739" t="s">
        <v>1737</v>
      </c>
      <c r="K739" t="s">
        <v>26</v>
      </c>
      <c r="L739">
        <v>18.72</v>
      </c>
    </row>
    <row r="740" spans="1:12" x14ac:dyDescent="0.3">
      <c r="A740" t="s">
        <v>1738</v>
      </c>
      <c r="B740">
        <v>8</v>
      </c>
      <c r="C740">
        <v>9</v>
      </c>
      <c r="D740">
        <v>2015</v>
      </c>
      <c r="E740" t="s">
        <v>480</v>
      </c>
      <c r="F740" t="s">
        <v>30</v>
      </c>
      <c r="G740" t="s">
        <v>315</v>
      </c>
      <c r="H740" t="s">
        <v>14</v>
      </c>
      <c r="I740" t="s">
        <v>24</v>
      </c>
      <c r="J740" t="s">
        <v>1739</v>
      </c>
      <c r="K740" t="s">
        <v>41</v>
      </c>
      <c r="L740">
        <v>49.98</v>
      </c>
    </row>
    <row r="741" spans="1:12" x14ac:dyDescent="0.3">
      <c r="A741" t="s">
        <v>1740</v>
      </c>
      <c r="B741">
        <v>4</v>
      </c>
      <c r="C741">
        <v>1</v>
      </c>
      <c r="D741">
        <v>2015</v>
      </c>
      <c r="E741" t="s">
        <v>1741</v>
      </c>
      <c r="F741" t="s">
        <v>30</v>
      </c>
      <c r="G741" t="s">
        <v>1742</v>
      </c>
      <c r="H741" t="s">
        <v>60</v>
      </c>
      <c r="I741" t="s">
        <v>61</v>
      </c>
      <c r="J741" t="s">
        <v>1743</v>
      </c>
      <c r="K741" t="s">
        <v>26</v>
      </c>
      <c r="L741">
        <v>11.784000000000001</v>
      </c>
    </row>
    <row r="742" spans="1:12" x14ac:dyDescent="0.3">
      <c r="A742" t="s">
        <v>1740</v>
      </c>
      <c r="B742">
        <v>4</v>
      </c>
      <c r="C742">
        <v>1</v>
      </c>
      <c r="D742">
        <v>2015</v>
      </c>
      <c r="E742" t="s">
        <v>1741</v>
      </c>
      <c r="F742" t="s">
        <v>30</v>
      </c>
      <c r="G742" t="s">
        <v>1742</v>
      </c>
      <c r="H742" t="s">
        <v>60</v>
      </c>
      <c r="I742" t="s">
        <v>61</v>
      </c>
      <c r="J742" t="s">
        <v>1180</v>
      </c>
      <c r="K742" t="s">
        <v>26</v>
      </c>
      <c r="L742">
        <v>272.73599999999999</v>
      </c>
    </row>
    <row r="743" spans="1:12" x14ac:dyDescent="0.3">
      <c r="A743" t="s">
        <v>1740</v>
      </c>
      <c r="B743">
        <v>4</v>
      </c>
      <c r="C743">
        <v>1</v>
      </c>
      <c r="D743">
        <v>2015</v>
      </c>
      <c r="E743" t="s">
        <v>1741</v>
      </c>
      <c r="F743" t="s">
        <v>30</v>
      </c>
      <c r="G743" t="s">
        <v>1742</v>
      </c>
      <c r="H743" t="s">
        <v>60</v>
      </c>
      <c r="I743" t="s">
        <v>61</v>
      </c>
      <c r="J743" t="s">
        <v>1744</v>
      </c>
      <c r="K743" t="s">
        <v>26</v>
      </c>
      <c r="L743">
        <v>3.54</v>
      </c>
    </row>
    <row r="744" spans="1:12" x14ac:dyDescent="0.3">
      <c r="A744" t="s">
        <v>1745</v>
      </c>
      <c r="B744">
        <v>27</v>
      </c>
      <c r="C744">
        <v>8</v>
      </c>
      <c r="D744">
        <v>2017</v>
      </c>
      <c r="E744" t="s">
        <v>849</v>
      </c>
      <c r="F744" t="s">
        <v>30</v>
      </c>
      <c r="G744" t="s">
        <v>1747</v>
      </c>
      <c r="H744" t="s">
        <v>14</v>
      </c>
      <c r="I744" t="s">
        <v>61</v>
      </c>
      <c r="J744" t="s">
        <v>1434</v>
      </c>
      <c r="K744" t="s">
        <v>26</v>
      </c>
      <c r="L744">
        <v>51.52</v>
      </c>
    </row>
    <row r="745" spans="1:12" x14ac:dyDescent="0.3">
      <c r="A745" t="s">
        <v>1745</v>
      </c>
      <c r="B745">
        <v>27</v>
      </c>
      <c r="C745">
        <v>8</v>
      </c>
      <c r="D745">
        <v>2017</v>
      </c>
      <c r="E745" t="s">
        <v>849</v>
      </c>
      <c r="F745" t="s">
        <v>30</v>
      </c>
      <c r="G745" t="s">
        <v>1747</v>
      </c>
      <c r="H745" t="s">
        <v>14</v>
      </c>
      <c r="I745" t="s">
        <v>61</v>
      </c>
      <c r="J745" t="s">
        <v>737</v>
      </c>
      <c r="K745" t="s">
        <v>26</v>
      </c>
      <c r="L745">
        <v>3.528</v>
      </c>
    </row>
    <row r="746" spans="1:12" x14ac:dyDescent="0.3">
      <c r="A746" t="s">
        <v>1745</v>
      </c>
      <c r="B746">
        <v>27</v>
      </c>
      <c r="C746">
        <v>8</v>
      </c>
      <c r="D746">
        <v>2017</v>
      </c>
      <c r="E746" t="s">
        <v>849</v>
      </c>
      <c r="F746" t="s">
        <v>30</v>
      </c>
      <c r="G746" t="s">
        <v>1747</v>
      </c>
      <c r="H746" t="s">
        <v>14</v>
      </c>
      <c r="I746" t="s">
        <v>61</v>
      </c>
      <c r="J746" t="s">
        <v>1748</v>
      </c>
      <c r="K746" t="s">
        <v>26</v>
      </c>
      <c r="L746">
        <v>4.6239999999999997</v>
      </c>
    </row>
    <row r="747" spans="1:12" x14ac:dyDescent="0.3">
      <c r="A747" t="s">
        <v>1745</v>
      </c>
      <c r="B747">
        <v>27</v>
      </c>
      <c r="C747">
        <v>8</v>
      </c>
      <c r="D747">
        <v>2017</v>
      </c>
      <c r="E747" t="s">
        <v>849</v>
      </c>
      <c r="F747" t="s">
        <v>30</v>
      </c>
      <c r="G747" t="s">
        <v>1747</v>
      </c>
      <c r="H747" t="s">
        <v>14</v>
      </c>
      <c r="I747" t="s">
        <v>61</v>
      </c>
      <c r="J747" t="s">
        <v>1749</v>
      </c>
      <c r="K747" t="s">
        <v>26</v>
      </c>
      <c r="L747">
        <v>55.167999999999999</v>
      </c>
    </row>
    <row r="748" spans="1:12" x14ac:dyDescent="0.3">
      <c r="A748" t="s">
        <v>1750</v>
      </c>
      <c r="B748">
        <v>27</v>
      </c>
      <c r="C748">
        <v>5</v>
      </c>
      <c r="D748">
        <v>2015</v>
      </c>
      <c r="E748" t="s">
        <v>1478</v>
      </c>
      <c r="F748" t="s">
        <v>930</v>
      </c>
      <c r="G748" t="s">
        <v>1176</v>
      </c>
      <c r="H748" t="s">
        <v>23</v>
      </c>
      <c r="I748" t="s">
        <v>24</v>
      </c>
      <c r="J748" t="s">
        <v>661</v>
      </c>
      <c r="K748" t="s">
        <v>17</v>
      </c>
      <c r="L748">
        <v>567.12</v>
      </c>
    </row>
    <row r="749" spans="1:12" x14ac:dyDescent="0.3">
      <c r="A749" t="s">
        <v>1750</v>
      </c>
      <c r="B749">
        <v>27</v>
      </c>
      <c r="C749">
        <v>5</v>
      </c>
      <c r="D749">
        <v>2015</v>
      </c>
      <c r="E749" t="s">
        <v>1478</v>
      </c>
      <c r="F749" t="s">
        <v>930</v>
      </c>
      <c r="G749" t="s">
        <v>1176</v>
      </c>
      <c r="H749" t="s">
        <v>23</v>
      </c>
      <c r="I749" t="s">
        <v>24</v>
      </c>
      <c r="J749" t="s">
        <v>1228</v>
      </c>
      <c r="K749" t="s">
        <v>26</v>
      </c>
      <c r="L749">
        <v>359.32</v>
      </c>
    </row>
    <row r="750" spans="1:12" x14ac:dyDescent="0.3">
      <c r="A750" t="s">
        <v>1751</v>
      </c>
      <c r="B750">
        <v>20</v>
      </c>
      <c r="C750">
        <v>3</v>
      </c>
      <c r="D750">
        <v>2017</v>
      </c>
      <c r="E750" t="s">
        <v>1752</v>
      </c>
      <c r="F750" t="s">
        <v>12</v>
      </c>
      <c r="G750" t="s">
        <v>1753</v>
      </c>
      <c r="H750" t="s">
        <v>14</v>
      </c>
      <c r="I750" t="s">
        <v>61</v>
      </c>
      <c r="J750" t="s">
        <v>1754</v>
      </c>
      <c r="K750" t="s">
        <v>41</v>
      </c>
      <c r="L750">
        <v>11.992000000000001</v>
      </c>
    </row>
    <row r="751" spans="1:12" x14ac:dyDescent="0.3">
      <c r="A751" t="s">
        <v>1755</v>
      </c>
      <c r="B751">
        <v>2</v>
      </c>
      <c r="C751">
        <v>10</v>
      </c>
      <c r="D751">
        <v>2018</v>
      </c>
      <c r="E751" t="s">
        <v>1757</v>
      </c>
      <c r="F751" t="s">
        <v>30</v>
      </c>
      <c r="G751" t="s">
        <v>1758</v>
      </c>
      <c r="H751" t="s">
        <v>14</v>
      </c>
      <c r="I751" t="s">
        <v>61</v>
      </c>
      <c r="J751" t="s">
        <v>1759</v>
      </c>
      <c r="K751" t="s">
        <v>26</v>
      </c>
      <c r="L751">
        <v>58.05</v>
      </c>
    </row>
    <row r="752" spans="1:12" x14ac:dyDescent="0.3">
      <c r="A752" t="s">
        <v>1755</v>
      </c>
      <c r="B752">
        <v>2</v>
      </c>
      <c r="C752">
        <v>10</v>
      </c>
      <c r="D752">
        <v>2018</v>
      </c>
      <c r="E752" t="s">
        <v>1757</v>
      </c>
      <c r="F752" t="s">
        <v>30</v>
      </c>
      <c r="G752" t="s">
        <v>1758</v>
      </c>
      <c r="H752" t="s">
        <v>14</v>
      </c>
      <c r="I752" t="s">
        <v>61</v>
      </c>
      <c r="J752" t="s">
        <v>1760</v>
      </c>
      <c r="K752" t="s">
        <v>17</v>
      </c>
      <c r="L752">
        <v>157.74</v>
      </c>
    </row>
    <row r="753" spans="1:12" x14ac:dyDescent="0.3">
      <c r="A753" t="s">
        <v>1755</v>
      </c>
      <c r="B753">
        <v>2</v>
      </c>
      <c r="C753">
        <v>10</v>
      </c>
      <c r="D753">
        <v>2018</v>
      </c>
      <c r="E753" t="s">
        <v>1757</v>
      </c>
      <c r="F753" t="s">
        <v>30</v>
      </c>
      <c r="G753" t="s">
        <v>1758</v>
      </c>
      <c r="H753" t="s">
        <v>14</v>
      </c>
      <c r="I753" t="s">
        <v>61</v>
      </c>
      <c r="J753" t="s">
        <v>1028</v>
      </c>
      <c r="K753" t="s">
        <v>26</v>
      </c>
      <c r="L753">
        <v>56.98</v>
      </c>
    </row>
    <row r="754" spans="1:12" x14ac:dyDescent="0.3">
      <c r="A754" t="s">
        <v>1755</v>
      </c>
      <c r="B754">
        <v>2</v>
      </c>
      <c r="C754">
        <v>10</v>
      </c>
      <c r="D754">
        <v>2018</v>
      </c>
      <c r="E754" t="s">
        <v>1757</v>
      </c>
      <c r="F754" t="s">
        <v>30</v>
      </c>
      <c r="G754" t="s">
        <v>1758</v>
      </c>
      <c r="H754" t="s">
        <v>14</v>
      </c>
      <c r="I754" t="s">
        <v>61</v>
      </c>
      <c r="J754" t="s">
        <v>1761</v>
      </c>
      <c r="K754" t="s">
        <v>26</v>
      </c>
      <c r="L754">
        <v>2.88</v>
      </c>
    </row>
    <row r="755" spans="1:12" x14ac:dyDescent="0.3">
      <c r="A755" t="s">
        <v>1762</v>
      </c>
      <c r="B755">
        <v>7</v>
      </c>
      <c r="C755">
        <v>4</v>
      </c>
      <c r="D755">
        <v>2017</v>
      </c>
      <c r="E755" t="s">
        <v>1764</v>
      </c>
      <c r="F755" t="s">
        <v>119</v>
      </c>
      <c r="G755" t="s">
        <v>1765</v>
      </c>
      <c r="H755" t="s">
        <v>23</v>
      </c>
      <c r="I755" t="s">
        <v>24</v>
      </c>
      <c r="J755" t="s">
        <v>1766</v>
      </c>
      <c r="K755" t="s">
        <v>41</v>
      </c>
      <c r="L755">
        <v>1199.9760000000001</v>
      </c>
    </row>
    <row r="756" spans="1:12" x14ac:dyDescent="0.3">
      <c r="A756" t="s">
        <v>1767</v>
      </c>
      <c r="B756">
        <v>7</v>
      </c>
      <c r="C756">
        <v>12</v>
      </c>
      <c r="D756">
        <v>2016</v>
      </c>
      <c r="E756" t="s">
        <v>1768</v>
      </c>
      <c r="F756" t="s">
        <v>30</v>
      </c>
      <c r="G756" t="s">
        <v>1454</v>
      </c>
      <c r="H756" t="s">
        <v>14</v>
      </c>
      <c r="I756" t="s">
        <v>24</v>
      </c>
      <c r="J756" t="s">
        <v>1606</v>
      </c>
      <c r="K756" t="s">
        <v>17</v>
      </c>
      <c r="L756">
        <v>79.92</v>
      </c>
    </row>
    <row r="757" spans="1:12" x14ac:dyDescent="0.3">
      <c r="A757" t="s">
        <v>1769</v>
      </c>
      <c r="B757">
        <v>18</v>
      </c>
      <c r="C757">
        <v>9</v>
      </c>
      <c r="D757">
        <v>2017</v>
      </c>
      <c r="E757" t="s">
        <v>274</v>
      </c>
      <c r="F757" t="s">
        <v>30</v>
      </c>
      <c r="G757" t="s">
        <v>1484</v>
      </c>
      <c r="H757" t="s">
        <v>23</v>
      </c>
      <c r="I757" t="s">
        <v>15</v>
      </c>
      <c r="J757" t="s">
        <v>1770</v>
      </c>
      <c r="K757" t="s">
        <v>17</v>
      </c>
      <c r="L757">
        <v>383.43799999999999</v>
      </c>
    </row>
    <row r="758" spans="1:12" x14ac:dyDescent="0.3">
      <c r="A758" t="s">
        <v>1771</v>
      </c>
      <c r="B758">
        <v>29</v>
      </c>
      <c r="C758">
        <v>12</v>
      </c>
      <c r="D758">
        <v>2015</v>
      </c>
      <c r="E758" t="s">
        <v>606</v>
      </c>
      <c r="F758" t="s">
        <v>30</v>
      </c>
      <c r="G758" t="s">
        <v>1773</v>
      </c>
      <c r="H758" t="s">
        <v>14</v>
      </c>
      <c r="I758" t="s">
        <v>61</v>
      </c>
      <c r="J758" t="s">
        <v>1645</v>
      </c>
      <c r="K758" t="s">
        <v>26</v>
      </c>
      <c r="L758">
        <v>24.56</v>
      </c>
    </row>
    <row r="759" spans="1:12" x14ac:dyDescent="0.3">
      <c r="A759" t="s">
        <v>1771</v>
      </c>
      <c r="B759">
        <v>29</v>
      </c>
      <c r="C759">
        <v>12</v>
      </c>
      <c r="D759">
        <v>2015</v>
      </c>
      <c r="E759" t="s">
        <v>606</v>
      </c>
      <c r="F759" t="s">
        <v>30</v>
      </c>
      <c r="G759" t="s">
        <v>1773</v>
      </c>
      <c r="H759" t="s">
        <v>14</v>
      </c>
      <c r="I759" t="s">
        <v>61</v>
      </c>
      <c r="J759" t="s">
        <v>1526</v>
      </c>
      <c r="K759" t="s">
        <v>41</v>
      </c>
      <c r="L759">
        <v>119.8</v>
      </c>
    </row>
    <row r="760" spans="1:12" x14ac:dyDescent="0.3">
      <c r="A760" t="s">
        <v>1774</v>
      </c>
      <c r="B760">
        <v>23</v>
      </c>
      <c r="C760">
        <v>7</v>
      </c>
      <c r="D760">
        <v>2018</v>
      </c>
      <c r="E760" t="s">
        <v>1776</v>
      </c>
      <c r="F760" t="s">
        <v>30</v>
      </c>
      <c r="G760" t="s">
        <v>1777</v>
      </c>
      <c r="H760" t="s">
        <v>23</v>
      </c>
      <c r="I760" t="s">
        <v>90</v>
      </c>
      <c r="J760" t="s">
        <v>1480</v>
      </c>
      <c r="K760" t="s">
        <v>26</v>
      </c>
      <c r="L760">
        <v>13.128</v>
      </c>
    </row>
    <row r="761" spans="1:12" x14ac:dyDescent="0.3">
      <c r="A761" t="s">
        <v>1778</v>
      </c>
      <c r="B761">
        <v>18</v>
      </c>
      <c r="C761">
        <v>9</v>
      </c>
      <c r="D761">
        <v>2018</v>
      </c>
      <c r="E761" t="s">
        <v>1779</v>
      </c>
      <c r="F761" t="s">
        <v>30</v>
      </c>
      <c r="G761" t="s">
        <v>1780</v>
      </c>
      <c r="H761" t="s">
        <v>23</v>
      </c>
      <c r="I761" t="s">
        <v>61</v>
      </c>
      <c r="J761" t="s">
        <v>394</v>
      </c>
      <c r="K761" t="s">
        <v>26</v>
      </c>
      <c r="L761">
        <v>22.72</v>
      </c>
    </row>
    <row r="762" spans="1:12" x14ac:dyDescent="0.3">
      <c r="A762" t="s">
        <v>1781</v>
      </c>
      <c r="B762">
        <v>31</v>
      </c>
      <c r="C762">
        <v>8</v>
      </c>
      <c r="D762">
        <v>2016</v>
      </c>
      <c r="E762" t="s">
        <v>1783</v>
      </c>
      <c r="F762" t="s">
        <v>30</v>
      </c>
      <c r="G762" t="s">
        <v>1479</v>
      </c>
      <c r="H762" t="s">
        <v>14</v>
      </c>
      <c r="I762" t="s">
        <v>24</v>
      </c>
      <c r="J762" t="s">
        <v>1389</v>
      </c>
      <c r="K762" t="s">
        <v>26</v>
      </c>
      <c r="L762">
        <v>58.32</v>
      </c>
    </row>
    <row r="763" spans="1:12" x14ac:dyDescent="0.3">
      <c r="A763" t="s">
        <v>1784</v>
      </c>
      <c r="B763">
        <v>3</v>
      </c>
      <c r="C763">
        <v>11</v>
      </c>
      <c r="D763">
        <v>2018</v>
      </c>
      <c r="E763" t="s">
        <v>1046</v>
      </c>
      <c r="F763" t="s">
        <v>30</v>
      </c>
      <c r="G763" t="s">
        <v>251</v>
      </c>
      <c r="H763" t="s">
        <v>23</v>
      </c>
      <c r="I763" t="s">
        <v>15</v>
      </c>
      <c r="J763" t="s">
        <v>1785</v>
      </c>
      <c r="K763" t="s">
        <v>26</v>
      </c>
      <c r="L763">
        <v>12.39</v>
      </c>
    </row>
    <row r="764" spans="1:12" x14ac:dyDescent="0.3">
      <c r="A764" t="s">
        <v>1786</v>
      </c>
      <c r="B764">
        <v>8</v>
      </c>
      <c r="C764">
        <v>2</v>
      </c>
      <c r="D764">
        <v>2016</v>
      </c>
      <c r="E764" t="s">
        <v>602</v>
      </c>
      <c r="F764" t="s">
        <v>30</v>
      </c>
      <c r="G764" t="s">
        <v>1788</v>
      </c>
      <c r="H764" t="s">
        <v>14</v>
      </c>
      <c r="I764" t="s">
        <v>90</v>
      </c>
      <c r="J764" t="s">
        <v>488</v>
      </c>
      <c r="K764" t="s">
        <v>41</v>
      </c>
      <c r="L764">
        <v>107.982</v>
      </c>
    </row>
    <row r="765" spans="1:12" x14ac:dyDescent="0.3">
      <c r="A765" t="s">
        <v>1789</v>
      </c>
      <c r="B765">
        <v>13</v>
      </c>
      <c r="C765">
        <v>1</v>
      </c>
      <c r="D765">
        <v>2015</v>
      </c>
      <c r="E765" t="s">
        <v>1790</v>
      </c>
      <c r="F765" t="s">
        <v>12</v>
      </c>
      <c r="G765" t="s">
        <v>1791</v>
      </c>
      <c r="H765" t="s">
        <v>23</v>
      </c>
      <c r="I765" t="s">
        <v>15</v>
      </c>
      <c r="J765" t="s">
        <v>473</v>
      </c>
      <c r="K765" t="s">
        <v>26</v>
      </c>
      <c r="L765">
        <v>11.36</v>
      </c>
    </row>
    <row r="766" spans="1:12" x14ac:dyDescent="0.3">
      <c r="A766" t="s">
        <v>1789</v>
      </c>
      <c r="B766">
        <v>13</v>
      </c>
      <c r="C766">
        <v>1</v>
      </c>
      <c r="D766">
        <v>2015</v>
      </c>
      <c r="E766" t="s">
        <v>1790</v>
      </c>
      <c r="F766" t="s">
        <v>12</v>
      </c>
      <c r="G766" t="s">
        <v>1791</v>
      </c>
      <c r="H766" t="s">
        <v>23</v>
      </c>
      <c r="I766" t="s">
        <v>15</v>
      </c>
      <c r="J766" t="s">
        <v>1792</v>
      </c>
      <c r="K766" t="s">
        <v>26</v>
      </c>
      <c r="L766">
        <v>50.94</v>
      </c>
    </row>
    <row r="767" spans="1:12" x14ac:dyDescent="0.3">
      <c r="A767" t="s">
        <v>1789</v>
      </c>
      <c r="B767">
        <v>13</v>
      </c>
      <c r="C767">
        <v>1</v>
      </c>
      <c r="D767">
        <v>2015</v>
      </c>
      <c r="E767" t="s">
        <v>1790</v>
      </c>
      <c r="F767" t="s">
        <v>12</v>
      </c>
      <c r="G767" t="s">
        <v>1791</v>
      </c>
      <c r="H767" t="s">
        <v>23</v>
      </c>
      <c r="I767" t="s">
        <v>15</v>
      </c>
      <c r="J767" t="s">
        <v>1793</v>
      </c>
      <c r="K767" t="s">
        <v>41</v>
      </c>
      <c r="L767">
        <v>646.74</v>
      </c>
    </row>
    <row r="768" spans="1:12" x14ac:dyDescent="0.3">
      <c r="A768" t="s">
        <v>1789</v>
      </c>
      <c r="B768">
        <v>13</v>
      </c>
      <c r="C768">
        <v>1</v>
      </c>
      <c r="D768">
        <v>2015</v>
      </c>
      <c r="E768" t="s">
        <v>1790</v>
      </c>
      <c r="F768" t="s">
        <v>12</v>
      </c>
      <c r="G768" t="s">
        <v>1791</v>
      </c>
      <c r="H768" t="s">
        <v>23</v>
      </c>
      <c r="I768" t="s">
        <v>15</v>
      </c>
      <c r="J768" t="s">
        <v>1794</v>
      </c>
      <c r="K768" t="s">
        <v>26</v>
      </c>
      <c r="L768">
        <v>5.64</v>
      </c>
    </row>
    <row r="769" spans="1:12" x14ac:dyDescent="0.3">
      <c r="A769" t="s">
        <v>1789</v>
      </c>
      <c r="B769">
        <v>13</v>
      </c>
      <c r="C769">
        <v>1</v>
      </c>
      <c r="D769">
        <v>2015</v>
      </c>
      <c r="E769" t="s">
        <v>1790</v>
      </c>
      <c r="F769" t="s">
        <v>12</v>
      </c>
      <c r="G769" t="s">
        <v>1791</v>
      </c>
      <c r="H769" t="s">
        <v>23</v>
      </c>
      <c r="I769" t="s">
        <v>15</v>
      </c>
      <c r="J769" t="s">
        <v>1795</v>
      </c>
      <c r="K769" t="s">
        <v>26</v>
      </c>
      <c r="L769">
        <v>572.58000000000004</v>
      </c>
    </row>
    <row r="770" spans="1:12" x14ac:dyDescent="0.3">
      <c r="A770" t="s">
        <v>1796</v>
      </c>
      <c r="B770">
        <v>14</v>
      </c>
      <c r="C770">
        <v>5</v>
      </c>
      <c r="D770">
        <v>2015</v>
      </c>
      <c r="E770" t="s">
        <v>1798</v>
      </c>
      <c r="F770" t="s">
        <v>30</v>
      </c>
      <c r="G770" t="s">
        <v>1799</v>
      </c>
      <c r="H770" t="s">
        <v>23</v>
      </c>
      <c r="I770" t="s">
        <v>15</v>
      </c>
      <c r="J770" t="s">
        <v>1800</v>
      </c>
      <c r="K770" t="s">
        <v>17</v>
      </c>
      <c r="L770">
        <v>310.88</v>
      </c>
    </row>
    <row r="771" spans="1:12" x14ac:dyDescent="0.3">
      <c r="A771" t="s">
        <v>1801</v>
      </c>
      <c r="B771">
        <v>19</v>
      </c>
      <c r="C771">
        <v>5</v>
      </c>
      <c r="D771">
        <v>2017</v>
      </c>
      <c r="E771" t="s">
        <v>1803</v>
      </c>
      <c r="F771" t="s">
        <v>30</v>
      </c>
      <c r="G771" t="s">
        <v>591</v>
      </c>
      <c r="H771" t="s">
        <v>14</v>
      </c>
      <c r="I771" t="s">
        <v>15</v>
      </c>
      <c r="J771" t="s">
        <v>1804</v>
      </c>
      <c r="K771" t="s">
        <v>17</v>
      </c>
      <c r="L771">
        <v>641.96</v>
      </c>
    </row>
    <row r="772" spans="1:12" x14ac:dyDescent="0.3">
      <c r="A772" t="s">
        <v>1805</v>
      </c>
      <c r="B772">
        <v>30</v>
      </c>
      <c r="C772">
        <v>1</v>
      </c>
      <c r="D772">
        <v>2018</v>
      </c>
      <c r="E772" t="s">
        <v>391</v>
      </c>
      <c r="F772" t="s">
        <v>30</v>
      </c>
      <c r="G772" t="s">
        <v>1807</v>
      </c>
      <c r="H772" t="s">
        <v>23</v>
      </c>
      <c r="I772" t="s">
        <v>61</v>
      </c>
      <c r="J772" t="s">
        <v>1808</v>
      </c>
      <c r="K772" t="s">
        <v>26</v>
      </c>
      <c r="L772">
        <v>18.28</v>
      </c>
    </row>
    <row r="773" spans="1:12" x14ac:dyDescent="0.3">
      <c r="A773" t="s">
        <v>1805</v>
      </c>
      <c r="B773">
        <v>30</v>
      </c>
      <c r="C773">
        <v>1</v>
      </c>
      <c r="D773">
        <v>2018</v>
      </c>
      <c r="E773" t="s">
        <v>391</v>
      </c>
      <c r="F773" t="s">
        <v>30</v>
      </c>
      <c r="G773" t="s">
        <v>1807</v>
      </c>
      <c r="H773" t="s">
        <v>23</v>
      </c>
      <c r="I773" t="s">
        <v>61</v>
      </c>
      <c r="J773" t="s">
        <v>860</v>
      </c>
      <c r="K773" t="s">
        <v>41</v>
      </c>
      <c r="L773">
        <v>207</v>
      </c>
    </row>
    <row r="774" spans="1:12" x14ac:dyDescent="0.3">
      <c r="A774" t="s">
        <v>1805</v>
      </c>
      <c r="B774">
        <v>30</v>
      </c>
      <c r="C774">
        <v>1</v>
      </c>
      <c r="D774">
        <v>2018</v>
      </c>
      <c r="E774" t="s">
        <v>391</v>
      </c>
      <c r="F774" t="s">
        <v>30</v>
      </c>
      <c r="G774" t="s">
        <v>1807</v>
      </c>
      <c r="H774" t="s">
        <v>23</v>
      </c>
      <c r="I774" t="s">
        <v>61</v>
      </c>
      <c r="J774" t="s">
        <v>1809</v>
      </c>
      <c r="K774" t="s">
        <v>26</v>
      </c>
      <c r="L774">
        <v>32.35</v>
      </c>
    </row>
    <row r="775" spans="1:12" x14ac:dyDescent="0.3">
      <c r="A775" t="s">
        <v>1805</v>
      </c>
      <c r="B775">
        <v>30</v>
      </c>
      <c r="C775">
        <v>1</v>
      </c>
      <c r="D775">
        <v>2018</v>
      </c>
      <c r="E775" t="s">
        <v>391</v>
      </c>
      <c r="F775" t="s">
        <v>30</v>
      </c>
      <c r="G775" t="s">
        <v>1807</v>
      </c>
      <c r="H775" t="s">
        <v>23</v>
      </c>
      <c r="I775" t="s">
        <v>61</v>
      </c>
      <c r="J775" t="s">
        <v>42</v>
      </c>
      <c r="K775" t="s">
        <v>26</v>
      </c>
      <c r="L775">
        <v>7.71</v>
      </c>
    </row>
    <row r="776" spans="1:12" x14ac:dyDescent="0.3">
      <c r="A776" t="s">
        <v>1805</v>
      </c>
      <c r="B776">
        <v>30</v>
      </c>
      <c r="C776">
        <v>1</v>
      </c>
      <c r="D776">
        <v>2018</v>
      </c>
      <c r="E776" t="s">
        <v>391</v>
      </c>
      <c r="F776" t="s">
        <v>30</v>
      </c>
      <c r="G776" t="s">
        <v>1807</v>
      </c>
      <c r="H776" t="s">
        <v>23</v>
      </c>
      <c r="I776" t="s">
        <v>61</v>
      </c>
      <c r="J776" t="s">
        <v>1810</v>
      </c>
      <c r="K776" t="s">
        <v>26</v>
      </c>
      <c r="L776">
        <v>40.299999999999997</v>
      </c>
    </row>
    <row r="777" spans="1:12" x14ac:dyDescent="0.3">
      <c r="A777" t="s">
        <v>1805</v>
      </c>
      <c r="B777">
        <v>30</v>
      </c>
      <c r="C777">
        <v>1</v>
      </c>
      <c r="D777">
        <v>2018</v>
      </c>
      <c r="E777" t="s">
        <v>391</v>
      </c>
      <c r="F777" t="s">
        <v>30</v>
      </c>
      <c r="G777" t="s">
        <v>1807</v>
      </c>
      <c r="H777" t="s">
        <v>23</v>
      </c>
      <c r="I777" t="s">
        <v>61</v>
      </c>
      <c r="J777" t="s">
        <v>1811</v>
      </c>
      <c r="K777" t="s">
        <v>17</v>
      </c>
      <c r="L777">
        <v>34.58</v>
      </c>
    </row>
    <row r="778" spans="1:12" x14ac:dyDescent="0.3">
      <c r="A778" t="s">
        <v>1812</v>
      </c>
      <c r="B778">
        <v>29</v>
      </c>
      <c r="C778">
        <v>6</v>
      </c>
      <c r="D778">
        <v>2015</v>
      </c>
      <c r="E778" t="s">
        <v>1691</v>
      </c>
      <c r="F778" t="s">
        <v>30</v>
      </c>
      <c r="G778" t="s">
        <v>1813</v>
      </c>
      <c r="H778" t="s">
        <v>14</v>
      </c>
      <c r="I778" t="s">
        <v>90</v>
      </c>
      <c r="J778" t="s">
        <v>1814</v>
      </c>
      <c r="K778" t="s">
        <v>26</v>
      </c>
      <c r="L778">
        <v>32.76</v>
      </c>
    </row>
    <row r="779" spans="1:12" x14ac:dyDescent="0.3">
      <c r="A779" t="s">
        <v>1815</v>
      </c>
      <c r="B779">
        <v>21</v>
      </c>
      <c r="C779">
        <v>8</v>
      </c>
      <c r="D779">
        <v>2016</v>
      </c>
      <c r="E779" t="s">
        <v>1817</v>
      </c>
      <c r="F779" t="s">
        <v>119</v>
      </c>
      <c r="G779" t="s">
        <v>768</v>
      </c>
      <c r="H779" t="s">
        <v>60</v>
      </c>
      <c r="I779" t="s">
        <v>24</v>
      </c>
      <c r="J779" t="s">
        <v>1818</v>
      </c>
      <c r="K779" t="s">
        <v>17</v>
      </c>
      <c r="L779">
        <v>544.00800000000004</v>
      </c>
    </row>
    <row r="780" spans="1:12" x14ac:dyDescent="0.3">
      <c r="A780" t="s">
        <v>1815</v>
      </c>
      <c r="B780">
        <v>21</v>
      </c>
      <c r="C780">
        <v>8</v>
      </c>
      <c r="D780">
        <v>2016</v>
      </c>
      <c r="E780" t="s">
        <v>1817</v>
      </c>
      <c r="F780" t="s">
        <v>119</v>
      </c>
      <c r="G780" t="s">
        <v>768</v>
      </c>
      <c r="H780" t="s">
        <v>60</v>
      </c>
      <c r="I780" t="s">
        <v>24</v>
      </c>
      <c r="J780" t="s">
        <v>1048</v>
      </c>
      <c r="K780" t="s">
        <v>26</v>
      </c>
      <c r="L780">
        <v>59.94</v>
      </c>
    </row>
    <row r="781" spans="1:12" x14ac:dyDescent="0.3">
      <c r="A781" t="s">
        <v>1815</v>
      </c>
      <c r="B781">
        <v>21</v>
      </c>
      <c r="C781">
        <v>8</v>
      </c>
      <c r="D781">
        <v>2016</v>
      </c>
      <c r="E781" t="s">
        <v>1817</v>
      </c>
      <c r="F781" t="s">
        <v>119</v>
      </c>
      <c r="G781" t="s">
        <v>768</v>
      </c>
      <c r="H781" t="s">
        <v>60</v>
      </c>
      <c r="I781" t="s">
        <v>24</v>
      </c>
      <c r="J781" t="s">
        <v>1024</v>
      </c>
      <c r="K781" t="s">
        <v>26</v>
      </c>
      <c r="L781">
        <v>23.92</v>
      </c>
    </row>
    <row r="782" spans="1:12" x14ac:dyDescent="0.3">
      <c r="A782" t="s">
        <v>1815</v>
      </c>
      <c r="B782">
        <v>21</v>
      </c>
      <c r="C782">
        <v>8</v>
      </c>
      <c r="D782">
        <v>2016</v>
      </c>
      <c r="E782" t="s">
        <v>1817</v>
      </c>
      <c r="F782" t="s">
        <v>119</v>
      </c>
      <c r="G782" t="s">
        <v>768</v>
      </c>
      <c r="H782" t="s">
        <v>60</v>
      </c>
      <c r="I782" t="s">
        <v>24</v>
      </c>
      <c r="J782" t="s">
        <v>1819</v>
      </c>
      <c r="K782" t="s">
        <v>26</v>
      </c>
      <c r="L782">
        <v>4.28</v>
      </c>
    </row>
    <row r="783" spans="1:12" x14ac:dyDescent="0.3">
      <c r="A783" t="s">
        <v>1820</v>
      </c>
      <c r="B783">
        <v>3</v>
      </c>
      <c r="C783">
        <v>10</v>
      </c>
      <c r="D783">
        <v>2016</v>
      </c>
      <c r="E783" t="s">
        <v>1822</v>
      </c>
      <c r="F783" t="s">
        <v>12</v>
      </c>
      <c r="G783" t="s">
        <v>1823</v>
      </c>
      <c r="H783" t="s">
        <v>14</v>
      </c>
      <c r="I783" t="s">
        <v>90</v>
      </c>
      <c r="J783" t="s">
        <v>1156</v>
      </c>
      <c r="K783" t="s">
        <v>26</v>
      </c>
      <c r="L783">
        <v>32.07</v>
      </c>
    </row>
    <row r="784" spans="1:12" x14ac:dyDescent="0.3">
      <c r="A784" t="s">
        <v>1820</v>
      </c>
      <c r="B784">
        <v>3</v>
      </c>
      <c r="C784">
        <v>10</v>
      </c>
      <c r="D784">
        <v>2016</v>
      </c>
      <c r="E784" t="s">
        <v>1822</v>
      </c>
      <c r="F784" t="s">
        <v>12</v>
      </c>
      <c r="G784" t="s">
        <v>1823</v>
      </c>
      <c r="H784" t="s">
        <v>14</v>
      </c>
      <c r="I784" t="s">
        <v>90</v>
      </c>
      <c r="J784" t="s">
        <v>161</v>
      </c>
      <c r="K784" t="s">
        <v>41</v>
      </c>
      <c r="L784">
        <v>24</v>
      </c>
    </row>
    <row r="785" spans="1:12" x14ac:dyDescent="0.3">
      <c r="A785" t="s">
        <v>1820</v>
      </c>
      <c r="B785">
        <v>3</v>
      </c>
      <c r="C785">
        <v>10</v>
      </c>
      <c r="D785">
        <v>2016</v>
      </c>
      <c r="E785" t="s">
        <v>1822</v>
      </c>
      <c r="F785" t="s">
        <v>12</v>
      </c>
      <c r="G785" t="s">
        <v>1823</v>
      </c>
      <c r="H785" t="s">
        <v>14</v>
      </c>
      <c r="I785" t="s">
        <v>90</v>
      </c>
      <c r="J785" t="s">
        <v>1824</v>
      </c>
      <c r="K785" t="s">
        <v>17</v>
      </c>
      <c r="L785">
        <v>35.49</v>
      </c>
    </row>
    <row r="786" spans="1:12" x14ac:dyDescent="0.3">
      <c r="A786" t="s">
        <v>1820</v>
      </c>
      <c r="B786">
        <v>3</v>
      </c>
      <c r="C786">
        <v>10</v>
      </c>
      <c r="D786">
        <v>2016</v>
      </c>
      <c r="E786" t="s">
        <v>1822</v>
      </c>
      <c r="F786" t="s">
        <v>12</v>
      </c>
      <c r="G786" t="s">
        <v>1823</v>
      </c>
      <c r="H786" t="s">
        <v>14</v>
      </c>
      <c r="I786" t="s">
        <v>90</v>
      </c>
      <c r="J786" t="s">
        <v>1825</v>
      </c>
      <c r="K786" t="s">
        <v>41</v>
      </c>
      <c r="L786">
        <v>47.984000000000002</v>
      </c>
    </row>
    <row r="787" spans="1:12" x14ac:dyDescent="0.3">
      <c r="A787" t="s">
        <v>1826</v>
      </c>
      <c r="B787">
        <v>23</v>
      </c>
      <c r="C787">
        <v>5</v>
      </c>
      <c r="D787">
        <v>2016</v>
      </c>
      <c r="E787" t="s">
        <v>448</v>
      </c>
      <c r="F787" t="s">
        <v>30</v>
      </c>
      <c r="G787" t="s">
        <v>642</v>
      </c>
      <c r="H787" t="s">
        <v>23</v>
      </c>
      <c r="I787" t="s">
        <v>15</v>
      </c>
      <c r="J787" t="s">
        <v>1827</v>
      </c>
      <c r="K787" t="s">
        <v>26</v>
      </c>
      <c r="L787">
        <v>186.69</v>
      </c>
    </row>
    <row r="788" spans="1:12" x14ac:dyDescent="0.3">
      <c r="A788" t="s">
        <v>1828</v>
      </c>
      <c r="B788">
        <v>17</v>
      </c>
      <c r="C788">
        <v>3</v>
      </c>
      <c r="D788">
        <v>2018</v>
      </c>
      <c r="E788" t="s">
        <v>1830</v>
      </c>
      <c r="F788" t="s">
        <v>12</v>
      </c>
      <c r="G788" t="s">
        <v>344</v>
      </c>
      <c r="H788" t="s">
        <v>14</v>
      </c>
      <c r="I788" t="s">
        <v>24</v>
      </c>
      <c r="J788" t="s">
        <v>1831</v>
      </c>
      <c r="K788" t="s">
        <v>26</v>
      </c>
      <c r="L788">
        <v>17.456</v>
      </c>
    </row>
    <row r="789" spans="1:12" x14ac:dyDescent="0.3">
      <c r="A789" t="s">
        <v>1832</v>
      </c>
      <c r="B789">
        <v>12</v>
      </c>
      <c r="C789">
        <v>12</v>
      </c>
      <c r="D789">
        <v>2016</v>
      </c>
      <c r="E789" t="s">
        <v>1833</v>
      </c>
      <c r="F789" t="s">
        <v>30</v>
      </c>
      <c r="G789" t="s">
        <v>1834</v>
      </c>
      <c r="H789" t="s">
        <v>14</v>
      </c>
      <c r="I789" t="s">
        <v>24</v>
      </c>
      <c r="J789" t="s">
        <v>1835</v>
      </c>
      <c r="K789" t="s">
        <v>17</v>
      </c>
      <c r="L789">
        <v>348.928</v>
      </c>
    </row>
    <row r="790" spans="1:12" x14ac:dyDescent="0.3">
      <c r="A790" t="s">
        <v>1836</v>
      </c>
      <c r="B790">
        <v>26</v>
      </c>
      <c r="C790">
        <v>6</v>
      </c>
      <c r="D790">
        <v>2016</v>
      </c>
      <c r="E790" t="s">
        <v>1837</v>
      </c>
      <c r="F790" t="s">
        <v>30</v>
      </c>
      <c r="G790" t="s">
        <v>1219</v>
      </c>
      <c r="H790" t="s">
        <v>14</v>
      </c>
      <c r="I790" t="s">
        <v>15</v>
      </c>
      <c r="J790" t="s">
        <v>1081</v>
      </c>
      <c r="K790" t="s">
        <v>26</v>
      </c>
      <c r="L790">
        <v>143.96</v>
      </c>
    </row>
    <row r="791" spans="1:12" x14ac:dyDescent="0.3">
      <c r="A791" t="s">
        <v>1836</v>
      </c>
      <c r="B791">
        <v>26</v>
      </c>
      <c r="C791">
        <v>6</v>
      </c>
      <c r="D791">
        <v>2016</v>
      </c>
      <c r="E791" t="s">
        <v>1837</v>
      </c>
      <c r="F791" t="s">
        <v>30</v>
      </c>
      <c r="G791" t="s">
        <v>1219</v>
      </c>
      <c r="H791" t="s">
        <v>14</v>
      </c>
      <c r="I791" t="s">
        <v>15</v>
      </c>
      <c r="J791" t="s">
        <v>1183</v>
      </c>
      <c r="K791" t="s">
        <v>26</v>
      </c>
      <c r="L791">
        <v>15.42</v>
      </c>
    </row>
    <row r="792" spans="1:12" x14ac:dyDescent="0.3">
      <c r="A792" t="s">
        <v>1836</v>
      </c>
      <c r="B792">
        <v>26</v>
      </c>
      <c r="C792">
        <v>6</v>
      </c>
      <c r="D792">
        <v>2016</v>
      </c>
      <c r="E792" t="s">
        <v>1837</v>
      </c>
      <c r="F792" t="s">
        <v>30</v>
      </c>
      <c r="G792" t="s">
        <v>1219</v>
      </c>
      <c r="H792" t="s">
        <v>14</v>
      </c>
      <c r="I792" t="s">
        <v>15</v>
      </c>
      <c r="J792" t="s">
        <v>1838</v>
      </c>
      <c r="K792" t="s">
        <v>26</v>
      </c>
      <c r="L792">
        <v>43.04</v>
      </c>
    </row>
    <row r="793" spans="1:12" x14ac:dyDescent="0.3">
      <c r="A793" t="s">
        <v>1836</v>
      </c>
      <c r="B793">
        <v>26</v>
      </c>
      <c r="C793">
        <v>6</v>
      </c>
      <c r="D793">
        <v>2016</v>
      </c>
      <c r="E793" t="s">
        <v>1837</v>
      </c>
      <c r="F793" t="s">
        <v>30</v>
      </c>
      <c r="G793" t="s">
        <v>1219</v>
      </c>
      <c r="H793" t="s">
        <v>14</v>
      </c>
      <c r="I793" t="s">
        <v>15</v>
      </c>
      <c r="J793" t="s">
        <v>1839</v>
      </c>
      <c r="K793" t="s">
        <v>17</v>
      </c>
      <c r="L793">
        <v>332.94</v>
      </c>
    </row>
    <row r="794" spans="1:12" x14ac:dyDescent="0.3">
      <c r="A794" t="s">
        <v>1840</v>
      </c>
      <c r="B794">
        <v>20</v>
      </c>
      <c r="C794">
        <v>5</v>
      </c>
      <c r="D794">
        <v>2017</v>
      </c>
      <c r="E794" t="s">
        <v>1544</v>
      </c>
      <c r="F794" t="s">
        <v>930</v>
      </c>
      <c r="G794" t="s">
        <v>1841</v>
      </c>
      <c r="H794" t="s">
        <v>14</v>
      </c>
      <c r="I794" t="s">
        <v>15</v>
      </c>
      <c r="J794" t="s">
        <v>1842</v>
      </c>
      <c r="K794" t="s">
        <v>41</v>
      </c>
      <c r="L794">
        <v>1363.96</v>
      </c>
    </row>
    <row r="795" spans="1:12" x14ac:dyDescent="0.3">
      <c r="A795" t="s">
        <v>1843</v>
      </c>
      <c r="B795">
        <v>20</v>
      </c>
      <c r="C795">
        <v>9</v>
      </c>
      <c r="D795">
        <v>2015</v>
      </c>
      <c r="E795" t="s">
        <v>1844</v>
      </c>
      <c r="F795" t="s">
        <v>30</v>
      </c>
      <c r="G795" t="s">
        <v>1845</v>
      </c>
      <c r="H795" t="s">
        <v>14</v>
      </c>
      <c r="I795" t="s">
        <v>24</v>
      </c>
      <c r="J795" t="s">
        <v>1846</v>
      </c>
      <c r="K795" t="s">
        <v>26</v>
      </c>
      <c r="L795">
        <v>9.9600000000000009</v>
      </c>
    </row>
    <row r="796" spans="1:12" x14ac:dyDescent="0.3">
      <c r="A796" t="s">
        <v>1843</v>
      </c>
      <c r="B796">
        <v>20</v>
      </c>
      <c r="C796">
        <v>9</v>
      </c>
      <c r="D796">
        <v>2015</v>
      </c>
      <c r="E796" t="s">
        <v>1844</v>
      </c>
      <c r="F796" t="s">
        <v>30</v>
      </c>
      <c r="G796" t="s">
        <v>1845</v>
      </c>
      <c r="H796" t="s">
        <v>14</v>
      </c>
      <c r="I796" t="s">
        <v>24</v>
      </c>
      <c r="J796" t="s">
        <v>1039</v>
      </c>
      <c r="K796" t="s">
        <v>26</v>
      </c>
      <c r="L796">
        <v>21.72</v>
      </c>
    </row>
    <row r="797" spans="1:12" x14ac:dyDescent="0.3">
      <c r="A797" t="s">
        <v>1847</v>
      </c>
      <c r="B797">
        <v>21</v>
      </c>
      <c r="C797">
        <v>9</v>
      </c>
      <c r="D797">
        <v>2018</v>
      </c>
      <c r="E797" t="s">
        <v>1530</v>
      </c>
      <c r="F797" t="s">
        <v>30</v>
      </c>
      <c r="G797" t="s">
        <v>1849</v>
      </c>
      <c r="H797" t="s">
        <v>14</v>
      </c>
      <c r="I797" t="s">
        <v>61</v>
      </c>
      <c r="J797" t="s">
        <v>1761</v>
      </c>
      <c r="K797" t="s">
        <v>26</v>
      </c>
      <c r="L797">
        <v>20.16</v>
      </c>
    </row>
    <row r="798" spans="1:12" x14ac:dyDescent="0.3">
      <c r="A798" t="s">
        <v>1850</v>
      </c>
      <c r="B798">
        <v>24</v>
      </c>
      <c r="C798">
        <v>12</v>
      </c>
      <c r="D798">
        <v>2016</v>
      </c>
      <c r="E798" t="s">
        <v>1296</v>
      </c>
      <c r="F798" t="s">
        <v>119</v>
      </c>
      <c r="G798" t="s">
        <v>652</v>
      </c>
      <c r="H798" t="s">
        <v>23</v>
      </c>
      <c r="I798" t="s">
        <v>90</v>
      </c>
      <c r="J798" t="s">
        <v>1851</v>
      </c>
      <c r="K798" t="s">
        <v>26</v>
      </c>
      <c r="L798">
        <v>132.79</v>
      </c>
    </row>
    <row r="799" spans="1:12" x14ac:dyDescent="0.3">
      <c r="A799" t="s">
        <v>1850</v>
      </c>
      <c r="B799">
        <v>24</v>
      </c>
      <c r="C799">
        <v>12</v>
      </c>
      <c r="D799">
        <v>2016</v>
      </c>
      <c r="E799" t="s">
        <v>1296</v>
      </c>
      <c r="F799" t="s">
        <v>119</v>
      </c>
      <c r="G799" t="s">
        <v>652</v>
      </c>
      <c r="H799" t="s">
        <v>23</v>
      </c>
      <c r="I799" t="s">
        <v>90</v>
      </c>
      <c r="J799" t="s">
        <v>50</v>
      </c>
      <c r="K799" t="s">
        <v>26</v>
      </c>
      <c r="L799">
        <v>12.96</v>
      </c>
    </row>
    <row r="800" spans="1:12" x14ac:dyDescent="0.3">
      <c r="A800" t="s">
        <v>1850</v>
      </c>
      <c r="B800">
        <v>24</v>
      </c>
      <c r="C800">
        <v>12</v>
      </c>
      <c r="D800">
        <v>2016</v>
      </c>
      <c r="E800" t="s">
        <v>1296</v>
      </c>
      <c r="F800" t="s">
        <v>119</v>
      </c>
      <c r="G800" t="s">
        <v>652</v>
      </c>
      <c r="H800" t="s">
        <v>23</v>
      </c>
      <c r="I800" t="s">
        <v>90</v>
      </c>
      <c r="J800" t="s">
        <v>1852</v>
      </c>
      <c r="K800" t="s">
        <v>26</v>
      </c>
      <c r="L800">
        <v>21.56</v>
      </c>
    </row>
    <row r="801" spans="1:12" x14ac:dyDescent="0.3">
      <c r="A801" t="s">
        <v>1853</v>
      </c>
      <c r="B801">
        <v>27</v>
      </c>
      <c r="C801">
        <v>11</v>
      </c>
      <c r="D801">
        <v>2016</v>
      </c>
      <c r="E801" t="s">
        <v>980</v>
      </c>
      <c r="F801" t="s">
        <v>30</v>
      </c>
      <c r="G801" t="s">
        <v>1854</v>
      </c>
      <c r="H801" t="s">
        <v>14</v>
      </c>
      <c r="I801" t="s">
        <v>24</v>
      </c>
      <c r="J801" t="s">
        <v>1340</v>
      </c>
      <c r="K801" t="s">
        <v>17</v>
      </c>
      <c r="L801">
        <v>283.92</v>
      </c>
    </row>
    <row r="802" spans="1:12" x14ac:dyDescent="0.3">
      <c r="A802" t="s">
        <v>1855</v>
      </c>
      <c r="B802">
        <v>20</v>
      </c>
      <c r="C802">
        <v>2</v>
      </c>
      <c r="D802">
        <v>2018</v>
      </c>
      <c r="E802" t="s">
        <v>1857</v>
      </c>
      <c r="F802" t="s">
        <v>119</v>
      </c>
      <c r="G802" t="s">
        <v>1858</v>
      </c>
      <c r="H802" t="s">
        <v>23</v>
      </c>
      <c r="I802" t="s">
        <v>24</v>
      </c>
      <c r="J802" t="s">
        <v>1859</v>
      </c>
      <c r="K802" t="s">
        <v>17</v>
      </c>
      <c r="L802">
        <v>22.23</v>
      </c>
    </row>
    <row r="803" spans="1:12" x14ac:dyDescent="0.3">
      <c r="A803" t="s">
        <v>1855</v>
      </c>
      <c r="B803">
        <v>20</v>
      </c>
      <c r="C803">
        <v>2</v>
      </c>
      <c r="D803">
        <v>2018</v>
      </c>
      <c r="E803" t="s">
        <v>1857</v>
      </c>
      <c r="F803" t="s">
        <v>119</v>
      </c>
      <c r="G803" t="s">
        <v>1858</v>
      </c>
      <c r="H803" t="s">
        <v>23</v>
      </c>
      <c r="I803" t="s">
        <v>24</v>
      </c>
      <c r="J803" t="s">
        <v>686</v>
      </c>
      <c r="K803" t="s">
        <v>41</v>
      </c>
      <c r="L803">
        <v>215.96799999999999</v>
      </c>
    </row>
    <row r="804" spans="1:12" x14ac:dyDescent="0.3">
      <c r="A804" t="s">
        <v>1860</v>
      </c>
      <c r="B804">
        <v>18</v>
      </c>
      <c r="C804">
        <v>8</v>
      </c>
      <c r="D804">
        <v>2017</v>
      </c>
      <c r="E804" t="s">
        <v>1862</v>
      </c>
      <c r="F804" t="s">
        <v>12</v>
      </c>
      <c r="G804" t="s">
        <v>1858</v>
      </c>
      <c r="H804" t="s">
        <v>23</v>
      </c>
      <c r="I804" t="s">
        <v>90</v>
      </c>
      <c r="J804" t="s">
        <v>1863</v>
      </c>
      <c r="K804" t="s">
        <v>26</v>
      </c>
      <c r="L804">
        <v>355.32</v>
      </c>
    </row>
    <row r="805" spans="1:12" x14ac:dyDescent="0.3">
      <c r="A805" t="s">
        <v>1864</v>
      </c>
      <c r="B805">
        <v>12</v>
      </c>
      <c r="C805">
        <v>3</v>
      </c>
      <c r="D805">
        <v>2017</v>
      </c>
      <c r="E805" t="s">
        <v>1866</v>
      </c>
      <c r="F805" t="s">
        <v>30</v>
      </c>
      <c r="G805" t="s">
        <v>1867</v>
      </c>
      <c r="H805" t="s">
        <v>23</v>
      </c>
      <c r="I805" t="s">
        <v>15</v>
      </c>
      <c r="J805" t="s">
        <v>1868</v>
      </c>
      <c r="K805" t="s">
        <v>26</v>
      </c>
      <c r="L805">
        <v>12.96</v>
      </c>
    </row>
    <row r="806" spans="1:12" x14ac:dyDescent="0.3">
      <c r="A806" t="s">
        <v>1869</v>
      </c>
      <c r="B806">
        <v>22</v>
      </c>
      <c r="C806">
        <v>4</v>
      </c>
      <c r="D806">
        <v>2018</v>
      </c>
      <c r="E806" t="s">
        <v>1871</v>
      </c>
      <c r="F806" t="s">
        <v>119</v>
      </c>
      <c r="G806" t="s">
        <v>1872</v>
      </c>
      <c r="H806" t="s">
        <v>14</v>
      </c>
      <c r="I806" t="s">
        <v>24</v>
      </c>
      <c r="J806" t="s">
        <v>1873</v>
      </c>
      <c r="K806" t="s">
        <v>17</v>
      </c>
      <c r="L806">
        <v>18.28</v>
      </c>
    </row>
    <row r="807" spans="1:12" x14ac:dyDescent="0.3">
      <c r="A807" t="s">
        <v>1874</v>
      </c>
      <c r="B807">
        <v>1</v>
      </c>
      <c r="C807">
        <v>11</v>
      </c>
      <c r="D807">
        <v>2015</v>
      </c>
      <c r="E807" t="s">
        <v>1876</v>
      </c>
      <c r="F807" t="s">
        <v>30</v>
      </c>
      <c r="G807" t="s">
        <v>960</v>
      </c>
      <c r="H807" t="s">
        <v>14</v>
      </c>
      <c r="I807" t="s">
        <v>24</v>
      </c>
      <c r="J807" t="s">
        <v>1877</v>
      </c>
      <c r="K807" t="s">
        <v>26</v>
      </c>
      <c r="L807">
        <v>43.176000000000002</v>
      </c>
    </row>
    <row r="808" spans="1:12" x14ac:dyDescent="0.3">
      <c r="A808" t="s">
        <v>1874</v>
      </c>
      <c r="B808">
        <v>1</v>
      </c>
      <c r="C808">
        <v>11</v>
      </c>
      <c r="D808">
        <v>2015</v>
      </c>
      <c r="E808" t="s">
        <v>1876</v>
      </c>
      <c r="F808" t="s">
        <v>30</v>
      </c>
      <c r="G808" t="s">
        <v>960</v>
      </c>
      <c r="H808" t="s">
        <v>14</v>
      </c>
      <c r="I808" t="s">
        <v>24</v>
      </c>
      <c r="J808" t="s">
        <v>1878</v>
      </c>
      <c r="K808" t="s">
        <v>41</v>
      </c>
      <c r="L808">
        <v>1983.9680000000001</v>
      </c>
    </row>
    <row r="809" spans="1:12" x14ac:dyDescent="0.3">
      <c r="A809" t="s">
        <v>1879</v>
      </c>
      <c r="B809">
        <v>3</v>
      </c>
      <c r="C809">
        <v>2</v>
      </c>
      <c r="D809">
        <v>2016</v>
      </c>
      <c r="E809" t="s">
        <v>280</v>
      </c>
      <c r="F809" t="s">
        <v>119</v>
      </c>
      <c r="G809" t="s">
        <v>1326</v>
      </c>
      <c r="H809" t="s">
        <v>14</v>
      </c>
      <c r="I809" t="s">
        <v>61</v>
      </c>
      <c r="J809" t="s">
        <v>1080</v>
      </c>
      <c r="K809" t="s">
        <v>17</v>
      </c>
      <c r="L809">
        <v>28.4</v>
      </c>
    </row>
    <row r="810" spans="1:12" x14ac:dyDescent="0.3">
      <c r="A810" t="s">
        <v>1879</v>
      </c>
      <c r="B810">
        <v>3</v>
      </c>
      <c r="C810">
        <v>2</v>
      </c>
      <c r="D810">
        <v>2016</v>
      </c>
      <c r="E810" t="s">
        <v>280</v>
      </c>
      <c r="F810" t="s">
        <v>119</v>
      </c>
      <c r="G810" t="s">
        <v>1326</v>
      </c>
      <c r="H810" t="s">
        <v>14</v>
      </c>
      <c r="I810" t="s">
        <v>61</v>
      </c>
      <c r="J810" t="s">
        <v>1880</v>
      </c>
      <c r="K810" t="s">
        <v>41</v>
      </c>
      <c r="L810">
        <v>149.97</v>
      </c>
    </row>
    <row r="811" spans="1:12" x14ac:dyDescent="0.3">
      <c r="A811" t="s">
        <v>1881</v>
      </c>
      <c r="B811">
        <v>13</v>
      </c>
      <c r="C811">
        <v>10</v>
      </c>
      <c r="D811">
        <v>2015</v>
      </c>
      <c r="E811" t="s">
        <v>1882</v>
      </c>
      <c r="F811" t="s">
        <v>119</v>
      </c>
      <c r="G811" t="s">
        <v>1448</v>
      </c>
      <c r="H811" t="s">
        <v>14</v>
      </c>
      <c r="I811" t="s">
        <v>24</v>
      </c>
      <c r="J811" t="s">
        <v>1883</v>
      </c>
      <c r="K811" t="s">
        <v>26</v>
      </c>
      <c r="L811">
        <v>11.52</v>
      </c>
    </row>
    <row r="812" spans="1:12" x14ac:dyDescent="0.3">
      <c r="A812" t="s">
        <v>1881</v>
      </c>
      <c r="B812">
        <v>13</v>
      </c>
      <c r="C812">
        <v>10</v>
      </c>
      <c r="D812">
        <v>2015</v>
      </c>
      <c r="E812" t="s">
        <v>1882</v>
      </c>
      <c r="F812" t="s">
        <v>119</v>
      </c>
      <c r="G812" t="s">
        <v>1448</v>
      </c>
      <c r="H812" t="s">
        <v>14</v>
      </c>
      <c r="I812" t="s">
        <v>24</v>
      </c>
      <c r="J812" t="s">
        <v>755</v>
      </c>
      <c r="K812" t="s">
        <v>17</v>
      </c>
      <c r="L812">
        <v>1298.55</v>
      </c>
    </row>
    <row r="813" spans="1:12" x14ac:dyDescent="0.3">
      <c r="A813" t="s">
        <v>1881</v>
      </c>
      <c r="B813">
        <v>13</v>
      </c>
      <c r="C813">
        <v>10</v>
      </c>
      <c r="D813">
        <v>2015</v>
      </c>
      <c r="E813" t="s">
        <v>1882</v>
      </c>
      <c r="F813" t="s">
        <v>119</v>
      </c>
      <c r="G813" t="s">
        <v>1448</v>
      </c>
      <c r="H813" t="s">
        <v>14</v>
      </c>
      <c r="I813" t="s">
        <v>24</v>
      </c>
      <c r="J813" t="s">
        <v>1884</v>
      </c>
      <c r="K813" t="s">
        <v>26</v>
      </c>
      <c r="L813">
        <v>213.92</v>
      </c>
    </row>
    <row r="814" spans="1:12" x14ac:dyDescent="0.3">
      <c r="A814" t="s">
        <v>1881</v>
      </c>
      <c r="B814">
        <v>13</v>
      </c>
      <c r="C814">
        <v>10</v>
      </c>
      <c r="D814">
        <v>2015</v>
      </c>
      <c r="E814" t="s">
        <v>1882</v>
      </c>
      <c r="F814" t="s">
        <v>119</v>
      </c>
      <c r="G814" t="s">
        <v>1448</v>
      </c>
      <c r="H814" t="s">
        <v>14</v>
      </c>
      <c r="I814" t="s">
        <v>24</v>
      </c>
      <c r="J814" t="s">
        <v>1577</v>
      </c>
      <c r="K814" t="s">
        <v>41</v>
      </c>
      <c r="L814">
        <v>25.78</v>
      </c>
    </row>
    <row r="815" spans="1:12" x14ac:dyDescent="0.3">
      <c r="A815" t="s">
        <v>1885</v>
      </c>
      <c r="B815">
        <v>14</v>
      </c>
      <c r="C815">
        <v>5</v>
      </c>
      <c r="D815">
        <v>2018</v>
      </c>
      <c r="E815" t="s">
        <v>1886</v>
      </c>
      <c r="F815" t="s">
        <v>930</v>
      </c>
      <c r="G815" t="s">
        <v>1887</v>
      </c>
      <c r="H815" t="s">
        <v>14</v>
      </c>
      <c r="I815" t="s">
        <v>24</v>
      </c>
      <c r="J815" t="s">
        <v>1873</v>
      </c>
      <c r="K815" t="s">
        <v>17</v>
      </c>
      <c r="L815">
        <v>18.28</v>
      </c>
    </row>
    <row r="816" spans="1:12" x14ac:dyDescent="0.3">
      <c r="A816" t="s">
        <v>1885</v>
      </c>
      <c r="B816">
        <v>14</v>
      </c>
      <c r="C816">
        <v>5</v>
      </c>
      <c r="D816">
        <v>2018</v>
      </c>
      <c r="E816" t="s">
        <v>1886</v>
      </c>
      <c r="F816" t="s">
        <v>930</v>
      </c>
      <c r="G816" t="s">
        <v>1887</v>
      </c>
      <c r="H816" t="s">
        <v>14</v>
      </c>
      <c r="I816" t="s">
        <v>24</v>
      </c>
      <c r="J816" t="s">
        <v>1888</v>
      </c>
      <c r="K816" t="s">
        <v>41</v>
      </c>
      <c r="L816">
        <v>1399.93</v>
      </c>
    </row>
    <row r="817" spans="1:12" x14ac:dyDescent="0.3">
      <c r="A817" t="s">
        <v>1889</v>
      </c>
      <c r="B817">
        <v>20</v>
      </c>
      <c r="C817">
        <v>3</v>
      </c>
      <c r="D817">
        <v>2016</v>
      </c>
      <c r="E817" t="s">
        <v>1891</v>
      </c>
      <c r="F817" t="s">
        <v>119</v>
      </c>
      <c r="G817" t="s">
        <v>1892</v>
      </c>
      <c r="H817" t="s">
        <v>23</v>
      </c>
      <c r="I817" t="s">
        <v>61</v>
      </c>
      <c r="J817" t="s">
        <v>549</v>
      </c>
      <c r="K817" t="s">
        <v>26</v>
      </c>
      <c r="L817">
        <v>51.84</v>
      </c>
    </row>
    <row r="818" spans="1:12" x14ac:dyDescent="0.3">
      <c r="A818" t="s">
        <v>1893</v>
      </c>
      <c r="B818">
        <v>15</v>
      </c>
      <c r="C818">
        <v>9</v>
      </c>
      <c r="D818">
        <v>2017</v>
      </c>
      <c r="E818" t="s">
        <v>1586</v>
      </c>
      <c r="F818" t="s">
        <v>30</v>
      </c>
      <c r="G818" t="s">
        <v>1285</v>
      </c>
      <c r="H818" t="s">
        <v>14</v>
      </c>
      <c r="I818" t="s">
        <v>90</v>
      </c>
      <c r="J818" t="s">
        <v>1895</v>
      </c>
      <c r="K818" t="s">
        <v>26</v>
      </c>
      <c r="L818">
        <v>5.3440000000000003</v>
      </c>
    </row>
    <row r="819" spans="1:12" x14ac:dyDescent="0.3">
      <c r="A819" t="s">
        <v>1896</v>
      </c>
      <c r="B819">
        <v>28</v>
      </c>
      <c r="C819">
        <v>6</v>
      </c>
      <c r="D819">
        <v>2015</v>
      </c>
      <c r="E819" t="s">
        <v>1898</v>
      </c>
      <c r="F819" t="s">
        <v>30</v>
      </c>
      <c r="G819" t="s">
        <v>1396</v>
      </c>
      <c r="H819" t="s">
        <v>14</v>
      </c>
      <c r="I819" t="s">
        <v>90</v>
      </c>
      <c r="J819" t="s">
        <v>277</v>
      </c>
      <c r="K819" t="s">
        <v>26</v>
      </c>
      <c r="L819">
        <v>41.472000000000001</v>
      </c>
    </row>
    <row r="820" spans="1:12" x14ac:dyDescent="0.3">
      <c r="A820" t="s">
        <v>1896</v>
      </c>
      <c r="B820">
        <v>28</v>
      </c>
      <c r="C820">
        <v>6</v>
      </c>
      <c r="D820">
        <v>2015</v>
      </c>
      <c r="E820" t="s">
        <v>1898</v>
      </c>
      <c r="F820" t="s">
        <v>30</v>
      </c>
      <c r="G820" t="s">
        <v>1396</v>
      </c>
      <c r="H820" t="s">
        <v>14</v>
      </c>
      <c r="I820" t="s">
        <v>90</v>
      </c>
      <c r="J820" t="s">
        <v>1899</v>
      </c>
      <c r="K820" t="s">
        <v>26</v>
      </c>
      <c r="L820">
        <v>3.1680000000000001</v>
      </c>
    </row>
    <row r="821" spans="1:12" x14ac:dyDescent="0.3">
      <c r="A821" t="s">
        <v>1896</v>
      </c>
      <c r="B821">
        <v>28</v>
      </c>
      <c r="C821">
        <v>6</v>
      </c>
      <c r="D821">
        <v>2015</v>
      </c>
      <c r="E821" t="s">
        <v>1898</v>
      </c>
      <c r="F821" t="s">
        <v>30</v>
      </c>
      <c r="G821" t="s">
        <v>1396</v>
      </c>
      <c r="H821" t="s">
        <v>14</v>
      </c>
      <c r="I821" t="s">
        <v>90</v>
      </c>
      <c r="J821" t="s">
        <v>1900</v>
      </c>
      <c r="K821" t="s">
        <v>17</v>
      </c>
      <c r="L821">
        <v>1228.4649999999999</v>
      </c>
    </row>
    <row r="822" spans="1:12" x14ac:dyDescent="0.3">
      <c r="A822" t="s">
        <v>1896</v>
      </c>
      <c r="B822">
        <v>28</v>
      </c>
      <c r="C822">
        <v>6</v>
      </c>
      <c r="D822">
        <v>2015</v>
      </c>
      <c r="E822" t="s">
        <v>1898</v>
      </c>
      <c r="F822" t="s">
        <v>30</v>
      </c>
      <c r="G822" t="s">
        <v>1396</v>
      </c>
      <c r="H822" t="s">
        <v>14</v>
      </c>
      <c r="I822" t="s">
        <v>90</v>
      </c>
      <c r="J822" t="s">
        <v>1901</v>
      </c>
      <c r="K822" t="s">
        <v>26</v>
      </c>
      <c r="L822">
        <v>31.085999999999999</v>
      </c>
    </row>
    <row r="823" spans="1:12" x14ac:dyDescent="0.3">
      <c r="A823" t="s">
        <v>1896</v>
      </c>
      <c r="B823">
        <v>28</v>
      </c>
      <c r="C823">
        <v>6</v>
      </c>
      <c r="D823">
        <v>2015</v>
      </c>
      <c r="E823" t="s">
        <v>1898</v>
      </c>
      <c r="F823" t="s">
        <v>30</v>
      </c>
      <c r="G823" t="s">
        <v>1396</v>
      </c>
      <c r="H823" t="s">
        <v>14</v>
      </c>
      <c r="I823" t="s">
        <v>90</v>
      </c>
      <c r="J823" t="s">
        <v>1902</v>
      </c>
      <c r="K823" t="s">
        <v>26</v>
      </c>
      <c r="L823">
        <v>335.52</v>
      </c>
    </row>
    <row r="824" spans="1:12" x14ac:dyDescent="0.3">
      <c r="A824" t="s">
        <v>1903</v>
      </c>
      <c r="B824">
        <v>20</v>
      </c>
      <c r="C824">
        <v>6</v>
      </c>
      <c r="D824">
        <v>2018</v>
      </c>
      <c r="E824" t="s">
        <v>1904</v>
      </c>
      <c r="F824" t="s">
        <v>30</v>
      </c>
      <c r="G824" t="s">
        <v>1905</v>
      </c>
      <c r="H824" t="s">
        <v>14</v>
      </c>
      <c r="I824" t="s">
        <v>90</v>
      </c>
      <c r="J824" t="s">
        <v>1906</v>
      </c>
      <c r="K824" t="s">
        <v>41</v>
      </c>
      <c r="L824">
        <v>239.97</v>
      </c>
    </row>
    <row r="825" spans="1:12" x14ac:dyDescent="0.3">
      <c r="A825" t="s">
        <v>1903</v>
      </c>
      <c r="B825">
        <v>20</v>
      </c>
      <c r="C825">
        <v>6</v>
      </c>
      <c r="D825">
        <v>2018</v>
      </c>
      <c r="E825" t="s">
        <v>1904</v>
      </c>
      <c r="F825" t="s">
        <v>30</v>
      </c>
      <c r="G825" t="s">
        <v>1905</v>
      </c>
      <c r="H825" t="s">
        <v>14</v>
      </c>
      <c r="I825" t="s">
        <v>90</v>
      </c>
      <c r="J825" t="s">
        <v>1743</v>
      </c>
      <c r="K825" t="s">
        <v>26</v>
      </c>
      <c r="L825">
        <v>9.82</v>
      </c>
    </row>
    <row r="826" spans="1:12" x14ac:dyDescent="0.3">
      <c r="A826" t="s">
        <v>1907</v>
      </c>
      <c r="B826">
        <v>9</v>
      </c>
      <c r="C826">
        <v>5</v>
      </c>
      <c r="D826">
        <v>2015</v>
      </c>
      <c r="E826" t="s">
        <v>70</v>
      </c>
      <c r="F826" t="s">
        <v>30</v>
      </c>
      <c r="G826" t="s">
        <v>1909</v>
      </c>
      <c r="H826" t="s">
        <v>14</v>
      </c>
      <c r="I826" t="s">
        <v>24</v>
      </c>
      <c r="J826" t="s">
        <v>1910</v>
      </c>
      <c r="K826" t="s">
        <v>41</v>
      </c>
      <c r="L826">
        <v>67.8</v>
      </c>
    </row>
    <row r="827" spans="1:12" x14ac:dyDescent="0.3">
      <c r="A827" t="s">
        <v>1907</v>
      </c>
      <c r="B827">
        <v>9</v>
      </c>
      <c r="C827">
        <v>5</v>
      </c>
      <c r="D827">
        <v>2015</v>
      </c>
      <c r="E827" t="s">
        <v>70</v>
      </c>
      <c r="F827" t="s">
        <v>30</v>
      </c>
      <c r="G827" t="s">
        <v>1909</v>
      </c>
      <c r="H827" t="s">
        <v>14</v>
      </c>
      <c r="I827" t="s">
        <v>24</v>
      </c>
      <c r="J827" t="s">
        <v>612</v>
      </c>
      <c r="K827" t="s">
        <v>41</v>
      </c>
      <c r="L827">
        <v>167.97</v>
      </c>
    </row>
    <row r="828" spans="1:12" x14ac:dyDescent="0.3">
      <c r="A828" t="s">
        <v>1911</v>
      </c>
      <c r="B828">
        <v>21</v>
      </c>
      <c r="C828">
        <v>8</v>
      </c>
      <c r="D828">
        <v>2018</v>
      </c>
      <c r="E828" t="s">
        <v>1912</v>
      </c>
      <c r="F828" t="s">
        <v>30</v>
      </c>
      <c r="G828" t="s">
        <v>1374</v>
      </c>
      <c r="H828" t="s">
        <v>14</v>
      </c>
      <c r="I828" t="s">
        <v>61</v>
      </c>
      <c r="J828" t="s">
        <v>1913</v>
      </c>
      <c r="K828" t="s">
        <v>26</v>
      </c>
      <c r="L828">
        <v>35</v>
      </c>
    </row>
    <row r="829" spans="1:12" x14ac:dyDescent="0.3">
      <c r="A829" t="s">
        <v>1911</v>
      </c>
      <c r="B829">
        <v>21</v>
      </c>
      <c r="C829">
        <v>8</v>
      </c>
      <c r="D829">
        <v>2018</v>
      </c>
      <c r="E829" t="s">
        <v>1912</v>
      </c>
      <c r="F829" t="s">
        <v>30</v>
      </c>
      <c r="G829" t="s">
        <v>1374</v>
      </c>
      <c r="H829" t="s">
        <v>14</v>
      </c>
      <c r="I829" t="s">
        <v>61</v>
      </c>
      <c r="J829" t="s">
        <v>1914</v>
      </c>
      <c r="K829" t="s">
        <v>26</v>
      </c>
      <c r="L829">
        <v>37.24</v>
      </c>
    </row>
    <row r="830" spans="1:12" x14ac:dyDescent="0.3">
      <c r="A830" t="s">
        <v>1911</v>
      </c>
      <c r="B830">
        <v>21</v>
      </c>
      <c r="C830">
        <v>8</v>
      </c>
      <c r="D830">
        <v>2018</v>
      </c>
      <c r="E830" t="s">
        <v>1912</v>
      </c>
      <c r="F830" t="s">
        <v>30</v>
      </c>
      <c r="G830" t="s">
        <v>1374</v>
      </c>
      <c r="H830" t="s">
        <v>14</v>
      </c>
      <c r="I830" t="s">
        <v>61</v>
      </c>
      <c r="J830" t="s">
        <v>1915</v>
      </c>
      <c r="K830" t="s">
        <v>26</v>
      </c>
      <c r="L830">
        <v>15.28</v>
      </c>
    </row>
    <row r="831" spans="1:12" x14ac:dyDescent="0.3">
      <c r="A831" t="s">
        <v>1916</v>
      </c>
      <c r="B831">
        <v>16</v>
      </c>
      <c r="C831">
        <v>6</v>
      </c>
      <c r="D831">
        <v>2018</v>
      </c>
      <c r="E831" t="s">
        <v>1917</v>
      </c>
      <c r="F831" t="s">
        <v>12</v>
      </c>
      <c r="G831" t="s">
        <v>223</v>
      </c>
      <c r="H831" t="s">
        <v>14</v>
      </c>
      <c r="I831" t="s">
        <v>15</v>
      </c>
      <c r="J831" t="s">
        <v>1918</v>
      </c>
      <c r="K831" t="s">
        <v>17</v>
      </c>
      <c r="L831">
        <v>301.95999999999998</v>
      </c>
    </row>
    <row r="832" spans="1:12" x14ac:dyDescent="0.3">
      <c r="A832" t="s">
        <v>1916</v>
      </c>
      <c r="B832">
        <v>16</v>
      </c>
      <c r="C832">
        <v>6</v>
      </c>
      <c r="D832">
        <v>2018</v>
      </c>
      <c r="E832" t="s">
        <v>1917</v>
      </c>
      <c r="F832" t="s">
        <v>12</v>
      </c>
      <c r="G832" t="s">
        <v>223</v>
      </c>
      <c r="H832" t="s">
        <v>14</v>
      </c>
      <c r="I832" t="s">
        <v>15</v>
      </c>
      <c r="J832" t="s">
        <v>1919</v>
      </c>
      <c r="K832" t="s">
        <v>26</v>
      </c>
      <c r="L832">
        <v>180.66</v>
      </c>
    </row>
    <row r="833" spans="1:12" x14ac:dyDescent="0.3">
      <c r="A833" t="s">
        <v>1916</v>
      </c>
      <c r="B833">
        <v>16</v>
      </c>
      <c r="C833">
        <v>6</v>
      </c>
      <c r="D833">
        <v>2018</v>
      </c>
      <c r="E833" t="s">
        <v>1917</v>
      </c>
      <c r="F833" t="s">
        <v>12</v>
      </c>
      <c r="G833" t="s">
        <v>223</v>
      </c>
      <c r="H833" t="s">
        <v>14</v>
      </c>
      <c r="I833" t="s">
        <v>15</v>
      </c>
      <c r="J833" t="s">
        <v>1920</v>
      </c>
      <c r="K833" t="s">
        <v>41</v>
      </c>
      <c r="L833">
        <v>191.98</v>
      </c>
    </row>
    <row r="834" spans="1:12" x14ac:dyDescent="0.3">
      <c r="A834" t="s">
        <v>1916</v>
      </c>
      <c r="B834">
        <v>16</v>
      </c>
      <c r="C834">
        <v>6</v>
      </c>
      <c r="D834">
        <v>2018</v>
      </c>
      <c r="E834" t="s">
        <v>1917</v>
      </c>
      <c r="F834" t="s">
        <v>12</v>
      </c>
      <c r="G834" t="s">
        <v>223</v>
      </c>
      <c r="H834" t="s">
        <v>14</v>
      </c>
      <c r="I834" t="s">
        <v>15</v>
      </c>
      <c r="J834" t="s">
        <v>1921</v>
      </c>
      <c r="K834" t="s">
        <v>41</v>
      </c>
      <c r="L834">
        <v>65.989999999999995</v>
      </c>
    </row>
    <row r="835" spans="1:12" x14ac:dyDescent="0.3">
      <c r="A835" t="s">
        <v>1922</v>
      </c>
      <c r="B835">
        <v>23</v>
      </c>
      <c r="C835">
        <v>7</v>
      </c>
      <c r="D835">
        <v>2017</v>
      </c>
      <c r="E835" t="s">
        <v>1924</v>
      </c>
      <c r="F835" t="s">
        <v>30</v>
      </c>
      <c r="G835" t="s">
        <v>499</v>
      </c>
      <c r="H835" t="s">
        <v>23</v>
      </c>
      <c r="I835" t="s">
        <v>15</v>
      </c>
      <c r="J835" t="s">
        <v>1925</v>
      </c>
      <c r="K835" t="s">
        <v>26</v>
      </c>
      <c r="L835">
        <v>35.216000000000001</v>
      </c>
    </row>
    <row r="836" spans="1:12" x14ac:dyDescent="0.3">
      <c r="A836" t="s">
        <v>1922</v>
      </c>
      <c r="B836">
        <v>23</v>
      </c>
      <c r="C836">
        <v>7</v>
      </c>
      <c r="D836">
        <v>2017</v>
      </c>
      <c r="E836" t="s">
        <v>1924</v>
      </c>
      <c r="F836" t="s">
        <v>30</v>
      </c>
      <c r="G836" t="s">
        <v>499</v>
      </c>
      <c r="H836" t="s">
        <v>23</v>
      </c>
      <c r="I836" t="s">
        <v>15</v>
      </c>
      <c r="J836" t="s">
        <v>1926</v>
      </c>
      <c r="K836" t="s">
        <v>26</v>
      </c>
      <c r="L836">
        <v>23.696000000000002</v>
      </c>
    </row>
    <row r="837" spans="1:12" x14ac:dyDescent="0.3">
      <c r="A837" t="s">
        <v>1922</v>
      </c>
      <c r="B837">
        <v>23</v>
      </c>
      <c r="C837">
        <v>7</v>
      </c>
      <c r="D837">
        <v>2017</v>
      </c>
      <c r="E837" t="s">
        <v>1924</v>
      </c>
      <c r="F837" t="s">
        <v>30</v>
      </c>
      <c r="G837" t="s">
        <v>499</v>
      </c>
      <c r="H837" t="s">
        <v>23</v>
      </c>
      <c r="I837" t="s">
        <v>15</v>
      </c>
      <c r="J837" t="s">
        <v>1927</v>
      </c>
      <c r="K837" t="s">
        <v>41</v>
      </c>
      <c r="L837">
        <v>265.47500000000002</v>
      </c>
    </row>
    <row r="838" spans="1:12" x14ac:dyDescent="0.3">
      <c r="A838" t="s">
        <v>1928</v>
      </c>
      <c r="B838">
        <v>8</v>
      </c>
      <c r="C838">
        <v>9</v>
      </c>
      <c r="D838">
        <v>2015</v>
      </c>
      <c r="E838" t="s">
        <v>640</v>
      </c>
      <c r="F838" t="s">
        <v>12</v>
      </c>
      <c r="G838" t="s">
        <v>1788</v>
      </c>
      <c r="H838" t="s">
        <v>14</v>
      </c>
      <c r="I838" t="s">
        <v>61</v>
      </c>
      <c r="J838" t="s">
        <v>1929</v>
      </c>
      <c r="K838" t="s">
        <v>26</v>
      </c>
      <c r="L838">
        <v>51.183999999999997</v>
      </c>
    </row>
    <row r="839" spans="1:12" x14ac:dyDescent="0.3">
      <c r="A839" t="s">
        <v>1930</v>
      </c>
      <c r="B839">
        <v>4</v>
      </c>
      <c r="C839">
        <v>11</v>
      </c>
      <c r="D839">
        <v>2018</v>
      </c>
      <c r="E839" t="s">
        <v>292</v>
      </c>
      <c r="F839" t="s">
        <v>30</v>
      </c>
      <c r="G839" t="s">
        <v>1931</v>
      </c>
      <c r="H839" t="s">
        <v>60</v>
      </c>
      <c r="I839" t="s">
        <v>15</v>
      </c>
      <c r="J839" t="s">
        <v>1932</v>
      </c>
      <c r="K839" t="s">
        <v>26</v>
      </c>
      <c r="L839">
        <v>9.6639999999999997</v>
      </c>
    </row>
    <row r="840" spans="1:12" x14ac:dyDescent="0.3">
      <c r="A840" t="s">
        <v>1933</v>
      </c>
      <c r="B840">
        <v>7</v>
      </c>
      <c r="C840">
        <v>3</v>
      </c>
      <c r="D840">
        <v>2017</v>
      </c>
      <c r="E840" t="s">
        <v>1865</v>
      </c>
      <c r="F840" t="s">
        <v>30</v>
      </c>
      <c r="G840" t="s">
        <v>1139</v>
      </c>
      <c r="H840" t="s">
        <v>23</v>
      </c>
      <c r="I840" t="s">
        <v>61</v>
      </c>
      <c r="J840" t="s">
        <v>1135</v>
      </c>
      <c r="K840" t="s">
        <v>41</v>
      </c>
      <c r="L840">
        <v>21.071999999999999</v>
      </c>
    </row>
    <row r="841" spans="1:12" x14ac:dyDescent="0.3">
      <c r="A841" t="s">
        <v>1934</v>
      </c>
      <c r="B841">
        <v>20</v>
      </c>
      <c r="C841">
        <v>11</v>
      </c>
      <c r="D841">
        <v>2016</v>
      </c>
      <c r="E841" t="s">
        <v>1936</v>
      </c>
      <c r="F841" t="s">
        <v>30</v>
      </c>
      <c r="G841" t="s">
        <v>1937</v>
      </c>
      <c r="H841" t="s">
        <v>23</v>
      </c>
      <c r="I841" t="s">
        <v>90</v>
      </c>
      <c r="J841" t="s">
        <v>1810</v>
      </c>
      <c r="K841" t="s">
        <v>26</v>
      </c>
      <c r="L841">
        <v>60.45</v>
      </c>
    </row>
    <row r="842" spans="1:12" x14ac:dyDescent="0.3">
      <c r="A842" t="s">
        <v>1934</v>
      </c>
      <c r="B842">
        <v>20</v>
      </c>
      <c r="C842">
        <v>11</v>
      </c>
      <c r="D842">
        <v>2016</v>
      </c>
      <c r="E842" t="s">
        <v>1936</v>
      </c>
      <c r="F842" t="s">
        <v>30</v>
      </c>
      <c r="G842" t="s">
        <v>1937</v>
      </c>
      <c r="H842" t="s">
        <v>23</v>
      </c>
      <c r="I842" t="s">
        <v>90</v>
      </c>
      <c r="J842" t="s">
        <v>1938</v>
      </c>
      <c r="K842" t="s">
        <v>26</v>
      </c>
      <c r="L842">
        <v>11.52</v>
      </c>
    </row>
    <row r="843" spans="1:12" x14ac:dyDescent="0.3">
      <c r="A843" t="s">
        <v>1934</v>
      </c>
      <c r="B843">
        <v>20</v>
      </c>
      <c r="C843">
        <v>11</v>
      </c>
      <c r="D843">
        <v>2016</v>
      </c>
      <c r="E843" t="s">
        <v>1936</v>
      </c>
      <c r="F843" t="s">
        <v>30</v>
      </c>
      <c r="G843" t="s">
        <v>1937</v>
      </c>
      <c r="H843" t="s">
        <v>23</v>
      </c>
      <c r="I843" t="s">
        <v>90</v>
      </c>
      <c r="J843" t="s">
        <v>1939</v>
      </c>
      <c r="K843" t="s">
        <v>17</v>
      </c>
      <c r="L843">
        <v>186.048</v>
      </c>
    </row>
    <row r="844" spans="1:12" x14ac:dyDescent="0.3">
      <c r="A844" t="s">
        <v>1940</v>
      </c>
      <c r="B844">
        <v>7</v>
      </c>
      <c r="C844">
        <v>11</v>
      </c>
      <c r="D844">
        <v>2017</v>
      </c>
      <c r="E844" t="s">
        <v>1941</v>
      </c>
      <c r="F844" t="s">
        <v>119</v>
      </c>
      <c r="G844" t="s">
        <v>1942</v>
      </c>
      <c r="H844" t="s">
        <v>23</v>
      </c>
      <c r="I844" t="s">
        <v>24</v>
      </c>
      <c r="J844" t="s">
        <v>1943</v>
      </c>
      <c r="K844" t="s">
        <v>26</v>
      </c>
      <c r="L844">
        <v>37.44</v>
      </c>
    </row>
    <row r="845" spans="1:12" x14ac:dyDescent="0.3">
      <c r="A845" t="s">
        <v>1940</v>
      </c>
      <c r="B845">
        <v>7</v>
      </c>
      <c r="C845">
        <v>11</v>
      </c>
      <c r="D845">
        <v>2017</v>
      </c>
      <c r="E845" t="s">
        <v>1941</v>
      </c>
      <c r="F845" t="s">
        <v>119</v>
      </c>
      <c r="G845" t="s">
        <v>1942</v>
      </c>
      <c r="H845" t="s">
        <v>23</v>
      </c>
      <c r="I845" t="s">
        <v>24</v>
      </c>
      <c r="J845" t="s">
        <v>1944</v>
      </c>
      <c r="K845" t="s">
        <v>26</v>
      </c>
      <c r="L845">
        <v>26.975999999999999</v>
      </c>
    </row>
    <row r="846" spans="1:12" x14ac:dyDescent="0.3">
      <c r="A846" t="s">
        <v>1940</v>
      </c>
      <c r="B846">
        <v>7</v>
      </c>
      <c r="C846">
        <v>11</v>
      </c>
      <c r="D846">
        <v>2017</v>
      </c>
      <c r="E846" t="s">
        <v>1941</v>
      </c>
      <c r="F846" t="s">
        <v>119</v>
      </c>
      <c r="G846" t="s">
        <v>1942</v>
      </c>
      <c r="H846" t="s">
        <v>23</v>
      </c>
      <c r="I846" t="s">
        <v>24</v>
      </c>
      <c r="J846" t="s">
        <v>1945</v>
      </c>
      <c r="K846" t="s">
        <v>26</v>
      </c>
      <c r="L846">
        <v>11.36</v>
      </c>
    </row>
    <row r="847" spans="1:12" x14ac:dyDescent="0.3">
      <c r="A847" t="s">
        <v>1940</v>
      </c>
      <c r="B847">
        <v>7</v>
      </c>
      <c r="C847">
        <v>11</v>
      </c>
      <c r="D847">
        <v>2017</v>
      </c>
      <c r="E847" t="s">
        <v>1941</v>
      </c>
      <c r="F847" t="s">
        <v>119</v>
      </c>
      <c r="G847" t="s">
        <v>1942</v>
      </c>
      <c r="H847" t="s">
        <v>23</v>
      </c>
      <c r="I847" t="s">
        <v>24</v>
      </c>
      <c r="J847" t="s">
        <v>1946</v>
      </c>
      <c r="K847" t="s">
        <v>26</v>
      </c>
      <c r="L847">
        <v>14.62</v>
      </c>
    </row>
    <row r="848" spans="1:12" x14ac:dyDescent="0.3">
      <c r="A848" t="s">
        <v>1947</v>
      </c>
      <c r="B848">
        <v>13</v>
      </c>
      <c r="C848">
        <v>10</v>
      </c>
      <c r="D848">
        <v>2016</v>
      </c>
      <c r="E848" t="s">
        <v>1949</v>
      </c>
      <c r="F848" t="s">
        <v>30</v>
      </c>
      <c r="G848" t="s">
        <v>1950</v>
      </c>
      <c r="H848" t="s">
        <v>14</v>
      </c>
      <c r="I848" t="s">
        <v>15</v>
      </c>
      <c r="J848" t="s">
        <v>548</v>
      </c>
      <c r="K848" t="s">
        <v>41</v>
      </c>
      <c r="L848">
        <v>83.72</v>
      </c>
    </row>
    <row r="849" spans="1:12" x14ac:dyDescent="0.3">
      <c r="A849" t="s">
        <v>1947</v>
      </c>
      <c r="B849">
        <v>13</v>
      </c>
      <c r="C849">
        <v>10</v>
      </c>
      <c r="D849">
        <v>2016</v>
      </c>
      <c r="E849" t="s">
        <v>1949</v>
      </c>
      <c r="F849" t="s">
        <v>30</v>
      </c>
      <c r="G849" t="s">
        <v>1950</v>
      </c>
      <c r="H849" t="s">
        <v>14</v>
      </c>
      <c r="I849" t="s">
        <v>15</v>
      </c>
      <c r="J849" t="s">
        <v>776</v>
      </c>
      <c r="K849" t="s">
        <v>17</v>
      </c>
      <c r="L849">
        <v>287.94</v>
      </c>
    </row>
    <row r="850" spans="1:12" x14ac:dyDescent="0.3">
      <c r="A850" t="s">
        <v>1951</v>
      </c>
      <c r="B850">
        <v>1</v>
      </c>
      <c r="C850">
        <v>1</v>
      </c>
      <c r="D850">
        <v>2018</v>
      </c>
      <c r="E850" t="s">
        <v>1953</v>
      </c>
      <c r="F850" t="s">
        <v>30</v>
      </c>
      <c r="G850" t="s">
        <v>1954</v>
      </c>
      <c r="H850" t="s">
        <v>14</v>
      </c>
      <c r="I850" t="s">
        <v>90</v>
      </c>
      <c r="J850" t="s">
        <v>1955</v>
      </c>
      <c r="K850" t="s">
        <v>17</v>
      </c>
      <c r="L850">
        <v>48.896000000000001</v>
      </c>
    </row>
    <row r="851" spans="1:12" x14ac:dyDescent="0.3">
      <c r="A851" t="s">
        <v>1956</v>
      </c>
      <c r="B851">
        <v>7</v>
      </c>
      <c r="C851">
        <v>2</v>
      </c>
      <c r="D851">
        <v>2015</v>
      </c>
      <c r="E851" t="s">
        <v>1144</v>
      </c>
      <c r="F851" t="s">
        <v>30</v>
      </c>
      <c r="G851" t="s">
        <v>1957</v>
      </c>
      <c r="H851" t="s">
        <v>23</v>
      </c>
      <c r="I851" t="s">
        <v>90</v>
      </c>
      <c r="J851" t="s">
        <v>1958</v>
      </c>
      <c r="K851" t="s">
        <v>41</v>
      </c>
      <c r="L851">
        <v>115.36</v>
      </c>
    </row>
    <row r="852" spans="1:12" x14ac:dyDescent="0.3">
      <c r="A852" t="s">
        <v>1959</v>
      </c>
      <c r="B852">
        <v>20</v>
      </c>
      <c r="C852">
        <v>6</v>
      </c>
      <c r="D852">
        <v>2017</v>
      </c>
      <c r="E852" t="s">
        <v>159</v>
      </c>
      <c r="F852" t="s">
        <v>12</v>
      </c>
      <c r="G852" t="s">
        <v>1960</v>
      </c>
      <c r="H852" t="s">
        <v>23</v>
      </c>
      <c r="I852" t="s">
        <v>24</v>
      </c>
      <c r="J852" t="s">
        <v>1961</v>
      </c>
      <c r="K852" t="s">
        <v>26</v>
      </c>
      <c r="L852">
        <v>5.16</v>
      </c>
    </row>
    <row r="853" spans="1:12" x14ac:dyDescent="0.3">
      <c r="A853" t="s">
        <v>1959</v>
      </c>
      <c r="B853">
        <v>20</v>
      </c>
      <c r="C853">
        <v>6</v>
      </c>
      <c r="D853">
        <v>2017</v>
      </c>
      <c r="E853" t="s">
        <v>159</v>
      </c>
      <c r="F853" t="s">
        <v>12</v>
      </c>
      <c r="G853" t="s">
        <v>1960</v>
      </c>
      <c r="H853" t="s">
        <v>23</v>
      </c>
      <c r="I853" t="s">
        <v>24</v>
      </c>
      <c r="J853" t="s">
        <v>1962</v>
      </c>
      <c r="K853" t="s">
        <v>26</v>
      </c>
      <c r="L853">
        <v>38.880000000000003</v>
      </c>
    </row>
    <row r="854" spans="1:12" x14ac:dyDescent="0.3">
      <c r="A854" t="s">
        <v>1963</v>
      </c>
      <c r="B854">
        <v>28</v>
      </c>
      <c r="C854">
        <v>5</v>
      </c>
      <c r="D854">
        <v>2017</v>
      </c>
      <c r="E854" t="s">
        <v>207</v>
      </c>
      <c r="F854" t="s">
        <v>30</v>
      </c>
      <c r="G854" t="s">
        <v>636</v>
      </c>
      <c r="H854" t="s">
        <v>14</v>
      </c>
      <c r="I854" t="s">
        <v>15</v>
      </c>
      <c r="J854" t="s">
        <v>826</v>
      </c>
      <c r="K854" t="s">
        <v>26</v>
      </c>
      <c r="L854">
        <v>185.88</v>
      </c>
    </row>
    <row r="855" spans="1:12" x14ac:dyDescent="0.3">
      <c r="A855" t="s">
        <v>1965</v>
      </c>
      <c r="B855">
        <v>19</v>
      </c>
      <c r="C855">
        <v>2</v>
      </c>
      <c r="D855">
        <v>2017</v>
      </c>
      <c r="E855" t="s">
        <v>1967</v>
      </c>
      <c r="F855" t="s">
        <v>30</v>
      </c>
      <c r="G855" t="s">
        <v>1374</v>
      </c>
      <c r="H855" t="s">
        <v>14</v>
      </c>
      <c r="I855" t="s">
        <v>90</v>
      </c>
      <c r="J855" t="s">
        <v>1859</v>
      </c>
      <c r="K855" t="s">
        <v>17</v>
      </c>
      <c r="L855">
        <v>44.46</v>
      </c>
    </row>
    <row r="856" spans="1:12" x14ac:dyDescent="0.3">
      <c r="A856" t="s">
        <v>1965</v>
      </c>
      <c r="B856">
        <v>19</v>
      </c>
      <c r="C856">
        <v>2</v>
      </c>
      <c r="D856">
        <v>2017</v>
      </c>
      <c r="E856" t="s">
        <v>1967</v>
      </c>
      <c r="F856" t="s">
        <v>30</v>
      </c>
      <c r="G856" t="s">
        <v>1374</v>
      </c>
      <c r="H856" t="s">
        <v>14</v>
      </c>
      <c r="I856" t="s">
        <v>90</v>
      </c>
      <c r="J856" t="s">
        <v>1286</v>
      </c>
      <c r="K856" t="s">
        <v>26</v>
      </c>
      <c r="L856">
        <v>242.94</v>
      </c>
    </row>
    <row r="857" spans="1:12" x14ac:dyDescent="0.3">
      <c r="A857" t="s">
        <v>1968</v>
      </c>
      <c r="B857">
        <v>3</v>
      </c>
      <c r="C857">
        <v>8</v>
      </c>
      <c r="D857">
        <v>2015</v>
      </c>
      <c r="E857" t="s">
        <v>1457</v>
      </c>
      <c r="F857" t="s">
        <v>30</v>
      </c>
      <c r="G857" t="s">
        <v>1969</v>
      </c>
      <c r="H857" t="s">
        <v>14</v>
      </c>
      <c r="I857" t="s">
        <v>90</v>
      </c>
      <c r="J857" t="s">
        <v>1970</v>
      </c>
      <c r="K857" t="s">
        <v>26</v>
      </c>
      <c r="L857">
        <v>39.96</v>
      </c>
    </row>
    <row r="858" spans="1:12" x14ac:dyDescent="0.3">
      <c r="A858" t="s">
        <v>1968</v>
      </c>
      <c r="B858">
        <v>3</v>
      </c>
      <c r="C858">
        <v>8</v>
      </c>
      <c r="D858">
        <v>2015</v>
      </c>
      <c r="E858" t="s">
        <v>1457</v>
      </c>
      <c r="F858" t="s">
        <v>30</v>
      </c>
      <c r="G858" t="s">
        <v>1969</v>
      </c>
      <c r="H858" t="s">
        <v>14</v>
      </c>
      <c r="I858" t="s">
        <v>90</v>
      </c>
      <c r="J858" t="s">
        <v>1971</v>
      </c>
      <c r="K858" t="s">
        <v>26</v>
      </c>
      <c r="L858">
        <v>102.3</v>
      </c>
    </row>
    <row r="859" spans="1:12" x14ac:dyDescent="0.3">
      <c r="A859" t="s">
        <v>1968</v>
      </c>
      <c r="B859">
        <v>3</v>
      </c>
      <c r="C859">
        <v>8</v>
      </c>
      <c r="D859">
        <v>2015</v>
      </c>
      <c r="E859" t="s">
        <v>1457</v>
      </c>
      <c r="F859" t="s">
        <v>30</v>
      </c>
      <c r="G859" t="s">
        <v>1969</v>
      </c>
      <c r="H859" t="s">
        <v>14</v>
      </c>
      <c r="I859" t="s">
        <v>90</v>
      </c>
      <c r="J859" t="s">
        <v>1972</v>
      </c>
      <c r="K859" t="s">
        <v>26</v>
      </c>
      <c r="L859">
        <v>21.36</v>
      </c>
    </row>
    <row r="860" spans="1:12" x14ac:dyDescent="0.3">
      <c r="A860" t="s">
        <v>1973</v>
      </c>
      <c r="B860">
        <v>10</v>
      </c>
      <c r="C860">
        <v>4</v>
      </c>
      <c r="D860">
        <v>2018</v>
      </c>
      <c r="E860" t="s">
        <v>47</v>
      </c>
      <c r="F860" t="s">
        <v>30</v>
      </c>
      <c r="G860" t="s">
        <v>1975</v>
      </c>
      <c r="H860" t="s">
        <v>60</v>
      </c>
      <c r="I860" t="s">
        <v>90</v>
      </c>
      <c r="J860" t="s">
        <v>676</v>
      </c>
      <c r="K860" t="s">
        <v>26</v>
      </c>
      <c r="L860">
        <v>7.61</v>
      </c>
    </row>
    <row r="861" spans="1:12" x14ac:dyDescent="0.3">
      <c r="A861" t="s">
        <v>1973</v>
      </c>
      <c r="B861">
        <v>10</v>
      </c>
      <c r="C861">
        <v>4</v>
      </c>
      <c r="D861">
        <v>2018</v>
      </c>
      <c r="E861" t="s">
        <v>47</v>
      </c>
      <c r="F861" t="s">
        <v>30</v>
      </c>
      <c r="G861" t="s">
        <v>1975</v>
      </c>
      <c r="H861" t="s">
        <v>60</v>
      </c>
      <c r="I861" t="s">
        <v>90</v>
      </c>
      <c r="J861" t="s">
        <v>837</v>
      </c>
      <c r="K861" t="s">
        <v>26</v>
      </c>
      <c r="L861">
        <v>7.16</v>
      </c>
    </row>
    <row r="862" spans="1:12" x14ac:dyDescent="0.3">
      <c r="A862" t="s">
        <v>1976</v>
      </c>
      <c r="B862">
        <v>9</v>
      </c>
      <c r="C862">
        <v>6</v>
      </c>
      <c r="D862">
        <v>2015</v>
      </c>
      <c r="E862" t="s">
        <v>1977</v>
      </c>
      <c r="F862" t="s">
        <v>30</v>
      </c>
      <c r="G862" t="s">
        <v>1978</v>
      </c>
      <c r="H862" t="s">
        <v>14</v>
      </c>
      <c r="I862" t="s">
        <v>24</v>
      </c>
      <c r="J862" t="s">
        <v>933</v>
      </c>
      <c r="K862" t="s">
        <v>26</v>
      </c>
      <c r="L862">
        <v>7.36</v>
      </c>
    </row>
    <row r="863" spans="1:12" x14ac:dyDescent="0.3">
      <c r="A863" t="s">
        <v>1976</v>
      </c>
      <c r="B863">
        <v>9</v>
      </c>
      <c r="C863">
        <v>6</v>
      </c>
      <c r="D863">
        <v>2015</v>
      </c>
      <c r="E863" t="s">
        <v>1977</v>
      </c>
      <c r="F863" t="s">
        <v>30</v>
      </c>
      <c r="G863" t="s">
        <v>1978</v>
      </c>
      <c r="H863" t="s">
        <v>14</v>
      </c>
      <c r="I863" t="s">
        <v>24</v>
      </c>
      <c r="J863" t="s">
        <v>1979</v>
      </c>
      <c r="K863" t="s">
        <v>26</v>
      </c>
      <c r="L863">
        <v>23.1</v>
      </c>
    </row>
    <row r="864" spans="1:12" x14ac:dyDescent="0.3">
      <c r="A864" t="s">
        <v>1980</v>
      </c>
      <c r="B864">
        <v>5</v>
      </c>
      <c r="C864">
        <v>1</v>
      </c>
      <c r="D864">
        <v>2017</v>
      </c>
      <c r="E864" t="s">
        <v>1982</v>
      </c>
      <c r="F864" t="s">
        <v>12</v>
      </c>
      <c r="G864" t="s">
        <v>1799</v>
      </c>
      <c r="H864" t="s">
        <v>23</v>
      </c>
      <c r="I864" t="s">
        <v>15</v>
      </c>
      <c r="J864" t="s">
        <v>1983</v>
      </c>
      <c r="K864" t="s">
        <v>41</v>
      </c>
      <c r="L864">
        <v>191.47200000000001</v>
      </c>
    </row>
    <row r="865" spans="1:12" x14ac:dyDescent="0.3">
      <c r="A865" t="s">
        <v>1980</v>
      </c>
      <c r="B865">
        <v>5</v>
      </c>
      <c r="C865">
        <v>1</v>
      </c>
      <c r="D865">
        <v>2017</v>
      </c>
      <c r="E865" t="s">
        <v>1982</v>
      </c>
      <c r="F865" t="s">
        <v>12</v>
      </c>
      <c r="G865" t="s">
        <v>1799</v>
      </c>
      <c r="H865" t="s">
        <v>23</v>
      </c>
      <c r="I865" t="s">
        <v>15</v>
      </c>
      <c r="J865" t="s">
        <v>1984</v>
      </c>
      <c r="K865" t="s">
        <v>26</v>
      </c>
      <c r="L865">
        <v>5.2480000000000002</v>
      </c>
    </row>
    <row r="866" spans="1:12" x14ac:dyDescent="0.3">
      <c r="A866" t="s">
        <v>1980</v>
      </c>
      <c r="B866">
        <v>5</v>
      </c>
      <c r="C866">
        <v>1</v>
      </c>
      <c r="D866">
        <v>2017</v>
      </c>
      <c r="E866" t="s">
        <v>1982</v>
      </c>
      <c r="F866" t="s">
        <v>12</v>
      </c>
      <c r="G866" t="s">
        <v>1799</v>
      </c>
      <c r="H866" t="s">
        <v>23</v>
      </c>
      <c r="I866" t="s">
        <v>15</v>
      </c>
      <c r="J866" t="s">
        <v>1985</v>
      </c>
      <c r="K866" t="s">
        <v>41</v>
      </c>
      <c r="L866">
        <v>59.183999999999997</v>
      </c>
    </row>
    <row r="867" spans="1:12" x14ac:dyDescent="0.3">
      <c r="A867" t="s">
        <v>1986</v>
      </c>
      <c r="B867">
        <v>10</v>
      </c>
      <c r="C867">
        <v>1</v>
      </c>
      <c r="D867">
        <v>2015</v>
      </c>
      <c r="E867" t="s">
        <v>1790</v>
      </c>
      <c r="F867" t="s">
        <v>30</v>
      </c>
      <c r="G867" t="s">
        <v>1988</v>
      </c>
      <c r="H867" t="s">
        <v>23</v>
      </c>
      <c r="I867" t="s">
        <v>15</v>
      </c>
      <c r="J867" t="s">
        <v>1989</v>
      </c>
      <c r="K867" t="s">
        <v>26</v>
      </c>
      <c r="L867">
        <v>2.89</v>
      </c>
    </row>
    <row r="868" spans="1:12" x14ac:dyDescent="0.3">
      <c r="A868" t="s">
        <v>1986</v>
      </c>
      <c r="B868">
        <v>10</v>
      </c>
      <c r="C868">
        <v>1</v>
      </c>
      <c r="D868">
        <v>2015</v>
      </c>
      <c r="E868" t="s">
        <v>1790</v>
      </c>
      <c r="F868" t="s">
        <v>30</v>
      </c>
      <c r="G868" t="s">
        <v>1988</v>
      </c>
      <c r="H868" t="s">
        <v>23</v>
      </c>
      <c r="I868" t="s">
        <v>15</v>
      </c>
      <c r="J868" t="s">
        <v>1990</v>
      </c>
      <c r="K868" t="s">
        <v>17</v>
      </c>
      <c r="L868">
        <v>51.94</v>
      </c>
    </row>
    <row r="869" spans="1:12" x14ac:dyDescent="0.3">
      <c r="A869" t="s">
        <v>1991</v>
      </c>
      <c r="B869">
        <v>29</v>
      </c>
      <c r="C869">
        <v>9</v>
      </c>
      <c r="D869">
        <v>2017</v>
      </c>
      <c r="E869" t="s">
        <v>1993</v>
      </c>
      <c r="F869" t="s">
        <v>119</v>
      </c>
      <c r="G869" t="s">
        <v>1994</v>
      </c>
      <c r="H869" t="s">
        <v>23</v>
      </c>
      <c r="I869" t="s">
        <v>90</v>
      </c>
      <c r="J869" t="s">
        <v>1995</v>
      </c>
      <c r="K869" t="s">
        <v>26</v>
      </c>
      <c r="L869">
        <v>15.936</v>
      </c>
    </row>
    <row r="870" spans="1:12" x14ac:dyDescent="0.3">
      <c r="A870" t="s">
        <v>1996</v>
      </c>
      <c r="B870">
        <v>6</v>
      </c>
      <c r="C870">
        <v>4</v>
      </c>
      <c r="D870">
        <v>2015</v>
      </c>
      <c r="E870" t="s">
        <v>1998</v>
      </c>
      <c r="F870" t="s">
        <v>30</v>
      </c>
      <c r="G870" t="s">
        <v>1999</v>
      </c>
      <c r="H870" t="s">
        <v>23</v>
      </c>
      <c r="I870" t="s">
        <v>90</v>
      </c>
      <c r="J870" t="s">
        <v>2000</v>
      </c>
      <c r="K870" t="s">
        <v>26</v>
      </c>
      <c r="L870">
        <v>44.91</v>
      </c>
    </row>
    <row r="871" spans="1:12" x14ac:dyDescent="0.3">
      <c r="A871" t="s">
        <v>2001</v>
      </c>
      <c r="B871">
        <v>3</v>
      </c>
      <c r="C871">
        <v>9</v>
      </c>
      <c r="D871">
        <v>2017</v>
      </c>
      <c r="E871" t="s">
        <v>407</v>
      </c>
      <c r="F871" t="s">
        <v>119</v>
      </c>
      <c r="G871" t="s">
        <v>2002</v>
      </c>
      <c r="H871" t="s">
        <v>60</v>
      </c>
      <c r="I871" t="s">
        <v>90</v>
      </c>
      <c r="J871" t="s">
        <v>2003</v>
      </c>
      <c r="K871" t="s">
        <v>26</v>
      </c>
      <c r="L871">
        <v>1141.47</v>
      </c>
    </row>
    <row r="872" spans="1:12" x14ac:dyDescent="0.3">
      <c r="A872" t="s">
        <v>2001</v>
      </c>
      <c r="B872">
        <v>3</v>
      </c>
      <c r="C872">
        <v>9</v>
      </c>
      <c r="D872">
        <v>2017</v>
      </c>
      <c r="E872" t="s">
        <v>407</v>
      </c>
      <c r="F872" t="s">
        <v>119</v>
      </c>
      <c r="G872" t="s">
        <v>2002</v>
      </c>
      <c r="H872" t="s">
        <v>60</v>
      </c>
      <c r="I872" t="s">
        <v>90</v>
      </c>
      <c r="J872" t="s">
        <v>1406</v>
      </c>
      <c r="K872" t="s">
        <v>41</v>
      </c>
      <c r="L872">
        <v>280.78199999999998</v>
      </c>
    </row>
    <row r="873" spans="1:12" x14ac:dyDescent="0.3">
      <c r="A873" t="s">
        <v>2004</v>
      </c>
      <c r="B873">
        <v>19</v>
      </c>
      <c r="C873">
        <v>10</v>
      </c>
      <c r="D873">
        <v>2016</v>
      </c>
      <c r="E873" t="s">
        <v>333</v>
      </c>
      <c r="F873" t="s">
        <v>119</v>
      </c>
      <c r="G873" t="s">
        <v>104</v>
      </c>
      <c r="H873" t="s">
        <v>14</v>
      </c>
      <c r="I873" t="s">
        <v>90</v>
      </c>
      <c r="J873" t="s">
        <v>2005</v>
      </c>
      <c r="K873" t="s">
        <v>26</v>
      </c>
      <c r="L873">
        <v>34.44</v>
      </c>
    </row>
    <row r="874" spans="1:12" x14ac:dyDescent="0.3">
      <c r="A874" t="s">
        <v>2006</v>
      </c>
      <c r="B874">
        <v>10</v>
      </c>
      <c r="C874">
        <v>12</v>
      </c>
      <c r="D874">
        <v>2015</v>
      </c>
      <c r="E874" t="s">
        <v>2007</v>
      </c>
      <c r="F874" t="s">
        <v>30</v>
      </c>
      <c r="G874" t="s">
        <v>2008</v>
      </c>
      <c r="H874" t="s">
        <v>14</v>
      </c>
      <c r="I874" t="s">
        <v>90</v>
      </c>
      <c r="J874" t="s">
        <v>744</v>
      </c>
      <c r="K874" t="s">
        <v>26</v>
      </c>
      <c r="L874">
        <v>11.36</v>
      </c>
    </row>
    <row r="875" spans="1:12" x14ac:dyDescent="0.3">
      <c r="A875" t="s">
        <v>2006</v>
      </c>
      <c r="B875">
        <v>10</v>
      </c>
      <c r="C875">
        <v>12</v>
      </c>
      <c r="D875">
        <v>2015</v>
      </c>
      <c r="E875" t="s">
        <v>2007</v>
      </c>
      <c r="F875" t="s">
        <v>30</v>
      </c>
      <c r="G875" t="s">
        <v>2008</v>
      </c>
      <c r="H875" t="s">
        <v>14</v>
      </c>
      <c r="I875" t="s">
        <v>90</v>
      </c>
      <c r="J875" t="s">
        <v>1161</v>
      </c>
      <c r="K875" t="s">
        <v>26</v>
      </c>
      <c r="L875">
        <v>106.34399999999999</v>
      </c>
    </row>
    <row r="876" spans="1:12" x14ac:dyDescent="0.3">
      <c r="A876" t="s">
        <v>2009</v>
      </c>
      <c r="B876">
        <v>25</v>
      </c>
      <c r="C876">
        <v>8</v>
      </c>
      <c r="D876">
        <v>2018</v>
      </c>
      <c r="E876" t="s">
        <v>2011</v>
      </c>
      <c r="F876" t="s">
        <v>30</v>
      </c>
      <c r="G876" t="s">
        <v>1954</v>
      </c>
      <c r="H876" t="s">
        <v>14</v>
      </c>
      <c r="I876" t="s">
        <v>15</v>
      </c>
      <c r="J876" t="s">
        <v>2012</v>
      </c>
      <c r="K876" t="s">
        <v>26</v>
      </c>
      <c r="L876">
        <v>192.16</v>
      </c>
    </row>
    <row r="877" spans="1:12" x14ac:dyDescent="0.3">
      <c r="A877" t="s">
        <v>2013</v>
      </c>
      <c r="B877">
        <v>17</v>
      </c>
      <c r="C877">
        <v>1</v>
      </c>
      <c r="D877">
        <v>2017</v>
      </c>
      <c r="E877" t="s">
        <v>2015</v>
      </c>
      <c r="F877" t="s">
        <v>30</v>
      </c>
      <c r="G877" t="s">
        <v>1565</v>
      </c>
      <c r="H877" t="s">
        <v>60</v>
      </c>
      <c r="I877" t="s">
        <v>90</v>
      </c>
      <c r="J877" t="s">
        <v>649</v>
      </c>
      <c r="K877" t="s">
        <v>17</v>
      </c>
      <c r="L877">
        <v>322.58999999999997</v>
      </c>
    </row>
    <row r="878" spans="1:12" x14ac:dyDescent="0.3">
      <c r="A878" t="s">
        <v>2013</v>
      </c>
      <c r="B878">
        <v>17</v>
      </c>
      <c r="C878">
        <v>1</v>
      </c>
      <c r="D878">
        <v>2017</v>
      </c>
      <c r="E878" t="s">
        <v>2015</v>
      </c>
      <c r="F878" t="s">
        <v>30</v>
      </c>
      <c r="G878" t="s">
        <v>1565</v>
      </c>
      <c r="H878" t="s">
        <v>60</v>
      </c>
      <c r="I878" t="s">
        <v>90</v>
      </c>
      <c r="J878" t="s">
        <v>731</v>
      </c>
      <c r="K878" t="s">
        <v>41</v>
      </c>
      <c r="L878">
        <v>29.99</v>
      </c>
    </row>
    <row r="879" spans="1:12" x14ac:dyDescent="0.3">
      <c r="A879" t="s">
        <v>2013</v>
      </c>
      <c r="B879">
        <v>17</v>
      </c>
      <c r="C879">
        <v>1</v>
      </c>
      <c r="D879">
        <v>2017</v>
      </c>
      <c r="E879" t="s">
        <v>2015</v>
      </c>
      <c r="F879" t="s">
        <v>30</v>
      </c>
      <c r="G879" t="s">
        <v>1565</v>
      </c>
      <c r="H879" t="s">
        <v>60</v>
      </c>
      <c r="I879" t="s">
        <v>90</v>
      </c>
      <c r="J879" t="s">
        <v>2016</v>
      </c>
      <c r="K879" t="s">
        <v>41</v>
      </c>
      <c r="L879">
        <v>371.97</v>
      </c>
    </row>
    <row r="880" spans="1:12" x14ac:dyDescent="0.3">
      <c r="A880" t="s">
        <v>2017</v>
      </c>
      <c r="B880">
        <v>17</v>
      </c>
      <c r="C880">
        <v>9</v>
      </c>
      <c r="D880">
        <v>2015</v>
      </c>
      <c r="E880" t="s">
        <v>699</v>
      </c>
      <c r="F880" t="s">
        <v>30</v>
      </c>
      <c r="G880" t="s">
        <v>2018</v>
      </c>
      <c r="H880" t="s">
        <v>60</v>
      </c>
      <c r="I880" t="s">
        <v>90</v>
      </c>
      <c r="J880" t="s">
        <v>2019</v>
      </c>
      <c r="K880" t="s">
        <v>26</v>
      </c>
      <c r="L880">
        <v>5.8920000000000003</v>
      </c>
    </row>
    <row r="881" spans="1:12" x14ac:dyDescent="0.3">
      <c r="A881" t="s">
        <v>2020</v>
      </c>
      <c r="B881">
        <v>30</v>
      </c>
      <c r="C881">
        <v>11</v>
      </c>
      <c r="D881">
        <v>2018</v>
      </c>
      <c r="E881" t="s">
        <v>2022</v>
      </c>
      <c r="F881" t="s">
        <v>12</v>
      </c>
      <c r="G881" t="s">
        <v>59</v>
      </c>
      <c r="H881" t="s">
        <v>60</v>
      </c>
      <c r="I881" t="s">
        <v>90</v>
      </c>
      <c r="J881" t="s">
        <v>2023</v>
      </c>
      <c r="K881" t="s">
        <v>26</v>
      </c>
      <c r="L881">
        <v>68.471999999999994</v>
      </c>
    </row>
    <row r="882" spans="1:12" x14ac:dyDescent="0.3">
      <c r="A882" t="s">
        <v>2020</v>
      </c>
      <c r="B882">
        <v>30</v>
      </c>
      <c r="C882">
        <v>11</v>
      </c>
      <c r="D882">
        <v>2018</v>
      </c>
      <c r="E882" t="s">
        <v>2022</v>
      </c>
      <c r="F882" t="s">
        <v>12</v>
      </c>
      <c r="G882" t="s">
        <v>59</v>
      </c>
      <c r="H882" t="s">
        <v>60</v>
      </c>
      <c r="I882" t="s">
        <v>90</v>
      </c>
      <c r="J882" t="s">
        <v>485</v>
      </c>
      <c r="K882" t="s">
        <v>17</v>
      </c>
      <c r="L882">
        <v>1242.9000000000001</v>
      </c>
    </row>
    <row r="883" spans="1:12" x14ac:dyDescent="0.3">
      <c r="A883" t="s">
        <v>2024</v>
      </c>
      <c r="B883">
        <v>9</v>
      </c>
      <c r="C883">
        <v>10</v>
      </c>
      <c r="D883">
        <v>2016</v>
      </c>
      <c r="E883" t="s">
        <v>1948</v>
      </c>
      <c r="F883" t="s">
        <v>30</v>
      </c>
      <c r="G883" t="s">
        <v>357</v>
      </c>
      <c r="H883" t="s">
        <v>14</v>
      </c>
      <c r="I883" t="s">
        <v>15</v>
      </c>
      <c r="J883" t="s">
        <v>1183</v>
      </c>
      <c r="K883" t="s">
        <v>26</v>
      </c>
      <c r="L883">
        <v>30.84</v>
      </c>
    </row>
    <row r="884" spans="1:12" x14ac:dyDescent="0.3">
      <c r="A884" t="s">
        <v>2025</v>
      </c>
      <c r="B884">
        <v>23</v>
      </c>
      <c r="C884">
        <v>12</v>
      </c>
      <c r="D884">
        <v>2018</v>
      </c>
      <c r="E884" t="s">
        <v>2026</v>
      </c>
      <c r="F884" t="s">
        <v>930</v>
      </c>
      <c r="G884" t="s">
        <v>315</v>
      </c>
      <c r="H884" t="s">
        <v>14</v>
      </c>
      <c r="I884" t="s">
        <v>24</v>
      </c>
      <c r="J884" t="s">
        <v>1657</v>
      </c>
      <c r="K884" t="s">
        <v>26</v>
      </c>
      <c r="L884">
        <v>13.48</v>
      </c>
    </row>
    <row r="885" spans="1:12" x14ac:dyDescent="0.3">
      <c r="A885" t="s">
        <v>2027</v>
      </c>
      <c r="B885">
        <v>22</v>
      </c>
      <c r="C885">
        <v>10</v>
      </c>
      <c r="D885">
        <v>2017</v>
      </c>
      <c r="E885" t="s">
        <v>2029</v>
      </c>
      <c r="F885" t="s">
        <v>119</v>
      </c>
      <c r="G885" t="s">
        <v>2030</v>
      </c>
      <c r="H885" t="s">
        <v>60</v>
      </c>
      <c r="I885" t="s">
        <v>61</v>
      </c>
      <c r="J885" t="s">
        <v>1550</v>
      </c>
      <c r="K885" t="s">
        <v>17</v>
      </c>
      <c r="L885">
        <v>31.4</v>
      </c>
    </row>
    <row r="886" spans="1:12" x14ac:dyDescent="0.3">
      <c r="A886" t="s">
        <v>2031</v>
      </c>
      <c r="B886">
        <v>29</v>
      </c>
      <c r="C886">
        <v>4</v>
      </c>
      <c r="D886">
        <v>2015</v>
      </c>
      <c r="E886" t="s">
        <v>2033</v>
      </c>
      <c r="F886" t="s">
        <v>30</v>
      </c>
      <c r="G886" t="s">
        <v>2034</v>
      </c>
      <c r="H886" t="s">
        <v>14</v>
      </c>
      <c r="I886" t="s">
        <v>90</v>
      </c>
      <c r="J886" t="s">
        <v>2035</v>
      </c>
      <c r="K886" t="s">
        <v>17</v>
      </c>
      <c r="L886">
        <v>17.46</v>
      </c>
    </row>
    <row r="887" spans="1:12" x14ac:dyDescent="0.3">
      <c r="A887" t="s">
        <v>2036</v>
      </c>
      <c r="B887">
        <v>25</v>
      </c>
      <c r="C887">
        <v>4</v>
      </c>
      <c r="D887">
        <v>2016</v>
      </c>
      <c r="E887" t="s">
        <v>959</v>
      </c>
      <c r="F887" t="s">
        <v>12</v>
      </c>
      <c r="G887" t="s">
        <v>2038</v>
      </c>
      <c r="H887" t="s">
        <v>23</v>
      </c>
      <c r="I887" t="s">
        <v>24</v>
      </c>
      <c r="J887" t="s">
        <v>2039</v>
      </c>
      <c r="K887" t="s">
        <v>26</v>
      </c>
      <c r="L887">
        <v>13.944000000000001</v>
      </c>
    </row>
    <row r="888" spans="1:12" x14ac:dyDescent="0.3">
      <c r="A888" t="s">
        <v>2040</v>
      </c>
      <c r="B888">
        <v>26</v>
      </c>
      <c r="C888">
        <v>6</v>
      </c>
      <c r="D888">
        <v>2018</v>
      </c>
      <c r="E888" t="s">
        <v>2042</v>
      </c>
      <c r="F888" t="s">
        <v>30</v>
      </c>
      <c r="G888" t="s">
        <v>1386</v>
      </c>
      <c r="H888" t="s">
        <v>14</v>
      </c>
      <c r="I888" t="s">
        <v>24</v>
      </c>
      <c r="J888" t="s">
        <v>2043</v>
      </c>
      <c r="K888" t="s">
        <v>26</v>
      </c>
      <c r="L888">
        <v>83.76</v>
      </c>
    </row>
    <row r="889" spans="1:12" x14ac:dyDescent="0.3">
      <c r="A889" t="s">
        <v>2044</v>
      </c>
      <c r="B889">
        <v>14</v>
      </c>
      <c r="C889">
        <v>10</v>
      </c>
      <c r="D889">
        <v>2018</v>
      </c>
      <c r="E889" t="s">
        <v>113</v>
      </c>
      <c r="F889" t="s">
        <v>30</v>
      </c>
      <c r="G889" t="s">
        <v>2046</v>
      </c>
      <c r="H889" t="s">
        <v>60</v>
      </c>
      <c r="I889" t="s">
        <v>90</v>
      </c>
      <c r="J889" t="s">
        <v>192</v>
      </c>
      <c r="K889" t="s">
        <v>26</v>
      </c>
      <c r="L889">
        <v>37.659999999999997</v>
      </c>
    </row>
    <row r="890" spans="1:12" x14ac:dyDescent="0.3">
      <c r="A890" t="s">
        <v>2047</v>
      </c>
      <c r="B890">
        <v>9</v>
      </c>
      <c r="C890">
        <v>12</v>
      </c>
      <c r="D890">
        <v>2015</v>
      </c>
      <c r="E890" t="s">
        <v>2048</v>
      </c>
      <c r="F890" t="s">
        <v>30</v>
      </c>
      <c r="G890" t="s">
        <v>1957</v>
      </c>
      <c r="H890" t="s">
        <v>23</v>
      </c>
      <c r="I890" t="s">
        <v>24</v>
      </c>
      <c r="J890" t="s">
        <v>1060</v>
      </c>
      <c r="K890" t="s">
        <v>26</v>
      </c>
      <c r="L890">
        <v>34.68</v>
      </c>
    </row>
    <row r="891" spans="1:12" x14ac:dyDescent="0.3">
      <c r="A891" t="s">
        <v>2049</v>
      </c>
      <c r="B891">
        <v>20</v>
      </c>
      <c r="C891">
        <v>6</v>
      </c>
      <c r="D891">
        <v>2018</v>
      </c>
      <c r="E891" t="s">
        <v>2041</v>
      </c>
      <c r="F891" t="s">
        <v>30</v>
      </c>
      <c r="G891" t="s">
        <v>1193</v>
      </c>
      <c r="H891" t="s">
        <v>14</v>
      </c>
      <c r="I891" t="s">
        <v>90</v>
      </c>
      <c r="J891" t="s">
        <v>2050</v>
      </c>
      <c r="K891" t="s">
        <v>41</v>
      </c>
      <c r="L891">
        <v>149.94999999999999</v>
      </c>
    </row>
    <row r="892" spans="1:12" x14ac:dyDescent="0.3">
      <c r="A892" t="s">
        <v>2049</v>
      </c>
      <c r="B892">
        <v>20</v>
      </c>
      <c r="C892">
        <v>6</v>
      </c>
      <c r="D892">
        <v>2018</v>
      </c>
      <c r="E892" t="s">
        <v>2041</v>
      </c>
      <c r="F892" t="s">
        <v>30</v>
      </c>
      <c r="G892" t="s">
        <v>1193</v>
      </c>
      <c r="H892" t="s">
        <v>14</v>
      </c>
      <c r="I892" t="s">
        <v>90</v>
      </c>
      <c r="J892" t="s">
        <v>1156</v>
      </c>
      <c r="K892" t="s">
        <v>26</v>
      </c>
      <c r="L892">
        <v>51.311999999999998</v>
      </c>
    </row>
    <row r="893" spans="1:12" x14ac:dyDescent="0.3">
      <c r="A893" t="s">
        <v>2051</v>
      </c>
      <c r="B893">
        <v>26</v>
      </c>
      <c r="C893">
        <v>6</v>
      </c>
      <c r="D893">
        <v>2018</v>
      </c>
      <c r="E893" t="s">
        <v>1904</v>
      </c>
      <c r="F893" t="s">
        <v>119</v>
      </c>
      <c r="G893" t="s">
        <v>1680</v>
      </c>
      <c r="H893" t="s">
        <v>60</v>
      </c>
      <c r="I893" t="s">
        <v>61</v>
      </c>
      <c r="J893" t="s">
        <v>2052</v>
      </c>
      <c r="K893" t="s">
        <v>26</v>
      </c>
      <c r="L893">
        <v>4.54</v>
      </c>
    </row>
    <row r="894" spans="1:12" x14ac:dyDescent="0.3">
      <c r="A894" t="s">
        <v>2051</v>
      </c>
      <c r="B894">
        <v>26</v>
      </c>
      <c r="C894">
        <v>6</v>
      </c>
      <c r="D894">
        <v>2018</v>
      </c>
      <c r="E894" t="s">
        <v>1904</v>
      </c>
      <c r="F894" t="s">
        <v>119</v>
      </c>
      <c r="G894" t="s">
        <v>1680</v>
      </c>
      <c r="H894" t="s">
        <v>60</v>
      </c>
      <c r="I894" t="s">
        <v>61</v>
      </c>
      <c r="J894" t="s">
        <v>2053</v>
      </c>
      <c r="K894" t="s">
        <v>26</v>
      </c>
      <c r="L894">
        <v>15.92</v>
      </c>
    </row>
    <row r="895" spans="1:12" x14ac:dyDescent="0.3">
      <c r="A895" t="s">
        <v>2051</v>
      </c>
      <c r="B895">
        <v>26</v>
      </c>
      <c r="C895">
        <v>6</v>
      </c>
      <c r="D895">
        <v>2018</v>
      </c>
      <c r="E895" t="s">
        <v>1904</v>
      </c>
      <c r="F895" t="s">
        <v>119</v>
      </c>
      <c r="G895" t="s">
        <v>1680</v>
      </c>
      <c r="H895" t="s">
        <v>60</v>
      </c>
      <c r="I895" t="s">
        <v>61</v>
      </c>
      <c r="J895" t="s">
        <v>2054</v>
      </c>
      <c r="K895" t="s">
        <v>41</v>
      </c>
      <c r="L895">
        <v>543.91999999999996</v>
      </c>
    </row>
    <row r="896" spans="1:12" x14ac:dyDescent="0.3">
      <c r="A896" t="s">
        <v>2055</v>
      </c>
      <c r="B896">
        <v>10</v>
      </c>
      <c r="C896">
        <v>11</v>
      </c>
      <c r="D896">
        <v>2017</v>
      </c>
      <c r="E896" t="s">
        <v>2056</v>
      </c>
      <c r="F896" t="s">
        <v>119</v>
      </c>
      <c r="G896" t="s">
        <v>2057</v>
      </c>
      <c r="H896" t="s">
        <v>23</v>
      </c>
      <c r="I896" t="s">
        <v>24</v>
      </c>
      <c r="J896" t="s">
        <v>940</v>
      </c>
      <c r="K896" t="s">
        <v>26</v>
      </c>
      <c r="L896">
        <v>155.82</v>
      </c>
    </row>
    <row r="897" spans="1:12" x14ac:dyDescent="0.3">
      <c r="A897" t="s">
        <v>2055</v>
      </c>
      <c r="B897">
        <v>10</v>
      </c>
      <c r="C897">
        <v>11</v>
      </c>
      <c r="D897">
        <v>2017</v>
      </c>
      <c r="E897" t="s">
        <v>2056</v>
      </c>
      <c r="F897" t="s">
        <v>119</v>
      </c>
      <c r="G897" t="s">
        <v>2057</v>
      </c>
      <c r="H897" t="s">
        <v>23</v>
      </c>
      <c r="I897" t="s">
        <v>24</v>
      </c>
      <c r="J897" t="s">
        <v>2058</v>
      </c>
      <c r="K897" t="s">
        <v>26</v>
      </c>
      <c r="L897">
        <v>70.007999999999996</v>
      </c>
    </row>
    <row r="898" spans="1:12" x14ac:dyDescent="0.3">
      <c r="A898" t="s">
        <v>2059</v>
      </c>
      <c r="B898">
        <v>3</v>
      </c>
      <c r="C898">
        <v>10</v>
      </c>
      <c r="D898">
        <v>2017</v>
      </c>
      <c r="E898" t="s">
        <v>2061</v>
      </c>
      <c r="F898" t="s">
        <v>12</v>
      </c>
      <c r="G898" t="s">
        <v>2062</v>
      </c>
      <c r="H898" t="s">
        <v>14</v>
      </c>
      <c r="I898" t="s">
        <v>61</v>
      </c>
      <c r="J898" t="s">
        <v>2063</v>
      </c>
      <c r="K898" t="s">
        <v>26</v>
      </c>
      <c r="L898">
        <v>15.648</v>
      </c>
    </row>
    <row r="899" spans="1:12" x14ac:dyDescent="0.3">
      <c r="A899" t="s">
        <v>2064</v>
      </c>
      <c r="B899">
        <v>9</v>
      </c>
      <c r="C899">
        <v>9</v>
      </c>
      <c r="D899">
        <v>2015</v>
      </c>
      <c r="E899" t="s">
        <v>2066</v>
      </c>
      <c r="F899" t="s">
        <v>30</v>
      </c>
      <c r="G899" t="s">
        <v>2067</v>
      </c>
      <c r="H899" t="s">
        <v>14</v>
      </c>
      <c r="I899" t="s">
        <v>61</v>
      </c>
      <c r="J899" t="s">
        <v>1213</v>
      </c>
      <c r="K899" t="s">
        <v>26</v>
      </c>
      <c r="L899">
        <v>103.6</v>
      </c>
    </row>
    <row r="900" spans="1:12" x14ac:dyDescent="0.3">
      <c r="A900" t="s">
        <v>2068</v>
      </c>
      <c r="B900">
        <v>29</v>
      </c>
      <c r="C900">
        <v>10</v>
      </c>
      <c r="D900">
        <v>2018</v>
      </c>
      <c r="E900" t="s">
        <v>2070</v>
      </c>
      <c r="F900" t="s">
        <v>12</v>
      </c>
      <c r="G900" t="s">
        <v>2071</v>
      </c>
      <c r="H900" t="s">
        <v>23</v>
      </c>
      <c r="I900" t="s">
        <v>90</v>
      </c>
      <c r="J900" t="s">
        <v>2072</v>
      </c>
      <c r="K900" t="s">
        <v>26</v>
      </c>
      <c r="L900">
        <v>46.96</v>
      </c>
    </row>
    <row r="901" spans="1:12" x14ac:dyDescent="0.3">
      <c r="A901" t="s">
        <v>2073</v>
      </c>
      <c r="B901">
        <v>10</v>
      </c>
      <c r="C901">
        <v>4</v>
      </c>
      <c r="D901">
        <v>2017</v>
      </c>
      <c r="E901" t="s">
        <v>2074</v>
      </c>
      <c r="F901" t="s">
        <v>119</v>
      </c>
      <c r="G901" t="s">
        <v>2075</v>
      </c>
      <c r="H901" t="s">
        <v>23</v>
      </c>
      <c r="I901" t="s">
        <v>90</v>
      </c>
      <c r="J901" t="s">
        <v>2076</v>
      </c>
      <c r="K901" t="s">
        <v>26</v>
      </c>
      <c r="L901">
        <v>8.9039999999999999</v>
      </c>
    </row>
    <row r="902" spans="1:12" x14ac:dyDescent="0.3">
      <c r="A902" t="s">
        <v>2077</v>
      </c>
      <c r="B902">
        <v>11</v>
      </c>
      <c r="C902">
        <v>11</v>
      </c>
      <c r="D902">
        <v>2018</v>
      </c>
      <c r="E902" t="s">
        <v>254</v>
      </c>
      <c r="F902" t="s">
        <v>119</v>
      </c>
      <c r="G902" t="s">
        <v>894</v>
      </c>
      <c r="H902" t="s">
        <v>14</v>
      </c>
      <c r="I902" t="s">
        <v>61</v>
      </c>
      <c r="J902" t="s">
        <v>2078</v>
      </c>
      <c r="K902" t="s">
        <v>26</v>
      </c>
      <c r="L902">
        <v>10.44</v>
      </c>
    </row>
    <row r="903" spans="1:12" x14ac:dyDescent="0.3">
      <c r="A903" t="s">
        <v>2077</v>
      </c>
      <c r="B903">
        <v>11</v>
      </c>
      <c r="C903">
        <v>11</v>
      </c>
      <c r="D903">
        <v>2018</v>
      </c>
      <c r="E903" t="s">
        <v>254</v>
      </c>
      <c r="F903" t="s">
        <v>119</v>
      </c>
      <c r="G903" t="s">
        <v>894</v>
      </c>
      <c r="H903" t="s">
        <v>14</v>
      </c>
      <c r="I903" t="s">
        <v>61</v>
      </c>
      <c r="J903" t="s">
        <v>2079</v>
      </c>
      <c r="K903" t="s">
        <v>26</v>
      </c>
      <c r="L903">
        <v>18.335999999999999</v>
      </c>
    </row>
    <row r="904" spans="1:12" x14ac:dyDescent="0.3">
      <c r="A904" t="s">
        <v>2080</v>
      </c>
      <c r="B904">
        <v>15</v>
      </c>
      <c r="C904">
        <v>9</v>
      </c>
      <c r="D904">
        <v>2018</v>
      </c>
      <c r="E904" t="s">
        <v>218</v>
      </c>
      <c r="F904" t="s">
        <v>119</v>
      </c>
      <c r="G904" t="s">
        <v>454</v>
      </c>
      <c r="H904" t="s">
        <v>14</v>
      </c>
      <c r="I904" t="s">
        <v>61</v>
      </c>
      <c r="J904" t="s">
        <v>460</v>
      </c>
      <c r="K904" t="s">
        <v>41</v>
      </c>
      <c r="L904">
        <v>323.976</v>
      </c>
    </row>
    <row r="905" spans="1:12" x14ac:dyDescent="0.3">
      <c r="A905" t="s">
        <v>2081</v>
      </c>
      <c r="B905">
        <v>8</v>
      </c>
      <c r="C905">
        <v>4</v>
      </c>
      <c r="D905">
        <v>2017</v>
      </c>
      <c r="E905" t="s">
        <v>2074</v>
      </c>
      <c r="F905" t="s">
        <v>30</v>
      </c>
      <c r="G905" t="s">
        <v>582</v>
      </c>
      <c r="H905" t="s">
        <v>14</v>
      </c>
      <c r="I905" t="s">
        <v>24</v>
      </c>
      <c r="J905" t="s">
        <v>2082</v>
      </c>
      <c r="K905" t="s">
        <v>26</v>
      </c>
      <c r="L905">
        <v>20.04</v>
      </c>
    </row>
    <row r="906" spans="1:12" x14ac:dyDescent="0.3">
      <c r="A906" t="s">
        <v>2081</v>
      </c>
      <c r="B906">
        <v>8</v>
      </c>
      <c r="C906">
        <v>4</v>
      </c>
      <c r="D906">
        <v>2017</v>
      </c>
      <c r="E906" t="s">
        <v>2074</v>
      </c>
      <c r="F906" t="s">
        <v>30</v>
      </c>
      <c r="G906" t="s">
        <v>582</v>
      </c>
      <c r="H906" t="s">
        <v>14</v>
      </c>
      <c r="I906" t="s">
        <v>24</v>
      </c>
      <c r="J906" t="s">
        <v>1627</v>
      </c>
      <c r="K906" t="s">
        <v>26</v>
      </c>
      <c r="L906">
        <v>64.959999999999994</v>
      </c>
    </row>
    <row r="907" spans="1:12" x14ac:dyDescent="0.3">
      <c r="A907" t="s">
        <v>2081</v>
      </c>
      <c r="B907">
        <v>8</v>
      </c>
      <c r="C907">
        <v>4</v>
      </c>
      <c r="D907">
        <v>2017</v>
      </c>
      <c r="E907" t="s">
        <v>2074</v>
      </c>
      <c r="F907" t="s">
        <v>30</v>
      </c>
      <c r="G907" t="s">
        <v>582</v>
      </c>
      <c r="H907" t="s">
        <v>14</v>
      </c>
      <c r="I907" t="s">
        <v>24</v>
      </c>
      <c r="J907" t="s">
        <v>2083</v>
      </c>
      <c r="K907" t="s">
        <v>26</v>
      </c>
      <c r="L907">
        <v>12.96</v>
      </c>
    </row>
    <row r="908" spans="1:12" x14ac:dyDescent="0.3">
      <c r="A908" t="s">
        <v>2084</v>
      </c>
      <c r="B908">
        <v>30</v>
      </c>
      <c r="C908">
        <v>12</v>
      </c>
      <c r="D908">
        <v>2018</v>
      </c>
      <c r="E908" t="s">
        <v>2085</v>
      </c>
      <c r="F908" t="s">
        <v>30</v>
      </c>
      <c r="G908" t="s">
        <v>155</v>
      </c>
      <c r="H908" t="s">
        <v>14</v>
      </c>
      <c r="I908" t="s">
        <v>90</v>
      </c>
      <c r="J908" t="s">
        <v>2086</v>
      </c>
      <c r="K908" t="s">
        <v>17</v>
      </c>
      <c r="L908">
        <v>323.13600000000002</v>
      </c>
    </row>
    <row r="909" spans="1:12" x14ac:dyDescent="0.3">
      <c r="A909" t="s">
        <v>2084</v>
      </c>
      <c r="B909">
        <v>30</v>
      </c>
      <c r="C909">
        <v>12</v>
      </c>
      <c r="D909">
        <v>2018</v>
      </c>
      <c r="E909" t="s">
        <v>2085</v>
      </c>
      <c r="F909" t="s">
        <v>30</v>
      </c>
      <c r="G909" t="s">
        <v>155</v>
      </c>
      <c r="H909" t="s">
        <v>14</v>
      </c>
      <c r="I909" t="s">
        <v>90</v>
      </c>
      <c r="J909" t="s">
        <v>2087</v>
      </c>
      <c r="K909" t="s">
        <v>41</v>
      </c>
      <c r="L909">
        <v>90.93</v>
      </c>
    </row>
    <row r="910" spans="1:12" x14ac:dyDescent="0.3">
      <c r="A910" t="s">
        <v>2084</v>
      </c>
      <c r="B910">
        <v>30</v>
      </c>
      <c r="C910">
        <v>12</v>
      </c>
      <c r="D910">
        <v>2018</v>
      </c>
      <c r="E910" t="s">
        <v>2085</v>
      </c>
      <c r="F910" t="s">
        <v>30</v>
      </c>
      <c r="G910" t="s">
        <v>155</v>
      </c>
      <c r="H910" t="s">
        <v>14</v>
      </c>
      <c r="I910" t="s">
        <v>90</v>
      </c>
      <c r="J910" t="s">
        <v>2088</v>
      </c>
      <c r="K910" t="s">
        <v>26</v>
      </c>
      <c r="L910">
        <v>52.776000000000003</v>
      </c>
    </row>
    <row r="911" spans="1:12" x14ac:dyDescent="0.3">
      <c r="A911" t="s">
        <v>2089</v>
      </c>
      <c r="B911">
        <v>2</v>
      </c>
      <c r="C911">
        <v>9</v>
      </c>
      <c r="D911">
        <v>2018</v>
      </c>
      <c r="E911" t="s">
        <v>1315</v>
      </c>
      <c r="F911" t="s">
        <v>30</v>
      </c>
      <c r="G911" t="s">
        <v>2090</v>
      </c>
      <c r="H911" t="s">
        <v>60</v>
      </c>
      <c r="I911" t="s">
        <v>61</v>
      </c>
      <c r="J911" t="s">
        <v>2091</v>
      </c>
      <c r="K911" t="s">
        <v>41</v>
      </c>
      <c r="L911">
        <v>1199.8</v>
      </c>
    </row>
    <row r="912" spans="1:12" x14ac:dyDescent="0.3">
      <c r="A912" t="s">
        <v>2089</v>
      </c>
      <c r="B912">
        <v>2</v>
      </c>
      <c r="C912">
        <v>9</v>
      </c>
      <c r="D912">
        <v>2018</v>
      </c>
      <c r="E912" t="s">
        <v>1315</v>
      </c>
      <c r="F912" t="s">
        <v>30</v>
      </c>
      <c r="G912" t="s">
        <v>2090</v>
      </c>
      <c r="H912" t="s">
        <v>60</v>
      </c>
      <c r="I912" t="s">
        <v>61</v>
      </c>
      <c r="J912" t="s">
        <v>2092</v>
      </c>
      <c r="K912" t="s">
        <v>41</v>
      </c>
      <c r="L912">
        <v>1928.78</v>
      </c>
    </row>
    <row r="913" spans="1:12" x14ac:dyDescent="0.3">
      <c r="A913" t="s">
        <v>2089</v>
      </c>
      <c r="B913">
        <v>2</v>
      </c>
      <c r="C913">
        <v>9</v>
      </c>
      <c r="D913">
        <v>2018</v>
      </c>
      <c r="E913" t="s">
        <v>1315</v>
      </c>
      <c r="F913" t="s">
        <v>30</v>
      </c>
      <c r="G913" t="s">
        <v>2090</v>
      </c>
      <c r="H913" t="s">
        <v>60</v>
      </c>
      <c r="I913" t="s">
        <v>61</v>
      </c>
      <c r="J913" t="s">
        <v>2093</v>
      </c>
      <c r="K913" t="s">
        <v>26</v>
      </c>
      <c r="L913">
        <v>352.38</v>
      </c>
    </row>
    <row r="914" spans="1:12" x14ac:dyDescent="0.3">
      <c r="A914" t="s">
        <v>2094</v>
      </c>
      <c r="B914">
        <v>31</v>
      </c>
      <c r="C914">
        <v>5</v>
      </c>
      <c r="D914">
        <v>2016</v>
      </c>
      <c r="E914" t="s">
        <v>2095</v>
      </c>
      <c r="F914" t="s">
        <v>30</v>
      </c>
      <c r="G914" t="s">
        <v>2096</v>
      </c>
      <c r="H914" t="s">
        <v>60</v>
      </c>
      <c r="I914" t="s">
        <v>90</v>
      </c>
      <c r="J914" t="s">
        <v>984</v>
      </c>
      <c r="K914" t="s">
        <v>17</v>
      </c>
      <c r="L914">
        <v>22.2</v>
      </c>
    </row>
    <row r="915" spans="1:12" x14ac:dyDescent="0.3">
      <c r="A915" t="s">
        <v>2097</v>
      </c>
      <c r="B915">
        <v>27</v>
      </c>
      <c r="C915">
        <v>11</v>
      </c>
      <c r="D915">
        <v>2018</v>
      </c>
      <c r="E915" t="s">
        <v>2098</v>
      </c>
      <c r="F915" t="s">
        <v>119</v>
      </c>
      <c r="G915" t="s">
        <v>1937</v>
      </c>
      <c r="H915" t="s">
        <v>23</v>
      </c>
      <c r="I915" t="s">
        <v>61</v>
      </c>
      <c r="J915" t="s">
        <v>775</v>
      </c>
      <c r="K915" t="s">
        <v>17</v>
      </c>
      <c r="L915">
        <v>46.94</v>
      </c>
    </row>
    <row r="916" spans="1:12" x14ac:dyDescent="0.3">
      <c r="A916" t="s">
        <v>2097</v>
      </c>
      <c r="B916">
        <v>27</v>
      </c>
      <c r="C916">
        <v>11</v>
      </c>
      <c r="D916">
        <v>2018</v>
      </c>
      <c r="E916" t="s">
        <v>2098</v>
      </c>
      <c r="F916" t="s">
        <v>119</v>
      </c>
      <c r="G916" t="s">
        <v>1937</v>
      </c>
      <c r="H916" t="s">
        <v>23</v>
      </c>
      <c r="I916" t="s">
        <v>61</v>
      </c>
      <c r="J916" t="s">
        <v>1142</v>
      </c>
      <c r="K916" t="s">
        <v>41</v>
      </c>
      <c r="L916">
        <v>143.72999999999999</v>
      </c>
    </row>
    <row r="917" spans="1:12" x14ac:dyDescent="0.3">
      <c r="A917" t="s">
        <v>2099</v>
      </c>
      <c r="B917">
        <v>15</v>
      </c>
      <c r="C917">
        <v>6</v>
      </c>
      <c r="D917">
        <v>2015</v>
      </c>
      <c r="E917" t="s">
        <v>1641</v>
      </c>
      <c r="F917" t="s">
        <v>30</v>
      </c>
      <c r="G917" t="s">
        <v>774</v>
      </c>
      <c r="H917" t="s">
        <v>23</v>
      </c>
      <c r="I917" t="s">
        <v>61</v>
      </c>
      <c r="J917" t="s">
        <v>2101</v>
      </c>
      <c r="K917" t="s">
        <v>17</v>
      </c>
      <c r="L917">
        <v>99.918000000000006</v>
      </c>
    </row>
    <row r="918" spans="1:12" x14ac:dyDescent="0.3">
      <c r="A918" t="s">
        <v>2099</v>
      </c>
      <c r="B918">
        <v>15</v>
      </c>
      <c r="C918">
        <v>6</v>
      </c>
      <c r="D918">
        <v>2015</v>
      </c>
      <c r="E918" t="s">
        <v>1641</v>
      </c>
      <c r="F918" t="s">
        <v>30</v>
      </c>
      <c r="G918" t="s">
        <v>774</v>
      </c>
      <c r="H918" t="s">
        <v>23</v>
      </c>
      <c r="I918" t="s">
        <v>61</v>
      </c>
      <c r="J918" t="s">
        <v>1303</v>
      </c>
      <c r="K918" t="s">
        <v>17</v>
      </c>
      <c r="L918">
        <v>797.94399999999996</v>
      </c>
    </row>
    <row r="919" spans="1:12" x14ac:dyDescent="0.3">
      <c r="A919" t="s">
        <v>2099</v>
      </c>
      <c r="B919">
        <v>15</v>
      </c>
      <c r="C919">
        <v>6</v>
      </c>
      <c r="D919">
        <v>2015</v>
      </c>
      <c r="E919" t="s">
        <v>1641</v>
      </c>
      <c r="F919" t="s">
        <v>30</v>
      </c>
      <c r="G919" t="s">
        <v>774</v>
      </c>
      <c r="H919" t="s">
        <v>23</v>
      </c>
      <c r="I919" t="s">
        <v>61</v>
      </c>
      <c r="J919" t="s">
        <v>785</v>
      </c>
      <c r="K919" t="s">
        <v>26</v>
      </c>
      <c r="L919">
        <v>8.5679999999999996</v>
      </c>
    </row>
    <row r="920" spans="1:12" x14ac:dyDescent="0.3">
      <c r="A920" t="s">
        <v>2102</v>
      </c>
      <c r="B920">
        <v>5</v>
      </c>
      <c r="C920">
        <v>3</v>
      </c>
      <c r="D920">
        <v>2017</v>
      </c>
      <c r="E920" t="s">
        <v>147</v>
      </c>
      <c r="F920" t="s">
        <v>30</v>
      </c>
      <c r="G920" t="s">
        <v>2104</v>
      </c>
      <c r="H920" t="s">
        <v>23</v>
      </c>
      <c r="I920" t="s">
        <v>61</v>
      </c>
      <c r="J920" t="s">
        <v>1827</v>
      </c>
      <c r="K920" t="s">
        <v>26</v>
      </c>
      <c r="L920">
        <v>149.352</v>
      </c>
    </row>
    <row r="921" spans="1:12" x14ac:dyDescent="0.3">
      <c r="A921" t="s">
        <v>2102</v>
      </c>
      <c r="B921">
        <v>5</v>
      </c>
      <c r="C921">
        <v>3</v>
      </c>
      <c r="D921">
        <v>2017</v>
      </c>
      <c r="E921" t="s">
        <v>147</v>
      </c>
      <c r="F921" t="s">
        <v>30</v>
      </c>
      <c r="G921" t="s">
        <v>2104</v>
      </c>
      <c r="H921" t="s">
        <v>23</v>
      </c>
      <c r="I921" t="s">
        <v>61</v>
      </c>
      <c r="J921" t="s">
        <v>2105</v>
      </c>
      <c r="K921" t="s">
        <v>26</v>
      </c>
      <c r="L921">
        <v>12.992000000000001</v>
      </c>
    </row>
    <row r="922" spans="1:12" x14ac:dyDescent="0.3">
      <c r="A922" t="s">
        <v>2106</v>
      </c>
      <c r="B922">
        <v>5</v>
      </c>
      <c r="C922">
        <v>12</v>
      </c>
      <c r="D922">
        <v>2015</v>
      </c>
      <c r="E922" t="s">
        <v>2107</v>
      </c>
      <c r="F922" t="s">
        <v>30</v>
      </c>
      <c r="G922" t="s">
        <v>704</v>
      </c>
      <c r="H922" t="s">
        <v>14</v>
      </c>
      <c r="I922" t="s">
        <v>15</v>
      </c>
      <c r="J922" t="s">
        <v>1645</v>
      </c>
      <c r="K922" t="s">
        <v>26</v>
      </c>
      <c r="L922">
        <v>24.56</v>
      </c>
    </row>
    <row r="923" spans="1:12" x14ac:dyDescent="0.3">
      <c r="A923" t="s">
        <v>2108</v>
      </c>
      <c r="B923">
        <v>11</v>
      </c>
      <c r="C923">
        <v>4</v>
      </c>
      <c r="D923">
        <v>2016</v>
      </c>
      <c r="E923" t="s">
        <v>2110</v>
      </c>
      <c r="F923" t="s">
        <v>30</v>
      </c>
      <c r="G923" t="s">
        <v>2111</v>
      </c>
      <c r="H923" t="s">
        <v>14</v>
      </c>
      <c r="I923" t="s">
        <v>90</v>
      </c>
      <c r="J923" t="s">
        <v>2112</v>
      </c>
      <c r="K923" t="s">
        <v>41</v>
      </c>
      <c r="L923">
        <v>85.14</v>
      </c>
    </row>
    <row r="924" spans="1:12" x14ac:dyDescent="0.3">
      <c r="A924" t="s">
        <v>2108</v>
      </c>
      <c r="B924">
        <v>11</v>
      </c>
      <c r="C924">
        <v>4</v>
      </c>
      <c r="D924">
        <v>2016</v>
      </c>
      <c r="E924" t="s">
        <v>2110</v>
      </c>
      <c r="F924" t="s">
        <v>30</v>
      </c>
      <c r="G924" t="s">
        <v>2111</v>
      </c>
      <c r="H924" t="s">
        <v>14</v>
      </c>
      <c r="I924" t="s">
        <v>90</v>
      </c>
      <c r="J924" t="s">
        <v>2113</v>
      </c>
      <c r="K924" t="s">
        <v>41</v>
      </c>
      <c r="L924">
        <v>21.99</v>
      </c>
    </row>
    <row r="925" spans="1:12" x14ac:dyDescent="0.3">
      <c r="A925" t="s">
        <v>2108</v>
      </c>
      <c r="B925">
        <v>11</v>
      </c>
      <c r="C925">
        <v>4</v>
      </c>
      <c r="D925">
        <v>2016</v>
      </c>
      <c r="E925" t="s">
        <v>2110</v>
      </c>
      <c r="F925" t="s">
        <v>30</v>
      </c>
      <c r="G925" t="s">
        <v>2111</v>
      </c>
      <c r="H925" t="s">
        <v>14</v>
      </c>
      <c r="I925" t="s">
        <v>90</v>
      </c>
      <c r="J925" t="s">
        <v>2114</v>
      </c>
      <c r="K925" t="s">
        <v>26</v>
      </c>
      <c r="L925">
        <v>406.6</v>
      </c>
    </row>
    <row r="926" spans="1:12" x14ac:dyDescent="0.3">
      <c r="A926" t="s">
        <v>2115</v>
      </c>
      <c r="B926">
        <v>15</v>
      </c>
      <c r="C926">
        <v>9</v>
      </c>
      <c r="D926">
        <v>2017</v>
      </c>
      <c r="E926" t="s">
        <v>2116</v>
      </c>
      <c r="F926" t="s">
        <v>30</v>
      </c>
      <c r="G926" t="s">
        <v>2117</v>
      </c>
      <c r="H926" t="s">
        <v>23</v>
      </c>
      <c r="I926" t="s">
        <v>90</v>
      </c>
      <c r="J926" t="s">
        <v>363</v>
      </c>
      <c r="K926" t="s">
        <v>26</v>
      </c>
      <c r="L926">
        <v>841.56799999999998</v>
      </c>
    </row>
    <row r="927" spans="1:12" x14ac:dyDescent="0.3">
      <c r="A927" t="s">
        <v>2118</v>
      </c>
      <c r="B927">
        <v>13</v>
      </c>
      <c r="C927">
        <v>9</v>
      </c>
      <c r="D927">
        <v>2015</v>
      </c>
      <c r="E927" t="s">
        <v>2119</v>
      </c>
      <c r="F927" t="s">
        <v>119</v>
      </c>
      <c r="G927" t="s">
        <v>2120</v>
      </c>
      <c r="H927" t="s">
        <v>14</v>
      </c>
      <c r="I927" t="s">
        <v>90</v>
      </c>
      <c r="J927" t="s">
        <v>2121</v>
      </c>
      <c r="K927" t="s">
        <v>26</v>
      </c>
      <c r="L927">
        <v>15.552</v>
      </c>
    </row>
    <row r="928" spans="1:12" x14ac:dyDescent="0.3">
      <c r="A928" t="s">
        <v>2118</v>
      </c>
      <c r="B928">
        <v>13</v>
      </c>
      <c r="C928">
        <v>9</v>
      </c>
      <c r="D928">
        <v>2015</v>
      </c>
      <c r="E928" t="s">
        <v>2119</v>
      </c>
      <c r="F928" t="s">
        <v>119</v>
      </c>
      <c r="G928" t="s">
        <v>2120</v>
      </c>
      <c r="H928" t="s">
        <v>14</v>
      </c>
      <c r="I928" t="s">
        <v>90</v>
      </c>
      <c r="J928" t="s">
        <v>2122</v>
      </c>
      <c r="K928" t="s">
        <v>41</v>
      </c>
      <c r="L928">
        <v>252</v>
      </c>
    </row>
    <row r="929" spans="1:12" x14ac:dyDescent="0.3">
      <c r="A929" t="s">
        <v>2123</v>
      </c>
      <c r="B929">
        <v>5</v>
      </c>
      <c r="C929">
        <v>10</v>
      </c>
      <c r="D929">
        <v>2016</v>
      </c>
      <c r="E929" t="s">
        <v>1534</v>
      </c>
      <c r="F929" t="s">
        <v>30</v>
      </c>
      <c r="G929" t="s">
        <v>2125</v>
      </c>
      <c r="H929" t="s">
        <v>60</v>
      </c>
      <c r="I929" t="s">
        <v>15</v>
      </c>
      <c r="J929" t="s">
        <v>946</v>
      </c>
      <c r="K929" t="s">
        <v>26</v>
      </c>
      <c r="L929">
        <v>46.2</v>
      </c>
    </row>
    <row r="930" spans="1:12" x14ac:dyDescent="0.3">
      <c r="A930" t="s">
        <v>2123</v>
      </c>
      <c r="B930">
        <v>5</v>
      </c>
      <c r="C930">
        <v>10</v>
      </c>
      <c r="D930">
        <v>2016</v>
      </c>
      <c r="E930" t="s">
        <v>1534</v>
      </c>
      <c r="F930" t="s">
        <v>30</v>
      </c>
      <c r="G930" t="s">
        <v>2125</v>
      </c>
      <c r="H930" t="s">
        <v>60</v>
      </c>
      <c r="I930" t="s">
        <v>15</v>
      </c>
      <c r="J930" t="s">
        <v>961</v>
      </c>
      <c r="K930" t="s">
        <v>26</v>
      </c>
      <c r="L930">
        <v>28.84</v>
      </c>
    </row>
    <row r="931" spans="1:12" x14ac:dyDescent="0.3">
      <c r="A931" t="s">
        <v>2126</v>
      </c>
      <c r="B931">
        <v>14</v>
      </c>
      <c r="C931">
        <v>4</v>
      </c>
      <c r="D931">
        <v>2018</v>
      </c>
      <c r="E931" t="s">
        <v>803</v>
      </c>
      <c r="F931" t="s">
        <v>119</v>
      </c>
      <c r="G931" t="s">
        <v>1648</v>
      </c>
      <c r="H931" t="s">
        <v>14</v>
      </c>
      <c r="I931" t="s">
        <v>90</v>
      </c>
      <c r="J931" t="s">
        <v>1383</v>
      </c>
      <c r="K931" t="s">
        <v>26</v>
      </c>
      <c r="L931">
        <v>14.592000000000001</v>
      </c>
    </row>
    <row r="932" spans="1:12" x14ac:dyDescent="0.3">
      <c r="A932" t="s">
        <v>2126</v>
      </c>
      <c r="B932">
        <v>14</v>
      </c>
      <c r="C932">
        <v>4</v>
      </c>
      <c r="D932">
        <v>2018</v>
      </c>
      <c r="E932" t="s">
        <v>803</v>
      </c>
      <c r="F932" t="s">
        <v>119</v>
      </c>
      <c r="G932" t="s">
        <v>1648</v>
      </c>
      <c r="H932" t="s">
        <v>14</v>
      </c>
      <c r="I932" t="s">
        <v>90</v>
      </c>
      <c r="J932" t="s">
        <v>2128</v>
      </c>
      <c r="K932" t="s">
        <v>26</v>
      </c>
      <c r="L932">
        <v>89.855999999999995</v>
      </c>
    </row>
    <row r="933" spans="1:12" x14ac:dyDescent="0.3">
      <c r="A933" t="s">
        <v>2126</v>
      </c>
      <c r="B933">
        <v>14</v>
      </c>
      <c r="C933">
        <v>4</v>
      </c>
      <c r="D933">
        <v>2018</v>
      </c>
      <c r="E933" t="s">
        <v>803</v>
      </c>
      <c r="F933" t="s">
        <v>119</v>
      </c>
      <c r="G933" t="s">
        <v>1648</v>
      </c>
      <c r="H933" t="s">
        <v>14</v>
      </c>
      <c r="I933" t="s">
        <v>90</v>
      </c>
      <c r="J933" t="s">
        <v>1748</v>
      </c>
      <c r="K933" t="s">
        <v>26</v>
      </c>
      <c r="L933">
        <v>13.872</v>
      </c>
    </row>
    <row r="934" spans="1:12" x14ac:dyDescent="0.3">
      <c r="A934" t="s">
        <v>2129</v>
      </c>
      <c r="B934">
        <v>2</v>
      </c>
      <c r="C934">
        <v>9</v>
      </c>
      <c r="D934">
        <v>2018</v>
      </c>
      <c r="E934" t="s">
        <v>2130</v>
      </c>
      <c r="F934" t="s">
        <v>30</v>
      </c>
      <c r="G934" t="s">
        <v>2131</v>
      </c>
      <c r="H934" t="s">
        <v>14</v>
      </c>
      <c r="I934" t="s">
        <v>90</v>
      </c>
      <c r="J934" t="s">
        <v>2132</v>
      </c>
      <c r="K934" t="s">
        <v>26</v>
      </c>
      <c r="L934">
        <v>12.192</v>
      </c>
    </row>
    <row r="935" spans="1:12" x14ac:dyDescent="0.3">
      <c r="A935" t="s">
        <v>2133</v>
      </c>
      <c r="B935">
        <v>20</v>
      </c>
      <c r="C935">
        <v>6</v>
      </c>
      <c r="D935">
        <v>2017</v>
      </c>
      <c r="E935" t="s">
        <v>2134</v>
      </c>
      <c r="F935" t="s">
        <v>30</v>
      </c>
      <c r="G935" t="s">
        <v>2135</v>
      </c>
      <c r="H935" t="s">
        <v>60</v>
      </c>
      <c r="I935" t="s">
        <v>90</v>
      </c>
      <c r="J935" t="s">
        <v>2136</v>
      </c>
      <c r="K935" t="s">
        <v>26</v>
      </c>
      <c r="L935">
        <v>45.055999999999997</v>
      </c>
    </row>
    <row r="936" spans="1:12" x14ac:dyDescent="0.3">
      <c r="A936" t="s">
        <v>2133</v>
      </c>
      <c r="B936">
        <v>20</v>
      </c>
      <c r="C936">
        <v>6</v>
      </c>
      <c r="D936">
        <v>2017</v>
      </c>
      <c r="E936" t="s">
        <v>2134</v>
      </c>
      <c r="F936" t="s">
        <v>30</v>
      </c>
      <c r="G936" t="s">
        <v>2135</v>
      </c>
      <c r="H936" t="s">
        <v>60</v>
      </c>
      <c r="I936" t="s">
        <v>90</v>
      </c>
      <c r="J936" t="s">
        <v>2137</v>
      </c>
      <c r="K936" t="s">
        <v>26</v>
      </c>
      <c r="L936">
        <v>29.718</v>
      </c>
    </row>
    <row r="937" spans="1:12" x14ac:dyDescent="0.3">
      <c r="A937" t="s">
        <v>2133</v>
      </c>
      <c r="B937">
        <v>20</v>
      </c>
      <c r="C937">
        <v>6</v>
      </c>
      <c r="D937">
        <v>2017</v>
      </c>
      <c r="E937" t="s">
        <v>2134</v>
      </c>
      <c r="F937" t="s">
        <v>30</v>
      </c>
      <c r="G937" t="s">
        <v>2135</v>
      </c>
      <c r="H937" t="s">
        <v>60</v>
      </c>
      <c r="I937" t="s">
        <v>90</v>
      </c>
      <c r="J937" t="s">
        <v>1962</v>
      </c>
      <c r="K937" t="s">
        <v>26</v>
      </c>
      <c r="L937">
        <v>15.552</v>
      </c>
    </row>
    <row r="938" spans="1:12" x14ac:dyDescent="0.3">
      <c r="A938" t="s">
        <v>2133</v>
      </c>
      <c r="B938">
        <v>20</v>
      </c>
      <c r="C938">
        <v>6</v>
      </c>
      <c r="D938">
        <v>2017</v>
      </c>
      <c r="E938" t="s">
        <v>2134</v>
      </c>
      <c r="F938" t="s">
        <v>30</v>
      </c>
      <c r="G938" t="s">
        <v>2135</v>
      </c>
      <c r="H938" t="s">
        <v>60</v>
      </c>
      <c r="I938" t="s">
        <v>90</v>
      </c>
      <c r="J938" t="s">
        <v>420</v>
      </c>
      <c r="K938" t="s">
        <v>26</v>
      </c>
      <c r="L938">
        <v>447.69600000000003</v>
      </c>
    </row>
    <row r="939" spans="1:12" x14ac:dyDescent="0.3">
      <c r="A939" t="s">
        <v>2138</v>
      </c>
      <c r="B939">
        <v>5</v>
      </c>
      <c r="C939">
        <v>11</v>
      </c>
      <c r="D939">
        <v>2018</v>
      </c>
      <c r="E939" t="s">
        <v>286</v>
      </c>
      <c r="F939" t="s">
        <v>119</v>
      </c>
      <c r="G939" t="s">
        <v>139</v>
      </c>
      <c r="H939" t="s">
        <v>23</v>
      </c>
      <c r="I939" t="s">
        <v>24</v>
      </c>
      <c r="J939" t="s">
        <v>945</v>
      </c>
      <c r="K939" t="s">
        <v>41</v>
      </c>
      <c r="L939">
        <v>159.99</v>
      </c>
    </row>
    <row r="940" spans="1:12" x14ac:dyDescent="0.3">
      <c r="A940" t="s">
        <v>2139</v>
      </c>
      <c r="B940">
        <v>13</v>
      </c>
      <c r="C940">
        <v>12</v>
      </c>
      <c r="D940">
        <v>2016</v>
      </c>
      <c r="E940" t="s">
        <v>2141</v>
      </c>
      <c r="F940" t="s">
        <v>30</v>
      </c>
      <c r="G940" t="s">
        <v>2142</v>
      </c>
      <c r="H940" t="s">
        <v>23</v>
      </c>
      <c r="I940" t="s">
        <v>24</v>
      </c>
      <c r="J940" t="s">
        <v>2143</v>
      </c>
      <c r="K940" t="s">
        <v>26</v>
      </c>
      <c r="L940">
        <v>12.96</v>
      </c>
    </row>
    <row r="941" spans="1:12" x14ac:dyDescent="0.3">
      <c r="A941" t="s">
        <v>2139</v>
      </c>
      <c r="B941">
        <v>13</v>
      </c>
      <c r="C941">
        <v>12</v>
      </c>
      <c r="D941">
        <v>2016</v>
      </c>
      <c r="E941" t="s">
        <v>2141</v>
      </c>
      <c r="F941" t="s">
        <v>30</v>
      </c>
      <c r="G941" t="s">
        <v>2142</v>
      </c>
      <c r="H941" t="s">
        <v>23</v>
      </c>
      <c r="I941" t="s">
        <v>24</v>
      </c>
      <c r="J941" t="s">
        <v>2144</v>
      </c>
      <c r="K941" t="s">
        <v>26</v>
      </c>
      <c r="L941">
        <v>134.47999999999999</v>
      </c>
    </row>
    <row r="942" spans="1:12" x14ac:dyDescent="0.3">
      <c r="A942" t="s">
        <v>2145</v>
      </c>
      <c r="B942">
        <v>19</v>
      </c>
      <c r="C942">
        <v>6</v>
      </c>
      <c r="D942">
        <v>2017</v>
      </c>
      <c r="E942" t="s">
        <v>158</v>
      </c>
      <c r="F942" t="s">
        <v>119</v>
      </c>
      <c r="G942" t="s">
        <v>2147</v>
      </c>
      <c r="H942" t="s">
        <v>23</v>
      </c>
      <c r="I942" t="s">
        <v>24</v>
      </c>
      <c r="J942" t="s">
        <v>2148</v>
      </c>
      <c r="K942" t="s">
        <v>26</v>
      </c>
      <c r="L942">
        <v>17.12</v>
      </c>
    </row>
    <row r="943" spans="1:12" x14ac:dyDescent="0.3">
      <c r="A943" t="s">
        <v>2149</v>
      </c>
      <c r="B943">
        <v>13</v>
      </c>
      <c r="C943">
        <v>12</v>
      </c>
      <c r="D943">
        <v>2017</v>
      </c>
      <c r="E943" t="s">
        <v>763</v>
      </c>
      <c r="F943" t="s">
        <v>30</v>
      </c>
      <c r="G943" t="s">
        <v>2104</v>
      </c>
      <c r="H943" t="s">
        <v>23</v>
      </c>
      <c r="I943" t="s">
        <v>24</v>
      </c>
      <c r="J943" t="s">
        <v>2150</v>
      </c>
      <c r="K943" t="s">
        <v>26</v>
      </c>
      <c r="L943">
        <v>6.0960000000000001</v>
      </c>
    </row>
    <row r="944" spans="1:12" x14ac:dyDescent="0.3">
      <c r="A944" t="s">
        <v>2149</v>
      </c>
      <c r="B944">
        <v>13</v>
      </c>
      <c r="C944">
        <v>12</v>
      </c>
      <c r="D944">
        <v>2017</v>
      </c>
      <c r="E944" t="s">
        <v>763</v>
      </c>
      <c r="F944" t="s">
        <v>30</v>
      </c>
      <c r="G944" t="s">
        <v>2104</v>
      </c>
      <c r="H944" t="s">
        <v>23</v>
      </c>
      <c r="I944" t="s">
        <v>24</v>
      </c>
      <c r="J944" t="s">
        <v>32</v>
      </c>
      <c r="K944" t="s">
        <v>17</v>
      </c>
      <c r="L944">
        <v>1114.2719999999999</v>
      </c>
    </row>
    <row r="945" spans="1:12" x14ac:dyDescent="0.3">
      <c r="A945" t="s">
        <v>2151</v>
      </c>
      <c r="B945">
        <v>29</v>
      </c>
      <c r="C945">
        <v>5</v>
      </c>
      <c r="D945">
        <v>2016</v>
      </c>
      <c r="E945" t="s">
        <v>449</v>
      </c>
      <c r="F945" t="s">
        <v>30</v>
      </c>
      <c r="G945" t="s">
        <v>859</v>
      </c>
      <c r="H945" t="s">
        <v>14</v>
      </c>
      <c r="I945" t="s">
        <v>24</v>
      </c>
      <c r="J945" t="s">
        <v>1451</v>
      </c>
      <c r="K945" t="s">
        <v>26</v>
      </c>
      <c r="L945">
        <v>32.4</v>
      </c>
    </row>
    <row r="946" spans="1:12" x14ac:dyDescent="0.3">
      <c r="A946" t="s">
        <v>2151</v>
      </c>
      <c r="B946">
        <v>29</v>
      </c>
      <c r="C946">
        <v>5</v>
      </c>
      <c r="D946">
        <v>2016</v>
      </c>
      <c r="E946" t="s">
        <v>449</v>
      </c>
      <c r="F946" t="s">
        <v>30</v>
      </c>
      <c r="G946" t="s">
        <v>859</v>
      </c>
      <c r="H946" t="s">
        <v>14</v>
      </c>
      <c r="I946" t="s">
        <v>24</v>
      </c>
      <c r="J946" t="s">
        <v>2153</v>
      </c>
      <c r="K946" t="s">
        <v>26</v>
      </c>
      <c r="L946">
        <v>540.57000000000005</v>
      </c>
    </row>
    <row r="947" spans="1:12" x14ac:dyDescent="0.3">
      <c r="A947" t="s">
        <v>2151</v>
      </c>
      <c r="B947">
        <v>29</v>
      </c>
      <c r="C947">
        <v>5</v>
      </c>
      <c r="D947">
        <v>2016</v>
      </c>
      <c r="E947" t="s">
        <v>449</v>
      </c>
      <c r="F947" t="s">
        <v>30</v>
      </c>
      <c r="G947" t="s">
        <v>859</v>
      </c>
      <c r="H947" t="s">
        <v>14</v>
      </c>
      <c r="I947" t="s">
        <v>24</v>
      </c>
      <c r="J947" t="s">
        <v>2154</v>
      </c>
      <c r="K947" t="s">
        <v>26</v>
      </c>
      <c r="L947">
        <v>167.76</v>
      </c>
    </row>
    <row r="948" spans="1:12" x14ac:dyDescent="0.3">
      <c r="A948" t="s">
        <v>2155</v>
      </c>
      <c r="B948">
        <v>26</v>
      </c>
      <c r="C948">
        <v>7</v>
      </c>
      <c r="D948">
        <v>2016</v>
      </c>
      <c r="E948" t="s">
        <v>2157</v>
      </c>
      <c r="F948" t="s">
        <v>119</v>
      </c>
      <c r="G948" t="s">
        <v>1396</v>
      </c>
      <c r="H948" t="s">
        <v>14</v>
      </c>
      <c r="I948" t="s">
        <v>24</v>
      </c>
      <c r="J948" t="s">
        <v>2158</v>
      </c>
      <c r="K948" t="s">
        <v>17</v>
      </c>
      <c r="L948">
        <v>393.16500000000002</v>
      </c>
    </row>
    <row r="949" spans="1:12" x14ac:dyDescent="0.3">
      <c r="A949" t="s">
        <v>2159</v>
      </c>
      <c r="B949">
        <v>28</v>
      </c>
      <c r="C949">
        <v>11</v>
      </c>
      <c r="D949">
        <v>2018</v>
      </c>
      <c r="E949" t="s">
        <v>2022</v>
      </c>
      <c r="F949" t="s">
        <v>30</v>
      </c>
      <c r="G949" t="s">
        <v>1092</v>
      </c>
      <c r="H949" t="s">
        <v>60</v>
      </c>
      <c r="I949" t="s">
        <v>90</v>
      </c>
      <c r="J949" t="s">
        <v>2160</v>
      </c>
      <c r="K949" t="s">
        <v>17</v>
      </c>
      <c r="L949">
        <v>516.48800000000006</v>
      </c>
    </row>
    <row r="950" spans="1:12" x14ac:dyDescent="0.3">
      <c r="A950" t="s">
        <v>2159</v>
      </c>
      <c r="B950">
        <v>28</v>
      </c>
      <c r="C950">
        <v>11</v>
      </c>
      <c r="D950">
        <v>2018</v>
      </c>
      <c r="E950" t="s">
        <v>2022</v>
      </c>
      <c r="F950" t="s">
        <v>30</v>
      </c>
      <c r="G950" t="s">
        <v>1092</v>
      </c>
      <c r="H950" t="s">
        <v>60</v>
      </c>
      <c r="I950" t="s">
        <v>90</v>
      </c>
      <c r="J950" t="s">
        <v>658</v>
      </c>
      <c r="K950" t="s">
        <v>17</v>
      </c>
      <c r="L950">
        <v>1007.232</v>
      </c>
    </row>
    <row r="951" spans="1:12" x14ac:dyDescent="0.3">
      <c r="A951" t="s">
        <v>2159</v>
      </c>
      <c r="B951">
        <v>28</v>
      </c>
      <c r="C951">
        <v>11</v>
      </c>
      <c r="D951">
        <v>2018</v>
      </c>
      <c r="E951" t="s">
        <v>2022</v>
      </c>
      <c r="F951" t="s">
        <v>30</v>
      </c>
      <c r="G951" t="s">
        <v>1092</v>
      </c>
      <c r="H951" t="s">
        <v>60</v>
      </c>
      <c r="I951" t="s">
        <v>90</v>
      </c>
      <c r="J951" t="s">
        <v>2161</v>
      </c>
      <c r="K951" t="s">
        <v>17</v>
      </c>
      <c r="L951">
        <v>2065.3200000000002</v>
      </c>
    </row>
    <row r="952" spans="1:12" x14ac:dyDescent="0.3">
      <c r="A952" t="s">
        <v>2159</v>
      </c>
      <c r="B952">
        <v>28</v>
      </c>
      <c r="C952">
        <v>11</v>
      </c>
      <c r="D952">
        <v>2018</v>
      </c>
      <c r="E952" t="s">
        <v>2022</v>
      </c>
      <c r="F952" t="s">
        <v>30</v>
      </c>
      <c r="G952" t="s">
        <v>1092</v>
      </c>
      <c r="H952" t="s">
        <v>60</v>
      </c>
      <c r="I952" t="s">
        <v>90</v>
      </c>
      <c r="J952" t="s">
        <v>2162</v>
      </c>
      <c r="K952" t="s">
        <v>26</v>
      </c>
      <c r="L952">
        <v>15.552</v>
      </c>
    </row>
    <row r="953" spans="1:12" x14ac:dyDescent="0.3">
      <c r="A953" t="s">
        <v>2159</v>
      </c>
      <c r="B953">
        <v>28</v>
      </c>
      <c r="C953">
        <v>11</v>
      </c>
      <c r="D953">
        <v>2018</v>
      </c>
      <c r="E953" t="s">
        <v>2022</v>
      </c>
      <c r="F953" t="s">
        <v>30</v>
      </c>
      <c r="G953" t="s">
        <v>1092</v>
      </c>
      <c r="H953" t="s">
        <v>60</v>
      </c>
      <c r="I953" t="s">
        <v>90</v>
      </c>
      <c r="J953" t="s">
        <v>653</v>
      </c>
      <c r="K953" t="s">
        <v>26</v>
      </c>
      <c r="L953">
        <v>25.344000000000001</v>
      </c>
    </row>
    <row r="954" spans="1:12" x14ac:dyDescent="0.3">
      <c r="A954" t="s">
        <v>2163</v>
      </c>
      <c r="B954">
        <v>3</v>
      </c>
      <c r="C954">
        <v>4</v>
      </c>
      <c r="D954">
        <v>2018</v>
      </c>
      <c r="E954" t="s">
        <v>645</v>
      </c>
      <c r="F954" t="s">
        <v>30</v>
      </c>
      <c r="G954" t="s">
        <v>2165</v>
      </c>
      <c r="H954" t="s">
        <v>14</v>
      </c>
      <c r="I954" t="s">
        <v>90</v>
      </c>
      <c r="J954" t="s">
        <v>2166</v>
      </c>
      <c r="K954" t="s">
        <v>17</v>
      </c>
      <c r="L954">
        <v>25.472000000000001</v>
      </c>
    </row>
    <row r="955" spans="1:12" x14ac:dyDescent="0.3">
      <c r="A955" t="s">
        <v>2167</v>
      </c>
      <c r="B955">
        <v>28</v>
      </c>
      <c r="C955">
        <v>12</v>
      </c>
      <c r="D955">
        <v>2018</v>
      </c>
      <c r="E955" t="s">
        <v>2168</v>
      </c>
      <c r="F955" t="s">
        <v>30</v>
      </c>
      <c r="G955" t="s">
        <v>2169</v>
      </c>
      <c r="H955" t="s">
        <v>14</v>
      </c>
      <c r="I955" t="s">
        <v>61</v>
      </c>
      <c r="J955" t="s">
        <v>625</v>
      </c>
      <c r="K955" t="s">
        <v>26</v>
      </c>
      <c r="L955">
        <v>27.167999999999999</v>
      </c>
    </row>
    <row r="956" spans="1:12" x14ac:dyDescent="0.3">
      <c r="A956" t="s">
        <v>2167</v>
      </c>
      <c r="B956">
        <v>28</v>
      </c>
      <c r="C956">
        <v>12</v>
      </c>
      <c r="D956">
        <v>2018</v>
      </c>
      <c r="E956" t="s">
        <v>2168</v>
      </c>
      <c r="F956" t="s">
        <v>30</v>
      </c>
      <c r="G956" t="s">
        <v>2169</v>
      </c>
      <c r="H956" t="s">
        <v>14</v>
      </c>
      <c r="I956" t="s">
        <v>61</v>
      </c>
      <c r="J956" t="s">
        <v>772</v>
      </c>
      <c r="K956" t="s">
        <v>17</v>
      </c>
      <c r="L956">
        <v>78.852800000000002</v>
      </c>
    </row>
    <row r="957" spans="1:12" x14ac:dyDescent="0.3">
      <c r="A957" t="s">
        <v>2170</v>
      </c>
      <c r="B957">
        <v>30</v>
      </c>
      <c r="C957">
        <v>11</v>
      </c>
      <c r="D957">
        <v>2018</v>
      </c>
      <c r="E957" t="s">
        <v>2171</v>
      </c>
      <c r="F957" t="s">
        <v>30</v>
      </c>
      <c r="G957" t="s">
        <v>2172</v>
      </c>
      <c r="H957" t="s">
        <v>14</v>
      </c>
      <c r="I957" t="s">
        <v>15</v>
      </c>
      <c r="J957" t="s">
        <v>181</v>
      </c>
      <c r="K957" t="s">
        <v>26</v>
      </c>
      <c r="L957">
        <v>173.8</v>
      </c>
    </row>
    <row r="958" spans="1:12" x14ac:dyDescent="0.3">
      <c r="A958" t="s">
        <v>2173</v>
      </c>
      <c r="B958">
        <v>15</v>
      </c>
      <c r="C958">
        <v>5</v>
      </c>
      <c r="D958">
        <v>2018</v>
      </c>
      <c r="E958" t="s">
        <v>2175</v>
      </c>
      <c r="F958" t="s">
        <v>12</v>
      </c>
      <c r="G958" t="s">
        <v>2176</v>
      </c>
      <c r="H958" t="s">
        <v>14</v>
      </c>
      <c r="I958" t="s">
        <v>24</v>
      </c>
      <c r="J958" t="s">
        <v>1985</v>
      </c>
      <c r="K958" t="s">
        <v>41</v>
      </c>
      <c r="L958">
        <v>29.591999999999999</v>
      </c>
    </row>
    <row r="959" spans="1:12" x14ac:dyDescent="0.3">
      <c r="A959" t="s">
        <v>2173</v>
      </c>
      <c r="B959">
        <v>15</v>
      </c>
      <c r="C959">
        <v>5</v>
      </c>
      <c r="D959">
        <v>2018</v>
      </c>
      <c r="E959" t="s">
        <v>2175</v>
      </c>
      <c r="F959" t="s">
        <v>12</v>
      </c>
      <c r="G959" t="s">
        <v>2176</v>
      </c>
      <c r="H959" t="s">
        <v>14</v>
      </c>
      <c r="I959" t="s">
        <v>24</v>
      </c>
      <c r="J959" t="s">
        <v>2177</v>
      </c>
      <c r="K959" t="s">
        <v>26</v>
      </c>
      <c r="L959">
        <v>4.7519999999999998</v>
      </c>
    </row>
    <row r="960" spans="1:12" x14ac:dyDescent="0.3">
      <c r="A960" t="s">
        <v>2173</v>
      </c>
      <c r="B960">
        <v>15</v>
      </c>
      <c r="C960">
        <v>5</v>
      </c>
      <c r="D960">
        <v>2018</v>
      </c>
      <c r="E960" t="s">
        <v>2175</v>
      </c>
      <c r="F960" t="s">
        <v>12</v>
      </c>
      <c r="G960" t="s">
        <v>2176</v>
      </c>
      <c r="H960" t="s">
        <v>14</v>
      </c>
      <c r="I960" t="s">
        <v>24</v>
      </c>
      <c r="J960" t="s">
        <v>2178</v>
      </c>
      <c r="K960" t="s">
        <v>26</v>
      </c>
      <c r="L960">
        <v>15.552</v>
      </c>
    </row>
    <row r="961" spans="1:12" x14ac:dyDescent="0.3">
      <c r="A961" t="s">
        <v>2179</v>
      </c>
      <c r="B961">
        <v>22</v>
      </c>
      <c r="C961">
        <v>9</v>
      </c>
      <c r="D961">
        <v>2016</v>
      </c>
      <c r="E961" t="s">
        <v>1422</v>
      </c>
      <c r="F961" t="s">
        <v>930</v>
      </c>
      <c r="G961" t="s">
        <v>2180</v>
      </c>
      <c r="H961" t="s">
        <v>14</v>
      </c>
      <c r="I961" t="s">
        <v>24</v>
      </c>
      <c r="J961" t="s">
        <v>2181</v>
      </c>
      <c r="K961" t="s">
        <v>17</v>
      </c>
      <c r="L961">
        <v>204.6</v>
      </c>
    </row>
    <row r="962" spans="1:12" x14ac:dyDescent="0.3">
      <c r="A962" t="s">
        <v>2182</v>
      </c>
      <c r="B962">
        <v>14</v>
      </c>
      <c r="C962">
        <v>11</v>
      </c>
      <c r="D962">
        <v>2018</v>
      </c>
      <c r="E962" t="s">
        <v>787</v>
      </c>
      <c r="F962" t="s">
        <v>30</v>
      </c>
      <c r="G962" t="s">
        <v>2183</v>
      </c>
      <c r="H962" t="s">
        <v>23</v>
      </c>
      <c r="I962" t="s">
        <v>24</v>
      </c>
      <c r="J962" t="s">
        <v>673</v>
      </c>
      <c r="K962" t="s">
        <v>17</v>
      </c>
      <c r="L962">
        <v>321.56799999999998</v>
      </c>
    </row>
    <row r="963" spans="1:12" x14ac:dyDescent="0.3">
      <c r="A963" t="s">
        <v>2184</v>
      </c>
      <c r="B963">
        <v>27</v>
      </c>
      <c r="C963">
        <v>11</v>
      </c>
      <c r="D963">
        <v>2016</v>
      </c>
      <c r="E963" t="s">
        <v>2185</v>
      </c>
      <c r="F963" t="s">
        <v>30</v>
      </c>
      <c r="G963" t="s">
        <v>2186</v>
      </c>
      <c r="H963" t="s">
        <v>60</v>
      </c>
      <c r="I963" t="s">
        <v>15</v>
      </c>
      <c r="J963" t="s">
        <v>2187</v>
      </c>
      <c r="K963" t="s">
        <v>26</v>
      </c>
      <c r="L963">
        <v>6.24</v>
      </c>
    </row>
    <row r="964" spans="1:12" x14ac:dyDescent="0.3">
      <c r="A964" t="s">
        <v>2188</v>
      </c>
      <c r="B964">
        <v>1</v>
      </c>
      <c r="C964">
        <v>9</v>
      </c>
      <c r="D964">
        <v>2017</v>
      </c>
      <c r="E964" t="s">
        <v>2189</v>
      </c>
      <c r="F964" t="s">
        <v>119</v>
      </c>
      <c r="G964" t="s">
        <v>339</v>
      </c>
      <c r="H964" t="s">
        <v>23</v>
      </c>
      <c r="I964" t="s">
        <v>24</v>
      </c>
      <c r="J964" t="s">
        <v>1308</v>
      </c>
      <c r="K964" t="s">
        <v>26</v>
      </c>
      <c r="L964">
        <v>21.88</v>
      </c>
    </row>
    <row r="965" spans="1:12" x14ac:dyDescent="0.3">
      <c r="A965" t="s">
        <v>2190</v>
      </c>
      <c r="B965">
        <v>22</v>
      </c>
      <c r="C965">
        <v>9</v>
      </c>
      <c r="D965">
        <v>2015</v>
      </c>
      <c r="E965" t="s">
        <v>835</v>
      </c>
      <c r="F965" t="s">
        <v>12</v>
      </c>
      <c r="G965" t="s">
        <v>2067</v>
      </c>
      <c r="H965" t="s">
        <v>14</v>
      </c>
      <c r="I965" t="s">
        <v>15</v>
      </c>
      <c r="J965" t="s">
        <v>2192</v>
      </c>
      <c r="K965" t="s">
        <v>26</v>
      </c>
      <c r="L965">
        <v>4.6079999999999997</v>
      </c>
    </row>
    <row r="966" spans="1:12" x14ac:dyDescent="0.3">
      <c r="A966" t="s">
        <v>2193</v>
      </c>
      <c r="B966">
        <v>9</v>
      </c>
      <c r="C966">
        <v>4</v>
      </c>
      <c r="D966">
        <v>2018</v>
      </c>
      <c r="E966" t="s">
        <v>2194</v>
      </c>
      <c r="F966" t="s">
        <v>119</v>
      </c>
      <c r="G966" t="s">
        <v>2195</v>
      </c>
      <c r="H966" t="s">
        <v>60</v>
      </c>
      <c r="I966" t="s">
        <v>90</v>
      </c>
      <c r="J966" t="s">
        <v>2196</v>
      </c>
      <c r="K966" t="s">
        <v>26</v>
      </c>
      <c r="L966">
        <v>9.82</v>
      </c>
    </row>
    <row r="967" spans="1:12" x14ac:dyDescent="0.3">
      <c r="A967" t="s">
        <v>2193</v>
      </c>
      <c r="B967">
        <v>9</v>
      </c>
      <c r="C967">
        <v>4</v>
      </c>
      <c r="D967">
        <v>2018</v>
      </c>
      <c r="E967" t="s">
        <v>2194</v>
      </c>
      <c r="F967" t="s">
        <v>119</v>
      </c>
      <c r="G967" t="s">
        <v>2195</v>
      </c>
      <c r="H967" t="s">
        <v>60</v>
      </c>
      <c r="I967" t="s">
        <v>90</v>
      </c>
      <c r="J967" t="s">
        <v>1052</v>
      </c>
      <c r="K967" t="s">
        <v>26</v>
      </c>
      <c r="L967">
        <v>35.97</v>
      </c>
    </row>
    <row r="968" spans="1:12" x14ac:dyDescent="0.3">
      <c r="A968" t="s">
        <v>2193</v>
      </c>
      <c r="B968">
        <v>9</v>
      </c>
      <c r="C968">
        <v>4</v>
      </c>
      <c r="D968">
        <v>2018</v>
      </c>
      <c r="E968" t="s">
        <v>2194</v>
      </c>
      <c r="F968" t="s">
        <v>119</v>
      </c>
      <c r="G968" t="s">
        <v>2195</v>
      </c>
      <c r="H968" t="s">
        <v>60</v>
      </c>
      <c r="I968" t="s">
        <v>90</v>
      </c>
      <c r="J968" t="s">
        <v>2197</v>
      </c>
      <c r="K968" t="s">
        <v>26</v>
      </c>
      <c r="L968">
        <v>12.96</v>
      </c>
    </row>
    <row r="969" spans="1:12" x14ac:dyDescent="0.3">
      <c r="A969" t="s">
        <v>2193</v>
      </c>
      <c r="B969">
        <v>9</v>
      </c>
      <c r="C969">
        <v>4</v>
      </c>
      <c r="D969">
        <v>2018</v>
      </c>
      <c r="E969" t="s">
        <v>2194</v>
      </c>
      <c r="F969" t="s">
        <v>119</v>
      </c>
      <c r="G969" t="s">
        <v>2195</v>
      </c>
      <c r="H969" t="s">
        <v>60</v>
      </c>
      <c r="I969" t="s">
        <v>90</v>
      </c>
      <c r="J969" t="s">
        <v>2198</v>
      </c>
      <c r="K969" t="s">
        <v>26</v>
      </c>
      <c r="L969">
        <v>191.6</v>
      </c>
    </row>
    <row r="970" spans="1:12" x14ac:dyDescent="0.3">
      <c r="A970" t="s">
        <v>2193</v>
      </c>
      <c r="B970">
        <v>9</v>
      </c>
      <c r="C970">
        <v>4</v>
      </c>
      <c r="D970">
        <v>2018</v>
      </c>
      <c r="E970" t="s">
        <v>2194</v>
      </c>
      <c r="F970" t="s">
        <v>119</v>
      </c>
      <c r="G970" t="s">
        <v>2195</v>
      </c>
      <c r="H970" t="s">
        <v>60</v>
      </c>
      <c r="I970" t="s">
        <v>90</v>
      </c>
      <c r="J970" t="s">
        <v>2192</v>
      </c>
      <c r="K970" t="s">
        <v>26</v>
      </c>
      <c r="L970">
        <v>8.64</v>
      </c>
    </row>
    <row r="971" spans="1:12" x14ac:dyDescent="0.3">
      <c r="A971" t="s">
        <v>2193</v>
      </c>
      <c r="B971">
        <v>9</v>
      </c>
      <c r="C971">
        <v>4</v>
      </c>
      <c r="D971">
        <v>2018</v>
      </c>
      <c r="E971" t="s">
        <v>2194</v>
      </c>
      <c r="F971" t="s">
        <v>119</v>
      </c>
      <c r="G971" t="s">
        <v>2195</v>
      </c>
      <c r="H971" t="s">
        <v>60</v>
      </c>
      <c r="I971" t="s">
        <v>90</v>
      </c>
      <c r="J971" t="s">
        <v>2199</v>
      </c>
      <c r="K971" t="s">
        <v>26</v>
      </c>
      <c r="L971">
        <v>501.81</v>
      </c>
    </row>
    <row r="972" spans="1:12" x14ac:dyDescent="0.3">
      <c r="A972" t="s">
        <v>2200</v>
      </c>
      <c r="B972">
        <v>16</v>
      </c>
      <c r="C972">
        <v>1</v>
      </c>
      <c r="D972">
        <v>2015</v>
      </c>
      <c r="E972" t="s">
        <v>2202</v>
      </c>
      <c r="F972" t="s">
        <v>12</v>
      </c>
      <c r="G972" t="s">
        <v>678</v>
      </c>
      <c r="H972" t="s">
        <v>14</v>
      </c>
      <c r="I972" t="s">
        <v>90</v>
      </c>
      <c r="J972" t="s">
        <v>2203</v>
      </c>
      <c r="K972" t="s">
        <v>17</v>
      </c>
      <c r="L972">
        <v>127.104</v>
      </c>
    </row>
    <row r="973" spans="1:12" x14ac:dyDescent="0.3">
      <c r="A973" t="s">
        <v>2200</v>
      </c>
      <c r="B973">
        <v>16</v>
      </c>
      <c r="C973">
        <v>1</v>
      </c>
      <c r="D973">
        <v>2015</v>
      </c>
      <c r="E973" t="s">
        <v>2202</v>
      </c>
      <c r="F973" t="s">
        <v>12</v>
      </c>
      <c r="G973" t="s">
        <v>678</v>
      </c>
      <c r="H973" t="s">
        <v>14</v>
      </c>
      <c r="I973" t="s">
        <v>90</v>
      </c>
      <c r="J973" t="s">
        <v>860</v>
      </c>
      <c r="K973" t="s">
        <v>41</v>
      </c>
      <c r="L973">
        <v>124.2</v>
      </c>
    </row>
    <row r="974" spans="1:12" x14ac:dyDescent="0.3">
      <c r="A974" t="s">
        <v>2200</v>
      </c>
      <c r="B974">
        <v>16</v>
      </c>
      <c r="C974">
        <v>1</v>
      </c>
      <c r="D974">
        <v>2015</v>
      </c>
      <c r="E974" t="s">
        <v>2202</v>
      </c>
      <c r="F974" t="s">
        <v>12</v>
      </c>
      <c r="G974" t="s">
        <v>678</v>
      </c>
      <c r="H974" t="s">
        <v>14</v>
      </c>
      <c r="I974" t="s">
        <v>90</v>
      </c>
      <c r="J974" t="s">
        <v>1658</v>
      </c>
      <c r="K974" t="s">
        <v>26</v>
      </c>
      <c r="L974">
        <v>18.588000000000001</v>
      </c>
    </row>
    <row r="975" spans="1:12" x14ac:dyDescent="0.3">
      <c r="A975" t="s">
        <v>2200</v>
      </c>
      <c r="B975">
        <v>16</v>
      </c>
      <c r="C975">
        <v>1</v>
      </c>
      <c r="D975">
        <v>2015</v>
      </c>
      <c r="E975" t="s">
        <v>2202</v>
      </c>
      <c r="F975" t="s">
        <v>12</v>
      </c>
      <c r="G975" t="s">
        <v>678</v>
      </c>
      <c r="H975" t="s">
        <v>14</v>
      </c>
      <c r="I975" t="s">
        <v>90</v>
      </c>
      <c r="J975" t="s">
        <v>854</v>
      </c>
      <c r="K975" t="s">
        <v>26</v>
      </c>
      <c r="L975">
        <v>30.071999999999999</v>
      </c>
    </row>
    <row r="976" spans="1:12" x14ac:dyDescent="0.3">
      <c r="A976" t="s">
        <v>2204</v>
      </c>
      <c r="B976">
        <v>5</v>
      </c>
      <c r="C976">
        <v>10</v>
      </c>
      <c r="D976">
        <v>2018</v>
      </c>
      <c r="E976" t="s">
        <v>1086</v>
      </c>
      <c r="F976" t="s">
        <v>12</v>
      </c>
      <c r="G976" t="s">
        <v>1742</v>
      </c>
      <c r="H976" t="s">
        <v>60</v>
      </c>
      <c r="I976" t="s">
        <v>90</v>
      </c>
      <c r="J976" t="s">
        <v>1294</v>
      </c>
      <c r="K976" t="s">
        <v>41</v>
      </c>
      <c r="L976">
        <v>160.93</v>
      </c>
    </row>
    <row r="977" spans="1:12" x14ac:dyDescent="0.3">
      <c r="A977" t="s">
        <v>2204</v>
      </c>
      <c r="B977">
        <v>5</v>
      </c>
      <c r="C977">
        <v>10</v>
      </c>
      <c r="D977">
        <v>2018</v>
      </c>
      <c r="E977" t="s">
        <v>1086</v>
      </c>
      <c r="F977" t="s">
        <v>12</v>
      </c>
      <c r="G977" t="s">
        <v>1742</v>
      </c>
      <c r="H977" t="s">
        <v>60</v>
      </c>
      <c r="I977" t="s">
        <v>90</v>
      </c>
      <c r="J977" t="s">
        <v>1006</v>
      </c>
      <c r="K977" t="s">
        <v>26</v>
      </c>
      <c r="L977">
        <v>75.792000000000002</v>
      </c>
    </row>
    <row r="978" spans="1:12" x14ac:dyDescent="0.3">
      <c r="A978" t="s">
        <v>2206</v>
      </c>
      <c r="B978">
        <v>9</v>
      </c>
      <c r="C978">
        <v>7</v>
      </c>
      <c r="D978">
        <v>2018</v>
      </c>
      <c r="E978" t="s">
        <v>2208</v>
      </c>
      <c r="F978" t="s">
        <v>30</v>
      </c>
      <c r="G978" t="s">
        <v>894</v>
      </c>
      <c r="H978" t="s">
        <v>14</v>
      </c>
      <c r="I978" t="s">
        <v>24</v>
      </c>
      <c r="J978" t="s">
        <v>2209</v>
      </c>
      <c r="K978" t="s">
        <v>26</v>
      </c>
      <c r="L978">
        <v>1.08</v>
      </c>
    </row>
    <row r="979" spans="1:12" x14ac:dyDescent="0.3">
      <c r="A979" t="s">
        <v>2210</v>
      </c>
      <c r="B979">
        <v>7</v>
      </c>
      <c r="C979">
        <v>1</v>
      </c>
      <c r="D979">
        <v>2018</v>
      </c>
      <c r="E979" t="s">
        <v>2212</v>
      </c>
      <c r="F979" t="s">
        <v>119</v>
      </c>
      <c r="G979" t="s">
        <v>1892</v>
      </c>
      <c r="H979" t="s">
        <v>23</v>
      </c>
      <c r="I979" t="s">
        <v>61</v>
      </c>
      <c r="J979" t="s">
        <v>483</v>
      </c>
      <c r="K979" t="s">
        <v>41</v>
      </c>
      <c r="L979">
        <v>3059.982</v>
      </c>
    </row>
    <row r="980" spans="1:12" x14ac:dyDescent="0.3">
      <c r="A980" t="s">
        <v>2213</v>
      </c>
      <c r="B980">
        <v>30</v>
      </c>
      <c r="C980">
        <v>5</v>
      </c>
      <c r="D980">
        <v>2017</v>
      </c>
      <c r="E980" t="s">
        <v>2214</v>
      </c>
      <c r="F980" t="s">
        <v>119</v>
      </c>
      <c r="G980" t="s">
        <v>2215</v>
      </c>
      <c r="H980" t="s">
        <v>14</v>
      </c>
      <c r="I980" t="s">
        <v>15</v>
      </c>
      <c r="J980" t="s">
        <v>1480</v>
      </c>
      <c r="K980" t="s">
        <v>26</v>
      </c>
      <c r="L980">
        <v>3.282</v>
      </c>
    </row>
    <row r="981" spans="1:12" x14ac:dyDescent="0.3">
      <c r="A981" t="s">
        <v>2216</v>
      </c>
      <c r="B981">
        <v>9</v>
      </c>
      <c r="C981">
        <v>12</v>
      </c>
      <c r="D981">
        <v>2016</v>
      </c>
      <c r="E981" t="s">
        <v>1768</v>
      </c>
      <c r="F981" t="s">
        <v>119</v>
      </c>
      <c r="G981" t="s">
        <v>230</v>
      </c>
      <c r="H981" t="s">
        <v>23</v>
      </c>
      <c r="I981" t="s">
        <v>61</v>
      </c>
      <c r="J981" t="s">
        <v>2217</v>
      </c>
      <c r="K981" t="s">
        <v>26</v>
      </c>
      <c r="L981">
        <v>34.020000000000003</v>
      </c>
    </row>
    <row r="982" spans="1:12" x14ac:dyDescent="0.3">
      <c r="A982" t="s">
        <v>2218</v>
      </c>
      <c r="B982">
        <v>3</v>
      </c>
      <c r="C982">
        <v>10</v>
      </c>
      <c r="D982">
        <v>2017</v>
      </c>
      <c r="E982" t="s">
        <v>2219</v>
      </c>
      <c r="F982" t="s">
        <v>30</v>
      </c>
      <c r="G982" t="s">
        <v>95</v>
      </c>
      <c r="H982" t="s">
        <v>14</v>
      </c>
      <c r="I982" t="s">
        <v>90</v>
      </c>
      <c r="J982" t="s">
        <v>1839</v>
      </c>
      <c r="K982" t="s">
        <v>17</v>
      </c>
      <c r="L982">
        <v>599.29200000000003</v>
      </c>
    </row>
    <row r="983" spans="1:12" x14ac:dyDescent="0.3">
      <c r="A983" t="s">
        <v>2220</v>
      </c>
      <c r="B983">
        <v>11</v>
      </c>
      <c r="C983">
        <v>11</v>
      </c>
      <c r="D983">
        <v>2015</v>
      </c>
      <c r="E983" t="s">
        <v>2221</v>
      </c>
      <c r="F983" t="s">
        <v>12</v>
      </c>
      <c r="G983" t="s">
        <v>2222</v>
      </c>
      <c r="H983" t="s">
        <v>14</v>
      </c>
      <c r="I983" t="s">
        <v>24</v>
      </c>
      <c r="J983" t="s">
        <v>2223</v>
      </c>
      <c r="K983" t="s">
        <v>26</v>
      </c>
      <c r="L983">
        <v>3.3919999999999999</v>
      </c>
    </row>
    <row r="984" spans="1:12" x14ac:dyDescent="0.3">
      <c r="A984" t="s">
        <v>2220</v>
      </c>
      <c r="B984">
        <v>11</v>
      </c>
      <c r="C984">
        <v>11</v>
      </c>
      <c r="D984">
        <v>2015</v>
      </c>
      <c r="E984" t="s">
        <v>2221</v>
      </c>
      <c r="F984" t="s">
        <v>12</v>
      </c>
      <c r="G984" t="s">
        <v>2222</v>
      </c>
      <c r="H984" t="s">
        <v>14</v>
      </c>
      <c r="I984" t="s">
        <v>24</v>
      </c>
      <c r="J984" t="s">
        <v>2224</v>
      </c>
      <c r="K984" t="s">
        <v>41</v>
      </c>
      <c r="L984">
        <v>559.98400000000004</v>
      </c>
    </row>
    <row r="985" spans="1:12" x14ac:dyDescent="0.3">
      <c r="A985" t="s">
        <v>2220</v>
      </c>
      <c r="B985">
        <v>11</v>
      </c>
      <c r="C985">
        <v>11</v>
      </c>
      <c r="D985">
        <v>2015</v>
      </c>
      <c r="E985" t="s">
        <v>2221</v>
      </c>
      <c r="F985" t="s">
        <v>12</v>
      </c>
      <c r="G985" t="s">
        <v>2222</v>
      </c>
      <c r="H985" t="s">
        <v>14</v>
      </c>
      <c r="I985" t="s">
        <v>24</v>
      </c>
      <c r="J985" t="s">
        <v>1918</v>
      </c>
      <c r="K985" t="s">
        <v>17</v>
      </c>
      <c r="L985">
        <v>603.91999999999996</v>
      </c>
    </row>
    <row r="986" spans="1:12" x14ac:dyDescent="0.3">
      <c r="A986" t="s">
        <v>2225</v>
      </c>
      <c r="B986">
        <v>29</v>
      </c>
      <c r="C986">
        <v>9</v>
      </c>
      <c r="D986">
        <v>2018</v>
      </c>
      <c r="E986" t="s">
        <v>2205</v>
      </c>
      <c r="F986" t="s">
        <v>30</v>
      </c>
      <c r="G986" t="s">
        <v>2226</v>
      </c>
      <c r="H986" t="s">
        <v>60</v>
      </c>
      <c r="I986" t="s">
        <v>61</v>
      </c>
      <c r="J986" t="s">
        <v>1846</v>
      </c>
      <c r="K986" t="s">
        <v>26</v>
      </c>
      <c r="L986">
        <v>7.968</v>
      </c>
    </row>
    <row r="987" spans="1:12" x14ac:dyDescent="0.3">
      <c r="A987" t="s">
        <v>2225</v>
      </c>
      <c r="B987">
        <v>29</v>
      </c>
      <c r="C987">
        <v>9</v>
      </c>
      <c r="D987">
        <v>2018</v>
      </c>
      <c r="E987" t="s">
        <v>2205</v>
      </c>
      <c r="F987" t="s">
        <v>30</v>
      </c>
      <c r="G987" t="s">
        <v>2226</v>
      </c>
      <c r="H987" t="s">
        <v>60</v>
      </c>
      <c r="I987" t="s">
        <v>61</v>
      </c>
      <c r="J987" t="s">
        <v>2227</v>
      </c>
      <c r="K987" t="s">
        <v>26</v>
      </c>
      <c r="L987">
        <v>27.968</v>
      </c>
    </row>
    <row r="988" spans="1:12" x14ac:dyDescent="0.3">
      <c r="A988" t="s">
        <v>2225</v>
      </c>
      <c r="B988">
        <v>29</v>
      </c>
      <c r="C988">
        <v>9</v>
      </c>
      <c r="D988">
        <v>2018</v>
      </c>
      <c r="E988" t="s">
        <v>2205</v>
      </c>
      <c r="F988" t="s">
        <v>30</v>
      </c>
      <c r="G988" t="s">
        <v>2226</v>
      </c>
      <c r="H988" t="s">
        <v>60</v>
      </c>
      <c r="I988" t="s">
        <v>61</v>
      </c>
      <c r="J988" t="s">
        <v>2228</v>
      </c>
      <c r="K988" t="s">
        <v>41</v>
      </c>
      <c r="L988">
        <v>336.51</v>
      </c>
    </row>
    <row r="989" spans="1:12" x14ac:dyDescent="0.3">
      <c r="A989" t="s">
        <v>2229</v>
      </c>
      <c r="B989">
        <v>10</v>
      </c>
      <c r="C989">
        <v>3</v>
      </c>
      <c r="D989">
        <v>2016</v>
      </c>
      <c r="E989" t="s">
        <v>2230</v>
      </c>
      <c r="F989" t="s">
        <v>930</v>
      </c>
      <c r="G989" t="s">
        <v>2231</v>
      </c>
      <c r="H989" t="s">
        <v>14</v>
      </c>
      <c r="I989" t="s">
        <v>61</v>
      </c>
      <c r="J989" t="s">
        <v>2232</v>
      </c>
      <c r="K989" t="s">
        <v>26</v>
      </c>
      <c r="L989">
        <v>1.1120000000000001</v>
      </c>
    </row>
    <row r="990" spans="1:12" x14ac:dyDescent="0.3">
      <c r="A990" t="s">
        <v>2233</v>
      </c>
      <c r="B990">
        <v>21</v>
      </c>
      <c r="C990">
        <v>5</v>
      </c>
      <c r="D990">
        <v>2018</v>
      </c>
      <c r="E990" t="s">
        <v>2235</v>
      </c>
      <c r="F990" t="s">
        <v>30</v>
      </c>
      <c r="G990" t="s">
        <v>1197</v>
      </c>
      <c r="H990" t="s">
        <v>23</v>
      </c>
      <c r="I990" t="s">
        <v>90</v>
      </c>
      <c r="J990" t="s">
        <v>1644</v>
      </c>
      <c r="K990" t="s">
        <v>17</v>
      </c>
      <c r="L990">
        <v>520.04999999999995</v>
      </c>
    </row>
    <row r="991" spans="1:12" x14ac:dyDescent="0.3">
      <c r="A991" t="s">
        <v>2233</v>
      </c>
      <c r="B991">
        <v>21</v>
      </c>
      <c r="C991">
        <v>5</v>
      </c>
      <c r="D991">
        <v>2018</v>
      </c>
      <c r="E991" t="s">
        <v>2235</v>
      </c>
      <c r="F991" t="s">
        <v>30</v>
      </c>
      <c r="G991" t="s">
        <v>1197</v>
      </c>
      <c r="H991" t="s">
        <v>23</v>
      </c>
      <c r="I991" t="s">
        <v>90</v>
      </c>
      <c r="J991" t="s">
        <v>2236</v>
      </c>
      <c r="K991" t="s">
        <v>26</v>
      </c>
      <c r="L991">
        <v>17.97</v>
      </c>
    </row>
    <row r="992" spans="1:12" x14ac:dyDescent="0.3">
      <c r="A992" t="s">
        <v>2237</v>
      </c>
      <c r="B992">
        <v>29</v>
      </c>
      <c r="C992">
        <v>3</v>
      </c>
      <c r="D992">
        <v>2016</v>
      </c>
      <c r="E992" t="s">
        <v>2239</v>
      </c>
      <c r="F992" t="s">
        <v>12</v>
      </c>
      <c r="G992" t="s">
        <v>2240</v>
      </c>
      <c r="H992" t="s">
        <v>60</v>
      </c>
      <c r="I992" t="s">
        <v>15</v>
      </c>
      <c r="J992" t="s">
        <v>811</v>
      </c>
      <c r="K992" t="s">
        <v>17</v>
      </c>
      <c r="L992">
        <v>1166.92</v>
      </c>
    </row>
    <row r="993" spans="1:12" x14ac:dyDescent="0.3">
      <c r="A993" t="s">
        <v>2241</v>
      </c>
      <c r="B993">
        <v>9</v>
      </c>
      <c r="C993">
        <v>9</v>
      </c>
      <c r="D993">
        <v>2017</v>
      </c>
      <c r="E993" t="s">
        <v>302</v>
      </c>
      <c r="F993" t="s">
        <v>119</v>
      </c>
      <c r="G993" t="s">
        <v>382</v>
      </c>
      <c r="H993" t="s">
        <v>14</v>
      </c>
      <c r="I993" t="s">
        <v>90</v>
      </c>
      <c r="J993" t="s">
        <v>1808</v>
      </c>
      <c r="K993" t="s">
        <v>26</v>
      </c>
      <c r="L993">
        <v>14.624000000000001</v>
      </c>
    </row>
    <row r="994" spans="1:12" x14ac:dyDescent="0.3">
      <c r="A994" t="s">
        <v>2243</v>
      </c>
      <c r="B994">
        <v>26</v>
      </c>
      <c r="C994">
        <v>8</v>
      </c>
      <c r="D994">
        <v>2017</v>
      </c>
      <c r="E994" t="s">
        <v>1746</v>
      </c>
      <c r="F994" t="s">
        <v>119</v>
      </c>
      <c r="G994" t="s">
        <v>1758</v>
      </c>
      <c r="H994" t="s">
        <v>14</v>
      </c>
      <c r="I994" t="s">
        <v>24</v>
      </c>
      <c r="J994" t="s">
        <v>769</v>
      </c>
      <c r="K994" t="s">
        <v>26</v>
      </c>
      <c r="L994">
        <v>10.23</v>
      </c>
    </row>
    <row r="995" spans="1:12" x14ac:dyDescent="0.3">
      <c r="A995" t="s">
        <v>2243</v>
      </c>
      <c r="B995">
        <v>26</v>
      </c>
      <c r="C995">
        <v>8</v>
      </c>
      <c r="D995">
        <v>2017</v>
      </c>
      <c r="E995" t="s">
        <v>1746</v>
      </c>
      <c r="F995" t="s">
        <v>119</v>
      </c>
      <c r="G995" t="s">
        <v>1758</v>
      </c>
      <c r="H995" t="s">
        <v>14</v>
      </c>
      <c r="I995" t="s">
        <v>24</v>
      </c>
      <c r="J995" t="s">
        <v>2245</v>
      </c>
      <c r="K995" t="s">
        <v>26</v>
      </c>
      <c r="L995">
        <v>154.9</v>
      </c>
    </row>
    <row r="996" spans="1:12" x14ac:dyDescent="0.3">
      <c r="A996" t="s">
        <v>2246</v>
      </c>
      <c r="B996">
        <v>21</v>
      </c>
      <c r="C996">
        <v>5</v>
      </c>
      <c r="D996">
        <v>2015</v>
      </c>
      <c r="E996" t="s">
        <v>2248</v>
      </c>
      <c r="F996" t="s">
        <v>30</v>
      </c>
      <c r="G996" t="s">
        <v>2249</v>
      </c>
      <c r="H996" t="s">
        <v>23</v>
      </c>
      <c r="I996" t="s">
        <v>15</v>
      </c>
      <c r="J996" t="s">
        <v>2250</v>
      </c>
      <c r="K996" t="s">
        <v>26</v>
      </c>
      <c r="L996">
        <v>2715.93</v>
      </c>
    </row>
    <row r="997" spans="1:12" x14ac:dyDescent="0.3">
      <c r="A997" t="s">
        <v>2246</v>
      </c>
      <c r="B997">
        <v>21</v>
      </c>
      <c r="C997">
        <v>5</v>
      </c>
      <c r="D997">
        <v>2015</v>
      </c>
      <c r="E997" t="s">
        <v>2248</v>
      </c>
      <c r="F997" t="s">
        <v>30</v>
      </c>
      <c r="G997" t="s">
        <v>2249</v>
      </c>
      <c r="H997" t="s">
        <v>23</v>
      </c>
      <c r="I997" t="s">
        <v>15</v>
      </c>
      <c r="J997" t="s">
        <v>1842</v>
      </c>
      <c r="K997" t="s">
        <v>41</v>
      </c>
      <c r="L997">
        <v>617.97</v>
      </c>
    </row>
    <row r="998" spans="1:12" x14ac:dyDescent="0.3">
      <c r="A998" t="s">
        <v>2251</v>
      </c>
      <c r="B998">
        <v>28</v>
      </c>
      <c r="C998">
        <v>10</v>
      </c>
      <c r="D998">
        <v>2016</v>
      </c>
      <c r="E998" t="s">
        <v>2253</v>
      </c>
      <c r="F998" t="s">
        <v>30</v>
      </c>
      <c r="G998" t="s">
        <v>2254</v>
      </c>
      <c r="H998" t="s">
        <v>14</v>
      </c>
      <c r="I998" t="s">
        <v>15</v>
      </c>
      <c r="J998" t="s">
        <v>2255</v>
      </c>
      <c r="K998" t="s">
        <v>26</v>
      </c>
      <c r="L998">
        <v>10.67</v>
      </c>
    </row>
    <row r="999" spans="1:12" x14ac:dyDescent="0.3">
      <c r="A999" t="s">
        <v>2251</v>
      </c>
      <c r="B999">
        <v>28</v>
      </c>
      <c r="C999">
        <v>10</v>
      </c>
      <c r="D999">
        <v>2016</v>
      </c>
      <c r="E999" t="s">
        <v>2253</v>
      </c>
      <c r="F999" t="s">
        <v>30</v>
      </c>
      <c r="G999" t="s">
        <v>2254</v>
      </c>
      <c r="H999" t="s">
        <v>14</v>
      </c>
      <c r="I999" t="s">
        <v>15</v>
      </c>
      <c r="J999" t="s">
        <v>2256</v>
      </c>
      <c r="K999" t="s">
        <v>26</v>
      </c>
      <c r="L999">
        <v>36.630000000000003</v>
      </c>
    </row>
    <row r="1000" spans="1:12" x14ac:dyDescent="0.3">
      <c r="A1000" t="s">
        <v>2251</v>
      </c>
      <c r="B1000">
        <v>28</v>
      </c>
      <c r="C1000">
        <v>10</v>
      </c>
      <c r="D1000">
        <v>2016</v>
      </c>
      <c r="E1000" t="s">
        <v>2253</v>
      </c>
      <c r="F1000" t="s">
        <v>30</v>
      </c>
      <c r="G1000" t="s">
        <v>2254</v>
      </c>
      <c r="H1000" t="s">
        <v>14</v>
      </c>
      <c r="I1000" t="s">
        <v>15</v>
      </c>
      <c r="J1000" t="s">
        <v>2257</v>
      </c>
      <c r="K1000" t="s">
        <v>17</v>
      </c>
      <c r="L1000">
        <v>24.1</v>
      </c>
    </row>
    <row r="1001" spans="1:12" x14ac:dyDescent="0.3">
      <c r="A1001" t="s">
        <v>2251</v>
      </c>
      <c r="B1001">
        <v>28</v>
      </c>
      <c r="C1001">
        <v>10</v>
      </c>
      <c r="D1001">
        <v>2016</v>
      </c>
      <c r="E1001" t="s">
        <v>2253</v>
      </c>
      <c r="F1001" t="s">
        <v>30</v>
      </c>
      <c r="G1001" t="s">
        <v>2254</v>
      </c>
      <c r="H1001" t="s">
        <v>14</v>
      </c>
      <c r="I1001" t="s">
        <v>15</v>
      </c>
      <c r="J1001" t="s">
        <v>810</v>
      </c>
      <c r="K1001" t="s">
        <v>17</v>
      </c>
      <c r="L1001">
        <v>33.11</v>
      </c>
    </row>
    <row r="1002" spans="1:12" x14ac:dyDescent="0.3">
      <c r="A1002" t="s">
        <v>2258</v>
      </c>
      <c r="B1002">
        <v>13</v>
      </c>
      <c r="C1002">
        <v>11</v>
      </c>
      <c r="D1002">
        <v>2017</v>
      </c>
      <c r="E1002" t="s">
        <v>2260</v>
      </c>
      <c r="F1002" t="s">
        <v>30</v>
      </c>
      <c r="G1002" t="s">
        <v>537</v>
      </c>
      <c r="H1002" t="s">
        <v>60</v>
      </c>
      <c r="I1002" t="s">
        <v>24</v>
      </c>
      <c r="J1002" t="s">
        <v>1925</v>
      </c>
      <c r="K1002" t="s">
        <v>26</v>
      </c>
      <c r="L1002">
        <v>44.02</v>
      </c>
    </row>
    <row r="1003" spans="1:12" x14ac:dyDescent="0.3">
      <c r="A1003" t="s">
        <v>2261</v>
      </c>
      <c r="B1003">
        <v>31</v>
      </c>
      <c r="C1003">
        <v>7</v>
      </c>
      <c r="D1003">
        <v>2016</v>
      </c>
      <c r="E1003" t="s">
        <v>730</v>
      </c>
      <c r="F1003" t="s">
        <v>930</v>
      </c>
      <c r="G1003" t="s">
        <v>1849</v>
      </c>
      <c r="H1003" t="s">
        <v>14</v>
      </c>
      <c r="I1003" t="s">
        <v>90</v>
      </c>
      <c r="J1003" t="s">
        <v>2262</v>
      </c>
      <c r="K1003" t="s">
        <v>41</v>
      </c>
      <c r="L1003">
        <v>2309.65</v>
      </c>
    </row>
    <row r="1004" spans="1:12" x14ac:dyDescent="0.3">
      <c r="A1004" t="s">
        <v>2261</v>
      </c>
      <c r="B1004">
        <v>31</v>
      </c>
      <c r="C1004">
        <v>7</v>
      </c>
      <c r="D1004">
        <v>2016</v>
      </c>
      <c r="E1004" t="s">
        <v>730</v>
      </c>
      <c r="F1004" t="s">
        <v>930</v>
      </c>
      <c r="G1004" t="s">
        <v>1849</v>
      </c>
      <c r="H1004" t="s">
        <v>14</v>
      </c>
      <c r="I1004" t="s">
        <v>90</v>
      </c>
      <c r="J1004" t="s">
        <v>755</v>
      </c>
      <c r="K1004" t="s">
        <v>17</v>
      </c>
      <c r="L1004">
        <v>1090.7819999999999</v>
      </c>
    </row>
    <row r="1005" spans="1:12" x14ac:dyDescent="0.3">
      <c r="A1005" t="s">
        <v>2261</v>
      </c>
      <c r="B1005">
        <v>31</v>
      </c>
      <c r="C1005">
        <v>7</v>
      </c>
      <c r="D1005">
        <v>2016</v>
      </c>
      <c r="E1005" t="s">
        <v>730</v>
      </c>
      <c r="F1005" t="s">
        <v>930</v>
      </c>
      <c r="G1005" t="s">
        <v>1849</v>
      </c>
      <c r="H1005" t="s">
        <v>14</v>
      </c>
      <c r="I1005" t="s">
        <v>90</v>
      </c>
      <c r="J1005" t="s">
        <v>2197</v>
      </c>
      <c r="K1005" t="s">
        <v>26</v>
      </c>
      <c r="L1005">
        <v>19.440000000000001</v>
      </c>
    </row>
    <row r="1006" spans="1:12" x14ac:dyDescent="0.3">
      <c r="A1006" t="s">
        <v>2263</v>
      </c>
      <c r="B1006">
        <v>27</v>
      </c>
      <c r="C1006">
        <v>8</v>
      </c>
      <c r="D1006">
        <v>2016</v>
      </c>
      <c r="E1006" t="s">
        <v>1782</v>
      </c>
      <c r="F1006" t="s">
        <v>30</v>
      </c>
      <c r="G1006" t="s">
        <v>2264</v>
      </c>
      <c r="H1006" t="s">
        <v>14</v>
      </c>
      <c r="I1006" t="s">
        <v>24</v>
      </c>
      <c r="J1006" t="s">
        <v>2265</v>
      </c>
      <c r="K1006" t="s">
        <v>26</v>
      </c>
      <c r="L1006">
        <v>484.65</v>
      </c>
    </row>
    <row r="1007" spans="1:12" x14ac:dyDescent="0.3">
      <c r="A1007" t="s">
        <v>2266</v>
      </c>
      <c r="B1007">
        <v>13</v>
      </c>
      <c r="C1007">
        <v>11</v>
      </c>
      <c r="D1007">
        <v>2016</v>
      </c>
      <c r="E1007" t="s">
        <v>319</v>
      </c>
      <c r="F1007" t="s">
        <v>30</v>
      </c>
      <c r="G1007" t="s">
        <v>1841</v>
      </c>
      <c r="H1007" t="s">
        <v>14</v>
      </c>
      <c r="I1007" t="s">
        <v>15</v>
      </c>
      <c r="J1007" t="s">
        <v>2012</v>
      </c>
      <c r="K1007" t="s">
        <v>26</v>
      </c>
      <c r="L1007">
        <v>115.29600000000001</v>
      </c>
    </row>
    <row r="1008" spans="1:12" x14ac:dyDescent="0.3">
      <c r="A1008" t="s">
        <v>2267</v>
      </c>
      <c r="B1008">
        <v>6</v>
      </c>
      <c r="C1008">
        <v>11</v>
      </c>
      <c r="D1008">
        <v>2016</v>
      </c>
      <c r="E1008" t="s">
        <v>1311</v>
      </c>
      <c r="F1008" t="s">
        <v>119</v>
      </c>
      <c r="G1008" t="s">
        <v>2268</v>
      </c>
      <c r="H1008" t="s">
        <v>14</v>
      </c>
      <c r="I1008" t="s">
        <v>24</v>
      </c>
      <c r="J1008" t="s">
        <v>351</v>
      </c>
      <c r="K1008" t="s">
        <v>26</v>
      </c>
      <c r="L1008">
        <v>7.08</v>
      </c>
    </row>
    <row r="1009" spans="1:12" x14ac:dyDescent="0.3">
      <c r="A1009" t="s">
        <v>2267</v>
      </c>
      <c r="B1009">
        <v>6</v>
      </c>
      <c r="C1009">
        <v>11</v>
      </c>
      <c r="D1009">
        <v>2016</v>
      </c>
      <c r="E1009" t="s">
        <v>1311</v>
      </c>
      <c r="F1009" t="s">
        <v>119</v>
      </c>
      <c r="G1009" t="s">
        <v>2268</v>
      </c>
      <c r="H1009" t="s">
        <v>14</v>
      </c>
      <c r="I1009" t="s">
        <v>24</v>
      </c>
      <c r="J1009" t="s">
        <v>2269</v>
      </c>
      <c r="K1009" t="s">
        <v>26</v>
      </c>
      <c r="L1009">
        <v>4.4009999999999998</v>
      </c>
    </row>
    <row r="1010" spans="1:12" x14ac:dyDescent="0.3">
      <c r="A1010" t="s">
        <v>2270</v>
      </c>
      <c r="B1010">
        <v>26</v>
      </c>
      <c r="C1010">
        <v>12</v>
      </c>
      <c r="D1010">
        <v>2018</v>
      </c>
      <c r="E1010" t="s">
        <v>2168</v>
      </c>
      <c r="F1010" t="s">
        <v>30</v>
      </c>
      <c r="G1010" t="s">
        <v>850</v>
      </c>
      <c r="H1010" t="s">
        <v>14</v>
      </c>
      <c r="I1010" t="s">
        <v>61</v>
      </c>
      <c r="J1010" t="s">
        <v>1184</v>
      </c>
      <c r="K1010" t="s">
        <v>26</v>
      </c>
      <c r="L1010">
        <v>44.75</v>
      </c>
    </row>
    <row r="1011" spans="1:12" x14ac:dyDescent="0.3">
      <c r="A1011" t="s">
        <v>2272</v>
      </c>
      <c r="B1011">
        <v>1</v>
      </c>
      <c r="C1011">
        <v>8</v>
      </c>
      <c r="D1011">
        <v>2018</v>
      </c>
      <c r="E1011" t="s">
        <v>1553</v>
      </c>
      <c r="F1011" t="s">
        <v>119</v>
      </c>
      <c r="G1011" t="s">
        <v>1519</v>
      </c>
      <c r="H1011" t="s">
        <v>14</v>
      </c>
      <c r="I1011" t="s">
        <v>61</v>
      </c>
      <c r="J1011" t="s">
        <v>488</v>
      </c>
      <c r="K1011" t="s">
        <v>41</v>
      </c>
      <c r="L1011">
        <v>95.983999999999995</v>
      </c>
    </row>
    <row r="1012" spans="1:12" x14ac:dyDescent="0.3">
      <c r="A1012" t="s">
        <v>2274</v>
      </c>
      <c r="B1012">
        <v>24</v>
      </c>
      <c r="C1012">
        <v>11</v>
      </c>
      <c r="D1012">
        <v>2015</v>
      </c>
      <c r="E1012" t="s">
        <v>235</v>
      </c>
      <c r="F1012" t="s">
        <v>119</v>
      </c>
      <c r="G1012" t="s">
        <v>2275</v>
      </c>
      <c r="H1012" t="s">
        <v>14</v>
      </c>
      <c r="I1012" t="s">
        <v>24</v>
      </c>
      <c r="J1012" t="s">
        <v>2276</v>
      </c>
      <c r="K1012" t="s">
        <v>17</v>
      </c>
      <c r="L1012">
        <v>151.72</v>
      </c>
    </row>
    <row r="1013" spans="1:12" x14ac:dyDescent="0.3">
      <c r="A1013" t="s">
        <v>2277</v>
      </c>
      <c r="B1013">
        <v>17</v>
      </c>
      <c r="C1013">
        <v>6</v>
      </c>
      <c r="D1013">
        <v>2018</v>
      </c>
      <c r="E1013" t="s">
        <v>1917</v>
      </c>
      <c r="F1013" t="s">
        <v>12</v>
      </c>
      <c r="G1013" t="s">
        <v>378</v>
      </c>
      <c r="H1013" t="s">
        <v>14</v>
      </c>
      <c r="I1013" t="s">
        <v>24</v>
      </c>
      <c r="J1013" t="s">
        <v>107</v>
      </c>
      <c r="K1013" t="s">
        <v>17</v>
      </c>
      <c r="L1013">
        <v>155.25</v>
      </c>
    </row>
    <row r="1014" spans="1:12" x14ac:dyDescent="0.3">
      <c r="A1014" t="s">
        <v>2277</v>
      </c>
      <c r="B1014">
        <v>17</v>
      </c>
      <c r="C1014">
        <v>6</v>
      </c>
      <c r="D1014">
        <v>2018</v>
      </c>
      <c r="E1014" t="s">
        <v>1917</v>
      </c>
      <c r="F1014" t="s">
        <v>12</v>
      </c>
      <c r="G1014" t="s">
        <v>378</v>
      </c>
      <c r="H1014" t="s">
        <v>14</v>
      </c>
      <c r="I1014" t="s">
        <v>24</v>
      </c>
      <c r="J1014" t="s">
        <v>2278</v>
      </c>
      <c r="K1014" t="s">
        <v>26</v>
      </c>
      <c r="L1014">
        <v>14.03</v>
      </c>
    </row>
    <row r="1015" spans="1:12" x14ac:dyDescent="0.3">
      <c r="A1015" t="s">
        <v>2279</v>
      </c>
      <c r="B1015">
        <v>21</v>
      </c>
      <c r="C1015">
        <v>12</v>
      </c>
      <c r="D1015">
        <v>2016</v>
      </c>
      <c r="E1015" t="s">
        <v>619</v>
      </c>
      <c r="F1015" t="s">
        <v>12</v>
      </c>
      <c r="G1015" t="s">
        <v>2281</v>
      </c>
      <c r="H1015" t="s">
        <v>14</v>
      </c>
      <c r="I1015" t="s">
        <v>24</v>
      </c>
      <c r="J1015" t="s">
        <v>631</v>
      </c>
      <c r="K1015" t="s">
        <v>17</v>
      </c>
      <c r="L1015">
        <v>1618.37</v>
      </c>
    </row>
    <row r="1016" spans="1:12" x14ac:dyDescent="0.3">
      <c r="A1016" t="s">
        <v>2279</v>
      </c>
      <c r="B1016">
        <v>21</v>
      </c>
      <c r="C1016">
        <v>12</v>
      </c>
      <c r="D1016">
        <v>2016</v>
      </c>
      <c r="E1016" t="s">
        <v>619</v>
      </c>
      <c r="F1016" t="s">
        <v>12</v>
      </c>
      <c r="G1016" t="s">
        <v>2281</v>
      </c>
      <c r="H1016" t="s">
        <v>14</v>
      </c>
      <c r="I1016" t="s">
        <v>24</v>
      </c>
      <c r="J1016" t="s">
        <v>2282</v>
      </c>
      <c r="K1016" t="s">
        <v>41</v>
      </c>
      <c r="L1016">
        <v>99.6</v>
      </c>
    </row>
    <row r="1017" spans="1:12" x14ac:dyDescent="0.3">
      <c r="A1017" t="s">
        <v>2283</v>
      </c>
      <c r="B1017">
        <v>17</v>
      </c>
      <c r="C1017">
        <v>9</v>
      </c>
      <c r="D1017">
        <v>2016</v>
      </c>
      <c r="E1017" t="s">
        <v>2284</v>
      </c>
      <c r="F1017" t="s">
        <v>12</v>
      </c>
      <c r="G1017" t="s">
        <v>1514</v>
      </c>
      <c r="H1017" t="s">
        <v>60</v>
      </c>
      <c r="I1017" t="s">
        <v>24</v>
      </c>
      <c r="J1017" t="s">
        <v>760</v>
      </c>
      <c r="K1017" t="s">
        <v>26</v>
      </c>
      <c r="L1017">
        <v>32.4</v>
      </c>
    </row>
    <row r="1018" spans="1:12" x14ac:dyDescent="0.3">
      <c r="A1018" t="s">
        <v>2285</v>
      </c>
      <c r="B1018">
        <v>6</v>
      </c>
      <c r="C1018">
        <v>7</v>
      </c>
      <c r="D1018">
        <v>2016</v>
      </c>
      <c r="E1018" t="s">
        <v>2287</v>
      </c>
      <c r="F1018" t="s">
        <v>30</v>
      </c>
      <c r="G1018" t="s">
        <v>2288</v>
      </c>
      <c r="H1018" t="s">
        <v>23</v>
      </c>
      <c r="I1018" t="s">
        <v>90</v>
      </c>
      <c r="J1018" t="s">
        <v>2289</v>
      </c>
      <c r="K1018" t="s">
        <v>17</v>
      </c>
      <c r="L1018">
        <v>13.96</v>
      </c>
    </row>
    <row r="1019" spans="1:12" x14ac:dyDescent="0.3">
      <c r="A1019" t="s">
        <v>2285</v>
      </c>
      <c r="B1019">
        <v>6</v>
      </c>
      <c r="C1019">
        <v>7</v>
      </c>
      <c r="D1019">
        <v>2016</v>
      </c>
      <c r="E1019" t="s">
        <v>2287</v>
      </c>
      <c r="F1019" t="s">
        <v>30</v>
      </c>
      <c r="G1019" t="s">
        <v>2288</v>
      </c>
      <c r="H1019" t="s">
        <v>23</v>
      </c>
      <c r="I1019" t="s">
        <v>90</v>
      </c>
      <c r="J1019" t="s">
        <v>1990</v>
      </c>
      <c r="K1019" t="s">
        <v>17</v>
      </c>
      <c r="L1019">
        <v>155.82</v>
      </c>
    </row>
    <row r="1020" spans="1:12" x14ac:dyDescent="0.3">
      <c r="A1020" t="s">
        <v>2285</v>
      </c>
      <c r="B1020">
        <v>6</v>
      </c>
      <c r="C1020">
        <v>7</v>
      </c>
      <c r="D1020">
        <v>2016</v>
      </c>
      <c r="E1020" t="s">
        <v>2287</v>
      </c>
      <c r="F1020" t="s">
        <v>30</v>
      </c>
      <c r="G1020" t="s">
        <v>2288</v>
      </c>
      <c r="H1020" t="s">
        <v>23</v>
      </c>
      <c r="I1020" t="s">
        <v>90</v>
      </c>
      <c r="J1020" t="s">
        <v>2290</v>
      </c>
      <c r="K1020" t="s">
        <v>41</v>
      </c>
      <c r="L1020">
        <v>124.95</v>
      </c>
    </row>
    <row r="1021" spans="1:12" x14ac:dyDescent="0.3">
      <c r="A1021" t="s">
        <v>2285</v>
      </c>
      <c r="B1021">
        <v>6</v>
      </c>
      <c r="C1021">
        <v>7</v>
      </c>
      <c r="D1021">
        <v>2016</v>
      </c>
      <c r="E1021" t="s">
        <v>2287</v>
      </c>
      <c r="F1021" t="s">
        <v>30</v>
      </c>
      <c r="G1021" t="s">
        <v>2288</v>
      </c>
      <c r="H1021" t="s">
        <v>23</v>
      </c>
      <c r="I1021" t="s">
        <v>90</v>
      </c>
      <c r="J1021" t="s">
        <v>2291</v>
      </c>
      <c r="K1021" t="s">
        <v>26</v>
      </c>
      <c r="L1021">
        <v>601.65</v>
      </c>
    </row>
    <row r="1022" spans="1:12" x14ac:dyDescent="0.3">
      <c r="A1022" t="s">
        <v>2292</v>
      </c>
      <c r="B1022">
        <v>27</v>
      </c>
      <c r="C1022">
        <v>4</v>
      </c>
      <c r="D1022">
        <v>2016</v>
      </c>
      <c r="E1022" t="s">
        <v>2293</v>
      </c>
      <c r="F1022" t="s">
        <v>30</v>
      </c>
      <c r="G1022" t="s">
        <v>1374</v>
      </c>
      <c r="H1022" t="s">
        <v>14</v>
      </c>
      <c r="I1022" t="s">
        <v>90</v>
      </c>
      <c r="J1022" t="s">
        <v>2294</v>
      </c>
      <c r="K1022" t="s">
        <v>26</v>
      </c>
      <c r="L1022">
        <v>22.74</v>
      </c>
    </row>
    <row r="1023" spans="1:12" x14ac:dyDescent="0.3">
      <c r="A1023" t="s">
        <v>2292</v>
      </c>
      <c r="B1023">
        <v>27</v>
      </c>
      <c r="C1023">
        <v>4</v>
      </c>
      <c r="D1023">
        <v>2016</v>
      </c>
      <c r="E1023" t="s">
        <v>2293</v>
      </c>
      <c r="F1023" t="s">
        <v>30</v>
      </c>
      <c r="G1023" t="s">
        <v>1374</v>
      </c>
      <c r="H1023" t="s">
        <v>14</v>
      </c>
      <c r="I1023" t="s">
        <v>90</v>
      </c>
      <c r="J1023" t="s">
        <v>2295</v>
      </c>
      <c r="K1023" t="s">
        <v>17</v>
      </c>
      <c r="L1023">
        <v>1267.53</v>
      </c>
    </row>
    <row r="1024" spans="1:12" x14ac:dyDescent="0.3">
      <c r="A1024" t="s">
        <v>2292</v>
      </c>
      <c r="B1024">
        <v>27</v>
      </c>
      <c r="C1024">
        <v>4</v>
      </c>
      <c r="D1024">
        <v>2016</v>
      </c>
      <c r="E1024" t="s">
        <v>2293</v>
      </c>
      <c r="F1024" t="s">
        <v>30</v>
      </c>
      <c r="G1024" t="s">
        <v>1374</v>
      </c>
      <c r="H1024" t="s">
        <v>14</v>
      </c>
      <c r="I1024" t="s">
        <v>90</v>
      </c>
      <c r="J1024" t="s">
        <v>2296</v>
      </c>
      <c r="K1024" t="s">
        <v>41</v>
      </c>
      <c r="L1024">
        <v>1379.92</v>
      </c>
    </row>
    <row r="1025" spans="1:12" x14ac:dyDescent="0.3">
      <c r="A1025" t="s">
        <v>2297</v>
      </c>
      <c r="B1025">
        <v>16</v>
      </c>
      <c r="C1025">
        <v>6</v>
      </c>
      <c r="D1025">
        <v>2016</v>
      </c>
      <c r="E1025" t="s">
        <v>2299</v>
      </c>
      <c r="F1025" t="s">
        <v>30</v>
      </c>
      <c r="G1025" t="s">
        <v>1056</v>
      </c>
      <c r="H1025" t="s">
        <v>14</v>
      </c>
      <c r="I1025" t="s">
        <v>90</v>
      </c>
      <c r="J1025" t="s">
        <v>2300</v>
      </c>
      <c r="K1025" t="s">
        <v>26</v>
      </c>
      <c r="L1025">
        <v>6.2080000000000002</v>
      </c>
    </row>
    <row r="1026" spans="1:12" x14ac:dyDescent="0.3">
      <c r="A1026" t="s">
        <v>2301</v>
      </c>
      <c r="B1026">
        <v>17</v>
      </c>
      <c r="C1026">
        <v>12</v>
      </c>
      <c r="D1026">
        <v>2018</v>
      </c>
      <c r="E1026" t="s">
        <v>2302</v>
      </c>
      <c r="F1026" t="s">
        <v>119</v>
      </c>
      <c r="G1026" t="s">
        <v>2303</v>
      </c>
      <c r="H1026" t="s">
        <v>60</v>
      </c>
      <c r="I1026" t="s">
        <v>24</v>
      </c>
      <c r="J1026" t="s">
        <v>2304</v>
      </c>
      <c r="K1026" t="s">
        <v>26</v>
      </c>
      <c r="L1026">
        <v>11.808</v>
      </c>
    </row>
    <row r="1027" spans="1:12" x14ac:dyDescent="0.3">
      <c r="A1027" t="s">
        <v>2305</v>
      </c>
      <c r="B1027">
        <v>11</v>
      </c>
      <c r="C1027">
        <v>1</v>
      </c>
      <c r="D1027">
        <v>2017</v>
      </c>
      <c r="E1027" t="s">
        <v>2307</v>
      </c>
      <c r="F1027" t="s">
        <v>12</v>
      </c>
      <c r="G1027" t="s">
        <v>2308</v>
      </c>
      <c r="H1027" t="s">
        <v>60</v>
      </c>
      <c r="I1027" t="s">
        <v>90</v>
      </c>
      <c r="J1027" t="s">
        <v>2309</v>
      </c>
      <c r="K1027" t="s">
        <v>26</v>
      </c>
      <c r="L1027">
        <v>15.552</v>
      </c>
    </row>
    <row r="1028" spans="1:12" x14ac:dyDescent="0.3">
      <c r="A1028" t="s">
        <v>2305</v>
      </c>
      <c r="B1028">
        <v>11</v>
      </c>
      <c r="C1028">
        <v>1</v>
      </c>
      <c r="D1028">
        <v>2017</v>
      </c>
      <c r="E1028" t="s">
        <v>2307</v>
      </c>
      <c r="F1028" t="s">
        <v>12</v>
      </c>
      <c r="G1028" t="s">
        <v>2308</v>
      </c>
      <c r="H1028" t="s">
        <v>60</v>
      </c>
      <c r="I1028" t="s">
        <v>90</v>
      </c>
      <c r="J1028" t="s">
        <v>2310</v>
      </c>
      <c r="K1028" t="s">
        <v>26</v>
      </c>
      <c r="L1028">
        <v>63.311999999999998</v>
      </c>
    </row>
    <row r="1029" spans="1:12" x14ac:dyDescent="0.3">
      <c r="A1029" t="s">
        <v>2305</v>
      </c>
      <c r="B1029">
        <v>11</v>
      </c>
      <c r="C1029">
        <v>1</v>
      </c>
      <c r="D1029">
        <v>2017</v>
      </c>
      <c r="E1029" t="s">
        <v>2307</v>
      </c>
      <c r="F1029" t="s">
        <v>12</v>
      </c>
      <c r="G1029" t="s">
        <v>2308</v>
      </c>
      <c r="H1029" t="s">
        <v>60</v>
      </c>
      <c r="I1029" t="s">
        <v>90</v>
      </c>
      <c r="J1029" t="s">
        <v>2311</v>
      </c>
      <c r="K1029" t="s">
        <v>41</v>
      </c>
      <c r="L1029">
        <v>15.587999999999999</v>
      </c>
    </row>
    <row r="1030" spans="1:12" x14ac:dyDescent="0.3">
      <c r="A1030" t="s">
        <v>2312</v>
      </c>
      <c r="B1030">
        <v>11</v>
      </c>
      <c r="C1030">
        <v>7</v>
      </c>
      <c r="D1030">
        <v>2015</v>
      </c>
      <c r="E1030" t="s">
        <v>2314</v>
      </c>
      <c r="F1030" t="s">
        <v>30</v>
      </c>
      <c r="G1030" t="s">
        <v>971</v>
      </c>
      <c r="H1030" t="s">
        <v>23</v>
      </c>
      <c r="I1030" t="s">
        <v>90</v>
      </c>
      <c r="J1030" t="s">
        <v>758</v>
      </c>
      <c r="K1030" t="s">
        <v>26</v>
      </c>
      <c r="L1030">
        <v>177.2</v>
      </c>
    </row>
    <row r="1031" spans="1:12" x14ac:dyDescent="0.3">
      <c r="A1031" t="s">
        <v>2312</v>
      </c>
      <c r="B1031">
        <v>11</v>
      </c>
      <c r="C1031">
        <v>7</v>
      </c>
      <c r="D1031">
        <v>2015</v>
      </c>
      <c r="E1031" t="s">
        <v>2314</v>
      </c>
      <c r="F1031" t="s">
        <v>30</v>
      </c>
      <c r="G1031" t="s">
        <v>971</v>
      </c>
      <c r="H1031" t="s">
        <v>23</v>
      </c>
      <c r="I1031" t="s">
        <v>90</v>
      </c>
      <c r="J1031" t="s">
        <v>2315</v>
      </c>
      <c r="K1031" t="s">
        <v>41</v>
      </c>
      <c r="L1031">
        <v>197.97</v>
      </c>
    </row>
    <row r="1032" spans="1:12" x14ac:dyDescent="0.3">
      <c r="A1032" t="s">
        <v>2312</v>
      </c>
      <c r="B1032">
        <v>11</v>
      </c>
      <c r="C1032">
        <v>7</v>
      </c>
      <c r="D1032">
        <v>2015</v>
      </c>
      <c r="E1032" t="s">
        <v>2314</v>
      </c>
      <c r="F1032" t="s">
        <v>30</v>
      </c>
      <c r="G1032" t="s">
        <v>971</v>
      </c>
      <c r="H1032" t="s">
        <v>23</v>
      </c>
      <c r="I1032" t="s">
        <v>90</v>
      </c>
      <c r="J1032" t="s">
        <v>1303</v>
      </c>
      <c r="K1032" t="s">
        <v>17</v>
      </c>
      <c r="L1032">
        <v>854.94</v>
      </c>
    </row>
    <row r="1033" spans="1:12" x14ac:dyDescent="0.3">
      <c r="A1033" t="s">
        <v>2312</v>
      </c>
      <c r="B1033">
        <v>11</v>
      </c>
      <c r="C1033">
        <v>7</v>
      </c>
      <c r="D1033">
        <v>2015</v>
      </c>
      <c r="E1033" t="s">
        <v>2314</v>
      </c>
      <c r="F1033" t="s">
        <v>30</v>
      </c>
      <c r="G1033" t="s">
        <v>971</v>
      </c>
      <c r="H1033" t="s">
        <v>23</v>
      </c>
      <c r="I1033" t="s">
        <v>90</v>
      </c>
      <c r="J1033" t="s">
        <v>294</v>
      </c>
      <c r="K1033" t="s">
        <v>17</v>
      </c>
      <c r="L1033">
        <v>124.11</v>
      </c>
    </row>
    <row r="1034" spans="1:12" x14ac:dyDescent="0.3">
      <c r="A1034" t="s">
        <v>2312</v>
      </c>
      <c r="B1034">
        <v>11</v>
      </c>
      <c r="C1034">
        <v>7</v>
      </c>
      <c r="D1034">
        <v>2015</v>
      </c>
      <c r="E1034" t="s">
        <v>2314</v>
      </c>
      <c r="F1034" t="s">
        <v>30</v>
      </c>
      <c r="G1034" t="s">
        <v>971</v>
      </c>
      <c r="H1034" t="s">
        <v>23</v>
      </c>
      <c r="I1034" t="s">
        <v>90</v>
      </c>
      <c r="J1034" t="s">
        <v>2316</v>
      </c>
      <c r="K1034" t="s">
        <v>26</v>
      </c>
      <c r="L1034">
        <v>14.4</v>
      </c>
    </row>
    <row r="1035" spans="1:12" x14ac:dyDescent="0.3">
      <c r="A1035" t="s">
        <v>2317</v>
      </c>
      <c r="B1035">
        <v>20</v>
      </c>
      <c r="C1035">
        <v>11</v>
      </c>
      <c r="D1035">
        <v>2017</v>
      </c>
      <c r="E1035" t="s">
        <v>2318</v>
      </c>
      <c r="F1035" t="s">
        <v>119</v>
      </c>
      <c r="G1035" t="s">
        <v>2319</v>
      </c>
      <c r="H1035" t="s">
        <v>14</v>
      </c>
      <c r="I1035" t="s">
        <v>90</v>
      </c>
      <c r="J1035" t="s">
        <v>2320</v>
      </c>
      <c r="K1035" t="s">
        <v>26</v>
      </c>
      <c r="L1035">
        <v>15.696</v>
      </c>
    </row>
    <row r="1036" spans="1:12" x14ac:dyDescent="0.3">
      <c r="A1036" t="s">
        <v>2317</v>
      </c>
      <c r="B1036">
        <v>20</v>
      </c>
      <c r="C1036">
        <v>11</v>
      </c>
      <c r="D1036">
        <v>2017</v>
      </c>
      <c r="E1036" t="s">
        <v>2318</v>
      </c>
      <c r="F1036" t="s">
        <v>119</v>
      </c>
      <c r="G1036" t="s">
        <v>2319</v>
      </c>
      <c r="H1036" t="s">
        <v>14</v>
      </c>
      <c r="I1036" t="s">
        <v>90</v>
      </c>
      <c r="J1036" t="s">
        <v>692</v>
      </c>
      <c r="K1036" t="s">
        <v>26</v>
      </c>
      <c r="L1036">
        <v>2.6280000000000001</v>
      </c>
    </row>
    <row r="1037" spans="1:12" x14ac:dyDescent="0.3">
      <c r="A1037" t="s">
        <v>2317</v>
      </c>
      <c r="B1037">
        <v>20</v>
      </c>
      <c r="C1037">
        <v>11</v>
      </c>
      <c r="D1037">
        <v>2017</v>
      </c>
      <c r="E1037" t="s">
        <v>2318</v>
      </c>
      <c r="F1037" t="s">
        <v>119</v>
      </c>
      <c r="G1037" t="s">
        <v>2319</v>
      </c>
      <c r="H1037" t="s">
        <v>14</v>
      </c>
      <c r="I1037" t="s">
        <v>90</v>
      </c>
      <c r="J1037" t="s">
        <v>106</v>
      </c>
      <c r="K1037" t="s">
        <v>26</v>
      </c>
      <c r="L1037">
        <v>14.427</v>
      </c>
    </row>
    <row r="1038" spans="1:12" x14ac:dyDescent="0.3">
      <c r="A1038" t="s">
        <v>2321</v>
      </c>
      <c r="B1038">
        <v>22</v>
      </c>
      <c r="C1038">
        <v>4</v>
      </c>
      <c r="D1038">
        <v>2017</v>
      </c>
      <c r="E1038" t="s">
        <v>2322</v>
      </c>
      <c r="F1038" t="s">
        <v>30</v>
      </c>
      <c r="G1038" t="s">
        <v>2046</v>
      </c>
      <c r="H1038" t="s">
        <v>60</v>
      </c>
      <c r="I1038" t="s">
        <v>61</v>
      </c>
      <c r="J1038" t="s">
        <v>2323</v>
      </c>
      <c r="K1038" t="s">
        <v>17</v>
      </c>
      <c r="L1038">
        <v>86.62</v>
      </c>
    </row>
    <row r="1039" spans="1:12" x14ac:dyDescent="0.3">
      <c r="A1039" t="s">
        <v>2324</v>
      </c>
      <c r="B1039">
        <v>13</v>
      </c>
      <c r="C1039">
        <v>6</v>
      </c>
      <c r="D1039">
        <v>2016</v>
      </c>
      <c r="E1039" t="s">
        <v>2326</v>
      </c>
      <c r="F1039" t="s">
        <v>119</v>
      </c>
      <c r="G1039" t="s">
        <v>2327</v>
      </c>
      <c r="H1039" t="s">
        <v>14</v>
      </c>
      <c r="I1039" t="s">
        <v>24</v>
      </c>
      <c r="J1039" t="s">
        <v>2328</v>
      </c>
      <c r="K1039" t="s">
        <v>26</v>
      </c>
      <c r="L1039">
        <v>36.624000000000002</v>
      </c>
    </row>
    <row r="1040" spans="1:12" x14ac:dyDescent="0.3">
      <c r="A1040" t="s">
        <v>2329</v>
      </c>
      <c r="B1040">
        <v>20</v>
      </c>
      <c r="C1040">
        <v>11</v>
      </c>
      <c r="D1040">
        <v>2018</v>
      </c>
      <c r="E1040" t="s">
        <v>2330</v>
      </c>
      <c r="F1040" t="s">
        <v>119</v>
      </c>
      <c r="G1040" t="s">
        <v>2331</v>
      </c>
      <c r="H1040" t="s">
        <v>14</v>
      </c>
      <c r="I1040" t="s">
        <v>15</v>
      </c>
      <c r="J1040" t="s">
        <v>2332</v>
      </c>
      <c r="K1040" t="s">
        <v>26</v>
      </c>
      <c r="L1040">
        <v>23.968</v>
      </c>
    </row>
    <row r="1041" spans="1:12" x14ac:dyDescent="0.3">
      <c r="A1041" t="s">
        <v>2329</v>
      </c>
      <c r="B1041">
        <v>20</v>
      </c>
      <c r="C1041">
        <v>11</v>
      </c>
      <c r="D1041">
        <v>2018</v>
      </c>
      <c r="E1041" t="s">
        <v>2330</v>
      </c>
      <c r="F1041" t="s">
        <v>119</v>
      </c>
      <c r="G1041" t="s">
        <v>2331</v>
      </c>
      <c r="H1041" t="s">
        <v>14</v>
      </c>
      <c r="I1041" t="s">
        <v>15</v>
      </c>
      <c r="J1041" t="s">
        <v>2333</v>
      </c>
      <c r="K1041" t="s">
        <v>26</v>
      </c>
      <c r="L1041">
        <v>28.728000000000002</v>
      </c>
    </row>
    <row r="1042" spans="1:12" x14ac:dyDescent="0.3">
      <c r="A1042" t="s">
        <v>2334</v>
      </c>
      <c r="B1042">
        <v>20</v>
      </c>
      <c r="C1042">
        <v>3</v>
      </c>
      <c r="D1042">
        <v>2017</v>
      </c>
      <c r="E1042" t="s">
        <v>1447</v>
      </c>
      <c r="F1042" t="s">
        <v>30</v>
      </c>
      <c r="G1042" t="s">
        <v>2335</v>
      </c>
      <c r="H1042" t="s">
        <v>60</v>
      </c>
      <c r="I1042" t="s">
        <v>61</v>
      </c>
      <c r="J1042" t="s">
        <v>1770</v>
      </c>
      <c r="K1042" t="s">
        <v>17</v>
      </c>
      <c r="L1042">
        <v>697.16</v>
      </c>
    </row>
    <row r="1043" spans="1:12" x14ac:dyDescent="0.3">
      <c r="A1043" t="s">
        <v>2336</v>
      </c>
      <c r="B1043">
        <v>6</v>
      </c>
      <c r="C1043">
        <v>9</v>
      </c>
      <c r="D1043">
        <v>2017</v>
      </c>
      <c r="E1043" t="s">
        <v>2242</v>
      </c>
      <c r="F1043" t="s">
        <v>12</v>
      </c>
      <c r="G1043" t="s">
        <v>2337</v>
      </c>
      <c r="H1043" t="s">
        <v>14</v>
      </c>
      <c r="I1043" t="s">
        <v>90</v>
      </c>
      <c r="J1043" t="s">
        <v>2338</v>
      </c>
      <c r="K1043" t="s">
        <v>41</v>
      </c>
      <c r="L1043">
        <v>31.86</v>
      </c>
    </row>
    <row r="1044" spans="1:12" x14ac:dyDescent="0.3">
      <c r="A1044" t="s">
        <v>2336</v>
      </c>
      <c r="B1044">
        <v>6</v>
      </c>
      <c r="C1044">
        <v>9</v>
      </c>
      <c r="D1044">
        <v>2017</v>
      </c>
      <c r="E1044" t="s">
        <v>2242</v>
      </c>
      <c r="F1044" t="s">
        <v>12</v>
      </c>
      <c r="G1044" t="s">
        <v>2337</v>
      </c>
      <c r="H1044" t="s">
        <v>14</v>
      </c>
      <c r="I1044" t="s">
        <v>90</v>
      </c>
      <c r="J1044" t="s">
        <v>2339</v>
      </c>
      <c r="K1044" t="s">
        <v>17</v>
      </c>
      <c r="L1044">
        <v>722.35199999999998</v>
      </c>
    </row>
    <row r="1045" spans="1:12" x14ac:dyDescent="0.3">
      <c r="A1045" t="s">
        <v>2340</v>
      </c>
      <c r="B1045">
        <v>9</v>
      </c>
      <c r="C1045">
        <v>7</v>
      </c>
      <c r="D1045">
        <v>2018</v>
      </c>
      <c r="E1045" t="s">
        <v>893</v>
      </c>
      <c r="F1045" t="s">
        <v>119</v>
      </c>
      <c r="G1045" t="s">
        <v>2341</v>
      </c>
      <c r="H1045" t="s">
        <v>23</v>
      </c>
      <c r="I1045" t="s">
        <v>61</v>
      </c>
      <c r="J1045" t="s">
        <v>2342</v>
      </c>
      <c r="K1045" t="s">
        <v>26</v>
      </c>
      <c r="L1045">
        <v>8.84</v>
      </c>
    </row>
    <row r="1046" spans="1:12" x14ac:dyDescent="0.3">
      <c r="A1046" t="s">
        <v>2340</v>
      </c>
      <c r="B1046">
        <v>9</v>
      </c>
      <c r="C1046">
        <v>7</v>
      </c>
      <c r="D1046">
        <v>2018</v>
      </c>
      <c r="E1046" t="s">
        <v>893</v>
      </c>
      <c r="F1046" t="s">
        <v>119</v>
      </c>
      <c r="G1046" t="s">
        <v>2341</v>
      </c>
      <c r="H1046" t="s">
        <v>23</v>
      </c>
      <c r="I1046" t="s">
        <v>61</v>
      </c>
      <c r="J1046" t="s">
        <v>2343</v>
      </c>
      <c r="K1046" t="s">
        <v>26</v>
      </c>
      <c r="L1046">
        <v>58.463999999999999</v>
      </c>
    </row>
    <row r="1047" spans="1:12" x14ac:dyDescent="0.3">
      <c r="A1047" t="s">
        <v>2344</v>
      </c>
      <c r="B1047">
        <v>12</v>
      </c>
      <c r="C1047">
        <v>10</v>
      </c>
      <c r="D1047">
        <v>2018</v>
      </c>
      <c r="E1047" t="s">
        <v>2346</v>
      </c>
      <c r="F1047" t="s">
        <v>30</v>
      </c>
      <c r="G1047" t="s">
        <v>126</v>
      </c>
      <c r="H1047" t="s">
        <v>60</v>
      </c>
      <c r="I1047" t="s">
        <v>61</v>
      </c>
      <c r="J1047" t="s">
        <v>2347</v>
      </c>
      <c r="K1047" t="s">
        <v>17</v>
      </c>
      <c r="L1047">
        <v>254.60400000000001</v>
      </c>
    </row>
    <row r="1048" spans="1:12" x14ac:dyDescent="0.3">
      <c r="A1048" t="s">
        <v>2348</v>
      </c>
      <c r="B1048">
        <v>8</v>
      </c>
      <c r="C1048">
        <v>3</v>
      </c>
      <c r="D1048">
        <v>2017</v>
      </c>
      <c r="E1048" t="s">
        <v>148</v>
      </c>
      <c r="F1048" t="s">
        <v>30</v>
      </c>
      <c r="G1048" t="s">
        <v>1448</v>
      </c>
      <c r="H1048" t="s">
        <v>14</v>
      </c>
      <c r="I1048" t="s">
        <v>15</v>
      </c>
      <c r="J1048" t="s">
        <v>1842</v>
      </c>
      <c r="K1048" t="s">
        <v>41</v>
      </c>
      <c r="L1048">
        <v>1363.96</v>
      </c>
    </row>
    <row r="1049" spans="1:12" x14ac:dyDescent="0.3">
      <c r="A1049" t="s">
        <v>2348</v>
      </c>
      <c r="B1049">
        <v>8</v>
      </c>
      <c r="C1049">
        <v>3</v>
      </c>
      <c r="D1049">
        <v>2017</v>
      </c>
      <c r="E1049" t="s">
        <v>148</v>
      </c>
      <c r="F1049" t="s">
        <v>30</v>
      </c>
      <c r="G1049" t="s">
        <v>1448</v>
      </c>
      <c r="H1049" t="s">
        <v>14</v>
      </c>
      <c r="I1049" t="s">
        <v>15</v>
      </c>
      <c r="J1049" t="s">
        <v>322</v>
      </c>
      <c r="K1049" t="s">
        <v>17</v>
      </c>
      <c r="L1049">
        <v>102.36</v>
      </c>
    </row>
    <row r="1050" spans="1:12" x14ac:dyDescent="0.3">
      <c r="A1050" t="s">
        <v>2350</v>
      </c>
      <c r="B1050">
        <v>27</v>
      </c>
      <c r="C1050">
        <v>5</v>
      </c>
      <c r="D1050">
        <v>2015</v>
      </c>
      <c r="E1050" t="s">
        <v>664</v>
      </c>
      <c r="F1050" t="s">
        <v>12</v>
      </c>
      <c r="G1050" t="s">
        <v>399</v>
      </c>
      <c r="H1050" t="s">
        <v>14</v>
      </c>
      <c r="I1050" t="s">
        <v>24</v>
      </c>
      <c r="J1050" t="s">
        <v>130</v>
      </c>
      <c r="K1050" t="s">
        <v>41</v>
      </c>
      <c r="L1050">
        <v>1113.5039999999999</v>
      </c>
    </row>
    <row r="1051" spans="1:12" x14ac:dyDescent="0.3">
      <c r="A1051" t="s">
        <v>2350</v>
      </c>
      <c r="B1051">
        <v>27</v>
      </c>
      <c r="C1051">
        <v>5</v>
      </c>
      <c r="D1051">
        <v>2015</v>
      </c>
      <c r="E1051" t="s">
        <v>664</v>
      </c>
      <c r="F1051" t="s">
        <v>12</v>
      </c>
      <c r="G1051" t="s">
        <v>399</v>
      </c>
      <c r="H1051" t="s">
        <v>14</v>
      </c>
      <c r="I1051" t="s">
        <v>24</v>
      </c>
      <c r="J1051" t="s">
        <v>1688</v>
      </c>
      <c r="K1051" t="s">
        <v>41</v>
      </c>
      <c r="L1051">
        <v>99.99</v>
      </c>
    </row>
    <row r="1052" spans="1:12" x14ac:dyDescent="0.3">
      <c r="A1052" t="s">
        <v>2351</v>
      </c>
      <c r="B1052">
        <v>3</v>
      </c>
      <c r="C1052">
        <v>7</v>
      </c>
      <c r="D1052">
        <v>2016</v>
      </c>
      <c r="E1052" t="s">
        <v>2352</v>
      </c>
      <c r="F1052" t="s">
        <v>119</v>
      </c>
      <c r="G1052" t="s">
        <v>2353</v>
      </c>
      <c r="H1052" t="s">
        <v>23</v>
      </c>
      <c r="I1052" t="s">
        <v>90</v>
      </c>
      <c r="J1052" t="s">
        <v>2354</v>
      </c>
      <c r="K1052" t="s">
        <v>17</v>
      </c>
      <c r="L1052">
        <v>168.464</v>
      </c>
    </row>
    <row r="1053" spans="1:12" x14ac:dyDescent="0.3">
      <c r="A1053" t="s">
        <v>2351</v>
      </c>
      <c r="B1053">
        <v>3</v>
      </c>
      <c r="C1053">
        <v>7</v>
      </c>
      <c r="D1053">
        <v>2016</v>
      </c>
      <c r="E1053" t="s">
        <v>2352</v>
      </c>
      <c r="F1053" t="s">
        <v>119</v>
      </c>
      <c r="G1053" t="s">
        <v>2353</v>
      </c>
      <c r="H1053" t="s">
        <v>23</v>
      </c>
      <c r="I1053" t="s">
        <v>90</v>
      </c>
      <c r="J1053" t="s">
        <v>2355</v>
      </c>
      <c r="K1053" t="s">
        <v>26</v>
      </c>
      <c r="L1053">
        <v>6.72</v>
      </c>
    </row>
    <row r="1054" spans="1:12" x14ac:dyDescent="0.3">
      <c r="A1054" t="s">
        <v>2351</v>
      </c>
      <c r="B1054">
        <v>3</v>
      </c>
      <c r="C1054">
        <v>7</v>
      </c>
      <c r="D1054">
        <v>2016</v>
      </c>
      <c r="E1054" t="s">
        <v>2352</v>
      </c>
      <c r="F1054" t="s">
        <v>119</v>
      </c>
      <c r="G1054" t="s">
        <v>2353</v>
      </c>
      <c r="H1054" t="s">
        <v>23</v>
      </c>
      <c r="I1054" t="s">
        <v>90</v>
      </c>
      <c r="J1054" t="s">
        <v>2356</v>
      </c>
      <c r="K1054" t="s">
        <v>17</v>
      </c>
      <c r="L1054">
        <v>282.88799999999998</v>
      </c>
    </row>
    <row r="1055" spans="1:12" x14ac:dyDescent="0.3">
      <c r="A1055" t="s">
        <v>2357</v>
      </c>
      <c r="B1055">
        <v>4</v>
      </c>
      <c r="C1055">
        <v>4</v>
      </c>
      <c r="D1055">
        <v>2016</v>
      </c>
      <c r="E1055" t="s">
        <v>2359</v>
      </c>
      <c r="F1055" t="s">
        <v>30</v>
      </c>
      <c r="G1055" t="s">
        <v>2360</v>
      </c>
      <c r="H1055" t="s">
        <v>60</v>
      </c>
      <c r="I1055" t="s">
        <v>90</v>
      </c>
      <c r="J1055" t="s">
        <v>2361</v>
      </c>
      <c r="K1055" t="s">
        <v>26</v>
      </c>
      <c r="L1055">
        <v>11.16</v>
      </c>
    </row>
    <row r="1056" spans="1:12" x14ac:dyDescent="0.3">
      <c r="A1056" t="s">
        <v>2357</v>
      </c>
      <c r="B1056">
        <v>4</v>
      </c>
      <c r="C1056">
        <v>4</v>
      </c>
      <c r="D1056">
        <v>2016</v>
      </c>
      <c r="E1056" t="s">
        <v>2359</v>
      </c>
      <c r="F1056" t="s">
        <v>30</v>
      </c>
      <c r="G1056" t="s">
        <v>2360</v>
      </c>
      <c r="H1056" t="s">
        <v>60</v>
      </c>
      <c r="I1056" t="s">
        <v>90</v>
      </c>
      <c r="J1056" t="s">
        <v>2362</v>
      </c>
      <c r="K1056" t="s">
        <v>17</v>
      </c>
      <c r="L1056">
        <v>108.4</v>
      </c>
    </row>
    <row r="1057" spans="1:12" x14ac:dyDescent="0.3">
      <c r="A1057" t="s">
        <v>2357</v>
      </c>
      <c r="B1057">
        <v>4</v>
      </c>
      <c r="C1057">
        <v>4</v>
      </c>
      <c r="D1057">
        <v>2016</v>
      </c>
      <c r="E1057" t="s">
        <v>2359</v>
      </c>
      <c r="F1057" t="s">
        <v>30</v>
      </c>
      <c r="G1057" t="s">
        <v>2360</v>
      </c>
      <c r="H1057" t="s">
        <v>60</v>
      </c>
      <c r="I1057" t="s">
        <v>90</v>
      </c>
      <c r="J1057" t="s">
        <v>434</v>
      </c>
      <c r="K1057" t="s">
        <v>26</v>
      </c>
      <c r="L1057">
        <v>82.343999999999994</v>
      </c>
    </row>
    <row r="1058" spans="1:12" x14ac:dyDescent="0.3">
      <c r="A1058" t="s">
        <v>2357</v>
      </c>
      <c r="B1058">
        <v>4</v>
      </c>
      <c r="C1058">
        <v>4</v>
      </c>
      <c r="D1058">
        <v>2016</v>
      </c>
      <c r="E1058" t="s">
        <v>2359</v>
      </c>
      <c r="F1058" t="s">
        <v>30</v>
      </c>
      <c r="G1058" t="s">
        <v>2360</v>
      </c>
      <c r="H1058" t="s">
        <v>60</v>
      </c>
      <c r="I1058" t="s">
        <v>90</v>
      </c>
      <c r="J1058" t="s">
        <v>2363</v>
      </c>
      <c r="K1058" t="s">
        <v>26</v>
      </c>
      <c r="L1058">
        <v>9.0879999999999992</v>
      </c>
    </row>
    <row r="1059" spans="1:12" x14ac:dyDescent="0.3">
      <c r="A1059" t="s">
        <v>2364</v>
      </c>
      <c r="B1059">
        <v>10</v>
      </c>
      <c r="C1059">
        <v>12</v>
      </c>
      <c r="D1059">
        <v>2018</v>
      </c>
      <c r="E1059" t="s">
        <v>580</v>
      </c>
      <c r="F1059" t="s">
        <v>30</v>
      </c>
      <c r="G1059" t="s">
        <v>809</v>
      </c>
      <c r="H1059" t="s">
        <v>23</v>
      </c>
      <c r="I1059" t="s">
        <v>24</v>
      </c>
      <c r="J1059" t="s">
        <v>2365</v>
      </c>
      <c r="K1059" t="s">
        <v>26</v>
      </c>
      <c r="L1059">
        <v>19.936</v>
      </c>
    </row>
    <row r="1060" spans="1:12" x14ac:dyDescent="0.3">
      <c r="A1060" t="s">
        <v>2364</v>
      </c>
      <c r="B1060">
        <v>10</v>
      </c>
      <c r="C1060">
        <v>12</v>
      </c>
      <c r="D1060">
        <v>2018</v>
      </c>
      <c r="E1060" t="s">
        <v>580</v>
      </c>
      <c r="F1060" t="s">
        <v>30</v>
      </c>
      <c r="G1060" t="s">
        <v>809</v>
      </c>
      <c r="H1060" t="s">
        <v>23</v>
      </c>
      <c r="I1060" t="s">
        <v>24</v>
      </c>
      <c r="J1060" t="s">
        <v>2366</v>
      </c>
      <c r="K1060" t="s">
        <v>26</v>
      </c>
      <c r="L1060">
        <v>65.567999999999998</v>
      </c>
    </row>
    <row r="1061" spans="1:12" x14ac:dyDescent="0.3">
      <c r="A1061" t="s">
        <v>2367</v>
      </c>
      <c r="B1061">
        <v>24</v>
      </c>
      <c r="C1061">
        <v>11</v>
      </c>
      <c r="D1061">
        <v>2017</v>
      </c>
      <c r="E1061" t="s">
        <v>313</v>
      </c>
      <c r="F1061" t="s">
        <v>30</v>
      </c>
      <c r="G1061" t="s">
        <v>2368</v>
      </c>
      <c r="H1061" t="s">
        <v>60</v>
      </c>
      <c r="I1061" t="s">
        <v>90</v>
      </c>
      <c r="J1061" t="s">
        <v>2369</v>
      </c>
      <c r="K1061" t="s">
        <v>26</v>
      </c>
      <c r="L1061">
        <v>4.4160000000000004</v>
      </c>
    </row>
    <row r="1062" spans="1:12" x14ac:dyDescent="0.3">
      <c r="A1062" t="s">
        <v>2370</v>
      </c>
      <c r="B1062">
        <v>23</v>
      </c>
      <c r="C1062">
        <v>3</v>
      </c>
      <c r="D1062">
        <v>2016</v>
      </c>
      <c r="E1062" t="s">
        <v>2238</v>
      </c>
      <c r="F1062" t="s">
        <v>30</v>
      </c>
      <c r="G1062" t="s">
        <v>927</v>
      </c>
      <c r="H1062" t="s">
        <v>14</v>
      </c>
      <c r="I1062" t="s">
        <v>61</v>
      </c>
      <c r="J1062" t="s">
        <v>1113</v>
      </c>
      <c r="K1062" t="s">
        <v>17</v>
      </c>
      <c r="L1062">
        <v>107.77200000000001</v>
      </c>
    </row>
    <row r="1063" spans="1:12" x14ac:dyDescent="0.3">
      <c r="A1063" t="s">
        <v>2371</v>
      </c>
      <c r="B1063">
        <v>16</v>
      </c>
      <c r="C1063">
        <v>4</v>
      </c>
      <c r="D1063">
        <v>2016</v>
      </c>
      <c r="E1063" t="s">
        <v>2373</v>
      </c>
      <c r="F1063" t="s">
        <v>30</v>
      </c>
      <c r="G1063" t="s">
        <v>2374</v>
      </c>
      <c r="H1063" t="s">
        <v>23</v>
      </c>
      <c r="I1063" t="s">
        <v>90</v>
      </c>
      <c r="J1063" t="s">
        <v>1569</v>
      </c>
      <c r="K1063" t="s">
        <v>26</v>
      </c>
      <c r="L1063">
        <v>45.216000000000001</v>
      </c>
    </row>
    <row r="1064" spans="1:12" x14ac:dyDescent="0.3">
      <c r="A1064" t="s">
        <v>2371</v>
      </c>
      <c r="B1064">
        <v>16</v>
      </c>
      <c r="C1064">
        <v>4</v>
      </c>
      <c r="D1064">
        <v>2016</v>
      </c>
      <c r="E1064" t="s">
        <v>2373</v>
      </c>
      <c r="F1064" t="s">
        <v>30</v>
      </c>
      <c r="G1064" t="s">
        <v>2374</v>
      </c>
      <c r="H1064" t="s">
        <v>23</v>
      </c>
      <c r="I1064" t="s">
        <v>90</v>
      </c>
      <c r="J1064" t="s">
        <v>2375</v>
      </c>
      <c r="K1064" t="s">
        <v>26</v>
      </c>
      <c r="L1064">
        <v>10.416</v>
      </c>
    </row>
    <row r="1065" spans="1:12" x14ac:dyDescent="0.3">
      <c r="A1065" t="s">
        <v>2371</v>
      </c>
      <c r="B1065">
        <v>16</v>
      </c>
      <c r="C1065">
        <v>4</v>
      </c>
      <c r="D1065">
        <v>2016</v>
      </c>
      <c r="E1065" t="s">
        <v>2373</v>
      </c>
      <c r="F1065" t="s">
        <v>30</v>
      </c>
      <c r="G1065" t="s">
        <v>2374</v>
      </c>
      <c r="H1065" t="s">
        <v>23</v>
      </c>
      <c r="I1065" t="s">
        <v>90</v>
      </c>
      <c r="J1065" t="s">
        <v>987</v>
      </c>
      <c r="K1065" t="s">
        <v>26</v>
      </c>
      <c r="L1065">
        <v>7.8719999999999999</v>
      </c>
    </row>
    <row r="1066" spans="1:12" x14ac:dyDescent="0.3">
      <c r="A1066" t="s">
        <v>2371</v>
      </c>
      <c r="B1066">
        <v>16</v>
      </c>
      <c r="C1066">
        <v>4</v>
      </c>
      <c r="D1066">
        <v>2016</v>
      </c>
      <c r="E1066" t="s">
        <v>2373</v>
      </c>
      <c r="F1066" t="s">
        <v>30</v>
      </c>
      <c r="G1066" t="s">
        <v>2374</v>
      </c>
      <c r="H1066" t="s">
        <v>23</v>
      </c>
      <c r="I1066" t="s">
        <v>90</v>
      </c>
      <c r="J1066" t="s">
        <v>2376</v>
      </c>
      <c r="K1066" t="s">
        <v>41</v>
      </c>
      <c r="L1066">
        <v>118.782</v>
      </c>
    </row>
    <row r="1067" spans="1:12" x14ac:dyDescent="0.3">
      <c r="A1067" t="s">
        <v>2371</v>
      </c>
      <c r="B1067">
        <v>16</v>
      </c>
      <c r="C1067">
        <v>4</v>
      </c>
      <c r="D1067">
        <v>2016</v>
      </c>
      <c r="E1067" t="s">
        <v>2373</v>
      </c>
      <c r="F1067" t="s">
        <v>30</v>
      </c>
      <c r="G1067" t="s">
        <v>2374</v>
      </c>
      <c r="H1067" t="s">
        <v>23</v>
      </c>
      <c r="I1067" t="s">
        <v>90</v>
      </c>
      <c r="J1067" t="s">
        <v>2377</v>
      </c>
      <c r="K1067" t="s">
        <v>26</v>
      </c>
      <c r="L1067">
        <v>1.448</v>
      </c>
    </row>
    <row r="1068" spans="1:12" x14ac:dyDescent="0.3">
      <c r="A1068" t="s">
        <v>2371</v>
      </c>
      <c r="B1068">
        <v>16</v>
      </c>
      <c r="C1068">
        <v>4</v>
      </c>
      <c r="D1068">
        <v>2016</v>
      </c>
      <c r="E1068" t="s">
        <v>2373</v>
      </c>
      <c r="F1068" t="s">
        <v>30</v>
      </c>
      <c r="G1068" t="s">
        <v>2374</v>
      </c>
      <c r="H1068" t="s">
        <v>23</v>
      </c>
      <c r="I1068" t="s">
        <v>90</v>
      </c>
      <c r="J1068" t="s">
        <v>2378</v>
      </c>
      <c r="K1068" t="s">
        <v>26</v>
      </c>
      <c r="L1068">
        <v>55.47</v>
      </c>
    </row>
    <row r="1069" spans="1:12" x14ac:dyDescent="0.3">
      <c r="A1069" t="s">
        <v>2379</v>
      </c>
      <c r="B1069">
        <v>1</v>
      </c>
      <c r="C1069">
        <v>10</v>
      </c>
      <c r="D1069">
        <v>2017</v>
      </c>
      <c r="E1069" t="s">
        <v>1993</v>
      </c>
      <c r="F1069" t="s">
        <v>119</v>
      </c>
      <c r="G1069" t="s">
        <v>2380</v>
      </c>
      <c r="H1069" t="s">
        <v>14</v>
      </c>
      <c r="I1069" t="s">
        <v>24</v>
      </c>
      <c r="J1069" t="s">
        <v>199</v>
      </c>
      <c r="K1069" t="s">
        <v>17</v>
      </c>
      <c r="L1069">
        <v>194.84800000000001</v>
      </c>
    </row>
    <row r="1070" spans="1:12" x14ac:dyDescent="0.3">
      <c r="A1070" t="s">
        <v>2381</v>
      </c>
      <c r="B1070">
        <v>28</v>
      </c>
      <c r="C1070">
        <v>9</v>
      </c>
      <c r="D1070">
        <v>2018</v>
      </c>
      <c r="E1070" t="s">
        <v>2383</v>
      </c>
      <c r="F1070" t="s">
        <v>12</v>
      </c>
      <c r="G1070" t="s">
        <v>2384</v>
      </c>
      <c r="H1070" t="s">
        <v>14</v>
      </c>
      <c r="I1070" t="s">
        <v>61</v>
      </c>
      <c r="J1070" t="s">
        <v>1364</v>
      </c>
      <c r="K1070" t="s">
        <v>26</v>
      </c>
      <c r="L1070">
        <v>1.744</v>
      </c>
    </row>
    <row r="1071" spans="1:12" x14ac:dyDescent="0.3">
      <c r="A1071" t="s">
        <v>2385</v>
      </c>
      <c r="B1071">
        <v>25</v>
      </c>
      <c r="C1071">
        <v>7</v>
      </c>
      <c r="D1071">
        <v>2016</v>
      </c>
      <c r="E1071" t="s">
        <v>2387</v>
      </c>
      <c r="F1071" t="s">
        <v>30</v>
      </c>
      <c r="G1071" t="s">
        <v>1092</v>
      </c>
      <c r="H1071" t="s">
        <v>60</v>
      </c>
      <c r="I1071" t="s">
        <v>90</v>
      </c>
      <c r="J1071" t="s">
        <v>855</v>
      </c>
      <c r="K1071" t="s">
        <v>26</v>
      </c>
      <c r="L1071">
        <v>25.175999999999998</v>
      </c>
    </row>
    <row r="1072" spans="1:12" x14ac:dyDescent="0.3">
      <c r="A1072" t="s">
        <v>2388</v>
      </c>
      <c r="B1072">
        <v>20</v>
      </c>
      <c r="C1072">
        <v>11</v>
      </c>
      <c r="D1072">
        <v>2016</v>
      </c>
      <c r="E1072" t="s">
        <v>58</v>
      </c>
      <c r="F1072" t="s">
        <v>30</v>
      </c>
      <c r="G1072" t="s">
        <v>2389</v>
      </c>
      <c r="H1072" t="s">
        <v>60</v>
      </c>
      <c r="I1072" t="s">
        <v>24</v>
      </c>
      <c r="J1072" t="s">
        <v>923</v>
      </c>
      <c r="K1072" t="s">
        <v>26</v>
      </c>
      <c r="L1072">
        <v>19.46</v>
      </c>
    </row>
    <row r="1073" spans="1:12" x14ac:dyDescent="0.3">
      <c r="A1073" t="s">
        <v>2390</v>
      </c>
      <c r="B1073">
        <v>28</v>
      </c>
      <c r="C1073">
        <v>4</v>
      </c>
      <c r="D1073">
        <v>2017</v>
      </c>
      <c r="E1073" t="s">
        <v>2391</v>
      </c>
      <c r="F1073" t="s">
        <v>30</v>
      </c>
      <c r="G1073" t="s">
        <v>2392</v>
      </c>
      <c r="H1073" t="s">
        <v>60</v>
      </c>
      <c r="I1073" t="s">
        <v>24</v>
      </c>
      <c r="J1073" t="s">
        <v>899</v>
      </c>
      <c r="K1073" t="s">
        <v>26</v>
      </c>
      <c r="L1073">
        <v>29.472000000000001</v>
      </c>
    </row>
    <row r="1074" spans="1:12" x14ac:dyDescent="0.3">
      <c r="A1074" t="s">
        <v>2393</v>
      </c>
      <c r="B1074">
        <v>14</v>
      </c>
      <c r="C1074">
        <v>11</v>
      </c>
      <c r="D1074">
        <v>2018</v>
      </c>
      <c r="E1074" t="s">
        <v>787</v>
      </c>
      <c r="F1074" t="s">
        <v>30</v>
      </c>
      <c r="G1074" t="s">
        <v>2394</v>
      </c>
      <c r="H1074" t="s">
        <v>14</v>
      </c>
      <c r="I1074" t="s">
        <v>90</v>
      </c>
      <c r="J1074" t="s">
        <v>2395</v>
      </c>
      <c r="K1074" t="s">
        <v>26</v>
      </c>
      <c r="L1074">
        <v>8.64</v>
      </c>
    </row>
    <row r="1075" spans="1:12" x14ac:dyDescent="0.3">
      <c r="A1075" t="s">
        <v>2396</v>
      </c>
      <c r="B1075">
        <v>12</v>
      </c>
      <c r="C1075">
        <v>11</v>
      </c>
      <c r="D1075">
        <v>2017</v>
      </c>
      <c r="E1075" t="s">
        <v>1624</v>
      </c>
      <c r="F1075" t="s">
        <v>30</v>
      </c>
      <c r="G1075" t="s">
        <v>2397</v>
      </c>
      <c r="H1075" t="s">
        <v>14</v>
      </c>
      <c r="I1075" t="s">
        <v>24</v>
      </c>
      <c r="J1075" t="s">
        <v>2398</v>
      </c>
      <c r="K1075" t="s">
        <v>26</v>
      </c>
      <c r="L1075">
        <v>6.27</v>
      </c>
    </row>
    <row r="1076" spans="1:12" x14ac:dyDescent="0.3">
      <c r="A1076" t="s">
        <v>2396</v>
      </c>
      <c r="B1076">
        <v>12</v>
      </c>
      <c r="C1076">
        <v>11</v>
      </c>
      <c r="D1076">
        <v>2017</v>
      </c>
      <c r="E1076" t="s">
        <v>1624</v>
      </c>
      <c r="F1076" t="s">
        <v>30</v>
      </c>
      <c r="G1076" t="s">
        <v>2397</v>
      </c>
      <c r="H1076" t="s">
        <v>14</v>
      </c>
      <c r="I1076" t="s">
        <v>24</v>
      </c>
      <c r="J1076" t="s">
        <v>750</v>
      </c>
      <c r="K1076" t="s">
        <v>26</v>
      </c>
      <c r="L1076">
        <v>4.3680000000000003</v>
      </c>
    </row>
    <row r="1077" spans="1:12" x14ac:dyDescent="0.3">
      <c r="A1077" t="s">
        <v>2396</v>
      </c>
      <c r="B1077">
        <v>12</v>
      </c>
      <c r="C1077">
        <v>11</v>
      </c>
      <c r="D1077">
        <v>2017</v>
      </c>
      <c r="E1077" t="s">
        <v>1624</v>
      </c>
      <c r="F1077" t="s">
        <v>30</v>
      </c>
      <c r="G1077" t="s">
        <v>2397</v>
      </c>
      <c r="H1077" t="s">
        <v>14</v>
      </c>
      <c r="I1077" t="s">
        <v>24</v>
      </c>
      <c r="J1077" t="s">
        <v>2399</v>
      </c>
      <c r="K1077" t="s">
        <v>41</v>
      </c>
      <c r="L1077">
        <v>31.984000000000002</v>
      </c>
    </row>
    <row r="1078" spans="1:12" x14ac:dyDescent="0.3">
      <c r="A1078" t="s">
        <v>2400</v>
      </c>
      <c r="B1078">
        <v>29</v>
      </c>
      <c r="C1078">
        <v>9</v>
      </c>
      <c r="D1078">
        <v>2017</v>
      </c>
      <c r="E1078" t="s">
        <v>2401</v>
      </c>
      <c r="F1078" t="s">
        <v>119</v>
      </c>
      <c r="G1078" t="s">
        <v>2402</v>
      </c>
      <c r="H1078" t="s">
        <v>60</v>
      </c>
      <c r="I1078" t="s">
        <v>61</v>
      </c>
      <c r="J1078" t="s">
        <v>2403</v>
      </c>
      <c r="K1078" t="s">
        <v>26</v>
      </c>
      <c r="L1078">
        <v>40.880000000000003</v>
      </c>
    </row>
    <row r="1079" spans="1:12" x14ac:dyDescent="0.3">
      <c r="A1079" t="s">
        <v>2404</v>
      </c>
      <c r="B1079">
        <v>23</v>
      </c>
      <c r="C1079">
        <v>9</v>
      </c>
      <c r="D1079">
        <v>2018</v>
      </c>
      <c r="E1079" t="s">
        <v>919</v>
      </c>
      <c r="F1079" t="s">
        <v>12</v>
      </c>
      <c r="G1079" t="s">
        <v>2405</v>
      </c>
      <c r="H1079" t="s">
        <v>14</v>
      </c>
      <c r="I1079" t="s">
        <v>24</v>
      </c>
      <c r="J1079" t="s">
        <v>2406</v>
      </c>
      <c r="K1079" t="s">
        <v>26</v>
      </c>
      <c r="L1079">
        <v>119.96</v>
      </c>
    </row>
    <row r="1080" spans="1:12" x14ac:dyDescent="0.3">
      <c r="A1080" t="s">
        <v>2404</v>
      </c>
      <c r="B1080">
        <v>23</v>
      </c>
      <c r="C1080">
        <v>9</v>
      </c>
      <c r="D1080">
        <v>2018</v>
      </c>
      <c r="E1080" t="s">
        <v>919</v>
      </c>
      <c r="F1080" t="s">
        <v>12</v>
      </c>
      <c r="G1080" t="s">
        <v>2405</v>
      </c>
      <c r="H1080" t="s">
        <v>14</v>
      </c>
      <c r="I1080" t="s">
        <v>24</v>
      </c>
      <c r="J1080" t="s">
        <v>1327</v>
      </c>
      <c r="K1080" t="s">
        <v>26</v>
      </c>
      <c r="L1080">
        <v>31.44</v>
      </c>
    </row>
    <row r="1081" spans="1:12" x14ac:dyDescent="0.3">
      <c r="A1081" t="s">
        <v>2404</v>
      </c>
      <c r="B1081">
        <v>23</v>
      </c>
      <c r="C1081">
        <v>9</v>
      </c>
      <c r="D1081">
        <v>2018</v>
      </c>
      <c r="E1081" t="s">
        <v>919</v>
      </c>
      <c r="F1081" t="s">
        <v>12</v>
      </c>
      <c r="G1081" t="s">
        <v>2405</v>
      </c>
      <c r="H1081" t="s">
        <v>14</v>
      </c>
      <c r="I1081" t="s">
        <v>24</v>
      </c>
      <c r="J1081" t="s">
        <v>1361</v>
      </c>
      <c r="K1081" t="s">
        <v>26</v>
      </c>
      <c r="L1081">
        <v>6.88</v>
      </c>
    </row>
    <row r="1082" spans="1:12" x14ac:dyDescent="0.3">
      <c r="A1082" t="s">
        <v>2407</v>
      </c>
      <c r="B1082">
        <v>29</v>
      </c>
      <c r="C1082">
        <v>11</v>
      </c>
      <c r="D1082">
        <v>2016</v>
      </c>
      <c r="E1082" t="s">
        <v>683</v>
      </c>
      <c r="F1082" t="s">
        <v>30</v>
      </c>
      <c r="G1082" t="s">
        <v>2408</v>
      </c>
      <c r="H1082" t="s">
        <v>23</v>
      </c>
      <c r="I1082" t="s">
        <v>61</v>
      </c>
      <c r="J1082" t="s">
        <v>2409</v>
      </c>
      <c r="K1082" t="s">
        <v>26</v>
      </c>
      <c r="L1082">
        <v>19.920000000000002</v>
      </c>
    </row>
    <row r="1083" spans="1:12" x14ac:dyDescent="0.3">
      <c r="A1083" t="s">
        <v>2407</v>
      </c>
      <c r="B1083">
        <v>29</v>
      </c>
      <c r="C1083">
        <v>11</v>
      </c>
      <c r="D1083">
        <v>2016</v>
      </c>
      <c r="E1083" t="s">
        <v>683</v>
      </c>
      <c r="F1083" t="s">
        <v>30</v>
      </c>
      <c r="G1083" t="s">
        <v>2408</v>
      </c>
      <c r="H1083" t="s">
        <v>23</v>
      </c>
      <c r="I1083" t="s">
        <v>61</v>
      </c>
      <c r="J1083" t="s">
        <v>2410</v>
      </c>
      <c r="K1083" t="s">
        <v>17</v>
      </c>
      <c r="L1083">
        <v>1106.9100000000001</v>
      </c>
    </row>
    <row r="1084" spans="1:12" x14ac:dyDescent="0.3">
      <c r="A1084" t="s">
        <v>2411</v>
      </c>
      <c r="B1084">
        <v>1</v>
      </c>
      <c r="C1084">
        <v>3</v>
      </c>
      <c r="D1084">
        <v>2017</v>
      </c>
      <c r="E1084" t="s">
        <v>2103</v>
      </c>
      <c r="F1084" t="s">
        <v>30</v>
      </c>
      <c r="G1084" t="s">
        <v>209</v>
      </c>
      <c r="H1084" t="s">
        <v>14</v>
      </c>
      <c r="I1084" t="s">
        <v>90</v>
      </c>
      <c r="J1084" t="s">
        <v>1770</v>
      </c>
      <c r="K1084" t="s">
        <v>17</v>
      </c>
      <c r="L1084">
        <v>836.59199999999998</v>
      </c>
    </row>
    <row r="1085" spans="1:12" x14ac:dyDescent="0.3">
      <c r="A1085" t="s">
        <v>2411</v>
      </c>
      <c r="B1085">
        <v>1</v>
      </c>
      <c r="C1085">
        <v>3</v>
      </c>
      <c r="D1085">
        <v>2017</v>
      </c>
      <c r="E1085" t="s">
        <v>2103</v>
      </c>
      <c r="F1085" t="s">
        <v>30</v>
      </c>
      <c r="G1085" t="s">
        <v>209</v>
      </c>
      <c r="H1085" t="s">
        <v>14</v>
      </c>
      <c r="I1085" t="s">
        <v>90</v>
      </c>
      <c r="J1085" t="s">
        <v>2413</v>
      </c>
      <c r="K1085" t="s">
        <v>26</v>
      </c>
      <c r="L1085">
        <v>26.38</v>
      </c>
    </row>
    <row r="1086" spans="1:12" x14ac:dyDescent="0.3">
      <c r="A1086" t="s">
        <v>2411</v>
      </c>
      <c r="B1086">
        <v>1</v>
      </c>
      <c r="C1086">
        <v>3</v>
      </c>
      <c r="D1086">
        <v>2017</v>
      </c>
      <c r="E1086" t="s">
        <v>2103</v>
      </c>
      <c r="F1086" t="s">
        <v>30</v>
      </c>
      <c r="G1086" t="s">
        <v>209</v>
      </c>
      <c r="H1086" t="s">
        <v>14</v>
      </c>
      <c r="I1086" t="s">
        <v>90</v>
      </c>
      <c r="J1086" t="s">
        <v>727</v>
      </c>
      <c r="K1086" t="s">
        <v>26</v>
      </c>
      <c r="L1086">
        <v>362.92</v>
      </c>
    </row>
    <row r="1087" spans="1:12" x14ac:dyDescent="0.3">
      <c r="A1087" t="s">
        <v>2411</v>
      </c>
      <c r="B1087">
        <v>1</v>
      </c>
      <c r="C1087">
        <v>3</v>
      </c>
      <c r="D1087">
        <v>2017</v>
      </c>
      <c r="E1087" t="s">
        <v>2103</v>
      </c>
      <c r="F1087" t="s">
        <v>30</v>
      </c>
      <c r="G1087" t="s">
        <v>209</v>
      </c>
      <c r="H1087" t="s">
        <v>14</v>
      </c>
      <c r="I1087" t="s">
        <v>90</v>
      </c>
      <c r="J1087" t="s">
        <v>2414</v>
      </c>
      <c r="K1087" t="s">
        <v>41</v>
      </c>
      <c r="L1087">
        <v>4899.93</v>
      </c>
    </row>
    <row r="1088" spans="1:12" x14ac:dyDescent="0.3">
      <c r="A1088" t="s">
        <v>2415</v>
      </c>
      <c r="B1088">
        <v>12</v>
      </c>
      <c r="C1088">
        <v>8</v>
      </c>
      <c r="D1088">
        <v>2017</v>
      </c>
      <c r="E1088" t="s">
        <v>2416</v>
      </c>
      <c r="F1088" t="s">
        <v>930</v>
      </c>
      <c r="G1088" t="s">
        <v>320</v>
      </c>
      <c r="H1088" t="s">
        <v>14</v>
      </c>
      <c r="I1088" t="s">
        <v>61</v>
      </c>
      <c r="J1088" t="s">
        <v>2417</v>
      </c>
      <c r="K1088" t="s">
        <v>26</v>
      </c>
      <c r="L1088">
        <v>6.48</v>
      </c>
    </row>
    <row r="1089" spans="1:12" x14ac:dyDescent="0.3">
      <c r="A1089" t="s">
        <v>2418</v>
      </c>
      <c r="B1089">
        <v>15</v>
      </c>
      <c r="C1089">
        <v>8</v>
      </c>
      <c r="D1089">
        <v>2017</v>
      </c>
      <c r="E1089" t="s">
        <v>2419</v>
      </c>
      <c r="F1089" t="s">
        <v>12</v>
      </c>
      <c r="G1089" t="s">
        <v>2420</v>
      </c>
      <c r="H1089" t="s">
        <v>23</v>
      </c>
      <c r="I1089" t="s">
        <v>24</v>
      </c>
      <c r="J1089" t="s">
        <v>527</v>
      </c>
      <c r="K1089" t="s">
        <v>41</v>
      </c>
      <c r="L1089">
        <v>71.975999999999999</v>
      </c>
    </row>
    <row r="1090" spans="1:12" x14ac:dyDescent="0.3">
      <c r="A1090" t="s">
        <v>2418</v>
      </c>
      <c r="B1090">
        <v>15</v>
      </c>
      <c r="C1090">
        <v>8</v>
      </c>
      <c r="D1090">
        <v>2017</v>
      </c>
      <c r="E1090" t="s">
        <v>2419</v>
      </c>
      <c r="F1090" t="s">
        <v>12</v>
      </c>
      <c r="G1090" t="s">
        <v>2420</v>
      </c>
      <c r="H1090" t="s">
        <v>23</v>
      </c>
      <c r="I1090" t="s">
        <v>24</v>
      </c>
      <c r="J1090" t="s">
        <v>2421</v>
      </c>
      <c r="K1090" t="s">
        <v>26</v>
      </c>
      <c r="L1090">
        <v>3.15</v>
      </c>
    </row>
    <row r="1091" spans="1:12" x14ac:dyDescent="0.3">
      <c r="A1091" t="s">
        <v>2422</v>
      </c>
      <c r="B1091">
        <v>4</v>
      </c>
      <c r="C1091">
        <v>6</v>
      </c>
      <c r="D1091">
        <v>2018</v>
      </c>
      <c r="E1091" t="s">
        <v>1210</v>
      </c>
      <c r="F1091" t="s">
        <v>30</v>
      </c>
      <c r="G1091" t="s">
        <v>2183</v>
      </c>
      <c r="H1091" t="s">
        <v>23</v>
      </c>
      <c r="I1091" t="s">
        <v>15</v>
      </c>
      <c r="J1091" t="s">
        <v>846</v>
      </c>
      <c r="K1091" t="s">
        <v>17</v>
      </c>
      <c r="L1091">
        <v>31.984000000000002</v>
      </c>
    </row>
    <row r="1092" spans="1:12" x14ac:dyDescent="0.3">
      <c r="A1092" t="s">
        <v>2422</v>
      </c>
      <c r="B1092">
        <v>4</v>
      </c>
      <c r="C1092">
        <v>6</v>
      </c>
      <c r="D1092">
        <v>2018</v>
      </c>
      <c r="E1092" t="s">
        <v>1210</v>
      </c>
      <c r="F1092" t="s">
        <v>30</v>
      </c>
      <c r="G1092" t="s">
        <v>2183</v>
      </c>
      <c r="H1092" t="s">
        <v>23</v>
      </c>
      <c r="I1092" t="s">
        <v>15</v>
      </c>
      <c r="J1092" t="s">
        <v>2423</v>
      </c>
      <c r="K1092" t="s">
        <v>41</v>
      </c>
      <c r="L1092">
        <v>71.983999999999995</v>
      </c>
    </row>
    <row r="1093" spans="1:12" x14ac:dyDescent="0.3">
      <c r="A1093" t="s">
        <v>2424</v>
      </c>
      <c r="B1093">
        <v>6</v>
      </c>
      <c r="C1093">
        <v>12</v>
      </c>
      <c r="D1093">
        <v>2016</v>
      </c>
      <c r="E1093" t="s">
        <v>2140</v>
      </c>
      <c r="F1093" t="s">
        <v>30</v>
      </c>
      <c r="G1093" t="s">
        <v>1643</v>
      </c>
      <c r="H1093" t="s">
        <v>14</v>
      </c>
      <c r="I1093" t="s">
        <v>24</v>
      </c>
      <c r="J1093" t="s">
        <v>2426</v>
      </c>
      <c r="K1093" t="s">
        <v>26</v>
      </c>
      <c r="L1093">
        <v>120.15</v>
      </c>
    </row>
    <row r="1094" spans="1:12" x14ac:dyDescent="0.3">
      <c r="A1094" t="s">
        <v>2424</v>
      </c>
      <c r="B1094">
        <v>6</v>
      </c>
      <c r="C1094">
        <v>12</v>
      </c>
      <c r="D1094">
        <v>2016</v>
      </c>
      <c r="E1094" t="s">
        <v>2140</v>
      </c>
      <c r="F1094" t="s">
        <v>30</v>
      </c>
      <c r="G1094" t="s">
        <v>1643</v>
      </c>
      <c r="H1094" t="s">
        <v>14</v>
      </c>
      <c r="I1094" t="s">
        <v>24</v>
      </c>
      <c r="J1094" t="s">
        <v>2427</v>
      </c>
      <c r="K1094" t="s">
        <v>41</v>
      </c>
      <c r="L1094">
        <v>219.184</v>
      </c>
    </row>
    <row r="1095" spans="1:12" x14ac:dyDescent="0.3">
      <c r="A1095" t="s">
        <v>2428</v>
      </c>
      <c r="B1095">
        <v>27</v>
      </c>
      <c r="C1095">
        <v>12</v>
      </c>
      <c r="D1095">
        <v>2016</v>
      </c>
      <c r="E1095" t="s">
        <v>125</v>
      </c>
      <c r="F1095" t="s">
        <v>30</v>
      </c>
      <c r="G1095" t="s">
        <v>2429</v>
      </c>
      <c r="H1095" t="s">
        <v>60</v>
      </c>
      <c r="I1095" t="s">
        <v>90</v>
      </c>
      <c r="J1095" t="s">
        <v>2430</v>
      </c>
      <c r="K1095" t="s">
        <v>26</v>
      </c>
      <c r="L1095">
        <v>28.9</v>
      </c>
    </row>
    <row r="1096" spans="1:12" x14ac:dyDescent="0.3">
      <c r="A1096" t="s">
        <v>2428</v>
      </c>
      <c r="B1096">
        <v>27</v>
      </c>
      <c r="C1096">
        <v>12</v>
      </c>
      <c r="D1096">
        <v>2016</v>
      </c>
      <c r="E1096" t="s">
        <v>125</v>
      </c>
      <c r="F1096" t="s">
        <v>30</v>
      </c>
      <c r="G1096" t="s">
        <v>2429</v>
      </c>
      <c r="H1096" t="s">
        <v>60</v>
      </c>
      <c r="I1096" t="s">
        <v>90</v>
      </c>
      <c r="J1096" t="s">
        <v>487</v>
      </c>
      <c r="K1096" t="s">
        <v>26</v>
      </c>
      <c r="L1096">
        <v>355.96</v>
      </c>
    </row>
    <row r="1097" spans="1:12" x14ac:dyDescent="0.3">
      <c r="A1097" t="s">
        <v>2431</v>
      </c>
      <c r="B1097">
        <v>21</v>
      </c>
      <c r="C1097">
        <v>1</v>
      </c>
      <c r="D1097">
        <v>2018</v>
      </c>
      <c r="E1097" t="s">
        <v>2432</v>
      </c>
      <c r="F1097" t="s">
        <v>30</v>
      </c>
      <c r="G1097" t="s">
        <v>2433</v>
      </c>
      <c r="H1097" t="s">
        <v>60</v>
      </c>
      <c r="I1097" t="s">
        <v>15</v>
      </c>
      <c r="J1097" t="s">
        <v>2434</v>
      </c>
      <c r="K1097" t="s">
        <v>26</v>
      </c>
      <c r="L1097">
        <v>348.20800000000003</v>
      </c>
    </row>
    <row r="1098" spans="1:12" x14ac:dyDescent="0.3">
      <c r="A1098" t="s">
        <v>2431</v>
      </c>
      <c r="B1098">
        <v>21</v>
      </c>
      <c r="C1098">
        <v>1</v>
      </c>
      <c r="D1098">
        <v>2018</v>
      </c>
      <c r="E1098" t="s">
        <v>2432</v>
      </c>
      <c r="F1098" t="s">
        <v>30</v>
      </c>
      <c r="G1098" t="s">
        <v>2433</v>
      </c>
      <c r="H1098" t="s">
        <v>60</v>
      </c>
      <c r="I1098" t="s">
        <v>15</v>
      </c>
      <c r="J1098" t="s">
        <v>2435</v>
      </c>
      <c r="K1098" t="s">
        <v>26</v>
      </c>
      <c r="L1098">
        <v>35.783999999999999</v>
      </c>
    </row>
    <row r="1099" spans="1:12" x14ac:dyDescent="0.3">
      <c r="A1099" t="s">
        <v>2436</v>
      </c>
      <c r="B1099">
        <v>25</v>
      </c>
      <c r="C1099">
        <v>6</v>
      </c>
      <c r="D1099">
        <v>2015</v>
      </c>
      <c r="E1099" t="s">
        <v>1897</v>
      </c>
      <c r="F1099" t="s">
        <v>119</v>
      </c>
      <c r="G1099" t="s">
        <v>2341</v>
      </c>
      <c r="H1099" t="s">
        <v>23</v>
      </c>
      <c r="I1099" t="s">
        <v>24</v>
      </c>
      <c r="J1099" t="s">
        <v>2437</v>
      </c>
      <c r="K1099" t="s">
        <v>17</v>
      </c>
      <c r="L1099">
        <v>447.84</v>
      </c>
    </row>
    <row r="1100" spans="1:12" x14ac:dyDescent="0.3">
      <c r="A1100" t="s">
        <v>2438</v>
      </c>
      <c r="B1100">
        <v>14</v>
      </c>
      <c r="C1100">
        <v>6</v>
      </c>
      <c r="D1100">
        <v>2017</v>
      </c>
      <c r="E1100" t="s">
        <v>178</v>
      </c>
      <c r="F1100" t="s">
        <v>119</v>
      </c>
      <c r="G1100" t="s">
        <v>2439</v>
      </c>
      <c r="H1100" t="s">
        <v>60</v>
      </c>
      <c r="I1100" t="s">
        <v>24</v>
      </c>
      <c r="J1100" t="s">
        <v>2440</v>
      </c>
      <c r="K1100" t="s">
        <v>26</v>
      </c>
      <c r="L1100">
        <v>7.04</v>
      </c>
    </row>
    <row r="1101" spans="1:12" x14ac:dyDescent="0.3">
      <c r="A1101" t="s">
        <v>2438</v>
      </c>
      <c r="B1101">
        <v>14</v>
      </c>
      <c r="C1101">
        <v>6</v>
      </c>
      <c r="D1101">
        <v>2017</v>
      </c>
      <c r="E1101" t="s">
        <v>178</v>
      </c>
      <c r="F1101" t="s">
        <v>119</v>
      </c>
      <c r="G1101" t="s">
        <v>2439</v>
      </c>
      <c r="H1101" t="s">
        <v>60</v>
      </c>
      <c r="I1101" t="s">
        <v>24</v>
      </c>
      <c r="J1101" t="s">
        <v>1125</v>
      </c>
      <c r="K1101" t="s">
        <v>17</v>
      </c>
      <c r="L1101">
        <v>8.73</v>
      </c>
    </row>
    <row r="1102" spans="1:12" x14ac:dyDescent="0.3">
      <c r="A1102" t="s">
        <v>2438</v>
      </c>
      <c r="B1102">
        <v>14</v>
      </c>
      <c r="C1102">
        <v>6</v>
      </c>
      <c r="D1102">
        <v>2017</v>
      </c>
      <c r="E1102" t="s">
        <v>178</v>
      </c>
      <c r="F1102" t="s">
        <v>119</v>
      </c>
      <c r="G1102" t="s">
        <v>2439</v>
      </c>
      <c r="H1102" t="s">
        <v>60</v>
      </c>
      <c r="I1102" t="s">
        <v>24</v>
      </c>
      <c r="J1102" t="s">
        <v>2441</v>
      </c>
      <c r="K1102" t="s">
        <v>41</v>
      </c>
      <c r="L1102">
        <v>29.29</v>
      </c>
    </row>
    <row r="1103" spans="1:12" x14ac:dyDescent="0.3">
      <c r="A1103" t="s">
        <v>2438</v>
      </c>
      <c r="B1103">
        <v>14</v>
      </c>
      <c r="C1103">
        <v>6</v>
      </c>
      <c r="D1103">
        <v>2017</v>
      </c>
      <c r="E1103" t="s">
        <v>178</v>
      </c>
      <c r="F1103" t="s">
        <v>119</v>
      </c>
      <c r="G1103" t="s">
        <v>2439</v>
      </c>
      <c r="H1103" t="s">
        <v>60</v>
      </c>
      <c r="I1103" t="s">
        <v>24</v>
      </c>
      <c r="J1103" t="s">
        <v>2442</v>
      </c>
      <c r="K1103" t="s">
        <v>26</v>
      </c>
      <c r="L1103">
        <v>8.64</v>
      </c>
    </row>
    <row r="1104" spans="1:12" x14ac:dyDescent="0.3">
      <c r="A1104" t="s">
        <v>2443</v>
      </c>
      <c r="B1104">
        <v>21</v>
      </c>
      <c r="C1104">
        <v>4</v>
      </c>
      <c r="D1104">
        <v>2018</v>
      </c>
      <c r="E1104" t="s">
        <v>2444</v>
      </c>
      <c r="F1104" t="s">
        <v>30</v>
      </c>
      <c r="G1104" t="s">
        <v>1602</v>
      </c>
      <c r="H1104" t="s">
        <v>14</v>
      </c>
      <c r="I1104" t="s">
        <v>61</v>
      </c>
      <c r="J1104" t="s">
        <v>869</v>
      </c>
      <c r="K1104" t="s">
        <v>26</v>
      </c>
      <c r="L1104">
        <v>2.694</v>
      </c>
    </row>
    <row r="1105" spans="1:12" x14ac:dyDescent="0.3">
      <c r="A1105" t="s">
        <v>2443</v>
      </c>
      <c r="B1105">
        <v>21</v>
      </c>
      <c r="C1105">
        <v>4</v>
      </c>
      <c r="D1105">
        <v>2018</v>
      </c>
      <c r="E1105" t="s">
        <v>2444</v>
      </c>
      <c r="F1105" t="s">
        <v>30</v>
      </c>
      <c r="G1105" t="s">
        <v>1602</v>
      </c>
      <c r="H1105" t="s">
        <v>14</v>
      </c>
      <c r="I1105" t="s">
        <v>61</v>
      </c>
      <c r="J1105" t="s">
        <v>2269</v>
      </c>
      <c r="K1105" t="s">
        <v>26</v>
      </c>
      <c r="L1105">
        <v>2.9340000000000002</v>
      </c>
    </row>
    <row r="1106" spans="1:12" x14ac:dyDescent="0.3">
      <c r="A1106" t="s">
        <v>2445</v>
      </c>
      <c r="B1106">
        <v>21</v>
      </c>
      <c r="C1106">
        <v>10</v>
      </c>
      <c r="D1106">
        <v>2017</v>
      </c>
      <c r="E1106" t="s">
        <v>1191</v>
      </c>
      <c r="F1106" t="s">
        <v>30</v>
      </c>
      <c r="G1106" t="s">
        <v>2446</v>
      </c>
      <c r="H1106" t="s">
        <v>14</v>
      </c>
      <c r="I1106" t="s">
        <v>24</v>
      </c>
      <c r="J1106" t="s">
        <v>2447</v>
      </c>
      <c r="K1106" t="s">
        <v>26</v>
      </c>
      <c r="L1106">
        <v>22.92</v>
      </c>
    </row>
    <row r="1107" spans="1:12" x14ac:dyDescent="0.3">
      <c r="A1107" t="s">
        <v>2448</v>
      </c>
      <c r="B1107">
        <v>19</v>
      </c>
      <c r="C1107">
        <v>11</v>
      </c>
      <c r="D1107">
        <v>2017</v>
      </c>
      <c r="E1107" t="s">
        <v>457</v>
      </c>
      <c r="F1107" t="s">
        <v>30</v>
      </c>
      <c r="G1107" t="s">
        <v>98</v>
      </c>
      <c r="H1107" t="s">
        <v>14</v>
      </c>
      <c r="I1107" t="s">
        <v>61</v>
      </c>
      <c r="J1107" t="s">
        <v>597</v>
      </c>
      <c r="K1107" t="s">
        <v>26</v>
      </c>
      <c r="L1107">
        <v>100.70399999999999</v>
      </c>
    </row>
    <row r="1108" spans="1:12" x14ac:dyDescent="0.3">
      <c r="A1108" t="s">
        <v>2448</v>
      </c>
      <c r="B1108">
        <v>19</v>
      </c>
      <c r="C1108">
        <v>11</v>
      </c>
      <c r="D1108">
        <v>2017</v>
      </c>
      <c r="E1108" t="s">
        <v>457</v>
      </c>
      <c r="F1108" t="s">
        <v>30</v>
      </c>
      <c r="G1108" t="s">
        <v>98</v>
      </c>
      <c r="H1108" t="s">
        <v>14</v>
      </c>
      <c r="I1108" t="s">
        <v>61</v>
      </c>
      <c r="J1108" t="s">
        <v>1125</v>
      </c>
      <c r="K1108" t="s">
        <v>17</v>
      </c>
      <c r="L1108">
        <v>2.3279999999999998</v>
      </c>
    </row>
    <row r="1109" spans="1:12" x14ac:dyDescent="0.3">
      <c r="A1109" t="s">
        <v>2448</v>
      </c>
      <c r="B1109">
        <v>19</v>
      </c>
      <c r="C1109">
        <v>11</v>
      </c>
      <c r="D1109">
        <v>2017</v>
      </c>
      <c r="E1109" t="s">
        <v>457</v>
      </c>
      <c r="F1109" t="s">
        <v>30</v>
      </c>
      <c r="G1109" t="s">
        <v>98</v>
      </c>
      <c r="H1109" t="s">
        <v>14</v>
      </c>
      <c r="I1109" t="s">
        <v>61</v>
      </c>
      <c r="J1109" t="s">
        <v>2449</v>
      </c>
      <c r="K1109" t="s">
        <v>26</v>
      </c>
      <c r="L1109">
        <v>10.78</v>
      </c>
    </row>
    <row r="1110" spans="1:12" x14ac:dyDescent="0.3">
      <c r="A1110" t="s">
        <v>2448</v>
      </c>
      <c r="B1110">
        <v>19</v>
      </c>
      <c r="C1110">
        <v>11</v>
      </c>
      <c r="D1110">
        <v>2017</v>
      </c>
      <c r="E1110" t="s">
        <v>457</v>
      </c>
      <c r="F1110" t="s">
        <v>30</v>
      </c>
      <c r="G1110" t="s">
        <v>98</v>
      </c>
      <c r="H1110" t="s">
        <v>14</v>
      </c>
      <c r="I1110" t="s">
        <v>61</v>
      </c>
      <c r="J1110" t="s">
        <v>2450</v>
      </c>
      <c r="K1110" t="s">
        <v>26</v>
      </c>
      <c r="L1110">
        <v>58.368000000000002</v>
      </c>
    </row>
    <row r="1111" spans="1:12" x14ac:dyDescent="0.3">
      <c r="A1111" t="s">
        <v>2448</v>
      </c>
      <c r="B1111">
        <v>19</v>
      </c>
      <c r="C1111">
        <v>11</v>
      </c>
      <c r="D1111">
        <v>2017</v>
      </c>
      <c r="E1111" t="s">
        <v>457</v>
      </c>
      <c r="F1111" t="s">
        <v>30</v>
      </c>
      <c r="G1111" t="s">
        <v>98</v>
      </c>
      <c r="H1111" t="s">
        <v>14</v>
      </c>
      <c r="I1111" t="s">
        <v>61</v>
      </c>
      <c r="J1111" t="s">
        <v>2451</v>
      </c>
      <c r="K1111" t="s">
        <v>26</v>
      </c>
      <c r="L1111">
        <v>40.968000000000004</v>
      </c>
    </row>
    <row r="1112" spans="1:12" x14ac:dyDescent="0.3">
      <c r="A1112" t="s">
        <v>2448</v>
      </c>
      <c r="B1112">
        <v>19</v>
      </c>
      <c r="C1112">
        <v>11</v>
      </c>
      <c r="D1112">
        <v>2017</v>
      </c>
      <c r="E1112" t="s">
        <v>457</v>
      </c>
      <c r="F1112" t="s">
        <v>30</v>
      </c>
      <c r="G1112" t="s">
        <v>98</v>
      </c>
      <c r="H1112" t="s">
        <v>14</v>
      </c>
      <c r="I1112" t="s">
        <v>61</v>
      </c>
      <c r="J1112" t="s">
        <v>2452</v>
      </c>
      <c r="K1112" t="s">
        <v>41</v>
      </c>
      <c r="L1112">
        <v>71.959999999999994</v>
      </c>
    </row>
    <row r="1113" spans="1:12" x14ac:dyDescent="0.3">
      <c r="A1113" t="s">
        <v>2448</v>
      </c>
      <c r="B1113">
        <v>19</v>
      </c>
      <c r="C1113">
        <v>11</v>
      </c>
      <c r="D1113">
        <v>2017</v>
      </c>
      <c r="E1113" t="s">
        <v>457</v>
      </c>
      <c r="F1113" t="s">
        <v>30</v>
      </c>
      <c r="G1113" t="s">
        <v>98</v>
      </c>
      <c r="H1113" t="s">
        <v>14</v>
      </c>
      <c r="I1113" t="s">
        <v>61</v>
      </c>
      <c r="J1113" t="s">
        <v>2453</v>
      </c>
      <c r="K1113" t="s">
        <v>26</v>
      </c>
      <c r="L1113">
        <v>10.368</v>
      </c>
    </row>
    <row r="1114" spans="1:12" x14ac:dyDescent="0.3">
      <c r="A1114" t="s">
        <v>2448</v>
      </c>
      <c r="B1114">
        <v>19</v>
      </c>
      <c r="C1114">
        <v>11</v>
      </c>
      <c r="D1114">
        <v>2017</v>
      </c>
      <c r="E1114" t="s">
        <v>457</v>
      </c>
      <c r="F1114" t="s">
        <v>30</v>
      </c>
      <c r="G1114" t="s">
        <v>98</v>
      </c>
      <c r="H1114" t="s">
        <v>14</v>
      </c>
      <c r="I1114" t="s">
        <v>61</v>
      </c>
      <c r="J1114" t="s">
        <v>311</v>
      </c>
      <c r="K1114" t="s">
        <v>26</v>
      </c>
      <c r="L1114">
        <v>1.1919999999999999</v>
      </c>
    </row>
    <row r="1115" spans="1:12" x14ac:dyDescent="0.3">
      <c r="A1115" t="s">
        <v>2454</v>
      </c>
      <c r="B1115">
        <v>18</v>
      </c>
      <c r="C1115">
        <v>12</v>
      </c>
      <c r="D1115">
        <v>2018</v>
      </c>
      <c r="E1115" t="s">
        <v>2026</v>
      </c>
      <c r="F1115" t="s">
        <v>12</v>
      </c>
      <c r="G1115" t="s">
        <v>960</v>
      </c>
      <c r="H1115" t="s">
        <v>14</v>
      </c>
      <c r="I1115" t="s">
        <v>24</v>
      </c>
      <c r="J1115" t="s">
        <v>2058</v>
      </c>
      <c r="K1115" t="s">
        <v>26</v>
      </c>
      <c r="L1115">
        <v>46.671999999999997</v>
      </c>
    </row>
    <row r="1116" spans="1:12" x14ac:dyDescent="0.3">
      <c r="A1116" t="s">
        <v>2454</v>
      </c>
      <c r="B1116">
        <v>18</v>
      </c>
      <c r="C1116">
        <v>12</v>
      </c>
      <c r="D1116">
        <v>2018</v>
      </c>
      <c r="E1116" t="s">
        <v>2026</v>
      </c>
      <c r="F1116" t="s">
        <v>12</v>
      </c>
      <c r="G1116" t="s">
        <v>960</v>
      </c>
      <c r="H1116" t="s">
        <v>14</v>
      </c>
      <c r="I1116" t="s">
        <v>24</v>
      </c>
      <c r="J1116" t="s">
        <v>2456</v>
      </c>
      <c r="K1116" t="s">
        <v>17</v>
      </c>
      <c r="L1116">
        <v>119.833</v>
      </c>
    </row>
    <row r="1117" spans="1:12" x14ac:dyDescent="0.3">
      <c r="A1117" t="s">
        <v>2454</v>
      </c>
      <c r="B1117">
        <v>18</v>
      </c>
      <c r="C1117">
        <v>12</v>
      </c>
      <c r="D1117">
        <v>2018</v>
      </c>
      <c r="E1117" t="s">
        <v>2026</v>
      </c>
      <c r="F1117" t="s">
        <v>12</v>
      </c>
      <c r="G1117" t="s">
        <v>960</v>
      </c>
      <c r="H1117" t="s">
        <v>14</v>
      </c>
      <c r="I1117" t="s">
        <v>24</v>
      </c>
      <c r="J1117" t="s">
        <v>1735</v>
      </c>
      <c r="K1117" t="s">
        <v>41</v>
      </c>
      <c r="L1117">
        <v>119.98</v>
      </c>
    </row>
    <row r="1118" spans="1:12" x14ac:dyDescent="0.3">
      <c r="A1118" t="s">
        <v>2457</v>
      </c>
      <c r="B1118">
        <v>22</v>
      </c>
      <c r="C1118">
        <v>7</v>
      </c>
      <c r="D1118">
        <v>2017</v>
      </c>
      <c r="E1118" t="s">
        <v>2458</v>
      </c>
      <c r="F1118" t="s">
        <v>12</v>
      </c>
      <c r="G1118" t="s">
        <v>2459</v>
      </c>
      <c r="H1118" t="s">
        <v>23</v>
      </c>
      <c r="I1118" t="s">
        <v>24</v>
      </c>
      <c r="J1118" t="s">
        <v>1042</v>
      </c>
      <c r="K1118" t="s">
        <v>26</v>
      </c>
      <c r="L1118">
        <v>6.3</v>
      </c>
    </row>
    <row r="1119" spans="1:12" x14ac:dyDescent="0.3">
      <c r="A1119" t="s">
        <v>2460</v>
      </c>
      <c r="B1119">
        <v>4</v>
      </c>
      <c r="C1119">
        <v>9</v>
      </c>
      <c r="D1119">
        <v>2016</v>
      </c>
      <c r="E1119" t="s">
        <v>250</v>
      </c>
      <c r="F1119" t="s">
        <v>30</v>
      </c>
      <c r="G1119" t="s">
        <v>2461</v>
      </c>
      <c r="H1119" t="s">
        <v>14</v>
      </c>
      <c r="I1119" t="s">
        <v>15</v>
      </c>
      <c r="J1119" t="s">
        <v>899</v>
      </c>
      <c r="K1119" t="s">
        <v>26</v>
      </c>
      <c r="L1119">
        <v>279.89999999999998</v>
      </c>
    </row>
    <row r="1120" spans="1:12" x14ac:dyDescent="0.3">
      <c r="A1120" t="s">
        <v>2460</v>
      </c>
      <c r="B1120">
        <v>4</v>
      </c>
      <c r="C1120">
        <v>9</v>
      </c>
      <c r="D1120">
        <v>2016</v>
      </c>
      <c r="E1120" t="s">
        <v>250</v>
      </c>
      <c r="F1120" t="s">
        <v>30</v>
      </c>
      <c r="G1120" t="s">
        <v>2461</v>
      </c>
      <c r="H1120" t="s">
        <v>14</v>
      </c>
      <c r="I1120" t="s">
        <v>15</v>
      </c>
      <c r="J1120" t="s">
        <v>2016</v>
      </c>
      <c r="K1120" t="s">
        <v>41</v>
      </c>
      <c r="L1120">
        <v>619.95000000000005</v>
      </c>
    </row>
    <row r="1121" spans="1:12" x14ac:dyDescent="0.3">
      <c r="A1121" t="s">
        <v>2460</v>
      </c>
      <c r="B1121">
        <v>4</v>
      </c>
      <c r="C1121">
        <v>9</v>
      </c>
      <c r="D1121">
        <v>2016</v>
      </c>
      <c r="E1121" t="s">
        <v>250</v>
      </c>
      <c r="F1121" t="s">
        <v>30</v>
      </c>
      <c r="G1121" t="s">
        <v>2461</v>
      </c>
      <c r="H1121" t="s">
        <v>14</v>
      </c>
      <c r="I1121" t="s">
        <v>15</v>
      </c>
      <c r="J1121" t="s">
        <v>2462</v>
      </c>
      <c r="K1121" t="s">
        <v>26</v>
      </c>
      <c r="L1121">
        <v>4.3600000000000003</v>
      </c>
    </row>
    <row r="1122" spans="1:12" x14ac:dyDescent="0.3">
      <c r="A1122" t="s">
        <v>2460</v>
      </c>
      <c r="B1122">
        <v>4</v>
      </c>
      <c r="C1122">
        <v>9</v>
      </c>
      <c r="D1122">
        <v>2016</v>
      </c>
      <c r="E1122" t="s">
        <v>250</v>
      </c>
      <c r="F1122" t="s">
        <v>30</v>
      </c>
      <c r="G1122" t="s">
        <v>2461</v>
      </c>
      <c r="H1122" t="s">
        <v>14</v>
      </c>
      <c r="I1122" t="s">
        <v>15</v>
      </c>
      <c r="J1122" t="s">
        <v>1915</v>
      </c>
      <c r="K1122" t="s">
        <v>26</v>
      </c>
      <c r="L1122">
        <v>15.28</v>
      </c>
    </row>
    <row r="1123" spans="1:12" x14ac:dyDescent="0.3">
      <c r="A1123" t="s">
        <v>2463</v>
      </c>
      <c r="B1123">
        <v>20</v>
      </c>
      <c r="C1123">
        <v>1</v>
      </c>
      <c r="D1123">
        <v>2015</v>
      </c>
      <c r="E1123" t="s">
        <v>2465</v>
      </c>
      <c r="F1123" t="s">
        <v>30</v>
      </c>
      <c r="G1123" t="s">
        <v>2062</v>
      </c>
      <c r="H1123" t="s">
        <v>14</v>
      </c>
      <c r="I1123" t="s">
        <v>15</v>
      </c>
      <c r="J1123" t="s">
        <v>2466</v>
      </c>
      <c r="K1123" t="s">
        <v>41</v>
      </c>
      <c r="L1123">
        <v>699.93</v>
      </c>
    </row>
    <row r="1124" spans="1:12" x14ac:dyDescent="0.3">
      <c r="A1124" t="s">
        <v>2463</v>
      </c>
      <c r="B1124">
        <v>20</v>
      </c>
      <c r="C1124">
        <v>1</v>
      </c>
      <c r="D1124">
        <v>2015</v>
      </c>
      <c r="E1124" t="s">
        <v>2465</v>
      </c>
      <c r="F1124" t="s">
        <v>30</v>
      </c>
      <c r="G1124" t="s">
        <v>2062</v>
      </c>
      <c r="H1124" t="s">
        <v>14</v>
      </c>
      <c r="I1124" t="s">
        <v>15</v>
      </c>
      <c r="J1124" t="s">
        <v>2467</v>
      </c>
      <c r="K1124" t="s">
        <v>26</v>
      </c>
      <c r="L1124">
        <v>22.96</v>
      </c>
    </row>
    <row r="1125" spans="1:12" x14ac:dyDescent="0.3">
      <c r="A1125" t="s">
        <v>2463</v>
      </c>
      <c r="B1125">
        <v>20</v>
      </c>
      <c r="C1125">
        <v>1</v>
      </c>
      <c r="D1125">
        <v>2015</v>
      </c>
      <c r="E1125" t="s">
        <v>2465</v>
      </c>
      <c r="F1125" t="s">
        <v>30</v>
      </c>
      <c r="G1125" t="s">
        <v>2062</v>
      </c>
      <c r="H1125" t="s">
        <v>14</v>
      </c>
      <c r="I1125" t="s">
        <v>15</v>
      </c>
      <c r="J1125" t="s">
        <v>237</v>
      </c>
      <c r="K1125" t="s">
        <v>17</v>
      </c>
      <c r="L1125">
        <v>38.6</v>
      </c>
    </row>
    <row r="1126" spans="1:12" x14ac:dyDescent="0.3">
      <c r="A1126" t="s">
        <v>2463</v>
      </c>
      <c r="B1126">
        <v>20</v>
      </c>
      <c r="C1126">
        <v>1</v>
      </c>
      <c r="D1126">
        <v>2015</v>
      </c>
      <c r="E1126" t="s">
        <v>2465</v>
      </c>
      <c r="F1126" t="s">
        <v>30</v>
      </c>
      <c r="G1126" t="s">
        <v>2062</v>
      </c>
      <c r="H1126" t="s">
        <v>14</v>
      </c>
      <c r="I1126" t="s">
        <v>15</v>
      </c>
      <c r="J1126" t="s">
        <v>1275</v>
      </c>
      <c r="K1126" t="s">
        <v>26</v>
      </c>
      <c r="L1126">
        <v>6.63</v>
      </c>
    </row>
    <row r="1127" spans="1:12" x14ac:dyDescent="0.3">
      <c r="A1127" t="s">
        <v>2463</v>
      </c>
      <c r="B1127">
        <v>20</v>
      </c>
      <c r="C1127">
        <v>1</v>
      </c>
      <c r="D1127">
        <v>2015</v>
      </c>
      <c r="E1127" t="s">
        <v>2465</v>
      </c>
      <c r="F1127" t="s">
        <v>30</v>
      </c>
      <c r="G1127" t="s">
        <v>2062</v>
      </c>
      <c r="H1127" t="s">
        <v>14</v>
      </c>
      <c r="I1127" t="s">
        <v>15</v>
      </c>
      <c r="J1127" t="s">
        <v>2468</v>
      </c>
      <c r="K1127" t="s">
        <v>26</v>
      </c>
      <c r="L1127">
        <v>23.34</v>
      </c>
    </row>
    <row r="1128" spans="1:12" x14ac:dyDescent="0.3">
      <c r="A1128" t="s">
        <v>2463</v>
      </c>
      <c r="B1128">
        <v>20</v>
      </c>
      <c r="C1128">
        <v>1</v>
      </c>
      <c r="D1128">
        <v>2015</v>
      </c>
      <c r="E1128" t="s">
        <v>2465</v>
      </c>
      <c r="F1128" t="s">
        <v>30</v>
      </c>
      <c r="G1128" t="s">
        <v>2062</v>
      </c>
      <c r="H1128" t="s">
        <v>14</v>
      </c>
      <c r="I1128" t="s">
        <v>15</v>
      </c>
      <c r="J1128" t="s">
        <v>1150</v>
      </c>
      <c r="K1128" t="s">
        <v>17</v>
      </c>
      <c r="L1128">
        <v>1067.94</v>
      </c>
    </row>
    <row r="1129" spans="1:12" x14ac:dyDescent="0.3">
      <c r="A1129" t="s">
        <v>2469</v>
      </c>
      <c r="B1129">
        <v>2</v>
      </c>
      <c r="C1129">
        <v>3</v>
      </c>
      <c r="D1129">
        <v>2016</v>
      </c>
      <c r="E1129" t="s">
        <v>2470</v>
      </c>
      <c r="F1129" t="s">
        <v>30</v>
      </c>
      <c r="G1129" t="s">
        <v>334</v>
      </c>
      <c r="H1129" t="s">
        <v>60</v>
      </c>
      <c r="I1129" t="s">
        <v>61</v>
      </c>
      <c r="J1129" t="s">
        <v>1133</v>
      </c>
      <c r="K1129" t="s">
        <v>26</v>
      </c>
      <c r="L1129">
        <v>10.16</v>
      </c>
    </row>
    <row r="1130" spans="1:12" x14ac:dyDescent="0.3">
      <c r="A1130" t="s">
        <v>2469</v>
      </c>
      <c r="B1130">
        <v>2</v>
      </c>
      <c r="C1130">
        <v>3</v>
      </c>
      <c r="D1130">
        <v>2016</v>
      </c>
      <c r="E1130" t="s">
        <v>2470</v>
      </c>
      <c r="F1130" t="s">
        <v>30</v>
      </c>
      <c r="G1130" t="s">
        <v>334</v>
      </c>
      <c r="H1130" t="s">
        <v>60</v>
      </c>
      <c r="I1130" t="s">
        <v>61</v>
      </c>
      <c r="J1130" t="s">
        <v>1792</v>
      </c>
      <c r="K1130" t="s">
        <v>26</v>
      </c>
      <c r="L1130">
        <v>101.88</v>
      </c>
    </row>
    <row r="1131" spans="1:12" x14ac:dyDescent="0.3">
      <c r="A1131" t="s">
        <v>2471</v>
      </c>
      <c r="B1131">
        <v>12</v>
      </c>
      <c r="C1131">
        <v>4</v>
      </c>
      <c r="D1131">
        <v>2017</v>
      </c>
      <c r="E1131" t="s">
        <v>2472</v>
      </c>
      <c r="F1131" t="s">
        <v>30</v>
      </c>
      <c r="G1131" t="s">
        <v>1298</v>
      </c>
      <c r="H1131" t="s">
        <v>14</v>
      </c>
      <c r="I1131" t="s">
        <v>15</v>
      </c>
      <c r="J1131" t="s">
        <v>2473</v>
      </c>
      <c r="K1131" t="s">
        <v>17</v>
      </c>
      <c r="L1131">
        <v>343.92</v>
      </c>
    </row>
    <row r="1132" spans="1:12" x14ac:dyDescent="0.3">
      <c r="A1132" t="s">
        <v>2471</v>
      </c>
      <c r="B1132">
        <v>12</v>
      </c>
      <c r="C1132">
        <v>4</v>
      </c>
      <c r="D1132">
        <v>2017</v>
      </c>
      <c r="E1132" t="s">
        <v>2472</v>
      </c>
      <c r="F1132" t="s">
        <v>30</v>
      </c>
      <c r="G1132" t="s">
        <v>1298</v>
      </c>
      <c r="H1132" t="s">
        <v>14</v>
      </c>
      <c r="I1132" t="s">
        <v>15</v>
      </c>
      <c r="J1132" t="s">
        <v>2474</v>
      </c>
      <c r="K1132" t="s">
        <v>26</v>
      </c>
      <c r="L1132">
        <v>40.99</v>
      </c>
    </row>
    <row r="1133" spans="1:12" x14ac:dyDescent="0.3">
      <c r="A1133" t="s">
        <v>2471</v>
      </c>
      <c r="B1133">
        <v>12</v>
      </c>
      <c r="C1133">
        <v>4</v>
      </c>
      <c r="D1133">
        <v>2017</v>
      </c>
      <c r="E1133" t="s">
        <v>2472</v>
      </c>
      <c r="F1133" t="s">
        <v>30</v>
      </c>
      <c r="G1133" t="s">
        <v>1298</v>
      </c>
      <c r="H1133" t="s">
        <v>14</v>
      </c>
      <c r="I1133" t="s">
        <v>15</v>
      </c>
      <c r="J1133" t="s">
        <v>368</v>
      </c>
      <c r="K1133" t="s">
        <v>26</v>
      </c>
      <c r="L1133">
        <v>63.9</v>
      </c>
    </row>
    <row r="1134" spans="1:12" x14ac:dyDescent="0.3">
      <c r="A1134" t="s">
        <v>2475</v>
      </c>
      <c r="B1134">
        <v>6</v>
      </c>
      <c r="C1134">
        <v>12</v>
      </c>
      <c r="D1134">
        <v>2017</v>
      </c>
      <c r="E1134" t="s">
        <v>2476</v>
      </c>
      <c r="F1134" t="s">
        <v>119</v>
      </c>
      <c r="G1134" t="s">
        <v>362</v>
      </c>
      <c r="H1134" t="s">
        <v>23</v>
      </c>
      <c r="I1134" t="s">
        <v>24</v>
      </c>
      <c r="J1134" t="s">
        <v>760</v>
      </c>
      <c r="K1134" t="s">
        <v>26</v>
      </c>
      <c r="L1134">
        <v>19.440000000000001</v>
      </c>
    </row>
    <row r="1135" spans="1:12" x14ac:dyDescent="0.3">
      <c r="A1135" t="s">
        <v>2477</v>
      </c>
      <c r="B1135">
        <v>5</v>
      </c>
      <c r="C1135">
        <v>6</v>
      </c>
      <c r="D1135">
        <v>2017</v>
      </c>
      <c r="E1135" t="s">
        <v>655</v>
      </c>
      <c r="F1135" t="s">
        <v>30</v>
      </c>
      <c r="G1135" t="s">
        <v>1167</v>
      </c>
      <c r="H1135" t="s">
        <v>60</v>
      </c>
      <c r="I1135" t="s">
        <v>90</v>
      </c>
      <c r="J1135" t="s">
        <v>140</v>
      </c>
      <c r="K1135" t="s">
        <v>26</v>
      </c>
      <c r="L1135">
        <v>124.608</v>
      </c>
    </row>
    <row r="1136" spans="1:12" x14ac:dyDescent="0.3">
      <c r="A1136" t="s">
        <v>2477</v>
      </c>
      <c r="B1136">
        <v>5</v>
      </c>
      <c r="C1136">
        <v>6</v>
      </c>
      <c r="D1136">
        <v>2017</v>
      </c>
      <c r="E1136" t="s">
        <v>655</v>
      </c>
      <c r="F1136" t="s">
        <v>30</v>
      </c>
      <c r="G1136" t="s">
        <v>1167</v>
      </c>
      <c r="H1136" t="s">
        <v>60</v>
      </c>
      <c r="I1136" t="s">
        <v>90</v>
      </c>
      <c r="J1136" t="s">
        <v>2479</v>
      </c>
      <c r="K1136" t="s">
        <v>26</v>
      </c>
      <c r="L1136">
        <v>7.56</v>
      </c>
    </row>
    <row r="1137" spans="1:12" x14ac:dyDescent="0.3">
      <c r="A1137" t="s">
        <v>2480</v>
      </c>
      <c r="B1137">
        <v>11</v>
      </c>
      <c r="C1137">
        <v>12</v>
      </c>
      <c r="D1137">
        <v>2017</v>
      </c>
      <c r="E1137" t="s">
        <v>172</v>
      </c>
      <c r="F1137" t="s">
        <v>930</v>
      </c>
      <c r="G1137" t="s">
        <v>1459</v>
      </c>
      <c r="H1137" t="s">
        <v>14</v>
      </c>
      <c r="I1137" t="s">
        <v>15</v>
      </c>
      <c r="J1137" t="s">
        <v>2481</v>
      </c>
      <c r="K1137" t="s">
        <v>26</v>
      </c>
      <c r="L1137">
        <v>85.224000000000004</v>
      </c>
    </row>
    <row r="1138" spans="1:12" x14ac:dyDescent="0.3">
      <c r="A1138" t="s">
        <v>2482</v>
      </c>
      <c r="B1138">
        <v>12</v>
      </c>
      <c r="C1138">
        <v>11</v>
      </c>
      <c r="D1138">
        <v>2017</v>
      </c>
      <c r="E1138" t="s">
        <v>2483</v>
      </c>
      <c r="F1138" t="s">
        <v>12</v>
      </c>
      <c r="G1138" t="s">
        <v>2484</v>
      </c>
      <c r="H1138" t="s">
        <v>23</v>
      </c>
      <c r="I1138" t="s">
        <v>61</v>
      </c>
      <c r="J1138" t="s">
        <v>2485</v>
      </c>
      <c r="K1138" t="s">
        <v>26</v>
      </c>
      <c r="L1138">
        <v>287.52</v>
      </c>
    </row>
    <row r="1139" spans="1:12" x14ac:dyDescent="0.3">
      <c r="A1139" t="s">
        <v>2482</v>
      </c>
      <c r="B1139">
        <v>12</v>
      </c>
      <c r="C1139">
        <v>11</v>
      </c>
      <c r="D1139">
        <v>2017</v>
      </c>
      <c r="E1139" t="s">
        <v>2483</v>
      </c>
      <c r="F1139" t="s">
        <v>12</v>
      </c>
      <c r="G1139" t="s">
        <v>2484</v>
      </c>
      <c r="H1139" t="s">
        <v>23</v>
      </c>
      <c r="I1139" t="s">
        <v>61</v>
      </c>
      <c r="J1139" t="s">
        <v>1569</v>
      </c>
      <c r="K1139" t="s">
        <v>26</v>
      </c>
      <c r="L1139">
        <v>37.68</v>
      </c>
    </row>
    <row r="1140" spans="1:12" x14ac:dyDescent="0.3">
      <c r="A1140" t="s">
        <v>2482</v>
      </c>
      <c r="B1140">
        <v>12</v>
      </c>
      <c r="C1140">
        <v>11</v>
      </c>
      <c r="D1140">
        <v>2017</v>
      </c>
      <c r="E1140" t="s">
        <v>2483</v>
      </c>
      <c r="F1140" t="s">
        <v>12</v>
      </c>
      <c r="G1140" t="s">
        <v>2484</v>
      </c>
      <c r="H1140" t="s">
        <v>23</v>
      </c>
      <c r="I1140" t="s">
        <v>61</v>
      </c>
      <c r="J1140" t="s">
        <v>2486</v>
      </c>
      <c r="K1140" t="s">
        <v>26</v>
      </c>
      <c r="L1140">
        <v>19.98</v>
      </c>
    </row>
    <row r="1141" spans="1:12" x14ac:dyDescent="0.3">
      <c r="A1141" t="s">
        <v>2482</v>
      </c>
      <c r="B1141">
        <v>12</v>
      </c>
      <c r="C1141">
        <v>11</v>
      </c>
      <c r="D1141">
        <v>2017</v>
      </c>
      <c r="E1141" t="s">
        <v>2483</v>
      </c>
      <c r="F1141" t="s">
        <v>12</v>
      </c>
      <c r="G1141" t="s">
        <v>2484</v>
      </c>
      <c r="H1141" t="s">
        <v>23</v>
      </c>
      <c r="I1141" t="s">
        <v>61</v>
      </c>
      <c r="J1141" t="s">
        <v>1419</v>
      </c>
      <c r="K1141" t="s">
        <v>26</v>
      </c>
      <c r="L1141">
        <v>20.58</v>
      </c>
    </row>
    <row r="1142" spans="1:12" x14ac:dyDescent="0.3">
      <c r="A1142" t="s">
        <v>2482</v>
      </c>
      <c r="B1142">
        <v>12</v>
      </c>
      <c r="C1142">
        <v>11</v>
      </c>
      <c r="D1142">
        <v>2017</v>
      </c>
      <c r="E1142" t="s">
        <v>2483</v>
      </c>
      <c r="F1142" t="s">
        <v>12</v>
      </c>
      <c r="G1142" t="s">
        <v>2484</v>
      </c>
      <c r="H1142" t="s">
        <v>23</v>
      </c>
      <c r="I1142" t="s">
        <v>61</v>
      </c>
      <c r="J1142" t="s">
        <v>2487</v>
      </c>
      <c r="K1142" t="s">
        <v>26</v>
      </c>
      <c r="L1142">
        <v>17.38</v>
      </c>
    </row>
    <row r="1143" spans="1:12" x14ac:dyDescent="0.3">
      <c r="A1143" t="s">
        <v>2488</v>
      </c>
      <c r="B1143">
        <v>29</v>
      </c>
      <c r="C1143">
        <v>9</v>
      </c>
      <c r="D1143">
        <v>2015</v>
      </c>
      <c r="E1143" t="s">
        <v>816</v>
      </c>
      <c r="F1143" t="s">
        <v>30</v>
      </c>
      <c r="G1143" t="s">
        <v>1682</v>
      </c>
      <c r="H1143" t="s">
        <v>14</v>
      </c>
      <c r="I1143" t="s">
        <v>24</v>
      </c>
      <c r="J1143" t="s">
        <v>2181</v>
      </c>
      <c r="K1143" t="s">
        <v>17</v>
      </c>
      <c r="L1143">
        <v>204.6</v>
      </c>
    </row>
    <row r="1144" spans="1:12" x14ac:dyDescent="0.3">
      <c r="A1144" t="s">
        <v>2488</v>
      </c>
      <c r="B1144">
        <v>29</v>
      </c>
      <c r="C1144">
        <v>9</v>
      </c>
      <c r="D1144">
        <v>2015</v>
      </c>
      <c r="E1144" t="s">
        <v>816</v>
      </c>
      <c r="F1144" t="s">
        <v>30</v>
      </c>
      <c r="G1144" t="s">
        <v>1682</v>
      </c>
      <c r="H1144" t="s">
        <v>14</v>
      </c>
      <c r="I1144" t="s">
        <v>24</v>
      </c>
      <c r="J1144" t="s">
        <v>2489</v>
      </c>
      <c r="K1144" t="s">
        <v>26</v>
      </c>
      <c r="L1144">
        <v>8.7200000000000006</v>
      </c>
    </row>
    <row r="1145" spans="1:12" x14ac:dyDescent="0.3">
      <c r="A1145" t="s">
        <v>2488</v>
      </c>
      <c r="B1145">
        <v>29</v>
      </c>
      <c r="C1145">
        <v>9</v>
      </c>
      <c r="D1145">
        <v>2015</v>
      </c>
      <c r="E1145" t="s">
        <v>816</v>
      </c>
      <c r="F1145" t="s">
        <v>30</v>
      </c>
      <c r="G1145" t="s">
        <v>1682</v>
      </c>
      <c r="H1145" t="s">
        <v>14</v>
      </c>
      <c r="I1145" t="s">
        <v>24</v>
      </c>
      <c r="J1145" t="s">
        <v>781</v>
      </c>
      <c r="K1145" t="s">
        <v>26</v>
      </c>
      <c r="L1145">
        <v>6.48</v>
      </c>
    </row>
    <row r="1146" spans="1:12" x14ac:dyDescent="0.3">
      <c r="A1146" t="s">
        <v>2488</v>
      </c>
      <c r="B1146">
        <v>29</v>
      </c>
      <c r="C1146">
        <v>9</v>
      </c>
      <c r="D1146">
        <v>2015</v>
      </c>
      <c r="E1146" t="s">
        <v>816</v>
      </c>
      <c r="F1146" t="s">
        <v>30</v>
      </c>
      <c r="G1146" t="s">
        <v>1682</v>
      </c>
      <c r="H1146" t="s">
        <v>14</v>
      </c>
      <c r="I1146" t="s">
        <v>24</v>
      </c>
      <c r="J1146" t="s">
        <v>2490</v>
      </c>
      <c r="K1146" t="s">
        <v>41</v>
      </c>
      <c r="L1146">
        <v>686.32</v>
      </c>
    </row>
    <row r="1147" spans="1:12" x14ac:dyDescent="0.3">
      <c r="A1147" t="s">
        <v>2488</v>
      </c>
      <c r="B1147">
        <v>29</v>
      </c>
      <c r="C1147">
        <v>9</v>
      </c>
      <c r="D1147">
        <v>2015</v>
      </c>
      <c r="E1147" t="s">
        <v>816</v>
      </c>
      <c r="F1147" t="s">
        <v>30</v>
      </c>
      <c r="G1147" t="s">
        <v>1682</v>
      </c>
      <c r="H1147" t="s">
        <v>14</v>
      </c>
      <c r="I1147" t="s">
        <v>24</v>
      </c>
      <c r="J1147" t="s">
        <v>2434</v>
      </c>
      <c r="K1147" t="s">
        <v>26</v>
      </c>
      <c r="L1147">
        <v>62.18</v>
      </c>
    </row>
    <row r="1148" spans="1:12" x14ac:dyDescent="0.3">
      <c r="A1148" t="s">
        <v>2491</v>
      </c>
      <c r="B1148">
        <v>4</v>
      </c>
      <c r="C1148">
        <v>4</v>
      </c>
      <c r="D1148">
        <v>2016</v>
      </c>
      <c r="E1148" t="s">
        <v>2358</v>
      </c>
      <c r="F1148" t="s">
        <v>930</v>
      </c>
      <c r="G1148" t="s">
        <v>2492</v>
      </c>
      <c r="H1148" t="s">
        <v>14</v>
      </c>
      <c r="I1148" t="s">
        <v>61</v>
      </c>
      <c r="J1148" t="s">
        <v>2493</v>
      </c>
      <c r="K1148" t="s">
        <v>26</v>
      </c>
      <c r="L1148">
        <v>644.07600000000002</v>
      </c>
    </row>
    <row r="1149" spans="1:12" x14ac:dyDescent="0.3">
      <c r="A1149" t="s">
        <v>2491</v>
      </c>
      <c r="B1149">
        <v>4</v>
      </c>
      <c r="C1149">
        <v>4</v>
      </c>
      <c r="D1149">
        <v>2016</v>
      </c>
      <c r="E1149" t="s">
        <v>2358</v>
      </c>
      <c r="F1149" t="s">
        <v>930</v>
      </c>
      <c r="G1149" t="s">
        <v>2492</v>
      </c>
      <c r="H1149" t="s">
        <v>14</v>
      </c>
      <c r="I1149" t="s">
        <v>61</v>
      </c>
      <c r="J1149" t="s">
        <v>2494</v>
      </c>
      <c r="K1149" t="s">
        <v>26</v>
      </c>
      <c r="L1149">
        <v>5.84</v>
      </c>
    </row>
    <row r="1150" spans="1:12" x14ac:dyDescent="0.3">
      <c r="A1150" t="s">
        <v>2491</v>
      </c>
      <c r="B1150">
        <v>4</v>
      </c>
      <c r="C1150">
        <v>4</v>
      </c>
      <c r="D1150">
        <v>2016</v>
      </c>
      <c r="E1150" t="s">
        <v>2358</v>
      </c>
      <c r="F1150" t="s">
        <v>930</v>
      </c>
      <c r="G1150" t="s">
        <v>2492</v>
      </c>
      <c r="H1150" t="s">
        <v>14</v>
      </c>
      <c r="I1150" t="s">
        <v>61</v>
      </c>
      <c r="J1150" t="s">
        <v>2495</v>
      </c>
      <c r="K1150" t="s">
        <v>26</v>
      </c>
      <c r="L1150">
        <v>12.76</v>
      </c>
    </row>
    <row r="1151" spans="1:12" x14ac:dyDescent="0.3">
      <c r="A1151" t="s">
        <v>2491</v>
      </c>
      <c r="B1151">
        <v>4</v>
      </c>
      <c r="C1151">
        <v>4</v>
      </c>
      <c r="D1151">
        <v>2016</v>
      </c>
      <c r="E1151" t="s">
        <v>2358</v>
      </c>
      <c r="F1151" t="s">
        <v>930</v>
      </c>
      <c r="G1151" t="s">
        <v>2492</v>
      </c>
      <c r="H1151" t="s">
        <v>14</v>
      </c>
      <c r="I1151" t="s">
        <v>61</v>
      </c>
      <c r="J1151" t="s">
        <v>2496</v>
      </c>
      <c r="K1151" t="s">
        <v>41</v>
      </c>
      <c r="L1151">
        <v>10.95</v>
      </c>
    </row>
    <row r="1152" spans="1:12" x14ac:dyDescent="0.3">
      <c r="A1152" t="s">
        <v>2491</v>
      </c>
      <c r="B1152">
        <v>4</v>
      </c>
      <c r="C1152">
        <v>4</v>
      </c>
      <c r="D1152">
        <v>2016</v>
      </c>
      <c r="E1152" t="s">
        <v>2358</v>
      </c>
      <c r="F1152" t="s">
        <v>930</v>
      </c>
      <c r="G1152" t="s">
        <v>2492</v>
      </c>
      <c r="H1152" t="s">
        <v>14</v>
      </c>
      <c r="I1152" t="s">
        <v>61</v>
      </c>
      <c r="J1152" t="s">
        <v>2497</v>
      </c>
      <c r="K1152" t="s">
        <v>41</v>
      </c>
      <c r="L1152">
        <v>599.98</v>
      </c>
    </row>
    <row r="1153" spans="1:12" x14ac:dyDescent="0.3">
      <c r="A1153" t="s">
        <v>2498</v>
      </c>
      <c r="B1153">
        <v>8</v>
      </c>
      <c r="C1153">
        <v>5</v>
      </c>
      <c r="D1153">
        <v>2016</v>
      </c>
      <c r="E1153" t="s">
        <v>1652</v>
      </c>
      <c r="F1153" t="s">
        <v>30</v>
      </c>
      <c r="G1153" t="s">
        <v>713</v>
      </c>
      <c r="H1153" t="s">
        <v>23</v>
      </c>
      <c r="I1153" t="s">
        <v>90</v>
      </c>
      <c r="J1153" t="s">
        <v>2500</v>
      </c>
      <c r="K1153" t="s">
        <v>17</v>
      </c>
      <c r="L1153">
        <v>8.3520000000000003</v>
      </c>
    </row>
    <row r="1154" spans="1:12" x14ac:dyDescent="0.3">
      <c r="A1154" t="s">
        <v>2501</v>
      </c>
      <c r="B1154">
        <v>31</v>
      </c>
      <c r="C1154">
        <v>12</v>
      </c>
      <c r="D1154">
        <v>2017</v>
      </c>
      <c r="E1154" t="s">
        <v>1953</v>
      </c>
      <c r="F1154" t="s">
        <v>30</v>
      </c>
      <c r="G1154" t="s">
        <v>774</v>
      </c>
      <c r="H1154" t="s">
        <v>23</v>
      </c>
      <c r="I1154" t="s">
        <v>24</v>
      </c>
      <c r="J1154" t="s">
        <v>2503</v>
      </c>
      <c r="K1154" t="s">
        <v>26</v>
      </c>
      <c r="L1154">
        <v>3.64</v>
      </c>
    </row>
    <row r="1155" spans="1:12" x14ac:dyDescent="0.3">
      <c r="A1155" t="s">
        <v>2501</v>
      </c>
      <c r="B1155">
        <v>31</v>
      </c>
      <c r="C1155">
        <v>12</v>
      </c>
      <c r="D1155">
        <v>2017</v>
      </c>
      <c r="E1155" t="s">
        <v>1953</v>
      </c>
      <c r="F1155" t="s">
        <v>30</v>
      </c>
      <c r="G1155" t="s">
        <v>774</v>
      </c>
      <c r="H1155" t="s">
        <v>23</v>
      </c>
      <c r="I1155" t="s">
        <v>24</v>
      </c>
      <c r="J1155" t="s">
        <v>2023</v>
      </c>
      <c r="K1155" t="s">
        <v>26</v>
      </c>
      <c r="L1155">
        <v>159.768</v>
      </c>
    </row>
    <row r="1156" spans="1:12" x14ac:dyDescent="0.3">
      <c r="A1156" t="s">
        <v>2504</v>
      </c>
      <c r="B1156">
        <v>20</v>
      </c>
      <c r="C1156">
        <v>12</v>
      </c>
      <c r="D1156">
        <v>2015</v>
      </c>
      <c r="E1156" t="s">
        <v>2506</v>
      </c>
      <c r="F1156" t="s">
        <v>119</v>
      </c>
      <c r="G1156" t="s">
        <v>2433</v>
      </c>
      <c r="H1156" t="s">
        <v>60</v>
      </c>
      <c r="I1156" t="s">
        <v>15</v>
      </c>
      <c r="J1156" t="s">
        <v>2507</v>
      </c>
      <c r="K1156" t="s">
        <v>26</v>
      </c>
      <c r="L1156">
        <v>122.48</v>
      </c>
    </row>
    <row r="1157" spans="1:12" x14ac:dyDescent="0.3">
      <c r="A1157" t="s">
        <v>2504</v>
      </c>
      <c r="B1157">
        <v>20</v>
      </c>
      <c r="C1157">
        <v>12</v>
      </c>
      <c r="D1157">
        <v>2015</v>
      </c>
      <c r="E1157" t="s">
        <v>2506</v>
      </c>
      <c r="F1157" t="s">
        <v>119</v>
      </c>
      <c r="G1157" t="s">
        <v>2433</v>
      </c>
      <c r="H1157" t="s">
        <v>60</v>
      </c>
      <c r="I1157" t="s">
        <v>15</v>
      </c>
      <c r="J1157" t="s">
        <v>2508</v>
      </c>
      <c r="K1157" t="s">
        <v>17</v>
      </c>
      <c r="L1157">
        <v>2244.48</v>
      </c>
    </row>
    <row r="1158" spans="1:12" x14ac:dyDescent="0.3">
      <c r="A1158" t="s">
        <v>2504</v>
      </c>
      <c r="B1158">
        <v>20</v>
      </c>
      <c r="C1158">
        <v>12</v>
      </c>
      <c r="D1158">
        <v>2015</v>
      </c>
      <c r="E1158" t="s">
        <v>2506</v>
      </c>
      <c r="F1158" t="s">
        <v>119</v>
      </c>
      <c r="G1158" t="s">
        <v>2433</v>
      </c>
      <c r="H1158" t="s">
        <v>60</v>
      </c>
      <c r="I1158" t="s">
        <v>15</v>
      </c>
      <c r="J1158" t="s">
        <v>1001</v>
      </c>
      <c r="K1158" t="s">
        <v>26</v>
      </c>
      <c r="L1158">
        <v>62.31</v>
      </c>
    </row>
    <row r="1159" spans="1:12" x14ac:dyDescent="0.3">
      <c r="A1159" t="s">
        <v>2504</v>
      </c>
      <c r="B1159">
        <v>20</v>
      </c>
      <c r="C1159">
        <v>12</v>
      </c>
      <c r="D1159">
        <v>2015</v>
      </c>
      <c r="E1159" t="s">
        <v>2506</v>
      </c>
      <c r="F1159" t="s">
        <v>119</v>
      </c>
      <c r="G1159" t="s">
        <v>2433</v>
      </c>
      <c r="H1159" t="s">
        <v>60</v>
      </c>
      <c r="I1159" t="s">
        <v>15</v>
      </c>
      <c r="J1159" t="s">
        <v>977</v>
      </c>
      <c r="K1159" t="s">
        <v>17</v>
      </c>
      <c r="L1159">
        <v>455.1</v>
      </c>
    </row>
    <row r="1160" spans="1:12" x14ac:dyDescent="0.3">
      <c r="A1160" t="s">
        <v>2509</v>
      </c>
      <c r="B1160">
        <v>2</v>
      </c>
      <c r="C1160">
        <v>7</v>
      </c>
      <c r="D1160">
        <v>2017</v>
      </c>
      <c r="E1160" t="s">
        <v>1717</v>
      </c>
      <c r="F1160" t="s">
        <v>12</v>
      </c>
      <c r="G1160" t="s">
        <v>2071</v>
      </c>
      <c r="H1160" t="s">
        <v>23</v>
      </c>
      <c r="I1160" t="s">
        <v>24</v>
      </c>
      <c r="J1160" t="s">
        <v>2510</v>
      </c>
      <c r="K1160" t="s">
        <v>17</v>
      </c>
      <c r="L1160">
        <v>195.184</v>
      </c>
    </row>
    <row r="1161" spans="1:12" x14ac:dyDescent="0.3">
      <c r="A1161" t="s">
        <v>2511</v>
      </c>
      <c r="B1161">
        <v>29</v>
      </c>
      <c r="C1161">
        <v>6</v>
      </c>
      <c r="D1161">
        <v>2018</v>
      </c>
      <c r="E1161" t="s">
        <v>2512</v>
      </c>
      <c r="F1161" t="s">
        <v>30</v>
      </c>
      <c r="G1161" t="s">
        <v>2513</v>
      </c>
      <c r="H1161" t="s">
        <v>14</v>
      </c>
      <c r="I1161" t="s">
        <v>61</v>
      </c>
      <c r="J1161" t="s">
        <v>1863</v>
      </c>
      <c r="K1161" t="s">
        <v>26</v>
      </c>
      <c r="L1161">
        <v>362.94</v>
      </c>
    </row>
    <row r="1162" spans="1:12" x14ac:dyDescent="0.3">
      <c r="A1162" t="s">
        <v>2511</v>
      </c>
      <c r="B1162">
        <v>29</v>
      </c>
      <c r="C1162">
        <v>6</v>
      </c>
      <c r="D1162">
        <v>2018</v>
      </c>
      <c r="E1162" t="s">
        <v>2512</v>
      </c>
      <c r="F1162" t="s">
        <v>30</v>
      </c>
      <c r="G1162" t="s">
        <v>2513</v>
      </c>
      <c r="H1162" t="s">
        <v>14</v>
      </c>
      <c r="I1162" t="s">
        <v>61</v>
      </c>
      <c r="J1162" t="s">
        <v>215</v>
      </c>
      <c r="K1162" t="s">
        <v>26</v>
      </c>
      <c r="L1162">
        <v>11.54</v>
      </c>
    </row>
    <row r="1163" spans="1:12" x14ac:dyDescent="0.3">
      <c r="A1163" t="s">
        <v>2514</v>
      </c>
      <c r="B1163">
        <v>1</v>
      </c>
      <c r="C1163">
        <v>9</v>
      </c>
      <c r="D1163">
        <v>2015</v>
      </c>
      <c r="E1163" t="s">
        <v>2515</v>
      </c>
      <c r="F1163" t="s">
        <v>12</v>
      </c>
      <c r="G1163" t="s">
        <v>2516</v>
      </c>
      <c r="H1163" t="s">
        <v>14</v>
      </c>
      <c r="I1163" t="s">
        <v>24</v>
      </c>
      <c r="J1163" t="s">
        <v>109</v>
      </c>
      <c r="K1163" t="s">
        <v>26</v>
      </c>
      <c r="L1163">
        <v>53.94</v>
      </c>
    </row>
    <row r="1164" spans="1:12" x14ac:dyDescent="0.3">
      <c r="A1164" t="s">
        <v>2517</v>
      </c>
      <c r="B1164">
        <v>3</v>
      </c>
      <c r="C1164">
        <v>3</v>
      </c>
      <c r="D1164">
        <v>2015</v>
      </c>
      <c r="E1164" t="s">
        <v>2518</v>
      </c>
      <c r="F1164" t="s">
        <v>30</v>
      </c>
      <c r="G1164" t="s">
        <v>2519</v>
      </c>
      <c r="H1164" t="s">
        <v>60</v>
      </c>
      <c r="I1164" t="s">
        <v>90</v>
      </c>
      <c r="J1164" t="s">
        <v>2520</v>
      </c>
      <c r="K1164" t="s">
        <v>41</v>
      </c>
      <c r="L1164">
        <v>9.99</v>
      </c>
    </row>
    <row r="1165" spans="1:12" x14ac:dyDescent="0.3">
      <c r="A1165" t="s">
        <v>2517</v>
      </c>
      <c r="B1165">
        <v>3</v>
      </c>
      <c r="C1165">
        <v>3</v>
      </c>
      <c r="D1165">
        <v>2015</v>
      </c>
      <c r="E1165" t="s">
        <v>2518</v>
      </c>
      <c r="F1165" t="s">
        <v>30</v>
      </c>
      <c r="G1165" t="s">
        <v>2519</v>
      </c>
      <c r="H1165" t="s">
        <v>60</v>
      </c>
      <c r="I1165" t="s">
        <v>90</v>
      </c>
      <c r="J1165" t="s">
        <v>778</v>
      </c>
      <c r="K1165" t="s">
        <v>26</v>
      </c>
      <c r="L1165">
        <v>125.76</v>
      </c>
    </row>
    <row r="1166" spans="1:12" x14ac:dyDescent="0.3">
      <c r="A1166" t="s">
        <v>2517</v>
      </c>
      <c r="B1166">
        <v>3</v>
      </c>
      <c r="C1166">
        <v>3</v>
      </c>
      <c r="D1166">
        <v>2015</v>
      </c>
      <c r="E1166" t="s">
        <v>2518</v>
      </c>
      <c r="F1166" t="s">
        <v>30</v>
      </c>
      <c r="G1166" t="s">
        <v>2519</v>
      </c>
      <c r="H1166" t="s">
        <v>60</v>
      </c>
      <c r="I1166" t="s">
        <v>90</v>
      </c>
      <c r="J1166" t="s">
        <v>2521</v>
      </c>
      <c r="K1166" t="s">
        <v>26</v>
      </c>
      <c r="L1166">
        <v>25.32</v>
      </c>
    </row>
    <row r="1167" spans="1:12" x14ac:dyDescent="0.3">
      <c r="A1167" t="s">
        <v>2522</v>
      </c>
      <c r="B1167">
        <v>4</v>
      </c>
      <c r="C1167">
        <v>5</v>
      </c>
      <c r="D1167">
        <v>2015</v>
      </c>
      <c r="E1167" t="s">
        <v>2523</v>
      </c>
      <c r="F1167" t="s">
        <v>30</v>
      </c>
      <c r="G1167" t="s">
        <v>2524</v>
      </c>
      <c r="H1167" t="s">
        <v>14</v>
      </c>
      <c r="I1167" t="s">
        <v>61</v>
      </c>
      <c r="J1167" t="s">
        <v>1943</v>
      </c>
      <c r="K1167" t="s">
        <v>26</v>
      </c>
      <c r="L1167">
        <v>46.8</v>
      </c>
    </row>
    <row r="1168" spans="1:12" x14ac:dyDescent="0.3">
      <c r="A1168" t="s">
        <v>2525</v>
      </c>
      <c r="B1168">
        <v>2</v>
      </c>
      <c r="C1168">
        <v>11</v>
      </c>
      <c r="D1168">
        <v>2016</v>
      </c>
      <c r="E1168" t="s">
        <v>753</v>
      </c>
      <c r="F1168" t="s">
        <v>930</v>
      </c>
      <c r="G1168" t="s">
        <v>675</v>
      </c>
      <c r="H1168" t="s">
        <v>14</v>
      </c>
      <c r="I1168" t="s">
        <v>24</v>
      </c>
      <c r="J1168" t="s">
        <v>321</v>
      </c>
      <c r="K1168" t="s">
        <v>41</v>
      </c>
      <c r="L1168">
        <v>447.93</v>
      </c>
    </row>
    <row r="1169" spans="1:12" x14ac:dyDescent="0.3">
      <c r="A1169" t="s">
        <v>2526</v>
      </c>
      <c r="B1169">
        <v>8</v>
      </c>
      <c r="C1169">
        <v>12</v>
      </c>
      <c r="D1169">
        <v>2018</v>
      </c>
      <c r="E1169" t="s">
        <v>1404</v>
      </c>
      <c r="F1169" t="s">
        <v>12</v>
      </c>
      <c r="G1169" t="s">
        <v>678</v>
      </c>
      <c r="H1169" t="s">
        <v>14</v>
      </c>
      <c r="I1169" t="s">
        <v>90</v>
      </c>
      <c r="J1169" t="s">
        <v>2527</v>
      </c>
      <c r="K1169" t="s">
        <v>17</v>
      </c>
      <c r="L1169">
        <v>109.48</v>
      </c>
    </row>
    <row r="1170" spans="1:12" x14ac:dyDescent="0.3">
      <c r="A1170" t="s">
        <v>2526</v>
      </c>
      <c r="B1170">
        <v>8</v>
      </c>
      <c r="C1170">
        <v>12</v>
      </c>
      <c r="D1170">
        <v>2018</v>
      </c>
      <c r="E1170" t="s">
        <v>1404</v>
      </c>
      <c r="F1170" t="s">
        <v>12</v>
      </c>
      <c r="G1170" t="s">
        <v>678</v>
      </c>
      <c r="H1170" t="s">
        <v>14</v>
      </c>
      <c r="I1170" t="s">
        <v>90</v>
      </c>
      <c r="J1170" t="s">
        <v>226</v>
      </c>
      <c r="K1170" t="s">
        <v>26</v>
      </c>
      <c r="L1170">
        <v>272.94</v>
      </c>
    </row>
    <row r="1171" spans="1:12" x14ac:dyDescent="0.3">
      <c r="A1171" t="s">
        <v>2526</v>
      </c>
      <c r="B1171">
        <v>8</v>
      </c>
      <c r="C1171">
        <v>12</v>
      </c>
      <c r="D1171">
        <v>2018</v>
      </c>
      <c r="E1171" t="s">
        <v>1404</v>
      </c>
      <c r="F1171" t="s">
        <v>12</v>
      </c>
      <c r="G1171" t="s">
        <v>678</v>
      </c>
      <c r="H1171" t="s">
        <v>14</v>
      </c>
      <c r="I1171" t="s">
        <v>90</v>
      </c>
      <c r="J1171" t="s">
        <v>2528</v>
      </c>
      <c r="K1171" t="s">
        <v>26</v>
      </c>
      <c r="L1171">
        <v>19.440000000000001</v>
      </c>
    </row>
    <row r="1172" spans="1:12" x14ac:dyDescent="0.3">
      <c r="A1172" t="s">
        <v>2526</v>
      </c>
      <c r="B1172">
        <v>8</v>
      </c>
      <c r="C1172">
        <v>12</v>
      </c>
      <c r="D1172">
        <v>2018</v>
      </c>
      <c r="E1172" t="s">
        <v>1404</v>
      </c>
      <c r="F1172" t="s">
        <v>12</v>
      </c>
      <c r="G1172" t="s">
        <v>678</v>
      </c>
      <c r="H1172" t="s">
        <v>14</v>
      </c>
      <c r="I1172" t="s">
        <v>90</v>
      </c>
      <c r="J1172" t="s">
        <v>2529</v>
      </c>
      <c r="K1172" t="s">
        <v>26</v>
      </c>
      <c r="L1172">
        <v>31.92</v>
      </c>
    </row>
    <row r="1173" spans="1:12" x14ac:dyDescent="0.3">
      <c r="A1173" t="s">
        <v>2530</v>
      </c>
      <c r="B1173">
        <v>10</v>
      </c>
      <c r="C1173">
        <v>3</v>
      </c>
      <c r="D1173">
        <v>2015</v>
      </c>
      <c r="E1173" t="s">
        <v>2531</v>
      </c>
      <c r="F1173" t="s">
        <v>30</v>
      </c>
      <c r="G1173" t="s">
        <v>2172</v>
      </c>
      <c r="H1173" t="s">
        <v>14</v>
      </c>
      <c r="I1173" t="s">
        <v>61</v>
      </c>
      <c r="J1173" t="s">
        <v>2532</v>
      </c>
      <c r="K1173" t="s">
        <v>26</v>
      </c>
      <c r="L1173">
        <v>22.38</v>
      </c>
    </row>
    <row r="1174" spans="1:12" x14ac:dyDescent="0.3">
      <c r="A1174" t="s">
        <v>2533</v>
      </c>
      <c r="B1174">
        <v>21</v>
      </c>
      <c r="C1174">
        <v>4</v>
      </c>
      <c r="D1174">
        <v>2015</v>
      </c>
      <c r="E1174" t="s">
        <v>2535</v>
      </c>
      <c r="F1174" t="s">
        <v>30</v>
      </c>
      <c r="G1174" t="s">
        <v>1326</v>
      </c>
      <c r="H1174" t="s">
        <v>14</v>
      </c>
      <c r="I1174" t="s">
        <v>24</v>
      </c>
      <c r="J1174" t="s">
        <v>2536</v>
      </c>
      <c r="K1174" t="s">
        <v>26</v>
      </c>
      <c r="L1174">
        <v>16.52</v>
      </c>
    </row>
    <row r="1175" spans="1:12" x14ac:dyDescent="0.3">
      <c r="A1175" t="s">
        <v>2537</v>
      </c>
      <c r="B1175">
        <v>22</v>
      </c>
      <c r="C1175">
        <v>10</v>
      </c>
      <c r="D1175">
        <v>2016</v>
      </c>
      <c r="E1175" t="s">
        <v>2539</v>
      </c>
      <c r="F1175" t="s">
        <v>30</v>
      </c>
      <c r="G1175" t="s">
        <v>1834</v>
      </c>
      <c r="H1175" t="s">
        <v>14</v>
      </c>
      <c r="I1175" t="s">
        <v>61</v>
      </c>
      <c r="J1175" t="s">
        <v>1809</v>
      </c>
      <c r="K1175" t="s">
        <v>26</v>
      </c>
      <c r="L1175">
        <v>5.1760000000000002</v>
      </c>
    </row>
    <row r="1176" spans="1:12" x14ac:dyDescent="0.3">
      <c r="A1176" t="s">
        <v>2540</v>
      </c>
      <c r="B1176">
        <v>22</v>
      </c>
      <c r="C1176">
        <v>8</v>
      </c>
      <c r="D1176">
        <v>2016</v>
      </c>
      <c r="E1176" t="s">
        <v>2542</v>
      </c>
      <c r="F1176" t="s">
        <v>119</v>
      </c>
      <c r="G1176" t="s">
        <v>1960</v>
      </c>
      <c r="H1176" t="s">
        <v>23</v>
      </c>
      <c r="I1176" t="s">
        <v>90</v>
      </c>
      <c r="J1176" t="s">
        <v>2543</v>
      </c>
      <c r="K1176" t="s">
        <v>26</v>
      </c>
      <c r="L1176">
        <v>50.112000000000002</v>
      </c>
    </row>
    <row r="1177" spans="1:12" x14ac:dyDescent="0.3">
      <c r="A1177" t="s">
        <v>2544</v>
      </c>
      <c r="B1177">
        <v>29</v>
      </c>
      <c r="C1177">
        <v>8</v>
      </c>
      <c r="D1177">
        <v>2017</v>
      </c>
      <c r="E1177" t="s">
        <v>897</v>
      </c>
      <c r="F1177" t="s">
        <v>30</v>
      </c>
      <c r="G1177" t="s">
        <v>898</v>
      </c>
      <c r="H1177" t="s">
        <v>60</v>
      </c>
      <c r="I1177" t="s">
        <v>90</v>
      </c>
      <c r="J1177" t="s">
        <v>1914</v>
      </c>
      <c r="K1177" t="s">
        <v>26</v>
      </c>
      <c r="L1177">
        <v>27.93</v>
      </c>
    </row>
    <row r="1178" spans="1:12" x14ac:dyDescent="0.3">
      <c r="A1178" t="s">
        <v>2545</v>
      </c>
      <c r="B1178">
        <v>27</v>
      </c>
      <c r="C1178">
        <v>12</v>
      </c>
      <c r="D1178">
        <v>2015</v>
      </c>
      <c r="E1178" t="s">
        <v>795</v>
      </c>
      <c r="F1178" t="s">
        <v>12</v>
      </c>
      <c r="G1178" t="s">
        <v>2547</v>
      </c>
      <c r="H1178" t="s">
        <v>60</v>
      </c>
      <c r="I1178" t="s">
        <v>24</v>
      </c>
      <c r="J1178" t="s">
        <v>2548</v>
      </c>
      <c r="K1178" t="s">
        <v>26</v>
      </c>
      <c r="L1178">
        <v>11.56</v>
      </c>
    </row>
    <row r="1179" spans="1:12" x14ac:dyDescent="0.3">
      <c r="A1179" t="s">
        <v>2549</v>
      </c>
      <c r="B1179">
        <v>1</v>
      </c>
      <c r="C1179">
        <v>12</v>
      </c>
      <c r="D1179">
        <v>2017</v>
      </c>
      <c r="E1179" t="s">
        <v>52</v>
      </c>
      <c r="F1179" t="s">
        <v>30</v>
      </c>
      <c r="G1179" t="s">
        <v>223</v>
      </c>
      <c r="H1179" t="s">
        <v>14</v>
      </c>
      <c r="I1179" t="s">
        <v>90</v>
      </c>
      <c r="J1179" t="s">
        <v>2550</v>
      </c>
      <c r="K1179" t="s">
        <v>17</v>
      </c>
      <c r="L1179">
        <v>172.5</v>
      </c>
    </row>
    <row r="1180" spans="1:12" x14ac:dyDescent="0.3">
      <c r="A1180" t="s">
        <v>2549</v>
      </c>
      <c r="B1180">
        <v>1</v>
      </c>
      <c r="C1180">
        <v>12</v>
      </c>
      <c r="D1180">
        <v>2017</v>
      </c>
      <c r="E1180" t="s">
        <v>52</v>
      </c>
      <c r="F1180" t="s">
        <v>30</v>
      </c>
      <c r="G1180" t="s">
        <v>223</v>
      </c>
      <c r="H1180" t="s">
        <v>14</v>
      </c>
      <c r="I1180" t="s">
        <v>90</v>
      </c>
      <c r="J1180" t="s">
        <v>488</v>
      </c>
      <c r="K1180" t="s">
        <v>41</v>
      </c>
      <c r="L1180">
        <v>179.97</v>
      </c>
    </row>
    <row r="1181" spans="1:12" x14ac:dyDescent="0.3">
      <c r="A1181" t="s">
        <v>2551</v>
      </c>
      <c r="B1181">
        <v>24</v>
      </c>
      <c r="C1181">
        <v>4</v>
      </c>
      <c r="D1181">
        <v>2017</v>
      </c>
      <c r="E1181" t="s">
        <v>840</v>
      </c>
      <c r="F1181" t="s">
        <v>12</v>
      </c>
      <c r="G1181" t="s">
        <v>2553</v>
      </c>
      <c r="H1181" t="s">
        <v>60</v>
      </c>
      <c r="I1181" t="s">
        <v>61</v>
      </c>
      <c r="J1181" t="s">
        <v>1793</v>
      </c>
      <c r="K1181" t="s">
        <v>41</v>
      </c>
      <c r="L1181">
        <v>258.69600000000003</v>
      </c>
    </row>
    <row r="1182" spans="1:12" x14ac:dyDescent="0.3">
      <c r="A1182" t="s">
        <v>2554</v>
      </c>
      <c r="B1182">
        <v>21</v>
      </c>
      <c r="C1182">
        <v>6</v>
      </c>
      <c r="D1182">
        <v>2015</v>
      </c>
      <c r="E1182" t="s">
        <v>1067</v>
      </c>
      <c r="F1182" t="s">
        <v>30</v>
      </c>
      <c r="G1182" t="s">
        <v>454</v>
      </c>
      <c r="H1182" t="s">
        <v>14</v>
      </c>
      <c r="I1182" t="s">
        <v>90</v>
      </c>
      <c r="J1182" t="s">
        <v>2555</v>
      </c>
      <c r="K1182" t="s">
        <v>41</v>
      </c>
      <c r="L1182">
        <v>1322.93</v>
      </c>
    </row>
    <row r="1183" spans="1:12" x14ac:dyDescent="0.3">
      <c r="A1183" t="s">
        <v>2554</v>
      </c>
      <c r="B1183">
        <v>21</v>
      </c>
      <c r="C1183">
        <v>6</v>
      </c>
      <c r="D1183">
        <v>2015</v>
      </c>
      <c r="E1183" t="s">
        <v>1067</v>
      </c>
      <c r="F1183" t="s">
        <v>30</v>
      </c>
      <c r="G1183" t="s">
        <v>454</v>
      </c>
      <c r="H1183" t="s">
        <v>14</v>
      </c>
      <c r="I1183" t="s">
        <v>90</v>
      </c>
      <c r="J1183" t="s">
        <v>2556</v>
      </c>
      <c r="K1183" t="s">
        <v>26</v>
      </c>
      <c r="L1183">
        <v>3.76</v>
      </c>
    </row>
    <row r="1184" spans="1:12" x14ac:dyDescent="0.3">
      <c r="A1184" t="s">
        <v>2557</v>
      </c>
      <c r="B1184">
        <v>14</v>
      </c>
      <c r="C1184">
        <v>1</v>
      </c>
      <c r="D1184">
        <v>2018</v>
      </c>
      <c r="E1184" t="s">
        <v>2558</v>
      </c>
      <c r="F1184" t="s">
        <v>119</v>
      </c>
      <c r="G1184" t="s">
        <v>1612</v>
      </c>
      <c r="H1184" t="s">
        <v>14</v>
      </c>
      <c r="I1184" t="s">
        <v>15</v>
      </c>
      <c r="J1184" t="s">
        <v>353</v>
      </c>
      <c r="K1184" t="s">
        <v>26</v>
      </c>
      <c r="L1184">
        <v>21.744</v>
      </c>
    </row>
    <row r="1185" spans="1:12" x14ac:dyDescent="0.3">
      <c r="A1185" t="s">
        <v>2557</v>
      </c>
      <c r="B1185">
        <v>14</v>
      </c>
      <c r="C1185">
        <v>1</v>
      </c>
      <c r="D1185">
        <v>2018</v>
      </c>
      <c r="E1185" t="s">
        <v>2558</v>
      </c>
      <c r="F1185" t="s">
        <v>119</v>
      </c>
      <c r="G1185" t="s">
        <v>1612</v>
      </c>
      <c r="H1185" t="s">
        <v>14</v>
      </c>
      <c r="I1185" t="s">
        <v>15</v>
      </c>
      <c r="J1185" t="s">
        <v>2559</v>
      </c>
      <c r="K1185" t="s">
        <v>41</v>
      </c>
      <c r="L1185">
        <v>7.92</v>
      </c>
    </row>
    <row r="1186" spans="1:12" x14ac:dyDescent="0.3">
      <c r="A1186" t="s">
        <v>2560</v>
      </c>
      <c r="B1186">
        <v>24</v>
      </c>
      <c r="C1186">
        <v>11</v>
      </c>
      <c r="D1186">
        <v>2015</v>
      </c>
      <c r="E1186" t="s">
        <v>2561</v>
      </c>
      <c r="F1186" t="s">
        <v>30</v>
      </c>
      <c r="G1186" t="s">
        <v>2562</v>
      </c>
      <c r="H1186" t="s">
        <v>23</v>
      </c>
      <c r="I1186" t="s">
        <v>24</v>
      </c>
      <c r="J1186" t="s">
        <v>2563</v>
      </c>
      <c r="K1186" t="s">
        <v>26</v>
      </c>
      <c r="L1186">
        <v>12.096</v>
      </c>
    </row>
    <row r="1187" spans="1:12" x14ac:dyDescent="0.3">
      <c r="A1187" t="s">
        <v>2560</v>
      </c>
      <c r="B1187">
        <v>24</v>
      </c>
      <c r="C1187">
        <v>11</v>
      </c>
      <c r="D1187">
        <v>2015</v>
      </c>
      <c r="E1187" t="s">
        <v>2561</v>
      </c>
      <c r="F1187" t="s">
        <v>30</v>
      </c>
      <c r="G1187" t="s">
        <v>2562</v>
      </c>
      <c r="H1187" t="s">
        <v>23</v>
      </c>
      <c r="I1187" t="s">
        <v>24</v>
      </c>
      <c r="J1187" t="s">
        <v>2564</v>
      </c>
      <c r="K1187" t="s">
        <v>26</v>
      </c>
      <c r="L1187">
        <v>485.88</v>
      </c>
    </row>
    <row r="1188" spans="1:12" x14ac:dyDescent="0.3">
      <c r="A1188" t="s">
        <v>2560</v>
      </c>
      <c r="B1188">
        <v>24</v>
      </c>
      <c r="C1188">
        <v>11</v>
      </c>
      <c r="D1188">
        <v>2015</v>
      </c>
      <c r="E1188" t="s">
        <v>2561</v>
      </c>
      <c r="F1188" t="s">
        <v>30</v>
      </c>
      <c r="G1188" t="s">
        <v>2562</v>
      </c>
      <c r="H1188" t="s">
        <v>23</v>
      </c>
      <c r="I1188" t="s">
        <v>24</v>
      </c>
      <c r="J1188" t="s">
        <v>1670</v>
      </c>
      <c r="K1188" t="s">
        <v>26</v>
      </c>
      <c r="L1188">
        <v>25.92</v>
      </c>
    </row>
    <row r="1189" spans="1:12" x14ac:dyDescent="0.3">
      <c r="A1189" t="s">
        <v>2560</v>
      </c>
      <c r="B1189">
        <v>24</v>
      </c>
      <c r="C1189">
        <v>11</v>
      </c>
      <c r="D1189">
        <v>2015</v>
      </c>
      <c r="E1189" t="s">
        <v>2561</v>
      </c>
      <c r="F1189" t="s">
        <v>30</v>
      </c>
      <c r="G1189" t="s">
        <v>2562</v>
      </c>
      <c r="H1189" t="s">
        <v>23</v>
      </c>
      <c r="I1189" t="s">
        <v>24</v>
      </c>
      <c r="J1189" t="s">
        <v>1710</v>
      </c>
      <c r="K1189" t="s">
        <v>26</v>
      </c>
      <c r="L1189">
        <v>197.58</v>
      </c>
    </row>
    <row r="1190" spans="1:12" x14ac:dyDescent="0.3">
      <c r="A1190" t="s">
        <v>2565</v>
      </c>
      <c r="B1190">
        <v>26</v>
      </c>
      <c r="C1190">
        <v>2</v>
      </c>
      <c r="D1190">
        <v>2018</v>
      </c>
      <c r="E1190" t="s">
        <v>2567</v>
      </c>
      <c r="F1190" t="s">
        <v>12</v>
      </c>
      <c r="G1190" t="s">
        <v>2568</v>
      </c>
      <c r="H1190" t="s">
        <v>60</v>
      </c>
      <c r="I1190" t="s">
        <v>24</v>
      </c>
      <c r="J1190" t="s">
        <v>1613</v>
      </c>
      <c r="K1190" t="s">
        <v>26</v>
      </c>
      <c r="L1190">
        <v>81.92</v>
      </c>
    </row>
    <row r="1191" spans="1:12" x14ac:dyDescent="0.3">
      <c r="A1191" t="s">
        <v>2565</v>
      </c>
      <c r="B1191">
        <v>26</v>
      </c>
      <c r="C1191">
        <v>2</v>
      </c>
      <c r="D1191">
        <v>2018</v>
      </c>
      <c r="E1191" t="s">
        <v>2567</v>
      </c>
      <c r="F1191" t="s">
        <v>12</v>
      </c>
      <c r="G1191" t="s">
        <v>2568</v>
      </c>
      <c r="H1191" t="s">
        <v>60</v>
      </c>
      <c r="I1191" t="s">
        <v>24</v>
      </c>
      <c r="J1191" t="s">
        <v>2569</v>
      </c>
      <c r="K1191" t="s">
        <v>41</v>
      </c>
      <c r="L1191">
        <v>889.53599999999994</v>
      </c>
    </row>
    <row r="1192" spans="1:12" x14ac:dyDescent="0.3">
      <c r="A1192" t="s">
        <v>2565</v>
      </c>
      <c r="B1192">
        <v>26</v>
      </c>
      <c r="C1192">
        <v>2</v>
      </c>
      <c r="D1192">
        <v>2018</v>
      </c>
      <c r="E1192" t="s">
        <v>2567</v>
      </c>
      <c r="F1192" t="s">
        <v>12</v>
      </c>
      <c r="G1192" t="s">
        <v>2568</v>
      </c>
      <c r="H1192" t="s">
        <v>60</v>
      </c>
      <c r="I1192" t="s">
        <v>24</v>
      </c>
      <c r="J1192" t="s">
        <v>2570</v>
      </c>
      <c r="K1192" t="s">
        <v>17</v>
      </c>
      <c r="L1192">
        <v>892.22400000000005</v>
      </c>
    </row>
    <row r="1193" spans="1:12" x14ac:dyDescent="0.3">
      <c r="A1193" t="s">
        <v>2565</v>
      </c>
      <c r="B1193">
        <v>26</v>
      </c>
      <c r="C1193">
        <v>2</v>
      </c>
      <c r="D1193">
        <v>2018</v>
      </c>
      <c r="E1193" t="s">
        <v>2567</v>
      </c>
      <c r="F1193" t="s">
        <v>12</v>
      </c>
      <c r="G1193" t="s">
        <v>2568</v>
      </c>
      <c r="H1193" t="s">
        <v>60</v>
      </c>
      <c r="I1193" t="s">
        <v>24</v>
      </c>
      <c r="J1193" t="s">
        <v>899</v>
      </c>
      <c r="K1193" t="s">
        <v>26</v>
      </c>
      <c r="L1193">
        <v>223.92</v>
      </c>
    </row>
    <row r="1194" spans="1:12" x14ac:dyDescent="0.3">
      <c r="A1194" t="s">
        <v>2565</v>
      </c>
      <c r="B1194">
        <v>26</v>
      </c>
      <c r="C1194">
        <v>2</v>
      </c>
      <c r="D1194">
        <v>2018</v>
      </c>
      <c r="E1194" t="s">
        <v>2567</v>
      </c>
      <c r="F1194" t="s">
        <v>12</v>
      </c>
      <c r="G1194" t="s">
        <v>2568</v>
      </c>
      <c r="H1194" t="s">
        <v>60</v>
      </c>
      <c r="I1194" t="s">
        <v>24</v>
      </c>
      <c r="J1194" t="s">
        <v>2571</v>
      </c>
      <c r="K1194" t="s">
        <v>26</v>
      </c>
      <c r="L1194">
        <v>23.12</v>
      </c>
    </row>
    <row r="1195" spans="1:12" x14ac:dyDescent="0.3">
      <c r="A1195" t="s">
        <v>2572</v>
      </c>
      <c r="B1195">
        <v>15</v>
      </c>
      <c r="C1195">
        <v>9</v>
      </c>
      <c r="D1195">
        <v>2016</v>
      </c>
      <c r="E1195" t="s">
        <v>2573</v>
      </c>
      <c r="F1195" t="s">
        <v>930</v>
      </c>
      <c r="G1195" t="s">
        <v>1498</v>
      </c>
      <c r="H1195" t="s">
        <v>23</v>
      </c>
      <c r="I1195" t="s">
        <v>15</v>
      </c>
      <c r="J1195" t="s">
        <v>823</v>
      </c>
      <c r="K1195" t="s">
        <v>26</v>
      </c>
      <c r="L1195">
        <v>15.552</v>
      </c>
    </row>
    <row r="1196" spans="1:12" x14ac:dyDescent="0.3">
      <c r="A1196" t="s">
        <v>2572</v>
      </c>
      <c r="B1196">
        <v>15</v>
      </c>
      <c r="C1196">
        <v>9</v>
      </c>
      <c r="D1196">
        <v>2016</v>
      </c>
      <c r="E1196" t="s">
        <v>2573</v>
      </c>
      <c r="F1196" t="s">
        <v>930</v>
      </c>
      <c r="G1196" t="s">
        <v>1498</v>
      </c>
      <c r="H1196" t="s">
        <v>23</v>
      </c>
      <c r="I1196" t="s">
        <v>15</v>
      </c>
      <c r="J1196" t="s">
        <v>2574</v>
      </c>
      <c r="K1196" t="s">
        <v>17</v>
      </c>
      <c r="L1196">
        <v>15.712</v>
      </c>
    </row>
    <row r="1197" spans="1:12" x14ac:dyDescent="0.3">
      <c r="A1197" t="s">
        <v>2572</v>
      </c>
      <c r="B1197">
        <v>15</v>
      </c>
      <c r="C1197">
        <v>9</v>
      </c>
      <c r="D1197">
        <v>2016</v>
      </c>
      <c r="E1197" t="s">
        <v>2573</v>
      </c>
      <c r="F1197" t="s">
        <v>930</v>
      </c>
      <c r="G1197" t="s">
        <v>1498</v>
      </c>
      <c r="H1197" t="s">
        <v>23</v>
      </c>
      <c r="I1197" t="s">
        <v>15</v>
      </c>
      <c r="J1197" t="s">
        <v>1183</v>
      </c>
      <c r="K1197" t="s">
        <v>26</v>
      </c>
      <c r="L1197">
        <v>24.672000000000001</v>
      </c>
    </row>
    <row r="1198" spans="1:12" x14ac:dyDescent="0.3">
      <c r="A1198" t="s">
        <v>2572</v>
      </c>
      <c r="B1198">
        <v>15</v>
      </c>
      <c r="C1198">
        <v>9</v>
      </c>
      <c r="D1198">
        <v>2016</v>
      </c>
      <c r="E1198" t="s">
        <v>2573</v>
      </c>
      <c r="F1198" t="s">
        <v>930</v>
      </c>
      <c r="G1198" t="s">
        <v>1498</v>
      </c>
      <c r="H1198" t="s">
        <v>23</v>
      </c>
      <c r="I1198" t="s">
        <v>15</v>
      </c>
      <c r="J1198" t="s">
        <v>1662</v>
      </c>
      <c r="K1198" t="s">
        <v>17</v>
      </c>
      <c r="L1198">
        <v>55.968000000000004</v>
      </c>
    </row>
    <row r="1199" spans="1:12" x14ac:dyDescent="0.3">
      <c r="A1199" t="s">
        <v>2575</v>
      </c>
      <c r="B1199">
        <v>8</v>
      </c>
      <c r="C1199">
        <v>4</v>
      </c>
      <c r="D1199">
        <v>2017</v>
      </c>
      <c r="E1199" t="s">
        <v>2074</v>
      </c>
      <c r="F1199" t="s">
        <v>30</v>
      </c>
      <c r="G1199" t="s">
        <v>1448</v>
      </c>
      <c r="H1199" t="s">
        <v>14</v>
      </c>
      <c r="I1199" t="s">
        <v>61</v>
      </c>
      <c r="J1199" t="s">
        <v>2576</v>
      </c>
      <c r="K1199" t="s">
        <v>41</v>
      </c>
      <c r="L1199">
        <v>431.928</v>
      </c>
    </row>
    <row r="1200" spans="1:12" x14ac:dyDescent="0.3">
      <c r="A1200" t="s">
        <v>2575</v>
      </c>
      <c r="B1200">
        <v>8</v>
      </c>
      <c r="C1200">
        <v>4</v>
      </c>
      <c r="D1200">
        <v>2017</v>
      </c>
      <c r="E1200" t="s">
        <v>2074</v>
      </c>
      <c r="F1200" t="s">
        <v>30</v>
      </c>
      <c r="G1200" t="s">
        <v>1448</v>
      </c>
      <c r="H1200" t="s">
        <v>14</v>
      </c>
      <c r="I1200" t="s">
        <v>61</v>
      </c>
      <c r="J1200" t="s">
        <v>2577</v>
      </c>
      <c r="K1200" t="s">
        <v>17</v>
      </c>
      <c r="L1200">
        <v>95.983999999999995</v>
      </c>
    </row>
    <row r="1201" spans="1:12" x14ac:dyDescent="0.3">
      <c r="A1201" t="s">
        <v>2575</v>
      </c>
      <c r="B1201">
        <v>8</v>
      </c>
      <c r="C1201">
        <v>4</v>
      </c>
      <c r="D1201">
        <v>2017</v>
      </c>
      <c r="E1201" t="s">
        <v>2074</v>
      </c>
      <c r="F1201" t="s">
        <v>30</v>
      </c>
      <c r="G1201" t="s">
        <v>1448</v>
      </c>
      <c r="H1201" t="s">
        <v>14</v>
      </c>
      <c r="I1201" t="s">
        <v>61</v>
      </c>
      <c r="J1201" t="s">
        <v>901</v>
      </c>
      <c r="K1201" t="s">
        <v>26</v>
      </c>
      <c r="L1201">
        <v>1088.7919999999999</v>
      </c>
    </row>
    <row r="1202" spans="1:12" x14ac:dyDescent="0.3">
      <c r="A1202" t="s">
        <v>2578</v>
      </c>
      <c r="B1202">
        <v>18</v>
      </c>
      <c r="C1202">
        <v>7</v>
      </c>
      <c r="D1202">
        <v>2017</v>
      </c>
      <c r="E1202" t="s">
        <v>2458</v>
      </c>
      <c r="F1202" t="s">
        <v>30</v>
      </c>
      <c r="G1202" t="s">
        <v>1994</v>
      </c>
      <c r="H1202" t="s">
        <v>23</v>
      </c>
      <c r="I1202" t="s">
        <v>24</v>
      </c>
      <c r="J1202" t="s">
        <v>1818</v>
      </c>
      <c r="K1202" t="s">
        <v>17</v>
      </c>
      <c r="L1202">
        <v>544.00800000000004</v>
      </c>
    </row>
    <row r="1203" spans="1:12" x14ac:dyDescent="0.3">
      <c r="A1203" t="s">
        <v>2578</v>
      </c>
      <c r="B1203">
        <v>18</v>
      </c>
      <c r="C1203">
        <v>7</v>
      </c>
      <c r="D1203">
        <v>2017</v>
      </c>
      <c r="E1203" t="s">
        <v>2458</v>
      </c>
      <c r="F1203" t="s">
        <v>30</v>
      </c>
      <c r="G1203" t="s">
        <v>1994</v>
      </c>
      <c r="H1203" t="s">
        <v>23</v>
      </c>
      <c r="I1203" t="s">
        <v>24</v>
      </c>
      <c r="J1203" t="s">
        <v>750</v>
      </c>
      <c r="K1203" t="s">
        <v>26</v>
      </c>
      <c r="L1203">
        <v>1.8720000000000001</v>
      </c>
    </row>
    <row r="1204" spans="1:12" x14ac:dyDescent="0.3">
      <c r="A1204" t="s">
        <v>2578</v>
      </c>
      <c r="B1204">
        <v>18</v>
      </c>
      <c r="C1204">
        <v>7</v>
      </c>
      <c r="D1204">
        <v>2017</v>
      </c>
      <c r="E1204" t="s">
        <v>2458</v>
      </c>
      <c r="F1204" t="s">
        <v>30</v>
      </c>
      <c r="G1204" t="s">
        <v>1994</v>
      </c>
      <c r="H1204" t="s">
        <v>23</v>
      </c>
      <c r="I1204" t="s">
        <v>24</v>
      </c>
      <c r="J1204" t="s">
        <v>1150</v>
      </c>
      <c r="K1204" t="s">
        <v>17</v>
      </c>
      <c r="L1204">
        <v>854.35199999999998</v>
      </c>
    </row>
    <row r="1205" spans="1:12" x14ac:dyDescent="0.3">
      <c r="A1205" t="s">
        <v>2578</v>
      </c>
      <c r="B1205">
        <v>18</v>
      </c>
      <c r="C1205">
        <v>7</v>
      </c>
      <c r="D1205">
        <v>2017</v>
      </c>
      <c r="E1205" t="s">
        <v>2458</v>
      </c>
      <c r="F1205" t="s">
        <v>30</v>
      </c>
      <c r="G1205" t="s">
        <v>1994</v>
      </c>
      <c r="H1205" t="s">
        <v>23</v>
      </c>
      <c r="I1205" t="s">
        <v>24</v>
      </c>
      <c r="J1205" t="s">
        <v>2580</v>
      </c>
      <c r="K1205" t="s">
        <v>26</v>
      </c>
      <c r="L1205">
        <v>593.56799999999998</v>
      </c>
    </row>
    <row r="1206" spans="1:12" x14ac:dyDescent="0.3">
      <c r="A1206" t="s">
        <v>2578</v>
      </c>
      <c r="B1206">
        <v>18</v>
      </c>
      <c r="C1206">
        <v>7</v>
      </c>
      <c r="D1206">
        <v>2017</v>
      </c>
      <c r="E1206" t="s">
        <v>2458</v>
      </c>
      <c r="F1206" t="s">
        <v>30</v>
      </c>
      <c r="G1206" t="s">
        <v>1994</v>
      </c>
      <c r="H1206" t="s">
        <v>23</v>
      </c>
      <c r="I1206" t="s">
        <v>24</v>
      </c>
      <c r="J1206" t="s">
        <v>1199</v>
      </c>
      <c r="K1206" t="s">
        <v>26</v>
      </c>
      <c r="L1206">
        <v>338.04</v>
      </c>
    </row>
    <row r="1207" spans="1:12" x14ac:dyDescent="0.3">
      <c r="A1207" t="s">
        <v>2581</v>
      </c>
      <c r="B1207">
        <v>1</v>
      </c>
      <c r="C1207">
        <v>8</v>
      </c>
      <c r="D1207">
        <v>2018</v>
      </c>
      <c r="E1207" t="s">
        <v>2582</v>
      </c>
      <c r="F1207" t="s">
        <v>119</v>
      </c>
      <c r="G1207" t="s">
        <v>2583</v>
      </c>
      <c r="H1207" t="s">
        <v>14</v>
      </c>
      <c r="I1207" t="s">
        <v>15</v>
      </c>
      <c r="J1207" t="s">
        <v>2054</v>
      </c>
      <c r="K1207" t="s">
        <v>41</v>
      </c>
      <c r="L1207">
        <v>271.95999999999998</v>
      </c>
    </row>
    <row r="1208" spans="1:12" x14ac:dyDescent="0.3">
      <c r="A1208" t="s">
        <v>2584</v>
      </c>
      <c r="B1208">
        <v>14</v>
      </c>
      <c r="C1208">
        <v>7</v>
      </c>
      <c r="D1208">
        <v>2017</v>
      </c>
      <c r="E1208" t="s">
        <v>2579</v>
      </c>
      <c r="F1208" t="s">
        <v>12</v>
      </c>
      <c r="G1208" t="s">
        <v>2585</v>
      </c>
      <c r="H1208" t="s">
        <v>23</v>
      </c>
      <c r="I1208" t="s">
        <v>90</v>
      </c>
      <c r="J1208" t="s">
        <v>1731</v>
      </c>
      <c r="K1208" t="s">
        <v>26</v>
      </c>
      <c r="L1208">
        <v>11.21</v>
      </c>
    </row>
    <row r="1209" spans="1:12" x14ac:dyDescent="0.3">
      <c r="A1209" t="s">
        <v>2584</v>
      </c>
      <c r="B1209">
        <v>14</v>
      </c>
      <c r="C1209">
        <v>7</v>
      </c>
      <c r="D1209">
        <v>2017</v>
      </c>
      <c r="E1209" t="s">
        <v>2579</v>
      </c>
      <c r="F1209" t="s">
        <v>12</v>
      </c>
      <c r="G1209" t="s">
        <v>2585</v>
      </c>
      <c r="H1209" t="s">
        <v>23</v>
      </c>
      <c r="I1209" t="s">
        <v>90</v>
      </c>
      <c r="J1209" t="s">
        <v>900</v>
      </c>
      <c r="K1209" t="s">
        <v>26</v>
      </c>
      <c r="L1209">
        <v>9.1440000000000001</v>
      </c>
    </row>
    <row r="1210" spans="1:12" x14ac:dyDescent="0.3">
      <c r="A1210" t="s">
        <v>2584</v>
      </c>
      <c r="B1210">
        <v>14</v>
      </c>
      <c r="C1210">
        <v>7</v>
      </c>
      <c r="D1210">
        <v>2017</v>
      </c>
      <c r="E1210" t="s">
        <v>2579</v>
      </c>
      <c r="F1210" t="s">
        <v>12</v>
      </c>
      <c r="G1210" t="s">
        <v>2585</v>
      </c>
      <c r="H1210" t="s">
        <v>23</v>
      </c>
      <c r="I1210" t="s">
        <v>90</v>
      </c>
      <c r="J1210" t="s">
        <v>403</v>
      </c>
      <c r="K1210" t="s">
        <v>26</v>
      </c>
      <c r="L1210">
        <v>14.07</v>
      </c>
    </row>
    <row r="1211" spans="1:12" x14ac:dyDescent="0.3">
      <c r="A1211" t="s">
        <v>2584</v>
      </c>
      <c r="B1211">
        <v>14</v>
      </c>
      <c r="C1211">
        <v>7</v>
      </c>
      <c r="D1211">
        <v>2017</v>
      </c>
      <c r="E1211" t="s">
        <v>2579</v>
      </c>
      <c r="F1211" t="s">
        <v>12</v>
      </c>
      <c r="G1211" t="s">
        <v>2585</v>
      </c>
      <c r="H1211" t="s">
        <v>23</v>
      </c>
      <c r="I1211" t="s">
        <v>90</v>
      </c>
      <c r="J1211" t="s">
        <v>2586</v>
      </c>
      <c r="K1211" t="s">
        <v>26</v>
      </c>
      <c r="L1211">
        <v>41.86</v>
      </c>
    </row>
    <row r="1212" spans="1:12" x14ac:dyDescent="0.3">
      <c r="A1212" t="s">
        <v>2584</v>
      </c>
      <c r="B1212">
        <v>14</v>
      </c>
      <c r="C1212">
        <v>7</v>
      </c>
      <c r="D1212">
        <v>2017</v>
      </c>
      <c r="E1212" t="s">
        <v>2579</v>
      </c>
      <c r="F1212" t="s">
        <v>12</v>
      </c>
      <c r="G1212" t="s">
        <v>2585</v>
      </c>
      <c r="H1212" t="s">
        <v>23</v>
      </c>
      <c r="I1212" t="s">
        <v>90</v>
      </c>
      <c r="J1212" t="s">
        <v>2587</v>
      </c>
      <c r="K1212" t="s">
        <v>26</v>
      </c>
      <c r="L1212">
        <v>8.5440000000000005</v>
      </c>
    </row>
    <row r="1213" spans="1:12" x14ac:dyDescent="0.3">
      <c r="A1213" t="s">
        <v>2584</v>
      </c>
      <c r="B1213">
        <v>14</v>
      </c>
      <c r="C1213">
        <v>7</v>
      </c>
      <c r="D1213">
        <v>2017</v>
      </c>
      <c r="E1213" t="s">
        <v>2579</v>
      </c>
      <c r="F1213" t="s">
        <v>12</v>
      </c>
      <c r="G1213" t="s">
        <v>2585</v>
      </c>
      <c r="H1213" t="s">
        <v>23</v>
      </c>
      <c r="I1213" t="s">
        <v>90</v>
      </c>
      <c r="J1213" t="s">
        <v>610</v>
      </c>
      <c r="K1213" t="s">
        <v>17</v>
      </c>
      <c r="L1213">
        <v>579.13599999999997</v>
      </c>
    </row>
    <row r="1214" spans="1:12" x14ac:dyDescent="0.3">
      <c r="A1214" t="s">
        <v>2588</v>
      </c>
      <c r="B1214">
        <v>9</v>
      </c>
      <c r="C1214">
        <v>9</v>
      </c>
      <c r="D1214">
        <v>2018</v>
      </c>
      <c r="E1214" t="s">
        <v>2590</v>
      </c>
      <c r="F1214" t="s">
        <v>30</v>
      </c>
      <c r="G1214" t="s">
        <v>2591</v>
      </c>
      <c r="H1214" t="s">
        <v>23</v>
      </c>
      <c r="I1214" t="s">
        <v>90</v>
      </c>
      <c r="J1214" t="s">
        <v>637</v>
      </c>
      <c r="K1214" t="s">
        <v>17</v>
      </c>
      <c r="L1214">
        <v>141.37200000000001</v>
      </c>
    </row>
    <row r="1215" spans="1:12" x14ac:dyDescent="0.3">
      <c r="A1215" t="s">
        <v>2588</v>
      </c>
      <c r="B1215">
        <v>9</v>
      </c>
      <c r="C1215">
        <v>9</v>
      </c>
      <c r="D1215">
        <v>2018</v>
      </c>
      <c r="E1215" t="s">
        <v>2590</v>
      </c>
      <c r="F1215" t="s">
        <v>30</v>
      </c>
      <c r="G1215" t="s">
        <v>2591</v>
      </c>
      <c r="H1215" t="s">
        <v>23</v>
      </c>
      <c r="I1215" t="s">
        <v>90</v>
      </c>
      <c r="J1215" t="s">
        <v>2592</v>
      </c>
      <c r="K1215" t="s">
        <v>26</v>
      </c>
      <c r="L1215">
        <v>3.036</v>
      </c>
    </row>
    <row r="1216" spans="1:12" x14ac:dyDescent="0.3">
      <c r="A1216" t="s">
        <v>2588</v>
      </c>
      <c r="B1216">
        <v>9</v>
      </c>
      <c r="C1216">
        <v>9</v>
      </c>
      <c r="D1216">
        <v>2018</v>
      </c>
      <c r="E1216" t="s">
        <v>2590</v>
      </c>
      <c r="F1216" t="s">
        <v>30</v>
      </c>
      <c r="G1216" t="s">
        <v>2591</v>
      </c>
      <c r="H1216" t="s">
        <v>23</v>
      </c>
      <c r="I1216" t="s">
        <v>90</v>
      </c>
      <c r="J1216" t="s">
        <v>1393</v>
      </c>
      <c r="K1216" t="s">
        <v>26</v>
      </c>
      <c r="L1216">
        <v>4.5030000000000001</v>
      </c>
    </row>
    <row r="1217" spans="1:12" x14ac:dyDescent="0.3">
      <c r="A1217" t="s">
        <v>2588</v>
      </c>
      <c r="B1217">
        <v>9</v>
      </c>
      <c r="C1217">
        <v>9</v>
      </c>
      <c r="D1217">
        <v>2018</v>
      </c>
      <c r="E1217" t="s">
        <v>2590</v>
      </c>
      <c r="F1217" t="s">
        <v>30</v>
      </c>
      <c r="G1217" t="s">
        <v>2591</v>
      </c>
      <c r="H1217" t="s">
        <v>23</v>
      </c>
      <c r="I1217" t="s">
        <v>90</v>
      </c>
      <c r="J1217" t="s">
        <v>714</v>
      </c>
      <c r="K1217" t="s">
        <v>26</v>
      </c>
      <c r="L1217">
        <v>4.6719999999999997</v>
      </c>
    </row>
    <row r="1218" spans="1:12" x14ac:dyDescent="0.3">
      <c r="A1218" t="s">
        <v>2588</v>
      </c>
      <c r="B1218">
        <v>9</v>
      </c>
      <c r="C1218">
        <v>9</v>
      </c>
      <c r="D1218">
        <v>2018</v>
      </c>
      <c r="E1218" t="s">
        <v>2590</v>
      </c>
      <c r="F1218" t="s">
        <v>30</v>
      </c>
      <c r="G1218" t="s">
        <v>2591</v>
      </c>
      <c r="H1218" t="s">
        <v>23</v>
      </c>
      <c r="I1218" t="s">
        <v>90</v>
      </c>
      <c r="J1218" t="s">
        <v>710</v>
      </c>
      <c r="K1218" t="s">
        <v>41</v>
      </c>
      <c r="L1218">
        <v>95.88</v>
      </c>
    </row>
    <row r="1219" spans="1:12" x14ac:dyDescent="0.3">
      <c r="A1219" t="s">
        <v>2588</v>
      </c>
      <c r="B1219">
        <v>9</v>
      </c>
      <c r="C1219">
        <v>9</v>
      </c>
      <c r="D1219">
        <v>2018</v>
      </c>
      <c r="E1219" t="s">
        <v>2590</v>
      </c>
      <c r="F1219" t="s">
        <v>30</v>
      </c>
      <c r="G1219" t="s">
        <v>2591</v>
      </c>
      <c r="H1219" t="s">
        <v>23</v>
      </c>
      <c r="I1219" t="s">
        <v>90</v>
      </c>
      <c r="J1219" t="s">
        <v>2593</v>
      </c>
      <c r="K1219" t="s">
        <v>17</v>
      </c>
      <c r="L1219">
        <v>17.024000000000001</v>
      </c>
    </row>
    <row r="1220" spans="1:12" x14ac:dyDescent="0.3">
      <c r="A1220" t="s">
        <v>2588</v>
      </c>
      <c r="B1220">
        <v>9</v>
      </c>
      <c r="C1220">
        <v>9</v>
      </c>
      <c r="D1220">
        <v>2018</v>
      </c>
      <c r="E1220" t="s">
        <v>2590</v>
      </c>
      <c r="F1220" t="s">
        <v>30</v>
      </c>
      <c r="G1220" t="s">
        <v>2591</v>
      </c>
      <c r="H1220" t="s">
        <v>23</v>
      </c>
      <c r="I1220" t="s">
        <v>90</v>
      </c>
      <c r="J1220" t="s">
        <v>1793</v>
      </c>
      <c r="K1220" t="s">
        <v>41</v>
      </c>
      <c r="L1220">
        <v>258.69600000000003</v>
      </c>
    </row>
    <row r="1221" spans="1:12" x14ac:dyDescent="0.3">
      <c r="A1221" t="s">
        <v>2588</v>
      </c>
      <c r="B1221">
        <v>9</v>
      </c>
      <c r="C1221">
        <v>9</v>
      </c>
      <c r="D1221">
        <v>2018</v>
      </c>
      <c r="E1221" t="s">
        <v>2590</v>
      </c>
      <c r="F1221" t="s">
        <v>30</v>
      </c>
      <c r="G1221" t="s">
        <v>2591</v>
      </c>
      <c r="H1221" t="s">
        <v>23</v>
      </c>
      <c r="I1221" t="s">
        <v>90</v>
      </c>
      <c r="J1221" t="s">
        <v>2594</v>
      </c>
      <c r="K1221" t="s">
        <v>41</v>
      </c>
      <c r="L1221">
        <v>1931.9580000000001</v>
      </c>
    </row>
    <row r="1222" spans="1:12" x14ac:dyDescent="0.3">
      <c r="A1222" t="s">
        <v>2595</v>
      </c>
      <c r="B1222">
        <v>12</v>
      </c>
      <c r="C1222">
        <v>7</v>
      </c>
      <c r="D1222">
        <v>2015</v>
      </c>
      <c r="E1222" t="s">
        <v>2596</v>
      </c>
      <c r="F1222" t="s">
        <v>30</v>
      </c>
      <c r="G1222" t="s">
        <v>2597</v>
      </c>
      <c r="H1222" t="s">
        <v>60</v>
      </c>
      <c r="I1222" t="s">
        <v>24</v>
      </c>
      <c r="J1222" t="s">
        <v>72</v>
      </c>
      <c r="K1222" t="s">
        <v>26</v>
      </c>
      <c r="L1222">
        <v>249.75</v>
      </c>
    </row>
    <row r="1223" spans="1:12" x14ac:dyDescent="0.3">
      <c r="A1223" t="s">
        <v>2595</v>
      </c>
      <c r="B1223">
        <v>12</v>
      </c>
      <c r="C1223">
        <v>7</v>
      </c>
      <c r="D1223">
        <v>2015</v>
      </c>
      <c r="E1223" t="s">
        <v>2596</v>
      </c>
      <c r="F1223" t="s">
        <v>30</v>
      </c>
      <c r="G1223" t="s">
        <v>2597</v>
      </c>
      <c r="H1223" t="s">
        <v>60</v>
      </c>
      <c r="I1223" t="s">
        <v>24</v>
      </c>
      <c r="J1223" t="s">
        <v>2598</v>
      </c>
      <c r="K1223" t="s">
        <v>41</v>
      </c>
      <c r="L1223">
        <v>255.93600000000001</v>
      </c>
    </row>
    <row r="1224" spans="1:12" x14ac:dyDescent="0.3">
      <c r="A1224" t="s">
        <v>2599</v>
      </c>
      <c r="B1224">
        <v>4</v>
      </c>
      <c r="C1224">
        <v>12</v>
      </c>
      <c r="D1224">
        <v>2017</v>
      </c>
      <c r="E1224" t="s">
        <v>52</v>
      </c>
      <c r="F1224" t="s">
        <v>119</v>
      </c>
      <c r="G1224" t="s">
        <v>481</v>
      </c>
      <c r="H1224" t="s">
        <v>14</v>
      </c>
      <c r="I1224" t="s">
        <v>90</v>
      </c>
      <c r="J1224" t="s">
        <v>2276</v>
      </c>
      <c r="K1224" t="s">
        <v>17</v>
      </c>
      <c r="L1224">
        <v>113.79</v>
      </c>
    </row>
    <row r="1225" spans="1:12" x14ac:dyDescent="0.3">
      <c r="A1225" t="s">
        <v>2599</v>
      </c>
      <c r="B1225">
        <v>4</v>
      </c>
      <c r="C1225">
        <v>12</v>
      </c>
      <c r="D1225">
        <v>2017</v>
      </c>
      <c r="E1225" t="s">
        <v>52</v>
      </c>
      <c r="F1225" t="s">
        <v>119</v>
      </c>
      <c r="G1225" t="s">
        <v>481</v>
      </c>
      <c r="H1225" t="s">
        <v>14</v>
      </c>
      <c r="I1225" t="s">
        <v>90</v>
      </c>
      <c r="J1225" t="s">
        <v>1344</v>
      </c>
      <c r="K1225" t="s">
        <v>41</v>
      </c>
      <c r="L1225">
        <v>78.150000000000006</v>
      </c>
    </row>
    <row r="1226" spans="1:12" x14ac:dyDescent="0.3">
      <c r="A1226" t="s">
        <v>2599</v>
      </c>
      <c r="B1226">
        <v>4</v>
      </c>
      <c r="C1226">
        <v>12</v>
      </c>
      <c r="D1226">
        <v>2017</v>
      </c>
      <c r="E1226" t="s">
        <v>52</v>
      </c>
      <c r="F1226" t="s">
        <v>119</v>
      </c>
      <c r="G1226" t="s">
        <v>481</v>
      </c>
      <c r="H1226" t="s">
        <v>14</v>
      </c>
      <c r="I1226" t="s">
        <v>90</v>
      </c>
      <c r="J1226" t="s">
        <v>2563</v>
      </c>
      <c r="K1226" t="s">
        <v>26</v>
      </c>
      <c r="L1226">
        <v>1.728</v>
      </c>
    </row>
    <row r="1227" spans="1:12" x14ac:dyDescent="0.3">
      <c r="A1227" t="s">
        <v>2599</v>
      </c>
      <c r="B1227">
        <v>4</v>
      </c>
      <c r="C1227">
        <v>12</v>
      </c>
      <c r="D1227">
        <v>2017</v>
      </c>
      <c r="E1227" t="s">
        <v>52</v>
      </c>
      <c r="F1227" t="s">
        <v>119</v>
      </c>
      <c r="G1227" t="s">
        <v>481</v>
      </c>
      <c r="H1227" t="s">
        <v>14</v>
      </c>
      <c r="I1227" t="s">
        <v>90</v>
      </c>
      <c r="J1227" t="s">
        <v>2600</v>
      </c>
      <c r="K1227" t="s">
        <v>26</v>
      </c>
      <c r="L1227">
        <v>40.56</v>
      </c>
    </row>
    <row r="1228" spans="1:12" x14ac:dyDescent="0.3">
      <c r="A1228" t="s">
        <v>2599</v>
      </c>
      <c r="B1228">
        <v>4</v>
      </c>
      <c r="C1228">
        <v>12</v>
      </c>
      <c r="D1228">
        <v>2017</v>
      </c>
      <c r="E1228" t="s">
        <v>52</v>
      </c>
      <c r="F1228" t="s">
        <v>119</v>
      </c>
      <c r="G1228" t="s">
        <v>481</v>
      </c>
      <c r="H1228" t="s">
        <v>14</v>
      </c>
      <c r="I1228" t="s">
        <v>90</v>
      </c>
      <c r="J1228" t="s">
        <v>2601</v>
      </c>
      <c r="K1228" t="s">
        <v>26</v>
      </c>
      <c r="L1228">
        <v>182.94</v>
      </c>
    </row>
    <row r="1229" spans="1:12" x14ac:dyDescent="0.3">
      <c r="A1229" t="s">
        <v>2599</v>
      </c>
      <c r="B1229">
        <v>4</v>
      </c>
      <c r="C1229">
        <v>12</v>
      </c>
      <c r="D1229">
        <v>2017</v>
      </c>
      <c r="E1229" t="s">
        <v>52</v>
      </c>
      <c r="F1229" t="s">
        <v>119</v>
      </c>
      <c r="G1229" t="s">
        <v>481</v>
      </c>
      <c r="H1229" t="s">
        <v>14</v>
      </c>
      <c r="I1229" t="s">
        <v>90</v>
      </c>
      <c r="J1229" t="s">
        <v>2602</v>
      </c>
      <c r="K1229" t="s">
        <v>26</v>
      </c>
      <c r="L1229">
        <v>193.86</v>
      </c>
    </row>
    <row r="1230" spans="1:12" x14ac:dyDescent="0.3">
      <c r="A1230" t="s">
        <v>2603</v>
      </c>
      <c r="B1230">
        <v>6</v>
      </c>
      <c r="C1230">
        <v>11</v>
      </c>
      <c r="D1230">
        <v>2018</v>
      </c>
      <c r="E1230" t="s">
        <v>292</v>
      </c>
      <c r="F1230" t="s">
        <v>30</v>
      </c>
      <c r="G1230" t="s">
        <v>1448</v>
      </c>
      <c r="H1230" t="s">
        <v>14</v>
      </c>
      <c r="I1230" t="s">
        <v>24</v>
      </c>
      <c r="J1230" t="s">
        <v>1683</v>
      </c>
      <c r="K1230" t="s">
        <v>26</v>
      </c>
      <c r="L1230">
        <v>15.28</v>
      </c>
    </row>
    <row r="1231" spans="1:12" x14ac:dyDescent="0.3">
      <c r="A1231" t="s">
        <v>2603</v>
      </c>
      <c r="B1231">
        <v>6</v>
      </c>
      <c r="C1231">
        <v>11</v>
      </c>
      <c r="D1231">
        <v>2018</v>
      </c>
      <c r="E1231" t="s">
        <v>292</v>
      </c>
      <c r="F1231" t="s">
        <v>30</v>
      </c>
      <c r="G1231" t="s">
        <v>1448</v>
      </c>
      <c r="H1231" t="s">
        <v>14</v>
      </c>
      <c r="I1231" t="s">
        <v>24</v>
      </c>
      <c r="J1231" t="s">
        <v>2035</v>
      </c>
      <c r="K1231" t="s">
        <v>17</v>
      </c>
      <c r="L1231">
        <v>8.73</v>
      </c>
    </row>
    <row r="1232" spans="1:12" x14ac:dyDescent="0.3">
      <c r="A1232" t="s">
        <v>2603</v>
      </c>
      <c r="B1232">
        <v>6</v>
      </c>
      <c r="C1232">
        <v>11</v>
      </c>
      <c r="D1232">
        <v>2018</v>
      </c>
      <c r="E1232" t="s">
        <v>292</v>
      </c>
      <c r="F1232" t="s">
        <v>30</v>
      </c>
      <c r="G1232" t="s">
        <v>1448</v>
      </c>
      <c r="H1232" t="s">
        <v>14</v>
      </c>
      <c r="I1232" t="s">
        <v>24</v>
      </c>
      <c r="J1232" t="s">
        <v>2604</v>
      </c>
      <c r="K1232" t="s">
        <v>26</v>
      </c>
      <c r="L1232">
        <v>5.68</v>
      </c>
    </row>
    <row r="1233" spans="1:12" x14ac:dyDescent="0.3">
      <c r="A1233" t="s">
        <v>2605</v>
      </c>
      <c r="B1233">
        <v>31</v>
      </c>
      <c r="C1233">
        <v>10</v>
      </c>
      <c r="D1233">
        <v>2016</v>
      </c>
      <c r="E1233" t="s">
        <v>753</v>
      </c>
      <c r="F1233" t="s">
        <v>12</v>
      </c>
      <c r="G1233" t="s">
        <v>2606</v>
      </c>
      <c r="H1233" t="s">
        <v>14</v>
      </c>
      <c r="I1233" t="s">
        <v>90</v>
      </c>
      <c r="J1233" t="s">
        <v>1088</v>
      </c>
      <c r="K1233" t="s">
        <v>26</v>
      </c>
      <c r="L1233">
        <v>2.78</v>
      </c>
    </row>
    <row r="1234" spans="1:12" x14ac:dyDescent="0.3">
      <c r="A1234" t="s">
        <v>2605</v>
      </c>
      <c r="B1234">
        <v>31</v>
      </c>
      <c r="C1234">
        <v>10</v>
      </c>
      <c r="D1234">
        <v>2016</v>
      </c>
      <c r="E1234" t="s">
        <v>753</v>
      </c>
      <c r="F1234" t="s">
        <v>12</v>
      </c>
      <c r="G1234" t="s">
        <v>2606</v>
      </c>
      <c r="H1234" t="s">
        <v>14</v>
      </c>
      <c r="I1234" t="s">
        <v>90</v>
      </c>
      <c r="J1234" t="s">
        <v>2607</v>
      </c>
      <c r="K1234" t="s">
        <v>26</v>
      </c>
      <c r="L1234">
        <v>79.959999999999994</v>
      </c>
    </row>
    <row r="1235" spans="1:12" x14ac:dyDescent="0.3">
      <c r="A1235" t="s">
        <v>2608</v>
      </c>
      <c r="B1235">
        <v>30</v>
      </c>
      <c r="C1235">
        <v>5</v>
      </c>
      <c r="D1235">
        <v>2017</v>
      </c>
      <c r="E1235" t="s">
        <v>1321</v>
      </c>
      <c r="F1235" t="s">
        <v>119</v>
      </c>
      <c r="G1235" t="s">
        <v>2609</v>
      </c>
      <c r="H1235" t="s">
        <v>23</v>
      </c>
      <c r="I1235" t="s">
        <v>90</v>
      </c>
      <c r="J1235" t="s">
        <v>2610</v>
      </c>
      <c r="K1235" t="s">
        <v>41</v>
      </c>
      <c r="L1235">
        <v>839.98800000000006</v>
      </c>
    </row>
    <row r="1236" spans="1:12" x14ac:dyDescent="0.3">
      <c r="A1236" t="s">
        <v>2611</v>
      </c>
      <c r="B1236">
        <v>28</v>
      </c>
      <c r="C1236">
        <v>10</v>
      </c>
      <c r="D1236">
        <v>2017</v>
      </c>
      <c r="E1236" t="s">
        <v>614</v>
      </c>
      <c r="F1236" t="s">
        <v>930</v>
      </c>
      <c r="G1236" t="s">
        <v>1909</v>
      </c>
      <c r="H1236" t="s">
        <v>14</v>
      </c>
      <c r="I1236" t="s">
        <v>15</v>
      </c>
      <c r="J1236" t="s">
        <v>2612</v>
      </c>
      <c r="K1236" t="s">
        <v>17</v>
      </c>
      <c r="L1236">
        <v>47.951999999999998</v>
      </c>
    </row>
    <row r="1237" spans="1:12" x14ac:dyDescent="0.3">
      <c r="A1237" t="s">
        <v>2611</v>
      </c>
      <c r="B1237">
        <v>28</v>
      </c>
      <c r="C1237">
        <v>10</v>
      </c>
      <c r="D1237">
        <v>2017</v>
      </c>
      <c r="E1237" t="s">
        <v>614</v>
      </c>
      <c r="F1237" t="s">
        <v>930</v>
      </c>
      <c r="G1237" t="s">
        <v>1909</v>
      </c>
      <c r="H1237" t="s">
        <v>14</v>
      </c>
      <c r="I1237" t="s">
        <v>15</v>
      </c>
      <c r="J1237" t="s">
        <v>2000</v>
      </c>
      <c r="K1237" t="s">
        <v>26</v>
      </c>
      <c r="L1237">
        <v>37.424999999999997</v>
      </c>
    </row>
    <row r="1238" spans="1:12" x14ac:dyDescent="0.3">
      <c r="A1238" t="s">
        <v>2611</v>
      </c>
      <c r="B1238">
        <v>28</v>
      </c>
      <c r="C1238">
        <v>10</v>
      </c>
      <c r="D1238">
        <v>2017</v>
      </c>
      <c r="E1238" t="s">
        <v>614</v>
      </c>
      <c r="F1238" t="s">
        <v>930</v>
      </c>
      <c r="G1238" t="s">
        <v>1909</v>
      </c>
      <c r="H1238" t="s">
        <v>14</v>
      </c>
      <c r="I1238" t="s">
        <v>15</v>
      </c>
      <c r="J1238" t="s">
        <v>2613</v>
      </c>
      <c r="K1238" t="s">
        <v>17</v>
      </c>
      <c r="L1238">
        <v>63.968000000000004</v>
      </c>
    </row>
    <row r="1239" spans="1:12" x14ac:dyDescent="0.3">
      <c r="A1239" t="s">
        <v>2611</v>
      </c>
      <c r="B1239">
        <v>28</v>
      </c>
      <c r="C1239">
        <v>10</v>
      </c>
      <c r="D1239">
        <v>2017</v>
      </c>
      <c r="E1239" t="s">
        <v>614</v>
      </c>
      <c r="F1239" t="s">
        <v>930</v>
      </c>
      <c r="G1239" t="s">
        <v>1909</v>
      </c>
      <c r="H1239" t="s">
        <v>14</v>
      </c>
      <c r="I1239" t="s">
        <v>15</v>
      </c>
      <c r="J1239" t="s">
        <v>1621</v>
      </c>
      <c r="K1239" t="s">
        <v>17</v>
      </c>
      <c r="L1239">
        <v>165.048</v>
      </c>
    </row>
    <row r="1240" spans="1:12" x14ac:dyDescent="0.3">
      <c r="A1240" t="s">
        <v>2614</v>
      </c>
      <c r="B1240">
        <v>11</v>
      </c>
      <c r="C1240">
        <v>8</v>
      </c>
      <c r="D1240">
        <v>2015</v>
      </c>
      <c r="E1240" t="s">
        <v>1458</v>
      </c>
      <c r="F1240" t="s">
        <v>30</v>
      </c>
      <c r="G1240" t="s">
        <v>2616</v>
      </c>
      <c r="H1240" t="s">
        <v>14</v>
      </c>
      <c r="I1240" t="s">
        <v>24</v>
      </c>
      <c r="J1240" t="s">
        <v>2617</v>
      </c>
      <c r="K1240" t="s">
        <v>17</v>
      </c>
      <c r="L1240">
        <v>12.35</v>
      </c>
    </row>
    <row r="1241" spans="1:12" x14ac:dyDescent="0.3">
      <c r="A1241" t="s">
        <v>2614</v>
      </c>
      <c r="B1241">
        <v>11</v>
      </c>
      <c r="C1241">
        <v>8</v>
      </c>
      <c r="D1241">
        <v>2015</v>
      </c>
      <c r="E1241" t="s">
        <v>1458</v>
      </c>
      <c r="F1241" t="s">
        <v>30</v>
      </c>
      <c r="G1241" t="s">
        <v>2616</v>
      </c>
      <c r="H1241" t="s">
        <v>14</v>
      </c>
      <c r="I1241" t="s">
        <v>24</v>
      </c>
      <c r="J1241" t="s">
        <v>2618</v>
      </c>
      <c r="K1241" t="s">
        <v>26</v>
      </c>
      <c r="L1241">
        <v>40.97</v>
      </c>
    </row>
    <row r="1242" spans="1:12" x14ac:dyDescent="0.3">
      <c r="A1242" t="s">
        <v>2614</v>
      </c>
      <c r="B1242">
        <v>11</v>
      </c>
      <c r="C1242">
        <v>8</v>
      </c>
      <c r="D1242">
        <v>2015</v>
      </c>
      <c r="E1242" t="s">
        <v>1458</v>
      </c>
      <c r="F1242" t="s">
        <v>30</v>
      </c>
      <c r="G1242" t="s">
        <v>2616</v>
      </c>
      <c r="H1242" t="s">
        <v>14</v>
      </c>
      <c r="I1242" t="s">
        <v>24</v>
      </c>
      <c r="J1242" t="s">
        <v>779</v>
      </c>
      <c r="K1242" t="s">
        <v>26</v>
      </c>
      <c r="L1242">
        <v>22.96</v>
      </c>
    </row>
    <row r="1243" spans="1:12" x14ac:dyDescent="0.3">
      <c r="A1243" t="s">
        <v>2619</v>
      </c>
      <c r="B1243">
        <v>29</v>
      </c>
      <c r="C1243">
        <v>8</v>
      </c>
      <c r="D1243">
        <v>2017</v>
      </c>
      <c r="E1243" t="s">
        <v>2189</v>
      </c>
      <c r="F1243" t="s">
        <v>30</v>
      </c>
      <c r="G1243" t="s">
        <v>1514</v>
      </c>
      <c r="H1243" t="s">
        <v>60</v>
      </c>
      <c r="I1243" t="s">
        <v>90</v>
      </c>
      <c r="J1243" t="s">
        <v>2620</v>
      </c>
      <c r="K1243" t="s">
        <v>41</v>
      </c>
      <c r="L1243">
        <v>22</v>
      </c>
    </row>
    <row r="1244" spans="1:12" x14ac:dyDescent="0.3">
      <c r="A1244" t="s">
        <v>2621</v>
      </c>
      <c r="B1244">
        <v>15</v>
      </c>
      <c r="C1244">
        <v>2</v>
      </c>
      <c r="D1244">
        <v>2017</v>
      </c>
      <c r="E1244" t="s">
        <v>2623</v>
      </c>
      <c r="F1244" t="s">
        <v>30</v>
      </c>
      <c r="G1244" t="s">
        <v>1909</v>
      </c>
      <c r="H1244" t="s">
        <v>14</v>
      </c>
      <c r="I1244" t="s">
        <v>90</v>
      </c>
      <c r="J1244" t="s">
        <v>2624</v>
      </c>
      <c r="K1244" t="s">
        <v>26</v>
      </c>
      <c r="L1244">
        <v>398.35199999999998</v>
      </c>
    </row>
    <row r="1245" spans="1:12" x14ac:dyDescent="0.3">
      <c r="A1245" t="s">
        <v>2621</v>
      </c>
      <c r="B1245">
        <v>15</v>
      </c>
      <c r="C1245">
        <v>2</v>
      </c>
      <c r="D1245">
        <v>2017</v>
      </c>
      <c r="E1245" t="s">
        <v>2623</v>
      </c>
      <c r="F1245" t="s">
        <v>30</v>
      </c>
      <c r="G1245" t="s">
        <v>1909</v>
      </c>
      <c r="H1245" t="s">
        <v>14</v>
      </c>
      <c r="I1245" t="s">
        <v>90</v>
      </c>
      <c r="J1245" t="s">
        <v>175</v>
      </c>
      <c r="K1245" t="s">
        <v>26</v>
      </c>
      <c r="L1245">
        <v>8.7200000000000006</v>
      </c>
    </row>
    <row r="1246" spans="1:12" x14ac:dyDescent="0.3">
      <c r="A1246" t="s">
        <v>2625</v>
      </c>
      <c r="B1246">
        <v>14</v>
      </c>
      <c r="C1246">
        <v>5</v>
      </c>
      <c r="D1246">
        <v>2018</v>
      </c>
      <c r="E1246" t="s">
        <v>2234</v>
      </c>
      <c r="F1246" t="s">
        <v>30</v>
      </c>
      <c r="G1246" t="s">
        <v>2626</v>
      </c>
      <c r="H1246" t="s">
        <v>14</v>
      </c>
      <c r="I1246" t="s">
        <v>15</v>
      </c>
      <c r="J1246" t="s">
        <v>2627</v>
      </c>
      <c r="K1246" t="s">
        <v>26</v>
      </c>
      <c r="L1246">
        <v>48.69</v>
      </c>
    </row>
    <row r="1247" spans="1:12" x14ac:dyDescent="0.3">
      <c r="A1247" t="s">
        <v>2628</v>
      </c>
      <c r="B1247">
        <v>12</v>
      </c>
      <c r="C1247">
        <v>12</v>
      </c>
      <c r="D1247">
        <v>2015</v>
      </c>
      <c r="E1247" t="s">
        <v>2629</v>
      </c>
      <c r="F1247" t="s">
        <v>12</v>
      </c>
      <c r="G1247" t="s">
        <v>2630</v>
      </c>
      <c r="H1247" t="s">
        <v>14</v>
      </c>
      <c r="I1247" t="s">
        <v>24</v>
      </c>
      <c r="J1247" t="s">
        <v>2631</v>
      </c>
      <c r="K1247" t="s">
        <v>17</v>
      </c>
      <c r="L1247">
        <v>764.68799999999999</v>
      </c>
    </row>
    <row r="1248" spans="1:12" x14ac:dyDescent="0.3">
      <c r="A1248" t="s">
        <v>2628</v>
      </c>
      <c r="B1248">
        <v>12</v>
      </c>
      <c r="C1248">
        <v>12</v>
      </c>
      <c r="D1248">
        <v>2015</v>
      </c>
      <c r="E1248" t="s">
        <v>2629</v>
      </c>
      <c r="F1248" t="s">
        <v>12</v>
      </c>
      <c r="G1248" t="s">
        <v>2630</v>
      </c>
      <c r="H1248" t="s">
        <v>14</v>
      </c>
      <c r="I1248" t="s">
        <v>24</v>
      </c>
      <c r="J1248" t="s">
        <v>648</v>
      </c>
      <c r="K1248" t="s">
        <v>17</v>
      </c>
      <c r="L1248">
        <v>3610.848</v>
      </c>
    </row>
    <row r="1249" spans="1:12" x14ac:dyDescent="0.3">
      <c r="A1249" t="s">
        <v>2628</v>
      </c>
      <c r="B1249">
        <v>12</v>
      </c>
      <c r="C1249">
        <v>12</v>
      </c>
      <c r="D1249">
        <v>2015</v>
      </c>
      <c r="E1249" t="s">
        <v>2629</v>
      </c>
      <c r="F1249" t="s">
        <v>12</v>
      </c>
      <c r="G1249" t="s">
        <v>2630</v>
      </c>
      <c r="H1249" t="s">
        <v>14</v>
      </c>
      <c r="I1249" t="s">
        <v>24</v>
      </c>
      <c r="J1249" t="s">
        <v>2632</v>
      </c>
      <c r="K1249" t="s">
        <v>17</v>
      </c>
      <c r="L1249">
        <v>254.97450000000001</v>
      </c>
    </row>
    <row r="1250" spans="1:12" x14ac:dyDescent="0.3">
      <c r="A1250" t="s">
        <v>2633</v>
      </c>
      <c r="B1250">
        <v>18</v>
      </c>
      <c r="C1250">
        <v>12</v>
      </c>
      <c r="D1250">
        <v>2018</v>
      </c>
      <c r="E1250" t="s">
        <v>1030</v>
      </c>
      <c r="F1250" t="s">
        <v>30</v>
      </c>
      <c r="G1250" t="s">
        <v>1625</v>
      </c>
      <c r="H1250" t="s">
        <v>14</v>
      </c>
      <c r="I1250" t="s">
        <v>90</v>
      </c>
      <c r="J1250" t="s">
        <v>2634</v>
      </c>
      <c r="K1250" t="s">
        <v>26</v>
      </c>
      <c r="L1250">
        <v>38.82</v>
      </c>
    </row>
    <row r="1251" spans="1:12" x14ac:dyDescent="0.3">
      <c r="A1251" t="s">
        <v>2633</v>
      </c>
      <c r="B1251">
        <v>18</v>
      </c>
      <c r="C1251">
        <v>12</v>
      </c>
      <c r="D1251">
        <v>2018</v>
      </c>
      <c r="E1251" t="s">
        <v>1030</v>
      </c>
      <c r="F1251" t="s">
        <v>30</v>
      </c>
      <c r="G1251" t="s">
        <v>1625</v>
      </c>
      <c r="H1251" t="s">
        <v>14</v>
      </c>
      <c r="I1251" t="s">
        <v>90</v>
      </c>
      <c r="J1251" t="s">
        <v>2635</v>
      </c>
      <c r="K1251" t="s">
        <v>17</v>
      </c>
      <c r="L1251">
        <v>1141.9380000000001</v>
      </c>
    </row>
    <row r="1252" spans="1:12" x14ac:dyDescent="0.3">
      <c r="A1252" t="s">
        <v>2633</v>
      </c>
      <c r="B1252">
        <v>18</v>
      </c>
      <c r="C1252">
        <v>12</v>
      </c>
      <c r="D1252">
        <v>2018</v>
      </c>
      <c r="E1252" t="s">
        <v>1030</v>
      </c>
      <c r="F1252" t="s">
        <v>30</v>
      </c>
      <c r="G1252" t="s">
        <v>1625</v>
      </c>
      <c r="H1252" t="s">
        <v>14</v>
      </c>
      <c r="I1252" t="s">
        <v>90</v>
      </c>
      <c r="J1252" t="s">
        <v>500</v>
      </c>
      <c r="K1252" t="s">
        <v>26</v>
      </c>
      <c r="L1252">
        <v>1704.56</v>
      </c>
    </row>
    <row r="1253" spans="1:12" x14ac:dyDescent="0.3">
      <c r="A1253" t="s">
        <v>2633</v>
      </c>
      <c r="B1253">
        <v>18</v>
      </c>
      <c r="C1253">
        <v>12</v>
      </c>
      <c r="D1253">
        <v>2018</v>
      </c>
      <c r="E1253" t="s">
        <v>1030</v>
      </c>
      <c r="F1253" t="s">
        <v>30</v>
      </c>
      <c r="G1253" t="s">
        <v>1625</v>
      </c>
      <c r="H1253" t="s">
        <v>14</v>
      </c>
      <c r="I1253" t="s">
        <v>90</v>
      </c>
      <c r="J1253" t="s">
        <v>2636</v>
      </c>
      <c r="K1253" t="s">
        <v>26</v>
      </c>
      <c r="L1253">
        <v>3.2</v>
      </c>
    </row>
    <row r="1254" spans="1:12" x14ac:dyDescent="0.3">
      <c r="A1254" t="s">
        <v>2637</v>
      </c>
      <c r="B1254">
        <v>4</v>
      </c>
      <c r="C1254">
        <v>7</v>
      </c>
      <c r="D1254">
        <v>2016</v>
      </c>
      <c r="E1254" t="s">
        <v>1442</v>
      </c>
      <c r="F1254" t="s">
        <v>30</v>
      </c>
      <c r="G1254" t="s">
        <v>54</v>
      </c>
      <c r="H1254" t="s">
        <v>14</v>
      </c>
      <c r="I1254" t="s">
        <v>61</v>
      </c>
      <c r="J1254" t="s">
        <v>2639</v>
      </c>
      <c r="K1254" t="s">
        <v>41</v>
      </c>
      <c r="L1254">
        <v>1099.96</v>
      </c>
    </row>
    <row r="1255" spans="1:12" x14ac:dyDescent="0.3">
      <c r="A1255" t="s">
        <v>2640</v>
      </c>
      <c r="B1255">
        <v>10</v>
      </c>
      <c r="C1255">
        <v>3</v>
      </c>
      <c r="D1255">
        <v>2018</v>
      </c>
      <c r="E1255" t="s">
        <v>2642</v>
      </c>
      <c r="F1255" t="s">
        <v>30</v>
      </c>
      <c r="G1255" t="s">
        <v>2643</v>
      </c>
      <c r="H1255" t="s">
        <v>60</v>
      </c>
      <c r="I1255" t="s">
        <v>90</v>
      </c>
      <c r="J1255" t="s">
        <v>1984</v>
      </c>
      <c r="K1255" t="s">
        <v>26</v>
      </c>
      <c r="L1255">
        <v>5.2480000000000002</v>
      </c>
    </row>
    <row r="1256" spans="1:12" x14ac:dyDescent="0.3">
      <c r="A1256" t="s">
        <v>2640</v>
      </c>
      <c r="B1256">
        <v>10</v>
      </c>
      <c r="C1256">
        <v>3</v>
      </c>
      <c r="D1256">
        <v>2018</v>
      </c>
      <c r="E1256" t="s">
        <v>2642</v>
      </c>
      <c r="F1256" t="s">
        <v>30</v>
      </c>
      <c r="G1256" t="s">
        <v>2643</v>
      </c>
      <c r="H1256" t="s">
        <v>60</v>
      </c>
      <c r="I1256" t="s">
        <v>90</v>
      </c>
      <c r="J1256" t="s">
        <v>1189</v>
      </c>
      <c r="K1256" t="s">
        <v>41</v>
      </c>
      <c r="L1256">
        <v>35.909999999999997</v>
      </c>
    </row>
    <row r="1257" spans="1:12" x14ac:dyDescent="0.3">
      <c r="A1257" t="s">
        <v>2640</v>
      </c>
      <c r="B1257">
        <v>10</v>
      </c>
      <c r="C1257">
        <v>3</v>
      </c>
      <c r="D1257">
        <v>2018</v>
      </c>
      <c r="E1257" t="s">
        <v>2642</v>
      </c>
      <c r="F1257" t="s">
        <v>30</v>
      </c>
      <c r="G1257" t="s">
        <v>2643</v>
      </c>
      <c r="H1257" t="s">
        <v>60</v>
      </c>
      <c r="I1257" t="s">
        <v>90</v>
      </c>
      <c r="J1257" t="s">
        <v>2644</v>
      </c>
      <c r="K1257" t="s">
        <v>17</v>
      </c>
      <c r="L1257">
        <v>6.6959999999999997</v>
      </c>
    </row>
    <row r="1258" spans="1:12" x14ac:dyDescent="0.3">
      <c r="A1258" t="s">
        <v>2640</v>
      </c>
      <c r="B1258">
        <v>10</v>
      </c>
      <c r="C1258">
        <v>3</v>
      </c>
      <c r="D1258">
        <v>2018</v>
      </c>
      <c r="E1258" t="s">
        <v>2642</v>
      </c>
      <c r="F1258" t="s">
        <v>30</v>
      </c>
      <c r="G1258" t="s">
        <v>2643</v>
      </c>
      <c r="H1258" t="s">
        <v>60</v>
      </c>
      <c r="I1258" t="s">
        <v>90</v>
      </c>
      <c r="J1258" t="s">
        <v>2645</v>
      </c>
      <c r="K1258" t="s">
        <v>17</v>
      </c>
      <c r="L1258">
        <v>43.872</v>
      </c>
    </row>
    <row r="1259" spans="1:12" x14ac:dyDescent="0.3">
      <c r="A1259" t="s">
        <v>2646</v>
      </c>
      <c r="B1259">
        <v>24</v>
      </c>
      <c r="C1259">
        <v>12</v>
      </c>
      <c r="D1259">
        <v>2017</v>
      </c>
      <c r="E1259" t="s">
        <v>2648</v>
      </c>
      <c r="F1259" t="s">
        <v>12</v>
      </c>
      <c r="G1259" t="s">
        <v>1092</v>
      </c>
      <c r="H1259" t="s">
        <v>60</v>
      </c>
      <c r="I1259" t="s">
        <v>15</v>
      </c>
      <c r="J1259" t="s">
        <v>1658</v>
      </c>
      <c r="K1259" t="s">
        <v>26</v>
      </c>
      <c r="L1259">
        <v>27.882000000000001</v>
      </c>
    </row>
    <row r="1260" spans="1:12" x14ac:dyDescent="0.3">
      <c r="A1260" t="s">
        <v>2646</v>
      </c>
      <c r="B1260">
        <v>24</v>
      </c>
      <c r="C1260">
        <v>12</v>
      </c>
      <c r="D1260">
        <v>2017</v>
      </c>
      <c r="E1260" t="s">
        <v>2648</v>
      </c>
      <c r="F1260" t="s">
        <v>12</v>
      </c>
      <c r="G1260" t="s">
        <v>1092</v>
      </c>
      <c r="H1260" t="s">
        <v>60</v>
      </c>
      <c r="I1260" t="s">
        <v>15</v>
      </c>
      <c r="J1260" t="s">
        <v>2649</v>
      </c>
      <c r="K1260" t="s">
        <v>26</v>
      </c>
      <c r="L1260">
        <v>540.048</v>
      </c>
    </row>
    <row r="1261" spans="1:12" x14ac:dyDescent="0.3">
      <c r="A1261" t="s">
        <v>2646</v>
      </c>
      <c r="B1261">
        <v>24</v>
      </c>
      <c r="C1261">
        <v>12</v>
      </c>
      <c r="D1261">
        <v>2017</v>
      </c>
      <c r="E1261" t="s">
        <v>2648</v>
      </c>
      <c r="F1261" t="s">
        <v>12</v>
      </c>
      <c r="G1261" t="s">
        <v>1092</v>
      </c>
      <c r="H1261" t="s">
        <v>60</v>
      </c>
      <c r="I1261" t="s">
        <v>15</v>
      </c>
      <c r="J1261" t="s">
        <v>710</v>
      </c>
      <c r="K1261" t="s">
        <v>41</v>
      </c>
      <c r="L1261">
        <v>255.68</v>
      </c>
    </row>
    <row r="1262" spans="1:12" x14ac:dyDescent="0.3">
      <c r="A1262" t="s">
        <v>2650</v>
      </c>
      <c r="B1262">
        <v>23</v>
      </c>
      <c r="C1262">
        <v>10</v>
      </c>
      <c r="D1262">
        <v>2018</v>
      </c>
      <c r="E1262" t="s">
        <v>2651</v>
      </c>
      <c r="F1262" t="s">
        <v>30</v>
      </c>
      <c r="G1262" t="s">
        <v>2652</v>
      </c>
      <c r="H1262" t="s">
        <v>14</v>
      </c>
      <c r="I1262" t="s">
        <v>15</v>
      </c>
      <c r="J1262" t="s">
        <v>2653</v>
      </c>
      <c r="K1262" t="s">
        <v>41</v>
      </c>
      <c r="L1262">
        <v>863.88</v>
      </c>
    </row>
    <row r="1263" spans="1:12" x14ac:dyDescent="0.3">
      <c r="A1263" t="s">
        <v>2654</v>
      </c>
      <c r="B1263">
        <v>28</v>
      </c>
      <c r="C1263">
        <v>10</v>
      </c>
      <c r="D1263">
        <v>2017</v>
      </c>
      <c r="E1263" t="s">
        <v>1596</v>
      </c>
      <c r="F1263" t="s">
        <v>30</v>
      </c>
      <c r="G1263" t="s">
        <v>2655</v>
      </c>
      <c r="H1263" t="s">
        <v>23</v>
      </c>
      <c r="I1263" t="s">
        <v>15</v>
      </c>
      <c r="J1263" t="s">
        <v>2656</v>
      </c>
      <c r="K1263" t="s">
        <v>26</v>
      </c>
      <c r="L1263">
        <v>17.616</v>
      </c>
    </row>
    <row r="1264" spans="1:12" x14ac:dyDescent="0.3">
      <c r="A1264" t="s">
        <v>2657</v>
      </c>
      <c r="B1264">
        <v>7</v>
      </c>
      <c r="C1264">
        <v>7</v>
      </c>
      <c r="D1264">
        <v>2018</v>
      </c>
      <c r="E1264" t="s">
        <v>2207</v>
      </c>
      <c r="F1264" t="s">
        <v>12</v>
      </c>
      <c r="G1264" t="s">
        <v>2461</v>
      </c>
      <c r="H1264" t="s">
        <v>14</v>
      </c>
      <c r="I1264" t="s">
        <v>90</v>
      </c>
      <c r="J1264" t="s">
        <v>99</v>
      </c>
      <c r="K1264" t="s">
        <v>26</v>
      </c>
      <c r="L1264">
        <v>17.472000000000001</v>
      </c>
    </row>
    <row r="1265" spans="1:12" x14ac:dyDescent="0.3">
      <c r="A1265" t="s">
        <v>2659</v>
      </c>
      <c r="B1265">
        <v>1</v>
      </c>
      <c r="C1265">
        <v>10</v>
      </c>
      <c r="D1265">
        <v>2017</v>
      </c>
      <c r="E1265" t="s">
        <v>1993</v>
      </c>
      <c r="F1265" t="s">
        <v>119</v>
      </c>
      <c r="G1265" t="s">
        <v>2660</v>
      </c>
      <c r="H1265" t="s">
        <v>14</v>
      </c>
      <c r="I1265" t="s">
        <v>61</v>
      </c>
      <c r="J1265" t="s">
        <v>432</v>
      </c>
      <c r="K1265" t="s">
        <v>41</v>
      </c>
      <c r="L1265">
        <v>69.900000000000006</v>
      </c>
    </row>
    <row r="1266" spans="1:12" x14ac:dyDescent="0.3">
      <c r="A1266" t="s">
        <v>2659</v>
      </c>
      <c r="B1266">
        <v>1</v>
      </c>
      <c r="C1266">
        <v>10</v>
      </c>
      <c r="D1266">
        <v>2017</v>
      </c>
      <c r="E1266" t="s">
        <v>1993</v>
      </c>
      <c r="F1266" t="s">
        <v>119</v>
      </c>
      <c r="G1266" t="s">
        <v>2660</v>
      </c>
      <c r="H1266" t="s">
        <v>14</v>
      </c>
      <c r="I1266" t="s">
        <v>61</v>
      </c>
      <c r="J1266" t="s">
        <v>2644</v>
      </c>
      <c r="K1266" t="s">
        <v>17</v>
      </c>
      <c r="L1266">
        <v>41.85</v>
      </c>
    </row>
    <row r="1267" spans="1:12" x14ac:dyDescent="0.3">
      <c r="A1267" t="s">
        <v>2661</v>
      </c>
      <c r="B1267">
        <v>2</v>
      </c>
      <c r="C1267">
        <v>9</v>
      </c>
      <c r="D1267">
        <v>2018</v>
      </c>
      <c r="E1267" t="s">
        <v>1315</v>
      </c>
      <c r="F1267" t="s">
        <v>30</v>
      </c>
      <c r="G1267" t="s">
        <v>2662</v>
      </c>
      <c r="H1267" t="s">
        <v>14</v>
      </c>
      <c r="I1267" t="s">
        <v>24</v>
      </c>
      <c r="J1267" t="s">
        <v>2663</v>
      </c>
      <c r="K1267" t="s">
        <v>26</v>
      </c>
      <c r="L1267">
        <v>6.57</v>
      </c>
    </row>
    <row r="1268" spans="1:12" x14ac:dyDescent="0.3">
      <c r="A1268" t="s">
        <v>2664</v>
      </c>
      <c r="B1268">
        <v>24</v>
      </c>
      <c r="C1268">
        <v>12</v>
      </c>
      <c r="D1268">
        <v>2015</v>
      </c>
      <c r="E1268" t="s">
        <v>1772</v>
      </c>
      <c r="F1268" t="s">
        <v>30</v>
      </c>
      <c r="G1268" t="s">
        <v>251</v>
      </c>
      <c r="H1268" t="s">
        <v>23</v>
      </c>
      <c r="I1268" t="s">
        <v>24</v>
      </c>
      <c r="J1268" t="s">
        <v>1097</v>
      </c>
      <c r="K1268" t="s">
        <v>26</v>
      </c>
      <c r="L1268">
        <v>142.86000000000001</v>
      </c>
    </row>
    <row r="1269" spans="1:12" x14ac:dyDescent="0.3">
      <c r="A1269" t="s">
        <v>2664</v>
      </c>
      <c r="B1269">
        <v>24</v>
      </c>
      <c r="C1269">
        <v>12</v>
      </c>
      <c r="D1269">
        <v>2015</v>
      </c>
      <c r="E1269" t="s">
        <v>1772</v>
      </c>
      <c r="F1269" t="s">
        <v>30</v>
      </c>
      <c r="G1269" t="s">
        <v>251</v>
      </c>
      <c r="H1269" t="s">
        <v>23</v>
      </c>
      <c r="I1269" t="s">
        <v>24</v>
      </c>
      <c r="J1269" t="s">
        <v>199</v>
      </c>
      <c r="K1269" t="s">
        <v>17</v>
      </c>
      <c r="L1269">
        <v>292.27199999999999</v>
      </c>
    </row>
    <row r="1270" spans="1:12" x14ac:dyDescent="0.3">
      <c r="A1270" t="s">
        <v>2665</v>
      </c>
      <c r="B1270">
        <v>23</v>
      </c>
      <c r="C1270">
        <v>9</v>
      </c>
      <c r="D1270">
        <v>2018</v>
      </c>
      <c r="E1270" t="s">
        <v>2666</v>
      </c>
      <c r="F1270" t="s">
        <v>30</v>
      </c>
      <c r="G1270" t="s">
        <v>2609</v>
      </c>
      <c r="H1270" t="s">
        <v>23</v>
      </c>
      <c r="I1270" t="s">
        <v>24</v>
      </c>
      <c r="J1270" t="s">
        <v>1115</v>
      </c>
      <c r="K1270" t="s">
        <v>17</v>
      </c>
      <c r="L1270">
        <v>29.327999999999999</v>
      </c>
    </row>
    <row r="1271" spans="1:12" x14ac:dyDescent="0.3">
      <c r="A1271" t="s">
        <v>2667</v>
      </c>
      <c r="B1271">
        <v>4</v>
      </c>
      <c r="C1271">
        <v>6</v>
      </c>
      <c r="D1271">
        <v>2018</v>
      </c>
      <c r="E1271" t="s">
        <v>694</v>
      </c>
      <c r="F1271" t="s">
        <v>30</v>
      </c>
      <c r="G1271" t="s">
        <v>2668</v>
      </c>
      <c r="H1271" t="s">
        <v>14</v>
      </c>
      <c r="I1271" t="s">
        <v>15</v>
      </c>
      <c r="J1271" t="s">
        <v>2669</v>
      </c>
      <c r="K1271" t="s">
        <v>26</v>
      </c>
      <c r="L1271">
        <v>12.48</v>
      </c>
    </row>
    <row r="1272" spans="1:12" x14ac:dyDescent="0.3">
      <c r="A1272" t="s">
        <v>2670</v>
      </c>
      <c r="B1272">
        <v>21</v>
      </c>
      <c r="C1272">
        <v>4</v>
      </c>
      <c r="D1272">
        <v>2017</v>
      </c>
      <c r="E1272" t="s">
        <v>2322</v>
      </c>
      <c r="F1272" t="s">
        <v>30</v>
      </c>
      <c r="G1272" t="s">
        <v>1594</v>
      </c>
      <c r="H1272" t="s">
        <v>23</v>
      </c>
      <c r="I1272" t="s">
        <v>61</v>
      </c>
      <c r="J1272" t="s">
        <v>2671</v>
      </c>
      <c r="K1272" t="s">
        <v>26</v>
      </c>
      <c r="L1272">
        <v>102.336</v>
      </c>
    </row>
    <row r="1273" spans="1:12" x14ac:dyDescent="0.3">
      <c r="A1273" t="s">
        <v>2670</v>
      </c>
      <c r="B1273">
        <v>21</v>
      </c>
      <c r="C1273">
        <v>4</v>
      </c>
      <c r="D1273">
        <v>2017</v>
      </c>
      <c r="E1273" t="s">
        <v>2322</v>
      </c>
      <c r="F1273" t="s">
        <v>30</v>
      </c>
      <c r="G1273" t="s">
        <v>1594</v>
      </c>
      <c r="H1273" t="s">
        <v>23</v>
      </c>
      <c r="I1273" t="s">
        <v>61</v>
      </c>
      <c r="J1273" t="s">
        <v>2114</v>
      </c>
      <c r="K1273" t="s">
        <v>26</v>
      </c>
      <c r="L1273">
        <v>48.792000000000002</v>
      </c>
    </row>
    <row r="1274" spans="1:12" x14ac:dyDescent="0.3">
      <c r="A1274" t="s">
        <v>2670</v>
      </c>
      <c r="B1274">
        <v>21</v>
      </c>
      <c r="C1274">
        <v>4</v>
      </c>
      <c r="D1274">
        <v>2017</v>
      </c>
      <c r="E1274" t="s">
        <v>2322</v>
      </c>
      <c r="F1274" t="s">
        <v>30</v>
      </c>
      <c r="G1274" t="s">
        <v>1594</v>
      </c>
      <c r="H1274" t="s">
        <v>23</v>
      </c>
      <c r="I1274" t="s">
        <v>61</v>
      </c>
      <c r="J1274" t="s">
        <v>2672</v>
      </c>
      <c r="K1274" t="s">
        <v>26</v>
      </c>
      <c r="L1274">
        <v>44.847999999999999</v>
      </c>
    </row>
    <row r="1275" spans="1:12" x14ac:dyDescent="0.3">
      <c r="A1275" t="s">
        <v>2673</v>
      </c>
      <c r="B1275">
        <v>26</v>
      </c>
      <c r="C1275">
        <v>5</v>
      </c>
      <c r="D1275">
        <v>2017</v>
      </c>
      <c r="E1275" t="s">
        <v>2674</v>
      </c>
      <c r="F1275" t="s">
        <v>930</v>
      </c>
      <c r="G1275" t="s">
        <v>2397</v>
      </c>
      <c r="H1275" t="s">
        <v>14</v>
      </c>
      <c r="I1275" t="s">
        <v>61</v>
      </c>
      <c r="J1275" t="s">
        <v>2197</v>
      </c>
      <c r="K1275" t="s">
        <v>26</v>
      </c>
      <c r="L1275">
        <v>10.368</v>
      </c>
    </row>
    <row r="1276" spans="1:12" x14ac:dyDescent="0.3">
      <c r="A1276" t="s">
        <v>2673</v>
      </c>
      <c r="B1276">
        <v>26</v>
      </c>
      <c r="C1276">
        <v>5</v>
      </c>
      <c r="D1276">
        <v>2017</v>
      </c>
      <c r="E1276" t="s">
        <v>2674</v>
      </c>
      <c r="F1276" t="s">
        <v>930</v>
      </c>
      <c r="G1276" t="s">
        <v>2397</v>
      </c>
      <c r="H1276" t="s">
        <v>14</v>
      </c>
      <c r="I1276" t="s">
        <v>61</v>
      </c>
      <c r="J1276" t="s">
        <v>2675</v>
      </c>
      <c r="K1276" t="s">
        <v>17</v>
      </c>
      <c r="L1276">
        <v>388.43</v>
      </c>
    </row>
    <row r="1277" spans="1:12" x14ac:dyDescent="0.3">
      <c r="A1277" t="s">
        <v>2673</v>
      </c>
      <c r="B1277">
        <v>26</v>
      </c>
      <c r="C1277">
        <v>5</v>
      </c>
      <c r="D1277">
        <v>2017</v>
      </c>
      <c r="E1277" t="s">
        <v>2674</v>
      </c>
      <c r="F1277" t="s">
        <v>930</v>
      </c>
      <c r="G1277" t="s">
        <v>2397</v>
      </c>
      <c r="H1277" t="s">
        <v>14</v>
      </c>
      <c r="I1277" t="s">
        <v>61</v>
      </c>
      <c r="J1277" t="s">
        <v>316</v>
      </c>
      <c r="K1277" t="s">
        <v>26</v>
      </c>
      <c r="L1277">
        <v>14.352</v>
      </c>
    </row>
    <row r="1278" spans="1:12" x14ac:dyDescent="0.3">
      <c r="A1278" t="s">
        <v>2673</v>
      </c>
      <c r="B1278">
        <v>26</v>
      </c>
      <c r="C1278">
        <v>5</v>
      </c>
      <c r="D1278">
        <v>2017</v>
      </c>
      <c r="E1278" t="s">
        <v>2674</v>
      </c>
      <c r="F1278" t="s">
        <v>930</v>
      </c>
      <c r="G1278" t="s">
        <v>2397</v>
      </c>
      <c r="H1278" t="s">
        <v>14</v>
      </c>
      <c r="I1278" t="s">
        <v>61</v>
      </c>
      <c r="J1278" t="s">
        <v>2676</v>
      </c>
      <c r="K1278" t="s">
        <v>41</v>
      </c>
      <c r="L1278">
        <v>63.991999999999997</v>
      </c>
    </row>
    <row r="1279" spans="1:12" x14ac:dyDescent="0.3">
      <c r="A1279" t="s">
        <v>2677</v>
      </c>
      <c r="B1279">
        <v>2</v>
      </c>
      <c r="C1279">
        <v>5</v>
      </c>
      <c r="D1279">
        <v>2017</v>
      </c>
      <c r="E1279" t="s">
        <v>2678</v>
      </c>
      <c r="F1279" t="s">
        <v>30</v>
      </c>
      <c r="G1279" t="s">
        <v>2679</v>
      </c>
      <c r="H1279" t="s">
        <v>14</v>
      </c>
      <c r="I1279" t="s">
        <v>61</v>
      </c>
      <c r="J1279" t="s">
        <v>2680</v>
      </c>
      <c r="K1279" t="s">
        <v>26</v>
      </c>
      <c r="L1279">
        <v>86.352000000000004</v>
      </c>
    </row>
    <row r="1280" spans="1:12" x14ac:dyDescent="0.3">
      <c r="A1280" t="s">
        <v>2681</v>
      </c>
      <c r="B1280">
        <v>8</v>
      </c>
      <c r="C1280">
        <v>9</v>
      </c>
      <c r="D1280">
        <v>2015</v>
      </c>
      <c r="E1280" t="s">
        <v>2682</v>
      </c>
      <c r="F1280" t="s">
        <v>119</v>
      </c>
      <c r="G1280" t="s">
        <v>2147</v>
      </c>
      <c r="H1280" t="s">
        <v>23</v>
      </c>
      <c r="I1280" t="s">
        <v>15</v>
      </c>
      <c r="J1280" t="s">
        <v>2683</v>
      </c>
      <c r="K1280" t="s">
        <v>41</v>
      </c>
      <c r="L1280">
        <v>32.97</v>
      </c>
    </row>
    <row r="1281" spans="1:12" x14ac:dyDescent="0.3">
      <c r="A1281" t="s">
        <v>2681</v>
      </c>
      <c r="B1281">
        <v>8</v>
      </c>
      <c r="C1281">
        <v>9</v>
      </c>
      <c r="D1281">
        <v>2015</v>
      </c>
      <c r="E1281" t="s">
        <v>2682</v>
      </c>
      <c r="F1281" t="s">
        <v>119</v>
      </c>
      <c r="G1281" t="s">
        <v>2147</v>
      </c>
      <c r="H1281" t="s">
        <v>23</v>
      </c>
      <c r="I1281" t="s">
        <v>15</v>
      </c>
      <c r="J1281" t="s">
        <v>2684</v>
      </c>
      <c r="K1281" t="s">
        <v>41</v>
      </c>
      <c r="L1281">
        <v>83.88</v>
      </c>
    </row>
    <row r="1282" spans="1:12" x14ac:dyDescent="0.3">
      <c r="A1282" t="s">
        <v>2685</v>
      </c>
      <c r="B1282">
        <v>5</v>
      </c>
      <c r="C1282">
        <v>9</v>
      </c>
      <c r="D1282">
        <v>2017</v>
      </c>
      <c r="E1282" t="s">
        <v>301</v>
      </c>
      <c r="F1282" t="s">
        <v>119</v>
      </c>
      <c r="G1282" t="s">
        <v>1905</v>
      </c>
      <c r="H1282" t="s">
        <v>14</v>
      </c>
      <c r="I1282" t="s">
        <v>61</v>
      </c>
      <c r="J1282" t="s">
        <v>2686</v>
      </c>
      <c r="K1282" t="s">
        <v>41</v>
      </c>
      <c r="L1282">
        <v>278.39999999999998</v>
      </c>
    </row>
    <row r="1283" spans="1:12" x14ac:dyDescent="0.3">
      <c r="A1283" t="s">
        <v>2687</v>
      </c>
      <c r="B1283">
        <v>9</v>
      </c>
      <c r="C1283">
        <v>4</v>
      </c>
      <c r="D1283">
        <v>2018</v>
      </c>
      <c r="E1283" t="s">
        <v>2194</v>
      </c>
      <c r="F1283" t="s">
        <v>119</v>
      </c>
      <c r="G1283" t="s">
        <v>1219</v>
      </c>
      <c r="H1283" t="s">
        <v>14</v>
      </c>
      <c r="I1283" t="s">
        <v>15</v>
      </c>
      <c r="J1283" t="s">
        <v>2688</v>
      </c>
      <c r="K1283" t="s">
        <v>26</v>
      </c>
      <c r="L1283">
        <v>15.12</v>
      </c>
    </row>
    <row r="1284" spans="1:12" x14ac:dyDescent="0.3">
      <c r="A1284" t="s">
        <v>2687</v>
      </c>
      <c r="B1284">
        <v>9</v>
      </c>
      <c r="C1284">
        <v>4</v>
      </c>
      <c r="D1284">
        <v>2018</v>
      </c>
      <c r="E1284" t="s">
        <v>2194</v>
      </c>
      <c r="F1284" t="s">
        <v>119</v>
      </c>
      <c r="G1284" t="s">
        <v>1219</v>
      </c>
      <c r="H1284" t="s">
        <v>14</v>
      </c>
      <c r="I1284" t="s">
        <v>15</v>
      </c>
      <c r="J1284" t="s">
        <v>2689</v>
      </c>
      <c r="K1284" t="s">
        <v>26</v>
      </c>
      <c r="L1284">
        <v>17.43</v>
      </c>
    </row>
    <row r="1285" spans="1:12" x14ac:dyDescent="0.3">
      <c r="A1285" t="s">
        <v>2687</v>
      </c>
      <c r="B1285">
        <v>9</v>
      </c>
      <c r="C1285">
        <v>4</v>
      </c>
      <c r="D1285">
        <v>2018</v>
      </c>
      <c r="E1285" t="s">
        <v>2194</v>
      </c>
      <c r="F1285" t="s">
        <v>119</v>
      </c>
      <c r="G1285" t="s">
        <v>1219</v>
      </c>
      <c r="H1285" t="s">
        <v>14</v>
      </c>
      <c r="I1285" t="s">
        <v>15</v>
      </c>
      <c r="J1285" t="s">
        <v>2690</v>
      </c>
      <c r="K1285" t="s">
        <v>26</v>
      </c>
      <c r="L1285">
        <v>251.64</v>
      </c>
    </row>
    <row r="1286" spans="1:12" x14ac:dyDescent="0.3">
      <c r="A1286" t="s">
        <v>2691</v>
      </c>
      <c r="B1286">
        <v>6</v>
      </c>
      <c r="C1286">
        <v>12</v>
      </c>
      <c r="D1286">
        <v>2016</v>
      </c>
      <c r="E1286" t="s">
        <v>1768</v>
      </c>
      <c r="F1286" t="s">
        <v>30</v>
      </c>
      <c r="G1286" t="s">
        <v>921</v>
      </c>
      <c r="H1286" t="s">
        <v>14</v>
      </c>
      <c r="I1286" t="s">
        <v>61</v>
      </c>
      <c r="J1286" t="s">
        <v>2692</v>
      </c>
      <c r="K1286" t="s">
        <v>26</v>
      </c>
      <c r="L1286">
        <v>2.7719999999999998</v>
      </c>
    </row>
    <row r="1287" spans="1:12" x14ac:dyDescent="0.3">
      <c r="A1287" t="s">
        <v>2693</v>
      </c>
      <c r="B1287">
        <v>26</v>
      </c>
      <c r="C1287">
        <v>6</v>
      </c>
      <c r="D1287">
        <v>2017</v>
      </c>
      <c r="E1287" t="s">
        <v>2694</v>
      </c>
      <c r="F1287" t="s">
        <v>30</v>
      </c>
      <c r="G1287" t="s">
        <v>2695</v>
      </c>
      <c r="H1287" t="s">
        <v>14</v>
      </c>
      <c r="I1287" t="s">
        <v>90</v>
      </c>
      <c r="J1287" t="s">
        <v>1094</v>
      </c>
      <c r="K1287" t="s">
        <v>26</v>
      </c>
      <c r="L1287">
        <v>14.9</v>
      </c>
    </row>
    <row r="1288" spans="1:12" x14ac:dyDescent="0.3">
      <c r="A1288" t="s">
        <v>2696</v>
      </c>
      <c r="B1288">
        <v>4</v>
      </c>
      <c r="C1288">
        <v>7</v>
      </c>
      <c r="D1288">
        <v>2016</v>
      </c>
      <c r="E1288" t="s">
        <v>2697</v>
      </c>
      <c r="F1288" t="s">
        <v>30</v>
      </c>
      <c r="G1288" t="s">
        <v>373</v>
      </c>
      <c r="H1288" t="s">
        <v>60</v>
      </c>
      <c r="I1288" t="s">
        <v>90</v>
      </c>
      <c r="J1288" t="s">
        <v>2698</v>
      </c>
      <c r="K1288" t="s">
        <v>26</v>
      </c>
      <c r="L1288">
        <v>15.48</v>
      </c>
    </row>
    <row r="1289" spans="1:12" x14ac:dyDescent="0.3">
      <c r="A1289" t="s">
        <v>2699</v>
      </c>
      <c r="B1289">
        <v>22</v>
      </c>
      <c r="C1289">
        <v>11</v>
      </c>
      <c r="D1289">
        <v>2017</v>
      </c>
      <c r="E1289" t="s">
        <v>2700</v>
      </c>
      <c r="F1289" t="s">
        <v>30</v>
      </c>
      <c r="G1289" t="s">
        <v>2701</v>
      </c>
      <c r="H1289" t="s">
        <v>23</v>
      </c>
      <c r="I1289" t="s">
        <v>90</v>
      </c>
      <c r="J1289" t="s">
        <v>194</v>
      </c>
      <c r="K1289" t="s">
        <v>17</v>
      </c>
      <c r="L1289">
        <v>39.880000000000003</v>
      </c>
    </row>
    <row r="1290" spans="1:12" x14ac:dyDescent="0.3">
      <c r="A1290" t="s">
        <v>2699</v>
      </c>
      <c r="B1290">
        <v>22</v>
      </c>
      <c r="C1290">
        <v>11</v>
      </c>
      <c r="D1290">
        <v>2017</v>
      </c>
      <c r="E1290" t="s">
        <v>2700</v>
      </c>
      <c r="F1290" t="s">
        <v>30</v>
      </c>
      <c r="G1290" t="s">
        <v>2701</v>
      </c>
      <c r="H1290" t="s">
        <v>23</v>
      </c>
      <c r="I1290" t="s">
        <v>90</v>
      </c>
      <c r="J1290" t="s">
        <v>1522</v>
      </c>
      <c r="K1290" t="s">
        <v>26</v>
      </c>
      <c r="L1290">
        <v>12.192</v>
      </c>
    </row>
    <row r="1291" spans="1:12" x14ac:dyDescent="0.3">
      <c r="A1291" t="s">
        <v>2699</v>
      </c>
      <c r="B1291">
        <v>22</v>
      </c>
      <c r="C1291">
        <v>11</v>
      </c>
      <c r="D1291">
        <v>2017</v>
      </c>
      <c r="E1291" t="s">
        <v>2700</v>
      </c>
      <c r="F1291" t="s">
        <v>30</v>
      </c>
      <c r="G1291" t="s">
        <v>2701</v>
      </c>
      <c r="H1291" t="s">
        <v>23</v>
      </c>
      <c r="I1291" t="s">
        <v>90</v>
      </c>
      <c r="J1291" t="s">
        <v>2702</v>
      </c>
      <c r="K1291" t="s">
        <v>26</v>
      </c>
      <c r="L1291">
        <v>20.82</v>
      </c>
    </row>
    <row r="1292" spans="1:12" x14ac:dyDescent="0.3">
      <c r="A1292" t="s">
        <v>2703</v>
      </c>
      <c r="B1292">
        <v>10</v>
      </c>
      <c r="C1292">
        <v>11</v>
      </c>
      <c r="D1292">
        <v>2017</v>
      </c>
      <c r="E1292" t="s">
        <v>2056</v>
      </c>
      <c r="F1292" t="s">
        <v>119</v>
      </c>
      <c r="G1292" t="s">
        <v>1565</v>
      </c>
      <c r="H1292" t="s">
        <v>60</v>
      </c>
      <c r="I1292" t="s">
        <v>24</v>
      </c>
      <c r="J1292" t="s">
        <v>2704</v>
      </c>
      <c r="K1292" t="s">
        <v>26</v>
      </c>
      <c r="L1292">
        <v>13.215999999999999</v>
      </c>
    </row>
    <row r="1293" spans="1:12" x14ac:dyDescent="0.3">
      <c r="A1293" t="s">
        <v>2703</v>
      </c>
      <c r="B1293">
        <v>10</v>
      </c>
      <c r="C1293">
        <v>11</v>
      </c>
      <c r="D1293">
        <v>2017</v>
      </c>
      <c r="E1293" t="s">
        <v>2056</v>
      </c>
      <c r="F1293" t="s">
        <v>119</v>
      </c>
      <c r="G1293" t="s">
        <v>1565</v>
      </c>
      <c r="H1293" t="s">
        <v>60</v>
      </c>
      <c r="I1293" t="s">
        <v>24</v>
      </c>
      <c r="J1293" t="s">
        <v>2528</v>
      </c>
      <c r="K1293" t="s">
        <v>26</v>
      </c>
      <c r="L1293">
        <v>32.4</v>
      </c>
    </row>
    <row r="1294" spans="1:12" x14ac:dyDescent="0.3">
      <c r="A1294" t="s">
        <v>2705</v>
      </c>
      <c r="B1294">
        <v>27</v>
      </c>
      <c r="C1294">
        <v>8</v>
      </c>
      <c r="D1294">
        <v>2016</v>
      </c>
      <c r="E1294" t="s">
        <v>864</v>
      </c>
      <c r="F1294" t="s">
        <v>30</v>
      </c>
      <c r="G1294" t="s">
        <v>378</v>
      </c>
      <c r="H1294" t="s">
        <v>14</v>
      </c>
      <c r="I1294" t="s">
        <v>24</v>
      </c>
      <c r="J1294" t="s">
        <v>405</v>
      </c>
      <c r="K1294" t="s">
        <v>26</v>
      </c>
      <c r="L1294">
        <v>32.94</v>
      </c>
    </row>
    <row r="1295" spans="1:12" x14ac:dyDescent="0.3">
      <c r="A1295" t="s">
        <v>2705</v>
      </c>
      <c r="B1295">
        <v>27</v>
      </c>
      <c r="C1295">
        <v>8</v>
      </c>
      <c r="D1295">
        <v>2016</v>
      </c>
      <c r="E1295" t="s">
        <v>864</v>
      </c>
      <c r="F1295" t="s">
        <v>30</v>
      </c>
      <c r="G1295" t="s">
        <v>378</v>
      </c>
      <c r="H1295" t="s">
        <v>14</v>
      </c>
      <c r="I1295" t="s">
        <v>24</v>
      </c>
      <c r="J1295" t="s">
        <v>2706</v>
      </c>
      <c r="K1295" t="s">
        <v>26</v>
      </c>
      <c r="L1295">
        <v>114.2</v>
      </c>
    </row>
    <row r="1296" spans="1:12" x14ac:dyDescent="0.3">
      <c r="A1296" t="s">
        <v>2705</v>
      </c>
      <c r="B1296">
        <v>27</v>
      </c>
      <c r="C1296">
        <v>8</v>
      </c>
      <c r="D1296">
        <v>2016</v>
      </c>
      <c r="E1296" t="s">
        <v>864</v>
      </c>
      <c r="F1296" t="s">
        <v>30</v>
      </c>
      <c r="G1296" t="s">
        <v>378</v>
      </c>
      <c r="H1296" t="s">
        <v>14</v>
      </c>
      <c r="I1296" t="s">
        <v>24</v>
      </c>
      <c r="J1296" t="s">
        <v>266</v>
      </c>
      <c r="K1296" t="s">
        <v>26</v>
      </c>
      <c r="L1296">
        <v>3.08</v>
      </c>
    </row>
    <row r="1297" spans="1:12" x14ac:dyDescent="0.3">
      <c r="A1297" t="s">
        <v>2707</v>
      </c>
      <c r="B1297">
        <v>25</v>
      </c>
      <c r="C1297">
        <v>5</v>
      </c>
      <c r="D1297">
        <v>2016</v>
      </c>
      <c r="E1297" t="s">
        <v>2152</v>
      </c>
      <c r="F1297" t="s">
        <v>30</v>
      </c>
      <c r="G1297" t="s">
        <v>2709</v>
      </c>
      <c r="H1297" t="s">
        <v>14</v>
      </c>
      <c r="I1297" t="s">
        <v>24</v>
      </c>
      <c r="J1297" t="s">
        <v>2114</v>
      </c>
      <c r="K1297" t="s">
        <v>26</v>
      </c>
      <c r="L1297">
        <v>845.72799999999995</v>
      </c>
    </row>
    <row r="1298" spans="1:12" x14ac:dyDescent="0.3">
      <c r="A1298" t="s">
        <v>2710</v>
      </c>
      <c r="B1298">
        <v>30</v>
      </c>
      <c r="C1298">
        <v>12</v>
      </c>
      <c r="D1298">
        <v>2018</v>
      </c>
      <c r="E1298" t="s">
        <v>2085</v>
      </c>
      <c r="F1298" t="s">
        <v>30</v>
      </c>
      <c r="G1298" t="s">
        <v>2711</v>
      </c>
      <c r="H1298" t="s">
        <v>23</v>
      </c>
      <c r="I1298" t="s">
        <v>24</v>
      </c>
      <c r="J1298" t="s">
        <v>1506</v>
      </c>
      <c r="K1298" t="s">
        <v>26</v>
      </c>
      <c r="L1298">
        <v>13.904</v>
      </c>
    </row>
    <row r="1299" spans="1:12" x14ac:dyDescent="0.3">
      <c r="A1299" t="s">
        <v>2710</v>
      </c>
      <c r="B1299">
        <v>30</v>
      </c>
      <c r="C1299">
        <v>12</v>
      </c>
      <c r="D1299">
        <v>2018</v>
      </c>
      <c r="E1299" t="s">
        <v>2085</v>
      </c>
      <c r="F1299" t="s">
        <v>30</v>
      </c>
      <c r="G1299" t="s">
        <v>2711</v>
      </c>
      <c r="H1299" t="s">
        <v>23</v>
      </c>
      <c r="I1299" t="s">
        <v>24</v>
      </c>
      <c r="J1299" t="s">
        <v>1622</v>
      </c>
      <c r="K1299" t="s">
        <v>26</v>
      </c>
      <c r="L1299">
        <v>20.72</v>
      </c>
    </row>
    <row r="1300" spans="1:12" x14ac:dyDescent="0.3">
      <c r="A1300" t="s">
        <v>2712</v>
      </c>
      <c r="B1300">
        <v>8</v>
      </c>
      <c r="C1300">
        <v>12</v>
      </c>
      <c r="D1300">
        <v>2017</v>
      </c>
      <c r="E1300" t="s">
        <v>2713</v>
      </c>
      <c r="F1300" t="s">
        <v>12</v>
      </c>
      <c r="G1300" t="s">
        <v>2714</v>
      </c>
      <c r="H1300" t="s">
        <v>23</v>
      </c>
      <c r="I1300" t="s">
        <v>61</v>
      </c>
      <c r="J1300" t="s">
        <v>1294</v>
      </c>
      <c r="K1300" t="s">
        <v>41</v>
      </c>
      <c r="L1300">
        <v>114.95</v>
      </c>
    </row>
    <row r="1301" spans="1:12" x14ac:dyDescent="0.3">
      <c r="A1301" t="s">
        <v>2715</v>
      </c>
      <c r="B1301">
        <v>4</v>
      </c>
      <c r="C1301">
        <v>10</v>
      </c>
      <c r="D1301">
        <v>2016</v>
      </c>
      <c r="E1301" t="s">
        <v>2716</v>
      </c>
      <c r="F1301" t="s">
        <v>119</v>
      </c>
      <c r="G1301" t="s">
        <v>2513</v>
      </c>
      <c r="H1301" t="s">
        <v>14</v>
      </c>
      <c r="I1301" t="s">
        <v>24</v>
      </c>
      <c r="J1301" t="s">
        <v>446</v>
      </c>
      <c r="K1301" t="s">
        <v>26</v>
      </c>
      <c r="L1301">
        <v>26.96</v>
      </c>
    </row>
    <row r="1302" spans="1:12" x14ac:dyDescent="0.3">
      <c r="A1302" t="s">
        <v>2717</v>
      </c>
      <c r="B1302">
        <v>23</v>
      </c>
      <c r="C1302">
        <v>12</v>
      </c>
      <c r="D1302">
        <v>2017</v>
      </c>
      <c r="E1302" t="s">
        <v>2719</v>
      </c>
      <c r="F1302" t="s">
        <v>12</v>
      </c>
      <c r="G1302" t="s">
        <v>582</v>
      </c>
      <c r="H1302" t="s">
        <v>14</v>
      </c>
      <c r="I1302" t="s">
        <v>15</v>
      </c>
      <c r="J1302" t="s">
        <v>122</v>
      </c>
      <c r="K1302" t="s">
        <v>17</v>
      </c>
      <c r="L1302">
        <v>572.76</v>
      </c>
    </row>
    <row r="1303" spans="1:12" x14ac:dyDescent="0.3">
      <c r="A1303" t="s">
        <v>2717</v>
      </c>
      <c r="B1303">
        <v>23</v>
      </c>
      <c r="C1303">
        <v>12</v>
      </c>
      <c r="D1303">
        <v>2017</v>
      </c>
      <c r="E1303" t="s">
        <v>2719</v>
      </c>
      <c r="F1303" t="s">
        <v>12</v>
      </c>
      <c r="G1303" t="s">
        <v>582</v>
      </c>
      <c r="H1303" t="s">
        <v>14</v>
      </c>
      <c r="I1303" t="s">
        <v>15</v>
      </c>
      <c r="J1303" t="s">
        <v>122</v>
      </c>
      <c r="K1303" t="s">
        <v>17</v>
      </c>
      <c r="L1303">
        <v>286.38</v>
      </c>
    </row>
    <row r="1304" spans="1:12" x14ac:dyDescent="0.3">
      <c r="A1304" t="s">
        <v>2720</v>
      </c>
      <c r="B1304">
        <v>19</v>
      </c>
      <c r="C1304">
        <v>9</v>
      </c>
      <c r="D1304">
        <v>2016</v>
      </c>
      <c r="E1304" t="s">
        <v>2721</v>
      </c>
      <c r="F1304" t="s">
        <v>12</v>
      </c>
      <c r="G1304" t="s">
        <v>2722</v>
      </c>
      <c r="H1304" t="s">
        <v>60</v>
      </c>
      <c r="I1304" t="s">
        <v>15</v>
      </c>
      <c r="J1304" t="s">
        <v>2723</v>
      </c>
      <c r="K1304" t="s">
        <v>17</v>
      </c>
      <c r="L1304">
        <v>61.96</v>
      </c>
    </row>
    <row r="1305" spans="1:12" x14ac:dyDescent="0.3">
      <c r="A1305" t="s">
        <v>2724</v>
      </c>
      <c r="B1305">
        <v>3</v>
      </c>
      <c r="C1305">
        <v>7</v>
      </c>
      <c r="D1305">
        <v>2018</v>
      </c>
      <c r="E1305" t="s">
        <v>2658</v>
      </c>
      <c r="F1305" t="s">
        <v>30</v>
      </c>
      <c r="G1305" t="s">
        <v>2725</v>
      </c>
      <c r="H1305" t="s">
        <v>14</v>
      </c>
      <c r="I1305" t="s">
        <v>15</v>
      </c>
      <c r="J1305" t="s">
        <v>2726</v>
      </c>
      <c r="K1305" t="s">
        <v>17</v>
      </c>
      <c r="L1305">
        <v>23.99</v>
      </c>
    </row>
    <row r="1306" spans="1:12" x14ac:dyDescent="0.3">
      <c r="A1306" t="s">
        <v>2724</v>
      </c>
      <c r="B1306">
        <v>3</v>
      </c>
      <c r="C1306">
        <v>7</v>
      </c>
      <c r="D1306">
        <v>2018</v>
      </c>
      <c r="E1306" t="s">
        <v>2658</v>
      </c>
      <c r="F1306" t="s">
        <v>30</v>
      </c>
      <c r="G1306" t="s">
        <v>2725</v>
      </c>
      <c r="H1306" t="s">
        <v>14</v>
      </c>
      <c r="I1306" t="s">
        <v>15</v>
      </c>
      <c r="J1306" t="s">
        <v>1920</v>
      </c>
      <c r="K1306" t="s">
        <v>41</v>
      </c>
      <c r="L1306">
        <v>287.97000000000003</v>
      </c>
    </row>
    <row r="1307" spans="1:12" x14ac:dyDescent="0.3">
      <c r="A1307" t="s">
        <v>2727</v>
      </c>
      <c r="B1307">
        <v>14</v>
      </c>
      <c r="C1307">
        <v>7</v>
      </c>
      <c r="D1307">
        <v>2017</v>
      </c>
      <c r="E1307" t="s">
        <v>540</v>
      </c>
      <c r="F1307" t="s">
        <v>12</v>
      </c>
      <c r="G1307" t="s">
        <v>1823</v>
      </c>
      <c r="H1307" t="s">
        <v>14</v>
      </c>
      <c r="I1307" t="s">
        <v>61</v>
      </c>
      <c r="J1307" t="s">
        <v>2728</v>
      </c>
      <c r="K1307" t="s">
        <v>41</v>
      </c>
      <c r="L1307">
        <v>419.94400000000002</v>
      </c>
    </row>
    <row r="1308" spans="1:12" x14ac:dyDescent="0.3">
      <c r="A1308" t="s">
        <v>2729</v>
      </c>
      <c r="B1308">
        <v>20</v>
      </c>
      <c r="C1308">
        <v>6</v>
      </c>
      <c r="D1308">
        <v>2017</v>
      </c>
      <c r="E1308" t="s">
        <v>2730</v>
      </c>
      <c r="F1308" t="s">
        <v>119</v>
      </c>
      <c r="G1308" t="s">
        <v>704</v>
      </c>
      <c r="H1308" t="s">
        <v>14</v>
      </c>
      <c r="I1308" t="s">
        <v>24</v>
      </c>
      <c r="J1308" t="s">
        <v>1362</v>
      </c>
      <c r="K1308" t="s">
        <v>26</v>
      </c>
      <c r="L1308">
        <v>46.76</v>
      </c>
    </row>
    <row r="1309" spans="1:12" x14ac:dyDescent="0.3">
      <c r="A1309" t="s">
        <v>2729</v>
      </c>
      <c r="B1309">
        <v>20</v>
      </c>
      <c r="C1309">
        <v>6</v>
      </c>
      <c r="D1309">
        <v>2017</v>
      </c>
      <c r="E1309" t="s">
        <v>2730</v>
      </c>
      <c r="F1309" t="s">
        <v>119</v>
      </c>
      <c r="G1309" t="s">
        <v>704</v>
      </c>
      <c r="H1309" t="s">
        <v>14</v>
      </c>
      <c r="I1309" t="s">
        <v>24</v>
      </c>
      <c r="J1309" t="s">
        <v>2304</v>
      </c>
      <c r="K1309" t="s">
        <v>26</v>
      </c>
      <c r="L1309">
        <v>17.712</v>
      </c>
    </row>
    <row r="1310" spans="1:12" x14ac:dyDescent="0.3">
      <c r="A1310" t="s">
        <v>2729</v>
      </c>
      <c r="B1310">
        <v>20</v>
      </c>
      <c r="C1310">
        <v>6</v>
      </c>
      <c r="D1310">
        <v>2017</v>
      </c>
      <c r="E1310" t="s">
        <v>2730</v>
      </c>
      <c r="F1310" t="s">
        <v>119</v>
      </c>
      <c r="G1310" t="s">
        <v>704</v>
      </c>
      <c r="H1310" t="s">
        <v>14</v>
      </c>
      <c r="I1310" t="s">
        <v>24</v>
      </c>
      <c r="J1310" t="s">
        <v>2731</v>
      </c>
      <c r="K1310" t="s">
        <v>26</v>
      </c>
      <c r="L1310">
        <v>21.78</v>
      </c>
    </row>
    <row r="1311" spans="1:12" x14ac:dyDescent="0.3">
      <c r="A1311" t="s">
        <v>2729</v>
      </c>
      <c r="B1311">
        <v>20</v>
      </c>
      <c r="C1311">
        <v>6</v>
      </c>
      <c r="D1311">
        <v>2017</v>
      </c>
      <c r="E1311" t="s">
        <v>2730</v>
      </c>
      <c r="F1311" t="s">
        <v>119</v>
      </c>
      <c r="G1311" t="s">
        <v>704</v>
      </c>
      <c r="H1311" t="s">
        <v>14</v>
      </c>
      <c r="I1311" t="s">
        <v>24</v>
      </c>
      <c r="J1311" t="s">
        <v>1131</v>
      </c>
      <c r="K1311" t="s">
        <v>26</v>
      </c>
      <c r="L1311">
        <v>161.94</v>
      </c>
    </row>
    <row r="1312" spans="1:12" x14ac:dyDescent="0.3">
      <c r="A1312" t="s">
        <v>2729</v>
      </c>
      <c r="B1312">
        <v>20</v>
      </c>
      <c r="C1312">
        <v>6</v>
      </c>
      <c r="D1312">
        <v>2017</v>
      </c>
      <c r="E1312" t="s">
        <v>2730</v>
      </c>
      <c r="F1312" t="s">
        <v>119</v>
      </c>
      <c r="G1312" t="s">
        <v>704</v>
      </c>
      <c r="H1312" t="s">
        <v>14</v>
      </c>
      <c r="I1312" t="s">
        <v>24</v>
      </c>
      <c r="J1312" t="s">
        <v>2732</v>
      </c>
      <c r="K1312" t="s">
        <v>17</v>
      </c>
      <c r="L1312">
        <v>161.56800000000001</v>
      </c>
    </row>
    <row r="1313" spans="1:12" x14ac:dyDescent="0.3">
      <c r="A1313" t="s">
        <v>2733</v>
      </c>
      <c r="B1313">
        <v>9</v>
      </c>
      <c r="C1313">
        <v>12</v>
      </c>
      <c r="D1313">
        <v>2017</v>
      </c>
      <c r="E1313" t="s">
        <v>82</v>
      </c>
      <c r="F1313" t="s">
        <v>30</v>
      </c>
      <c r="G1313" t="s">
        <v>1524</v>
      </c>
      <c r="H1313" t="s">
        <v>14</v>
      </c>
      <c r="I1313" t="s">
        <v>90</v>
      </c>
      <c r="J1313" t="s">
        <v>2734</v>
      </c>
      <c r="K1313" t="s">
        <v>26</v>
      </c>
      <c r="L1313">
        <v>3.69</v>
      </c>
    </row>
    <row r="1314" spans="1:12" x14ac:dyDescent="0.3">
      <c r="A1314" t="s">
        <v>2733</v>
      </c>
      <c r="B1314">
        <v>9</v>
      </c>
      <c r="C1314">
        <v>12</v>
      </c>
      <c r="D1314">
        <v>2017</v>
      </c>
      <c r="E1314" t="s">
        <v>82</v>
      </c>
      <c r="F1314" t="s">
        <v>30</v>
      </c>
      <c r="G1314" t="s">
        <v>1524</v>
      </c>
      <c r="H1314" t="s">
        <v>14</v>
      </c>
      <c r="I1314" t="s">
        <v>90</v>
      </c>
      <c r="J1314" t="s">
        <v>2735</v>
      </c>
      <c r="K1314" t="s">
        <v>26</v>
      </c>
      <c r="L1314">
        <v>122.12</v>
      </c>
    </row>
    <row r="1315" spans="1:12" x14ac:dyDescent="0.3">
      <c r="A1315" t="s">
        <v>2736</v>
      </c>
      <c r="B1315">
        <v>24</v>
      </c>
      <c r="C1315">
        <v>9</v>
      </c>
      <c r="D1315">
        <v>2017</v>
      </c>
      <c r="E1315" t="s">
        <v>950</v>
      </c>
      <c r="F1315" t="s">
        <v>30</v>
      </c>
      <c r="G1315" t="s">
        <v>67</v>
      </c>
      <c r="H1315" t="s">
        <v>14</v>
      </c>
      <c r="I1315" t="s">
        <v>90</v>
      </c>
      <c r="J1315" t="s">
        <v>1839</v>
      </c>
      <c r="K1315" t="s">
        <v>17</v>
      </c>
      <c r="L1315">
        <v>155.37200000000001</v>
      </c>
    </row>
    <row r="1316" spans="1:12" x14ac:dyDescent="0.3">
      <c r="A1316" t="s">
        <v>2738</v>
      </c>
      <c r="B1316">
        <v>18</v>
      </c>
      <c r="C1316">
        <v>12</v>
      </c>
      <c r="D1316">
        <v>2017</v>
      </c>
      <c r="E1316" t="s">
        <v>2718</v>
      </c>
      <c r="F1316" t="s">
        <v>30</v>
      </c>
      <c r="G1316" t="s">
        <v>2739</v>
      </c>
      <c r="H1316" t="s">
        <v>23</v>
      </c>
      <c r="I1316" t="s">
        <v>24</v>
      </c>
      <c r="J1316" t="s">
        <v>2740</v>
      </c>
      <c r="K1316" t="s">
        <v>26</v>
      </c>
      <c r="L1316">
        <v>38.880000000000003</v>
      </c>
    </row>
    <row r="1317" spans="1:12" x14ac:dyDescent="0.3">
      <c r="A1317" t="s">
        <v>2738</v>
      </c>
      <c r="B1317">
        <v>18</v>
      </c>
      <c r="C1317">
        <v>12</v>
      </c>
      <c r="D1317">
        <v>2017</v>
      </c>
      <c r="E1317" t="s">
        <v>2718</v>
      </c>
      <c r="F1317" t="s">
        <v>30</v>
      </c>
      <c r="G1317" t="s">
        <v>2739</v>
      </c>
      <c r="H1317" t="s">
        <v>23</v>
      </c>
      <c r="I1317" t="s">
        <v>24</v>
      </c>
      <c r="J1317" t="s">
        <v>2741</v>
      </c>
      <c r="K1317" t="s">
        <v>17</v>
      </c>
      <c r="L1317">
        <v>183.84</v>
      </c>
    </row>
    <row r="1318" spans="1:12" x14ac:dyDescent="0.3">
      <c r="A1318" t="s">
        <v>2738</v>
      </c>
      <c r="B1318">
        <v>18</v>
      </c>
      <c r="C1318">
        <v>12</v>
      </c>
      <c r="D1318">
        <v>2017</v>
      </c>
      <c r="E1318" t="s">
        <v>2718</v>
      </c>
      <c r="F1318" t="s">
        <v>30</v>
      </c>
      <c r="G1318" t="s">
        <v>2739</v>
      </c>
      <c r="H1318" t="s">
        <v>23</v>
      </c>
      <c r="I1318" t="s">
        <v>24</v>
      </c>
      <c r="J1318" t="s">
        <v>1162</v>
      </c>
      <c r="K1318" t="s">
        <v>26</v>
      </c>
      <c r="L1318">
        <v>579.29999999999995</v>
      </c>
    </row>
    <row r="1319" spans="1:12" x14ac:dyDescent="0.3">
      <c r="A1319" t="s">
        <v>2742</v>
      </c>
      <c r="B1319">
        <v>10</v>
      </c>
      <c r="C1319">
        <v>12</v>
      </c>
      <c r="D1319">
        <v>2018</v>
      </c>
      <c r="E1319" t="s">
        <v>590</v>
      </c>
      <c r="F1319" t="s">
        <v>30</v>
      </c>
      <c r="G1319" t="s">
        <v>424</v>
      </c>
      <c r="H1319" t="s">
        <v>14</v>
      </c>
      <c r="I1319" t="s">
        <v>90</v>
      </c>
      <c r="J1319" t="s">
        <v>2743</v>
      </c>
      <c r="K1319" t="s">
        <v>41</v>
      </c>
      <c r="L1319">
        <v>14.2</v>
      </c>
    </row>
    <row r="1320" spans="1:12" x14ac:dyDescent="0.3">
      <c r="A1320" t="s">
        <v>2744</v>
      </c>
      <c r="B1320">
        <v>1</v>
      </c>
      <c r="C1320">
        <v>7</v>
      </c>
      <c r="D1320">
        <v>2015</v>
      </c>
      <c r="E1320" t="s">
        <v>1633</v>
      </c>
      <c r="F1320" t="s">
        <v>30</v>
      </c>
      <c r="G1320" t="s">
        <v>2745</v>
      </c>
      <c r="H1320" t="s">
        <v>23</v>
      </c>
      <c r="I1320" t="s">
        <v>15</v>
      </c>
      <c r="J1320" t="s">
        <v>2653</v>
      </c>
      <c r="K1320" t="s">
        <v>41</v>
      </c>
      <c r="L1320">
        <v>575.91999999999996</v>
      </c>
    </row>
    <row r="1321" spans="1:12" x14ac:dyDescent="0.3">
      <c r="A1321" t="s">
        <v>2744</v>
      </c>
      <c r="B1321">
        <v>1</v>
      </c>
      <c r="C1321">
        <v>7</v>
      </c>
      <c r="D1321">
        <v>2015</v>
      </c>
      <c r="E1321" t="s">
        <v>1633</v>
      </c>
      <c r="F1321" t="s">
        <v>30</v>
      </c>
      <c r="G1321" t="s">
        <v>2745</v>
      </c>
      <c r="H1321" t="s">
        <v>23</v>
      </c>
      <c r="I1321" t="s">
        <v>15</v>
      </c>
      <c r="J1321" t="s">
        <v>1761</v>
      </c>
      <c r="K1321" t="s">
        <v>26</v>
      </c>
      <c r="L1321">
        <v>5.1840000000000002</v>
      </c>
    </row>
    <row r="1322" spans="1:12" x14ac:dyDescent="0.3">
      <c r="A1322" t="s">
        <v>2746</v>
      </c>
      <c r="B1322">
        <v>3</v>
      </c>
      <c r="C1322">
        <v>2</v>
      </c>
      <c r="D1322">
        <v>2018</v>
      </c>
      <c r="E1322" t="s">
        <v>2747</v>
      </c>
      <c r="F1322" t="s">
        <v>30</v>
      </c>
      <c r="G1322" t="s">
        <v>2748</v>
      </c>
      <c r="H1322" t="s">
        <v>14</v>
      </c>
      <c r="I1322" t="s">
        <v>90</v>
      </c>
      <c r="J1322" t="s">
        <v>2039</v>
      </c>
      <c r="K1322" t="s">
        <v>26</v>
      </c>
      <c r="L1322">
        <v>5.2290000000000001</v>
      </c>
    </row>
    <row r="1323" spans="1:12" x14ac:dyDescent="0.3">
      <c r="A1323" t="s">
        <v>2746</v>
      </c>
      <c r="B1323">
        <v>3</v>
      </c>
      <c r="C1323">
        <v>2</v>
      </c>
      <c r="D1323">
        <v>2018</v>
      </c>
      <c r="E1323" t="s">
        <v>2747</v>
      </c>
      <c r="F1323" t="s">
        <v>30</v>
      </c>
      <c r="G1323" t="s">
        <v>2748</v>
      </c>
      <c r="H1323" t="s">
        <v>14</v>
      </c>
      <c r="I1323" t="s">
        <v>90</v>
      </c>
      <c r="J1323" t="s">
        <v>1474</v>
      </c>
      <c r="K1323" t="s">
        <v>26</v>
      </c>
      <c r="L1323">
        <v>285.55200000000002</v>
      </c>
    </row>
    <row r="1324" spans="1:12" x14ac:dyDescent="0.3">
      <c r="A1324" t="s">
        <v>2749</v>
      </c>
      <c r="B1324">
        <v>3</v>
      </c>
      <c r="C1324">
        <v>3</v>
      </c>
      <c r="D1324">
        <v>2018</v>
      </c>
      <c r="E1324" t="s">
        <v>913</v>
      </c>
      <c r="F1324" t="s">
        <v>30</v>
      </c>
      <c r="G1324" t="s">
        <v>2750</v>
      </c>
      <c r="H1324" t="s">
        <v>14</v>
      </c>
      <c r="I1324" t="s">
        <v>15</v>
      </c>
      <c r="J1324" t="s">
        <v>2751</v>
      </c>
      <c r="K1324" t="s">
        <v>26</v>
      </c>
      <c r="L1324">
        <v>72.8</v>
      </c>
    </row>
    <row r="1325" spans="1:12" x14ac:dyDescent="0.3">
      <c r="A1325" t="s">
        <v>2752</v>
      </c>
      <c r="B1325">
        <v>9</v>
      </c>
      <c r="C1325">
        <v>10</v>
      </c>
      <c r="D1325">
        <v>2018</v>
      </c>
      <c r="E1325" t="s">
        <v>2754</v>
      </c>
      <c r="F1325" t="s">
        <v>119</v>
      </c>
      <c r="G1325" t="s">
        <v>2755</v>
      </c>
      <c r="H1325" t="s">
        <v>14</v>
      </c>
      <c r="I1325" t="s">
        <v>15</v>
      </c>
      <c r="J1325" t="s">
        <v>2756</v>
      </c>
      <c r="K1325" t="s">
        <v>26</v>
      </c>
      <c r="L1325">
        <v>10.816000000000001</v>
      </c>
    </row>
    <row r="1326" spans="1:12" x14ac:dyDescent="0.3">
      <c r="A1326" t="s">
        <v>2757</v>
      </c>
      <c r="B1326">
        <v>28</v>
      </c>
      <c r="C1326">
        <v>9</v>
      </c>
      <c r="D1326">
        <v>2015</v>
      </c>
      <c r="E1326" t="s">
        <v>816</v>
      </c>
      <c r="F1326" t="s">
        <v>30</v>
      </c>
      <c r="G1326" t="s">
        <v>2759</v>
      </c>
      <c r="H1326" t="s">
        <v>23</v>
      </c>
      <c r="I1326" t="s">
        <v>90</v>
      </c>
      <c r="J1326" t="s">
        <v>1183</v>
      </c>
      <c r="K1326" t="s">
        <v>26</v>
      </c>
      <c r="L1326">
        <v>46.26</v>
      </c>
    </row>
    <row r="1327" spans="1:12" x14ac:dyDescent="0.3">
      <c r="A1327" t="s">
        <v>2760</v>
      </c>
      <c r="B1327">
        <v>27</v>
      </c>
      <c r="C1327">
        <v>5</v>
      </c>
      <c r="D1327">
        <v>2015</v>
      </c>
      <c r="E1327" t="s">
        <v>2761</v>
      </c>
      <c r="F1327" t="s">
        <v>119</v>
      </c>
      <c r="G1327" t="s">
        <v>591</v>
      </c>
      <c r="H1327" t="s">
        <v>14</v>
      </c>
      <c r="I1327" t="s">
        <v>61</v>
      </c>
      <c r="J1327" t="s">
        <v>2762</v>
      </c>
      <c r="K1327" t="s">
        <v>26</v>
      </c>
      <c r="L1327">
        <v>17.46</v>
      </c>
    </row>
    <row r="1328" spans="1:12" x14ac:dyDescent="0.3">
      <c r="A1328" t="s">
        <v>2763</v>
      </c>
      <c r="B1328">
        <v>14</v>
      </c>
      <c r="C1328">
        <v>6</v>
      </c>
      <c r="D1328">
        <v>2016</v>
      </c>
      <c r="E1328" t="s">
        <v>2764</v>
      </c>
      <c r="F1328" t="s">
        <v>30</v>
      </c>
      <c r="G1328" t="s">
        <v>373</v>
      </c>
      <c r="H1328" t="s">
        <v>60</v>
      </c>
      <c r="I1328" t="s">
        <v>90</v>
      </c>
      <c r="J1328" t="s">
        <v>2593</v>
      </c>
      <c r="K1328" t="s">
        <v>17</v>
      </c>
      <c r="L1328">
        <v>51.072000000000003</v>
      </c>
    </row>
    <row r="1329" spans="1:12" x14ac:dyDescent="0.3">
      <c r="A1329" t="s">
        <v>2765</v>
      </c>
      <c r="B1329">
        <v>30</v>
      </c>
      <c r="C1329">
        <v>3</v>
      </c>
      <c r="D1329">
        <v>2017</v>
      </c>
      <c r="E1329" t="s">
        <v>1127</v>
      </c>
      <c r="F1329" t="s">
        <v>119</v>
      </c>
      <c r="G1329" t="s">
        <v>2766</v>
      </c>
      <c r="H1329" t="s">
        <v>23</v>
      </c>
      <c r="I1329" t="s">
        <v>90</v>
      </c>
      <c r="J1329" t="s">
        <v>2217</v>
      </c>
      <c r="K1329" t="s">
        <v>26</v>
      </c>
      <c r="L1329">
        <v>11.34</v>
      </c>
    </row>
    <row r="1330" spans="1:12" x14ac:dyDescent="0.3">
      <c r="A1330" t="s">
        <v>2767</v>
      </c>
      <c r="B1330">
        <v>15</v>
      </c>
      <c r="C1330">
        <v>10</v>
      </c>
      <c r="D1330">
        <v>2018</v>
      </c>
      <c r="E1330" t="s">
        <v>2769</v>
      </c>
      <c r="F1330" t="s">
        <v>12</v>
      </c>
      <c r="G1330" t="s">
        <v>2770</v>
      </c>
      <c r="H1330" t="s">
        <v>60</v>
      </c>
      <c r="I1330" t="s">
        <v>24</v>
      </c>
      <c r="J1330" t="s">
        <v>2771</v>
      </c>
      <c r="K1330" t="s">
        <v>26</v>
      </c>
      <c r="L1330">
        <v>87.92</v>
      </c>
    </row>
    <row r="1331" spans="1:12" x14ac:dyDescent="0.3">
      <c r="A1331" t="s">
        <v>2772</v>
      </c>
      <c r="B1331">
        <v>23</v>
      </c>
      <c r="C1331">
        <v>5</v>
      </c>
      <c r="D1331">
        <v>2017</v>
      </c>
      <c r="E1331" t="s">
        <v>2773</v>
      </c>
      <c r="F1331" t="s">
        <v>30</v>
      </c>
      <c r="G1331" t="s">
        <v>2774</v>
      </c>
      <c r="H1331" t="s">
        <v>14</v>
      </c>
      <c r="I1331" t="s">
        <v>24</v>
      </c>
      <c r="J1331" t="s">
        <v>2617</v>
      </c>
      <c r="K1331" t="s">
        <v>17</v>
      </c>
      <c r="L1331">
        <v>37.049999999999997</v>
      </c>
    </row>
    <row r="1332" spans="1:12" x14ac:dyDescent="0.3">
      <c r="A1332" t="s">
        <v>2775</v>
      </c>
      <c r="B1332">
        <v>2</v>
      </c>
      <c r="C1332">
        <v>6</v>
      </c>
      <c r="D1332">
        <v>2018</v>
      </c>
      <c r="E1332" t="s">
        <v>2777</v>
      </c>
      <c r="F1332" t="s">
        <v>30</v>
      </c>
      <c r="G1332" t="s">
        <v>2778</v>
      </c>
      <c r="H1332" t="s">
        <v>60</v>
      </c>
      <c r="I1332" t="s">
        <v>90</v>
      </c>
      <c r="J1332" t="s">
        <v>1416</v>
      </c>
      <c r="K1332" t="s">
        <v>41</v>
      </c>
      <c r="L1332">
        <v>2.97</v>
      </c>
    </row>
    <row r="1333" spans="1:12" x14ac:dyDescent="0.3">
      <c r="A1333" t="s">
        <v>2775</v>
      </c>
      <c r="B1333">
        <v>2</v>
      </c>
      <c r="C1333">
        <v>6</v>
      </c>
      <c r="D1333">
        <v>2018</v>
      </c>
      <c r="E1333" t="s">
        <v>2777</v>
      </c>
      <c r="F1333" t="s">
        <v>30</v>
      </c>
      <c r="G1333" t="s">
        <v>2778</v>
      </c>
      <c r="H1333" t="s">
        <v>60</v>
      </c>
      <c r="I1333" t="s">
        <v>90</v>
      </c>
      <c r="J1333" t="s">
        <v>1280</v>
      </c>
      <c r="K1333" t="s">
        <v>26</v>
      </c>
      <c r="L1333">
        <v>27.44</v>
      </c>
    </row>
    <row r="1334" spans="1:12" x14ac:dyDescent="0.3">
      <c r="A1334" t="s">
        <v>2779</v>
      </c>
      <c r="B1334">
        <v>16</v>
      </c>
      <c r="C1334">
        <v>2</v>
      </c>
      <c r="D1334">
        <v>2015</v>
      </c>
      <c r="E1334" t="s">
        <v>2780</v>
      </c>
      <c r="F1334" t="s">
        <v>30</v>
      </c>
      <c r="G1334" t="s">
        <v>2781</v>
      </c>
      <c r="H1334" t="s">
        <v>14</v>
      </c>
      <c r="I1334" t="s">
        <v>61</v>
      </c>
      <c r="J1334" t="s">
        <v>2209</v>
      </c>
      <c r="K1334" t="s">
        <v>26</v>
      </c>
      <c r="L1334">
        <v>1.08</v>
      </c>
    </row>
    <row r="1335" spans="1:12" x14ac:dyDescent="0.3">
      <c r="A1335" t="s">
        <v>2779</v>
      </c>
      <c r="B1335">
        <v>16</v>
      </c>
      <c r="C1335">
        <v>2</v>
      </c>
      <c r="D1335">
        <v>2015</v>
      </c>
      <c r="E1335" t="s">
        <v>2780</v>
      </c>
      <c r="F1335" t="s">
        <v>30</v>
      </c>
      <c r="G1335" t="s">
        <v>2781</v>
      </c>
      <c r="H1335" t="s">
        <v>14</v>
      </c>
      <c r="I1335" t="s">
        <v>61</v>
      </c>
      <c r="J1335" t="s">
        <v>2782</v>
      </c>
      <c r="K1335" t="s">
        <v>26</v>
      </c>
      <c r="L1335">
        <v>7.96</v>
      </c>
    </row>
    <row r="1336" spans="1:12" x14ac:dyDescent="0.3">
      <c r="A1336" t="s">
        <v>2783</v>
      </c>
      <c r="B1336">
        <v>6</v>
      </c>
      <c r="C1336">
        <v>5</v>
      </c>
      <c r="D1336">
        <v>2015</v>
      </c>
      <c r="E1336" t="s">
        <v>2784</v>
      </c>
      <c r="F1336" t="s">
        <v>30</v>
      </c>
      <c r="G1336" t="s">
        <v>59</v>
      </c>
      <c r="H1336" t="s">
        <v>60</v>
      </c>
      <c r="I1336" t="s">
        <v>24</v>
      </c>
      <c r="J1336" t="s">
        <v>2088</v>
      </c>
      <c r="K1336" t="s">
        <v>26</v>
      </c>
      <c r="L1336">
        <v>140.73599999999999</v>
      </c>
    </row>
    <row r="1337" spans="1:12" x14ac:dyDescent="0.3">
      <c r="A1337" t="s">
        <v>2785</v>
      </c>
      <c r="B1337">
        <v>16</v>
      </c>
      <c r="C1337">
        <v>5</v>
      </c>
      <c r="D1337">
        <v>2017</v>
      </c>
      <c r="E1337" t="s">
        <v>1293</v>
      </c>
      <c r="F1337" t="s">
        <v>30</v>
      </c>
      <c r="G1337" t="s">
        <v>2787</v>
      </c>
      <c r="H1337" t="s">
        <v>14</v>
      </c>
      <c r="I1337" t="s">
        <v>90</v>
      </c>
      <c r="J1337" t="s">
        <v>2788</v>
      </c>
      <c r="K1337" t="s">
        <v>26</v>
      </c>
      <c r="L1337">
        <v>552.55999999999995</v>
      </c>
    </row>
    <row r="1338" spans="1:12" x14ac:dyDescent="0.3">
      <c r="A1338" t="s">
        <v>2789</v>
      </c>
      <c r="B1338">
        <v>2</v>
      </c>
      <c r="C1338">
        <v>4</v>
      </c>
      <c r="D1338">
        <v>2018</v>
      </c>
      <c r="E1338" t="s">
        <v>645</v>
      </c>
      <c r="F1338" t="s">
        <v>30</v>
      </c>
      <c r="G1338" t="s">
        <v>2791</v>
      </c>
      <c r="H1338" t="s">
        <v>14</v>
      </c>
      <c r="I1338" t="s">
        <v>24</v>
      </c>
      <c r="J1338" t="s">
        <v>2644</v>
      </c>
      <c r="K1338" t="s">
        <v>17</v>
      </c>
      <c r="L1338">
        <v>25.11</v>
      </c>
    </row>
    <row r="1339" spans="1:12" x14ac:dyDescent="0.3">
      <c r="A1339" t="s">
        <v>2792</v>
      </c>
      <c r="B1339">
        <v>31</v>
      </c>
      <c r="C1339">
        <v>3</v>
      </c>
      <c r="D1339">
        <v>2018</v>
      </c>
      <c r="E1339" t="s">
        <v>2790</v>
      </c>
      <c r="F1339" t="s">
        <v>12</v>
      </c>
      <c r="G1339" t="s">
        <v>2793</v>
      </c>
      <c r="H1339" t="s">
        <v>14</v>
      </c>
      <c r="I1339" t="s">
        <v>90</v>
      </c>
      <c r="J1339" t="s">
        <v>2794</v>
      </c>
      <c r="K1339" t="s">
        <v>17</v>
      </c>
      <c r="L1339">
        <v>29.78</v>
      </c>
    </row>
    <row r="1340" spans="1:12" x14ac:dyDescent="0.3">
      <c r="A1340" t="s">
        <v>2792</v>
      </c>
      <c r="B1340">
        <v>31</v>
      </c>
      <c r="C1340">
        <v>3</v>
      </c>
      <c r="D1340">
        <v>2018</v>
      </c>
      <c r="E1340" t="s">
        <v>2790</v>
      </c>
      <c r="F1340" t="s">
        <v>12</v>
      </c>
      <c r="G1340" t="s">
        <v>2793</v>
      </c>
      <c r="H1340" t="s">
        <v>14</v>
      </c>
      <c r="I1340" t="s">
        <v>90</v>
      </c>
      <c r="J1340" t="s">
        <v>2795</v>
      </c>
      <c r="K1340" t="s">
        <v>41</v>
      </c>
      <c r="L1340">
        <v>677.58</v>
      </c>
    </row>
    <row r="1341" spans="1:12" x14ac:dyDescent="0.3">
      <c r="A1341" t="s">
        <v>2792</v>
      </c>
      <c r="B1341">
        <v>31</v>
      </c>
      <c r="C1341">
        <v>3</v>
      </c>
      <c r="D1341">
        <v>2018</v>
      </c>
      <c r="E1341" t="s">
        <v>2790</v>
      </c>
      <c r="F1341" t="s">
        <v>12</v>
      </c>
      <c r="G1341" t="s">
        <v>2793</v>
      </c>
      <c r="H1341" t="s">
        <v>14</v>
      </c>
      <c r="I1341" t="s">
        <v>90</v>
      </c>
      <c r="J1341" t="s">
        <v>2796</v>
      </c>
      <c r="K1341" t="s">
        <v>26</v>
      </c>
      <c r="L1341">
        <v>75.040000000000006</v>
      </c>
    </row>
    <row r="1342" spans="1:12" x14ac:dyDescent="0.3">
      <c r="A1342" t="s">
        <v>2797</v>
      </c>
      <c r="B1342">
        <v>2</v>
      </c>
      <c r="C1342">
        <v>1</v>
      </c>
      <c r="D1342">
        <v>2018</v>
      </c>
      <c r="E1342" t="s">
        <v>2799</v>
      </c>
      <c r="F1342" t="s">
        <v>119</v>
      </c>
      <c r="G1342" t="s">
        <v>2800</v>
      </c>
      <c r="H1342" t="s">
        <v>23</v>
      </c>
      <c r="I1342" t="s">
        <v>15</v>
      </c>
      <c r="J1342" t="s">
        <v>2801</v>
      </c>
      <c r="K1342" t="s">
        <v>41</v>
      </c>
      <c r="L1342">
        <v>695.7</v>
      </c>
    </row>
    <row r="1343" spans="1:12" x14ac:dyDescent="0.3">
      <c r="A1343" t="s">
        <v>2797</v>
      </c>
      <c r="B1343">
        <v>2</v>
      </c>
      <c r="C1343">
        <v>1</v>
      </c>
      <c r="D1343">
        <v>2018</v>
      </c>
      <c r="E1343" t="s">
        <v>2799</v>
      </c>
      <c r="F1343" t="s">
        <v>119</v>
      </c>
      <c r="G1343" t="s">
        <v>2800</v>
      </c>
      <c r="H1343" t="s">
        <v>23</v>
      </c>
      <c r="I1343" t="s">
        <v>15</v>
      </c>
      <c r="J1343" t="s">
        <v>2543</v>
      </c>
      <c r="K1343" t="s">
        <v>26</v>
      </c>
      <c r="L1343">
        <v>15.66</v>
      </c>
    </row>
    <row r="1344" spans="1:12" x14ac:dyDescent="0.3">
      <c r="A1344" t="s">
        <v>2797</v>
      </c>
      <c r="B1344">
        <v>2</v>
      </c>
      <c r="C1344">
        <v>1</v>
      </c>
      <c r="D1344">
        <v>2018</v>
      </c>
      <c r="E1344" t="s">
        <v>2799</v>
      </c>
      <c r="F1344" t="s">
        <v>119</v>
      </c>
      <c r="G1344" t="s">
        <v>2800</v>
      </c>
      <c r="H1344" t="s">
        <v>23</v>
      </c>
      <c r="I1344" t="s">
        <v>15</v>
      </c>
      <c r="J1344" t="s">
        <v>106</v>
      </c>
      <c r="K1344" t="s">
        <v>26</v>
      </c>
      <c r="L1344">
        <v>28.853999999999999</v>
      </c>
    </row>
    <row r="1345" spans="1:12" x14ac:dyDescent="0.3">
      <c r="A1345" t="s">
        <v>2802</v>
      </c>
      <c r="B1345">
        <v>28</v>
      </c>
      <c r="C1345">
        <v>5</v>
      </c>
      <c r="D1345">
        <v>2016</v>
      </c>
      <c r="E1345" t="s">
        <v>2803</v>
      </c>
      <c r="F1345" t="s">
        <v>30</v>
      </c>
      <c r="G1345" t="s">
        <v>281</v>
      </c>
      <c r="H1345" t="s">
        <v>14</v>
      </c>
      <c r="I1345" t="s">
        <v>90</v>
      </c>
      <c r="J1345" t="s">
        <v>2804</v>
      </c>
      <c r="K1345" t="s">
        <v>26</v>
      </c>
      <c r="L1345">
        <v>47.82</v>
      </c>
    </row>
    <row r="1346" spans="1:12" x14ac:dyDescent="0.3">
      <c r="A1346" t="s">
        <v>2802</v>
      </c>
      <c r="B1346">
        <v>28</v>
      </c>
      <c r="C1346">
        <v>5</v>
      </c>
      <c r="D1346">
        <v>2016</v>
      </c>
      <c r="E1346" t="s">
        <v>2803</v>
      </c>
      <c r="F1346" t="s">
        <v>30</v>
      </c>
      <c r="G1346" t="s">
        <v>281</v>
      </c>
      <c r="H1346" t="s">
        <v>14</v>
      </c>
      <c r="I1346" t="s">
        <v>90</v>
      </c>
      <c r="J1346" t="s">
        <v>2805</v>
      </c>
      <c r="K1346" t="s">
        <v>26</v>
      </c>
      <c r="L1346">
        <v>13.05</v>
      </c>
    </row>
    <row r="1347" spans="1:12" x14ac:dyDescent="0.3">
      <c r="A1347" t="s">
        <v>2806</v>
      </c>
      <c r="B1347">
        <v>17</v>
      </c>
      <c r="C1347">
        <v>3</v>
      </c>
      <c r="D1347">
        <v>2015</v>
      </c>
      <c r="E1347" t="s">
        <v>2808</v>
      </c>
      <c r="F1347" t="s">
        <v>30</v>
      </c>
      <c r="G1347" t="s">
        <v>1274</v>
      </c>
      <c r="H1347" t="s">
        <v>14</v>
      </c>
      <c r="I1347" t="s">
        <v>61</v>
      </c>
      <c r="J1347" t="s">
        <v>1687</v>
      </c>
      <c r="K1347" t="s">
        <v>26</v>
      </c>
      <c r="L1347">
        <v>93.78</v>
      </c>
    </row>
    <row r="1348" spans="1:12" x14ac:dyDescent="0.3">
      <c r="A1348" t="s">
        <v>2806</v>
      </c>
      <c r="B1348">
        <v>17</v>
      </c>
      <c r="C1348">
        <v>3</v>
      </c>
      <c r="D1348">
        <v>2015</v>
      </c>
      <c r="E1348" t="s">
        <v>2808</v>
      </c>
      <c r="F1348" t="s">
        <v>30</v>
      </c>
      <c r="G1348" t="s">
        <v>1274</v>
      </c>
      <c r="H1348" t="s">
        <v>14</v>
      </c>
      <c r="I1348" t="s">
        <v>61</v>
      </c>
      <c r="J1348" t="s">
        <v>2809</v>
      </c>
      <c r="K1348" t="s">
        <v>26</v>
      </c>
      <c r="L1348">
        <v>47.18</v>
      </c>
    </row>
    <row r="1349" spans="1:12" x14ac:dyDescent="0.3">
      <c r="A1349" t="s">
        <v>2806</v>
      </c>
      <c r="B1349">
        <v>17</v>
      </c>
      <c r="C1349">
        <v>3</v>
      </c>
      <c r="D1349">
        <v>2015</v>
      </c>
      <c r="E1349" t="s">
        <v>2808</v>
      </c>
      <c r="F1349" t="s">
        <v>30</v>
      </c>
      <c r="G1349" t="s">
        <v>1274</v>
      </c>
      <c r="H1349" t="s">
        <v>14</v>
      </c>
      <c r="I1349" t="s">
        <v>61</v>
      </c>
      <c r="J1349" t="s">
        <v>2810</v>
      </c>
      <c r="K1349" t="s">
        <v>26</v>
      </c>
      <c r="L1349">
        <v>19.68</v>
      </c>
    </row>
    <row r="1350" spans="1:12" x14ac:dyDescent="0.3">
      <c r="A1350" t="s">
        <v>2806</v>
      </c>
      <c r="B1350">
        <v>17</v>
      </c>
      <c r="C1350">
        <v>3</v>
      </c>
      <c r="D1350">
        <v>2015</v>
      </c>
      <c r="E1350" t="s">
        <v>2808</v>
      </c>
      <c r="F1350" t="s">
        <v>30</v>
      </c>
      <c r="G1350" t="s">
        <v>1274</v>
      </c>
      <c r="H1350" t="s">
        <v>14</v>
      </c>
      <c r="I1350" t="s">
        <v>61</v>
      </c>
      <c r="J1350" t="s">
        <v>2811</v>
      </c>
      <c r="K1350" t="s">
        <v>26</v>
      </c>
      <c r="L1350">
        <v>53.4</v>
      </c>
    </row>
    <row r="1351" spans="1:12" x14ac:dyDescent="0.3">
      <c r="A1351" t="s">
        <v>2806</v>
      </c>
      <c r="B1351">
        <v>17</v>
      </c>
      <c r="C1351">
        <v>3</v>
      </c>
      <c r="D1351">
        <v>2015</v>
      </c>
      <c r="E1351" t="s">
        <v>2808</v>
      </c>
      <c r="F1351" t="s">
        <v>30</v>
      </c>
      <c r="G1351" t="s">
        <v>1274</v>
      </c>
      <c r="H1351" t="s">
        <v>14</v>
      </c>
      <c r="I1351" t="s">
        <v>61</v>
      </c>
      <c r="J1351" t="s">
        <v>2812</v>
      </c>
      <c r="K1351" t="s">
        <v>26</v>
      </c>
      <c r="L1351">
        <v>35.880000000000003</v>
      </c>
    </row>
    <row r="1352" spans="1:12" x14ac:dyDescent="0.3">
      <c r="A1352" t="s">
        <v>2813</v>
      </c>
      <c r="B1352">
        <v>3</v>
      </c>
      <c r="C1352">
        <v>10</v>
      </c>
      <c r="D1352">
        <v>2015</v>
      </c>
      <c r="E1352" t="s">
        <v>2814</v>
      </c>
      <c r="F1352" t="s">
        <v>12</v>
      </c>
      <c r="G1352" t="s">
        <v>2815</v>
      </c>
      <c r="H1352" t="s">
        <v>14</v>
      </c>
      <c r="I1352" t="s">
        <v>61</v>
      </c>
      <c r="J1352" t="s">
        <v>2410</v>
      </c>
      <c r="K1352" t="s">
        <v>17</v>
      </c>
      <c r="L1352">
        <v>258.279</v>
      </c>
    </row>
    <row r="1353" spans="1:12" x14ac:dyDescent="0.3">
      <c r="A1353" t="s">
        <v>2816</v>
      </c>
      <c r="B1353">
        <v>28</v>
      </c>
      <c r="C1353">
        <v>3</v>
      </c>
      <c r="D1353">
        <v>2017</v>
      </c>
      <c r="E1353" t="s">
        <v>2818</v>
      </c>
      <c r="F1353" t="s">
        <v>119</v>
      </c>
      <c r="G1353" t="s">
        <v>2800</v>
      </c>
      <c r="H1353" t="s">
        <v>23</v>
      </c>
      <c r="I1353" t="s">
        <v>15</v>
      </c>
      <c r="J1353" t="s">
        <v>2819</v>
      </c>
      <c r="K1353" t="s">
        <v>26</v>
      </c>
      <c r="L1353">
        <v>31.4</v>
      </c>
    </row>
    <row r="1354" spans="1:12" x14ac:dyDescent="0.3">
      <c r="A1354" t="s">
        <v>2820</v>
      </c>
      <c r="B1354">
        <v>4</v>
      </c>
      <c r="C1354">
        <v>5</v>
      </c>
      <c r="D1354">
        <v>2018</v>
      </c>
      <c r="E1354" t="s">
        <v>2822</v>
      </c>
      <c r="F1354" t="s">
        <v>30</v>
      </c>
      <c r="G1354" t="s">
        <v>2183</v>
      </c>
      <c r="H1354" t="s">
        <v>23</v>
      </c>
      <c r="I1354" t="s">
        <v>24</v>
      </c>
      <c r="J1354" t="s">
        <v>1481</v>
      </c>
      <c r="K1354" t="s">
        <v>41</v>
      </c>
      <c r="L1354">
        <v>183.96</v>
      </c>
    </row>
    <row r="1355" spans="1:12" x14ac:dyDescent="0.3">
      <c r="A1355" t="s">
        <v>2820</v>
      </c>
      <c r="B1355">
        <v>4</v>
      </c>
      <c r="C1355">
        <v>5</v>
      </c>
      <c r="D1355">
        <v>2018</v>
      </c>
      <c r="E1355" t="s">
        <v>2822</v>
      </c>
      <c r="F1355" t="s">
        <v>30</v>
      </c>
      <c r="G1355" t="s">
        <v>2183</v>
      </c>
      <c r="H1355" t="s">
        <v>23</v>
      </c>
      <c r="I1355" t="s">
        <v>24</v>
      </c>
      <c r="J1355" t="s">
        <v>2072</v>
      </c>
      <c r="K1355" t="s">
        <v>26</v>
      </c>
      <c r="L1355">
        <v>17.61</v>
      </c>
    </row>
    <row r="1356" spans="1:12" x14ac:dyDescent="0.3">
      <c r="A1356" t="s">
        <v>2820</v>
      </c>
      <c r="B1356">
        <v>4</v>
      </c>
      <c r="C1356">
        <v>5</v>
      </c>
      <c r="D1356">
        <v>2018</v>
      </c>
      <c r="E1356" t="s">
        <v>2822</v>
      </c>
      <c r="F1356" t="s">
        <v>30</v>
      </c>
      <c r="G1356" t="s">
        <v>2183</v>
      </c>
      <c r="H1356" t="s">
        <v>23</v>
      </c>
      <c r="I1356" t="s">
        <v>24</v>
      </c>
      <c r="J1356" t="s">
        <v>648</v>
      </c>
      <c r="K1356" t="s">
        <v>17</v>
      </c>
      <c r="L1356">
        <v>300.904</v>
      </c>
    </row>
    <row r="1357" spans="1:12" x14ac:dyDescent="0.3">
      <c r="A1357" t="s">
        <v>2823</v>
      </c>
      <c r="B1357">
        <v>5</v>
      </c>
      <c r="C1357">
        <v>7</v>
      </c>
      <c r="D1357">
        <v>2015</v>
      </c>
      <c r="E1357" t="s">
        <v>1633</v>
      </c>
      <c r="F1357" t="s">
        <v>930</v>
      </c>
      <c r="G1357" t="s">
        <v>2668</v>
      </c>
      <c r="H1357" t="s">
        <v>14</v>
      </c>
      <c r="I1357" t="s">
        <v>61</v>
      </c>
      <c r="J1357" t="s">
        <v>600</v>
      </c>
      <c r="K1357" t="s">
        <v>26</v>
      </c>
      <c r="L1357">
        <v>220.77600000000001</v>
      </c>
    </row>
    <row r="1358" spans="1:12" x14ac:dyDescent="0.3">
      <c r="A1358" t="s">
        <v>2823</v>
      </c>
      <c r="B1358">
        <v>5</v>
      </c>
      <c r="C1358">
        <v>7</v>
      </c>
      <c r="D1358">
        <v>2015</v>
      </c>
      <c r="E1358" t="s">
        <v>1633</v>
      </c>
      <c r="F1358" t="s">
        <v>930</v>
      </c>
      <c r="G1358" t="s">
        <v>2668</v>
      </c>
      <c r="H1358" t="s">
        <v>14</v>
      </c>
      <c r="I1358" t="s">
        <v>61</v>
      </c>
      <c r="J1358" t="s">
        <v>2671</v>
      </c>
      <c r="K1358" t="s">
        <v>26</v>
      </c>
      <c r="L1358">
        <v>281.42399999999998</v>
      </c>
    </row>
    <row r="1359" spans="1:12" x14ac:dyDescent="0.3">
      <c r="A1359" t="s">
        <v>2824</v>
      </c>
      <c r="B1359">
        <v>5</v>
      </c>
      <c r="C1359">
        <v>5</v>
      </c>
      <c r="D1359">
        <v>2017</v>
      </c>
      <c r="E1359" t="s">
        <v>2678</v>
      </c>
      <c r="F1359" t="s">
        <v>119</v>
      </c>
      <c r="G1359" t="s">
        <v>2826</v>
      </c>
      <c r="H1359" t="s">
        <v>14</v>
      </c>
      <c r="I1359" t="s">
        <v>15</v>
      </c>
      <c r="J1359" t="s">
        <v>2827</v>
      </c>
      <c r="K1359" t="s">
        <v>26</v>
      </c>
      <c r="L1359">
        <v>79.14</v>
      </c>
    </row>
    <row r="1360" spans="1:12" x14ac:dyDescent="0.3">
      <c r="A1360" t="s">
        <v>2828</v>
      </c>
      <c r="B1360">
        <v>26</v>
      </c>
      <c r="C1360">
        <v>4</v>
      </c>
      <c r="D1360">
        <v>2018</v>
      </c>
      <c r="E1360" t="s">
        <v>2444</v>
      </c>
      <c r="F1360" t="s">
        <v>119</v>
      </c>
      <c r="G1360" t="s">
        <v>2830</v>
      </c>
      <c r="H1360" t="s">
        <v>14</v>
      </c>
      <c r="I1360" t="s">
        <v>61</v>
      </c>
      <c r="J1360" t="s">
        <v>1500</v>
      </c>
      <c r="K1360" t="s">
        <v>17</v>
      </c>
      <c r="L1360">
        <v>1.988</v>
      </c>
    </row>
    <row r="1361" spans="1:12" x14ac:dyDescent="0.3">
      <c r="A1361" t="s">
        <v>2831</v>
      </c>
      <c r="B1361">
        <v>26</v>
      </c>
      <c r="C1361">
        <v>9</v>
      </c>
      <c r="D1361">
        <v>2015</v>
      </c>
      <c r="E1361" t="s">
        <v>2832</v>
      </c>
      <c r="F1361" t="s">
        <v>12</v>
      </c>
      <c r="G1361" t="s">
        <v>2833</v>
      </c>
      <c r="H1361" t="s">
        <v>14</v>
      </c>
      <c r="I1361" t="s">
        <v>24</v>
      </c>
      <c r="J1361" t="s">
        <v>2834</v>
      </c>
      <c r="K1361" t="s">
        <v>17</v>
      </c>
      <c r="L1361">
        <v>145.56800000000001</v>
      </c>
    </row>
    <row r="1362" spans="1:12" x14ac:dyDescent="0.3">
      <c r="A1362" t="s">
        <v>2835</v>
      </c>
      <c r="B1362">
        <v>19</v>
      </c>
      <c r="C1362">
        <v>10</v>
      </c>
      <c r="D1362">
        <v>2018</v>
      </c>
      <c r="E1362" t="s">
        <v>2836</v>
      </c>
      <c r="F1362" t="s">
        <v>30</v>
      </c>
      <c r="G1362" t="s">
        <v>2837</v>
      </c>
      <c r="H1362" t="s">
        <v>23</v>
      </c>
      <c r="I1362" t="s">
        <v>90</v>
      </c>
      <c r="J1362" t="s">
        <v>1925</v>
      </c>
      <c r="K1362" t="s">
        <v>26</v>
      </c>
      <c r="L1362">
        <v>123.256</v>
      </c>
    </row>
    <row r="1363" spans="1:12" x14ac:dyDescent="0.3">
      <c r="A1363" t="s">
        <v>2835</v>
      </c>
      <c r="B1363">
        <v>19</v>
      </c>
      <c r="C1363">
        <v>10</v>
      </c>
      <c r="D1363">
        <v>2018</v>
      </c>
      <c r="E1363" t="s">
        <v>2836</v>
      </c>
      <c r="F1363" t="s">
        <v>30</v>
      </c>
      <c r="G1363" t="s">
        <v>2837</v>
      </c>
      <c r="H1363" t="s">
        <v>23</v>
      </c>
      <c r="I1363" t="s">
        <v>90</v>
      </c>
      <c r="J1363" t="s">
        <v>2838</v>
      </c>
      <c r="K1363" t="s">
        <v>26</v>
      </c>
      <c r="L1363">
        <v>23.68</v>
      </c>
    </row>
    <row r="1364" spans="1:12" x14ac:dyDescent="0.3">
      <c r="A1364" t="s">
        <v>2835</v>
      </c>
      <c r="B1364">
        <v>19</v>
      </c>
      <c r="C1364">
        <v>10</v>
      </c>
      <c r="D1364">
        <v>2018</v>
      </c>
      <c r="E1364" t="s">
        <v>2836</v>
      </c>
      <c r="F1364" t="s">
        <v>30</v>
      </c>
      <c r="G1364" t="s">
        <v>2837</v>
      </c>
      <c r="H1364" t="s">
        <v>23</v>
      </c>
      <c r="I1364" t="s">
        <v>90</v>
      </c>
      <c r="J1364" t="s">
        <v>2839</v>
      </c>
      <c r="K1364" t="s">
        <v>41</v>
      </c>
      <c r="L1364">
        <v>309.57600000000002</v>
      </c>
    </row>
    <row r="1365" spans="1:12" x14ac:dyDescent="0.3">
      <c r="A1365" t="s">
        <v>2840</v>
      </c>
      <c r="B1365">
        <v>10</v>
      </c>
      <c r="C1365">
        <v>11</v>
      </c>
      <c r="D1365">
        <v>2018</v>
      </c>
      <c r="E1365" t="s">
        <v>292</v>
      </c>
      <c r="F1365" t="s">
        <v>119</v>
      </c>
      <c r="G1365" t="s">
        <v>2841</v>
      </c>
      <c r="H1365" t="s">
        <v>23</v>
      </c>
      <c r="I1365" t="s">
        <v>24</v>
      </c>
      <c r="J1365" t="s">
        <v>1808</v>
      </c>
      <c r="K1365" t="s">
        <v>26</v>
      </c>
      <c r="L1365">
        <v>38.387999999999998</v>
      </c>
    </row>
    <row r="1366" spans="1:12" x14ac:dyDescent="0.3">
      <c r="A1366" t="s">
        <v>2840</v>
      </c>
      <c r="B1366">
        <v>10</v>
      </c>
      <c r="C1366">
        <v>11</v>
      </c>
      <c r="D1366">
        <v>2018</v>
      </c>
      <c r="E1366" t="s">
        <v>292</v>
      </c>
      <c r="F1366" t="s">
        <v>119</v>
      </c>
      <c r="G1366" t="s">
        <v>2841</v>
      </c>
      <c r="H1366" t="s">
        <v>23</v>
      </c>
      <c r="I1366" t="s">
        <v>24</v>
      </c>
      <c r="J1366" t="s">
        <v>2842</v>
      </c>
      <c r="K1366" t="s">
        <v>41</v>
      </c>
      <c r="L1366">
        <v>95.994</v>
      </c>
    </row>
    <row r="1367" spans="1:12" x14ac:dyDescent="0.3">
      <c r="A1367" t="s">
        <v>2840</v>
      </c>
      <c r="B1367">
        <v>10</v>
      </c>
      <c r="C1367">
        <v>11</v>
      </c>
      <c r="D1367">
        <v>2018</v>
      </c>
      <c r="E1367" t="s">
        <v>292</v>
      </c>
      <c r="F1367" t="s">
        <v>119</v>
      </c>
      <c r="G1367" t="s">
        <v>2841</v>
      </c>
      <c r="H1367" t="s">
        <v>23</v>
      </c>
      <c r="I1367" t="s">
        <v>24</v>
      </c>
      <c r="J1367" t="s">
        <v>2843</v>
      </c>
      <c r="K1367" t="s">
        <v>41</v>
      </c>
      <c r="L1367">
        <v>239.952</v>
      </c>
    </row>
    <row r="1368" spans="1:12" x14ac:dyDescent="0.3">
      <c r="A1368" t="s">
        <v>2840</v>
      </c>
      <c r="B1368">
        <v>10</v>
      </c>
      <c r="C1368">
        <v>11</v>
      </c>
      <c r="D1368">
        <v>2018</v>
      </c>
      <c r="E1368" t="s">
        <v>292</v>
      </c>
      <c r="F1368" t="s">
        <v>119</v>
      </c>
      <c r="G1368" t="s">
        <v>2841</v>
      </c>
      <c r="H1368" t="s">
        <v>23</v>
      </c>
      <c r="I1368" t="s">
        <v>24</v>
      </c>
      <c r="J1368" t="s">
        <v>617</v>
      </c>
      <c r="K1368" t="s">
        <v>41</v>
      </c>
      <c r="L1368">
        <v>201.584</v>
      </c>
    </row>
    <row r="1369" spans="1:12" x14ac:dyDescent="0.3">
      <c r="A1369" t="s">
        <v>2840</v>
      </c>
      <c r="B1369">
        <v>10</v>
      </c>
      <c r="C1369">
        <v>11</v>
      </c>
      <c r="D1369">
        <v>2018</v>
      </c>
      <c r="E1369" t="s">
        <v>292</v>
      </c>
      <c r="F1369" t="s">
        <v>119</v>
      </c>
      <c r="G1369" t="s">
        <v>2841</v>
      </c>
      <c r="H1369" t="s">
        <v>23</v>
      </c>
      <c r="I1369" t="s">
        <v>24</v>
      </c>
      <c r="J1369" t="s">
        <v>853</v>
      </c>
      <c r="K1369" t="s">
        <v>17</v>
      </c>
      <c r="L1369">
        <v>899.13599999999997</v>
      </c>
    </row>
    <row r="1370" spans="1:12" x14ac:dyDescent="0.3">
      <c r="A1370" t="s">
        <v>2844</v>
      </c>
      <c r="B1370">
        <v>8</v>
      </c>
      <c r="C1370">
        <v>7</v>
      </c>
      <c r="D1370">
        <v>2018</v>
      </c>
      <c r="E1370" t="s">
        <v>2845</v>
      </c>
      <c r="F1370" t="s">
        <v>119</v>
      </c>
      <c r="G1370" t="s">
        <v>2846</v>
      </c>
      <c r="H1370" t="s">
        <v>60</v>
      </c>
      <c r="I1370" t="s">
        <v>24</v>
      </c>
      <c r="J1370" t="s">
        <v>818</v>
      </c>
      <c r="K1370" t="s">
        <v>17</v>
      </c>
      <c r="L1370">
        <v>145.9</v>
      </c>
    </row>
    <row r="1371" spans="1:12" x14ac:dyDescent="0.3">
      <c r="A1371" t="s">
        <v>2847</v>
      </c>
      <c r="B1371">
        <v>24</v>
      </c>
      <c r="C1371">
        <v>12</v>
      </c>
      <c r="D1371">
        <v>2016</v>
      </c>
      <c r="E1371" t="s">
        <v>467</v>
      </c>
      <c r="F1371" t="s">
        <v>30</v>
      </c>
      <c r="G1371" t="s">
        <v>2787</v>
      </c>
      <c r="H1371" t="s">
        <v>14</v>
      </c>
      <c r="I1371" t="s">
        <v>24</v>
      </c>
      <c r="J1371" t="s">
        <v>547</v>
      </c>
      <c r="K1371" t="s">
        <v>17</v>
      </c>
      <c r="L1371">
        <v>590.05799999999999</v>
      </c>
    </row>
    <row r="1372" spans="1:12" x14ac:dyDescent="0.3">
      <c r="A1372" t="s">
        <v>2847</v>
      </c>
      <c r="B1372">
        <v>24</v>
      </c>
      <c r="C1372">
        <v>12</v>
      </c>
      <c r="D1372">
        <v>2016</v>
      </c>
      <c r="E1372" t="s">
        <v>467</v>
      </c>
      <c r="F1372" t="s">
        <v>30</v>
      </c>
      <c r="G1372" t="s">
        <v>2787</v>
      </c>
      <c r="H1372" t="s">
        <v>14</v>
      </c>
      <c r="I1372" t="s">
        <v>24</v>
      </c>
      <c r="J1372" t="s">
        <v>1814</v>
      </c>
      <c r="K1372" t="s">
        <v>26</v>
      </c>
      <c r="L1372">
        <v>14.04</v>
      </c>
    </row>
    <row r="1373" spans="1:12" x14ac:dyDescent="0.3">
      <c r="A1373" t="s">
        <v>2848</v>
      </c>
      <c r="B1373">
        <v>7</v>
      </c>
      <c r="C1373">
        <v>3</v>
      </c>
      <c r="D1373">
        <v>2018</v>
      </c>
      <c r="E1373" t="s">
        <v>2850</v>
      </c>
      <c r="F1373" t="s">
        <v>30</v>
      </c>
      <c r="G1373" t="s">
        <v>2851</v>
      </c>
      <c r="H1373" t="s">
        <v>60</v>
      </c>
      <c r="I1373" t="s">
        <v>90</v>
      </c>
      <c r="J1373" t="s">
        <v>2852</v>
      </c>
      <c r="K1373" t="s">
        <v>41</v>
      </c>
      <c r="L1373">
        <v>49.08</v>
      </c>
    </row>
    <row r="1374" spans="1:12" x14ac:dyDescent="0.3">
      <c r="A1374" t="s">
        <v>2853</v>
      </c>
      <c r="B1374">
        <v>1</v>
      </c>
      <c r="C1374">
        <v>4</v>
      </c>
      <c r="D1374">
        <v>2015</v>
      </c>
      <c r="E1374" t="s">
        <v>1997</v>
      </c>
      <c r="F1374" t="s">
        <v>12</v>
      </c>
      <c r="G1374" t="s">
        <v>190</v>
      </c>
      <c r="H1374" t="s">
        <v>14</v>
      </c>
      <c r="I1374" t="s">
        <v>24</v>
      </c>
      <c r="J1374" t="s">
        <v>1655</v>
      </c>
      <c r="K1374" t="s">
        <v>26</v>
      </c>
      <c r="L1374">
        <v>29.6</v>
      </c>
    </row>
    <row r="1375" spans="1:12" x14ac:dyDescent="0.3">
      <c r="A1375" t="s">
        <v>2853</v>
      </c>
      <c r="B1375">
        <v>1</v>
      </c>
      <c r="C1375">
        <v>4</v>
      </c>
      <c r="D1375">
        <v>2015</v>
      </c>
      <c r="E1375" t="s">
        <v>1997</v>
      </c>
      <c r="F1375" t="s">
        <v>12</v>
      </c>
      <c r="G1375" t="s">
        <v>190</v>
      </c>
      <c r="H1375" t="s">
        <v>14</v>
      </c>
      <c r="I1375" t="s">
        <v>24</v>
      </c>
      <c r="J1375" t="s">
        <v>2855</v>
      </c>
      <c r="K1375" t="s">
        <v>26</v>
      </c>
      <c r="L1375">
        <v>17.088000000000001</v>
      </c>
    </row>
    <row r="1376" spans="1:12" x14ac:dyDescent="0.3">
      <c r="A1376" t="s">
        <v>2856</v>
      </c>
      <c r="B1376">
        <v>14</v>
      </c>
      <c r="C1376">
        <v>9</v>
      </c>
      <c r="D1376">
        <v>2016</v>
      </c>
      <c r="E1376" t="s">
        <v>2284</v>
      </c>
      <c r="F1376" t="s">
        <v>30</v>
      </c>
      <c r="G1376" t="s">
        <v>1505</v>
      </c>
      <c r="H1376" t="s">
        <v>14</v>
      </c>
      <c r="I1376" t="s">
        <v>24</v>
      </c>
      <c r="J1376" t="s">
        <v>2857</v>
      </c>
      <c r="K1376" t="s">
        <v>17</v>
      </c>
      <c r="L1376">
        <v>912.75</v>
      </c>
    </row>
    <row r="1377" spans="1:12" x14ac:dyDescent="0.3">
      <c r="A1377" t="s">
        <v>2858</v>
      </c>
      <c r="B1377">
        <v>4</v>
      </c>
      <c r="C1377">
        <v>8</v>
      </c>
      <c r="D1377">
        <v>2015</v>
      </c>
      <c r="E1377" t="s">
        <v>491</v>
      </c>
      <c r="F1377" t="s">
        <v>12</v>
      </c>
      <c r="G1377" t="s">
        <v>636</v>
      </c>
      <c r="H1377" t="s">
        <v>14</v>
      </c>
      <c r="I1377" t="s">
        <v>24</v>
      </c>
      <c r="J1377" t="s">
        <v>2859</v>
      </c>
      <c r="K1377" t="s">
        <v>26</v>
      </c>
      <c r="L1377">
        <v>1089.75</v>
      </c>
    </row>
    <row r="1378" spans="1:12" x14ac:dyDescent="0.3">
      <c r="A1378" t="s">
        <v>2858</v>
      </c>
      <c r="B1378">
        <v>4</v>
      </c>
      <c r="C1378">
        <v>8</v>
      </c>
      <c r="D1378">
        <v>2015</v>
      </c>
      <c r="E1378" t="s">
        <v>491</v>
      </c>
      <c r="F1378" t="s">
        <v>12</v>
      </c>
      <c r="G1378" t="s">
        <v>636</v>
      </c>
      <c r="H1378" t="s">
        <v>14</v>
      </c>
      <c r="I1378" t="s">
        <v>24</v>
      </c>
      <c r="J1378" t="s">
        <v>2860</v>
      </c>
      <c r="K1378" t="s">
        <v>26</v>
      </c>
      <c r="L1378">
        <v>447.84</v>
      </c>
    </row>
    <row r="1379" spans="1:12" x14ac:dyDescent="0.3">
      <c r="A1379" t="s">
        <v>2858</v>
      </c>
      <c r="B1379">
        <v>4</v>
      </c>
      <c r="C1379">
        <v>8</v>
      </c>
      <c r="D1379">
        <v>2015</v>
      </c>
      <c r="E1379" t="s">
        <v>491</v>
      </c>
      <c r="F1379" t="s">
        <v>12</v>
      </c>
      <c r="G1379" t="s">
        <v>636</v>
      </c>
      <c r="H1379" t="s">
        <v>14</v>
      </c>
      <c r="I1379" t="s">
        <v>24</v>
      </c>
      <c r="J1379" t="s">
        <v>2861</v>
      </c>
      <c r="K1379" t="s">
        <v>26</v>
      </c>
      <c r="L1379">
        <v>16.399999999999999</v>
      </c>
    </row>
    <row r="1380" spans="1:12" x14ac:dyDescent="0.3">
      <c r="A1380" t="s">
        <v>2858</v>
      </c>
      <c r="B1380">
        <v>4</v>
      </c>
      <c r="C1380">
        <v>8</v>
      </c>
      <c r="D1380">
        <v>2015</v>
      </c>
      <c r="E1380" t="s">
        <v>491</v>
      </c>
      <c r="F1380" t="s">
        <v>12</v>
      </c>
      <c r="G1380" t="s">
        <v>636</v>
      </c>
      <c r="H1380" t="s">
        <v>14</v>
      </c>
      <c r="I1380" t="s">
        <v>24</v>
      </c>
      <c r="J1380" t="s">
        <v>2862</v>
      </c>
      <c r="K1380" t="s">
        <v>41</v>
      </c>
      <c r="L1380">
        <v>399.96</v>
      </c>
    </row>
    <row r="1381" spans="1:12" x14ac:dyDescent="0.3">
      <c r="A1381" t="s">
        <v>2858</v>
      </c>
      <c r="B1381">
        <v>4</v>
      </c>
      <c r="C1381">
        <v>8</v>
      </c>
      <c r="D1381">
        <v>2015</v>
      </c>
      <c r="E1381" t="s">
        <v>491</v>
      </c>
      <c r="F1381" t="s">
        <v>12</v>
      </c>
      <c r="G1381" t="s">
        <v>636</v>
      </c>
      <c r="H1381" t="s">
        <v>14</v>
      </c>
      <c r="I1381" t="s">
        <v>24</v>
      </c>
      <c r="J1381" t="s">
        <v>2863</v>
      </c>
      <c r="K1381" t="s">
        <v>26</v>
      </c>
      <c r="L1381">
        <v>158.9</v>
      </c>
    </row>
    <row r="1382" spans="1:12" x14ac:dyDescent="0.3">
      <c r="A1382" t="s">
        <v>2858</v>
      </c>
      <c r="B1382">
        <v>4</v>
      </c>
      <c r="C1382">
        <v>8</v>
      </c>
      <c r="D1382">
        <v>2015</v>
      </c>
      <c r="E1382" t="s">
        <v>491</v>
      </c>
      <c r="F1382" t="s">
        <v>12</v>
      </c>
      <c r="G1382" t="s">
        <v>636</v>
      </c>
      <c r="H1382" t="s">
        <v>14</v>
      </c>
      <c r="I1382" t="s">
        <v>24</v>
      </c>
      <c r="J1382" t="s">
        <v>284</v>
      </c>
      <c r="K1382" t="s">
        <v>26</v>
      </c>
      <c r="L1382">
        <v>13.183999999999999</v>
      </c>
    </row>
    <row r="1383" spans="1:12" x14ac:dyDescent="0.3">
      <c r="A1383" t="s">
        <v>2864</v>
      </c>
      <c r="B1383">
        <v>3</v>
      </c>
      <c r="C1383">
        <v>9</v>
      </c>
      <c r="D1383">
        <v>2017</v>
      </c>
      <c r="E1383" t="s">
        <v>2242</v>
      </c>
      <c r="F1383" t="s">
        <v>30</v>
      </c>
      <c r="G1383" t="s">
        <v>2865</v>
      </c>
      <c r="H1383" t="s">
        <v>60</v>
      </c>
      <c r="I1383" t="s">
        <v>61</v>
      </c>
      <c r="J1383" t="s">
        <v>1662</v>
      </c>
      <c r="K1383" t="s">
        <v>17</v>
      </c>
      <c r="L1383">
        <v>83.951999999999998</v>
      </c>
    </row>
    <row r="1384" spans="1:12" x14ac:dyDescent="0.3">
      <c r="A1384" t="s">
        <v>2866</v>
      </c>
      <c r="B1384">
        <v>5</v>
      </c>
      <c r="C1384">
        <v>2</v>
      </c>
      <c r="D1384">
        <v>2017</v>
      </c>
      <c r="E1384" t="s">
        <v>2867</v>
      </c>
      <c r="F1384" t="s">
        <v>930</v>
      </c>
      <c r="G1384" t="s">
        <v>2868</v>
      </c>
      <c r="H1384" t="s">
        <v>60</v>
      </c>
      <c r="I1384" t="s">
        <v>15</v>
      </c>
      <c r="J1384" t="s">
        <v>2564</v>
      </c>
      <c r="K1384" t="s">
        <v>26</v>
      </c>
      <c r="L1384">
        <v>80.98</v>
      </c>
    </row>
    <row r="1385" spans="1:12" x14ac:dyDescent="0.3">
      <c r="A1385" t="s">
        <v>2866</v>
      </c>
      <c r="B1385">
        <v>5</v>
      </c>
      <c r="C1385">
        <v>2</v>
      </c>
      <c r="D1385">
        <v>2017</v>
      </c>
      <c r="E1385" t="s">
        <v>2867</v>
      </c>
      <c r="F1385" t="s">
        <v>930</v>
      </c>
      <c r="G1385" t="s">
        <v>2868</v>
      </c>
      <c r="H1385" t="s">
        <v>60</v>
      </c>
      <c r="I1385" t="s">
        <v>15</v>
      </c>
      <c r="J1385" t="s">
        <v>2869</v>
      </c>
      <c r="K1385" t="s">
        <v>26</v>
      </c>
      <c r="L1385">
        <v>348.84</v>
      </c>
    </row>
    <row r="1386" spans="1:12" x14ac:dyDescent="0.3">
      <c r="A1386" t="s">
        <v>2866</v>
      </c>
      <c r="B1386">
        <v>5</v>
      </c>
      <c r="C1386">
        <v>2</v>
      </c>
      <c r="D1386">
        <v>2017</v>
      </c>
      <c r="E1386" t="s">
        <v>2867</v>
      </c>
      <c r="F1386" t="s">
        <v>930</v>
      </c>
      <c r="G1386" t="s">
        <v>2868</v>
      </c>
      <c r="H1386" t="s">
        <v>60</v>
      </c>
      <c r="I1386" t="s">
        <v>15</v>
      </c>
      <c r="J1386" t="s">
        <v>2870</v>
      </c>
      <c r="K1386" t="s">
        <v>26</v>
      </c>
      <c r="L1386">
        <v>9.4499999999999993</v>
      </c>
    </row>
    <row r="1387" spans="1:12" x14ac:dyDescent="0.3">
      <c r="A1387" t="s">
        <v>2866</v>
      </c>
      <c r="B1387">
        <v>5</v>
      </c>
      <c r="C1387">
        <v>2</v>
      </c>
      <c r="D1387">
        <v>2017</v>
      </c>
      <c r="E1387" t="s">
        <v>2867</v>
      </c>
      <c r="F1387" t="s">
        <v>930</v>
      </c>
      <c r="G1387" t="s">
        <v>2868</v>
      </c>
      <c r="H1387" t="s">
        <v>60</v>
      </c>
      <c r="I1387" t="s">
        <v>15</v>
      </c>
      <c r="J1387" t="s">
        <v>775</v>
      </c>
      <c r="K1387" t="s">
        <v>17</v>
      </c>
      <c r="L1387">
        <v>18.84</v>
      </c>
    </row>
    <row r="1388" spans="1:12" x14ac:dyDescent="0.3">
      <c r="A1388" t="s">
        <v>2866</v>
      </c>
      <c r="B1388">
        <v>5</v>
      </c>
      <c r="C1388">
        <v>2</v>
      </c>
      <c r="D1388">
        <v>2017</v>
      </c>
      <c r="E1388" t="s">
        <v>2867</v>
      </c>
      <c r="F1388" t="s">
        <v>930</v>
      </c>
      <c r="G1388" t="s">
        <v>2868</v>
      </c>
      <c r="H1388" t="s">
        <v>60</v>
      </c>
      <c r="I1388" t="s">
        <v>15</v>
      </c>
      <c r="J1388" t="s">
        <v>1639</v>
      </c>
      <c r="K1388" t="s">
        <v>17</v>
      </c>
      <c r="L1388">
        <v>239.98</v>
      </c>
    </row>
    <row r="1389" spans="1:12" x14ac:dyDescent="0.3">
      <c r="A1389" t="s">
        <v>2866</v>
      </c>
      <c r="B1389">
        <v>5</v>
      </c>
      <c r="C1389">
        <v>2</v>
      </c>
      <c r="D1389">
        <v>2017</v>
      </c>
      <c r="E1389" t="s">
        <v>2867</v>
      </c>
      <c r="F1389" t="s">
        <v>930</v>
      </c>
      <c r="G1389" t="s">
        <v>2868</v>
      </c>
      <c r="H1389" t="s">
        <v>60</v>
      </c>
      <c r="I1389" t="s">
        <v>15</v>
      </c>
      <c r="J1389" t="s">
        <v>2871</v>
      </c>
      <c r="K1389" t="s">
        <v>26</v>
      </c>
      <c r="L1389">
        <v>167.96</v>
      </c>
    </row>
    <row r="1390" spans="1:12" x14ac:dyDescent="0.3">
      <c r="A1390" t="s">
        <v>2866</v>
      </c>
      <c r="B1390">
        <v>5</v>
      </c>
      <c r="C1390">
        <v>2</v>
      </c>
      <c r="D1390">
        <v>2017</v>
      </c>
      <c r="E1390" t="s">
        <v>2867</v>
      </c>
      <c r="F1390" t="s">
        <v>930</v>
      </c>
      <c r="G1390" t="s">
        <v>2868</v>
      </c>
      <c r="H1390" t="s">
        <v>60</v>
      </c>
      <c r="I1390" t="s">
        <v>15</v>
      </c>
      <c r="J1390" t="s">
        <v>432</v>
      </c>
      <c r="K1390" t="s">
        <v>41</v>
      </c>
      <c r="L1390">
        <v>104.85</v>
      </c>
    </row>
    <row r="1391" spans="1:12" x14ac:dyDescent="0.3">
      <c r="A1391" t="s">
        <v>2866</v>
      </c>
      <c r="B1391">
        <v>5</v>
      </c>
      <c r="C1391">
        <v>2</v>
      </c>
      <c r="D1391">
        <v>2017</v>
      </c>
      <c r="E1391" t="s">
        <v>2867</v>
      </c>
      <c r="F1391" t="s">
        <v>930</v>
      </c>
      <c r="G1391" t="s">
        <v>2868</v>
      </c>
      <c r="H1391" t="s">
        <v>60</v>
      </c>
      <c r="I1391" t="s">
        <v>15</v>
      </c>
      <c r="J1391" t="s">
        <v>851</v>
      </c>
      <c r="K1391" t="s">
        <v>41</v>
      </c>
      <c r="L1391">
        <v>484.83</v>
      </c>
    </row>
    <row r="1392" spans="1:12" x14ac:dyDescent="0.3">
      <c r="A1392" t="s">
        <v>2866</v>
      </c>
      <c r="B1392">
        <v>5</v>
      </c>
      <c r="C1392">
        <v>2</v>
      </c>
      <c r="D1392">
        <v>2017</v>
      </c>
      <c r="E1392" t="s">
        <v>2867</v>
      </c>
      <c r="F1392" t="s">
        <v>930</v>
      </c>
      <c r="G1392" t="s">
        <v>2868</v>
      </c>
      <c r="H1392" t="s">
        <v>60</v>
      </c>
      <c r="I1392" t="s">
        <v>15</v>
      </c>
      <c r="J1392" t="s">
        <v>1256</v>
      </c>
      <c r="K1392" t="s">
        <v>26</v>
      </c>
      <c r="L1392">
        <v>122.97</v>
      </c>
    </row>
    <row r="1393" spans="1:12" x14ac:dyDescent="0.3">
      <c r="A1393" t="s">
        <v>2866</v>
      </c>
      <c r="B1393">
        <v>5</v>
      </c>
      <c r="C1393">
        <v>2</v>
      </c>
      <c r="D1393">
        <v>2017</v>
      </c>
      <c r="E1393" t="s">
        <v>2867</v>
      </c>
      <c r="F1393" t="s">
        <v>930</v>
      </c>
      <c r="G1393" t="s">
        <v>2868</v>
      </c>
      <c r="H1393" t="s">
        <v>60</v>
      </c>
      <c r="I1393" t="s">
        <v>15</v>
      </c>
      <c r="J1393" t="s">
        <v>685</v>
      </c>
      <c r="K1393" t="s">
        <v>26</v>
      </c>
      <c r="L1393">
        <v>154.44</v>
      </c>
    </row>
    <row r="1394" spans="1:12" x14ac:dyDescent="0.3">
      <c r="A1394" t="s">
        <v>2866</v>
      </c>
      <c r="B1394">
        <v>5</v>
      </c>
      <c r="C1394">
        <v>2</v>
      </c>
      <c r="D1394">
        <v>2017</v>
      </c>
      <c r="E1394" t="s">
        <v>2867</v>
      </c>
      <c r="F1394" t="s">
        <v>930</v>
      </c>
      <c r="G1394" t="s">
        <v>2868</v>
      </c>
      <c r="H1394" t="s">
        <v>60</v>
      </c>
      <c r="I1394" t="s">
        <v>15</v>
      </c>
      <c r="J1394" t="s">
        <v>193</v>
      </c>
      <c r="K1394" t="s">
        <v>26</v>
      </c>
      <c r="L1394">
        <v>342.37</v>
      </c>
    </row>
    <row r="1395" spans="1:12" x14ac:dyDescent="0.3">
      <c r="A1395" t="s">
        <v>2872</v>
      </c>
      <c r="B1395">
        <v>3</v>
      </c>
      <c r="C1395">
        <v>7</v>
      </c>
      <c r="D1395">
        <v>2018</v>
      </c>
      <c r="E1395" t="s">
        <v>2512</v>
      </c>
      <c r="F1395" t="s">
        <v>119</v>
      </c>
      <c r="G1395" t="s">
        <v>2873</v>
      </c>
      <c r="H1395" t="s">
        <v>23</v>
      </c>
      <c r="I1395" t="s">
        <v>15</v>
      </c>
      <c r="J1395" t="s">
        <v>550</v>
      </c>
      <c r="K1395" t="s">
        <v>26</v>
      </c>
      <c r="L1395">
        <v>9.5519999999999996</v>
      </c>
    </row>
    <row r="1396" spans="1:12" x14ac:dyDescent="0.3">
      <c r="A1396" t="s">
        <v>2874</v>
      </c>
      <c r="B1396">
        <v>9</v>
      </c>
      <c r="C1396">
        <v>10</v>
      </c>
      <c r="D1396">
        <v>2018</v>
      </c>
      <c r="E1396" t="s">
        <v>2045</v>
      </c>
      <c r="F1396" t="s">
        <v>30</v>
      </c>
      <c r="G1396" t="s">
        <v>1957</v>
      </c>
      <c r="H1396" t="s">
        <v>23</v>
      </c>
      <c r="I1396" t="s">
        <v>61</v>
      </c>
      <c r="J1396" t="s">
        <v>2875</v>
      </c>
      <c r="K1396" t="s">
        <v>17</v>
      </c>
      <c r="L1396">
        <v>652.45000000000005</v>
      </c>
    </row>
    <row r="1397" spans="1:12" x14ac:dyDescent="0.3">
      <c r="A1397" t="s">
        <v>2874</v>
      </c>
      <c r="B1397">
        <v>9</v>
      </c>
      <c r="C1397">
        <v>10</v>
      </c>
      <c r="D1397">
        <v>2018</v>
      </c>
      <c r="E1397" t="s">
        <v>2045</v>
      </c>
      <c r="F1397" t="s">
        <v>30</v>
      </c>
      <c r="G1397" t="s">
        <v>1957</v>
      </c>
      <c r="H1397" t="s">
        <v>23</v>
      </c>
      <c r="I1397" t="s">
        <v>61</v>
      </c>
      <c r="J1397" t="s">
        <v>2876</v>
      </c>
      <c r="K1397" t="s">
        <v>17</v>
      </c>
      <c r="L1397">
        <v>66.644999999999996</v>
      </c>
    </row>
    <row r="1398" spans="1:12" x14ac:dyDescent="0.3">
      <c r="A1398" t="s">
        <v>2877</v>
      </c>
      <c r="B1398">
        <v>24</v>
      </c>
      <c r="C1398">
        <v>11</v>
      </c>
      <c r="D1398">
        <v>2017</v>
      </c>
      <c r="E1398" t="s">
        <v>2700</v>
      </c>
      <c r="F1398" t="s">
        <v>119</v>
      </c>
      <c r="G1398" t="s">
        <v>2492</v>
      </c>
      <c r="H1398" t="s">
        <v>14</v>
      </c>
      <c r="I1398" t="s">
        <v>90</v>
      </c>
      <c r="J1398" t="s">
        <v>2878</v>
      </c>
      <c r="K1398" t="s">
        <v>26</v>
      </c>
      <c r="L1398">
        <v>17.216000000000001</v>
      </c>
    </row>
    <row r="1399" spans="1:12" x14ac:dyDescent="0.3">
      <c r="A1399" t="s">
        <v>2877</v>
      </c>
      <c r="B1399">
        <v>24</v>
      </c>
      <c r="C1399">
        <v>11</v>
      </c>
      <c r="D1399">
        <v>2017</v>
      </c>
      <c r="E1399" t="s">
        <v>2700</v>
      </c>
      <c r="F1399" t="s">
        <v>119</v>
      </c>
      <c r="G1399" t="s">
        <v>2492</v>
      </c>
      <c r="H1399" t="s">
        <v>14</v>
      </c>
      <c r="I1399" t="s">
        <v>90</v>
      </c>
      <c r="J1399" t="s">
        <v>1748</v>
      </c>
      <c r="K1399" t="s">
        <v>26</v>
      </c>
      <c r="L1399">
        <v>11.56</v>
      </c>
    </row>
    <row r="1400" spans="1:12" x14ac:dyDescent="0.3">
      <c r="A1400" t="s">
        <v>2877</v>
      </c>
      <c r="B1400">
        <v>24</v>
      </c>
      <c r="C1400">
        <v>11</v>
      </c>
      <c r="D1400">
        <v>2017</v>
      </c>
      <c r="E1400" t="s">
        <v>2700</v>
      </c>
      <c r="F1400" t="s">
        <v>119</v>
      </c>
      <c r="G1400" t="s">
        <v>2492</v>
      </c>
      <c r="H1400" t="s">
        <v>14</v>
      </c>
      <c r="I1400" t="s">
        <v>90</v>
      </c>
      <c r="J1400" t="s">
        <v>538</v>
      </c>
      <c r="K1400" t="s">
        <v>41</v>
      </c>
      <c r="L1400">
        <v>88.4</v>
      </c>
    </row>
    <row r="1401" spans="1:12" x14ac:dyDescent="0.3">
      <c r="A1401" t="s">
        <v>2877</v>
      </c>
      <c r="B1401">
        <v>24</v>
      </c>
      <c r="C1401">
        <v>11</v>
      </c>
      <c r="D1401">
        <v>2017</v>
      </c>
      <c r="E1401" t="s">
        <v>2700</v>
      </c>
      <c r="F1401" t="s">
        <v>119</v>
      </c>
      <c r="G1401" t="s">
        <v>2492</v>
      </c>
      <c r="H1401" t="s">
        <v>14</v>
      </c>
      <c r="I1401" t="s">
        <v>90</v>
      </c>
      <c r="J1401" t="s">
        <v>2879</v>
      </c>
      <c r="K1401" t="s">
        <v>26</v>
      </c>
      <c r="L1401">
        <v>6.48</v>
      </c>
    </row>
    <row r="1402" spans="1:12" x14ac:dyDescent="0.3">
      <c r="A1402" t="s">
        <v>2880</v>
      </c>
      <c r="B1402">
        <v>1</v>
      </c>
      <c r="C1402">
        <v>11</v>
      </c>
      <c r="D1402">
        <v>2017</v>
      </c>
      <c r="E1402" t="s">
        <v>2881</v>
      </c>
      <c r="F1402" t="s">
        <v>30</v>
      </c>
      <c r="G1402" t="s">
        <v>2882</v>
      </c>
      <c r="H1402" t="s">
        <v>60</v>
      </c>
      <c r="I1402" t="s">
        <v>15</v>
      </c>
      <c r="J1402" t="s">
        <v>162</v>
      </c>
      <c r="K1402" t="s">
        <v>41</v>
      </c>
      <c r="L1402">
        <v>21.8</v>
      </c>
    </row>
    <row r="1403" spans="1:12" x14ac:dyDescent="0.3">
      <c r="A1403" t="s">
        <v>2880</v>
      </c>
      <c r="B1403">
        <v>1</v>
      </c>
      <c r="C1403">
        <v>11</v>
      </c>
      <c r="D1403">
        <v>2017</v>
      </c>
      <c r="E1403" t="s">
        <v>2881</v>
      </c>
      <c r="F1403" t="s">
        <v>30</v>
      </c>
      <c r="G1403" t="s">
        <v>2882</v>
      </c>
      <c r="H1403" t="s">
        <v>60</v>
      </c>
      <c r="I1403" t="s">
        <v>15</v>
      </c>
      <c r="J1403" t="s">
        <v>1584</v>
      </c>
      <c r="K1403" t="s">
        <v>26</v>
      </c>
      <c r="L1403">
        <v>251.79</v>
      </c>
    </row>
    <row r="1404" spans="1:12" x14ac:dyDescent="0.3">
      <c r="A1404" t="s">
        <v>2883</v>
      </c>
      <c r="B1404">
        <v>19</v>
      </c>
      <c r="C1404">
        <v>4</v>
      </c>
      <c r="D1404">
        <v>2017</v>
      </c>
      <c r="E1404" t="s">
        <v>857</v>
      </c>
      <c r="F1404" t="s">
        <v>30</v>
      </c>
      <c r="G1404" t="s">
        <v>270</v>
      </c>
      <c r="H1404" t="s">
        <v>60</v>
      </c>
      <c r="I1404" t="s">
        <v>90</v>
      </c>
      <c r="J1404" t="s">
        <v>2885</v>
      </c>
      <c r="K1404" t="s">
        <v>17</v>
      </c>
      <c r="L1404">
        <v>205.17599999999999</v>
      </c>
    </row>
    <row r="1405" spans="1:12" x14ac:dyDescent="0.3">
      <c r="A1405" t="s">
        <v>2883</v>
      </c>
      <c r="B1405">
        <v>19</v>
      </c>
      <c r="C1405">
        <v>4</v>
      </c>
      <c r="D1405">
        <v>2017</v>
      </c>
      <c r="E1405" t="s">
        <v>857</v>
      </c>
      <c r="F1405" t="s">
        <v>30</v>
      </c>
      <c r="G1405" t="s">
        <v>270</v>
      </c>
      <c r="H1405" t="s">
        <v>60</v>
      </c>
      <c r="I1405" t="s">
        <v>90</v>
      </c>
      <c r="J1405" t="s">
        <v>2886</v>
      </c>
      <c r="K1405" t="s">
        <v>26</v>
      </c>
      <c r="L1405">
        <v>419.4</v>
      </c>
    </row>
    <row r="1406" spans="1:12" x14ac:dyDescent="0.3">
      <c r="A1406" t="s">
        <v>2887</v>
      </c>
      <c r="B1406">
        <v>6</v>
      </c>
      <c r="C1406">
        <v>4</v>
      </c>
      <c r="D1406">
        <v>2015</v>
      </c>
      <c r="E1406" t="s">
        <v>2888</v>
      </c>
      <c r="F1406" t="s">
        <v>119</v>
      </c>
      <c r="G1406" t="s">
        <v>1083</v>
      </c>
      <c r="H1406" t="s">
        <v>60</v>
      </c>
      <c r="I1406" t="s">
        <v>90</v>
      </c>
      <c r="J1406" t="s">
        <v>1434</v>
      </c>
      <c r="K1406" t="s">
        <v>26</v>
      </c>
      <c r="L1406">
        <v>10.304</v>
      </c>
    </row>
    <row r="1407" spans="1:12" x14ac:dyDescent="0.3">
      <c r="A1407" t="s">
        <v>2887</v>
      </c>
      <c r="B1407">
        <v>6</v>
      </c>
      <c r="C1407">
        <v>4</v>
      </c>
      <c r="D1407">
        <v>2015</v>
      </c>
      <c r="E1407" t="s">
        <v>2888</v>
      </c>
      <c r="F1407" t="s">
        <v>119</v>
      </c>
      <c r="G1407" t="s">
        <v>1083</v>
      </c>
      <c r="H1407" t="s">
        <v>60</v>
      </c>
      <c r="I1407" t="s">
        <v>90</v>
      </c>
      <c r="J1407" t="s">
        <v>2889</v>
      </c>
      <c r="K1407" t="s">
        <v>17</v>
      </c>
      <c r="L1407">
        <v>154.76400000000001</v>
      </c>
    </row>
    <row r="1408" spans="1:12" x14ac:dyDescent="0.3">
      <c r="A1408" t="s">
        <v>2887</v>
      </c>
      <c r="B1408">
        <v>6</v>
      </c>
      <c r="C1408">
        <v>4</v>
      </c>
      <c r="D1408">
        <v>2015</v>
      </c>
      <c r="E1408" t="s">
        <v>2888</v>
      </c>
      <c r="F1408" t="s">
        <v>119</v>
      </c>
      <c r="G1408" t="s">
        <v>1083</v>
      </c>
      <c r="H1408" t="s">
        <v>60</v>
      </c>
      <c r="I1408" t="s">
        <v>90</v>
      </c>
      <c r="J1408" t="s">
        <v>521</v>
      </c>
      <c r="K1408" t="s">
        <v>41</v>
      </c>
      <c r="L1408">
        <v>116.78400000000001</v>
      </c>
    </row>
    <row r="1409" spans="1:12" x14ac:dyDescent="0.3">
      <c r="A1409" t="s">
        <v>2890</v>
      </c>
      <c r="B1409">
        <v>2</v>
      </c>
      <c r="C1409">
        <v>9</v>
      </c>
      <c r="D1409">
        <v>2017</v>
      </c>
      <c r="E1409" t="s">
        <v>301</v>
      </c>
      <c r="F1409" t="s">
        <v>30</v>
      </c>
      <c r="G1409" t="s">
        <v>209</v>
      </c>
      <c r="H1409" t="s">
        <v>14</v>
      </c>
      <c r="I1409" t="s">
        <v>90</v>
      </c>
      <c r="J1409" t="s">
        <v>2891</v>
      </c>
      <c r="K1409" t="s">
        <v>26</v>
      </c>
      <c r="L1409">
        <v>75.48</v>
      </c>
    </row>
    <row r="1410" spans="1:12" x14ac:dyDescent="0.3">
      <c r="A1410" t="s">
        <v>2890</v>
      </c>
      <c r="B1410">
        <v>2</v>
      </c>
      <c r="C1410">
        <v>9</v>
      </c>
      <c r="D1410">
        <v>2017</v>
      </c>
      <c r="E1410" t="s">
        <v>301</v>
      </c>
      <c r="F1410" t="s">
        <v>30</v>
      </c>
      <c r="G1410" t="s">
        <v>209</v>
      </c>
      <c r="H1410" t="s">
        <v>14</v>
      </c>
      <c r="I1410" t="s">
        <v>90</v>
      </c>
      <c r="J1410" t="s">
        <v>846</v>
      </c>
      <c r="K1410" t="s">
        <v>17</v>
      </c>
      <c r="L1410">
        <v>39.979999999999997</v>
      </c>
    </row>
    <row r="1411" spans="1:12" x14ac:dyDescent="0.3">
      <c r="A1411" t="s">
        <v>2892</v>
      </c>
      <c r="B1411">
        <v>25</v>
      </c>
      <c r="C1411">
        <v>9</v>
      </c>
      <c r="D1411">
        <v>2017</v>
      </c>
      <c r="E1411" t="s">
        <v>2401</v>
      </c>
      <c r="F1411" t="s">
        <v>30</v>
      </c>
      <c r="G1411" t="s">
        <v>2894</v>
      </c>
      <c r="H1411" t="s">
        <v>14</v>
      </c>
      <c r="I1411" t="s">
        <v>24</v>
      </c>
      <c r="J1411" t="s">
        <v>2158</v>
      </c>
      <c r="K1411" t="s">
        <v>17</v>
      </c>
      <c r="L1411">
        <v>393.16500000000002</v>
      </c>
    </row>
    <row r="1412" spans="1:12" x14ac:dyDescent="0.3">
      <c r="A1412" t="s">
        <v>2895</v>
      </c>
      <c r="B1412">
        <v>4</v>
      </c>
      <c r="C1412">
        <v>11</v>
      </c>
      <c r="D1412">
        <v>2018</v>
      </c>
      <c r="E1412" t="s">
        <v>292</v>
      </c>
      <c r="F1412" t="s">
        <v>30</v>
      </c>
      <c r="G1412" t="s">
        <v>2846</v>
      </c>
      <c r="H1412" t="s">
        <v>60</v>
      </c>
      <c r="I1412" t="s">
        <v>61</v>
      </c>
      <c r="J1412" t="s">
        <v>1213</v>
      </c>
      <c r="K1412" t="s">
        <v>26</v>
      </c>
      <c r="L1412">
        <v>23.68</v>
      </c>
    </row>
    <row r="1413" spans="1:12" x14ac:dyDescent="0.3">
      <c r="A1413" t="s">
        <v>2896</v>
      </c>
      <c r="B1413">
        <v>9</v>
      </c>
      <c r="C1413">
        <v>7</v>
      </c>
      <c r="D1413">
        <v>2017</v>
      </c>
      <c r="E1413" t="s">
        <v>2898</v>
      </c>
      <c r="F1413" t="s">
        <v>30</v>
      </c>
      <c r="G1413" t="s">
        <v>409</v>
      </c>
      <c r="H1413" t="s">
        <v>23</v>
      </c>
      <c r="I1413" t="s">
        <v>90</v>
      </c>
      <c r="J1413" t="s">
        <v>1818</v>
      </c>
      <c r="K1413" t="s">
        <v>17</v>
      </c>
      <c r="L1413">
        <v>408.00599999999997</v>
      </c>
    </row>
    <row r="1414" spans="1:12" x14ac:dyDescent="0.3">
      <c r="A1414" t="s">
        <v>2896</v>
      </c>
      <c r="B1414">
        <v>9</v>
      </c>
      <c r="C1414">
        <v>7</v>
      </c>
      <c r="D1414">
        <v>2017</v>
      </c>
      <c r="E1414" t="s">
        <v>2898</v>
      </c>
      <c r="F1414" t="s">
        <v>30</v>
      </c>
      <c r="G1414" t="s">
        <v>409</v>
      </c>
      <c r="H1414" t="s">
        <v>23</v>
      </c>
      <c r="I1414" t="s">
        <v>90</v>
      </c>
      <c r="J1414" t="s">
        <v>1357</v>
      </c>
      <c r="K1414" t="s">
        <v>17</v>
      </c>
      <c r="L1414">
        <v>165.28</v>
      </c>
    </row>
    <row r="1415" spans="1:12" x14ac:dyDescent="0.3">
      <c r="A1415" t="s">
        <v>2899</v>
      </c>
      <c r="B1415">
        <v>30</v>
      </c>
      <c r="C1415">
        <v>6</v>
      </c>
      <c r="D1415">
        <v>2015</v>
      </c>
      <c r="E1415" t="s">
        <v>1633</v>
      </c>
      <c r="F1415" t="s">
        <v>30</v>
      </c>
      <c r="G1415" t="s">
        <v>2901</v>
      </c>
      <c r="H1415" t="s">
        <v>14</v>
      </c>
      <c r="I1415" t="s">
        <v>90</v>
      </c>
      <c r="J1415" t="s">
        <v>2902</v>
      </c>
      <c r="K1415" t="s">
        <v>26</v>
      </c>
      <c r="L1415">
        <v>334.76799999999997</v>
      </c>
    </row>
    <row r="1416" spans="1:12" x14ac:dyDescent="0.3">
      <c r="A1416" t="s">
        <v>2903</v>
      </c>
      <c r="B1416">
        <v>28</v>
      </c>
      <c r="C1416">
        <v>1</v>
      </c>
      <c r="D1416">
        <v>2018</v>
      </c>
      <c r="E1416" t="s">
        <v>2905</v>
      </c>
      <c r="F1416" t="s">
        <v>12</v>
      </c>
      <c r="G1416" t="s">
        <v>2906</v>
      </c>
      <c r="H1416" t="s">
        <v>60</v>
      </c>
      <c r="I1416" t="s">
        <v>24</v>
      </c>
      <c r="J1416" t="s">
        <v>2676</v>
      </c>
      <c r="K1416" t="s">
        <v>41</v>
      </c>
      <c r="L1416">
        <v>239.97</v>
      </c>
    </row>
    <row r="1417" spans="1:12" x14ac:dyDescent="0.3">
      <c r="A1417" t="s">
        <v>2903</v>
      </c>
      <c r="B1417">
        <v>28</v>
      </c>
      <c r="C1417">
        <v>1</v>
      </c>
      <c r="D1417">
        <v>2018</v>
      </c>
      <c r="E1417" t="s">
        <v>2905</v>
      </c>
      <c r="F1417" t="s">
        <v>12</v>
      </c>
      <c r="G1417" t="s">
        <v>2906</v>
      </c>
      <c r="H1417" t="s">
        <v>60</v>
      </c>
      <c r="I1417" t="s">
        <v>24</v>
      </c>
      <c r="J1417" t="s">
        <v>2907</v>
      </c>
      <c r="K1417" t="s">
        <v>17</v>
      </c>
      <c r="L1417">
        <v>37.74</v>
      </c>
    </row>
    <row r="1418" spans="1:12" x14ac:dyDescent="0.3">
      <c r="A1418" t="s">
        <v>2908</v>
      </c>
      <c r="B1418">
        <v>21</v>
      </c>
      <c r="C1418">
        <v>9</v>
      </c>
      <c r="D1418">
        <v>2016</v>
      </c>
      <c r="E1418" t="s">
        <v>2721</v>
      </c>
      <c r="F1418" t="s">
        <v>119</v>
      </c>
      <c r="G1418" t="s">
        <v>2909</v>
      </c>
      <c r="H1418" t="s">
        <v>23</v>
      </c>
      <c r="I1418" t="s">
        <v>61</v>
      </c>
      <c r="J1418" t="s">
        <v>2910</v>
      </c>
      <c r="K1418" t="s">
        <v>41</v>
      </c>
      <c r="L1418">
        <v>946.34400000000005</v>
      </c>
    </row>
    <row r="1419" spans="1:12" x14ac:dyDescent="0.3">
      <c r="A1419" t="s">
        <v>2908</v>
      </c>
      <c r="B1419">
        <v>21</v>
      </c>
      <c r="C1419">
        <v>9</v>
      </c>
      <c r="D1419">
        <v>2016</v>
      </c>
      <c r="E1419" t="s">
        <v>2721</v>
      </c>
      <c r="F1419" t="s">
        <v>119</v>
      </c>
      <c r="G1419" t="s">
        <v>2909</v>
      </c>
      <c r="H1419" t="s">
        <v>23</v>
      </c>
      <c r="I1419" t="s">
        <v>61</v>
      </c>
      <c r="J1419" t="s">
        <v>2122</v>
      </c>
      <c r="K1419" t="s">
        <v>41</v>
      </c>
      <c r="L1419">
        <v>151.19999999999999</v>
      </c>
    </row>
    <row r="1420" spans="1:12" x14ac:dyDescent="0.3">
      <c r="A1420" t="s">
        <v>2908</v>
      </c>
      <c r="B1420">
        <v>21</v>
      </c>
      <c r="C1420">
        <v>9</v>
      </c>
      <c r="D1420">
        <v>2016</v>
      </c>
      <c r="E1420" t="s">
        <v>2721</v>
      </c>
      <c r="F1420" t="s">
        <v>119</v>
      </c>
      <c r="G1420" t="s">
        <v>2909</v>
      </c>
      <c r="H1420" t="s">
        <v>23</v>
      </c>
      <c r="I1420" t="s">
        <v>61</v>
      </c>
      <c r="J1420" t="s">
        <v>169</v>
      </c>
      <c r="K1420" t="s">
        <v>17</v>
      </c>
      <c r="L1420">
        <v>4.9279999999999999</v>
      </c>
    </row>
    <row r="1421" spans="1:12" x14ac:dyDescent="0.3">
      <c r="A1421" t="s">
        <v>2911</v>
      </c>
      <c r="B1421">
        <v>26</v>
      </c>
      <c r="C1421">
        <v>9</v>
      </c>
      <c r="D1421">
        <v>2016</v>
      </c>
      <c r="E1421" t="s">
        <v>94</v>
      </c>
      <c r="F1421" t="s">
        <v>30</v>
      </c>
      <c r="G1421" t="s">
        <v>2912</v>
      </c>
      <c r="H1421" t="s">
        <v>23</v>
      </c>
      <c r="I1421" t="s">
        <v>24</v>
      </c>
      <c r="J1421" t="s">
        <v>2913</v>
      </c>
      <c r="K1421" t="s">
        <v>26</v>
      </c>
      <c r="L1421">
        <v>86.272000000000006</v>
      </c>
    </row>
    <row r="1422" spans="1:12" x14ac:dyDescent="0.3">
      <c r="A1422" t="s">
        <v>2911</v>
      </c>
      <c r="B1422">
        <v>26</v>
      </c>
      <c r="C1422">
        <v>9</v>
      </c>
      <c r="D1422">
        <v>2016</v>
      </c>
      <c r="E1422" t="s">
        <v>94</v>
      </c>
      <c r="F1422" t="s">
        <v>30</v>
      </c>
      <c r="G1422" t="s">
        <v>2912</v>
      </c>
      <c r="H1422" t="s">
        <v>23</v>
      </c>
      <c r="I1422" t="s">
        <v>24</v>
      </c>
      <c r="J1422" t="s">
        <v>765</v>
      </c>
      <c r="K1422" t="s">
        <v>26</v>
      </c>
      <c r="L1422">
        <v>72.587999999999994</v>
      </c>
    </row>
    <row r="1423" spans="1:12" x14ac:dyDescent="0.3">
      <c r="A1423" t="s">
        <v>2911</v>
      </c>
      <c r="B1423">
        <v>26</v>
      </c>
      <c r="C1423">
        <v>9</v>
      </c>
      <c r="D1423">
        <v>2016</v>
      </c>
      <c r="E1423" t="s">
        <v>94</v>
      </c>
      <c r="F1423" t="s">
        <v>30</v>
      </c>
      <c r="G1423" t="s">
        <v>2912</v>
      </c>
      <c r="H1423" t="s">
        <v>23</v>
      </c>
      <c r="I1423" t="s">
        <v>24</v>
      </c>
      <c r="J1423" t="s">
        <v>2914</v>
      </c>
      <c r="K1423" t="s">
        <v>26</v>
      </c>
      <c r="L1423">
        <v>60.671999999999997</v>
      </c>
    </row>
    <row r="1424" spans="1:12" x14ac:dyDescent="0.3">
      <c r="A1424" t="s">
        <v>2911</v>
      </c>
      <c r="B1424">
        <v>26</v>
      </c>
      <c r="C1424">
        <v>9</v>
      </c>
      <c r="D1424">
        <v>2016</v>
      </c>
      <c r="E1424" t="s">
        <v>94</v>
      </c>
      <c r="F1424" t="s">
        <v>30</v>
      </c>
      <c r="G1424" t="s">
        <v>2912</v>
      </c>
      <c r="H1424" t="s">
        <v>23</v>
      </c>
      <c r="I1424" t="s">
        <v>24</v>
      </c>
      <c r="J1424" t="s">
        <v>2023</v>
      </c>
      <c r="K1424" t="s">
        <v>26</v>
      </c>
      <c r="L1424">
        <v>77.031000000000006</v>
      </c>
    </row>
    <row r="1425" spans="1:12" x14ac:dyDescent="0.3">
      <c r="A1425" t="s">
        <v>2911</v>
      </c>
      <c r="B1425">
        <v>26</v>
      </c>
      <c r="C1425">
        <v>9</v>
      </c>
      <c r="D1425">
        <v>2016</v>
      </c>
      <c r="E1425" t="s">
        <v>94</v>
      </c>
      <c r="F1425" t="s">
        <v>30</v>
      </c>
      <c r="G1425" t="s">
        <v>2912</v>
      </c>
      <c r="H1425" t="s">
        <v>23</v>
      </c>
      <c r="I1425" t="s">
        <v>24</v>
      </c>
      <c r="J1425" t="s">
        <v>1009</v>
      </c>
      <c r="K1425" t="s">
        <v>26</v>
      </c>
      <c r="L1425">
        <v>119.904</v>
      </c>
    </row>
    <row r="1426" spans="1:12" x14ac:dyDescent="0.3">
      <c r="A1426" t="s">
        <v>2911</v>
      </c>
      <c r="B1426">
        <v>26</v>
      </c>
      <c r="C1426">
        <v>9</v>
      </c>
      <c r="D1426">
        <v>2016</v>
      </c>
      <c r="E1426" t="s">
        <v>94</v>
      </c>
      <c r="F1426" t="s">
        <v>30</v>
      </c>
      <c r="G1426" t="s">
        <v>2912</v>
      </c>
      <c r="H1426" t="s">
        <v>23</v>
      </c>
      <c r="I1426" t="s">
        <v>24</v>
      </c>
      <c r="J1426" t="s">
        <v>2915</v>
      </c>
      <c r="K1426" t="s">
        <v>41</v>
      </c>
      <c r="L1426">
        <v>263.95999999999998</v>
      </c>
    </row>
    <row r="1427" spans="1:12" x14ac:dyDescent="0.3">
      <c r="A1427" t="s">
        <v>2911</v>
      </c>
      <c r="B1427">
        <v>26</v>
      </c>
      <c r="C1427">
        <v>9</v>
      </c>
      <c r="D1427">
        <v>2016</v>
      </c>
      <c r="E1427" t="s">
        <v>94</v>
      </c>
      <c r="F1427" t="s">
        <v>30</v>
      </c>
      <c r="G1427" t="s">
        <v>2912</v>
      </c>
      <c r="H1427" t="s">
        <v>23</v>
      </c>
      <c r="I1427" t="s">
        <v>24</v>
      </c>
      <c r="J1427" t="s">
        <v>1180</v>
      </c>
      <c r="K1427" t="s">
        <v>26</v>
      </c>
      <c r="L1427">
        <v>363.64800000000002</v>
      </c>
    </row>
    <row r="1428" spans="1:12" x14ac:dyDescent="0.3">
      <c r="A1428" t="s">
        <v>2916</v>
      </c>
      <c r="B1428">
        <v>31</v>
      </c>
      <c r="C1428">
        <v>10</v>
      </c>
      <c r="D1428">
        <v>2016</v>
      </c>
      <c r="E1428" t="s">
        <v>1012</v>
      </c>
      <c r="F1428" t="s">
        <v>12</v>
      </c>
      <c r="G1428" t="s">
        <v>2917</v>
      </c>
      <c r="H1428" t="s">
        <v>23</v>
      </c>
      <c r="I1428" t="s">
        <v>24</v>
      </c>
      <c r="J1428" t="s">
        <v>1495</v>
      </c>
      <c r="K1428" t="s">
        <v>26</v>
      </c>
      <c r="L1428">
        <v>9.7279999999999998</v>
      </c>
    </row>
    <row r="1429" spans="1:12" x14ac:dyDescent="0.3">
      <c r="A1429" t="s">
        <v>2916</v>
      </c>
      <c r="B1429">
        <v>31</v>
      </c>
      <c r="C1429">
        <v>10</v>
      </c>
      <c r="D1429">
        <v>2016</v>
      </c>
      <c r="E1429" t="s">
        <v>1012</v>
      </c>
      <c r="F1429" t="s">
        <v>12</v>
      </c>
      <c r="G1429" t="s">
        <v>2917</v>
      </c>
      <c r="H1429" t="s">
        <v>23</v>
      </c>
      <c r="I1429" t="s">
        <v>24</v>
      </c>
      <c r="J1429" t="s">
        <v>351</v>
      </c>
      <c r="K1429" t="s">
        <v>26</v>
      </c>
      <c r="L1429">
        <v>14.75</v>
      </c>
    </row>
    <row r="1430" spans="1:12" x14ac:dyDescent="0.3">
      <c r="A1430" t="s">
        <v>2916</v>
      </c>
      <c r="B1430">
        <v>31</v>
      </c>
      <c r="C1430">
        <v>10</v>
      </c>
      <c r="D1430">
        <v>2016</v>
      </c>
      <c r="E1430" t="s">
        <v>1012</v>
      </c>
      <c r="F1430" t="s">
        <v>12</v>
      </c>
      <c r="G1430" t="s">
        <v>2917</v>
      </c>
      <c r="H1430" t="s">
        <v>23</v>
      </c>
      <c r="I1430" t="s">
        <v>24</v>
      </c>
      <c r="J1430" t="s">
        <v>2918</v>
      </c>
      <c r="K1430" t="s">
        <v>26</v>
      </c>
      <c r="L1430">
        <v>29.8</v>
      </c>
    </row>
    <row r="1431" spans="1:12" x14ac:dyDescent="0.3">
      <c r="A1431" t="s">
        <v>2916</v>
      </c>
      <c r="B1431">
        <v>31</v>
      </c>
      <c r="C1431">
        <v>10</v>
      </c>
      <c r="D1431">
        <v>2016</v>
      </c>
      <c r="E1431" t="s">
        <v>1012</v>
      </c>
      <c r="F1431" t="s">
        <v>12</v>
      </c>
      <c r="G1431" t="s">
        <v>2917</v>
      </c>
      <c r="H1431" t="s">
        <v>23</v>
      </c>
      <c r="I1431" t="s">
        <v>24</v>
      </c>
      <c r="J1431" t="s">
        <v>1656</v>
      </c>
      <c r="K1431" t="s">
        <v>26</v>
      </c>
      <c r="L1431">
        <v>427.42</v>
      </c>
    </row>
    <row r="1432" spans="1:12" x14ac:dyDescent="0.3">
      <c r="A1432" t="s">
        <v>2919</v>
      </c>
      <c r="B1432">
        <v>26</v>
      </c>
      <c r="C1432">
        <v>11</v>
      </c>
      <c r="D1432">
        <v>2018</v>
      </c>
      <c r="E1432" t="s">
        <v>2021</v>
      </c>
      <c r="F1432" t="s">
        <v>30</v>
      </c>
      <c r="G1432" t="s">
        <v>1834</v>
      </c>
      <c r="H1432" t="s">
        <v>14</v>
      </c>
      <c r="I1432" t="s">
        <v>90</v>
      </c>
      <c r="J1432" t="s">
        <v>1481</v>
      </c>
      <c r="K1432" t="s">
        <v>41</v>
      </c>
      <c r="L1432">
        <v>220.75200000000001</v>
      </c>
    </row>
    <row r="1433" spans="1:12" x14ac:dyDescent="0.3">
      <c r="A1433" t="s">
        <v>2920</v>
      </c>
      <c r="B1433">
        <v>19</v>
      </c>
      <c r="C1433">
        <v>12</v>
      </c>
      <c r="D1433">
        <v>2015</v>
      </c>
      <c r="E1433" t="s">
        <v>2506</v>
      </c>
      <c r="F1433" t="s">
        <v>12</v>
      </c>
      <c r="G1433" t="s">
        <v>54</v>
      </c>
      <c r="H1433" t="s">
        <v>14</v>
      </c>
      <c r="I1433" t="s">
        <v>15</v>
      </c>
      <c r="J1433" t="s">
        <v>2921</v>
      </c>
      <c r="K1433" t="s">
        <v>26</v>
      </c>
      <c r="L1433">
        <v>152.76</v>
      </c>
    </row>
    <row r="1434" spans="1:12" x14ac:dyDescent="0.3">
      <c r="A1434" t="s">
        <v>2920</v>
      </c>
      <c r="B1434">
        <v>19</v>
      </c>
      <c r="C1434">
        <v>12</v>
      </c>
      <c r="D1434">
        <v>2015</v>
      </c>
      <c r="E1434" t="s">
        <v>2506</v>
      </c>
      <c r="F1434" t="s">
        <v>12</v>
      </c>
      <c r="G1434" t="s">
        <v>54</v>
      </c>
      <c r="H1434" t="s">
        <v>14</v>
      </c>
      <c r="I1434" t="s">
        <v>15</v>
      </c>
      <c r="J1434" t="s">
        <v>1464</v>
      </c>
      <c r="K1434" t="s">
        <v>26</v>
      </c>
      <c r="L1434">
        <v>7.27</v>
      </c>
    </row>
    <row r="1435" spans="1:12" x14ac:dyDescent="0.3">
      <c r="A1435" t="s">
        <v>2920</v>
      </c>
      <c r="B1435">
        <v>19</v>
      </c>
      <c r="C1435">
        <v>12</v>
      </c>
      <c r="D1435">
        <v>2015</v>
      </c>
      <c r="E1435" t="s">
        <v>2506</v>
      </c>
      <c r="F1435" t="s">
        <v>12</v>
      </c>
      <c r="G1435" t="s">
        <v>54</v>
      </c>
      <c r="H1435" t="s">
        <v>14</v>
      </c>
      <c r="I1435" t="s">
        <v>15</v>
      </c>
      <c r="J1435" t="s">
        <v>224</v>
      </c>
      <c r="K1435" t="s">
        <v>17</v>
      </c>
      <c r="L1435">
        <v>1819.86</v>
      </c>
    </row>
    <row r="1436" spans="1:12" x14ac:dyDescent="0.3">
      <c r="A1436" t="s">
        <v>2922</v>
      </c>
      <c r="B1436">
        <v>26</v>
      </c>
      <c r="C1436">
        <v>12</v>
      </c>
      <c r="D1436">
        <v>2017</v>
      </c>
      <c r="E1436" t="s">
        <v>2924</v>
      </c>
      <c r="F1436" t="s">
        <v>30</v>
      </c>
      <c r="G1436" t="s">
        <v>1405</v>
      </c>
      <c r="H1436" t="s">
        <v>14</v>
      </c>
      <c r="I1436" t="s">
        <v>24</v>
      </c>
      <c r="J1436" t="s">
        <v>2925</v>
      </c>
      <c r="K1436" t="s">
        <v>26</v>
      </c>
      <c r="L1436">
        <v>33.9</v>
      </c>
    </row>
    <row r="1437" spans="1:12" x14ac:dyDescent="0.3">
      <c r="A1437" t="s">
        <v>2926</v>
      </c>
      <c r="B1437">
        <v>20</v>
      </c>
      <c r="C1437">
        <v>6</v>
      </c>
      <c r="D1437">
        <v>2018</v>
      </c>
      <c r="E1437" t="s">
        <v>1904</v>
      </c>
      <c r="F1437" t="s">
        <v>30</v>
      </c>
      <c r="G1437" t="s">
        <v>2927</v>
      </c>
      <c r="H1437" t="s">
        <v>14</v>
      </c>
      <c r="I1437" t="s">
        <v>90</v>
      </c>
      <c r="J1437" t="s">
        <v>2928</v>
      </c>
      <c r="K1437" t="s">
        <v>26</v>
      </c>
      <c r="L1437">
        <v>31.103999999999999</v>
      </c>
    </row>
    <row r="1438" spans="1:12" x14ac:dyDescent="0.3">
      <c r="A1438" t="s">
        <v>2926</v>
      </c>
      <c r="B1438">
        <v>20</v>
      </c>
      <c r="C1438">
        <v>6</v>
      </c>
      <c r="D1438">
        <v>2018</v>
      </c>
      <c r="E1438" t="s">
        <v>1904</v>
      </c>
      <c r="F1438" t="s">
        <v>30</v>
      </c>
      <c r="G1438" t="s">
        <v>2927</v>
      </c>
      <c r="H1438" t="s">
        <v>14</v>
      </c>
      <c r="I1438" t="s">
        <v>90</v>
      </c>
      <c r="J1438" t="s">
        <v>2810</v>
      </c>
      <c r="K1438" t="s">
        <v>26</v>
      </c>
      <c r="L1438">
        <v>5.2480000000000002</v>
      </c>
    </row>
    <row r="1439" spans="1:12" x14ac:dyDescent="0.3">
      <c r="A1439" t="s">
        <v>2929</v>
      </c>
      <c r="B1439">
        <v>15</v>
      </c>
      <c r="C1439">
        <v>10</v>
      </c>
      <c r="D1439">
        <v>2016</v>
      </c>
      <c r="E1439" t="s">
        <v>332</v>
      </c>
      <c r="F1439" t="s">
        <v>930</v>
      </c>
      <c r="G1439" t="s">
        <v>223</v>
      </c>
      <c r="H1439" t="s">
        <v>14</v>
      </c>
      <c r="I1439" t="s">
        <v>61</v>
      </c>
      <c r="J1439" t="s">
        <v>2930</v>
      </c>
      <c r="K1439" t="s">
        <v>41</v>
      </c>
      <c r="L1439">
        <v>263.88</v>
      </c>
    </row>
    <row r="1440" spans="1:12" x14ac:dyDescent="0.3">
      <c r="A1440" t="s">
        <v>2929</v>
      </c>
      <c r="B1440">
        <v>15</v>
      </c>
      <c r="C1440">
        <v>10</v>
      </c>
      <c r="D1440">
        <v>2016</v>
      </c>
      <c r="E1440" t="s">
        <v>332</v>
      </c>
      <c r="F1440" t="s">
        <v>930</v>
      </c>
      <c r="G1440" t="s">
        <v>223</v>
      </c>
      <c r="H1440" t="s">
        <v>14</v>
      </c>
      <c r="I1440" t="s">
        <v>61</v>
      </c>
      <c r="J1440" t="s">
        <v>1368</v>
      </c>
      <c r="K1440" t="s">
        <v>17</v>
      </c>
      <c r="L1440">
        <v>2453.4299999999998</v>
      </c>
    </row>
    <row r="1441" spans="1:12" x14ac:dyDescent="0.3">
      <c r="A1441" t="s">
        <v>2931</v>
      </c>
      <c r="B1441">
        <v>12</v>
      </c>
      <c r="C1441">
        <v>4</v>
      </c>
      <c r="D1441">
        <v>2018</v>
      </c>
      <c r="E1441" t="s">
        <v>47</v>
      </c>
      <c r="F1441" t="s">
        <v>12</v>
      </c>
      <c r="G1441" t="s">
        <v>1367</v>
      </c>
      <c r="H1441" t="s">
        <v>14</v>
      </c>
      <c r="I1441" t="s">
        <v>90</v>
      </c>
      <c r="J1441" t="s">
        <v>2932</v>
      </c>
      <c r="K1441" t="s">
        <v>26</v>
      </c>
      <c r="L1441">
        <v>29.7</v>
      </c>
    </row>
    <row r="1442" spans="1:12" x14ac:dyDescent="0.3">
      <c r="A1442" t="s">
        <v>2931</v>
      </c>
      <c r="B1442">
        <v>12</v>
      </c>
      <c r="C1442">
        <v>4</v>
      </c>
      <c r="D1442">
        <v>2018</v>
      </c>
      <c r="E1442" t="s">
        <v>47</v>
      </c>
      <c r="F1442" t="s">
        <v>12</v>
      </c>
      <c r="G1442" t="s">
        <v>1367</v>
      </c>
      <c r="H1442" t="s">
        <v>14</v>
      </c>
      <c r="I1442" t="s">
        <v>90</v>
      </c>
      <c r="J1442" t="s">
        <v>2933</v>
      </c>
      <c r="K1442" t="s">
        <v>26</v>
      </c>
      <c r="L1442">
        <v>39.96</v>
      </c>
    </row>
    <row r="1443" spans="1:12" x14ac:dyDescent="0.3">
      <c r="A1443" t="s">
        <v>2934</v>
      </c>
      <c r="B1443">
        <v>19</v>
      </c>
      <c r="C1443">
        <v>12</v>
      </c>
      <c r="D1443">
        <v>2018</v>
      </c>
      <c r="E1443" t="s">
        <v>1030</v>
      </c>
      <c r="F1443" t="s">
        <v>12</v>
      </c>
      <c r="G1443" t="s">
        <v>2936</v>
      </c>
      <c r="H1443" t="s">
        <v>14</v>
      </c>
      <c r="I1443" t="s">
        <v>24</v>
      </c>
      <c r="J1443" t="s">
        <v>2079</v>
      </c>
      <c r="K1443" t="s">
        <v>26</v>
      </c>
      <c r="L1443">
        <v>36.671999999999997</v>
      </c>
    </row>
    <row r="1444" spans="1:12" x14ac:dyDescent="0.3">
      <c r="A1444" t="s">
        <v>2937</v>
      </c>
      <c r="B1444">
        <v>5</v>
      </c>
      <c r="C1444">
        <v>8</v>
      </c>
      <c r="D1444">
        <v>2018</v>
      </c>
      <c r="E1444" t="s">
        <v>2939</v>
      </c>
      <c r="F1444" t="s">
        <v>119</v>
      </c>
      <c r="G1444" t="s">
        <v>2940</v>
      </c>
      <c r="H1444" t="s">
        <v>23</v>
      </c>
      <c r="I1444" t="s">
        <v>15</v>
      </c>
      <c r="J1444" t="s">
        <v>909</v>
      </c>
      <c r="K1444" t="s">
        <v>26</v>
      </c>
      <c r="L1444">
        <v>13.76</v>
      </c>
    </row>
    <row r="1445" spans="1:12" x14ac:dyDescent="0.3">
      <c r="A1445" t="s">
        <v>2941</v>
      </c>
      <c r="B1445">
        <v>1</v>
      </c>
      <c r="C1445">
        <v>10</v>
      </c>
      <c r="D1445">
        <v>2016</v>
      </c>
      <c r="E1445" t="s">
        <v>1822</v>
      </c>
      <c r="F1445" t="s">
        <v>30</v>
      </c>
      <c r="G1445" t="s">
        <v>2943</v>
      </c>
      <c r="H1445" t="s">
        <v>23</v>
      </c>
      <c r="I1445" t="s">
        <v>24</v>
      </c>
      <c r="J1445" t="s">
        <v>384</v>
      </c>
      <c r="K1445" t="s">
        <v>26</v>
      </c>
      <c r="L1445">
        <v>139.42400000000001</v>
      </c>
    </row>
    <row r="1446" spans="1:12" x14ac:dyDescent="0.3">
      <c r="A1446" t="s">
        <v>2944</v>
      </c>
      <c r="B1446">
        <v>23</v>
      </c>
      <c r="C1446">
        <v>5</v>
      </c>
      <c r="D1446">
        <v>2017</v>
      </c>
      <c r="E1446" t="s">
        <v>1964</v>
      </c>
      <c r="F1446" t="s">
        <v>30</v>
      </c>
      <c r="G1446" t="s">
        <v>656</v>
      </c>
      <c r="H1446" t="s">
        <v>14</v>
      </c>
      <c r="I1446" t="s">
        <v>61</v>
      </c>
      <c r="J1446" t="s">
        <v>2639</v>
      </c>
      <c r="K1446" t="s">
        <v>41</v>
      </c>
      <c r="L1446">
        <v>1979.9280000000001</v>
      </c>
    </row>
    <row r="1447" spans="1:12" x14ac:dyDescent="0.3">
      <c r="A1447" t="s">
        <v>2945</v>
      </c>
      <c r="B1447">
        <v>13</v>
      </c>
      <c r="C1447">
        <v>6</v>
      </c>
      <c r="D1447">
        <v>2018</v>
      </c>
      <c r="E1447" t="s">
        <v>712</v>
      </c>
      <c r="F1447" t="s">
        <v>119</v>
      </c>
      <c r="G1447" t="s">
        <v>1083</v>
      </c>
      <c r="H1447" t="s">
        <v>60</v>
      </c>
      <c r="I1447" t="s">
        <v>61</v>
      </c>
      <c r="J1447" t="s">
        <v>685</v>
      </c>
      <c r="K1447" t="s">
        <v>26</v>
      </c>
      <c r="L1447">
        <v>164.73599999999999</v>
      </c>
    </row>
    <row r="1448" spans="1:12" x14ac:dyDescent="0.3">
      <c r="A1448" t="s">
        <v>2945</v>
      </c>
      <c r="B1448">
        <v>13</v>
      </c>
      <c r="C1448">
        <v>6</v>
      </c>
      <c r="D1448">
        <v>2018</v>
      </c>
      <c r="E1448" t="s">
        <v>712</v>
      </c>
      <c r="F1448" t="s">
        <v>119</v>
      </c>
      <c r="G1448" t="s">
        <v>1083</v>
      </c>
      <c r="H1448" t="s">
        <v>60</v>
      </c>
      <c r="I1448" t="s">
        <v>61</v>
      </c>
      <c r="J1448" t="s">
        <v>2946</v>
      </c>
      <c r="K1448" t="s">
        <v>17</v>
      </c>
      <c r="L1448">
        <v>470.30200000000002</v>
      </c>
    </row>
    <row r="1449" spans="1:12" x14ac:dyDescent="0.3">
      <c r="A1449" t="s">
        <v>2945</v>
      </c>
      <c r="B1449">
        <v>13</v>
      </c>
      <c r="C1449">
        <v>6</v>
      </c>
      <c r="D1449">
        <v>2018</v>
      </c>
      <c r="E1449" t="s">
        <v>712</v>
      </c>
      <c r="F1449" t="s">
        <v>119</v>
      </c>
      <c r="G1449" t="s">
        <v>1083</v>
      </c>
      <c r="H1449" t="s">
        <v>60</v>
      </c>
      <c r="I1449" t="s">
        <v>61</v>
      </c>
      <c r="J1449" t="s">
        <v>2947</v>
      </c>
      <c r="K1449" t="s">
        <v>41</v>
      </c>
      <c r="L1449">
        <v>47.984000000000002</v>
      </c>
    </row>
    <row r="1450" spans="1:12" x14ac:dyDescent="0.3">
      <c r="A1450" t="s">
        <v>2948</v>
      </c>
      <c r="B1450">
        <v>23</v>
      </c>
      <c r="C1450">
        <v>4</v>
      </c>
      <c r="D1450">
        <v>2015</v>
      </c>
      <c r="E1450" t="s">
        <v>2950</v>
      </c>
      <c r="F1450" t="s">
        <v>119</v>
      </c>
      <c r="G1450" t="s">
        <v>2374</v>
      </c>
      <c r="H1450" t="s">
        <v>23</v>
      </c>
      <c r="I1450" t="s">
        <v>90</v>
      </c>
      <c r="J1450" t="s">
        <v>2951</v>
      </c>
      <c r="K1450" t="s">
        <v>26</v>
      </c>
      <c r="L1450">
        <v>2.5019999999999998</v>
      </c>
    </row>
    <row r="1451" spans="1:12" x14ac:dyDescent="0.3">
      <c r="A1451" t="s">
        <v>2952</v>
      </c>
      <c r="B1451">
        <v>1</v>
      </c>
      <c r="C1451">
        <v>5</v>
      </c>
      <c r="D1451">
        <v>2016</v>
      </c>
      <c r="E1451" t="s">
        <v>2954</v>
      </c>
      <c r="F1451" t="s">
        <v>30</v>
      </c>
      <c r="G1451" t="s">
        <v>499</v>
      </c>
      <c r="H1451" t="s">
        <v>23</v>
      </c>
      <c r="I1451" t="s">
        <v>24</v>
      </c>
      <c r="J1451" t="s">
        <v>2955</v>
      </c>
      <c r="K1451" t="s">
        <v>41</v>
      </c>
      <c r="L1451">
        <v>88.751999999999995</v>
      </c>
    </row>
    <row r="1452" spans="1:12" x14ac:dyDescent="0.3">
      <c r="A1452" t="s">
        <v>2956</v>
      </c>
      <c r="B1452">
        <v>19</v>
      </c>
      <c r="C1452">
        <v>7</v>
      </c>
      <c r="D1452">
        <v>2016</v>
      </c>
      <c r="E1452" t="s">
        <v>2958</v>
      </c>
      <c r="F1452" t="s">
        <v>119</v>
      </c>
      <c r="G1452" t="s">
        <v>2959</v>
      </c>
      <c r="H1452" t="s">
        <v>14</v>
      </c>
      <c r="I1452" t="s">
        <v>24</v>
      </c>
      <c r="J1452" t="s">
        <v>2960</v>
      </c>
      <c r="K1452" t="s">
        <v>26</v>
      </c>
      <c r="L1452">
        <v>2.0249999999999999</v>
      </c>
    </row>
    <row r="1453" spans="1:12" x14ac:dyDescent="0.3">
      <c r="A1453" t="s">
        <v>2961</v>
      </c>
      <c r="B1453">
        <v>26</v>
      </c>
      <c r="C1453">
        <v>11</v>
      </c>
      <c r="D1453">
        <v>2017</v>
      </c>
      <c r="E1453" t="s">
        <v>2962</v>
      </c>
      <c r="F1453" t="s">
        <v>119</v>
      </c>
      <c r="G1453" t="s">
        <v>2963</v>
      </c>
      <c r="H1453" t="s">
        <v>23</v>
      </c>
      <c r="I1453" t="s">
        <v>15</v>
      </c>
      <c r="J1453" t="s">
        <v>2600</v>
      </c>
      <c r="K1453" t="s">
        <v>26</v>
      </c>
      <c r="L1453">
        <v>70.98</v>
      </c>
    </row>
    <row r="1454" spans="1:12" x14ac:dyDescent="0.3">
      <c r="A1454" t="s">
        <v>2961</v>
      </c>
      <c r="B1454">
        <v>26</v>
      </c>
      <c r="C1454">
        <v>11</v>
      </c>
      <c r="D1454">
        <v>2017</v>
      </c>
      <c r="E1454" t="s">
        <v>2962</v>
      </c>
      <c r="F1454" t="s">
        <v>119</v>
      </c>
      <c r="G1454" t="s">
        <v>2963</v>
      </c>
      <c r="H1454" t="s">
        <v>23</v>
      </c>
      <c r="I1454" t="s">
        <v>15</v>
      </c>
      <c r="J1454" t="s">
        <v>2964</v>
      </c>
      <c r="K1454" t="s">
        <v>26</v>
      </c>
      <c r="L1454">
        <v>91.68</v>
      </c>
    </row>
    <row r="1455" spans="1:12" x14ac:dyDescent="0.3">
      <c r="A1455" t="s">
        <v>2961</v>
      </c>
      <c r="B1455">
        <v>26</v>
      </c>
      <c r="C1455">
        <v>11</v>
      </c>
      <c r="D1455">
        <v>2017</v>
      </c>
      <c r="E1455" t="s">
        <v>2962</v>
      </c>
      <c r="F1455" t="s">
        <v>119</v>
      </c>
      <c r="G1455" t="s">
        <v>2963</v>
      </c>
      <c r="H1455" t="s">
        <v>23</v>
      </c>
      <c r="I1455" t="s">
        <v>15</v>
      </c>
      <c r="J1455" t="s">
        <v>2960</v>
      </c>
      <c r="K1455" t="s">
        <v>26</v>
      </c>
      <c r="L1455">
        <v>33.75</v>
      </c>
    </row>
    <row r="1456" spans="1:12" x14ac:dyDescent="0.3">
      <c r="A1456" t="s">
        <v>2961</v>
      </c>
      <c r="B1456">
        <v>26</v>
      </c>
      <c r="C1456">
        <v>11</v>
      </c>
      <c r="D1456">
        <v>2017</v>
      </c>
      <c r="E1456" t="s">
        <v>2962</v>
      </c>
      <c r="F1456" t="s">
        <v>119</v>
      </c>
      <c r="G1456" t="s">
        <v>2963</v>
      </c>
      <c r="H1456" t="s">
        <v>23</v>
      </c>
      <c r="I1456" t="s">
        <v>15</v>
      </c>
      <c r="J1456" t="s">
        <v>2965</v>
      </c>
      <c r="K1456" t="s">
        <v>41</v>
      </c>
      <c r="L1456">
        <v>3040</v>
      </c>
    </row>
    <row r="1457" spans="1:12" x14ac:dyDescent="0.3">
      <c r="A1457" t="s">
        <v>2966</v>
      </c>
      <c r="B1457">
        <v>12</v>
      </c>
      <c r="C1457">
        <v>6</v>
      </c>
      <c r="D1457">
        <v>2018</v>
      </c>
      <c r="E1457" t="s">
        <v>889</v>
      </c>
      <c r="F1457" t="s">
        <v>30</v>
      </c>
      <c r="G1457" t="s">
        <v>2967</v>
      </c>
      <c r="H1457" t="s">
        <v>60</v>
      </c>
      <c r="I1457" t="s">
        <v>15</v>
      </c>
      <c r="J1457" t="s">
        <v>2968</v>
      </c>
      <c r="K1457" t="s">
        <v>26</v>
      </c>
      <c r="L1457">
        <v>91.2</v>
      </c>
    </row>
    <row r="1458" spans="1:12" x14ac:dyDescent="0.3">
      <c r="A1458" t="s">
        <v>2966</v>
      </c>
      <c r="B1458">
        <v>12</v>
      </c>
      <c r="C1458">
        <v>6</v>
      </c>
      <c r="D1458">
        <v>2018</v>
      </c>
      <c r="E1458" t="s">
        <v>889</v>
      </c>
      <c r="F1458" t="s">
        <v>30</v>
      </c>
      <c r="G1458" t="s">
        <v>2967</v>
      </c>
      <c r="H1458" t="s">
        <v>60</v>
      </c>
      <c r="I1458" t="s">
        <v>15</v>
      </c>
      <c r="J1458" t="s">
        <v>2969</v>
      </c>
      <c r="K1458" t="s">
        <v>17</v>
      </c>
      <c r="L1458">
        <v>452.94</v>
      </c>
    </row>
    <row r="1459" spans="1:12" x14ac:dyDescent="0.3">
      <c r="A1459" t="s">
        <v>2970</v>
      </c>
      <c r="B1459">
        <v>17</v>
      </c>
      <c r="C1459">
        <v>8</v>
      </c>
      <c r="D1459">
        <v>2016</v>
      </c>
      <c r="E1459" t="s">
        <v>1816</v>
      </c>
      <c r="F1459" t="s">
        <v>30</v>
      </c>
      <c r="G1459" t="s">
        <v>2943</v>
      </c>
      <c r="H1459" t="s">
        <v>23</v>
      </c>
      <c r="I1459" t="s">
        <v>90</v>
      </c>
      <c r="J1459" t="s">
        <v>932</v>
      </c>
      <c r="K1459" t="s">
        <v>26</v>
      </c>
      <c r="L1459">
        <v>52.2</v>
      </c>
    </row>
    <row r="1460" spans="1:12" x14ac:dyDescent="0.3">
      <c r="A1460" t="s">
        <v>2972</v>
      </c>
      <c r="B1460">
        <v>25</v>
      </c>
      <c r="C1460">
        <v>9</v>
      </c>
      <c r="D1460">
        <v>2017</v>
      </c>
      <c r="E1460" t="s">
        <v>950</v>
      </c>
      <c r="F1460" t="s">
        <v>30</v>
      </c>
      <c r="G1460" t="s">
        <v>2973</v>
      </c>
      <c r="H1460" t="s">
        <v>23</v>
      </c>
      <c r="I1460" t="s">
        <v>61</v>
      </c>
      <c r="J1460" t="s">
        <v>1846</v>
      </c>
      <c r="K1460" t="s">
        <v>26</v>
      </c>
      <c r="L1460">
        <v>15.936</v>
      </c>
    </row>
    <row r="1461" spans="1:12" x14ac:dyDescent="0.3">
      <c r="A1461" t="s">
        <v>2974</v>
      </c>
      <c r="B1461">
        <v>4</v>
      </c>
      <c r="C1461">
        <v>5</v>
      </c>
      <c r="D1461">
        <v>2015</v>
      </c>
      <c r="E1461" t="s">
        <v>2033</v>
      </c>
      <c r="F1461" t="s">
        <v>930</v>
      </c>
      <c r="G1461" t="s">
        <v>49</v>
      </c>
      <c r="H1461" t="s">
        <v>14</v>
      </c>
      <c r="I1461" t="s">
        <v>90</v>
      </c>
      <c r="J1461" t="s">
        <v>2975</v>
      </c>
      <c r="K1461" t="s">
        <v>17</v>
      </c>
      <c r="L1461">
        <v>27.46</v>
      </c>
    </row>
    <row r="1462" spans="1:12" x14ac:dyDescent="0.3">
      <c r="A1462" t="s">
        <v>2976</v>
      </c>
      <c r="B1462">
        <v>1</v>
      </c>
      <c r="C1462">
        <v>12</v>
      </c>
      <c r="D1462">
        <v>2016</v>
      </c>
      <c r="E1462" t="s">
        <v>1334</v>
      </c>
      <c r="F1462" t="s">
        <v>30</v>
      </c>
      <c r="G1462" t="s">
        <v>582</v>
      </c>
      <c r="H1462" t="s">
        <v>14</v>
      </c>
      <c r="I1462" t="s">
        <v>24</v>
      </c>
      <c r="J1462" t="s">
        <v>2977</v>
      </c>
      <c r="K1462" t="s">
        <v>26</v>
      </c>
      <c r="L1462">
        <v>55.423999999999999</v>
      </c>
    </row>
    <row r="1463" spans="1:12" x14ac:dyDescent="0.3">
      <c r="A1463" t="s">
        <v>2978</v>
      </c>
      <c r="B1463">
        <v>11</v>
      </c>
      <c r="C1463">
        <v>3</v>
      </c>
      <c r="D1463">
        <v>2017</v>
      </c>
      <c r="E1463" t="s">
        <v>2979</v>
      </c>
      <c r="F1463" t="s">
        <v>30</v>
      </c>
      <c r="G1463" t="s">
        <v>2980</v>
      </c>
      <c r="H1463" t="s">
        <v>14</v>
      </c>
      <c r="I1463" t="s">
        <v>90</v>
      </c>
      <c r="J1463" t="s">
        <v>1770</v>
      </c>
      <c r="K1463" t="s">
        <v>17</v>
      </c>
      <c r="L1463">
        <v>244.006</v>
      </c>
    </row>
    <row r="1464" spans="1:12" x14ac:dyDescent="0.3">
      <c r="A1464" t="s">
        <v>2981</v>
      </c>
      <c r="B1464">
        <v>26</v>
      </c>
      <c r="C1464">
        <v>8</v>
      </c>
      <c r="D1464">
        <v>2017</v>
      </c>
      <c r="E1464" t="s">
        <v>1580</v>
      </c>
      <c r="F1464" t="s">
        <v>119</v>
      </c>
      <c r="G1464" t="s">
        <v>134</v>
      </c>
      <c r="H1464" t="s">
        <v>23</v>
      </c>
      <c r="I1464" t="s">
        <v>61</v>
      </c>
      <c r="J1464" t="s">
        <v>1155</v>
      </c>
      <c r="K1464" t="s">
        <v>41</v>
      </c>
      <c r="L1464">
        <v>159.98400000000001</v>
      </c>
    </row>
    <row r="1465" spans="1:12" x14ac:dyDescent="0.3">
      <c r="A1465" t="s">
        <v>2981</v>
      </c>
      <c r="B1465">
        <v>26</v>
      </c>
      <c r="C1465">
        <v>8</v>
      </c>
      <c r="D1465">
        <v>2017</v>
      </c>
      <c r="E1465" t="s">
        <v>1580</v>
      </c>
      <c r="F1465" t="s">
        <v>119</v>
      </c>
      <c r="G1465" t="s">
        <v>134</v>
      </c>
      <c r="H1465" t="s">
        <v>23</v>
      </c>
      <c r="I1465" t="s">
        <v>61</v>
      </c>
      <c r="J1465" t="s">
        <v>2510</v>
      </c>
      <c r="K1465" t="s">
        <v>17</v>
      </c>
      <c r="L1465">
        <v>1024.7159999999999</v>
      </c>
    </row>
    <row r="1466" spans="1:12" x14ac:dyDescent="0.3">
      <c r="A1466" t="s">
        <v>2982</v>
      </c>
      <c r="B1466">
        <v>16</v>
      </c>
      <c r="C1466">
        <v>12</v>
      </c>
      <c r="D1466">
        <v>2017</v>
      </c>
      <c r="E1466" t="s">
        <v>1708</v>
      </c>
      <c r="F1466" t="s">
        <v>119</v>
      </c>
      <c r="G1466" t="s">
        <v>2983</v>
      </c>
      <c r="H1466" t="s">
        <v>23</v>
      </c>
      <c r="I1466" t="s">
        <v>90</v>
      </c>
      <c r="J1466" t="s">
        <v>2369</v>
      </c>
      <c r="K1466" t="s">
        <v>26</v>
      </c>
      <c r="L1466">
        <v>3.68</v>
      </c>
    </row>
    <row r="1467" spans="1:12" x14ac:dyDescent="0.3">
      <c r="A1467" t="s">
        <v>2984</v>
      </c>
      <c r="B1467">
        <v>8</v>
      </c>
      <c r="C1467">
        <v>8</v>
      </c>
      <c r="D1467">
        <v>2015</v>
      </c>
      <c r="E1467" t="s">
        <v>2985</v>
      </c>
      <c r="F1467" t="s">
        <v>30</v>
      </c>
      <c r="G1467" t="s">
        <v>572</v>
      </c>
      <c r="H1467" t="s">
        <v>14</v>
      </c>
      <c r="I1467" t="s">
        <v>24</v>
      </c>
      <c r="J1467" t="s">
        <v>2276</v>
      </c>
      <c r="K1467" t="s">
        <v>17</v>
      </c>
      <c r="L1467">
        <v>121.376</v>
      </c>
    </row>
    <row r="1468" spans="1:12" x14ac:dyDescent="0.3">
      <c r="A1468" t="s">
        <v>2984</v>
      </c>
      <c r="B1468">
        <v>8</v>
      </c>
      <c r="C1468">
        <v>8</v>
      </c>
      <c r="D1468">
        <v>2015</v>
      </c>
      <c r="E1468" t="s">
        <v>2985</v>
      </c>
      <c r="F1468" t="s">
        <v>30</v>
      </c>
      <c r="G1468" t="s">
        <v>572</v>
      </c>
      <c r="H1468" t="s">
        <v>14</v>
      </c>
      <c r="I1468" t="s">
        <v>24</v>
      </c>
      <c r="J1468" t="s">
        <v>310</v>
      </c>
      <c r="K1468" t="s">
        <v>41</v>
      </c>
      <c r="L1468">
        <v>95.975999999999999</v>
      </c>
    </row>
    <row r="1469" spans="1:12" x14ac:dyDescent="0.3">
      <c r="A1469" t="s">
        <v>2986</v>
      </c>
      <c r="B1469">
        <v>16</v>
      </c>
      <c r="C1469">
        <v>5</v>
      </c>
      <c r="D1469">
        <v>2016</v>
      </c>
      <c r="E1469" t="s">
        <v>2987</v>
      </c>
      <c r="F1469" t="s">
        <v>930</v>
      </c>
      <c r="G1469" t="s">
        <v>1680</v>
      </c>
      <c r="H1469" t="s">
        <v>60</v>
      </c>
      <c r="I1469" t="s">
        <v>15</v>
      </c>
      <c r="J1469" t="s">
        <v>1906</v>
      </c>
      <c r="K1469" t="s">
        <v>41</v>
      </c>
      <c r="L1469">
        <v>255.96799999999999</v>
      </c>
    </row>
    <row r="1470" spans="1:12" x14ac:dyDescent="0.3">
      <c r="A1470" t="s">
        <v>2988</v>
      </c>
      <c r="B1470">
        <v>9</v>
      </c>
      <c r="C1470">
        <v>12</v>
      </c>
      <c r="D1470">
        <v>2018</v>
      </c>
      <c r="E1470" t="s">
        <v>719</v>
      </c>
      <c r="F1470" t="s">
        <v>30</v>
      </c>
      <c r="G1470" t="s">
        <v>2917</v>
      </c>
      <c r="H1470" t="s">
        <v>23</v>
      </c>
      <c r="I1470" t="s">
        <v>61</v>
      </c>
      <c r="J1470" t="s">
        <v>2989</v>
      </c>
      <c r="K1470" t="s">
        <v>17</v>
      </c>
      <c r="L1470">
        <v>872.94</v>
      </c>
    </row>
    <row r="1471" spans="1:12" x14ac:dyDescent="0.3">
      <c r="A1471" t="s">
        <v>2988</v>
      </c>
      <c r="B1471">
        <v>9</v>
      </c>
      <c r="C1471">
        <v>12</v>
      </c>
      <c r="D1471">
        <v>2018</v>
      </c>
      <c r="E1471" t="s">
        <v>719</v>
      </c>
      <c r="F1471" t="s">
        <v>30</v>
      </c>
      <c r="G1471" t="s">
        <v>2917</v>
      </c>
      <c r="H1471" t="s">
        <v>23</v>
      </c>
      <c r="I1471" t="s">
        <v>61</v>
      </c>
      <c r="J1471" t="s">
        <v>1001</v>
      </c>
      <c r="K1471" t="s">
        <v>26</v>
      </c>
      <c r="L1471">
        <v>41.54</v>
      </c>
    </row>
    <row r="1472" spans="1:12" x14ac:dyDescent="0.3">
      <c r="A1472" t="s">
        <v>2988</v>
      </c>
      <c r="B1472">
        <v>9</v>
      </c>
      <c r="C1472">
        <v>12</v>
      </c>
      <c r="D1472">
        <v>2018</v>
      </c>
      <c r="E1472" t="s">
        <v>719</v>
      </c>
      <c r="F1472" t="s">
        <v>30</v>
      </c>
      <c r="G1472" t="s">
        <v>2917</v>
      </c>
      <c r="H1472" t="s">
        <v>23</v>
      </c>
      <c r="I1472" t="s">
        <v>61</v>
      </c>
      <c r="J1472" t="s">
        <v>2990</v>
      </c>
      <c r="K1472" t="s">
        <v>26</v>
      </c>
      <c r="L1472">
        <v>12.96</v>
      </c>
    </row>
    <row r="1473" spans="1:12" x14ac:dyDescent="0.3">
      <c r="A1473" t="s">
        <v>2991</v>
      </c>
      <c r="B1473">
        <v>24</v>
      </c>
      <c r="C1473">
        <v>9</v>
      </c>
      <c r="D1473">
        <v>2016</v>
      </c>
      <c r="E1473" t="s">
        <v>2992</v>
      </c>
      <c r="F1473" t="s">
        <v>12</v>
      </c>
      <c r="G1473" t="s">
        <v>149</v>
      </c>
      <c r="H1473" t="s">
        <v>23</v>
      </c>
      <c r="I1473" t="s">
        <v>90</v>
      </c>
      <c r="J1473" t="s">
        <v>2993</v>
      </c>
      <c r="K1473" t="s">
        <v>26</v>
      </c>
      <c r="L1473">
        <v>6.8479999999999999</v>
      </c>
    </row>
    <row r="1474" spans="1:12" x14ac:dyDescent="0.3">
      <c r="A1474" t="s">
        <v>2994</v>
      </c>
      <c r="B1474">
        <v>11</v>
      </c>
      <c r="C1474">
        <v>7</v>
      </c>
      <c r="D1474">
        <v>2018</v>
      </c>
      <c r="E1474" t="s">
        <v>2208</v>
      </c>
      <c r="F1474" t="s">
        <v>30</v>
      </c>
      <c r="G1474" t="s">
        <v>2995</v>
      </c>
      <c r="H1474" t="s">
        <v>23</v>
      </c>
      <c r="I1474" t="s">
        <v>24</v>
      </c>
      <c r="J1474" t="s">
        <v>1989</v>
      </c>
      <c r="K1474" t="s">
        <v>26</v>
      </c>
      <c r="L1474">
        <v>8.67</v>
      </c>
    </row>
    <row r="1475" spans="1:12" x14ac:dyDescent="0.3">
      <c r="A1475" t="s">
        <v>2996</v>
      </c>
      <c r="B1475">
        <v>1</v>
      </c>
      <c r="C1475">
        <v>12</v>
      </c>
      <c r="D1475">
        <v>2016</v>
      </c>
      <c r="E1475" t="s">
        <v>975</v>
      </c>
      <c r="F1475" t="s">
        <v>930</v>
      </c>
      <c r="G1475" t="s">
        <v>2446</v>
      </c>
      <c r="H1475" t="s">
        <v>14</v>
      </c>
      <c r="I1475" t="s">
        <v>61</v>
      </c>
      <c r="J1475" t="s">
        <v>2997</v>
      </c>
      <c r="K1475" t="s">
        <v>17</v>
      </c>
      <c r="L1475">
        <v>6.6879999999999997</v>
      </c>
    </row>
    <row r="1476" spans="1:12" x14ac:dyDescent="0.3">
      <c r="A1476" t="s">
        <v>2998</v>
      </c>
      <c r="B1476">
        <v>19</v>
      </c>
      <c r="C1476">
        <v>11</v>
      </c>
      <c r="D1476">
        <v>2017</v>
      </c>
      <c r="E1476" t="s">
        <v>2999</v>
      </c>
      <c r="F1476" t="s">
        <v>30</v>
      </c>
      <c r="G1476" t="s">
        <v>3000</v>
      </c>
      <c r="H1476" t="s">
        <v>60</v>
      </c>
      <c r="I1476" t="s">
        <v>90</v>
      </c>
      <c r="J1476" t="s">
        <v>3001</v>
      </c>
      <c r="K1476" t="s">
        <v>26</v>
      </c>
      <c r="L1476">
        <v>17.28</v>
      </c>
    </row>
    <row r="1477" spans="1:12" x14ac:dyDescent="0.3">
      <c r="A1477" t="s">
        <v>2998</v>
      </c>
      <c r="B1477">
        <v>19</v>
      </c>
      <c r="C1477">
        <v>11</v>
      </c>
      <c r="D1477">
        <v>2017</v>
      </c>
      <c r="E1477" t="s">
        <v>2999</v>
      </c>
      <c r="F1477" t="s">
        <v>30</v>
      </c>
      <c r="G1477" t="s">
        <v>3000</v>
      </c>
      <c r="H1477" t="s">
        <v>60</v>
      </c>
      <c r="I1477" t="s">
        <v>90</v>
      </c>
      <c r="J1477" t="s">
        <v>2304</v>
      </c>
      <c r="K1477" t="s">
        <v>26</v>
      </c>
      <c r="L1477">
        <v>17.712</v>
      </c>
    </row>
    <row r="1478" spans="1:12" x14ac:dyDescent="0.3">
      <c r="A1478" t="s">
        <v>3002</v>
      </c>
      <c r="B1478">
        <v>19</v>
      </c>
      <c r="C1478">
        <v>3</v>
      </c>
      <c r="D1478">
        <v>2018</v>
      </c>
      <c r="E1478" t="s">
        <v>3004</v>
      </c>
      <c r="F1478" t="s">
        <v>30</v>
      </c>
      <c r="G1478" t="s">
        <v>2135</v>
      </c>
      <c r="H1478" t="s">
        <v>60</v>
      </c>
      <c r="I1478" t="s">
        <v>90</v>
      </c>
      <c r="J1478" t="s">
        <v>3005</v>
      </c>
      <c r="K1478" t="s">
        <v>26</v>
      </c>
      <c r="L1478">
        <v>28.91</v>
      </c>
    </row>
    <row r="1479" spans="1:12" x14ac:dyDescent="0.3">
      <c r="A1479" t="s">
        <v>3006</v>
      </c>
      <c r="B1479">
        <v>13</v>
      </c>
      <c r="C1479">
        <v>11</v>
      </c>
      <c r="D1479">
        <v>2017</v>
      </c>
      <c r="E1479" t="s">
        <v>2260</v>
      </c>
      <c r="F1479" t="s">
        <v>30</v>
      </c>
      <c r="G1479" t="s">
        <v>3007</v>
      </c>
      <c r="H1479" t="s">
        <v>14</v>
      </c>
      <c r="I1479" t="s">
        <v>15</v>
      </c>
      <c r="J1479" t="s">
        <v>1914</v>
      </c>
      <c r="K1479" t="s">
        <v>26</v>
      </c>
      <c r="L1479">
        <v>52.136000000000003</v>
      </c>
    </row>
    <row r="1480" spans="1:12" x14ac:dyDescent="0.3">
      <c r="A1480" t="s">
        <v>3008</v>
      </c>
      <c r="B1480">
        <v>19</v>
      </c>
      <c r="C1480">
        <v>11</v>
      </c>
      <c r="D1480">
        <v>2018</v>
      </c>
      <c r="E1480" t="s">
        <v>1391</v>
      </c>
      <c r="F1480" t="s">
        <v>119</v>
      </c>
      <c r="G1480" t="s">
        <v>298</v>
      </c>
      <c r="H1480" t="s">
        <v>14</v>
      </c>
      <c r="I1480" t="s">
        <v>24</v>
      </c>
      <c r="J1480" t="s">
        <v>1224</v>
      </c>
      <c r="K1480" t="s">
        <v>41</v>
      </c>
      <c r="L1480">
        <v>31.968</v>
      </c>
    </row>
    <row r="1481" spans="1:12" x14ac:dyDescent="0.3">
      <c r="A1481" t="s">
        <v>3009</v>
      </c>
      <c r="B1481">
        <v>2</v>
      </c>
      <c r="C1481">
        <v>12</v>
      </c>
      <c r="D1481">
        <v>2017</v>
      </c>
      <c r="E1481" t="s">
        <v>118</v>
      </c>
      <c r="F1481" t="s">
        <v>30</v>
      </c>
      <c r="G1481" t="s">
        <v>1101</v>
      </c>
      <c r="H1481" t="s">
        <v>14</v>
      </c>
      <c r="I1481" t="s">
        <v>24</v>
      </c>
      <c r="J1481" t="s">
        <v>3010</v>
      </c>
      <c r="K1481" t="s">
        <v>26</v>
      </c>
      <c r="L1481">
        <v>25.92</v>
      </c>
    </row>
    <row r="1482" spans="1:12" x14ac:dyDescent="0.3">
      <c r="A1482" t="s">
        <v>3009</v>
      </c>
      <c r="B1482">
        <v>2</v>
      </c>
      <c r="C1482">
        <v>12</v>
      </c>
      <c r="D1482">
        <v>2017</v>
      </c>
      <c r="E1482" t="s">
        <v>118</v>
      </c>
      <c r="F1482" t="s">
        <v>30</v>
      </c>
      <c r="G1482" t="s">
        <v>1101</v>
      </c>
      <c r="H1482" t="s">
        <v>14</v>
      </c>
      <c r="I1482" t="s">
        <v>24</v>
      </c>
      <c r="J1482" t="s">
        <v>3011</v>
      </c>
      <c r="K1482" t="s">
        <v>26</v>
      </c>
      <c r="L1482">
        <v>40.46</v>
      </c>
    </row>
    <row r="1483" spans="1:12" x14ac:dyDescent="0.3">
      <c r="A1483" t="s">
        <v>3009</v>
      </c>
      <c r="B1483">
        <v>2</v>
      </c>
      <c r="C1483">
        <v>12</v>
      </c>
      <c r="D1483">
        <v>2017</v>
      </c>
      <c r="E1483" t="s">
        <v>118</v>
      </c>
      <c r="F1483" t="s">
        <v>30</v>
      </c>
      <c r="G1483" t="s">
        <v>1101</v>
      </c>
      <c r="H1483" t="s">
        <v>14</v>
      </c>
      <c r="I1483" t="s">
        <v>24</v>
      </c>
      <c r="J1483" t="s">
        <v>3012</v>
      </c>
      <c r="K1483" t="s">
        <v>26</v>
      </c>
      <c r="L1483">
        <v>33.869999999999997</v>
      </c>
    </row>
    <row r="1484" spans="1:12" x14ac:dyDescent="0.3">
      <c r="A1484" t="s">
        <v>3013</v>
      </c>
      <c r="B1484">
        <v>25</v>
      </c>
      <c r="C1484">
        <v>8</v>
      </c>
      <c r="D1484">
        <v>2018</v>
      </c>
      <c r="E1484" t="s">
        <v>1912</v>
      </c>
      <c r="F1484" t="s">
        <v>12</v>
      </c>
      <c r="G1484" t="s">
        <v>2405</v>
      </c>
      <c r="H1484" t="s">
        <v>14</v>
      </c>
      <c r="I1484" t="s">
        <v>15</v>
      </c>
      <c r="J1484" t="s">
        <v>1383</v>
      </c>
      <c r="K1484" t="s">
        <v>26</v>
      </c>
      <c r="L1484">
        <v>9.7279999999999998</v>
      </c>
    </row>
    <row r="1485" spans="1:12" x14ac:dyDescent="0.3">
      <c r="A1485" t="s">
        <v>3013</v>
      </c>
      <c r="B1485">
        <v>25</v>
      </c>
      <c r="C1485">
        <v>8</v>
      </c>
      <c r="D1485">
        <v>2018</v>
      </c>
      <c r="E1485" t="s">
        <v>1912</v>
      </c>
      <c r="F1485" t="s">
        <v>12</v>
      </c>
      <c r="G1485" t="s">
        <v>2405</v>
      </c>
      <c r="H1485" t="s">
        <v>14</v>
      </c>
      <c r="I1485" t="s">
        <v>15</v>
      </c>
      <c r="J1485" t="s">
        <v>3014</v>
      </c>
      <c r="K1485" t="s">
        <v>26</v>
      </c>
      <c r="L1485">
        <v>3.4239999999999999</v>
      </c>
    </row>
    <row r="1486" spans="1:12" x14ac:dyDescent="0.3">
      <c r="A1486" t="s">
        <v>3015</v>
      </c>
      <c r="B1486">
        <v>14</v>
      </c>
      <c r="C1486">
        <v>10</v>
      </c>
      <c r="D1486">
        <v>2017</v>
      </c>
      <c r="E1486" t="s">
        <v>3017</v>
      </c>
      <c r="F1486" t="s">
        <v>30</v>
      </c>
      <c r="G1486" t="s">
        <v>1777</v>
      </c>
      <c r="H1486" t="s">
        <v>23</v>
      </c>
      <c r="I1486" t="s">
        <v>24</v>
      </c>
      <c r="J1486" t="s">
        <v>3018</v>
      </c>
      <c r="K1486" t="s">
        <v>41</v>
      </c>
      <c r="L1486">
        <v>177</v>
      </c>
    </row>
    <row r="1487" spans="1:12" x14ac:dyDescent="0.3">
      <c r="A1487" t="s">
        <v>3019</v>
      </c>
      <c r="B1487">
        <v>27</v>
      </c>
      <c r="C1487">
        <v>11</v>
      </c>
      <c r="D1487">
        <v>2015</v>
      </c>
      <c r="E1487" t="s">
        <v>3021</v>
      </c>
      <c r="F1487" t="s">
        <v>30</v>
      </c>
      <c r="G1487" t="s">
        <v>3022</v>
      </c>
      <c r="H1487" t="s">
        <v>14</v>
      </c>
      <c r="I1487" t="s">
        <v>90</v>
      </c>
      <c r="J1487" t="s">
        <v>3023</v>
      </c>
      <c r="K1487" t="s">
        <v>26</v>
      </c>
      <c r="L1487">
        <v>3.76</v>
      </c>
    </row>
    <row r="1488" spans="1:12" x14ac:dyDescent="0.3">
      <c r="A1488" t="s">
        <v>3024</v>
      </c>
      <c r="B1488">
        <v>3</v>
      </c>
      <c r="C1488">
        <v>11</v>
      </c>
      <c r="D1488">
        <v>2016</v>
      </c>
      <c r="E1488" t="s">
        <v>1310</v>
      </c>
      <c r="F1488" t="s">
        <v>30</v>
      </c>
      <c r="G1488" t="s">
        <v>3025</v>
      </c>
      <c r="H1488" t="s">
        <v>60</v>
      </c>
      <c r="I1488" t="s">
        <v>24</v>
      </c>
      <c r="J1488" t="s">
        <v>3026</v>
      </c>
      <c r="K1488" t="s">
        <v>41</v>
      </c>
      <c r="L1488">
        <v>1212.848</v>
      </c>
    </row>
    <row r="1489" spans="1:12" x14ac:dyDescent="0.3">
      <c r="A1489" t="s">
        <v>3024</v>
      </c>
      <c r="B1489">
        <v>3</v>
      </c>
      <c r="C1489">
        <v>11</v>
      </c>
      <c r="D1489">
        <v>2016</v>
      </c>
      <c r="E1489" t="s">
        <v>1310</v>
      </c>
      <c r="F1489" t="s">
        <v>30</v>
      </c>
      <c r="G1489" t="s">
        <v>3025</v>
      </c>
      <c r="H1489" t="s">
        <v>60</v>
      </c>
      <c r="I1489" t="s">
        <v>24</v>
      </c>
      <c r="J1489" t="s">
        <v>3027</v>
      </c>
      <c r="K1489" t="s">
        <v>41</v>
      </c>
      <c r="L1489">
        <v>89.97</v>
      </c>
    </row>
    <row r="1490" spans="1:12" x14ac:dyDescent="0.3">
      <c r="A1490" t="s">
        <v>3024</v>
      </c>
      <c r="B1490">
        <v>3</v>
      </c>
      <c r="C1490">
        <v>11</v>
      </c>
      <c r="D1490">
        <v>2016</v>
      </c>
      <c r="E1490" t="s">
        <v>1310</v>
      </c>
      <c r="F1490" t="s">
        <v>30</v>
      </c>
      <c r="G1490" t="s">
        <v>3025</v>
      </c>
      <c r="H1490" t="s">
        <v>60</v>
      </c>
      <c r="I1490" t="s">
        <v>24</v>
      </c>
      <c r="J1490" t="s">
        <v>1080</v>
      </c>
      <c r="K1490" t="s">
        <v>17</v>
      </c>
      <c r="L1490">
        <v>42.6</v>
      </c>
    </row>
    <row r="1491" spans="1:12" x14ac:dyDescent="0.3">
      <c r="A1491" t="s">
        <v>3028</v>
      </c>
      <c r="B1491">
        <v>29</v>
      </c>
      <c r="C1491">
        <v>11</v>
      </c>
      <c r="D1491">
        <v>2015</v>
      </c>
      <c r="E1491" t="s">
        <v>3030</v>
      </c>
      <c r="F1491" t="s">
        <v>30</v>
      </c>
      <c r="G1491" t="s">
        <v>3031</v>
      </c>
      <c r="H1491" t="s">
        <v>14</v>
      </c>
      <c r="I1491" t="s">
        <v>90</v>
      </c>
      <c r="J1491" t="s">
        <v>2421</v>
      </c>
      <c r="K1491" t="s">
        <v>26</v>
      </c>
      <c r="L1491">
        <v>5.04</v>
      </c>
    </row>
    <row r="1492" spans="1:12" x14ac:dyDescent="0.3">
      <c r="A1492" t="s">
        <v>3032</v>
      </c>
      <c r="B1492">
        <v>30</v>
      </c>
      <c r="C1492">
        <v>4</v>
      </c>
      <c r="D1492">
        <v>2018</v>
      </c>
      <c r="E1492" t="s">
        <v>3034</v>
      </c>
      <c r="F1492" t="s">
        <v>12</v>
      </c>
      <c r="G1492" t="s">
        <v>2459</v>
      </c>
      <c r="H1492" t="s">
        <v>23</v>
      </c>
      <c r="I1492" t="s">
        <v>90</v>
      </c>
      <c r="J1492" t="s">
        <v>127</v>
      </c>
      <c r="K1492" t="s">
        <v>26</v>
      </c>
      <c r="L1492">
        <v>62.96</v>
      </c>
    </row>
    <row r="1493" spans="1:12" x14ac:dyDescent="0.3">
      <c r="A1493" t="s">
        <v>3035</v>
      </c>
      <c r="B1493">
        <v>24</v>
      </c>
      <c r="C1493">
        <v>11</v>
      </c>
      <c r="D1493">
        <v>2018</v>
      </c>
      <c r="E1493" t="s">
        <v>326</v>
      </c>
      <c r="F1493" t="s">
        <v>30</v>
      </c>
      <c r="G1493" t="s">
        <v>3036</v>
      </c>
      <c r="H1493" t="s">
        <v>23</v>
      </c>
      <c r="I1493" t="s">
        <v>90</v>
      </c>
      <c r="J1493" t="s">
        <v>3037</v>
      </c>
      <c r="K1493" t="s">
        <v>26</v>
      </c>
      <c r="L1493">
        <v>5.88</v>
      </c>
    </row>
    <row r="1494" spans="1:12" x14ac:dyDescent="0.3">
      <c r="A1494" t="s">
        <v>3035</v>
      </c>
      <c r="B1494">
        <v>24</v>
      </c>
      <c r="C1494">
        <v>11</v>
      </c>
      <c r="D1494">
        <v>2018</v>
      </c>
      <c r="E1494" t="s">
        <v>326</v>
      </c>
      <c r="F1494" t="s">
        <v>30</v>
      </c>
      <c r="G1494" t="s">
        <v>3036</v>
      </c>
      <c r="H1494" t="s">
        <v>23</v>
      </c>
      <c r="I1494" t="s">
        <v>90</v>
      </c>
      <c r="J1494" t="s">
        <v>922</v>
      </c>
      <c r="K1494" t="s">
        <v>17</v>
      </c>
      <c r="L1494">
        <v>977.29200000000003</v>
      </c>
    </row>
    <row r="1495" spans="1:12" x14ac:dyDescent="0.3">
      <c r="A1495" t="s">
        <v>3038</v>
      </c>
      <c r="B1495">
        <v>30</v>
      </c>
      <c r="C1495">
        <v>10</v>
      </c>
      <c r="D1495">
        <v>2018</v>
      </c>
      <c r="E1495" t="s">
        <v>844</v>
      </c>
      <c r="F1495" t="s">
        <v>30</v>
      </c>
      <c r="G1495" t="s">
        <v>3040</v>
      </c>
      <c r="H1495" t="s">
        <v>23</v>
      </c>
      <c r="I1495" t="s">
        <v>24</v>
      </c>
      <c r="J1495" t="s">
        <v>2257</v>
      </c>
      <c r="K1495" t="s">
        <v>17</v>
      </c>
      <c r="L1495">
        <v>9.64</v>
      </c>
    </row>
    <row r="1496" spans="1:12" x14ac:dyDescent="0.3">
      <c r="A1496" t="s">
        <v>3041</v>
      </c>
      <c r="B1496">
        <v>17</v>
      </c>
      <c r="C1496">
        <v>12</v>
      </c>
      <c r="D1496">
        <v>2015</v>
      </c>
      <c r="E1496" t="s">
        <v>1099</v>
      </c>
      <c r="F1496" t="s">
        <v>12</v>
      </c>
      <c r="G1496" t="s">
        <v>1032</v>
      </c>
      <c r="H1496" t="s">
        <v>14</v>
      </c>
      <c r="I1496" t="s">
        <v>15</v>
      </c>
      <c r="J1496" t="s">
        <v>2426</v>
      </c>
      <c r="K1496" t="s">
        <v>26</v>
      </c>
      <c r="L1496">
        <v>40.049999999999997</v>
      </c>
    </row>
    <row r="1497" spans="1:12" x14ac:dyDescent="0.3">
      <c r="A1497" t="s">
        <v>3043</v>
      </c>
      <c r="B1497">
        <v>4</v>
      </c>
      <c r="C1497">
        <v>9</v>
      </c>
      <c r="D1497">
        <v>2018</v>
      </c>
      <c r="E1497" t="s">
        <v>1330</v>
      </c>
      <c r="F1497" t="s">
        <v>30</v>
      </c>
      <c r="G1497" t="s">
        <v>3045</v>
      </c>
      <c r="H1497" t="s">
        <v>14</v>
      </c>
      <c r="I1497" t="s">
        <v>61</v>
      </c>
      <c r="J1497" t="s">
        <v>2503</v>
      </c>
      <c r="K1497" t="s">
        <v>26</v>
      </c>
      <c r="L1497">
        <v>10.192</v>
      </c>
    </row>
    <row r="1498" spans="1:12" x14ac:dyDescent="0.3">
      <c r="A1498" t="s">
        <v>3043</v>
      </c>
      <c r="B1498">
        <v>4</v>
      </c>
      <c r="C1498">
        <v>9</v>
      </c>
      <c r="D1498">
        <v>2018</v>
      </c>
      <c r="E1498" t="s">
        <v>1330</v>
      </c>
      <c r="F1498" t="s">
        <v>30</v>
      </c>
      <c r="G1498" t="s">
        <v>3045</v>
      </c>
      <c r="H1498" t="s">
        <v>14</v>
      </c>
      <c r="I1498" t="s">
        <v>61</v>
      </c>
      <c r="J1498" t="s">
        <v>3046</v>
      </c>
      <c r="K1498" t="s">
        <v>26</v>
      </c>
      <c r="L1498">
        <v>16.783999999999999</v>
      </c>
    </row>
    <row r="1499" spans="1:12" x14ac:dyDescent="0.3">
      <c r="A1499" t="s">
        <v>3043</v>
      </c>
      <c r="B1499">
        <v>4</v>
      </c>
      <c r="C1499">
        <v>9</v>
      </c>
      <c r="D1499">
        <v>2018</v>
      </c>
      <c r="E1499" t="s">
        <v>1330</v>
      </c>
      <c r="F1499" t="s">
        <v>30</v>
      </c>
      <c r="G1499" t="s">
        <v>3045</v>
      </c>
      <c r="H1499" t="s">
        <v>14</v>
      </c>
      <c r="I1499" t="s">
        <v>61</v>
      </c>
      <c r="J1499" t="s">
        <v>516</v>
      </c>
      <c r="K1499" t="s">
        <v>26</v>
      </c>
      <c r="L1499">
        <v>13.12</v>
      </c>
    </row>
    <row r="1500" spans="1:12" x14ac:dyDescent="0.3">
      <c r="A1500" t="s">
        <v>3047</v>
      </c>
      <c r="B1500">
        <v>17</v>
      </c>
      <c r="C1500">
        <v>10</v>
      </c>
      <c r="D1500">
        <v>2017</v>
      </c>
      <c r="E1500" t="s">
        <v>1271</v>
      </c>
      <c r="F1500" t="s">
        <v>119</v>
      </c>
      <c r="G1500" t="s">
        <v>450</v>
      </c>
      <c r="H1500" t="s">
        <v>60</v>
      </c>
      <c r="I1500" t="s">
        <v>24</v>
      </c>
      <c r="J1500" t="s">
        <v>346</v>
      </c>
      <c r="K1500" t="s">
        <v>26</v>
      </c>
      <c r="L1500">
        <v>18.16</v>
      </c>
    </row>
    <row r="1501" spans="1:12" x14ac:dyDescent="0.3">
      <c r="A1501" t="s">
        <v>3049</v>
      </c>
      <c r="B1501">
        <v>12</v>
      </c>
      <c r="C1501">
        <v>11</v>
      </c>
      <c r="D1501">
        <v>2018</v>
      </c>
      <c r="E1501" t="s">
        <v>3050</v>
      </c>
      <c r="F1501" t="s">
        <v>30</v>
      </c>
      <c r="G1501" t="s">
        <v>986</v>
      </c>
      <c r="H1501" t="s">
        <v>14</v>
      </c>
      <c r="I1501" t="s">
        <v>61</v>
      </c>
      <c r="J1501" t="s">
        <v>569</v>
      </c>
      <c r="K1501" t="s">
        <v>26</v>
      </c>
      <c r="L1501">
        <v>16.056000000000001</v>
      </c>
    </row>
    <row r="1502" spans="1:12" x14ac:dyDescent="0.3">
      <c r="A1502" t="s">
        <v>3049</v>
      </c>
      <c r="B1502">
        <v>12</v>
      </c>
      <c r="C1502">
        <v>11</v>
      </c>
      <c r="D1502">
        <v>2018</v>
      </c>
      <c r="E1502" t="s">
        <v>3050</v>
      </c>
      <c r="F1502" t="s">
        <v>30</v>
      </c>
      <c r="G1502" t="s">
        <v>986</v>
      </c>
      <c r="H1502" t="s">
        <v>14</v>
      </c>
      <c r="I1502" t="s">
        <v>61</v>
      </c>
      <c r="J1502" t="s">
        <v>3051</v>
      </c>
      <c r="K1502" t="s">
        <v>26</v>
      </c>
      <c r="L1502">
        <v>223.05600000000001</v>
      </c>
    </row>
    <row r="1503" spans="1:12" x14ac:dyDescent="0.3">
      <c r="A1503" t="s">
        <v>3049</v>
      </c>
      <c r="B1503">
        <v>12</v>
      </c>
      <c r="C1503">
        <v>11</v>
      </c>
      <c r="D1503">
        <v>2018</v>
      </c>
      <c r="E1503" t="s">
        <v>3050</v>
      </c>
      <c r="F1503" t="s">
        <v>30</v>
      </c>
      <c r="G1503" t="s">
        <v>986</v>
      </c>
      <c r="H1503" t="s">
        <v>14</v>
      </c>
      <c r="I1503" t="s">
        <v>61</v>
      </c>
      <c r="J1503" t="s">
        <v>2649</v>
      </c>
      <c r="K1503" t="s">
        <v>26</v>
      </c>
      <c r="L1503">
        <v>540.048</v>
      </c>
    </row>
    <row r="1504" spans="1:12" x14ac:dyDescent="0.3">
      <c r="A1504" t="s">
        <v>3052</v>
      </c>
      <c r="B1504">
        <v>24</v>
      </c>
      <c r="C1504">
        <v>11</v>
      </c>
      <c r="D1504">
        <v>2017</v>
      </c>
      <c r="E1504" t="s">
        <v>313</v>
      </c>
      <c r="F1504" t="s">
        <v>30</v>
      </c>
      <c r="G1504" t="s">
        <v>2547</v>
      </c>
      <c r="H1504" t="s">
        <v>60</v>
      </c>
      <c r="I1504" t="s">
        <v>24</v>
      </c>
      <c r="J1504" t="s">
        <v>3053</v>
      </c>
      <c r="K1504" t="s">
        <v>41</v>
      </c>
      <c r="L1504">
        <v>33.520000000000003</v>
      </c>
    </row>
    <row r="1505" spans="1:12" x14ac:dyDescent="0.3">
      <c r="A1505" t="s">
        <v>3052</v>
      </c>
      <c r="B1505">
        <v>24</v>
      </c>
      <c r="C1505">
        <v>11</v>
      </c>
      <c r="D1505">
        <v>2017</v>
      </c>
      <c r="E1505" t="s">
        <v>313</v>
      </c>
      <c r="F1505" t="s">
        <v>30</v>
      </c>
      <c r="G1505" t="s">
        <v>2547</v>
      </c>
      <c r="H1505" t="s">
        <v>60</v>
      </c>
      <c r="I1505" t="s">
        <v>24</v>
      </c>
      <c r="J1505" t="s">
        <v>1500</v>
      </c>
      <c r="K1505" t="s">
        <v>17</v>
      </c>
      <c r="L1505">
        <v>9.94</v>
      </c>
    </row>
    <row r="1506" spans="1:12" x14ac:dyDescent="0.3">
      <c r="A1506" t="s">
        <v>3054</v>
      </c>
      <c r="B1506">
        <v>1</v>
      </c>
      <c r="C1506">
        <v>8</v>
      </c>
      <c r="D1506">
        <v>2016</v>
      </c>
      <c r="E1506" t="s">
        <v>3056</v>
      </c>
      <c r="F1506" t="s">
        <v>30</v>
      </c>
      <c r="G1506" t="s">
        <v>3057</v>
      </c>
      <c r="H1506" t="s">
        <v>60</v>
      </c>
      <c r="I1506" t="s">
        <v>24</v>
      </c>
      <c r="J1506" t="s">
        <v>186</v>
      </c>
      <c r="K1506" t="s">
        <v>26</v>
      </c>
      <c r="L1506">
        <v>6.72</v>
      </c>
    </row>
    <row r="1507" spans="1:12" x14ac:dyDescent="0.3">
      <c r="A1507" t="s">
        <v>3054</v>
      </c>
      <c r="B1507">
        <v>1</v>
      </c>
      <c r="C1507">
        <v>8</v>
      </c>
      <c r="D1507">
        <v>2016</v>
      </c>
      <c r="E1507" t="s">
        <v>3056</v>
      </c>
      <c r="F1507" t="s">
        <v>30</v>
      </c>
      <c r="G1507" t="s">
        <v>3057</v>
      </c>
      <c r="H1507" t="s">
        <v>60</v>
      </c>
      <c r="I1507" t="s">
        <v>24</v>
      </c>
      <c r="J1507" t="s">
        <v>3058</v>
      </c>
      <c r="K1507" t="s">
        <v>17</v>
      </c>
      <c r="L1507">
        <v>1004.976</v>
      </c>
    </row>
    <row r="1508" spans="1:12" x14ac:dyDescent="0.3">
      <c r="A1508" t="s">
        <v>3059</v>
      </c>
      <c r="B1508">
        <v>24</v>
      </c>
      <c r="C1508">
        <v>12</v>
      </c>
      <c r="D1508">
        <v>2018</v>
      </c>
      <c r="E1508" t="s">
        <v>1031</v>
      </c>
      <c r="F1508" t="s">
        <v>30</v>
      </c>
      <c r="G1508" t="s">
        <v>3060</v>
      </c>
      <c r="H1508" t="s">
        <v>14</v>
      </c>
      <c r="I1508" t="s">
        <v>90</v>
      </c>
      <c r="J1508" t="s">
        <v>2918</v>
      </c>
      <c r="K1508" t="s">
        <v>26</v>
      </c>
      <c r="L1508">
        <v>17.88</v>
      </c>
    </row>
    <row r="1509" spans="1:12" x14ac:dyDescent="0.3">
      <c r="A1509" t="s">
        <v>3061</v>
      </c>
      <c r="B1509">
        <v>17</v>
      </c>
      <c r="C1509">
        <v>9</v>
      </c>
      <c r="D1509">
        <v>2017</v>
      </c>
      <c r="E1509" t="s">
        <v>213</v>
      </c>
      <c r="F1509" t="s">
        <v>30</v>
      </c>
      <c r="G1509" t="s">
        <v>3007</v>
      </c>
      <c r="H1509" t="s">
        <v>14</v>
      </c>
      <c r="I1509" t="s">
        <v>15</v>
      </c>
      <c r="J1509" t="s">
        <v>3062</v>
      </c>
      <c r="K1509" t="s">
        <v>41</v>
      </c>
      <c r="L1509">
        <v>396</v>
      </c>
    </row>
    <row r="1510" spans="1:12" x14ac:dyDescent="0.3">
      <c r="A1510" t="s">
        <v>3063</v>
      </c>
      <c r="B1510">
        <v>10</v>
      </c>
      <c r="C1510">
        <v>12</v>
      </c>
      <c r="D1510">
        <v>2018</v>
      </c>
      <c r="E1510" t="s">
        <v>1404</v>
      </c>
      <c r="F1510" t="s">
        <v>930</v>
      </c>
      <c r="G1510" t="s">
        <v>387</v>
      </c>
      <c r="H1510" t="s">
        <v>60</v>
      </c>
      <c r="I1510" t="s">
        <v>61</v>
      </c>
      <c r="J1510" t="s">
        <v>3064</v>
      </c>
      <c r="K1510" t="s">
        <v>26</v>
      </c>
      <c r="L1510">
        <v>34.5</v>
      </c>
    </row>
    <row r="1511" spans="1:12" x14ac:dyDescent="0.3">
      <c r="A1511" t="s">
        <v>3065</v>
      </c>
      <c r="B1511">
        <v>12</v>
      </c>
      <c r="C1511">
        <v>9</v>
      </c>
      <c r="D1511">
        <v>2018</v>
      </c>
      <c r="E1511" t="s">
        <v>133</v>
      </c>
      <c r="F1511" t="s">
        <v>119</v>
      </c>
      <c r="G1511" t="s">
        <v>2120</v>
      </c>
      <c r="H1511" t="s">
        <v>14</v>
      </c>
      <c r="I1511" t="s">
        <v>24</v>
      </c>
      <c r="J1511" t="s">
        <v>2997</v>
      </c>
      <c r="K1511" t="s">
        <v>17</v>
      </c>
      <c r="L1511">
        <v>8.36</v>
      </c>
    </row>
    <row r="1512" spans="1:12" x14ac:dyDescent="0.3">
      <c r="A1512" t="s">
        <v>3066</v>
      </c>
      <c r="B1512">
        <v>24</v>
      </c>
      <c r="C1512">
        <v>6</v>
      </c>
      <c r="D1512">
        <v>2018</v>
      </c>
      <c r="E1512" t="s">
        <v>3067</v>
      </c>
      <c r="F1512" t="s">
        <v>30</v>
      </c>
      <c r="G1512" t="s">
        <v>2973</v>
      </c>
      <c r="H1512" t="s">
        <v>23</v>
      </c>
      <c r="I1512" t="s">
        <v>24</v>
      </c>
      <c r="J1512" t="s">
        <v>801</v>
      </c>
      <c r="K1512" t="s">
        <v>26</v>
      </c>
      <c r="L1512">
        <v>385.6</v>
      </c>
    </row>
    <row r="1513" spans="1:12" x14ac:dyDescent="0.3">
      <c r="A1513" t="s">
        <v>3066</v>
      </c>
      <c r="B1513">
        <v>24</v>
      </c>
      <c r="C1513">
        <v>6</v>
      </c>
      <c r="D1513">
        <v>2018</v>
      </c>
      <c r="E1513" t="s">
        <v>3067</v>
      </c>
      <c r="F1513" t="s">
        <v>30</v>
      </c>
      <c r="G1513" t="s">
        <v>2973</v>
      </c>
      <c r="H1513" t="s">
        <v>23</v>
      </c>
      <c r="I1513" t="s">
        <v>24</v>
      </c>
      <c r="J1513" t="s">
        <v>550</v>
      </c>
      <c r="K1513" t="s">
        <v>26</v>
      </c>
      <c r="L1513">
        <v>35.82</v>
      </c>
    </row>
    <row r="1514" spans="1:12" x14ac:dyDescent="0.3">
      <c r="A1514" t="s">
        <v>3068</v>
      </c>
      <c r="B1514">
        <v>18</v>
      </c>
      <c r="C1514">
        <v>8</v>
      </c>
      <c r="D1514">
        <v>2018</v>
      </c>
      <c r="E1514" t="s">
        <v>3069</v>
      </c>
      <c r="F1514" t="s">
        <v>30</v>
      </c>
      <c r="G1514" t="s">
        <v>960</v>
      </c>
      <c r="H1514" t="s">
        <v>14</v>
      </c>
      <c r="I1514" t="s">
        <v>61</v>
      </c>
      <c r="J1514" t="s">
        <v>667</v>
      </c>
      <c r="K1514" t="s">
        <v>26</v>
      </c>
      <c r="L1514">
        <v>200.06399999999999</v>
      </c>
    </row>
    <row r="1515" spans="1:12" x14ac:dyDescent="0.3">
      <c r="A1515" t="s">
        <v>3068</v>
      </c>
      <c r="B1515">
        <v>18</v>
      </c>
      <c r="C1515">
        <v>8</v>
      </c>
      <c r="D1515">
        <v>2018</v>
      </c>
      <c r="E1515" t="s">
        <v>3069</v>
      </c>
      <c r="F1515" t="s">
        <v>30</v>
      </c>
      <c r="G1515" t="s">
        <v>960</v>
      </c>
      <c r="H1515" t="s">
        <v>14</v>
      </c>
      <c r="I1515" t="s">
        <v>61</v>
      </c>
      <c r="J1515" t="s">
        <v>1156</v>
      </c>
      <c r="K1515" t="s">
        <v>26</v>
      </c>
      <c r="L1515">
        <v>21.38</v>
      </c>
    </row>
    <row r="1516" spans="1:12" x14ac:dyDescent="0.3">
      <c r="A1516" t="s">
        <v>3068</v>
      </c>
      <c r="B1516">
        <v>18</v>
      </c>
      <c r="C1516">
        <v>8</v>
      </c>
      <c r="D1516">
        <v>2018</v>
      </c>
      <c r="E1516" t="s">
        <v>3069</v>
      </c>
      <c r="F1516" t="s">
        <v>30</v>
      </c>
      <c r="G1516" t="s">
        <v>960</v>
      </c>
      <c r="H1516" t="s">
        <v>14</v>
      </c>
      <c r="I1516" t="s">
        <v>61</v>
      </c>
      <c r="J1516" t="s">
        <v>1944</v>
      </c>
      <c r="K1516" t="s">
        <v>26</v>
      </c>
      <c r="L1516">
        <v>6.7439999999999998</v>
      </c>
    </row>
    <row r="1517" spans="1:12" x14ac:dyDescent="0.3">
      <c r="A1517" t="s">
        <v>3070</v>
      </c>
      <c r="B1517">
        <v>11</v>
      </c>
      <c r="C1517">
        <v>12</v>
      </c>
      <c r="D1517">
        <v>2018</v>
      </c>
      <c r="E1517" t="s">
        <v>580</v>
      </c>
      <c r="F1517" t="s">
        <v>30</v>
      </c>
      <c r="G1517" t="s">
        <v>3071</v>
      </c>
      <c r="H1517" t="s">
        <v>14</v>
      </c>
      <c r="I1517" t="s">
        <v>90</v>
      </c>
      <c r="J1517" t="s">
        <v>2834</v>
      </c>
      <c r="K1517" t="s">
        <v>17</v>
      </c>
      <c r="L1517">
        <v>63.686</v>
      </c>
    </row>
    <row r="1518" spans="1:12" x14ac:dyDescent="0.3">
      <c r="A1518" t="s">
        <v>3072</v>
      </c>
      <c r="B1518">
        <v>10</v>
      </c>
      <c r="C1518">
        <v>12</v>
      </c>
      <c r="D1518">
        <v>2018</v>
      </c>
      <c r="E1518" t="s">
        <v>590</v>
      </c>
      <c r="F1518" t="s">
        <v>12</v>
      </c>
      <c r="G1518" t="s">
        <v>1635</v>
      </c>
      <c r="H1518" t="s">
        <v>14</v>
      </c>
      <c r="I1518" t="s">
        <v>24</v>
      </c>
      <c r="J1518" t="s">
        <v>1388</v>
      </c>
      <c r="K1518" t="s">
        <v>17</v>
      </c>
      <c r="L1518">
        <v>1669.6</v>
      </c>
    </row>
    <row r="1519" spans="1:12" x14ac:dyDescent="0.3">
      <c r="A1519" t="s">
        <v>3073</v>
      </c>
      <c r="B1519">
        <v>3</v>
      </c>
      <c r="C1519">
        <v>2</v>
      </c>
      <c r="D1519">
        <v>2015</v>
      </c>
      <c r="E1519" t="s">
        <v>3074</v>
      </c>
      <c r="F1519" t="s">
        <v>12</v>
      </c>
      <c r="G1519" t="s">
        <v>3075</v>
      </c>
      <c r="H1519" t="s">
        <v>14</v>
      </c>
      <c r="I1519" t="s">
        <v>24</v>
      </c>
      <c r="J1519" t="s">
        <v>778</v>
      </c>
      <c r="K1519" t="s">
        <v>26</v>
      </c>
      <c r="L1519">
        <v>83.84</v>
      </c>
    </row>
    <row r="1520" spans="1:12" x14ac:dyDescent="0.3">
      <c r="A1520" t="s">
        <v>3073</v>
      </c>
      <c r="B1520">
        <v>3</v>
      </c>
      <c r="C1520">
        <v>2</v>
      </c>
      <c r="D1520">
        <v>2015</v>
      </c>
      <c r="E1520" t="s">
        <v>3074</v>
      </c>
      <c r="F1520" t="s">
        <v>12</v>
      </c>
      <c r="G1520" t="s">
        <v>3075</v>
      </c>
      <c r="H1520" t="s">
        <v>14</v>
      </c>
      <c r="I1520" t="s">
        <v>24</v>
      </c>
      <c r="J1520" t="s">
        <v>1583</v>
      </c>
      <c r="K1520" t="s">
        <v>26</v>
      </c>
      <c r="L1520">
        <v>13.272</v>
      </c>
    </row>
    <row r="1521" spans="1:12" x14ac:dyDescent="0.3">
      <c r="A1521" t="s">
        <v>3076</v>
      </c>
      <c r="B1521">
        <v>11</v>
      </c>
      <c r="C1521">
        <v>2</v>
      </c>
      <c r="D1521">
        <v>2018</v>
      </c>
      <c r="E1521" t="s">
        <v>3078</v>
      </c>
      <c r="F1521" t="s">
        <v>12</v>
      </c>
      <c r="G1521" t="s">
        <v>608</v>
      </c>
      <c r="H1521" t="s">
        <v>23</v>
      </c>
      <c r="I1521" t="s">
        <v>24</v>
      </c>
      <c r="J1521" t="s">
        <v>2150</v>
      </c>
      <c r="K1521" t="s">
        <v>26</v>
      </c>
      <c r="L1521">
        <v>21.335999999999999</v>
      </c>
    </row>
    <row r="1522" spans="1:12" x14ac:dyDescent="0.3">
      <c r="A1522" t="s">
        <v>3079</v>
      </c>
      <c r="B1522">
        <v>16</v>
      </c>
      <c r="C1522">
        <v>4</v>
      </c>
      <c r="D1522">
        <v>2018</v>
      </c>
      <c r="E1522" t="s">
        <v>503</v>
      </c>
      <c r="F1522" t="s">
        <v>30</v>
      </c>
      <c r="G1522" t="s">
        <v>3081</v>
      </c>
      <c r="H1522" t="s">
        <v>60</v>
      </c>
      <c r="I1522" t="s">
        <v>61</v>
      </c>
      <c r="J1522" t="s">
        <v>3082</v>
      </c>
      <c r="K1522" t="s">
        <v>26</v>
      </c>
      <c r="L1522">
        <v>16.52</v>
      </c>
    </row>
    <row r="1523" spans="1:12" x14ac:dyDescent="0.3">
      <c r="A1523" t="s">
        <v>3083</v>
      </c>
      <c r="B1523">
        <v>6</v>
      </c>
      <c r="C1523">
        <v>12</v>
      </c>
      <c r="D1523">
        <v>2016</v>
      </c>
      <c r="E1523" t="s">
        <v>1337</v>
      </c>
      <c r="F1523" t="s">
        <v>30</v>
      </c>
      <c r="G1523" t="s">
        <v>3084</v>
      </c>
      <c r="H1523" t="s">
        <v>14</v>
      </c>
      <c r="I1523" t="s">
        <v>24</v>
      </c>
      <c r="J1523" t="s">
        <v>1698</v>
      </c>
      <c r="K1523" t="s">
        <v>17</v>
      </c>
      <c r="L1523">
        <v>206.11199999999999</v>
      </c>
    </row>
    <row r="1524" spans="1:12" x14ac:dyDescent="0.3">
      <c r="A1524" t="s">
        <v>3083</v>
      </c>
      <c r="B1524">
        <v>6</v>
      </c>
      <c r="C1524">
        <v>12</v>
      </c>
      <c r="D1524">
        <v>2016</v>
      </c>
      <c r="E1524" t="s">
        <v>1337</v>
      </c>
      <c r="F1524" t="s">
        <v>30</v>
      </c>
      <c r="G1524" t="s">
        <v>3084</v>
      </c>
      <c r="H1524" t="s">
        <v>14</v>
      </c>
      <c r="I1524" t="s">
        <v>24</v>
      </c>
      <c r="J1524" t="s">
        <v>3085</v>
      </c>
      <c r="K1524" t="s">
        <v>26</v>
      </c>
      <c r="L1524">
        <v>19.920000000000002</v>
      </c>
    </row>
    <row r="1525" spans="1:12" x14ac:dyDescent="0.3">
      <c r="A1525" t="s">
        <v>3083</v>
      </c>
      <c r="B1525">
        <v>6</v>
      </c>
      <c r="C1525">
        <v>12</v>
      </c>
      <c r="D1525">
        <v>2016</v>
      </c>
      <c r="E1525" t="s">
        <v>1337</v>
      </c>
      <c r="F1525" t="s">
        <v>30</v>
      </c>
      <c r="G1525" t="s">
        <v>3084</v>
      </c>
      <c r="H1525" t="s">
        <v>14</v>
      </c>
      <c r="I1525" t="s">
        <v>24</v>
      </c>
      <c r="J1525" t="s">
        <v>952</v>
      </c>
      <c r="K1525" t="s">
        <v>26</v>
      </c>
      <c r="L1525">
        <v>198.27199999999999</v>
      </c>
    </row>
    <row r="1526" spans="1:12" x14ac:dyDescent="0.3">
      <c r="A1526" t="s">
        <v>3083</v>
      </c>
      <c r="B1526">
        <v>6</v>
      </c>
      <c r="C1526">
        <v>12</v>
      </c>
      <c r="D1526">
        <v>2016</v>
      </c>
      <c r="E1526" t="s">
        <v>1337</v>
      </c>
      <c r="F1526" t="s">
        <v>30</v>
      </c>
      <c r="G1526" t="s">
        <v>3084</v>
      </c>
      <c r="H1526" t="s">
        <v>14</v>
      </c>
      <c r="I1526" t="s">
        <v>24</v>
      </c>
      <c r="J1526" t="s">
        <v>685</v>
      </c>
      <c r="K1526" t="s">
        <v>26</v>
      </c>
      <c r="L1526">
        <v>247.10400000000001</v>
      </c>
    </row>
    <row r="1527" spans="1:12" x14ac:dyDescent="0.3">
      <c r="A1527" t="s">
        <v>3083</v>
      </c>
      <c r="B1527">
        <v>6</v>
      </c>
      <c r="C1527">
        <v>12</v>
      </c>
      <c r="D1527">
        <v>2016</v>
      </c>
      <c r="E1527" t="s">
        <v>1337</v>
      </c>
      <c r="F1527" t="s">
        <v>30</v>
      </c>
      <c r="G1527" t="s">
        <v>3084</v>
      </c>
      <c r="H1527" t="s">
        <v>14</v>
      </c>
      <c r="I1527" t="s">
        <v>24</v>
      </c>
      <c r="J1527" t="s">
        <v>109</v>
      </c>
      <c r="K1527" t="s">
        <v>26</v>
      </c>
      <c r="L1527">
        <v>86.304000000000002</v>
      </c>
    </row>
    <row r="1528" spans="1:12" x14ac:dyDescent="0.3">
      <c r="A1528" t="s">
        <v>3086</v>
      </c>
      <c r="B1528">
        <v>22</v>
      </c>
      <c r="C1528">
        <v>7</v>
      </c>
      <c r="D1528">
        <v>2017</v>
      </c>
      <c r="E1528" t="s">
        <v>1924</v>
      </c>
      <c r="F1528" t="s">
        <v>30</v>
      </c>
      <c r="G1528" t="s">
        <v>1051</v>
      </c>
      <c r="H1528" t="s">
        <v>14</v>
      </c>
      <c r="I1528" t="s">
        <v>90</v>
      </c>
      <c r="J1528" t="s">
        <v>3087</v>
      </c>
      <c r="K1528" t="s">
        <v>26</v>
      </c>
      <c r="L1528">
        <v>4.16</v>
      </c>
    </row>
    <row r="1529" spans="1:12" x14ac:dyDescent="0.3">
      <c r="A1529" t="s">
        <v>3086</v>
      </c>
      <c r="B1529">
        <v>22</v>
      </c>
      <c r="C1529">
        <v>7</v>
      </c>
      <c r="D1529">
        <v>2017</v>
      </c>
      <c r="E1529" t="s">
        <v>1924</v>
      </c>
      <c r="F1529" t="s">
        <v>30</v>
      </c>
      <c r="G1529" t="s">
        <v>1051</v>
      </c>
      <c r="H1529" t="s">
        <v>14</v>
      </c>
      <c r="I1529" t="s">
        <v>90</v>
      </c>
      <c r="J1529" t="s">
        <v>3088</v>
      </c>
      <c r="K1529" t="s">
        <v>17</v>
      </c>
      <c r="L1529">
        <v>11.648</v>
      </c>
    </row>
    <row r="1530" spans="1:12" x14ac:dyDescent="0.3">
      <c r="A1530" t="s">
        <v>3089</v>
      </c>
      <c r="B1530">
        <v>7</v>
      </c>
      <c r="C1530">
        <v>11</v>
      </c>
      <c r="D1530">
        <v>2016</v>
      </c>
      <c r="E1530" t="s">
        <v>707</v>
      </c>
      <c r="F1530" t="s">
        <v>12</v>
      </c>
      <c r="G1530" t="s">
        <v>1867</v>
      </c>
      <c r="H1530" t="s">
        <v>23</v>
      </c>
      <c r="I1530" t="s">
        <v>90</v>
      </c>
      <c r="J1530" t="s">
        <v>3090</v>
      </c>
      <c r="K1530" t="s">
        <v>26</v>
      </c>
      <c r="L1530">
        <v>26.18</v>
      </c>
    </row>
    <row r="1531" spans="1:12" x14ac:dyDescent="0.3">
      <c r="A1531" t="s">
        <v>3089</v>
      </c>
      <c r="B1531">
        <v>7</v>
      </c>
      <c r="C1531">
        <v>11</v>
      </c>
      <c r="D1531">
        <v>2016</v>
      </c>
      <c r="E1531" t="s">
        <v>707</v>
      </c>
      <c r="F1531" t="s">
        <v>12</v>
      </c>
      <c r="G1531" t="s">
        <v>1867</v>
      </c>
      <c r="H1531" t="s">
        <v>23</v>
      </c>
      <c r="I1531" t="s">
        <v>90</v>
      </c>
      <c r="J1531" t="s">
        <v>3091</v>
      </c>
      <c r="K1531" t="s">
        <v>26</v>
      </c>
      <c r="L1531">
        <v>7.3</v>
      </c>
    </row>
    <row r="1532" spans="1:12" x14ac:dyDescent="0.3">
      <c r="A1532" t="s">
        <v>3092</v>
      </c>
      <c r="B1532">
        <v>26</v>
      </c>
      <c r="C1532">
        <v>3</v>
      </c>
      <c r="D1532">
        <v>2016</v>
      </c>
      <c r="E1532" t="s">
        <v>2239</v>
      </c>
      <c r="F1532" t="s">
        <v>30</v>
      </c>
      <c r="G1532" t="s">
        <v>1807</v>
      </c>
      <c r="H1532" t="s">
        <v>23</v>
      </c>
      <c r="I1532" t="s">
        <v>15</v>
      </c>
      <c r="J1532" t="s">
        <v>3093</v>
      </c>
      <c r="K1532" t="s">
        <v>26</v>
      </c>
      <c r="L1532">
        <v>74.352000000000004</v>
      </c>
    </row>
    <row r="1533" spans="1:12" x14ac:dyDescent="0.3">
      <c r="A1533" t="s">
        <v>3094</v>
      </c>
      <c r="B1533">
        <v>31</v>
      </c>
      <c r="C1533">
        <v>8</v>
      </c>
      <c r="D1533">
        <v>2018</v>
      </c>
      <c r="E1533" t="s">
        <v>3096</v>
      </c>
      <c r="F1533" t="s">
        <v>30</v>
      </c>
      <c r="G1533" t="s">
        <v>1401</v>
      </c>
      <c r="H1533" t="s">
        <v>14</v>
      </c>
      <c r="I1533" t="s">
        <v>24</v>
      </c>
      <c r="J1533" t="s">
        <v>3097</v>
      </c>
      <c r="K1533" t="s">
        <v>26</v>
      </c>
      <c r="L1533">
        <v>10.744</v>
      </c>
    </row>
    <row r="1534" spans="1:12" x14ac:dyDescent="0.3">
      <c r="A1534" t="s">
        <v>3094</v>
      </c>
      <c r="B1534">
        <v>31</v>
      </c>
      <c r="C1534">
        <v>8</v>
      </c>
      <c r="D1534">
        <v>2018</v>
      </c>
      <c r="E1534" t="s">
        <v>3096</v>
      </c>
      <c r="F1534" t="s">
        <v>30</v>
      </c>
      <c r="G1534" t="s">
        <v>1401</v>
      </c>
      <c r="H1534" t="s">
        <v>14</v>
      </c>
      <c r="I1534" t="s">
        <v>24</v>
      </c>
      <c r="J1534" t="s">
        <v>621</v>
      </c>
      <c r="K1534" t="s">
        <v>26</v>
      </c>
      <c r="L1534">
        <v>8.3759999999999994</v>
      </c>
    </row>
    <row r="1535" spans="1:12" x14ac:dyDescent="0.3">
      <c r="A1535" t="s">
        <v>3098</v>
      </c>
      <c r="B1535">
        <v>4</v>
      </c>
      <c r="C1535">
        <v>12</v>
      </c>
      <c r="D1535">
        <v>2017</v>
      </c>
      <c r="E1535" t="s">
        <v>118</v>
      </c>
      <c r="F1535" t="s">
        <v>30</v>
      </c>
      <c r="G1535" t="s">
        <v>1408</v>
      </c>
      <c r="H1535" t="s">
        <v>23</v>
      </c>
      <c r="I1535" t="s">
        <v>90</v>
      </c>
      <c r="J1535" t="s">
        <v>3099</v>
      </c>
      <c r="K1535" t="s">
        <v>26</v>
      </c>
      <c r="L1535">
        <v>212.88</v>
      </c>
    </row>
    <row r="1536" spans="1:12" x14ac:dyDescent="0.3">
      <c r="A1536" t="s">
        <v>3100</v>
      </c>
      <c r="B1536">
        <v>10</v>
      </c>
      <c r="C1536">
        <v>2</v>
      </c>
      <c r="D1536">
        <v>2018</v>
      </c>
      <c r="E1536" t="s">
        <v>3078</v>
      </c>
      <c r="F1536" t="s">
        <v>30</v>
      </c>
      <c r="G1536" t="s">
        <v>3101</v>
      </c>
      <c r="H1536" t="s">
        <v>60</v>
      </c>
      <c r="I1536" t="s">
        <v>24</v>
      </c>
      <c r="J1536" t="s">
        <v>1639</v>
      </c>
      <c r="K1536" t="s">
        <v>17</v>
      </c>
      <c r="L1536">
        <v>203.983</v>
      </c>
    </row>
    <row r="1537" spans="1:12" x14ac:dyDescent="0.3">
      <c r="A1537" t="s">
        <v>3102</v>
      </c>
      <c r="B1537">
        <v>29</v>
      </c>
      <c r="C1537">
        <v>10</v>
      </c>
      <c r="D1537">
        <v>2017</v>
      </c>
      <c r="E1537" t="s">
        <v>1192</v>
      </c>
      <c r="F1537" t="s">
        <v>30</v>
      </c>
      <c r="G1537" t="s">
        <v>3103</v>
      </c>
      <c r="H1537" t="s">
        <v>23</v>
      </c>
      <c r="I1537" t="s">
        <v>90</v>
      </c>
      <c r="J1537" t="s">
        <v>3104</v>
      </c>
      <c r="K1537" t="s">
        <v>26</v>
      </c>
      <c r="L1537">
        <v>40.74</v>
      </c>
    </row>
    <row r="1538" spans="1:12" x14ac:dyDescent="0.3">
      <c r="A1538" t="s">
        <v>3102</v>
      </c>
      <c r="B1538">
        <v>29</v>
      </c>
      <c r="C1538">
        <v>10</v>
      </c>
      <c r="D1538">
        <v>2017</v>
      </c>
      <c r="E1538" t="s">
        <v>1192</v>
      </c>
      <c r="F1538" t="s">
        <v>30</v>
      </c>
      <c r="G1538" t="s">
        <v>3103</v>
      </c>
      <c r="H1538" t="s">
        <v>23</v>
      </c>
      <c r="I1538" t="s">
        <v>90</v>
      </c>
      <c r="J1538" t="s">
        <v>3105</v>
      </c>
      <c r="K1538" t="s">
        <v>26</v>
      </c>
      <c r="L1538">
        <v>11.67</v>
      </c>
    </row>
    <row r="1539" spans="1:12" x14ac:dyDescent="0.3">
      <c r="A1539" t="s">
        <v>3106</v>
      </c>
      <c r="B1539">
        <v>15</v>
      </c>
      <c r="C1539">
        <v>9</v>
      </c>
      <c r="D1539">
        <v>2018</v>
      </c>
      <c r="E1539" t="s">
        <v>218</v>
      </c>
      <c r="F1539" t="s">
        <v>12</v>
      </c>
      <c r="G1539" t="s">
        <v>3107</v>
      </c>
      <c r="H1539" t="s">
        <v>14</v>
      </c>
      <c r="I1539" t="s">
        <v>90</v>
      </c>
      <c r="J1539" t="s">
        <v>2598</v>
      </c>
      <c r="K1539" t="s">
        <v>41</v>
      </c>
      <c r="L1539">
        <v>39.99</v>
      </c>
    </row>
    <row r="1540" spans="1:12" x14ac:dyDescent="0.3">
      <c r="A1540" t="s">
        <v>3106</v>
      </c>
      <c r="B1540">
        <v>15</v>
      </c>
      <c r="C1540">
        <v>9</v>
      </c>
      <c r="D1540">
        <v>2018</v>
      </c>
      <c r="E1540" t="s">
        <v>218</v>
      </c>
      <c r="F1540" t="s">
        <v>12</v>
      </c>
      <c r="G1540" t="s">
        <v>3107</v>
      </c>
      <c r="H1540" t="s">
        <v>14</v>
      </c>
      <c r="I1540" t="s">
        <v>90</v>
      </c>
      <c r="J1540" t="s">
        <v>1028</v>
      </c>
      <c r="K1540" t="s">
        <v>26</v>
      </c>
      <c r="L1540">
        <v>16.28</v>
      </c>
    </row>
    <row r="1541" spans="1:12" x14ac:dyDescent="0.3">
      <c r="A1541" t="s">
        <v>3106</v>
      </c>
      <c r="B1541">
        <v>15</v>
      </c>
      <c r="C1541">
        <v>9</v>
      </c>
      <c r="D1541">
        <v>2018</v>
      </c>
      <c r="E1541" t="s">
        <v>218</v>
      </c>
      <c r="F1541" t="s">
        <v>12</v>
      </c>
      <c r="G1541" t="s">
        <v>3107</v>
      </c>
      <c r="H1541" t="s">
        <v>14</v>
      </c>
      <c r="I1541" t="s">
        <v>90</v>
      </c>
      <c r="J1541" t="s">
        <v>128</v>
      </c>
      <c r="K1541" t="s">
        <v>17</v>
      </c>
      <c r="L1541">
        <v>782.94</v>
      </c>
    </row>
    <row r="1542" spans="1:12" x14ac:dyDescent="0.3">
      <c r="A1542" t="s">
        <v>3106</v>
      </c>
      <c r="B1542">
        <v>15</v>
      </c>
      <c r="C1542">
        <v>9</v>
      </c>
      <c r="D1542">
        <v>2018</v>
      </c>
      <c r="E1542" t="s">
        <v>218</v>
      </c>
      <c r="F1542" t="s">
        <v>12</v>
      </c>
      <c r="G1542" t="s">
        <v>3107</v>
      </c>
      <c r="H1542" t="s">
        <v>14</v>
      </c>
      <c r="I1542" t="s">
        <v>90</v>
      </c>
      <c r="J1542" t="s">
        <v>2977</v>
      </c>
      <c r="K1542" t="s">
        <v>26</v>
      </c>
      <c r="L1542">
        <v>242.48</v>
      </c>
    </row>
    <row r="1543" spans="1:12" x14ac:dyDescent="0.3">
      <c r="A1543" t="s">
        <v>3108</v>
      </c>
      <c r="B1543">
        <v>11</v>
      </c>
      <c r="C1543">
        <v>3</v>
      </c>
      <c r="D1543">
        <v>2015</v>
      </c>
      <c r="E1543" t="s">
        <v>3110</v>
      </c>
      <c r="F1543" t="s">
        <v>12</v>
      </c>
      <c r="G1543" t="s">
        <v>1467</v>
      </c>
      <c r="H1543" t="s">
        <v>14</v>
      </c>
      <c r="I1543" t="s">
        <v>90</v>
      </c>
      <c r="J1543" t="s">
        <v>3111</v>
      </c>
      <c r="K1543" t="s">
        <v>17</v>
      </c>
      <c r="L1543">
        <v>8.32</v>
      </c>
    </row>
    <row r="1544" spans="1:12" x14ac:dyDescent="0.3">
      <c r="A1544" t="s">
        <v>3108</v>
      </c>
      <c r="B1544">
        <v>11</v>
      </c>
      <c r="C1544">
        <v>3</v>
      </c>
      <c r="D1544">
        <v>2015</v>
      </c>
      <c r="E1544" t="s">
        <v>3110</v>
      </c>
      <c r="F1544" t="s">
        <v>12</v>
      </c>
      <c r="G1544" t="s">
        <v>1467</v>
      </c>
      <c r="H1544" t="s">
        <v>14</v>
      </c>
      <c r="I1544" t="s">
        <v>90</v>
      </c>
      <c r="J1544" t="s">
        <v>2489</v>
      </c>
      <c r="K1544" t="s">
        <v>26</v>
      </c>
      <c r="L1544">
        <v>10.464</v>
      </c>
    </row>
    <row r="1545" spans="1:12" x14ac:dyDescent="0.3">
      <c r="A1545" t="s">
        <v>3112</v>
      </c>
      <c r="B1545">
        <v>4</v>
      </c>
      <c r="C1545">
        <v>2</v>
      </c>
      <c r="D1545">
        <v>2015</v>
      </c>
      <c r="E1545" t="s">
        <v>3114</v>
      </c>
      <c r="F1545" t="s">
        <v>30</v>
      </c>
      <c r="G1545" t="s">
        <v>3115</v>
      </c>
      <c r="H1545" t="s">
        <v>60</v>
      </c>
      <c r="I1545" t="s">
        <v>24</v>
      </c>
      <c r="J1545" t="s">
        <v>1901</v>
      </c>
      <c r="K1545" t="s">
        <v>26</v>
      </c>
      <c r="L1545">
        <v>82.896000000000001</v>
      </c>
    </row>
    <row r="1546" spans="1:12" x14ac:dyDescent="0.3">
      <c r="A1546" t="s">
        <v>3112</v>
      </c>
      <c r="B1546">
        <v>4</v>
      </c>
      <c r="C1546">
        <v>2</v>
      </c>
      <c r="D1546">
        <v>2015</v>
      </c>
      <c r="E1546" t="s">
        <v>3114</v>
      </c>
      <c r="F1546" t="s">
        <v>30</v>
      </c>
      <c r="G1546" t="s">
        <v>3115</v>
      </c>
      <c r="H1546" t="s">
        <v>60</v>
      </c>
      <c r="I1546" t="s">
        <v>24</v>
      </c>
      <c r="J1546" t="s">
        <v>2148</v>
      </c>
      <c r="K1546" t="s">
        <v>26</v>
      </c>
      <c r="L1546">
        <v>34.24</v>
      </c>
    </row>
    <row r="1547" spans="1:12" x14ac:dyDescent="0.3">
      <c r="A1547" t="s">
        <v>3116</v>
      </c>
      <c r="B1547">
        <v>31</v>
      </c>
      <c r="C1547">
        <v>12</v>
      </c>
      <c r="D1547">
        <v>2015</v>
      </c>
      <c r="E1547" t="s">
        <v>796</v>
      </c>
      <c r="F1547" t="s">
        <v>12</v>
      </c>
      <c r="G1547" t="s">
        <v>2057</v>
      </c>
      <c r="H1547" t="s">
        <v>23</v>
      </c>
      <c r="I1547" t="s">
        <v>90</v>
      </c>
      <c r="J1547" t="s">
        <v>547</v>
      </c>
      <c r="K1547" t="s">
        <v>17</v>
      </c>
      <c r="L1547">
        <v>1573.4880000000001</v>
      </c>
    </row>
    <row r="1548" spans="1:12" x14ac:dyDescent="0.3">
      <c r="A1548" t="s">
        <v>3117</v>
      </c>
      <c r="B1548">
        <v>23</v>
      </c>
      <c r="C1548">
        <v>11</v>
      </c>
      <c r="D1548">
        <v>2016</v>
      </c>
      <c r="E1548" t="s">
        <v>974</v>
      </c>
      <c r="F1548" t="s">
        <v>30</v>
      </c>
      <c r="G1548" t="s">
        <v>915</v>
      </c>
      <c r="H1548" t="s">
        <v>23</v>
      </c>
      <c r="I1548" t="s">
        <v>61</v>
      </c>
      <c r="J1548" t="s">
        <v>2690</v>
      </c>
      <c r="K1548" t="s">
        <v>26</v>
      </c>
      <c r="L1548">
        <v>335.52</v>
      </c>
    </row>
    <row r="1549" spans="1:12" x14ac:dyDescent="0.3">
      <c r="A1549" t="s">
        <v>3117</v>
      </c>
      <c r="B1549">
        <v>23</v>
      </c>
      <c r="C1549">
        <v>11</v>
      </c>
      <c r="D1549">
        <v>2016</v>
      </c>
      <c r="E1549" t="s">
        <v>974</v>
      </c>
      <c r="F1549" t="s">
        <v>30</v>
      </c>
      <c r="G1549" t="s">
        <v>915</v>
      </c>
      <c r="H1549" t="s">
        <v>23</v>
      </c>
      <c r="I1549" t="s">
        <v>61</v>
      </c>
      <c r="J1549" t="s">
        <v>2902</v>
      </c>
      <c r="K1549" t="s">
        <v>26</v>
      </c>
      <c r="L1549">
        <v>23.911999999999999</v>
      </c>
    </row>
    <row r="1550" spans="1:12" x14ac:dyDescent="0.3">
      <c r="A1550" t="s">
        <v>3117</v>
      </c>
      <c r="B1550">
        <v>23</v>
      </c>
      <c r="C1550">
        <v>11</v>
      </c>
      <c r="D1550">
        <v>2016</v>
      </c>
      <c r="E1550" t="s">
        <v>974</v>
      </c>
      <c r="F1550" t="s">
        <v>30</v>
      </c>
      <c r="G1550" t="s">
        <v>915</v>
      </c>
      <c r="H1550" t="s">
        <v>23</v>
      </c>
      <c r="I1550" t="s">
        <v>61</v>
      </c>
      <c r="J1550" t="s">
        <v>3118</v>
      </c>
      <c r="K1550" t="s">
        <v>26</v>
      </c>
      <c r="L1550">
        <v>27.056000000000001</v>
      </c>
    </row>
    <row r="1551" spans="1:12" x14ac:dyDescent="0.3">
      <c r="A1551" t="s">
        <v>3119</v>
      </c>
      <c r="B1551">
        <v>6</v>
      </c>
      <c r="C1551">
        <v>7</v>
      </c>
      <c r="D1551">
        <v>2015</v>
      </c>
      <c r="E1551" t="s">
        <v>1634</v>
      </c>
      <c r="F1551" t="s">
        <v>119</v>
      </c>
      <c r="G1551" t="s">
        <v>1331</v>
      </c>
      <c r="H1551" t="s">
        <v>14</v>
      </c>
      <c r="I1551" t="s">
        <v>90</v>
      </c>
      <c r="J1551" t="s">
        <v>2610</v>
      </c>
      <c r="K1551" t="s">
        <v>41</v>
      </c>
      <c r="L1551">
        <v>559.99199999999996</v>
      </c>
    </row>
    <row r="1552" spans="1:12" x14ac:dyDescent="0.3">
      <c r="A1552" t="s">
        <v>3120</v>
      </c>
      <c r="B1552">
        <v>13</v>
      </c>
      <c r="C1552">
        <v>11</v>
      </c>
      <c r="D1552">
        <v>2018</v>
      </c>
      <c r="E1552" t="s">
        <v>3050</v>
      </c>
      <c r="F1552" t="s">
        <v>12</v>
      </c>
      <c r="G1552" t="s">
        <v>2967</v>
      </c>
      <c r="H1552" t="s">
        <v>60</v>
      </c>
      <c r="I1552" t="s">
        <v>61</v>
      </c>
      <c r="J1552" t="s">
        <v>3121</v>
      </c>
      <c r="K1552" t="s">
        <v>26</v>
      </c>
      <c r="L1552">
        <v>9.3239999999999998</v>
      </c>
    </row>
    <row r="1553" spans="1:12" x14ac:dyDescent="0.3">
      <c r="A1553" t="s">
        <v>3122</v>
      </c>
      <c r="B1553">
        <v>17</v>
      </c>
      <c r="C1553">
        <v>6</v>
      </c>
      <c r="D1553">
        <v>2017</v>
      </c>
      <c r="E1553" t="s">
        <v>3123</v>
      </c>
      <c r="F1553" t="s">
        <v>30</v>
      </c>
      <c r="G1553" t="s">
        <v>3124</v>
      </c>
      <c r="H1553" t="s">
        <v>14</v>
      </c>
      <c r="I1553" t="s">
        <v>24</v>
      </c>
      <c r="J1553" t="s">
        <v>2860</v>
      </c>
      <c r="K1553" t="s">
        <v>26</v>
      </c>
      <c r="L1553">
        <v>111.96</v>
      </c>
    </row>
    <row r="1554" spans="1:12" x14ac:dyDescent="0.3">
      <c r="A1554" t="s">
        <v>3125</v>
      </c>
      <c r="B1554">
        <v>3</v>
      </c>
      <c r="C1554">
        <v>5</v>
      </c>
      <c r="D1554">
        <v>2015</v>
      </c>
      <c r="E1554" t="s">
        <v>3127</v>
      </c>
      <c r="F1554" t="s">
        <v>119</v>
      </c>
      <c r="G1554" t="s">
        <v>1167</v>
      </c>
      <c r="H1554" t="s">
        <v>60</v>
      </c>
      <c r="I1554" t="s">
        <v>61</v>
      </c>
      <c r="J1554" t="s">
        <v>3128</v>
      </c>
      <c r="K1554" t="s">
        <v>26</v>
      </c>
      <c r="L1554">
        <v>21.56</v>
      </c>
    </row>
    <row r="1555" spans="1:12" x14ac:dyDescent="0.3">
      <c r="A1555" t="s">
        <v>3129</v>
      </c>
      <c r="B1555">
        <v>16</v>
      </c>
      <c r="C1555">
        <v>10</v>
      </c>
      <c r="D1555">
        <v>2018</v>
      </c>
      <c r="E1555" t="s">
        <v>1301</v>
      </c>
      <c r="F1555" t="s">
        <v>30</v>
      </c>
      <c r="G1555" t="s">
        <v>3130</v>
      </c>
      <c r="H1555" t="s">
        <v>14</v>
      </c>
      <c r="I1555" t="s">
        <v>15</v>
      </c>
      <c r="J1555" t="s">
        <v>2000</v>
      </c>
      <c r="K1555" t="s">
        <v>26</v>
      </c>
      <c r="L1555">
        <v>124.75</v>
      </c>
    </row>
    <row r="1556" spans="1:12" x14ac:dyDescent="0.3">
      <c r="A1556" t="s">
        <v>3131</v>
      </c>
      <c r="B1556">
        <v>6</v>
      </c>
      <c r="C1556">
        <v>2</v>
      </c>
      <c r="D1556">
        <v>2016</v>
      </c>
      <c r="E1556" t="s">
        <v>602</v>
      </c>
      <c r="F1556" t="s">
        <v>30</v>
      </c>
      <c r="G1556" t="s">
        <v>608</v>
      </c>
      <c r="H1556" t="s">
        <v>23</v>
      </c>
      <c r="I1556" t="s">
        <v>24</v>
      </c>
      <c r="J1556" t="s">
        <v>3133</v>
      </c>
      <c r="K1556" t="s">
        <v>26</v>
      </c>
      <c r="L1556">
        <v>5.28</v>
      </c>
    </row>
    <row r="1557" spans="1:12" x14ac:dyDescent="0.3">
      <c r="A1557" t="s">
        <v>3134</v>
      </c>
      <c r="B1557">
        <v>4</v>
      </c>
      <c r="C1557">
        <v>9</v>
      </c>
      <c r="D1557">
        <v>2018</v>
      </c>
      <c r="E1557" t="s">
        <v>1330</v>
      </c>
      <c r="F1557" t="s">
        <v>30</v>
      </c>
      <c r="G1557" t="s">
        <v>3135</v>
      </c>
      <c r="H1557" t="s">
        <v>14</v>
      </c>
      <c r="I1557" t="s">
        <v>90</v>
      </c>
      <c r="J1557" t="s">
        <v>150</v>
      </c>
      <c r="K1557" t="s">
        <v>41</v>
      </c>
      <c r="L1557">
        <v>91.96</v>
      </c>
    </row>
    <row r="1558" spans="1:12" x14ac:dyDescent="0.3">
      <c r="A1558" t="s">
        <v>3136</v>
      </c>
      <c r="B1558">
        <v>9</v>
      </c>
      <c r="C1558">
        <v>5</v>
      </c>
      <c r="D1558">
        <v>2017</v>
      </c>
      <c r="E1558" t="s">
        <v>3137</v>
      </c>
      <c r="F1558" t="s">
        <v>30</v>
      </c>
      <c r="G1558" t="s">
        <v>3138</v>
      </c>
      <c r="H1558" t="s">
        <v>14</v>
      </c>
      <c r="I1558" t="s">
        <v>90</v>
      </c>
      <c r="J1558" t="s">
        <v>3139</v>
      </c>
      <c r="K1558" t="s">
        <v>26</v>
      </c>
      <c r="L1558">
        <v>9.3439999999999994</v>
      </c>
    </row>
    <row r="1559" spans="1:12" x14ac:dyDescent="0.3">
      <c r="A1559" t="s">
        <v>3136</v>
      </c>
      <c r="B1559">
        <v>9</v>
      </c>
      <c r="C1559">
        <v>5</v>
      </c>
      <c r="D1559">
        <v>2017</v>
      </c>
      <c r="E1559" t="s">
        <v>3137</v>
      </c>
      <c r="F1559" t="s">
        <v>30</v>
      </c>
      <c r="G1559" t="s">
        <v>3138</v>
      </c>
      <c r="H1559" t="s">
        <v>14</v>
      </c>
      <c r="I1559" t="s">
        <v>90</v>
      </c>
      <c r="J1559" t="s">
        <v>3140</v>
      </c>
      <c r="K1559" t="s">
        <v>26</v>
      </c>
      <c r="L1559">
        <v>79.36</v>
      </c>
    </row>
    <row r="1560" spans="1:12" x14ac:dyDescent="0.3">
      <c r="A1560" t="s">
        <v>3141</v>
      </c>
      <c r="B1560">
        <v>16</v>
      </c>
      <c r="C1560">
        <v>3</v>
      </c>
      <c r="D1560">
        <v>2016</v>
      </c>
      <c r="E1560" t="s">
        <v>3142</v>
      </c>
      <c r="F1560" t="s">
        <v>12</v>
      </c>
      <c r="G1560" t="s">
        <v>1193</v>
      </c>
      <c r="H1560" t="s">
        <v>14</v>
      </c>
      <c r="I1560" t="s">
        <v>24</v>
      </c>
      <c r="J1560" t="s">
        <v>2889</v>
      </c>
      <c r="K1560" t="s">
        <v>17</v>
      </c>
      <c r="L1560">
        <v>171.96</v>
      </c>
    </row>
    <row r="1561" spans="1:12" x14ac:dyDescent="0.3">
      <c r="A1561" t="s">
        <v>3143</v>
      </c>
      <c r="B1561">
        <v>9</v>
      </c>
      <c r="C1561">
        <v>4</v>
      </c>
      <c r="D1561">
        <v>2017</v>
      </c>
      <c r="E1561" t="s">
        <v>904</v>
      </c>
      <c r="F1561" t="s">
        <v>30</v>
      </c>
      <c r="G1561" t="s">
        <v>3144</v>
      </c>
      <c r="H1561" t="s">
        <v>23</v>
      </c>
      <c r="I1561" t="s">
        <v>24</v>
      </c>
      <c r="J1561" t="s">
        <v>2019</v>
      </c>
      <c r="K1561" t="s">
        <v>26</v>
      </c>
      <c r="L1561">
        <v>35.351999999999997</v>
      </c>
    </row>
    <row r="1562" spans="1:12" x14ac:dyDescent="0.3">
      <c r="A1562" t="s">
        <v>3145</v>
      </c>
      <c r="B1562">
        <v>4</v>
      </c>
      <c r="C1562">
        <v>4</v>
      </c>
      <c r="D1562">
        <v>2015</v>
      </c>
      <c r="E1562" t="s">
        <v>3147</v>
      </c>
      <c r="F1562" t="s">
        <v>30</v>
      </c>
      <c r="G1562" t="s">
        <v>2002</v>
      </c>
      <c r="H1562" t="s">
        <v>60</v>
      </c>
      <c r="I1562" t="s">
        <v>24</v>
      </c>
      <c r="J1562" t="s">
        <v>3148</v>
      </c>
      <c r="K1562" t="s">
        <v>26</v>
      </c>
      <c r="L1562">
        <v>18.899999999999999</v>
      </c>
    </row>
    <row r="1563" spans="1:12" x14ac:dyDescent="0.3">
      <c r="A1563" t="s">
        <v>3149</v>
      </c>
      <c r="B1563">
        <v>5</v>
      </c>
      <c r="C1563">
        <v>9</v>
      </c>
      <c r="D1563">
        <v>2018</v>
      </c>
      <c r="E1563" t="s">
        <v>2130</v>
      </c>
      <c r="F1563" t="s">
        <v>119</v>
      </c>
      <c r="G1563" t="s">
        <v>256</v>
      </c>
      <c r="H1563" t="s">
        <v>60</v>
      </c>
      <c r="I1563" t="s">
        <v>24</v>
      </c>
      <c r="J1563" t="s">
        <v>923</v>
      </c>
      <c r="K1563" t="s">
        <v>26</v>
      </c>
      <c r="L1563">
        <v>2.78</v>
      </c>
    </row>
    <row r="1564" spans="1:12" x14ac:dyDescent="0.3">
      <c r="A1564" t="s">
        <v>3150</v>
      </c>
      <c r="B1564">
        <v>30</v>
      </c>
      <c r="C1564">
        <v>6</v>
      </c>
      <c r="D1564">
        <v>2018</v>
      </c>
      <c r="E1564" t="s">
        <v>1003</v>
      </c>
      <c r="F1564" t="s">
        <v>930</v>
      </c>
      <c r="G1564" t="s">
        <v>3151</v>
      </c>
      <c r="H1564" t="s">
        <v>14</v>
      </c>
      <c r="I1564" t="s">
        <v>90</v>
      </c>
      <c r="J1564" t="s">
        <v>32</v>
      </c>
      <c r="K1564" t="s">
        <v>17</v>
      </c>
      <c r="L1564">
        <v>1044.6300000000001</v>
      </c>
    </row>
    <row r="1565" spans="1:12" x14ac:dyDescent="0.3">
      <c r="A1565" t="s">
        <v>3152</v>
      </c>
      <c r="B1565">
        <v>9</v>
      </c>
      <c r="C1565">
        <v>11</v>
      </c>
      <c r="D1565">
        <v>2016</v>
      </c>
      <c r="E1565" t="s">
        <v>1311</v>
      </c>
      <c r="F1565" t="s">
        <v>930</v>
      </c>
      <c r="G1565" t="s">
        <v>3153</v>
      </c>
      <c r="H1565" t="s">
        <v>14</v>
      </c>
      <c r="I1565" t="s">
        <v>90</v>
      </c>
      <c r="J1565" t="s">
        <v>622</v>
      </c>
      <c r="K1565" t="s">
        <v>26</v>
      </c>
      <c r="L1565">
        <v>11.352</v>
      </c>
    </row>
    <row r="1566" spans="1:12" x14ac:dyDescent="0.3">
      <c r="A1566" t="s">
        <v>3154</v>
      </c>
      <c r="B1566">
        <v>4</v>
      </c>
      <c r="C1566">
        <v>3</v>
      </c>
      <c r="D1566">
        <v>2015</v>
      </c>
      <c r="E1566" t="s">
        <v>3155</v>
      </c>
      <c r="F1566" t="s">
        <v>930</v>
      </c>
      <c r="G1566" t="s">
        <v>344</v>
      </c>
      <c r="H1566" t="s">
        <v>14</v>
      </c>
      <c r="I1566" t="s">
        <v>15</v>
      </c>
      <c r="J1566" t="s">
        <v>3156</v>
      </c>
      <c r="K1566" t="s">
        <v>26</v>
      </c>
      <c r="L1566">
        <v>354.9</v>
      </c>
    </row>
    <row r="1567" spans="1:12" x14ac:dyDescent="0.3">
      <c r="A1567" t="s">
        <v>3157</v>
      </c>
      <c r="B1567">
        <v>19</v>
      </c>
      <c r="C1567">
        <v>3</v>
      </c>
      <c r="D1567">
        <v>2016</v>
      </c>
      <c r="E1567" t="s">
        <v>3159</v>
      </c>
      <c r="F1567" t="s">
        <v>30</v>
      </c>
      <c r="G1567" t="s">
        <v>1654</v>
      </c>
      <c r="H1567" t="s">
        <v>60</v>
      </c>
      <c r="I1567" t="s">
        <v>24</v>
      </c>
      <c r="J1567" t="s">
        <v>2555</v>
      </c>
      <c r="K1567" t="s">
        <v>41</v>
      </c>
      <c r="L1567">
        <v>453.57600000000002</v>
      </c>
    </row>
    <row r="1568" spans="1:12" x14ac:dyDescent="0.3">
      <c r="A1568" t="s">
        <v>3160</v>
      </c>
      <c r="B1568">
        <v>29</v>
      </c>
      <c r="C1568">
        <v>11</v>
      </c>
      <c r="D1568">
        <v>2016</v>
      </c>
      <c r="E1568" t="s">
        <v>189</v>
      </c>
      <c r="F1568" t="s">
        <v>119</v>
      </c>
      <c r="G1568" t="s">
        <v>3161</v>
      </c>
      <c r="H1568" t="s">
        <v>14</v>
      </c>
      <c r="I1568" t="s">
        <v>61</v>
      </c>
      <c r="J1568" t="s">
        <v>3162</v>
      </c>
      <c r="K1568" t="s">
        <v>41</v>
      </c>
      <c r="L1568">
        <v>21.48</v>
      </c>
    </row>
    <row r="1569" spans="1:12" x14ac:dyDescent="0.3">
      <c r="A1569" t="s">
        <v>3160</v>
      </c>
      <c r="B1569">
        <v>29</v>
      </c>
      <c r="C1569">
        <v>11</v>
      </c>
      <c r="D1569">
        <v>2016</v>
      </c>
      <c r="E1569" t="s">
        <v>189</v>
      </c>
      <c r="F1569" t="s">
        <v>119</v>
      </c>
      <c r="G1569" t="s">
        <v>3161</v>
      </c>
      <c r="H1569" t="s">
        <v>14</v>
      </c>
      <c r="I1569" t="s">
        <v>61</v>
      </c>
      <c r="J1569" t="s">
        <v>3163</v>
      </c>
      <c r="K1569" t="s">
        <v>26</v>
      </c>
      <c r="L1569">
        <v>8.7840000000000007</v>
      </c>
    </row>
    <row r="1570" spans="1:12" x14ac:dyDescent="0.3">
      <c r="A1570" t="s">
        <v>3164</v>
      </c>
      <c r="B1570">
        <v>11</v>
      </c>
      <c r="C1570">
        <v>6</v>
      </c>
      <c r="D1570">
        <v>2018</v>
      </c>
      <c r="E1570" t="s">
        <v>3165</v>
      </c>
      <c r="F1570" t="s">
        <v>930</v>
      </c>
      <c r="G1570" t="s">
        <v>1437</v>
      </c>
      <c r="H1570" t="s">
        <v>14</v>
      </c>
      <c r="I1570" t="s">
        <v>24</v>
      </c>
      <c r="J1570" t="s">
        <v>1256</v>
      </c>
      <c r="K1570" t="s">
        <v>26</v>
      </c>
      <c r="L1570">
        <v>122.97</v>
      </c>
    </row>
    <row r="1571" spans="1:12" x14ac:dyDescent="0.3">
      <c r="A1571" t="s">
        <v>3166</v>
      </c>
      <c r="B1571">
        <v>26</v>
      </c>
      <c r="C1571">
        <v>11</v>
      </c>
      <c r="D1571">
        <v>2018</v>
      </c>
      <c r="E1571" t="s">
        <v>2021</v>
      </c>
      <c r="F1571" t="s">
        <v>30</v>
      </c>
      <c r="G1571" t="s">
        <v>2117</v>
      </c>
      <c r="H1571" t="s">
        <v>23</v>
      </c>
      <c r="I1571" t="s">
        <v>15</v>
      </c>
      <c r="J1571" t="s">
        <v>3167</v>
      </c>
      <c r="K1571" t="s">
        <v>26</v>
      </c>
      <c r="L1571">
        <v>12.84</v>
      </c>
    </row>
    <row r="1572" spans="1:12" x14ac:dyDescent="0.3">
      <c r="A1572" t="s">
        <v>3168</v>
      </c>
      <c r="B1572">
        <v>23</v>
      </c>
      <c r="C1572">
        <v>11</v>
      </c>
      <c r="D1572">
        <v>2015</v>
      </c>
      <c r="E1572" t="s">
        <v>3170</v>
      </c>
      <c r="F1572" t="s">
        <v>119</v>
      </c>
      <c r="G1572" t="s">
        <v>1146</v>
      </c>
      <c r="H1572" t="s">
        <v>14</v>
      </c>
      <c r="I1572" t="s">
        <v>24</v>
      </c>
      <c r="J1572" t="s">
        <v>260</v>
      </c>
      <c r="K1572" t="s">
        <v>17</v>
      </c>
      <c r="L1572">
        <v>603.91999999999996</v>
      </c>
    </row>
    <row r="1573" spans="1:12" x14ac:dyDescent="0.3">
      <c r="A1573" t="s">
        <v>3168</v>
      </c>
      <c r="B1573">
        <v>23</v>
      </c>
      <c r="C1573">
        <v>11</v>
      </c>
      <c r="D1573">
        <v>2015</v>
      </c>
      <c r="E1573" t="s">
        <v>3170</v>
      </c>
      <c r="F1573" t="s">
        <v>119</v>
      </c>
      <c r="G1573" t="s">
        <v>1146</v>
      </c>
      <c r="H1573" t="s">
        <v>14</v>
      </c>
      <c r="I1573" t="s">
        <v>24</v>
      </c>
      <c r="J1573" t="s">
        <v>3171</v>
      </c>
      <c r="K1573" t="s">
        <v>26</v>
      </c>
      <c r="L1573">
        <v>21.84</v>
      </c>
    </row>
    <row r="1574" spans="1:12" x14ac:dyDescent="0.3">
      <c r="A1574" t="s">
        <v>3168</v>
      </c>
      <c r="B1574">
        <v>23</v>
      </c>
      <c r="C1574">
        <v>11</v>
      </c>
      <c r="D1574">
        <v>2015</v>
      </c>
      <c r="E1574" t="s">
        <v>3170</v>
      </c>
      <c r="F1574" t="s">
        <v>119</v>
      </c>
      <c r="G1574" t="s">
        <v>1146</v>
      </c>
      <c r="H1574" t="s">
        <v>14</v>
      </c>
      <c r="I1574" t="s">
        <v>24</v>
      </c>
      <c r="J1574" t="s">
        <v>3172</v>
      </c>
      <c r="K1574" t="s">
        <v>41</v>
      </c>
      <c r="L1574">
        <v>29.99</v>
      </c>
    </row>
    <row r="1575" spans="1:12" x14ac:dyDescent="0.3">
      <c r="A1575" t="s">
        <v>3168</v>
      </c>
      <c r="B1575">
        <v>23</v>
      </c>
      <c r="C1575">
        <v>11</v>
      </c>
      <c r="D1575">
        <v>2015</v>
      </c>
      <c r="E1575" t="s">
        <v>3170</v>
      </c>
      <c r="F1575" t="s">
        <v>119</v>
      </c>
      <c r="G1575" t="s">
        <v>1146</v>
      </c>
      <c r="H1575" t="s">
        <v>14</v>
      </c>
      <c r="I1575" t="s">
        <v>24</v>
      </c>
      <c r="J1575" t="s">
        <v>1313</v>
      </c>
      <c r="K1575" t="s">
        <v>17</v>
      </c>
      <c r="L1575">
        <v>381.44</v>
      </c>
    </row>
    <row r="1576" spans="1:12" x14ac:dyDescent="0.3">
      <c r="A1576" t="s">
        <v>3173</v>
      </c>
      <c r="B1576">
        <v>15</v>
      </c>
      <c r="C1576">
        <v>12</v>
      </c>
      <c r="D1576">
        <v>2015</v>
      </c>
      <c r="E1576" t="s">
        <v>3174</v>
      </c>
      <c r="F1576" t="s">
        <v>119</v>
      </c>
      <c r="G1576" t="s">
        <v>3175</v>
      </c>
      <c r="H1576" t="s">
        <v>14</v>
      </c>
      <c r="I1576" t="s">
        <v>61</v>
      </c>
      <c r="J1576" t="s">
        <v>3176</v>
      </c>
      <c r="K1576" t="s">
        <v>41</v>
      </c>
      <c r="L1576">
        <v>40.68</v>
      </c>
    </row>
    <row r="1577" spans="1:12" x14ac:dyDescent="0.3">
      <c r="A1577" t="s">
        <v>3173</v>
      </c>
      <c r="B1577">
        <v>15</v>
      </c>
      <c r="C1577">
        <v>12</v>
      </c>
      <c r="D1577">
        <v>2015</v>
      </c>
      <c r="E1577" t="s">
        <v>3174</v>
      </c>
      <c r="F1577" t="s">
        <v>119</v>
      </c>
      <c r="G1577" t="s">
        <v>3175</v>
      </c>
      <c r="H1577" t="s">
        <v>14</v>
      </c>
      <c r="I1577" t="s">
        <v>61</v>
      </c>
      <c r="J1577" t="s">
        <v>1835</v>
      </c>
      <c r="K1577" t="s">
        <v>17</v>
      </c>
      <c r="L1577">
        <v>763.28</v>
      </c>
    </row>
    <row r="1578" spans="1:12" x14ac:dyDescent="0.3">
      <c r="A1578" t="s">
        <v>3177</v>
      </c>
      <c r="B1578">
        <v>22</v>
      </c>
      <c r="C1578">
        <v>4</v>
      </c>
      <c r="D1578">
        <v>2017</v>
      </c>
      <c r="E1578" t="s">
        <v>840</v>
      </c>
      <c r="F1578" t="s">
        <v>30</v>
      </c>
      <c r="G1578" t="s">
        <v>3178</v>
      </c>
      <c r="H1578" t="s">
        <v>60</v>
      </c>
      <c r="I1578" t="s">
        <v>61</v>
      </c>
      <c r="J1578" t="s">
        <v>934</v>
      </c>
      <c r="K1578" t="s">
        <v>26</v>
      </c>
      <c r="L1578">
        <v>23.952000000000002</v>
      </c>
    </row>
    <row r="1579" spans="1:12" x14ac:dyDescent="0.3">
      <c r="A1579" t="s">
        <v>3179</v>
      </c>
      <c r="B1579">
        <v>23</v>
      </c>
      <c r="C1579">
        <v>5</v>
      </c>
      <c r="D1579">
        <v>2017</v>
      </c>
      <c r="E1579" t="s">
        <v>2773</v>
      </c>
      <c r="F1579" t="s">
        <v>30</v>
      </c>
      <c r="G1579" t="s">
        <v>2519</v>
      </c>
      <c r="H1579" t="s">
        <v>60</v>
      </c>
      <c r="I1579" t="s">
        <v>15</v>
      </c>
      <c r="J1579" t="s">
        <v>3180</v>
      </c>
      <c r="K1579" t="s">
        <v>26</v>
      </c>
      <c r="L1579">
        <v>4.9800000000000004</v>
      </c>
    </row>
    <row r="1580" spans="1:12" x14ac:dyDescent="0.3">
      <c r="A1580" t="s">
        <v>3181</v>
      </c>
      <c r="B1580">
        <v>27</v>
      </c>
      <c r="C1580">
        <v>2</v>
      </c>
      <c r="D1580">
        <v>2017</v>
      </c>
      <c r="E1580" t="s">
        <v>2412</v>
      </c>
      <c r="F1580" t="s">
        <v>119</v>
      </c>
      <c r="G1580" t="s">
        <v>1813</v>
      </c>
      <c r="H1580" t="s">
        <v>14</v>
      </c>
      <c r="I1580" t="s">
        <v>90</v>
      </c>
      <c r="J1580" t="s">
        <v>3183</v>
      </c>
      <c r="K1580" t="s">
        <v>26</v>
      </c>
      <c r="L1580">
        <v>170.88</v>
      </c>
    </row>
    <row r="1581" spans="1:12" x14ac:dyDescent="0.3">
      <c r="A1581" t="s">
        <v>3184</v>
      </c>
      <c r="B1581">
        <v>9</v>
      </c>
      <c r="C1581">
        <v>8</v>
      </c>
      <c r="D1581">
        <v>2016</v>
      </c>
      <c r="E1581" t="s">
        <v>3185</v>
      </c>
      <c r="F1581" t="s">
        <v>119</v>
      </c>
      <c r="G1581" t="s">
        <v>1643</v>
      </c>
      <c r="H1581" t="s">
        <v>14</v>
      </c>
      <c r="I1581" t="s">
        <v>90</v>
      </c>
      <c r="J1581" t="s">
        <v>995</v>
      </c>
      <c r="K1581" t="s">
        <v>41</v>
      </c>
      <c r="L1581">
        <v>307.98</v>
      </c>
    </row>
    <row r="1582" spans="1:12" x14ac:dyDescent="0.3">
      <c r="A1582" t="s">
        <v>3184</v>
      </c>
      <c r="B1582">
        <v>9</v>
      </c>
      <c r="C1582">
        <v>8</v>
      </c>
      <c r="D1582">
        <v>2016</v>
      </c>
      <c r="E1582" t="s">
        <v>3185</v>
      </c>
      <c r="F1582" t="s">
        <v>119</v>
      </c>
      <c r="G1582" t="s">
        <v>1643</v>
      </c>
      <c r="H1582" t="s">
        <v>14</v>
      </c>
      <c r="I1582" t="s">
        <v>90</v>
      </c>
      <c r="J1582" t="s">
        <v>661</v>
      </c>
      <c r="K1582" t="s">
        <v>17</v>
      </c>
      <c r="L1582">
        <v>382.80599999999998</v>
      </c>
    </row>
    <row r="1583" spans="1:12" x14ac:dyDescent="0.3">
      <c r="A1583" t="s">
        <v>3184</v>
      </c>
      <c r="B1583">
        <v>9</v>
      </c>
      <c r="C1583">
        <v>8</v>
      </c>
      <c r="D1583">
        <v>2016</v>
      </c>
      <c r="E1583" t="s">
        <v>3185</v>
      </c>
      <c r="F1583" t="s">
        <v>119</v>
      </c>
      <c r="G1583" t="s">
        <v>1643</v>
      </c>
      <c r="H1583" t="s">
        <v>14</v>
      </c>
      <c r="I1583" t="s">
        <v>90</v>
      </c>
      <c r="J1583" t="s">
        <v>597</v>
      </c>
      <c r="K1583" t="s">
        <v>26</v>
      </c>
      <c r="L1583">
        <v>41.96</v>
      </c>
    </row>
    <row r="1584" spans="1:12" x14ac:dyDescent="0.3">
      <c r="A1584" t="s">
        <v>3184</v>
      </c>
      <c r="B1584">
        <v>9</v>
      </c>
      <c r="C1584">
        <v>8</v>
      </c>
      <c r="D1584">
        <v>2016</v>
      </c>
      <c r="E1584" t="s">
        <v>3185</v>
      </c>
      <c r="F1584" t="s">
        <v>119</v>
      </c>
      <c r="G1584" t="s">
        <v>1643</v>
      </c>
      <c r="H1584" t="s">
        <v>14</v>
      </c>
      <c r="I1584" t="s">
        <v>90</v>
      </c>
      <c r="J1584" t="s">
        <v>2003</v>
      </c>
      <c r="K1584" t="s">
        <v>26</v>
      </c>
      <c r="L1584">
        <v>1217.568</v>
      </c>
    </row>
    <row r="1585" spans="1:12" x14ac:dyDescent="0.3">
      <c r="A1585" t="s">
        <v>3184</v>
      </c>
      <c r="B1585">
        <v>9</v>
      </c>
      <c r="C1585">
        <v>8</v>
      </c>
      <c r="D1585">
        <v>2016</v>
      </c>
      <c r="E1585" t="s">
        <v>3185</v>
      </c>
      <c r="F1585" t="s">
        <v>119</v>
      </c>
      <c r="G1585" t="s">
        <v>1643</v>
      </c>
      <c r="H1585" t="s">
        <v>14</v>
      </c>
      <c r="I1585" t="s">
        <v>90</v>
      </c>
      <c r="J1585" t="s">
        <v>366</v>
      </c>
      <c r="K1585" t="s">
        <v>17</v>
      </c>
      <c r="L1585">
        <v>47.04</v>
      </c>
    </row>
    <row r="1586" spans="1:12" x14ac:dyDescent="0.3">
      <c r="A1586" t="s">
        <v>3184</v>
      </c>
      <c r="B1586">
        <v>9</v>
      </c>
      <c r="C1586">
        <v>8</v>
      </c>
      <c r="D1586">
        <v>2016</v>
      </c>
      <c r="E1586" t="s">
        <v>3185</v>
      </c>
      <c r="F1586" t="s">
        <v>119</v>
      </c>
      <c r="G1586" t="s">
        <v>1643</v>
      </c>
      <c r="H1586" t="s">
        <v>14</v>
      </c>
      <c r="I1586" t="s">
        <v>90</v>
      </c>
      <c r="J1586" t="s">
        <v>169</v>
      </c>
      <c r="K1586" t="s">
        <v>17</v>
      </c>
      <c r="L1586">
        <v>6.16</v>
      </c>
    </row>
    <row r="1587" spans="1:12" x14ac:dyDescent="0.3">
      <c r="A1587" t="s">
        <v>3184</v>
      </c>
      <c r="B1587">
        <v>9</v>
      </c>
      <c r="C1587">
        <v>8</v>
      </c>
      <c r="D1587">
        <v>2016</v>
      </c>
      <c r="E1587" t="s">
        <v>3185</v>
      </c>
      <c r="F1587" t="s">
        <v>119</v>
      </c>
      <c r="G1587" t="s">
        <v>1643</v>
      </c>
      <c r="H1587" t="s">
        <v>14</v>
      </c>
      <c r="I1587" t="s">
        <v>90</v>
      </c>
      <c r="J1587" t="s">
        <v>1323</v>
      </c>
      <c r="K1587" t="s">
        <v>41</v>
      </c>
      <c r="L1587">
        <v>979.95</v>
      </c>
    </row>
    <row r="1588" spans="1:12" x14ac:dyDescent="0.3">
      <c r="A1588" t="s">
        <v>3184</v>
      </c>
      <c r="B1588">
        <v>9</v>
      </c>
      <c r="C1588">
        <v>8</v>
      </c>
      <c r="D1588">
        <v>2016</v>
      </c>
      <c r="E1588" t="s">
        <v>3185</v>
      </c>
      <c r="F1588" t="s">
        <v>119</v>
      </c>
      <c r="G1588" t="s">
        <v>1643</v>
      </c>
      <c r="H1588" t="s">
        <v>14</v>
      </c>
      <c r="I1588" t="s">
        <v>90</v>
      </c>
      <c r="J1588" t="s">
        <v>3186</v>
      </c>
      <c r="K1588" t="s">
        <v>26</v>
      </c>
      <c r="L1588">
        <v>143.69999999999999</v>
      </c>
    </row>
    <row r="1589" spans="1:12" x14ac:dyDescent="0.3">
      <c r="A1589" t="s">
        <v>3184</v>
      </c>
      <c r="B1589">
        <v>9</v>
      </c>
      <c r="C1589">
        <v>8</v>
      </c>
      <c r="D1589">
        <v>2016</v>
      </c>
      <c r="E1589" t="s">
        <v>3185</v>
      </c>
      <c r="F1589" t="s">
        <v>119</v>
      </c>
      <c r="G1589" t="s">
        <v>1643</v>
      </c>
      <c r="H1589" t="s">
        <v>14</v>
      </c>
      <c r="I1589" t="s">
        <v>90</v>
      </c>
      <c r="J1589" t="s">
        <v>3187</v>
      </c>
      <c r="K1589" t="s">
        <v>26</v>
      </c>
      <c r="L1589">
        <v>10.65</v>
      </c>
    </row>
    <row r="1590" spans="1:12" x14ac:dyDescent="0.3">
      <c r="A1590" t="s">
        <v>3184</v>
      </c>
      <c r="B1590">
        <v>9</v>
      </c>
      <c r="C1590">
        <v>8</v>
      </c>
      <c r="D1590">
        <v>2016</v>
      </c>
      <c r="E1590" t="s">
        <v>3185</v>
      </c>
      <c r="F1590" t="s">
        <v>119</v>
      </c>
      <c r="G1590" t="s">
        <v>1643</v>
      </c>
      <c r="H1590" t="s">
        <v>14</v>
      </c>
      <c r="I1590" t="s">
        <v>90</v>
      </c>
      <c r="J1590" t="s">
        <v>1103</v>
      </c>
      <c r="K1590" t="s">
        <v>41</v>
      </c>
      <c r="L1590">
        <v>247.8</v>
      </c>
    </row>
    <row r="1591" spans="1:12" x14ac:dyDescent="0.3">
      <c r="A1591" t="s">
        <v>3188</v>
      </c>
      <c r="B1591">
        <v>12</v>
      </c>
      <c r="C1591">
        <v>5</v>
      </c>
      <c r="D1591">
        <v>2017</v>
      </c>
      <c r="E1591" t="s">
        <v>2786</v>
      </c>
      <c r="F1591" t="s">
        <v>30</v>
      </c>
      <c r="G1591" t="s">
        <v>3189</v>
      </c>
      <c r="H1591" t="s">
        <v>23</v>
      </c>
      <c r="I1591" t="s">
        <v>15</v>
      </c>
      <c r="J1591" t="s">
        <v>1262</v>
      </c>
      <c r="K1591" t="s">
        <v>26</v>
      </c>
      <c r="L1591">
        <v>10.96</v>
      </c>
    </row>
    <row r="1592" spans="1:12" x14ac:dyDescent="0.3">
      <c r="A1592" t="s">
        <v>3190</v>
      </c>
      <c r="B1592">
        <v>15</v>
      </c>
      <c r="C1592">
        <v>4</v>
      </c>
      <c r="D1592">
        <v>2017</v>
      </c>
      <c r="E1592" t="s">
        <v>2884</v>
      </c>
      <c r="F1592" t="s">
        <v>30</v>
      </c>
      <c r="G1592" t="s">
        <v>3191</v>
      </c>
      <c r="H1592" t="s">
        <v>23</v>
      </c>
      <c r="I1592" t="s">
        <v>61</v>
      </c>
      <c r="J1592" t="s">
        <v>3192</v>
      </c>
      <c r="K1592" t="s">
        <v>26</v>
      </c>
      <c r="L1592">
        <v>33.488</v>
      </c>
    </row>
    <row r="1593" spans="1:12" x14ac:dyDescent="0.3">
      <c r="A1593" t="s">
        <v>3190</v>
      </c>
      <c r="B1593">
        <v>15</v>
      </c>
      <c r="C1593">
        <v>4</v>
      </c>
      <c r="D1593">
        <v>2017</v>
      </c>
      <c r="E1593" t="s">
        <v>2884</v>
      </c>
      <c r="F1593" t="s">
        <v>30</v>
      </c>
      <c r="G1593" t="s">
        <v>3191</v>
      </c>
      <c r="H1593" t="s">
        <v>23</v>
      </c>
      <c r="I1593" t="s">
        <v>61</v>
      </c>
      <c r="J1593" t="s">
        <v>403</v>
      </c>
      <c r="K1593" t="s">
        <v>26</v>
      </c>
      <c r="L1593">
        <v>8.0399999999999991</v>
      </c>
    </row>
    <row r="1594" spans="1:12" x14ac:dyDescent="0.3">
      <c r="A1594" t="s">
        <v>3193</v>
      </c>
      <c r="B1594">
        <v>23</v>
      </c>
      <c r="C1594">
        <v>6</v>
      </c>
      <c r="D1594">
        <v>2016</v>
      </c>
      <c r="E1594" t="s">
        <v>3195</v>
      </c>
      <c r="F1594" t="s">
        <v>12</v>
      </c>
      <c r="G1594" t="s">
        <v>3196</v>
      </c>
      <c r="H1594" t="s">
        <v>14</v>
      </c>
      <c r="I1594" t="s">
        <v>24</v>
      </c>
      <c r="J1594" t="s">
        <v>3197</v>
      </c>
      <c r="K1594" t="s">
        <v>41</v>
      </c>
      <c r="L1594">
        <v>201.56800000000001</v>
      </c>
    </row>
    <row r="1595" spans="1:12" x14ac:dyDescent="0.3">
      <c r="A1595" t="s">
        <v>3198</v>
      </c>
      <c r="B1595">
        <v>19</v>
      </c>
      <c r="C1595">
        <v>10</v>
      </c>
      <c r="D1595">
        <v>2015</v>
      </c>
      <c r="E1595" t="s">
        <v>3199</v>
      </c>
      <c r="F1595" t="s">
        <v>930</v>
      </c>
      <c r="G1595" t="s">
        <v>1401</v>
      </c>
      <c r="H1595" t="s">
        <v>14</v>
      </c>
      <c r="I1595" t="s">
        <v>24</v>
      </c>
      <c r="J1595" t="s">
        <v>3200</v>
      </c>
      <c r="K1595" t="s">
        <v>26</v>
      </c>
      <c r="L1595">
        <v>13.44</v>
      </c>
    </row>
    <row r="1596" spans="1:12" x14ac:dyDescent="0.3">
      <c r="A1596" t="s">
        <v>3201</v>
      </c>
      <c r="B1596">
        <v>24</v>
      </c>
      <c r="C1596">
        <v>3</v>
      </c>
      <c r="D1596">
        <v>2016</v>
      </c>
      <c r="E1596" t="s">
        <v>3203</v>
      </c>
      <c r="F1596" t="s">
        <v>119</v>
      </c>
      <c r="G1596" t="s">
        <v>3204</v>
      </c>
      <c r="H1596" t="s">
        <v>60</v>
      </c>
      <c r="I1596" t="s">
        <v>61</v>
      </c>
      <c r="J1596" t="s">
        <v>3205</v>
      </c>
      <c r="K1596" t="s">
        <v>17</v>
      </c>
      <c r="L1596">
        <v>359.05799999999999</v>
      </c>
    </row>
    <row r="1597" spans="1:12" x14ac:dyDescent="0.3">
      <c r="A1597" t="s">
        <v>3206</v>
      </c>
      <c r="B1597">
        <v>8</v>
      </c>
      <c r="C1597">
        <v>5</v>
      </c>
      <c r="D1597">
        <v>2018</v>
      </c>
      <c r="E1597" t="s">
        <v>3208</v>
      </c>
      <c r="F1597" t="s">
        <v>30</v>
      </c>
      <c r="G1597" t="s">
        <v>1241</v>
      </c>
      <c r="H1597" t="s">
        <v>14</v>
      </c>
      <c r="I1597" t="s">
        <v>90</v>
      </c>
      <c r="J1597" t="s">
        <v>2577</v>
      </c>
      <c r="K1597" t="s">
        <v>17</v>
      </c>
      <c r="L1597">
        <v>47.991999999999997</v>
      </c>
    </row>
    <row r="1598" spans="1:12" x14ac:dyDescent="0.3">
      <c r="A1598" t="s">
        <v>3209</v>
      </c>
      <c r="B1598">
        <v>16</v>
      </c>
      <c r="C1598">
        <v>10</v>
      </c>
      <c r="D1598">
        <v>2018</v>
      </c>
      <c r="E1598" t="s">
        <v>2769</v>
      </c>
      <c r="F1598" t="s">
        <v>119</v>
      </c>
      <c r="G1598" t="s">
        <v>1251</v>
      </c>
      <c r="H1598" t="s">
        <v>23</v>
      </c>
      <c r="I1598" t="s">
        <v>90</v>
      </c>
      <c r="J1598" t="s">
        <v>1268</v>
      </c>
      <c r="K1598" t="s">
        <v>17</v>
      </c>
      <c r="L1598">
        <v>547.29999999999995</v>
      </c>
    </row>
    <row r="1599" spans="1:12" x14ac:dyDescent="0.3">
      <c r="A1599" t="s">
        <v>3210</v>
      </c>
      <c r="B1599">
        <v>19</v>
      </c>
      <c r="C1599">
        <v>11</v>
      </c>
      <c r="D1599">
        <v>2018</v>
      </c>
      <c r="E1599" t="s">
        <v>2330</v>
      </c>
      <c r="F1599" t="s">
        <v>12</v>
      </c>
      <c r="G1599" t="s">
        <v>3135</v>
      </c>
      <c r="H1599" t="s">
        <v>14</v>
      </c>
      <c r="I1599" t="s">
        <v>61</v>
      </c>
      <c r="J1599" t="s">
        <v>3211</v>
      </c>
      <c r="K1599" t="s">
        <v>26</v>
      </c>
      <c r="L1599">
        <v>16.896000000000001</v>
      </c>
    </row>
    <row r="1600" spans="1:12" x14ac:dyDescent="0.3">
      <c r="A1600" t="s">
        <v>3210</v>
      </c>
      <c r="B1600">
        <v>19</v>
      </c>
      <c r="C1600">
        <v>11</v>
      </c>
      <c r="D1600">
        <v>2018</v>
      </c>
      <c r="E1600" t="s">
        <v>2330</v>
      </c>
      <c r="F1600" t="s">
        <v>12</v>
      </c>
      <c r="G1600" t="s">
        <v>3135</v>
      </c>
      <c r="H1600" t="s">
        <v>14</v>
      </c>
      <c r="I1600" t="s">
        <v>61</v>
      </c>
      <c r="J1600" t="s">
        <v>3212</v>
      </c>
      <c r="K1600" t="s">
        <v>26</v>
      </c>
      <c r="L1600">
        <v>6.6719999999999997</v>
      </c>
    </row>
    <row r="1601" spans="1:12" x14ac:dyDescent="0.3">
      <c r="A1601" t="s">
        <v>3210</v>
      </c>
      <c r="B1601">
        <v>19</v>
      </c>
      <c r="C1601">
        <v>11</v>
      </c>
      <c r="D1601">
        <v>2018</v>
      </c>
      <c r="E1601" t="s">
        <v>2330</v>
      </c>
      <c r="F1601" t="s">
        <v>12</v>
      </c>
      <c r="G1601" t="s">
        <v>3135</v>
      </c>
      <c r="H1601" t="s">
        <v>14</v>
      </c>
      <c r="I1601" t="s">
        <v>61</v>
      </c>
      <c r="J1601" t="s">
        <v>826</v>
      </c>
      <c r="K1601" t="s">
        <v>26</v>
      </c>
      <c r="L1601">
        <v>99.135999999999996</v>
      </c>
    </row>
    <row r="1602" spans="1:12" x14ac:dyDescent="0.3">
      <c r="A1602" t="s">
        <v>3210</v>
      </c>
      <c r="B1602">
        <v>19</v>
      </c>
      <c r="C1602">
        <v>11</v>
      </c>
      <c r="D1602">
        <v>2018</v>
      </c>
      <c r="E1602" t="s">
        <v>2330</v>
      </c>
      <c r="F1602" t="s">
        <v>12</v>
      </c>
      <c r="G1602" t="s">
        <v>3135</v>
      </c>
      <c r="H1602" t="s">
        <v>14</v>
      </c>
      <c r="I1602" t="s">
        <v>61</v>
      </c>
      <c r="J1602" t="s">
        <v>846</v>
      </c>
      <c r="K1602" t="s">
        <v>17</v>
      </c>
      <c r="L1602">
        <v>15.992000000000001</v>
      </c>
    </row>
    <row r="1603" spans="1:12" x14ac:dyDescent="0.3">
      <c r="A1603" t="s">
        <v>3213</v>
      </c>
      <c r="B1603">
        <v>8</v>
      </c>
      <c r="C1603">
        <v>5</v>
      </c>
      <c r="D1603">
        <v>2017</v>
      </c>
      <c r="E1603" t="s">
        <v>3215</v>
      </c>
      <c r="F1603" t="s">
        <v>12</v>
      </c>
      <c r="G1603" t="s">
        <v>2071</v>
      </c>
      <c r="H1603" t="s">
        <v>23</v>
      </c>
      <c r="I1603" t="s">
        <v>90</v>
      </c>
      <c r="J1603" t="s">
        <v>3216</v>
      </c>
      <c r="K1603" t="s">
        <v>17</v>
      </c>
      <c r="L1603">
        <v>211.96</v>
      </c>
    </row>
    <row r="1604" spans="1:12" x14ac:dyDescent="0.3">
      <c r="A1604" t="s">
        <v>3217</v>
      </c>
      <c r="B1604">
        <v>11</v>
      </c>
      <c r="C1604">
        <v>12</v>
      </c>
      <c r="D1604">
        <v>2017</v>
      </c>
      <c r="E1604" t="s">
        <v>173</v>
      </c>
      <c r="F1604" t="s">
        <v>30</v>
      </c>
      <c r="G1604" t="s">
        <v>1396</v>
      </c>
      <c r="H1604" t="s">
        <v>14</v>
      </c>
      <c r="I1604" t="s">
        <v>15</v>
      </c>
      <c r="J1604" t="s">
        <v>3218</v>
      </c>
      <c r="K1604" t="s">
        <v>26</v>
      </c>
      <c r="L1604">
        <v>6.6719999999999997</v>
      </c>
    </row>
    <row r="1605" spans="1:12" x14ac:dyDescent="0.3">
      <c r="A1605" t="s">
        <v>3219</v>
      </c>
      <c r="B1605">
        <v>30</v>
      </c>
      <c r="C1605">
        <v>11</v>
      </c>
      <c r="D1605">
        <v>2018</v>
      </c>
      <c r="E1605" t="s">
        <v>2171</v>
      </c>
      <c r="F1605" t="s">
        <v>30</v>
      </c>
      <c r="G1605" t="s">
        <v>1540</v>
      </c>
      <c r="H1605" t="s">
        <v>14</v>
      </c>
      <c r="I1605" t="s">
        <v>90</v>
      </c>
      <c r="J1605" t="s">
        <v>3220</v>
      </c>
      <c r="K1605" t="s">
        <v>26</v>
      </c>
      <c r="L1605">
        <v>155.94</v>
      </c>
    </row>
    <row r="1606" spans="1:12" x14ac:dyDescent="0.3">
      <c r="A1606" t="s">
        <v>3221</v>
      </c>
      <c r="B1606">
        <v>19</v>
      </c>
      <c r="C1606">
        <v>4</v>
      </c>
      <c r="D1606">
        <v>2017</v>
      </c>
      <c r="E1606" t="s">
        <v>2552</v>
      </c>
      <c r="F1606" t="s">
        <v>12</v>
      </c>
      <c r="G1606" t="s">
        <v>754</v>
      </c>
      <c r="H1606" t="s">
        <v>14</v>
      </c>
      <c r="I1606" t="s">
        <v>24</v>
      </c>
      <c r="J1606" t="s">
        <v>2520</v>
      </c>
      <c r="K1606" t="s">
        <v>41</v>
      </c>
      <c r="L1606">
        <v>39.96</v>
      </c>
    </row>
    <row r="1607" spans="1:12" x14ac:dyDescent="0.3">
      <c r="A1607" t="s">
        <v>3221</v>
      </c>
      <c r="B1607">
        <v>19</v>
      </c>
      <c r="C1607">
        <v>4</v>
      </c>
      <c r="D1607">
        <v>2017</v>
      </c>
      <c r="E1607" t="s">
        <v>2552</v>
      </c>
      <c r="F1607" t="s">
        <v>12</v>
      </c>
      <c r="G1607" t="s">
        <v>754</v>
      </c>
      <c r="H1607" t="s">
        <v>14</v>
      </c>
      <c r="I1607" t="s">
        <v>24</v>
      </c>
      <c r="J1607" t="s">
        <v>3222</v>
      </c>
      <c r="K1607" t="s">
        <v>26</v>
      </c>
      <c r="L1607">
        <v>5.46</v>
      </c>
    </row>
    <row r="1608" spans="1:12" x14ac:dyDescent="0.3">
      <c r="A1608" t="s">
        <v>3221</v>
      </c>
      <c r="B1608">
        <v>19</v>
      </c>
      <c r="C1608">
        <v>4</v>
      </c>
      <c r="D1608">
        <v>2017</v>
      </c>
      <c r="E1608" t="s">
        <v>2552</v>
      </c>
      <c r="F1608" t="s">
        <v>12</v>
      </c>
      <c r="G1608" t="s">
        <v>754</v>
      </c>
      <c r="H1608" t="s">
        <v>14</v>
      </c>
      <c r="I1608" t="s">
        <v>24</v>
      </c>
      <c r="J1608" t="s">
        <v>3223</v>
      </c>
      <c r="K1608" t="s">
        <v>26</v>
      </c>
      <c r="L1608">
        <v>73.2</v>
      </c>
    </row>
    <row r="1609" spans="1:12" x14ac:dyDescent="0.3">
      <c r="A1609" t="s">
        <v>3221</v>
      </c>
      <c r="B1609">
        <v>19</v>
      </c>
      <c r="C1609">
        <v>4</v>
      </c>
      <c r="D1609">
        <v>2017</v>
      </c>
      <c r="E1609" t="s">
        <v>2552</v>
      </c>
      <c r="F1609" t="s">
        <v>12</v>
      </c>
      <c r="G1609" t="s">
        <v>754</v>
      </c>
      <c r="H1609" t="s">
        <v>14</v>
      </c>
      <c r="I1609" t="s">
        <v>24</v>
      </c>
      <c r="J1609" t="s">
        <v>991</v>
      </c>
      <c r="K1609" t="s">
        <v>26</v>
      </c>
      <c r="L1609">
        <v>5.84</v>
      </c>
    </row>
    <row r="1610" spans="1:12" x14ac:dyDescent="0.3">
      <c r="A1610" t="s">
        <v>3221</v>
      </c>
      <c r="B1610">
        <v>19</v>
      </c>
      <c r="C1610">
        <v>4</v>
      </c>
      <c r="D1610">
        <v>2017</v>
      </c>
      <c r="E1610" t="s">
        <v>2552</v>
      </c>
      <c r="F1610" t="s">
        <v>12</v>
      </c>
      <c r="G1610" t="s">
        <v>754</v>
      </c>
      <c r="H1610" t="s">
        <v>14</v>
      </c>
      <c r="I1610" t="s">
        <v>24</v>
      </c>
      <c r="J1610" t="s">
        <v>394</v>
      </c>
      <c r="K1610" t="s">
        <v>26</v>
      </c>
      <c r="L1610">
        <v>22.72</v>
      </c>
    </row>
    <row r="1611" spans="1:12" x14ac:dyDescent="0.3">
      <c r="A1611" t="s">
        <v>3221</v>
      </c>
      <c r="B1611">
        <v>19</v>
      </c>
      <c r="C1611">
        <v>4</v>
      </c>
      <c r="D1611">
        <v>2017</v>
      </c>
      <c r="E1611" t="s">
        <v>2552</v>
      </c>
      <c r="F1611" t="s">
        <v>12</v>
      </c>
      <c r="G1611" t="s">
        <v>754</v>
      </c>
      <c r="H1611" t="s">
        <v>14</v>
      </c>
      <c r="I1611" t="s">
        <v>24</v>
      </c>
      <c r="J1611" t="s">
        <v>3224</v>
      </c>
      <c r="K1611" t="s">
        <v>26</v>
      </c>
      <c r="L1611">
        <v>9.3360000000000003</v>
      </c>
    </row>
    <row r="1612" spans="1:12" x14ac:dyDescent="0.3">
      <c r="A1612" t="s">
        <v>3225</v>
      </c>
      <c r="B1612">
        <v>26</v>
      </c>
      <c r="C1612">
        <v>5</v>
      </c>
      <c r="D1612">
        <v>2015</v>
      </c>
      <c r="E1612" t="s">
        <v>2761</v>
      </c>
      <c r="F1612" t="s">
        <v>30</v>
      </c>
      <c r="G1612" t="s">
        <v>3227</v>
      </c>
      <c r="H1612" t="s">
        <v>23</v>
      </c>
      <c r="I1612" t="s">
        <v>24</v>
      </c>
      <c r="J1612" t="s">
        <v>3205</v>
      </c>
      <c r="K1612" t="s">
        <v>17</v>
      </c>
      <c r="L1612">
        <v>290.666</v>
      </c>
    </row>
    <row r="1613" spans="1:12" x14ac:dyDescent="0.3">
      <c r="A1613" t="s">
        <v>3225</v>
      </c>
      <c r="B1613">
        <v>26</v>
      </c>
      <c r="C1613">
        <v>5</v>
      </c>
      <c r="D1613">
        <v>2015</v>
      </c>
      <c r="E1613" t="s">
        <v>2761</v>
      </c>
      <c r="F1613" t="s">
        <v>30</v>
      </c>
      <c r="G1613" t="s">
        <v>3227</v>
      </c>
      <c r="H1613" t="s">
        <v>23</v>
      </c>
      <c r="I1613" t="s">
        <v>24</v>
      </c>
      <c r="J1613" t="s">
        <v>3228</v>
      </c>
      <c r="K1613" t="s">
        <v>41</v>
      </c>
      <c r="L1613">
        <v>201.584</v>
      </c>
    </row>
    <row r="1614" spans="1:12" x14ac:dyDescent="0.3">
      <c r="A1614" t="s">
        <v>3225</v>
      </c>
      <c r="B1614">
        <v>26</v>
      </c>
      <c r="C1614">
        <v>5</v>
      </c>
      <c r="D1614">
        <v>2015</v>
      </c>
      <c r="E1614" t="s">
        <v>2761</v>
      </c>
      <c r="F1614" t="s">
        <v>30</v>
      </c>
      <c r="G1614" t="s">
        <v>3227</v>
      </c>
      <c r="H1614" t="s">
        <v>23</v>
      </c>
      <c r="I1614" t="s">
        <v>24</v>
      </c>
      <c r="J1614" t="s">
        <v>205</v>
      </c>
      <c r="K1614" t="s">
        <v>41</v>
      </c>
      <c r="L1614">
        <v>83.983999999999995</v>
      </c>
    </row>
    <row r="1615" spans="1:12" x14ac:dyDescent="0.3">
      <c r="A1615" t="s">
        <v>3229</v>
      </c>
      <c r="B1615">
        <v>21</v>
      </c>
      <c r="C1615">
        <v>12</v>
      </c>
      <c r="D1615">
        <v>2018</v>
      </c>
      <c r="E1615" t="s">
        <v>337</v>
      </c>
      <c r="F1615" t="s">
        <v>30</v>
      </c>
      <c r="G1615" t="s">
        <v>2873</v>
      </c>
      <c r="H1615" t="s">
        <v>23</v>
      </c>
      <c r="I1615" t="s">
        <v>24</v>
      </c>
      <c r="J1615" t="s">
        <v>1097</v>
      </c>
      <c r="K1615" t="s">
        <v>26</v>
      </c>
      <c r="L1615">
        <v>1000.02</v>
      </c>
    </row>
    <row r="1616" spans="1:12" x14ac:dyDescent="0.3">
      <c r="A1616" t="s">
        <v>3230</v>
      </c>
      <c r="B1616">
        <v>15</v>
      </c>
      <c r="C1616">
        <v>3</v>
      </c>
      <c r="D1616">
        <v>2017</v>
      </c>
      <c r="E1616" t="s">
        <v>3231</v>
      </c>
      <c r="F1616" t="s">
        <v>30</v>
      </c>
      <c r="G1616" t="s">
        <v>3081</v>
      </c>
      <c r="H1616" t="s">
        <v>60</v>
      </c>
      <c r="I1616" t="s">
        <v>90</v>
      </c>
      <c r="J1616" t="s">
        <v>3232</v>
      </c>
      <c r="K1616" t="s">
        <v>41</v>
      </c>
      <c r="L1616">
        <v>83.975999999999999</v>
      </c>
    </row>
    <row r="1617" spans="1:12" x14ac:dyDescent="0.3">
      <c r="A1617" t="s">
        <v>3233</v>
      </c>
      <c r="B1617">
        <v>10</v>
      </c>
      <c r="C1617">
        <v>8</v>
      </c>
      <c r="D1617">
        <v>2016</v>
      </c>
      <c r="E1617" t="s">
        <v>628</v>
      </c>
      <c r="F1617" t="s">
        <v>30</v>
      </c>
      <c r="G1617" t="s">
        <v>2865</v>
      </c>
      <c r="H1617" t="s">
        <v>60</v>
      </c>
      <c r="I1617" t="s">
        <v>61</v>
      </c>
      <c r="J1617" t="s">
        <v>1556</v>
      </c>
      <c r="K1617" t="s">
        <v>26</v>
      </c>
      <c r="L1617">
        <v>3.75</v>
      </c>
    </row>
    <row r="1618" spans="1:12" x14ac:dyDescent="0.3">
      <c r="A1618" t="s">
        <v>3233</v>
      </c>
      <c r="B1618">
        <v>10</v>
      </c>
      <c r="C1618">
        <v>8</v>
      </c>
      <c r="D1618">
        <v>2016</v>
      </c>
      <c r="E1618" t="s">
        <v>628</v>
      </c>
      <c r="F1618" t="s">
        <v>30</v>
      </c>
      <c r="G1618" t="s">
        <v>2865</v>
      </c>
      <c r="H1618" t="s">
        <v>60</v>
      </c>
      <c r="I1618" t="s">
        <v>61</v>
      </c>
      <c r="J1618" t="s">
        <v>746</v>
      </c>
      <c r="K1618" t="s">
        <v>26</v>
      </c>
      <c r="L1618">
        <v>41.4</v>
      </c>
    </row>
    <row r="1619" spans="1:12" x14ac:dyDescent="0.3">
      <c r="A1619" t="s">
        <v>3233</v>
      </c>
      <c r="B1619">
        <v>10</v>
      </c>
      <c r="C1619">
        <v>8</v>
      </c>
      <c r="D1619">
        <v>2016</v>
      </c>
      <c r="E1619" t="s">
        <v>628</v>
      </c>
      <c r="F1619" t="s">
        <v>30</v>
      </c>
      <c r="G1619" t="s">
        <v>2865</v>
      </c>
      <c r="H1619" t="s">
        <v>60</v>
      </c>
      <c r="I1619" t="s">
        <v>61</v>
      </c>
      <c r="J1619" t="s">
        <v>3235</v>
      </c>
      <c r="K1619" t="s">
        <v>26</v>
      </c>
      <c r="L1619">
        <v>29.79</v>
      </c>
    </row>
    <row r="1620" spans="1:12" x14ac:dyDescent="0.3">
      <c r="A1620" t="s">
        <v>3236</v>
      </c>
      <c r="B1620">
        <v>10</v>
      </c>
      <c r="C1620">
        <v>9</v>
      </c>
      <c r="D1620">
        <v>2017</v>
      </c>
      <c r="E1620" t="s">
        <v>808</v>
      </c>
      <c r="F1620" t="s">
        <v>12</v>
      </c>
      <c r="G1620" t="s">
        <v>293</v>
      </c>
      <c r="H1620" t="s">
        <v>60</v>
      </c>
      <c r="I1620" t="s">
        <v>90</v>
      </c>
      <c r="J1620" t="s">
        <v>3237</v>
      </c>
      <c r="K1620" t="s">
        <v>26</v>
      </c>
      <c r="L1620">
        <v>59.48</v>
      </c>
    </row>
    <row r="1621" spans="1:12" x14ac:dyDescent="0.3">
      <c r="A1621" t="s">
        <v>3236</v>
      </c>
      <c r="B1621">
        <v>10</v>
      </c>
      <c r="C1621">
        <v>9</v>
      </c>
      <c r="D1621">
        <v>2017</v>
      </c>
      <c r="E1621" t="s">
        <v>808</v>
      </c>
      <c r="F1621" t="s">
        <v>12</v>
      </c>
      <c r="G1621" t="s">
        <v>293</v>
      </c>
      <c r="H1621" t="s">
        <v>60</v>
      </c>
      <c r="I1621" t="s">
        <v>90</v>
      </c>
      <c r="J1621" t="s">
        <v>3238</v>
      </c>
      <c r="K1621" t="s">
        <v>26</v>
      </c>
      <c r="L1621">
        <v>6.69</v>
      </c>
    </row>
    <row r="1622" spans="1:12" x14ac:dyDescent="0.3">
      <c r="A1622" t="s">
        <v>3239</v>
      </c>
      <c r="B1622">
        <v>8</v>
      </c>
      <c r="C1622">
        <v>7</v>
      </c>
      <c r="D1622">
        <v>2018</v>
      </c>
      <c r="E1622" t="s">
        <v>2208</v>
      </c>
      <c r="F1622" t="s">
        <v>30</v>
      </c>
      <c r="G1622" t="s">
        <v>3240</v>
      </c>
      <c r="H1622" t="s">
        <v>14</v>
      </c>
      <c r="I1622" t="s">
        <v>24</v>
      </c>
      <c r="J1622" t="s">
        <v>3241</v>
      </c>
      <c r="K1622" t="s">
        <v>17</v>
      </c>
      <c r="L1622">
        <v>198.46</v>
      </c>
    </row>
    <row r="1623" spans="1:12" x14ac:dyDescent="0.3">
      <c r="A1623" t="s">
        <v>3239</v>
      </c>
      <c r="B1623">
        <v>8</v>
      </c>
      <c r="C1623">
        <v>7</v>
      </c>
      <c r="D1623">
        <v>2018</v>
      </c>
      <c r="E1623" t="s">
        <v>2208</v>
      </c>
      <c r="F1623" t="s">
        <v>30</v>
      </c>
      <c r="G1623" t="s">
        <v>3240</v>
      </c>
      <c r="H1623" t="s">
        <v>14</v>
      </c>
      <c r="I1623" t="s">
        <v>24</v>
      </c>
      <c r="J1623" t="s">
        <v>1444</v>
      </c>
      <c r="K1623" t="s">
        <v>26</v>
      </c>
      <c r="L1623">
        <v>786.48</v>
      </c>
    </row>
    <row r="1624" spans="1:12" x14ac:dyDescent="0.3">
      <c r="A1624" t="s">
        <v>3239</v>
      </c>
      <c r="B1624">
        <v>8</v>
      </c>
      <c r="C1624">
        <v>7</v>
      </c>
      <c r="D1624">
        <v>2018</v>
      </c>
      <c r="E1624" t="s">
        <v>2208</v>
      </c>
      <c r="F1624" t="s">
        <v>30</v>
      </c>
      <c r="G1624" t="s">
        <v>3240</v>
      </c>
      <c r="H1624" t="s">
        <v>14</v>
      </c>
      <c r="I1624" t="s">
        <v>24</v>
      </c>
      <c r="J1624" t="s">
        <v>1410</v>
      </c>
      <c r="K1624" t="s">
        <v>26</v>
      </c>
      <c r="L1624">
        <v>23.167999999999999</v>
      </c>
    </row>
    <row r="1625" spans="1:12" x14ac:dyDescent="0.3">
      <c r="A1625" t="s">
        <v>3239</v>
      </c>
      <c r="B1625">
        <v>8</v>
      </c>
      <c r="C1625">
        <v>7</v>
      </c>
      <c r="D1625">
        <v>2018</v>
      </c>
      <c r="E1625" t="s">
        <v>2208</v>
      </c>
      <c r="F1625" t="s">
        <v>30</v>
      </c>
      <c r="G1625" t="s">
        <v>3240</v>
      </c>
      <c r="H1625" t="s">
        <v>14</v>
      </c>
      <c r="I1625" t="s">
        <v>24</v>
      </c>
      <c r="J1625" t="s">
        <v>3242</v>
      </c>
      <c r="K1625" t="s">
        <v>41</v>
      </c>
      <c r="L1625">
        <v>50</v>
      </c>
    </row>
    <row r="1626" spans="1:12" x14ac:dyDescent="0.3">
      <c r="A1626" t="s">
        <v>3243</v>
      </c>
      <c r="B1626">
        <v>19</v>
      </c>
      <c r="C1626">
        <v>12</v>
      </c>
      <c r="D1626">
        <v>2016</v>
      </c>
      <c r="E1626" t="s">
        <v>619</v>
      </c>
      <c r="F1626" t="s">
        <v>30</v>
      </c>
      <c r="G1626" t="s">
        <v>3244</v>
      </c>
      <c r="H1626" t="s">
        <v>14</v>
      </c>
      <c r="I1626" t="s">
        <v>24</v>
      </c>
      <c r="J1626" t="s">
        <v>2910</v>
      </c>
      <c r="K1626" t="s">
        <v>41</v>
      </c>
      <c r="L1626">
        <v>675.96</v>
      </c>
    </row>
    <row r="1627" spans="1:12" x14ac:dyDescent="0.3">
      <c r="A1627" t="s">
        <v>3243</v>
      </c>
      <c r="B1627">
        <v>19</v>
      </c>
      <c r="C1627">
        <v>12</v>
      </c>
      <c r="D1627">
        <v>2016</v>
      </c>
      <c r="E1627" t="s">
        <v>619</v>
      </c>
      <c r="F1627" t="s">
        <v>30</v>
      </c>
      <c r="G1627" t="s">
        <v>3244</v>
      </c>
      <c r="H1627" t="s">
        <v>14</v>
      </c>
      <c r="I1627" t="s">
        <v>24</v>
      </c>
      <c r="J1627" t="s">
        <v>2016</v>
      </c>
      <c r="K1627" t="s">
        <v>41</v>
      </c>
      <c r="L1627">
        <v>1265.8499999999999</v>
      </c>
    </row>
    <row r="1628" spans="1:12" x14ac:dyDescent="0.3">
      <c r="A1628" t="s">
        <v>3245</v>
      </c>
      <c r="B1628">
        <v>16</v>
      </c>
      <c r="C1628">
        <v>11</v>
      </c>
      <c r="D1628">
        <v>2016</v>
      </c>
      <c r="E1628" t="s">
        <v>57</v>
      </c>
      <c r="F1628" t="s">
        <v>30</v>
      </c>
      <c r="G1628" t="s">
        <v>1106</v>
      </c>
      <c r="H1628" t="s">
        <v>60</v>
      </c>
      <c r="I1628" t="s">
        <v>90</v>
      </c>
      <c r="J1628" t="s">
        <v>1566</v>
      </c>
      <c r="K1628" t="s">
        <v>26</v>
      </c>
      <c r="L1628">
        <v>523.25</v>
      </c>
    </row>
    <row r="1629" spans="1:12" x14ac:dyDescent="0.3">
      <c r="A1629" t="s">
        <v>3246</v>
      </c>
      <c r="B1629">
        <v>24</v>
      </c>
      <c r="C1629">
        <v>9</v>
      </c>
      <c r="D1629">
        <v>2016</v>
      </c>
      <c r="E1629" t="s">
        <v>94</v>
      </c>
      <c r="F1629" t="s">
        <v>30</v>
      </c>
      <c r="G1629" t="s">
        <v>3247</v>
      </c>
      <c r="H1629" t="s">
        <v>14</v>
      </c>
      <c r="I1629" t="s">
        <v>15</v>
      </c>
      <c r="J1629" t="s">
        <v>2550</v>
      </c>
      <c r="K1629" t="s">
        <v>17</v>
      </c>
      <c r="L1629">
        <v>517.5</v>
      </c>
    </row>
    <row r="1630" spans="1:12" x14ac:dyDescent="0.3">
      <c r="A1630" t="s">
        <v>3248</v>
      </c>
      <c r="B1630">
        <v>21</v>
      </c>
      <c r="C1630">
        <v>6</v>
      </c>
      <c r="D1630">
        <v>2018</v>
      </c>
      <c r="E1630" t="s">
        <v>3249</v>
      </c>
      <c r="F1630" t="s">
        <v>12</v>
      </c>
      <c r="G1630" t="s">
        <v>1473</v>
      </c>
      <c r="H1630" t="s">
        <v>14</v>
      </c>
      <c r="I1630" t="s">
        <v>90</v>
      </c>
      <c r="J1630" t="s">
        <v>3250</v>
      </c>
      <c r="K1630" t="s">
        <v>17</v>
      </c>
      <c r="L1630">
        <v>17.920000000000002</v>
      </c>
    </row>
    <row r="1631" spans="1:12" x14ac:dyDescent="0.3">
      <c r="A1631" t="s">
        <v>3248</v>
      </c>
      <c r="B1631">
        <v>21</v>
      </c>
      <c r="C1631">
        <v>6</v>
      </c>
      <c r="D1631">
        <v>2018</v>
      </c>
      <c r="E1631" t="s">
        <v>3249</v>
      </c>
      <c r="F1631" t="s">
        <v>12</v>
      </c>
      <c r="G1631" t="s">
        <v>1473</v>
      </c>
      <c r="H1631" t="s">
        <v>14</v>
      </c>
      <c r="I1631" t="s">
        <v>90</v>
      </c>
      <c r="J1631" t="s">
        <v>2079</v>
      </c>
      <c r="K1631" t="s">
        <v>26</v>
      </c>
      <c r="L1631">
        <v>41.256</v>
      </c>
    </row>
    <row r="1632" spans="1:12" x14ac:dyDescent="0.3">
      <c r="A1632" t="s">
        <v>3251</v>
      </c>
      <c r="B1632">
        <v>8</v>
      </c>
      <c r="C1632">
        <v>5</v>
      </c>
      <c r="D1632">
        <v>2017</v>
      </c>
      <c r="E1632" t="s">
        <v>3214</v>
      </c>
      <c r="F1632" t="s">
        <v>930</v>
      </c>
      <c r="G1632" t="s">
        <v>344</v>
      </c>
      <c r="H1632" t="s">
        <v>14</v>
      </c>
      <c r="I1632" t="s">
        <v>90</v>
      </c>
      <c r="J1632" t="s">
        <v>3252</v>
      </c>
      <c r="K1632" t="s">
        <v>26</v>
      </c>
      <c r="L1632">
        <v>1006.056</v>
      </c>
    </row>
    <row r="1633" spans="1:12" x14ac:dyDescent="0.3">
      <c r="A1633" t="s">
        <v>3251</v>
      </c>
      <c r="B1633">
        <v>8</v>
      </c>
      <c r="C1633">
        <v>5</v>
      </c>
      <c r="D1633">
        <v>2017</v>
      </c>
      <c r="E1633" t="s">
        <v>3214</v>
      </c>
      <c r="F1633" t="s">
        <v>930</v>
      </c>
      <c r="G1633" t="s">
        <v>344</v>
      </c>
      <c r="H1633" t="s">
        <v>14</v>
      </c>
      <c r="I1633" t="s">
        <v>90</v>
      </c>
      <c r="J1633" t="s">
        <v>1362</v>
      </c>
      <c r="K1633" t="s">
        <v>26</v>
      </c>
      <c r="L1633">
        <v>10.688000000000001</v>
      </c>
    </row>
    <row r="1634" spans="1:12" x14ac:dyDescent="0.3">
      <c r="A1634" t="s">
        <v>3251</v>
      </c>
      <c r="B1634">
        <v>8</v>
      </c>
      <c r="C1634">
        <v>5</v>
      </c>
      <c r="D1634">
        <v>2017</v>
      </c>
      <c r="E1634" t="s">
        <v>3214</v>
      </c>
      <c r="F1634" t="s">
        <v>930</v>
      </c>
      <c r="G1634" t="s">
        <v>344</v>
      </c>
      <c r="H1634" t="s">
        <v>14</v>
      </c>
      <c r="I1634" t="s">
        <v>90</v>
      </c>
      <c r="J1634" t="s">
        <v>1411</v>
      </c>
      <c r="K1634" t="s">
        <v>26</v>
      </c>
      <c r="L1634">
        <v>10.368</v>
      </c>
    </row>
    <row r="1635" spans="1:12" x14ac:dyDescent="0.3">
      <c r="A1635" t="s">
        <v>3251</v>
      </c>
      <c r="B1635">
        <v>8</v>
      </c>
      <c r="C1635">
        <v>5</v>
      </c>
      <c r="D1635">
        <v>2017</v>
      </c>
      <c r="E1635" t="s">
        <v>3214</v>
      </c>
      <c r="F1635" t="s">
        <v>930</v>
      </c>
      <c r="G1635" t="s">
        <v>344</v>
      </c>
      <c r="H1635" t="s">
        <v>14</v>
      </c>
      <c r="I1635" t="s">
        <v>90</v>
      </c>
      <c r="J1635" t="s">
        <v>2819</v>
      </c>
      <c r="K1635" t="s">
        <v>26</v>
      </c>
      <c r="L1635">
        <v>25.12</v>
      </c>
    </row>
    <row r="1636" spans="1:12" x14ac:dyDescent="0.3">
      <c r="A1636" t="s">
        <v>3251</v>
      </c>
      <c r="B1636">
        <v>8</v>
      </c>
      <c r="C1636">
        <v>5</v>
      </c>
      <c r="D1636">
        <v>2017</v>
      </c>
      <c r="E1636" t="s">
        <v>3214</v>
      </c>
      <c r="F1636" t="s">
        <v>930</v>
      </c>
      <c r="G1636" t="s">
        <v>344</v>
      </c>
      <c r="H1636" t="s">
        <v>14</v>
      </c>
      <c r="I1636" t="s">
        <v>90</v>
      </c>
      <c r="J1636" t="s">
        <v>1355</v>
      </c>
      <c r="K1636" t="s">
        <v>41</v>
      </c>
      <c r="L1636">
        <v>58.112000000000002</v>
      </c>
    </row>
    <row r="1637" spans="1:12" x14ac:dyDescent="0.3">
      <c r="A1637" t="s">
        <v>3253</v>
      </c>
      <c r="B1637">
        <v>26</v>
      </c>
      <c r="C1637">
        <v>11</v>
      </c>
      <c r="D1637">
        <v>2015</v>
      </c>
      <c r="E1637" t="s">
        <v>1673</v>
      </c>
      <c r="F1637" t="s">
        <v>30</v>
      </c>
      <c r="G1637" t="s">
        <v>3254</v>
      </c>
      <c r="H1637" t="s">
        <v>14</v>
      </c>
      <c r="I1637" t="s">
        <v>24</v>
      </c>
      <c r="J1637" t="s">
        <v>2309</v>
      </c>
      <c r="K1637" t="s">
        <v>26</v>
      </c>
      <c r="L1637">
        <v>15.552</v>
      </c>
    </row>
    <row r="1638" spans="1:12" x14ac:dyDescent="0.3">
      <c r="A1638" t="s">
        <v>3253</v>
      </c>
      <c r="B1638">
        <v>26</v>
      </c>
      <c r="C1638">
        <v>11</v>
      </c>
      <c r="D1638">
        <v>2015</v>
      </c>
      <c r="E1638" t="s">
        <v>1673</v>
      </c>
      <c r="F1638" t="s">
        <v>30</v>
      </c>
      <c r="G1638" t="s">
        <v>3254</v>
      </c>
      <c r="H1638" t="s">
        <v>14</v>
      </c>
      <c r="I1638" t="s">
        <v>24</v>
      </c>
      <c r="J1638" t="s">
        <v>2199</v>
      </c>
      <c r="K1638" t="s">
        <v>26</v>
      </c>
      <c r="L1638">
        <v>669.08</v>
      </c>
    </row>
    <row r="1639" spans="1:12" x14ac:dyDescent="0.3">
      <c r="A1639" t="s">
        <v>3253</v>
      </c>
      <c r="B1639">
        <v>26</v>
      </c>
      <c r="C1639">
        <v>11</v>
      </c>
      <c r="D1639">
        <v>2015</v>
      </c>
      <c r="E1639" t="s">
        <v>1673</v>
      </c>
      <c r="F1639" t="s">
        <v>30</v>
      </c>
      <c r="G1639" t="s">
        <v>3254</v>
      </c>
      <c r="H1639" t="s">
        <v>14</v>
      </c>
      <c r="I1639" t="s">
        <v>24</v>
      </c>
      <c r="J1639" t="s">
        <v>3255</v>
      </c>
      <c r="K1639" t="s">
        <v>41</v>
      </c>
      <c r="L1639">
        <v>438.33600000000001</v>
      </c>
    </row>
    <row r="1640" spans="1:12" x14ac:dyDescent="0.3">
      <c r="A1640" t="s">
        <v>3256</v>
      </c>
      <c r="B1640">
        <v>26</v>
      </c>
      <c r="C1640">
        <v>5</v>
      </c>
      <c r="D1640">
        <v>2017</v>
      </c>
      <c r="E1640" t="s">
        <v>1321</v>
      </c>
      <c r="F1640" t="s">
        <v>30</v>
      </c>
      <c r="G1640" t="s">
        <v>3257</v>
      </c>
      <c r="H1640" t="s">
        <v>14</v>
      </c>
      <c r="I1640" t="s">
        <v>90</v>
      </c>
      <c r="J1640" t="s">
        <v>3258</v>
      </c>
      <c r="K1640" t="s">
        <v>26</v>
      </c>
      <c r="L1640">
        <v>19.440000000000001</v>
      </c>
    </row>
    <row r="1641" spans="1:12" x14ac:dyDescent="0.3">
      <c r="A1641" t="s">
        <v>3256</v>
      </c>
      <c r="B1641">
        <v>26</v>
      </c>
      <c r="C1641">
        <v>5</v>
      </c>
      <c r="D1641">
        <v>2017</v>
      </c>
      <c r="E1641" t="s">
        <v>1321</v>
      </c>
      <c r="F1641" t="s">
        <v>30</v>
      </c>
      <c r="G1641" t="s">
        <v>3257</v>
      </c>
      <c r="H1641" t="s">
        <v>14</v>
      </c>
      <c r="I1641" t="s">
        <v>90</v>
      </c>
      <c r="J1641" t="s">
        <v>1546</v>
      </c>
      <c r="K1641" t="s">
        <v>26</v>
      </c>
      <c r="L1641">
        <v>9.64</v>
      </c>
    </row>
    <row r="1642" spans="1:12" x14ac:dyDescent="0.3">
      <c r="A1642" t="s">
        <v>3256</v>
      </c>
      <c r="B1642">
        <v>26</v>
      </c>
      <c r="C1642">
        <v>5</v>
      </c>
      <c r="D1642">
        <v>2017</v>
      </c>
      <c r="E1642" t="s">
        <v>1321</v>
      </c>
      <c r="F1642" t="s">
        <v>30</v>
      </c>
      <c r="G1642" t="s">
        <v>3257</v>
      </c>
      <c r="H1642" t="s">
        <v>14</v>
      </c>
      <c r="I1642" t="s">
        <v>90</v>
      </c>
      <c r="J1642" t="s">
        <v>219</v>
      </c>
      <c r="K1642" t="s">
        <v>26</v>
      </c>
      <c r="L1642">
        <v>12.7</v>
      </c>
    </row>
    <row r="1643" spans="1:12" x14ac:dyDescent="0.3">
      <c r="A1643" t="s">
        <v>3256</v>
      </c>
      <c r="B1643">
        <v>26</v>
      </c>
      <c r="C1643">
        <v>5</v>
      </c>
      <c r="D1643">
        <v>2017</v>
      </c>
      <c r="E1643" t="s">
        <v>1321</v>
      </c>
      <c r="F1643" t="s">
        <v>30</v>
      </c>
      <c r="G1643" t="s">
        <v>3257</v>
      </c>
      <c r="H1643" t="s">
        <v>14</v>
      </c>
      <c r="I1643" t="s">
        <v>90</v>
      </c>
      <c r="J1643" t="s">
        <v>294</v>
      </c>
      <c r="K1643" t="s">
        <v>17</v>
      </c>
      <c r="L1643">
        <v>41.37</v>
      </c>
    </row>
    <row r="1644" spans="1:12" x14ac:dyDescent="0.3">
      <c r="A1644" t="s">
        <v>3259</v>
      </c>
      <c r="B1644">
        <v>29</v>
      </c>
      <c r="C1644">
        <v>11</v>
      </c>
      <c r="D1644">
        <v>2015</v>
      </c>
      <c r="E1644" t="s">
        <v>1674</v>
      </c>
      <c r="F1644" t="s">
        <v>30</v>
      </c>
      <c r="G1644" t="s">
        <v>3260</v>
      </c>
      <c r="H1644" t="s">
        <v>23</v>
      </c>
      <c r="I1644" t="s">
        <v>61</v>
      </c>
      <c r="J1644" t="s">
        <v>1568</v>
      </c>
      <c r="K1644" t="s">
        <v>26</v>
      </c>
      <c r="L1644">
        <v>12.624000000000001</v>
      </c>
    </row>
    <row r="1645" spans="1:12" x14ac:dyDescent="0.3">
      <c r="A1645" t="s">
        <v>3261</v>
      </c>
      <c r="B1645">
        <v>19</v>
      </c>
      <c r="C1645">
        <v>3</v>
      </c>
      <c r="D1645">
        <v>2016</v>
      </c>
      <c r="E1645" t="s">
        <v>1890</v>
      </c>
      <c r="F1645" t="s">
        <v>119</v>
      </c>
      <c r="G1645" t="s">
        <v>567</v>
      </c>
      <c r="H1645" t="s">
        <v>23</v>
      </c>
      <c r="I1645" t="s">
        <v>24</v>
      </c>
      <c r="J1645" t="s">
        <v>1140</v>
      </c>
      <c r="K1645" t="s">
        <v>26</v>
      </c>
      <c r="L1645">
        <v>1247.6400000000001</v>
      </c>
    </row>
    <row r="1646" spans="1:12" x14ac:dyDescent="0.3">
      <c r="A1646" t="s">
        <v>3261</v>
      </c>
      <c r="B1646">
        <v>19</v>
      </c>
      <c r="C1646">
        <v>3</v>
      </c>
      <c r="D1646">
        <v>2016</v>
      </c>
      <c r="E1646" t="s">
        <v>1890</v>
      </c>
      <c r="F1646" t="s">
        <v>119</v>
      </c>
      <c r="G1646" t="s">
        <v>567</v>
      </c>
      <c r="H1646" t="s">
        <v>23</v>
      </c>
      <c r="I1646" t="s">
        <v>24</v>
      </c>
      <c r="J1646" t="s">
        <v>3262</v>
      </c>
      <c r="K1646" t="s">
        <v>41</v>
      </c>
      <c r="L1646">
        <v>3149.93</v>
      </c>
    </row>
    <row r="1647" spans="1:12" x14ac:dyDescent="0.3">
      <c r="A1647" t="s">
        <v>3261</v>
      </c>
      <c r="B1647">
        <v>19</v>
      </c>
      <c r="C1647">
        <v>3</v>
      </c>
      <c r="D1647">
        <v>2016</v>
      </c>
      <c r="E1647" t="s">
        <v>1890</v>
      </c>
      <c r="F1647" t="s">
        <v>119</v>
      </c>
      <c r="G1647" t="s">
        <v>567</v>
      </c>
      <c r="H1647" t="s">
        <v>23</v>
      </c>
      <c r="I1647" t="s">
        <v>24</v>
      </c>
      <c r="J1647" t="s">
        <v>3263</v>
      </c>
      <c r="K1647" t="s">
        <v>26</v>
      </c>
      <c r="L1647">
        <v>209.7</v>
      </c>
    </row>
    <row r="1648" spans="1:12" x14ac:dyDescent="0.3">
      <c r="A1648" t="s">
        <v>3264</v>
      </c>
      <c r="B1648">
        <v>1</v>
      </c>
      <c r="C1648">
        <v>11</v>
      </c>
      <c r="D1648">
        <v>2016</v>
      </c>
      <c r="E1648" t="s">
        <v>2253</v>
      </c>
      <c r="F1648" t="s">
        <v>119</v>
      </c>
      <c r="G1648" t="s">
        <v>562</v>
      </c>
      <c r="H1648" t="s">
        <v>60</v>
      </c>
      <c r="I1648" t="s">
        <v>90</v>
      </c>
      <c r="J1648" t="s">
        <v>538</v>
      </c>
      <c r="K1648" t="s">
        <v>41</v>
      </c>
      <c r="L1648">
        <v>35.36</v>
      </c>
    </row>
    <row r="1649" spans="1:12" x14ac:dyDescent="0.3">
      <c r="A1649" t="s">
        <v>3264</v>
      </c>
      <c r="B1649">
        <v>1</v>
      </c>
      <c r="C1649">
        <v>11</v>
      </c>
      <c r="D1649">
        <v>2016</v>
      </c>
      <c r="E1649" t="s">
        <v>2253</v>
      </c>
      <c r="F1649" t="s">
        <v>119</v>
      </c>
      <c r="G1649" t="s">
        <v>562</v>
      </c>
      <c r="H1649" t="s">
        <v>60</v>
      </c>
      <c r="I1649" t="s">
        <v>90</v>
      </c>
      <c r="J1649" t="s">
        <v>3266</v>
      </c>
      <c r="K1649" t="s">
        <v>26</v>
      </c>
      <c r="L1649">
        <v>3.1680000000000001</v>
      </c>
    </row>
    <row r="1650" spans="1:12" x14ac:dyDescent="0.3">
      <c r="A1650" t="s">
        <v>3267</v>
      </c>
      <c r="B1650">
        <v>26</v>
      </c>
      <c r="C1650">
        <v>9</v>
      </c>
      <c r="D1650">
        <v>2016</v>
      </c>
      <c r="E1650" t="s">
        <v>3268</v>
      </c>
      <c r="F1650" t="s">
        <v>12</v>
      </c>
      <c r="G1650" t="s">
        <v>1418</v>
      </c>
      <c r="H1650" t="s">
        <v>14</v>
      </c>
      <c r="I1650" t="s">
        <v>90</v>
      </c>
      <c r="J1650" t="s">
        <v>3269</v>
      </c>
      <c r="K1650" t="s">
        <v>26</v>
      </c>
      <c r="L1650">
        <v>121.104</v>
      </c>
    </row>
    <row r="1651" spans="1:12" x14ac:dyDescent="0.3">
      <c r="A1651" t="s">
        <v>3267</v>
      </c>
      <c r="B1651">
        <v>26</v>
      </c>
      <c r="C1651">
        <v>9</v>
      </c>
      <c r="D1651">
        <v>2016</v>
      </c>
      <c r="E1651" t="s">
        <v>3268</v>
      </c>
      <c r="F1651" t="s">
        <v>12</v>
      </c>
      <c r="G1651" t="s">
        <v>1418</v>
      </c>
      <c r="H1651" t="s">
        <v>14</v>
      </c>
      <c r="I1651" t="s">
        <v>90</v>
      </c>
      <c r="J1651" t="s">
        <v>3270</v>
      </c>
      <c r="K1651" t="s">
        <v>41</v>
      </c>
      <c r="L1651">
        <v>45.893999999999998</v>
      </c>
    </row>
    <row r="1652" spans="1:12" x14ac:dyDescent="0.3">
      <c r="A1652" t="s">
        <v>3271</v>
      </c>
      <c r="B1652">
        <v>29</v>
      </c>
      <c r="C1652">
        <v>8</v>
      </c>
      <c r="D1652">
        <v>2015</v>
      </c>
      <c r="E1652" t="s">
        <v>3272</v>
      </c>
      <c r="F1652" t="s">
        <v>930</v>
      </c>
      <c r="G1652" t="s">
        <v>3273</v>
      </c>
      <c r="H1652" t="s">
        <v>23</v>
      </c>
      <c r="I1652" t="s">
        <v>24</v>
      </c>
      <c r="J1652" t="s">
        <v>3274</v>
      </c>
      <c r="K1652" t="s">
        <v>26</v>
      </c>
      <c r="L1652">
        <v>109.92</v>
      </c>
    </row>
    <row r="1653" spans="1:12" x14ac:dyDescent="0.3">
      <c r="A1653" t="s">
        <v>3271</v>
      </c>
      <c r="B1653">
        <v>29</v>
      </c>
      <c r="C1653">
        <v>8</v>
      </c>
      <c r="D1653">
        <v>2015</v>
      </c>
      <c r="E1653" t="s">
        <v>3272</v>
      </c>
      <c r="F1653" t="s">
        <v>930</v>
      </c>
      <c r="G1653" t="s">
        <v>3273</v>
      </c>
      <c r="H1653" t="s">
        <v>23</v>
      </c>
      <c r="I1653" t="s">
        <v>24</v>
      </c>
      <c r="J1653" t="s">
        <v>3275</v>
      </c>
      <c r="K1653" t="s">
        <v>26</v>
      </c>
      <c r="L1653">
        <v>13.36</v>
      </c>
    </row>
    <row r="1654" spans="1:12" x14ac:dyDescent="0.3">
      <c r="A1654" t="s">
        <v>3276</v>
      </c>
      <c r="B1654">
        <v>18</v>
      </c>
      <c r="C1654">
        <v>11</v>
      </c>
      <c r="D1654">
        <v>2018</v>
      </c>
      <c r="E1654" t="s">
        <v>2330</v>
      </c>
      <c r="F1654" t="s">
        <v>119</v>
      </c>
      <c r="G1654" t="s">
        <v>3277</v>
      </c>
      <c r="H1654" t="s">
        <v>14</v>
      </c>
      <c r="I1654" t="s">
        <v>24</v>
      </c>
      <c r="J1654" t="s">
        <v>271</v>
      </c>
      <c r="K1654" t="s">
        <v>26</v>
      </c>
      <c r="L1654">
        <v>169.68</v>
      </c>
    </row>
    <row r="1655" spans="1:12" x14ac:dyDescent="0.3">
      <c r="A1655" t="s">
        <v>3276</v>
      </c>
      <c r="B1655">
        <v>18</v>
      </c>
      <c r="C1655">
        <v>11</v>
      </c>
      <c r="D1655">
        <v>2018</v>
      </c>
      <c r="E1655" t="s">
        <v>2330</v>
      </c>
      <c r="F1655" t="s">
        <v>119</v>
      </c>
      <c r="G1655" t="s">
        <v>3277</v>
      </c>
      <c r="H1655" t="s">
        <v>14</v>
      </c>
      <c r="I1655" t="s">
        <v>24</v>
      </c>
      <c r="J1655" t="s">
        <v>650</v>
      </c>
      <c r="K1655" t="s">
        <v>41</v>
      </c>
      <c r="L1655">
        <v>132.52000000000001</v>
      </c>
    </row>
    <row r="1656" spans="1:12" x14ac:dyDescent="0.3">
      <c r="A1656" t="s">
        <v>3276</v>
      </c>
      <c r="B1656">
        <v>18</v>
      </c>
      <c r="C1656">
        <v>11</v>
      </c>
      <c r="D1656">
        <v>2018</v>
      </c>
      <c r="E1656" t="s">
        <v>2330</v>
      </c>
      <c r="F1656" t="s">
        <v>119</v>
      </c>
      <c r="G1656" t="s">
        <v>3277</v>
      </c>
      <c r="H1656" t="s">
        <v>14</v>
      </c>
      <c r="I1656" t="s">
        <v>24</v>
      </c>
      <c r="J1656" t="s">
        <v>3278</v>
      </c>
      <c r="K1656" t="s">
        <v>26</v>
      </c>
      <c r="L1656">
        <v>2.96</v>
      </c>
    </row>
    <row r="1657" spans="1:12" x14ac:dyDescent="0.3">
      <c r="A1657" t="s">
        <v>3276</v>
      </c>
      <c r="B1657">
        <v>18</v>
      </c>
      <c r="C1657">
        <v>11</v>
      </c>
      <c r="D1657">
        <v>2018</v>
      </c>
      <c r="E1657" t="s">
        <v>2330</v>
      </c>
      <c r="F1657" t="s">
        <v>119</v>
      </c>
      <c r="G1657" t="s">
        <v>3277</v>
      </c>
      <c r="H1657" t="s">
        <v>14</v>
      </c>
      <c r="I1657" t="s">
        <v>24</v>
      </c>
      <c r="J1657" t="s">
        <v>3279</v>
      </c>
      <c r="K1657" t="s">
        <v>26</v>
      </c>
      <c r="L1657">
        <v>8.4480000000000004</v>
      </c>
    </row>
    <row r="1658" spans="1:12" x14ac:dyDescent="0.3">
      <c r="A1658" t="s">
        <v>3276</v>
      </c>
      <c r="B1658">
        <v>18</v>
      </c>
      <c r="C1658">
        <v>11</v>
      </c>
      <c r="D1658">
        <v>2018</v>
      </c>
      <c r="E1658" t="s">
        <v>2330</v>
      </c>
      <c r="F1658" t="s">
        <v>119</v>
      </c>
      <c r="G1658" t="s">
        <v>3277</v>
      </c>
      <c r="H1658" t="s">
        <v>14</v>
      </c>
      <c r="I1658" t="s">
        <v>24</v>
      </c>
      <c r="J1658" t="s">
        <v>2671</v>
      </c>
      <c r="K1658" t="s">
        <v>26</v>
      </c>
      <c r="L1658">
        <v>95.94</v>
      </c>
    </row>
    <row r="1659" spans="1:12" x14ac:dyDescent="0.3">
      <c r="A1659" t="s">
        <v>3280</v>
      </c>
      <c r="B1659">
        <v>12</v>
      </c>
      <c r="C1659">
        <v>5</v>
      </c>
      <c r="D1659">
        <v>2015</v>
      </c>
      <c r="E1659" t="s">
        <v>70</v>
      </c>
      <c r="F1659" t="s">
        <v>119</v>
      </c>
      <c r="G1659" t="s">
        <v>2062</v>
      </c>
      <c r="H1659" t="s">
        <v>14</v>
      </c>
      <c r="I1659" t="s">
        <v>61</v>
      </c>
      <c r="J1659" t="s">
        <v>1500</v>
      </c>
      <c r="K1659" t="s">
        <v>17</v>
      </c>
      <c r="L1659">
        <v>34.79</v>
      </c>
    </row>
    <row r="1660" spans="1:12" x14ac:dyDescent="0.3">
      <c r="A1660" t="s">
        <v>3282</v>
      </c>
      <c r="B1660">
        <v>20</v>
      </c>
      <c r="C1660">
        <v>1</v>
      </c>
      <c r="D1660">
        <v>2018</v>
      </c>
      <c r="E1660" t="s">
        <v>2432</v>
      </c>
      <c r="F1660" t="s">
        <v>30</v>
      </c>
      <c r="G1660" t="s">
        <v>3283</v>
      </c>
      <c r="H1660" t="s">
        <v>14</v>
      </c>
      <c r="I1660" t="s">
        <v>24</v>
      </c>
      <c r="J1660" t="s">
        <v>3284</v>
      </c>
      <c r="K1660" t="s">
        <v>41</v>
      </c>
      <c r="L1660">
        <v>160.77600000000001</v>
      </c>
    </row>
    <row r="1661" spans="1:12" x14ac:dyDescent="0.3">
      <c r="A1661" t="s">
        <v>3285</v>
      </c>
      <c r="B1661">
        <v>30</v>
      </c>
      <c r="C1661">
        <v>10</v>
      </c>
      <c r="D1661">
        <v>2018</v>
      </c>
      <c r="E1661" t="s">
        <v>286</v>
      </c>
      <c r="F1661" t="s">
        <v>30</v>
      </c>
      <c r="G1661" t="s">
        <v>3286</v>
      </c>
      <c r="H1661" t="s">
        <v>14</v>
      </c>
      <c r="I1661" t="s">
        <v>24</v>
      </c>
      <c r="J1661" t="s">
        <v>2378</v>
      </c>
      <c r="K1661" t="s">
        <v>26</v>
      </c>
      <c r="L1661">
        <v>88.751999999999995</v>
      </c>
    </row>
    <row r="1662" spans="1:12" x14ac:dyDescent="0.3">
      <c r="A1662" t="s">
        <v>3285</v>
      </c>
      <c r="B1662">
        <v>30</v>
      </c>
      <c r="C1662">
        <v>10</v>
      </c>
      <c r="D1662">
        <v>2018</v>
      </c>
      <c r="E1662" t="s">
        <v>286</v>
      </c>
      <c r="F1662" t="s">
        <v>30</v>
      </c>
      <c r="G1662" t="s">
        <v>3286</v>
      </c>
      <c r="H1662" t="s">
        <v>14</v>
      </c>
      <c r="I1662" t="s">
        <v>24</v>
      </c>
      <c r="J1662" t="s">
        <v>2487</v>
      </c>
      <c r="K1662" t="s">
        <v>26</v>
      </c>
      <c r="L1662">
        <v>13.904</v>
      </c>
    </row>
    <row r="1663" spans="1:12" x14ac:dyDescent="0.3">
      <c r="A1663" t="s">
        <v>3287</v>
      </c>
      <c r="B1663">
        <v>30</v>
      </c>
      <c r="C1663">
        <v>4</v>
      </c>
      <c r="D1663">
        <v>2018</v>
      </c>
      <c r="E1663" t="s">
        <v>3288</v>
      </c>
      <c r="F1663" t="s">
        <v>30</v>
      </c>
      <c r="G1663" t="s">
        <v>2714</v>
      </c>
      <c r="H1663" t="s">
        <v>23</v>
      </c>
      <c r="I1663" t="s">
        <v>90</v>
      </c>
      <c r="J1663" t="s">
        <v>2795</v>
      </c>
      <c r="K1663" t="s">
        <v>41</v>
      </c>
      <c r="L1663">
        <v>677.58</v>
      </c>
    </row>
    <row r="1664" spans="1:12" x14ac:dyDescent="0.3">
      <c r="A1664" t="s">
        <v>3287</v>
      </c>
      <c r="B1664">
        <v>30</v>
      </c>
      <c r="C1664">
        <v>4</v>
      </c>
      <c r="D1664">
        <v>2018</v>
      </c>
      <c r="E1664" t="s">
        <v>3288</v>
      </c>
      <c r="F1664" t="s">
        <v>30</v>
      </c>
      <c r="G1664" t="s">
        <v>2714</v>
      </c>
      <c r="H1664" t="s">
        <v>23</v>
      </c>
      <c r="I1664" t="s">
        <v>90</v>
      </c>
      <c r="J1664" t="s">
        <v>3289</v>
      </c>
      <c r="K1664" t="s">
        <v>26</v>
      </c>
      <c r="L1664">
        <v>13.896000000000001</v>
      </c>
    </row>
    <row r="1665" spans="1:12" x14ac:dyDescent="0.3">
      <c r="A1665" t="s">
        <v>3290</v>
      </c>
      <c r="B1665">
        <v>24</v>
      </c>
      <c r="C1665">
        <v>11</v>
      </c>
      <c r="D1665">
        <v>2017</v>
      </c>
      <c r="E1665" t="s">
        <v>2700</v>
      </c>
      <c r="F1665" t="s">
        <v>12</v>
      </c>
      <c r="G1665" t="s">
        <v>3291</v>
      </c>
      <c r="H1665" t="s">
        <v>14</v>
      </c>
      <c r="I1665" t="s">
        <v>61</v>
      </c>
      <c r="J1665" t="s">
        <v>1327</v>
      </c>
      <c r="K1665" t="s">
        <v>26</v>
      </c>
      <c r="L1665">
        <v>41.92</v>
      </c>
    </row>
    <row r="1666" spans="1:12" x14ac:dyDescent="0.3">
      <c r="A1666" t="s">
        <v>3290</v>
      </c>
      <c r="B1666">
        <v>24</v>
      </c>
      <c r="C1666">
        <v>11</v>
      </c>
      <c r="D1666">
        <v>2017</v>
      </c>
      <c r="E1666" t="s">
        <v>2700</v>
      </c>
      <c r="F1666" t="s">
        <v>12</v>
      </c>
      <c r="G1666" t="s">
        <v>3291</v>
      </c>
      <c r="H1666" t="s">
        <v>14</v>
      </c>
      <c r="I1666" t="s">
        <v>61</v>
      </c>
      <c r="J1666" t="s">
        <v>2016</v>
      </c>
      <c r="K1666" t="s">
        <v>41</v>
      </c>
      <c r="L1666">
        <v>297.57600000000002</v>
      </c>
    </row>
    <row r="1667" spans="1:12" x14ac:dyDescent="0.3">
      <c r="A1667" t="s">
        <v>3290</v>
      </c>
      <c r="B1667">
        <v>24</v>
      </c>
      <c r="C1667">
        <v>11</v>
      </c>
      <c r="D1667">
        <v>2017</v>
      </c>
      <c r="E1667" t="s">
        <v>2700</v>
      </c>
      <c r="F1667" t="s">
        <v>12</v>
      </c>
      <c r="G1667" t="s">
        <v>3291</v>
      </c>
      <c r="H1667" t="s">
        <v>14</v>
      </c>
      <c r="I1667" t="s">
        <v>61</v>
      </c>
      <c r="J1667" t="s">
        <v>3292</v>
      </c>
      <c r="K1667" t="s">
        <v>26</v>
      </c>
      <c r="L1667">
        <v>4.3440000000000003</v>
      </c>
    </row>
    <row r="1668" spans="1:12" x14ac:dyDescent="0.3">
      <c r="A1668" t="s">
        <v>3290</v>
      </c>
      <c r="B1668">
        <v>24</v>
      </c>
      <c r="C1668">
        <v>11</v>
      </c>
      <c r="D1668">
        <v>2017</v>
      </c>
      <c r="E1668" t="s">
        <v>2700</v>
      </c>
      <c r="F1668" t="s">
        <v>12</v>
      </c>
      <c r="G1668" t="s">
        <v>3291</v>
      </c>
      <c r="H1668" t="s">
        <v>14</v>
      </c>
      <c r="I1668" t="s">
        <v>61</v>
      </c>
      <c r="J1668" t="s">
        <v>3293</v>
      </c>
      <c r="K1668" t="s">
        <v>41</v>
      </c>
      <c r="L1668">
        <v>94.992000000000004</v>
      </c>
    </row>
    <row r="1669" spans="1:12" x14ac:dyDescent="0.3">
      <c r="A1669" t="s">
        <v>3290</v>
      </c>
      <c r="B1669">
        <v>24</v>
      </c>
      <c r="C1669">
        <v>11</v>
      </c>
      <c r="D1669">
        <v>2017</v>
      </c>
      <c r="E1669" t="s">
        <v>2700</v>
      </c>
      <c r="F1669" t="s">
        <v>12</v>
      </c>
      <c r="G1669" t="s">
        <v>3291</v>
      </c>
      <c r="H1669" t="s">
        <v>14</v>
      </c>
      <c r="I1669" t="s">
        <v>61</v>
      </c>
      <c r="J1669" t="s">
        <v>3294</v>
      </c>
      <c r="K1669" t="s">
        <v>26</v>
      </c>
      <c r="L1669">
        <v>74.352000000000004</v>
      </c>
    </row>
    <row r="1670" spans="1:12" x14ac:dyDescent="0.3">
      <c r="A1670" t="s">
        <v>3290</v>
      </c>
      <c r="B1670">
        <v>24</v>
      </c>
      <c r="C1670">
        <v>11</v>
      </c>
      <c r="D1670">
        <v>2017</v>
      </c>
      <c r="E1670" t="s">
        <v>2700</v>
      </c>
      <c r="F1670" t="s">
        <v>12</v>
      </c>
      <c r="G1670" t="s">
        <v>3291</v>
      </c>
      <c r="H1670" t="s">
        <v>14</v>
      </c>
      <c r="I1670" t="s">
        <v>61</v>
      </c>
      <c r="J1670" t="s">
        <v>1814</v>
      </c>
      <c r="K1670" t="s">
        <v>26</v>
      </c>
      <c r="L1670">
        <v>14.04</v>
      </c>
    </row>
    <row r="1671" spans="1:12" x14ac:dyDescent="0.3">
      <c r="A1671" t="s">
        <v>3295</v>
      </c>
      <c r="B1671">
        <v>10</v>
      </c>
      <c r="C1671">
        <v>1</v>
      </c>
      <c r="D1671">
        <v>2016</v>
      </c>
      <c r="E1671" t="s">
        <v>3297</v>
      </c>
      <c r="F1671" t="s">
        <v>30</v>
      </c>
      <c r="G1671" t="s">
        <v>2936</v>
      </c>
      <c r="H1671" t="s">
        <v>14</v>
      </c>
      <c r="I1671" t="s">
        <v>90</v>
      </c>
      <c r="J1671" t="s">
        <v>1160</v>
      </c>
      <c r="K1671" t="s">
        <v>17</v>
      </c>
      <c r="L1671">
        <v>1018.104</v>
      </c>
    </row>
    <row r="1672" spans="1:12" x14ac:dyDescent="0.3">
      <c r="A1672" t="s">
        <v>3298</v>
      </c>
      <c r="B1672">
        <v>19</v>
      </c>
      <c r="C1672">
        <v>10</v>
      </c>
      <c r="D1672">
        <v>2018</v>
      </c>
      <c r="E1672" t="s">
        <v>262</v>
      </c>
      <c r="F1672" t="s">
        <v>30</v>
      </c>
      <c r="G1672" t="s">
        <v>3196</v>
      </c>
      <c r="H1672" t="s">
        <v>14</v>
      </c>
      <c r="I1672" t="s">
        <v>61</v>
      </c>
      <c r="J1672" t="s">
        <v>3299</v>
      </c>
      <c r="K1672" t="s">
        <v>41</v>
      </c>
      <c r="L1672">
        <v>16.68</v>
      </c>
    </row>
    <row r="1673" spans="1:12" x14ac:dyDescent="0.3">
      <c r="A1673" t="s">
        <v>3300</v>
      </c>
      <c r="B1673">
        <v>22</v>
      </c>
      <c r="C1673">
        <v>3</v>
      </c>
      <c r="D1673">
        <v>2017</v>
      </c>
      <c r="E1673" t="s">
        <v>3301</v>
      </c>
      <c r="F1673" t="s">
        <v>119</v>
      </c>
      <c r="G1673" t="s">
        <v>3302</v>
      </c>
      <c r="H1673" t="s">
        <v>23</v>
      </c>
      <c r="I1673" t="s">
        <v>24</v>
      </c>
      <c r="J1673" t="s">
        <v>2441</v>
      </c>
      <c r="K1673" t="s">
        <v>41</v>
      </c>
      <c r="L1673">
        <v>58.58</v>
      </c>
    </row>
    <row r="1674" spans="1:12" x14ac:dyDescent="0.3">
      <c r="A1674" t="s">
        <v>3303</v>
      </c>
      <c r="B1674">
        <v>3</v>
      </c>
      <c r="C1674">
        <v>7</v>
      </c>
      <c r="D1674">
        <v>2018</v>
      </c>
      <c r="E1674" t="s">
        <v>2658</v>
      </c>
      <c r="F1674" t="s">
        <v>30</v>
      </c>
      <c r="G1674" t="s">
        <v>2254</v>
      </c>
      <c r="H1674" t="s">
        <v>14</v>
      </c>
      <c r="I1674" t="s">
        <v>61</v>
      </c>
      <c r="J1674" t="s">
        <v>205</v>
      </c>
      <c r="K1674" t="s">
        <v>41</v>
      </c>
      <c r="L1674">
        <v>167.96799999999999</v>
      </c>
    </row>
    <row r="1675" spans="1:12" x14ac:dyDescent="0.3">
      <c r="A1675" t="s">
        <v>3304</v>
      </c>
      <c r="B1675">
        <v>11</v>
      </c>
      <c r="C1675">
        <v>12</v>
      </c>
      <c r="D1675">
        <v>2016</v>
      </c>
      <c r="E1675" t="s">
        <v>1768</v>
      </c>
      <c r="F1675" t="s">
        <v>119</v>
      </c>
      <c r="G1675" t="s">
        <v>3305</v>
      </c>
      <c r="H1675" t="s">
        <v>14</v>
      </c>
      <c r="I1675" t="s">
        <v>15</v>
      </c>
      <c r="J1675" t="s">
        <v>1444</v>
      </c>
      <c r="K1675" t="s">
        <v>26</v>
      </c>
      <c r="L1675">
        <v>196.62</v>
      </c>
    </row>
    <row r="1676" spans="1:12" x14ac:dyDescent="0.3">
      <c r="A1676" t="s">
        <v>3306</v>
      </c>
      <c r="B1676">
        <v>17</v>
      </c>
      <c r="C1676">
        <v>9</v>
      </c>
      <c r="D1676">
        <v>2016</v>
      </c>
      <c r="E1676" t="s">
        <v>103</v>
      </c>
      <c r="F1676" t="s">
        <v>30</v>
      </c>
      <c r="G1676" t="s">
        <v>1509</v>
      </c>
      <c r="H1676" t="s">
        <v>23</v>
      </c>
      <c r="I1676" t="s">
        <v>61</v>
      </c>
      <c r="J1676" t="s">
        <v>2645</v>
      </c>
      <c r="K1676" t="s">
        <v>17</v>
      </c>
      <c r="L1676">
        <v>21.936</v>
      </c>
    </row>
    <row r="1677" spans="1:12" x14ac:dyDescent="0.3">
      <c r="A1677" t="s">
        <v>3306</v>
      </c>
      <c r="B1677">
        <v>17</v>
      </c>
      <c r="C1677">
        <v>9</v>
      </c>
      <c r="D1677">
        <v>2016</v>
      </c>
      <c r="E1677" t="s">
        <v>103</v>
      </c>
      <c r="F1677" t="s">
        <v>30</v>
      </c>
      <c r="G1677" t="s">
        <v>1509</v>
      </c>
      <c r="H1677" t="s">
        <v>23</v>
      </c>
      <c r="I1677" t="s">
        <v>61</v>
      </c>
      <c r="J1677" t="s">
        <v>3163</v>
      </c>
      <c r="K1677" t="s">
        <v>26</v>
      </c>
      <c r="L1677">
        <v>6.5880000000000001</v>
      </c>
    </row>
    <row r="1678" spans="1:12" x14ac:dyDescent="0.3">
      <c r="A1678" t="s">
        <v>3307</v>
      </c>
      <c r="B1678">
        <v>18</v>
      </c>
      <c r="C1678">
        <v>5</v>
      </c>
      <c r="D1678">
        <v>2017</v>
      </c>
      <c r="E1678" t="s">
        <v>1803</v>
      </c>
      <c r="F1678" t="s">
        <v>30</v>
      </c>
      <c r="G1678" t="s">
        <v>3309</v>
      </c>
      <c r="H1678" t="s">
        <v>14</v>
      </c>
      <c r="I1678" t="s">
        <v>24</v>
      </c>
      <c r="J1678" t="s">
        <v>181</v>
      </c>
      <c r="K1678" t="s">
        <v>26</v>
      </c>
      <c r="L1678">
        <v>104.28</v>
      </c>
    </row>
    <row r="1679" spans="1:12" x14ac:dyDescent="0.3">
      <c r="A1679" t="s">
        <v>3307</v>
      </c>
      <c r="B1679">
        <v>18</v>
      </c>
      <c r="C1679">
        <v>5</v>
      </c>
      <c r="D1679">
        <v>2017</v>
      </c>
      <c r="E1679" t="s">
        <v>1803</v>
      </c>
      <c r="F1679" t="s">
        <v>30</v>
      </c>
      <c r="G1679" t="s">
        <v>3309</v>
      </c>
      <c r="H1679" t="s">
        <v>14</v>
      </c>
      <c r="I1679" t="s">
        <v>24</v>
      </c>
      <c r="J1679" t="s">
        <v>316</v>
      </c>
      <c r="K1679" t="s">
        <v>26</v>
      </c>
      <c r="L1679">
        <v>17.940000000000001</v>
      </c>
    </row>
    <row r="1680" spans="1:12" x14ac:dyDescent="0.3">
      <c r="A1680" t="s">
        <v>3310</v>
      </c>
      <c r="B1680">
        <v>7</v>
      </c>
      <c r="C1680">
        <v>9</v>
      </c>
      <c r="D1680">
        <v>2015</v>
      </c>
      <c r="E1680" t="s">
        <v>640</v>
      </c>
      <c r="F1680" t="s">
        <v>30</v>
      </c>
      <c r="G1680" t="s">
        <v>700</v>
      </c>
      <c r="H1680" t="s">
        <v>23</v>
      </c>
      <c r="I1680" t="s">
        <v>90</v>
      </c>
      <c r="J1680" t="s">
        <v>2564</v>
      </c>
      <c r="K1680" t="s">
        <v>26</v>
      </c>
      <c r="L1680">
        <v>64.784000000000006</v>
      </c>
    </row>
    <row r="1681" spans="1:12" x14ac:dyDescent="0.3">
      <c r="A1681" t="s">
        <v>3310</v>
      </c>
      <c r="B1681">
        <v>7</v>
      </c>
      <c r="C1681">
        <v>9</v>
      </c>
      <c r="D1681">
        <v>2015</v>
      </c>
      <c r="E1681" t="s">
        <v>640</v>
      </c>
      <c r="F1681" t="s">
        <v>30</v>
      </c>
      <c r="G1681" t="s">
        <v>700</v>
      </c>
      <c r="H1681" t="s">
        <v>23</v>
      </c>
      <c r="I1681" t="s">
        <v>90</v>
      </c>
      <c r="J1681" t="s">
        <v>2452</v>
      </c>
      <c r="K1681" t="s">
        <v>41</v>
      </c>
      <c r="L1681">
        <v>32.381999999999998</v>
      </c>
    </row>
    <row r="1682" spans="1:12" x14ac:dyDescent="0.3">
      <c r="A1682" t="s">
        <v>3310</v>
      </c>
      <c r="B1682">
        <v>7</v>
      </c>
      <c r="C1682">
        <v>9</v>
      </c>
      <c r="D1682">
        <v>2015</v>
      </c>
      <c r="E1682" t="s">
        <v>640</v>
      </c>
      <c r="F1682" t="s">
        <v>30</v>
      </c>
      <c r="G1682" t="s">
        <v>700</v>
      </c>
      <c r="H1682" t="s">
        <v>23</v>
      </c>
      <c r="I1682" t="s">
        <v>90</v>
      </c>
      <c r="J1682" t="s">
        <v>3312</v>
      </c>
      <c r="K1682" t="s">
        <v>17</v>
      </c>
      <c r="L1682">
        <v>42.368000000000002</v>
      </c>
    </row>
    <row r="1683" spans="1:12" x14ac:dyDescent="0.3">
      <c r="A1683" t="s">
        <v>3310</v>
      </c>
      <c r="B1683">
        <v>7</v>
      </c>
      <c r="C1683">
        <v>9</v>
      </c>
      <c r="D1683">
        <v>2015</v>
      </c>
      <c r="E1683" t="s">
        <v>640</v>
      </c>
      <c r="F1683" t="s">
        <v>30</v>
      </c>
      <c r="G1683" t="s">
        <v>700</v>
      </c>
      <c r="H1683" t="s">
        <v>23</v>
      </c>
      <c r="I1683" t="s">
        <v>90</v>
      </c>
      <c r="J1683" t="s">
        <v>3313</v>
      </c>
      <c r="K1683" t="s">
        <v>41</v>
      </c>
      <c r="L1683">
        <v>399.54</v>
      </c>
    </row>
    <row r="1684" spans="1:12" x14ac:dyDescent="0.3">
      <c r="A1684" t="s">
        <v>3314</v>
      </c>
      <c r="B1684">
        <v>29</v>
      </c>
      <c r="C1684">
        <v>9</v>
      </c>
      <c r="D1684">
        <v>2017</v>
      </c>
      <c r="E1684" t="s">
        <v>950</v>
      </c>
      <c r="F1684" t="s">
        <v>12</v>
      </c>
      <c r="G1684" t="s">
        <v>3315</v>
      </c>
      <c r="H1684" t="s">
        <v>14</v>
      </c>
      <c r="I1684" t="s">
        <v>24</v>
      </c>
      <c r="J1684" t="s">
        <v>1851</v>
      </c>
      <c r="K1684" t="s">
        <v>26</v>
      </c>
      <c r="L1684">
        <v>18.97</v>
      </c>
    </row>
    <row r="1685" spans="1:12" x14ac:dyDescent="0.3">
      <c r="A1685" t="s">
        <v>3316</v>
      </c>
      <c r="B1685">
        <v>7</v>
      </c>
      <c r="C1685">
        <v>11</v>
      </c>
      <c r="D1685">
        <v>2017</v>
      </c>
      <c r="E1685" t="s">
        <v>2056</v>
      </c>
      <c r="F1685" t="s">
        <v>30</v>
      </c>
      <c r="G1685" t="s">
        <v>713</v>
      </c>
      <c r="H1685" t="s">
        <v>23</v>
      </c>
      <c r="I1685" t="s">
        <v>24</v>
      </c>
      <c r="J1685" t="s">
        <v>1811</v>
      </c>
      <c r="K1685" t="s">
        <v>17</v>
      </c>
      <c r="L1685">
        <v>14.82</v>
      </c>
    </row>
    <row r="1686" spans="1:12" x14ac:dyDescent="0.3">
      <c r="A1686" t="s">
        <v>3317</v>
      </c>
      <c r="B1686">
        <v>24</v>
      </c>
      <c r="C1686">
        <v>4</v>
      </c>
      <c r="D1686">
        <v>2018</v>
      </c>
      <c r="E1686" t="s">
        <v>2444</v>
      </c>
      <c r="F1686" t="s">
        <v>119</v>
      </c>
      <c r="G1686" t="s">
        <v>2917</v>
      </c>
      <c r="H1686" t="s">
        <v>23</v>
      </c>
      <c r="I1686" t="s">
        <v>90</v>
      </c>
      <c r="J1686" t="s">
        <v>3318</v>
      </c>
      <c r="K1686" t="s">
        <v>26</v>
      </c>
      <c r="L1686">
        <v>99.28</v>
      </c>
    </row>
    <row r="1687" spans="1:12" x14ac:dyDescent="0.3">
      <c r="A1687" t="s">
        <v>3317</v>
      </c>
      <c r="B1687">
        <v>24</v>
      </c>
      <c r="C1687">
        <v>4</v>
      </c>
      <c r="D1687">
        <v>2018</v>
      </c>
      <c r="E1687" t="s">
        <v>2444</v>
      </c>
      <c r="F1687" t="s">
        <v>119</v>
      </c>
      <c r="G1687" t="s">
        <v>2917</v>
      </c>
      <c r="H1687" t="s">
        <v>23</v>
      </c>
      <c r="I1687" t="s">
        <v>90</v>
      </c>
      <c r="J1687" t="s">
        <v>2692</v>
      </c>
      <c r="K1687" t="s">
        <v>26</v>
      </c>
      <c r="L1687">
        <v>1.1879999999999999</v>
      </c>
    </row>
    <row r="1688" spans="1:12" x14ac:dyDescent="0.3">
      <c r="A1688" t="s">
        <v>3317</v>
      </c>
      <c r="B1688">
        <v>24</v>
      </c>
      <c r="C1688">
        <v>4</v>
      </c>
      <c r="D1688">
        <v>2018</v>
      </c>
      <c r="E1688" t="s">
        <v>2444</v>
      </c>
      <c r="F1688" t="s">
        <v>119</v>
      </c>
      <c r="G1688" t="s">
        <v>2917</v>
      </c>
      <c r="H1688" t="s">
        <v>23</v>
      </c>
      <c r="I1688" t="s">
        <v>90</v>
      </c>
      <c r="J1688" t="s">
        <v>3319</v>
      </c>
      <c r="K1688" t="s">
        <v>26</v>
      </c>
      <c r="L1688">
        <v>7.5179999999999998</v>
      </c>
    </row>
    <row r="1689" spans="1:12" x14ac:dyDescent="0.3">
      <c r="A1689" t="s">
        <v>3320</v>
      </c>
      <c r="B1689">
        <v>10</v>
      </c>
      <c r="C1689">
        <v>12</v>
      </c>
      <c r="D1689">
        <v>2018</v>
      </c>
      <c r="E1689" t="s">
        <v>1036</v>
      </c>
      <c r="F1689" t="s">
        <v>119</v>
      </c>
      <c r="G1689" t="s">
        <v>3161</v>
      </c>
      <c r="H1689" t="s">
        <v>14</v>
      </c>
      <c r="I1689" t="s">
        <v>90</v>
      </c>
      <c r="J1689" t="s">
        <v>2162</v>
      </c>
      <c r="K1689" t="s">
        <v>26</v>
      </c>
      <c r="L1689">
        <v>10.368</v>
      </c>
    </row>
    <row r="1690" spans="1:12" x14ac:dyDescent="0.3">
      <c r="A1690" t="s">
        <v>3320</v>
      </c>
      <c r="B1690">
        <v>10</v>
      </c>
      <c r="C1690">
        <v>12</v>
      </c>
      <c r="D1690">
        <v>2018</v>
      </c>
      <c r="E1690" t="s">
        <v>1036</v>
      </c>
      <c r="F1690" t="s">
        <v>119</v>
      </c>
      <c r="G1690" t="s">
        <v>3161</v>
      </c>
      <c r="H1690" t="s">
        <v>14</v>
      </c>
      <c r="I1690" t="s">
        <v>90</v>
      </c>
      <c r="J1690" t="s">
        <v>1800</v>
      </c>
      <c r="K1690" t="s">
        <v>17</v>
      </c>
      <c r="L1690">
        <v>310.88</v>
      </c>
    </row>
    <row r="1691" spans="1:12" x14ac:dyDescent="0.3">
      <c r="A1691" t="s">
        <v>3321</v>
      </c>
      <c r="B1691">
        <v>16</v>
      </c>
      <c r="C1691">
        <v>8</v>
      </c>
      <c r="D1691">
        <v>2015</v>
      </c>
      <c r="E1691" t="s">
        <v>3322</v>
      </c>
      <c r="F1691" t="s">
        <v>30</v>
      </c>
      <c r="G1691" t="s">
        <v>382</v>
      </c>
      <c r="H1691" t="s">
        <v>14</v>
      </c>
      <c r="I1691" t="s">
        <v>90</v>
      </c>
      <c r="J1691" t="s">
        <v>44</v>
      </c>
      <c r="K1691" t="s">
        <v>17</v>
      </c>
      <c r="L1691">
        <v>853.09199999999998</v>
      </c>
    </row>
    <row r="1692" spans="1:12" x14ac:dyDescent="0.3">
      <c r="A1692" t="s">
        <v>3323</v>
      </c>
      <c r="B1692">
        <v>9</v>
      </c>
      <c r="C1692">
        <v>12</v>
      </c>
      <c r="D1692">
        <v>2018</v>
      </c>
      <c r="E1692" t="s">
        <v>989</v>
      </c>
      <c r="F1692" t="s">
        <v>30</v>
      </c>
      <c r="G1692" t="s">
        <v>3324</v>
      </c>
      <c r="H1692" t="s">
        <v>14</v>
      </c>
      <c r="I1692" t="s">
        <v>61</v>
      </c>
      <c r="J1692" t="s">
        <v>3238</v>
      </c>
      <c r="K1692" t="s">
        <v>26</v>
      </c>
      <c r="L1692">
        <v>33.450000000000003</v>
      </c>
    </row>
    <row r="1693" spans="1:12" x14ac:dyDescent="0.3">
      <c r="A1693" t="s">
        <v>3323</v>
      </c>
      <c r="B1693">
        <v>9</v>
      </c>
      <c r="C1693">
        <v>12</v>
      </c>
      <c r="D1693">
        <v>2018</v>
      </c>
      <c r="E1693" t="s">
        <v>989</v>
      </c>
      <c r="F1693" t="s">
        <v>30</v>
      </c>
      <c r="G1693" t="s">
        <v>3324</v>
      </c>
      <c r="H1693" t="s">
        <v>14</v>
      </c>
      <c r="I1693" t="s">
        <v>61</v>
      </c>
      <c r="J1693" t="s">
        <v>231</v>
      </c>
      <c r="K1693" t="s">
        <v>26</v>
      </c>
      <c r="L1693">
        <v>10.4</v>
      </c>
    </row>
    <row r="1694" spans="1:12" x14ac:dyDescent="0.3">
      <c r="A1694" t="s">
        <v>3325</v>
      </c>
      <c r="B1694">
        <v>14</v>
      </c>
      <c r="C1694">
        <v>3</v>
      </c>
      <c r="D1694">
        <v>2017</v>
      </c>
      <c r="E1694" t="s">
        <v>3231</v>
      </c>
      <c r="F1694" t="s">
        <v>30</v>
      </c>
      <c r="G1694" t="s">
        <v>3327</v>
      </c>
      <c r="H1694" t="s">
        <v>14</v>
      </c>
      <c r="I1694" t="s">
        <v>90</v>
      </c>
      <c r="J1694" t="s">
        <v>1398</v>
      </c>
      <c r="K1694" t="s">
        <v>17</v>
      </c>
      <c r="L1694">
        <v>21.88</v>
      </c>
    </row>
    <row r="1695" spans="1:12" x14ac:dyDescent="0.3">
      <c r="A1695" t="s">
        <v>3328</v>
      </c>
      <c r="B1695">
        <v>26</v>
      </c>
      <c r="C1695">
        <v>6</v>
      </c>
      <c r="D1695">
        <v>2017</v>
      </c>
      <c r="E1695" t="s">
        <v>3329</v>
      </c>
      <c r="F1695" t="s">
        <v>12</v>
      </c>
      <c r="G1695" t="s">
        <v>2778</v>
      </c>
      <c r="H1695" t="s">
        <v>60</v>
      </c>
      <c r="I1695" t="s">
        <v>61</v>
      </c>
      <c r="J1695" t="s">
        <v>3330</v>
      </c>
      <c r="K1695" t="s">
        <v>41</v>
      </c>
      <c r="L1695">
        <v>13.616</v>
      </c>
    </row>
    <row r="1696" spans="1:12" x14ac:dyDescent="0.3">
      <c r="A1696" t="s">
        <v>3331</v>
      </c>
      <c r="B1696">
        <v>25</v>
      </c>
      <c r="C1696">
        <v>9</v>
      </c>
      <c r="D1696">
        <v>2016</v>
      </c>
      <c r="E1696" t="s">
        <v>749</v>
      </c>
      <c r="F1696" t="s">
        <v>12</v>
      </c>
      <c r="G1696" t="s">
        <v>1742</v>
      </c>
      <c r="H1696" t="s">
        <v>60</v>
      </c>
      <c r="I1696" t="s">
        <v>90</v>
      </c>
      <c r="J1696" t="s">
        <v>3332</v>
      </c>
      <c r="K1696" t="s">
        <v>41</v>
      </c>
      <c r="L1696">
        <v>63.96</v>
      </c>
    </row>
    <row r="1697" spans="1:12" x14ac:dyDescent="0.3">
      <c r="A1697" t="s">
        <v>3331</v>
      </c>
      <c r="B1697">
        <v>25</v>
      </c>
      <c r="C1697">
        <v>9</v>
      </c>
      <c r="D1697">
        <v>2016</v>
      </c>
      <c r="E1697" t="s">
        <v>749</v>
      </c>
      <c r="F1697" t="s">
        <v>12</v>
      </c>
      <c r="G1697" t="s">
        <v>1742</v>
      </c>
      <c r="H1697" t="s">
        <v>60</v>
      </c>
      <c r="I1697" t="s">
        <v>90</v>
      </c>
      <c r="J1697" t="s">
        <v>874</v>
      </c>
      <c r="K1697" t="s">
        <v>26</v>
      </c>
      <c r="L1697">
        <v>14.46</v>
      </c>
    </row>
    <row r="1698" spans="1:12" x14ac:dyDescent="0.3">
      <c r="A1698" t="s">
        <v>3331</v>
      </c>
      <c r="B1698">
        <v>25</v>
      </c>
      <c r="C1698">
        <v>9</v>
      </c>
      <c r="D1698">
        <v>2016</v>
      </c>
      <c r="E1698" t="s">
        <v>749</v>
      </c>
      <c r="F1698" t="s">
        <v>12</v>
      </c>
      <c r="G1698" t="s">
        <v>1742</v>
      </c>
      <c r="H1698" t="s">
        <v>60</v>
      </c>
      <c r="I1698" t="s">
        <v>90</v>
      </c>
      <c r="J1698" t="s">
        <v>205</v>
      </c>
      <c r="K1698" t="s">
        <v>41</v>
      </c>
      <c r="L1698">
        <v>104.98</v>
      </c>
    </row>
    <row r="1699" spans="1:12" x14ac:dyDescent="0.3">
      <c r="A1699" t="s">
        <v>3333</v>
      </c>
      <c r="B1699">
        <v>27</v>
      </c>
      <c r="C1699">
        <v>12</v>
      </c>
      <c r="D1699">
        <v>2016</v>
      </c>
      <c r="E1699" t="s">
        <v>125</v>
      </c>
      <c r="F1699" t="s">
        <v>30</v>
      </c>
      <c r="G1699" t="s">
        <v>944</v>
      </c>
      <c r="H1699" t="s">
        <v>14</v>
      </c>
      <c r="I1699" t="s">
        <v>24</v>
      </c>
      <c r="J1699" t="s">
        <v>1884</v>
      </c>
      <c r="K1699" t="s">
        <v>26</v>
      </c>
      <c r="L1699">
        <v>106.96</v>
      </c>
    </row>
    <row r="1700" spans="1:12" x14ac:dyDescent="0.3">
      <c r="A1700" t="s">
        <v>3333</v>
      </c>
      <c r="B1700">
        <v>27</v>
      </c>
      <c r="C1700">
        <v>12</v>
      </c>
      <c r="D1700">
        <v>2016</v>
      </c>
      <c r="E1700" t="s">
        <v>125</v>
      </c>
      <c r="F1700" t="s">
        <v>30</v>
      </c>
      <c r="G1700" t="s">
        <v>944</v>
      </c>
      <c r="H1700" t="s">
        <v>14</v>
      </c>
      <c r="I1700" t="s">
        <v>24</v>
      </c>
      <c r="J1700" t="s">
        <v>3334</v>
      </c>
      <c r="K1700" t="s">
        <v>26</v>
      </c>
      <c r="L1700">
        <v>21.56</v>
      </c>
    </row>
    <row r="1701" spans="1:12" x14ac:dyDescent="0.3">
      <c r="A1701" t="s">
        <v>3335</v>
      </c>
      <c r="B1701">
        <v>3</v>
      </c>
      <c r="C1701">
        <v>6</v>
      </c>
      <c r="D1701">
        <v>2015</v>
      </c>
      <c r="E1701" t="s">
        <v>998</v>
      </c>
      <c r="F1701" t="s">
        <v>12</v>
      </c>
      <c r="G1701" t="s">
        <v>365</v>
      </c>
      <c r="H1701" t="s">
        <v>14</v>
      </c>
      <c r="I1701" t="s">
        <v>24</v>
      </c>
      <c r="J1701" t="s">
        <v>2473</v>
      </c>
      <c r="K1701" t="s">
        <v>17</v>
      </c>
      <c r="L1701">
        <v>515.88</v>
      </c>
    </row>
    <row r="1702" spans="1:12" x14ac:dyDescent="0.3">
      <c r="A1702" t="s">
        <v>3337</v>
      </c>
      <c r="B1702">
        <v>13</v>
      </c>
      <c r="C1702">
        <v>7</v>
      </c>
      <c r="D1702">
        <v>2016</v>
      </c>
      <c r="E1702" t="s">
        <v>3339</v>
      </c>
      <c r="F1702" t="s">
        <v>12</v>
      </c>
      <c r="G1702" t="s">
        <v>2826</v>
      </c>
      <c r="H1702" t="s">
        <v>14</v>
      </c>
      <c r="I1702" t="s">
        <v>90</v>
      </c>
      <c r="J1702" t="s">
        <v>2304</v>
      </c>
      <c r="K1702" t="s">
        <v>26</v>
      </c>
      <c r="L1702">
        <v>11.808</v>
      </c>
    </row>
    <row r="1703" spans="1:12" x14ac:dyDescent="0.3">
      <c r="A1703" t="s">
        <v>3337</v>
      </c>
      <c r="B1703">
        <v>13</v>
      </c>
      <c r="C1703">
        <v>7</v>
      </c>
      <c r="D1703">
        <v>2016</v>
      </c>
      <c r="E1703" t="s">
        <v>3339</v>
      </c>
      <c r="F1703" t="s">
        <v>12</v>
      </c>
      <c r="G1703" t="s">
        <v>2826</v>
      </c>
      <c r="H1703" t="s">
        <v>14</v>
      </c>
      <c r="I1703" t="s">
        <v>90</v>
      </c>
      <c r="J1703" t="s">
        <v>1313</v>
      </c>
      <c r="K1703" t="s">
        <v>17</v>
      </c>
      <c r="L1703">
        <v>1931.04</v>
      </c>
    </row>
    <row r="1704" spans="1:12" x14ac:dyDescent="0.3">
      <c r="A1704" t="s">
        <v>3337</v>
      </c>
      <c r="B1704">
        <v>13</v>
      </c>
      <c r="C1704">
        <v>7</v>
      </c>
      <c r="D1704">
        <v>2016</v>
      </c>
      <c r="E1704" t="s">
        <v>3339</v>
      </c>
      <c r="F1704" t="s">
        <v>12</v>
      </c>
      <c r="G1704" t="s">
        <v>2826</v>
      </c>
      <c r="H1704" t="s">
        <v>14</v>
      </c>
      <c r="I1704" t="s">
        <v>90</v>
      </c>
      <c r="J1704" t="s">
        <v>2409</v>
      </c>
      <c r="K1704" t="s">
        <v>26</v>
      </c>
      <c r="L1704">
        <v>9.9600000000000009</v>
      </c>
    </row>
    <row r="1705" spans="1:12" x14ac:dyDescent="0.3">
      <c r="A1705" t="s">
        <v>3340</v>
      </c>
      <c r="B1705">
        <v>2</v>
      </c>
      <c r="C1705">
        <v>2</v>
      </c>
      <c r="D1705">
        <v>2015</v>
      </c>
      <c r="E1705" t="s">
        <v>3074</v>
      </c>
      <c r="F1705" t="s">
        <v>30</v>
      </c>
      <c r="G1705" t="s">
        <v>3342</v>
      </c>
      <c r="H1705" t="s">
        <v>60</v>
      </c>
      <c r="I1705" t="s">
        <v>24</v>
      </c>
      <c r="J1705" t="s">
        <v>3343</v>
      </c>
      <c r="K1705" t="s">
        <v>26</v>
      </c>
      <c r="L1705">
        <v>12.35</v>
      </c>
    </row>
    <row r="1706" spans="1:12" x14ac:dyDescent="0.3">
      <c r="A1706" t="s">
        <v>3344</v>
      </c>
      <c r="B1706">
        <v>8</v>
      </c>
      <c r="C1706">
        <v>3</v>
      </c>
      <c r="D1706">
        <v>2017</v>
      </c>
      <c r="E1706" t="s">
        <v>2349</v>
      </c>
      <c r="F1706" t="s">
        <v>930</v>
      </c>
      <c r="G1706" t="s">
        <v>1909</v>
      </c>
      <c r="H1706" t="s">
        <v>14</v>
      </c>
      <c r="I1706" t="s">
        <v>24</v>
      </c>
      <c r="J1706" t="s">
        <v>2449</v>
      </c>
      <c r="K1706" t="s">
        <v>26</v>
      </c>
      <c r="L1706">
        <v>9.702</v>
      </c>
    </row>
    <row r="1707" spans="1:12" x14ac:dyDescent="0.3">
      <c r="A1707" t="s">
        <v>3345</v>
      </c>
      <c r="B1707">
        <v>22</v>
      </c>
      <c r="C1707">
        <v>11</v>
      </c>
      <c r="D1707">
        <v>2016</v>
      </c>
      <c r="E1707" t="s">
        <v>58</v>
      </c>
      <c r="F1707" t="s">
        <v>30</v>
      </c>
      <c r="G1707" t="s">
        <v>54</v>
      </c>
      <c r="H1707" t="s">
        <v>14</v>
      </c>
      <c r="I1707" t="s">
        <v>90</v>
      </c>
      <c r="J1707" t="s">
        <v>1759</v>
      </c>
      <c r="K1707" t="s">
        <v>26</v>
      </c>
      <c r="L1707">
        <v>11.61</v>
      </c>
    </row>
    <row r="1708" spans="1:12" x14ac:dyDescent="0.3">
      <c r="A1708" t="s">
        <v>3346</v>
      </c>
      <c r="B1708">
        <v>30</v>
      </c>
      <c r="C1708">
        <v>10</v>
      </c>
      <c r="D1708">
        <v>2018</v>
      </c>
      <c r="E1708" t="s">
        <v>381</v>
      </c>
      <c r="F1708" t="s">
        <v>30</v>
      </c>
      <c r="G1708" t="s">
        <v>3347</v>
      </c>
      <c r="H1708" t="s">
        <v>14</v>
      </c>
      <c r="I1708" t="s">
        <v>24</v>
      </c>
      <c r="J1708" t="s">
        <v>3348</v>
      </c>
      <c r="K1708" t="s">
        <v>26</v>
      </c>
      <c r="L1708">
        <v>43.86</v>
      </c>
    </row>
    <row r="1709" spans="1:12" x14ac:dyDescent="0.3">
      <c r="A1709" t="s">
        <v>3346</v>
      </c>
      <c r="B1709">
        <v>30</v>
      </c>
      <c r="C1709">
        <v>10</v>
      </c>
      <c r="D1709">
        <v>2018</v>
      </c>
      <c r="E1709" t="s">
        <v>381</v>
      </c>
      <c r="F1709" t="s">
        <v>30</v>
      </c>
      <c r="G1709" t="s">
        <v>3347</v>
      </c>
      <c r="H1709" t="s">
        <v>14</v>
      </c>
      <c r="I1709" t="s">
        <v>24</v>
      </c>
      <c r="J1709" t="s">
        <v>2686</v>
      </c>
      <c r="K1709" t="s">
        <v>41</v>
      </c>
      <c r="L1709">
        <v>148.47999999999999</v>
      </c>
    </row>
    <row r="1710" spans="1:12" x14ac:dyDescent="0.3">
      <c r="A1710" t="s">
        <v>3346</v>
      </c>
      <c r="B1710">
        <v>30</v>
      </c>
      <c r="C1710">
        <v>10</v>
      </c>
      <c r="D1710">
        <v>2018</v>
      </c>
      <c r="E1710" t="s">
        <v>381</v>
      </c>
      <c r="F1710" t="s">
        <v>30</v>
      </c>
      <c r="G1710" t="s">
        <v>3347</v>
      </c>
      <c r="H1710" t="s">
        <v>14</v>
      </c>
      <c r="I1710" t="s">
        <v>24</v>
      </c>
      <c r="J1710" t="s">
        <v>3349</v>
      </c>
      <c r="K1710" t="s">
        <v>26</v>
      </c>
      <c r="L1710">
        <v>7.42</v>
      </c>
    </row>
    <row r="1711" spans="1:12" x14ac:dyDescent="0.3">
      <c r="A1711" t="s">
        <v>3346</v>
      </c>
      <c r="B1711">
        <v>30</v>
      </c>
      <c r="C1711">
        <v>10</v>
      </c>
      <c r="D1711">
        <v>2018</v>
      </c>
      <c r="E1711" t="s">
        <v>381</v>
      </c>
      <c r="F1711" t="s">
        <v>30</v>
      </c>
      <c r="G1711" t="s">
        <v>3347</v>
      </c>
      <c r="H1711" t="s">
        <v>14</v>
      </c>
      <c r="I1711" t="s">
        <v>24</v>
      </c>
      <c r="J1711" t="s">
        <v>170</v>
      </c>
      <c r="K1711" t="s">
        <v>17</v>
      </c>
      <c r="L1711">
        <v>71.992000000000004</v>
      </c>
    </row>
    <row r="1712" spans="1:12" x14ac:dyDescent="0.3">
      <c r="A1712" t="s">
        <v>3346</v>
      </c>
      <c r="B1712">
        <v>30</v>
      </c>
      <c r="C1712">
        <v>10</v>
      </c>
      <c r="D1712">
        <v>2018</v>
      </c>
      <c r="E1712" t="s">
        <v>381</v>
      </c>
      <c r="F1712" t="s">
        <v>30</v>
      </c>
      <c r="G1712" t="s">
        <v>3347</v>
      </c>
      <c r="H1712" t="s">
        <v>14</v>
      </c>
      <c r="I1712" t="s">
        <v>24</v>
      </c>
      <c r="J1712" t="s">
        <v>550</v>
      </c>
      <c r="K1712" t="s">
        <v>26</v>
      </c>
      <c r="L1712">
        <v>19.899999999999999</v>
      </c>
    </row>
    <row r="1713" spans="1:12" x14ac:dyDescent="0.3">
      <c r="A1713" t="s">
        <v>3346</v>
      </c>
      <c r="B1713">
        <v>30</v>
      </c>
      <c r="C1713">
        <v>10</v>
      </c>
      <c r="D1713">
        <v>2018</v>
      </c>
      <c r="E1713" t="s">
        <v>381</v>
      </c>
      <c r="F1713" t="s">
        <v>30</v>
      </c>
      <c r="G1713" t="s">
        <v>3347</v>
      </c>
      <c r="H1713" t="s">
        <v>14</v>
      </c>
      <c r="I1713" t="s">
        <v>24</v>
      </c>
      <c r="J1713" t="s">
        <v>506</v>
      </c>
      <c r="K1713" t="s">
        <v>26</v>
      </c>
      <c r="L1713">
        <v>1702.12</v>
      </c>
    </row>
    <row r="1714" spans="1:12" x14ac:dyDescent="0.3">
      <c r="A1714" t="s">
        <v>3350</v>
      </c>
      <c r="B1714">
        <v>30</v>
      </c>
      <c r="C1714">
        <v>1</v>
      </c>
      <c r="D1714">
        <v>2016</v>
      </c>
      <c r="E1714" t="s">
        <v>3351</v>
      </c>
      <c r="F1714" t="s">
        <v>30</v>
      </c>
      <c r="G1714" t="s">
        <v>1179</v>
      </c>
      <c r="H1714" t="s">
        <v>14</v>
      </c>
      <c r="I1714" t="s">
        <v>61</v>
      </c>
      <c r="J1714" t="s">
        <v>3352</v>
      </c>
      <c r="K1714" t="s">
        <v>26</v>
      </c>
      <c r="L1714">
        <v>14.304</v>
      </c>
    </row>
    <row r="1715" spans="1:12" x14ac:dyDescent="0.3">
      <c r="A1715" t="s">
        <v>3353</v>
      </c>
      <c r="B1715">
        <v>8</v>
      </c>
      <c r="C1715">
        <v>9</v>
      </c>
      <c r="D1715">
        <v>2018</v>
      </c>
      <c r="E1715" t="s">
        <v>2590</v>
      </c>
      <c r="F1715" t="s">
        <v>12</v>
      </c>
      <c r="G1715" t="s">
        <v>3286</v>
      </c>
      <c r="H1715" t="s">
        <v>14</v>
      </c>
      <c r="I1715" t="s">
        <v>61</v>
      </c>
      <c r="J1715" t="s">
        <v>577</v>
      </c>
      <c r="K1715" t="s">
        <v>17</v>
      </c>
      <c r="L1715">
        <v>765.625</v>
      </c>
    </row>
    <row r="1716" spans="1:12" x14ac:dyDescent="0.3">
      <c r="A1716" t="s">
        <v>3354</v>
      </c>
      <c r="B1716">
        <v>7</v>
      </c>
      <c r="C1716">
        <v>10</v>
      </c>
      <c r="D1716">
        <v>2018</v>
      </c>
      <c r="E1716" t="s">
        <v>740</v>
      </c>
      <c r="F1716" t="s">
        <v>30</v>
      </c>
      <c r="G1716" t="s">
        <v>1773</v>
      </c>
      <c r="H1716" t="s">
        <v>14</v>
      </c>
      <c r="I1716" t="s">
        <v>24</v>
      </c>
      <c r="J1716" t="s">
        <v>3356</v>
      </c>
      <c r="K1716" t="s">
        <v>17</v>
      </c>
      <c r="L1716">
        <v>307.666</v>
      </c>
    </row>
    <row r="1717" spans="1:12" x14ac:dyDescent="0.3">
      <c r="A1717" t="s">
        <v>3357</v>
      </c>
      <c r="B1717">
        <v>30</v>
      </c>
      <c r="C1717">
        <v>4</v>
      </c>
      <c r="D1717">
        <v>2017</v>
      </c>
      <c r="E1717" t="s">
        <v>3359</v>
      </c>
      <c r="F1717" t="s">
        <v>30</v>
      </c>
      <c r="G1717" t="s">
        <v>1554</v>
      </c>
      <c r="H1717" t="s">
        <v>14</v>
      </c>
      <c r="I1717" t="s">
        <v>90</v>
      </c>
      <c r="J1717" t="s">
        <v>874</v>
      </c>
      <c r="K1717" t="s">
        <v>26</v>
      </c>
      <c r="L1717">
        <v>7.7119999999999997</v>
      </c>
    </row>
    <row r="1718" spans="1:12" x14ac:dyDescent="0.3">
      <c r="A1718" t="s">
        <v>3360</v>
      </c>
      <c r="B1718">
        <v>19</v>
      </c>
      <c r="C1718">
        <v>5</v>
      </c>
      <c r="D1718">
        <v>2017</v>
      </c>
      <c r="E1718" t="s">
        <v>1803</v>
      </c>
      <c r="F1718" t="s">
        <v>30</v>
      </c>
      <c r="G1718" t="s">
        <v>1274</v>
      </c>
      <c r="H1718" t="s">
        <v>14</v>
      </c>
      <c r="I1718" t="s">
        <v>90</v>
      </c>
      <c r="J1718" t="s">
        <v>1520</v>
      </c>
      <c r="K1718" t="s">
        <v>26</v>
      </c>
      <c r="L1718">
        <v>242.9</v>
      </c>
    </row>
    <row r="1719" spans="1:12" x14ac:dyDescent="0.3">
      <c r="A1719" t="s">
        <v>3360</v>
      </c>
      <c r="B1719">
        <v>19</v>
      </c>
      <c r="C1719">
        <v>5</v>
      </c>
      <c r="D1719">
        <v>2017</v>
      </c>
      <c r="E1719" t="s">
        <v>1803</v>
      </c>
      <c r="F1719" t="s">
        <v>30</v>
      </c>
      <c r="G1719" t="s">
        <v>1274</v>
      </c>
      <c r="H1719" t="s">
        <v>14</v>
      </c>
      <c r="I1719" t="s">
        <v>90</v>
      </c>
      <c r="J1719" t="s">
        <v>226</v>
      </c>
      <c r="K1719" t="s">
        <v>26</v>
      </c>
      <c r="L1719">
        <v>454.9</v>
      </c>
    </row>
    <row r="1720" spans="1:12" x14ac:dyDescent="0.3">
      <c r="A1720" t="s">
        <v>3360</v>
      </c>
      <c r="B1720">
        <v>19</v>
      </c>
      <c r="C1720">
        <v>5</v>
      </c>
      <c r="D1720">
        <v>2017</v>
      </c>
      <c r="E1720" t="s">
        <v>1803</v>
      </c>
      <c r="F1720" t="s">
        <v>30</v>
      </c>
      <c r="G1720" t="s">
        <v>1274</v>
      </c>
      <c r="H1720" t="s">
        <v>14</v>
      </c>
      <c r="I1720" t="s">
        <v>90</v>
      </c>
      <c r="J1720" t="s">
        <v>3361</v>
      </c>
      <c r="K1720" t="s">
        <v>17</v>
      </c>
      <c r="L1720">
        <v>35.92</v>
      </c>
    </row>
    <row r="1721" spans="1:12" x14ac:dyDescent="0.3">
      <c r="A1721" t="s">
        <v>3360</v>
      </c>
      <c r="B1721">
        <v>19</v>
      </c>
      <c r="C1721">
        <v>5</v>
      </c>
      <c r="D1721">
        <v>2017</v>
      </c>
      <c r="E1721" t="s">
        <v>1803</v>
      </c>
      <c r="F1721" t="s">
        <v>30</v>
      </c>
      <c r="G1721" t="s">
        <v>1274</v>
      </c>
      <c r="H1721" t="s">
        <v>14</v>
      </c>
      <c r="I1721" t="s">
        <v>90</v>
      </c>
      <c r="J1721" t="s">
        <v>1500</v>
      </c>
      <c r="K1721" t="s">
        <v>17</v>
      </c>
      <c r="L1721">
        <v>39.76</v>
      </c>
    </row>
    <row r="1722" spans="1:12" x14ac:dyDescent="0.3">
      <c r="A1722" t="s">
        <v>3360</v>
      </c>
      <c r="B1722">
        <v>19</v>
      </c>
      <c r="C1722">
        <v>5</v>
      </c>
      <c r="D1722">
        <v>2017</v>
      </c>
      <c r="E1722" t="s">
        <v>1803</v>
      </c>
      <c r="F1722" t="s">
        <v>30</v>
      </c>
      <c r="G1722" t="s">
        <v>1274</v>
      </c>
      <c r="H1722" t="s">
        <v>14</v>
      </c>
      <c r="I1722" t="s">
        <v>90</v>
      </c>
      <c r="J1722" t="s">
        <v>1501</v>
      </c>
      <c r="K1722" t="s">
        <v>26</v>
      </c>
      <c r="L1722">
        <v>47.744</v>
      </c>
    </row>
    <row r="1723" spans="1:12" x14ac:dyDescent="0.3">
      <c r="A1723" t="s">
        <v>3362</v>
      </c>
      <c r="B1723">
        <v>20</v>
      </c>
      <c r="C1723">
        <v>12</v>
      </c>
      <c r="D1723">
        <v>2016</v>
      </c>
      <c r="E1723" t="s">
        <v>3363</v>
      </c>
      <c r="F1723" t="s">
        <v>30</v>
      </c>
      <c r="G1723" t="s">
        <v>298</v>
      </c>
      <c r="H1723" t="s">
        <v>14</v>
      </c>
      <c r="I1723" t="s">
        <v>61</v>
      </c>
      <c r="J1723" t="s">
        <v>2466</v>
      </c>
      <c r="K1723" t="s">
        <v>41</v>
      </c>
      <c r="L1723">
        <v>159.98400000000001</v>
      </c>
    </row>
    <row r="1724" spans="1:12" x14ac:dyDescent="0.3">
      <c r="A1724" t="s">
        <v>3362</v>
      </c>
      <c r="B1724">
        <v>20</v>
      </c>
      <c r="C1724">
        <v>12</v>
      </c>
      <c r="D1724">
        <v>2016</v>
      </c>
      <c r="E1724" t="s">
        <v>3363</v>
      </c>
      <c r="F1724" t="s">
        <v>30</v>
      </c>
      <c r="G1724" t="s">
        <v>298</v>
      </c>
      <c r="H1724" t="s">
        <v>14</v>
      </c>
      <c r="I1724" t="s">
        <v>61</v>
      </c>
      <c r="J1724" t="s">
        <v>3364</v>
      </c>
      <c r="K1724" t="s">
        <v>41</v>
      </c>
      <c r="L1724">
        <v>255.96799999999999</v>
      </c>
    </row>
    <row r="1725" spans="1:12" x14ac:dyDescent="0.3">
      <c r="A1725" t="s">
        <v>3362</v>
      </c>
      <c r="B1725">
        <v>20</v>
      </c>
      <c r="C1725">
        <v>12</v>
      </c>
      <c r="D1725">
        <v>2016</v>
      </c>
      <c r="E1725" t="s">
        <v>3363</v>
      </c>
      <c r="F1725" t="s">
        <v>30</v>
      </c>
      <c r="G1725" t="s">
        <v>298</v>
      </c>
      <c r="H1725" t="s">
        <v>14</v>
      </c>
      <c r="I1725" t="s">
        <v>61</v>
      </c>
      <c r="J1725" t="s">
        <v>3365</v>
      </c>
      <c r="K1725" t="s">
        <v>17</v>
      </c>
      <c r="L1725">
        <v>359.05799999999999</v>
      </c>
    </row>
    <row r="1726" spans="1:12" x14ac:dyDescent="0.3">
      <c r="A1726" t="s">
        <v>3366</v>
      </c>
      <c r="B1726">
        <v>19</v>
      </c>
      <c r="C1726">
        <v>12</v>
      </c>
      <c r="D1726">
        <v>2016</v>
      </c>
      <c r="E1726" t="s">
        <v>886</v>
      </c>
      <c r="F1726" t="s">
        <v>119</v>
      </c>
      <c r="G1726" t="s">
        <v>1666</v>
      </c>
      <c r="H1726" t="s">
        <v>14</v>
      </c>
      <c r="I1726" t="s">
        <v>90</v>
      </c>
      <c r="J1726" t="s">
        <v>3367</v>
      </c>
      <c r="K1726" t="s">
        <v>26</v>
      </c>
      <c r="L1726">
        <v>434.35199999999998</v>
      </c>
    </row>
    <row r="1727" spans="1:12" x14ac:dyDescent="0.3">
      <c r="A1727" t="s">
        <v>3366</v>
      </c>
      <c r="B1727">
        <v>19</v>
      </c>
      <c r="C1727">
        <v>12</v>
      </c>
      <c r="D1727">
        <v>2016</v>
      </c>
      <c r="E1727" t="s">
        <v>886</v>
      </c>
      <c r="F1727" t="s">
        <v>119</v>
      </c>
      <c r="G1727" t="s">
        <v>1666</v>
      </c>
      <c r="H1727" t="s">
        <v>14</v>
      </c>
      <c r="I1727" t="s">
        <v>90</v>
      </c>
      <c r="J1727" t="s">
        <v>3368</v>
      </c>
      <c r="K1727" t="s">
        <v>26</v>
      </c>
      <c r="L1727">
        <v>3.552</v>
      </c>
    </row>
    <row r="1728" spans="1:12" x14ac:dyDescent="0.3">
      <c r="A1728" t="s">
        <v>3366</v>
      </c>
      <c r="B1728">
        <v>19</v>
      </c>
      <c r="C1728">
        <v>12</v>
      </c>
      <c r="D1728">
        <v>2016</v>
      </c>
      <c r="E1728" t="s">
        <v>886</v>
      </c>
      <c r="F1728" t="s">
        <v>119</v>
      </c>
      <c r="G1728" t="s">
        <v>1666</v>
      </c>
      <c r="H1728" t="s">
        <v>14</v>
      </c>
      <c r="I1728" t="s">
        <v>90</v>
      </c>
      <c r="J1728" t="s">
        <v>3369</v>
      </c>
      <c r="K1728" t="s">
        <v>26</v>
      </c>
      <c r="L1728">
        <v>88.831999999999994</v>
      </c>
    </row>
    <row r="1729" spans="1:12" x14ac:dyDescent="0.3">
      <c r="A1729" t="s">
        <v>3370</v>
      </c>
      <c r="B1729">
        <v>29</v>
      </c>
      <c r="C1729">
        <v>4</v>
      </c>
      <c r="D1729">
        <v>2018</v>
      </c>
      <c r="E1729" t="s">
        <v>2821</v>
      </c>
      <c r="F1729" t="s">
        <v>12</v>
      </c>
      <c r="G1729" t="s">
        <v>3372</v>
      </c>
      <c r="H1729" t="s">
        <v>23</v>
      </c>
      <c r="I1729" t="s">
        <v>90</v>
      </c>
      <c r="J1729" t="s">
        <v>3373</v>
      </c>
      <c r="K1729" t="s">
        <v>17</v>
      </c>
      <c r="L1729">
        <v>1048.3499999999999</v>
      </c>
    </row>
    <row r="1730" spans="1:12" x14ac:dyDescent="0.3">
      <c r="A1730" t="s">
        <v>3374</v>
      </c>
      <c r="B1730">
        <v>7</v>
      </c>
      <c r="C1730">
        <v>2</v>
      </c>
      <c r="D1730">
        <v>2017</v>
      </c>
      <c r="E1730" t="s">
        <v>3375</v>
      </c>
      <c r="F1730" t="s">
        <v>930</v>
      </c>
      <c r="G1730" t="s">
        <v>1505</v>
      </c>
      <c r="H1730" t="s">
        <v>14</v>
      </c>
      <c r="I1730" t="s">
        <v>15</v>
      </c>
      <c r="J1730" t="s">
        <v>3242</v>
      </c>
      <c r="K1730" t="s">
        <v>41</v>
      </c>
      <c r="L1730">
        <v>100</v>
      </c>
    </row>
    <row r="1731" spans="1:12" x14ac:dyDescent="0.3">
      <c r="A1731" t="s">
        <v>3374</v>
      </c>
      <c r="B1731">
        <v>7</v>
      </c>
      <c r="C1731">
        <v>2</v>
      </c>
      <c r="D1731">
        <v>2017</v>
      </c>
      <c r="E1731" t="s">
        <v>3375</v>
      </c>
      <c r="F1731" t="s">
        <v>930</v>
      </c>
      <c r="G1731" t="s">
        <v>1505</v>
      </c>
      <c r="H1731" t="s">
        <v>14</v>
      </c>
      <c r="I1731" t="s">
        <v>15</v>
      </c>
      <c r="J1731" t="s">
        <v>2078</v>
      </c>
      <c r="K1731" t="s">
        <v>26</v>
      </c>
      <c r="L1731">
        <v>7.83</v>
      </c>
    </row>
    <row r="1732" spans="1:12" x14ac:dyDescent="0.3">
      <c r="A1732" t="s">
        <v>3376</v>
      </c>
      <c r="B1732">
        <v>28</v>
      </c>
      <c r="C1732">
        <v>9</v>
      </c>
      <c r="D1732">
        <v>2015</v>
      </c>
      <c r="E1732" t="s">
        <v>816</v>
      </c>
      <c r="F1732" t="s">
        <v>30</v>
      </c>
      <c r="G1732" t="s">
        <v>2983</v>
      </c>
      <c r="H1732" t="s">
        <v>23</v>
      </c>
      <c r="I1732" t="s">
        <v>15</v>
      </c>
      <c r="J1732" t="s">
        <v>3377</v>
      </c>
      <c r="K1732" t="s">
        <v>26</v>
      </c>
      <c r="L1732">
        <v>96.256</v>
      </c>
    </row>
    <row r="1733" spans="1:12" x14ac:dyDescent="0.3">
      <c r="A1733" t="s">
        <v>3376</v>
      </c>
      <c r="B1733">
        <v>28</v>
      </c>
      <c r="C1733">
        <v>9</v>
      </c>
      <c r="D1733">
        <v>2015</v>
      </c>
      <c r="E1733" t="s">
        <v>816</v>
      </c>
      <c r="F1733" t="s">
        <v>30</v>
      </c>
      <c r="G1733" t="s">
        <v>2983</v>
      </c>
      <c r="H1733" t="s">
        <v>23</v>
      </c>
      <c r="I1733" t="s">
        <v>15</v>
      </c>
      <c r="J1733" t="s">
        <v>400</v>
      </c>
      <c r="K1733" t="s">
        <v>26</v>
      </c>
      <c r="L1733">
        <v>10.688000000000001</v>
      </c>
    </row>
    <row r="1734" spans="1:12" x14ac:dyDescent="0.3">
      <c r="A1734" t="s">
        <v>3378</v>
      </c>
      <c r="B1734">
        <v>10</v>
      </c>
      <c r="C1734">
        <v>7</v>
      </c>
      <c r="D1734">
        <v>2017</v>
      </c>
      <c r="E1734" t="s">
        <v>1346</v>
      </c>
      <c r="F1734" t="s">
        <v>30</v>
      </c>
      <c r="G1734" t="s">
        <v>672</v>
      </c>
      <c r="H1734" t="s">
        <v>14</v>
      </c>
      <c r="I1734" t="s">
        <v>61</v>
      </c>
      <c r="J1734" t="s">
        <v>1199</v>
      </c>
      <c r="K1734" t="s">
        <v>26</v>
      </c>
      <c r="L1734">
        <v>338.04</v>
      </c>
    </row>
    <row r="1735" spans="1:12" x14ac:dyDescent="0.3">
      <c r="A1735" t="s">
        <v>3378</v>
      </c>
      <c r="B1735">
        <v>10</v>
      </c>
      <c r="C1735">
        <v>7</v>
      </c>
      <c r="D1735">
        <v>2017</v>
      </c>
      <c r="E1735" t="s">
        <v>1346</v>
      </c>
      <c r="F1735" t="s">
        <v>30</v>
      </c>
      <c r="G1735" t="s">
        <v>672</v>
      </c>
      <c r="H1735" t="s">
        <v>14</v>
      </c>
      <c r="I1735" t="s">
        <v>61</v>
      </c>
      <c r="J1735" t="s">
        <v>801</v>
      </c>
      <c r="K1735" t="s">
        <v>26</v>
      </c>
      <c r="L1735">
        <v>154.24</v>
      </c>
    </row>
    <row r="1736" spans="1:12" x14ac:dyDescent="0.3">
      <c r="A1736" t="s">
        <v>3379</v>
      </c>
      <c r="B1736">
        <v>29</v>
      </c>
      <c r="C1736">
        <v>7</v>
      </c>
      <c r="D1736">
        <v>2018</v>
      </c>
      <c r="E1736" t="s">
        <v>2273</v>
      </c>
      <c r="F1736" t="s">
        <v>12</v>
      </c>
      <c r="G1736" t="s">
        <v>1017</v>
      </c>
      <c r="H1736" t="s">
        <v>14</v>
      </c>
      <c r="I1736" t="s">
        <v>15</v>
      </c>
      <c r="J1736" t="s">
        <v>3381</v>
      </c>
      <c r="K1736" t="s">
        <v>26</v>
      </c>
      <c r="L1736">
        <v>34.847999999999999</v>
      </c>
    </row>
    <row r="1737" spans="1:12" x14ac:dyDescent="0.3">
      <c r="A1737" t="s">
        <v>3379</v>
      </c>
      <c r="B1737">
        <v>29</v>
      </c>
      <c r="C1737">
        <v>7</v>
      </c>
      <c r="D1737">
        <v>2018</v>
      </c>
      <c r="E1737" t="s">
        <v>2273</v>
      </c>
      <c r="F1737" t="s">
        <v>12</v>
      </c>
      <c r="G1737" t="s">
        <v>1017</v>
      </c>
      <c r="H1737" t="s">
        <v>14</v>
      </c>
      <c r="I1737" t="s">
        <v>15</v>
      </c>
      <c r="J1737" t="s">
        <v>2620</v>
      </c>
      <c r="K1737" t="s">
        <v>41</v>
      </c>
      <c r="L1737">
        <v>22</v>
      </c>
    </row>
    <row r="1738" spans="1:12" x14ac:dyDescent="0.3">
      <c r="A1738" t="s">
        <v>3379</v>
      </c>
      <c r="B1738">
        <v>29</v>
      </c>
      <c r="C1738">
        <v>7</v>
      </c>
      <c r="D1738">
        <v>2018</v>
      </c>
      <c r="E1738" t="s">
        <v>2273</v>
      </c>
      <c r="F1738" t="s">
        <v>12</v>
      </c>
      <c r="G1738" t="s">
        <v>1017</v>
      </c>
      <c r="H1738" t="s">
        <v>14</v>
      </c>
      <c r="I1738" t="s">
        <v>15</v>
      </c>
      <c r="J1738" t="s">
        <v>39</v>
      </c>
      <c r="K1738" t="s">
        <v>26</v>
      </c>
      <c r="L1738">
        <v>4.3680000000000003</v>
      </c>
    </row>
    <row r="1739" spans="1:12" x14ac:dyDescent="0.3">
      <c r="A1739" t="s">
        <v>3382</v>
      </c>
      <c r="B1739">
        <v>3</v>
      </c>
      <c r="C1739">
        <v>9</v>
      </c>
      <c r="D1739">
        <v>2016</v>
      </c>
      <c r="E1739" t="s">
        <v>3383</v>
      </c>
      <c r="F1739" t="s">
        <v>30</v>
      </c>
      <c r="G1739" t="s">
        <v>652</v>
      </c>
      <c r="H1739" t="s">
        <v>23</v>
      </c>
      <c r="I1739" t="s">
        <v>24</v>
      </c>
      <c r="J1739" t="s">
        <v>1327</v>
      </c>
      <c r="K1739" t="s">
        <v>26</v>
      </c>
      <c r="L1739">
        <v>31.44</v>
      </c>
    </row>
    <row r="1740" spans="1:12" x14ac:dyDescent="0.3">
      <c r="A1740" t="s">
        <v>3382</v>
      </c>
      <c r="B1740">
        <v>3</v>
      </c>
      <c r="C1740">
        <v>9</v>
      </c>
      <c r="D1740">
        <v>2016</v>
      </c>
      <c r="E1740" t="s">
        <v>3383</v>
      </c>
      <c r="F1740" t="s">
        <v>30</v>
      </c>
      <c r="G1740" t="s">
        <v>652</v>
      </c>
      <c r="H1740" t="s">
        <v>23</v>
      </c>
      <c r="I1740" t="s">
        <v>24</v>
      </c>
      <c r="J1740" t="s">
        <v>3162</v>
      </c>
      <c r="K1740" t="s">
        <v>41</v>
      </c>
      <c r="L1740">
        <v>17.899999999999999</v>
      </c>
    </row>
    <row r="1741" spans="1:12" x14ac:dyDescent="0.3">
      <c r="A1741" t="s">
        <v>3382</v>
      </c>
      <c r="B1741">
        <v>3</v>
      </c>
      <c r="C1741">
        <v>9</v>
      </c>
      <c r="D1741">
        <v>2016</v>
      </c>
      <c r="E1741" t="s">
        <v>3383</v>
      </c>
      <c r="F1741" t="s">
        <v>30</v>
      </c>
      <c r="G1741" t="s">
        <v>652</v>
      </c>
      <c r="H1741" t="s">
        <v>23</v>
      </c>
      <c r="I1741" t="s">
        <v>24</v>
      </c>
      <c r="J1741" t="s">
        <v>3384</v>
      </c>
      <c r="K1741" t="s">
        <v>41</v>
      </c>
      <c r="L1741">
        <v>129.44999999999999</v>
      </c>
    </row>
    <row r="1742" spans="1:12" x14ac:dyDescent="0.3">
      <c r="A1742" t="s">
        <v>3385</v>
      </c>
      <c r="B1742">
        <v>9</v>
      </c>
      <c r="C1742">
        <v>8</v>
      </c>
      <c r="D1742">
        <v>2015</v>
      </c>
      <c r="E1742" t="s">
        <v>820</v>
      </c>
      <c r="F1742" t="s">
        <v>30</v>
      </c>
      <c r="G1742" t="s">
        <v>3386</v>
      </c>
      <c r="H1742" t="s">
        <v>60</v>
      </c>
      <c r="I1742" t="s">
        <v>24</v>
      </c>
      <c r="J1742" t="s">
        <v>2805</v>
      </c>
      <c r="K1742" t="s">
        <v>26</v>
      </c>
      <c r="L1742">
        <v>20.88</v>
      </c>
    </row>
    <row r="1743" spans="1:12" x14ac:dyDescent="0.3">
      <c r="A1743" t="s">
        <v>3387</v>
      </c>
      <c r="B1743">
        <v>30</v>
      </c>
      <c r="C1743">
        <v>10</v>
      </c>
      <c r="D1743">
        <v>2018</v>
      </c>
      <c r="E1743" t="s">
        <v>844</v>
      </c>
      <c r="F1743" t="s">
        <v>30</v>
      </c>
      <c r="G1743" t="s">
        <v>3175</v>
      </c>
      <c r="H1743" t="s">
        <v>14</v>
      </c>
      <c r="I1743" t="s">
        <v>90</v>
      </c>
      <c r="J1743" t="s">
        <v>3388</v>
      </c>
      <c r="K1743" t="s">
        <v>26</v>
      </c>
      <c r="L1743">
        <v>20.736000000000001</v>
      </c>
    </row>
    <row r="1744" spans="1:12" x14ac:dyDescent="0.3">
      <c r="A1744" t="s">
        <v>3387</v>
      </c>
      <c r="B1744">
        <v>30</v>
      </c>
      <c r="C1744">
        <v>10</v>
      </c>
      <c r="D1744">
        <v>2018</v>
      </c>
      <c r="E1744" t="s">
        <v>844</v>
      </c>
      <c r="F1744" t="s">
        <v>30</v>
      </c>
      <c r="G1744" t="s">
        <v>3175</v>
      </c>
      <c r="H1744" t="s">
        <v>14</v>
      </c>
      <c r="I1744" t="s">
        <v>90</v>
      </c>
      <c r="J1744" t="s">
        <v>3250</v>
      </c>
      <c r="K1744" t="s">
        <v>17</v>
      </c>
      <c r="L1744">
        <v>7.1680000000000001</v>
      </c>
    </row>
    <row r="1745" spans="1:12" x14ac:dyDescent="0.3">
      <c r="A1745" t="s">
        <v>3387</v>
      </c>
      <c r="B1745">
        <v>30</v>
      </c>
      <c r="C1745">
        <v>10</v>
      </c>
      <c r="D1745">
        <v>2018</v>
      </c>
      <c r="E1745" t="s">
        <v>844</v>
      </c>
      <c r="F1745" t="s">
        <v>30</v>
      </c>
      <c r="G1745" t="s">
        <v>3175</v>
      </c>
      <c r="H1745" t="s">
        <v>14</v>
      </c>
      <c r="I1745" t="s">
        <v>90</v>
      </c>
      <c r="J1745" t="s">
        <v>2043</v>
      </c>
      <c r="K1745" t="s">
        <v>26</v>
      </c>
      <c r="L1745">
        <v>11.167999999999999</v>
      </c>
    </row>
    <row r="1746" spans="1:12" x14ac:dyDescent="0.3">
      <c r="A1746" t="s">
        <v>3387</v>
      </c>
      <c r="B1746">
        <v>30</v>
      </c>
      <c r="C1746">
        <v>10</v>
      </c>
      <c r="D1746">
        <v>2018</v>
      </c>
      <c r="E1746" t="s">
        <v>844</v>
      </c>
      <c r="F1746" t="s">
        <v>30</v>
      </c>
      <c r="G1746" t="s">
        <v>3175</v>
      </c>
      <c r="H1746" t="s">
        <v>14</v>
      </c>
      <c r="I1746" t="s">
        <v>90</v>
      </c>
      <c r="J1746" t="s">
        <v>1572</v>
      </c>
      <c r="K1746" t="s">
        <v>41</v>
      </c>
      <c r="L1746">
        <v>442.4</v>
      </c>
    </row>
    <row r="1747" spans="1:12" x14ac:dyDescent="0.3">
      <c r="A1747" t="s">
        <v>3389</v>
      </c>
      <c r="B1747">
        <v>6</v>
      </c>
      <c r="C1747">
        <v>6</v>
      </c>
      <c r="D1747">
        <v>2015</v>
      </c>
      <c r="E1747" t="s">
        <v>35</v>
      </c>
      <c r="F1747" t="s">
        <v>119</v>
      </c>
      <c r="G1747" t="s">
        <v>1823</v>
      </c>
      <c r="H1747" t="s">
        <v>14</v>
      </c>
      <c r="I1747" t="s">
        <v>90</v>
      </c>
      <c r="J1747" t="s">
        <v>486</v>
      </c>
      <c r="K1747" t="s">
        <v>26</v>
      </c>
      <c r="L1747">
        <v>13.36</v>
      </c>
    </row>
    <row r="1748" spans="1:12" x14ac:dyDescent="0.3">
      <c r="A1748" t="s">
        <v>3390</v>
      </c>
      <c r="B1748">
        <v>13</v>
      </c>
      <c r="C1748">
        <v>8</v>
      </c>
      <c r="D1748">
        <v>2017</v>
      </c>
      <c r="E1748" t="s">
        <v>3392</v>
      </c>
      <c r="F1748" t="s">
        <v>12</v>
      </c>
      <c r="G1748" t="s">
        <v>1207</v>
      </c>
      <c r="H1748" t="s">
        <v>14</v>
      </c>
      <c r="I1748" t="s">
        <v>15</v>
      </c>
      <c r="J1748" t="s">
        <v>1737</v>
      </c>
      <c r="K1748" t="s">
        <v>26</v>
      </c>
      <c r="L1748">
        <v>11.231999999999999</v>
      </c>
    </row>
    <row r="1749" spans="1:12" x14ac:dyDescent="0.3">
      <c r="A1749" t="s">
        <v>3390</v>
      </c>
      <c r="B1749">
        <v>13</v>
      </c>
      <c r="C1749">
        <v>8</v>
      </c>
      <c r="D1749">
        <v>2017</v>
      </c>
      <c r="E1749" t="s">
        <v>3392</v>
      </c>
      <c r="F1749" t="s">
        <v>12</v>
      </c>
      <c r="G1749" t="s">
        <v>1207</v>
      </c>
      <c r="H1749" t="s">
        <v>14</v>
      </c>
      <c r="I1749" t="s">
        <v>15</v>
      </c>
      <c r="J1749" t="s">
        <v>3393</v>
      </c>
      <c r="K1749" t="s">
        <v>26</v>
      </c>
      <c r="L1749">
        <v>10.272</v>
      </c>
    </row>
    <row r="1750" spans="1:12" x14ac:dyDescent="0.3">
      <c r="A1750" t="s">
        <v>3394</v>
      </c>
      <c r="B1750">
        <v>25</v>
      </c>
      <c r="C1750">
        <v>4</v>
      </c>
      <c r="D1750">
        <v>2015</v>
      </c>
      <c r="E1750" t="s">
        <v>2032</v>
      </c>
      <c r="F1750" t="s">
        <v>30</v>
      </c>
      <c r="G1750" t="s">
        <v>3395</v>
      </c>
      <c r="H1750" t="s">
        <v>60</v>
      </c>
      <c r="I1750" t="s">
        <v>61</v>
      </c>
      <c r="J1750" t="s">
        <v>2121</v>
      </c>
      <c r="K1750" t="s">
        <v>26</v>
      </c>
      <c r="L1750">
        <v>10.368</v>
      </c>
    </row>
    <row r="1751" spans="1:12" x14ac:dyDescent="0.3">
      <c r="A1751" t="s">
        <v>3394</v>
      </c>
      <c r="B1751">
        <v>25</v>
      </c>
      <c r="C1751">
        <v>4</v>
      </c>
      <c r="D1751">
        <v>2015</v>
      </c>
      <c r="E1751" t="s">
        <v>2032</v>
      </c>
      <c r="F1751" t="s">
        <v>30</v>
      </c>
      <c r="G1751" t="s">
        <v>3395</v>
      </c>
      <c r="H1751" t="s">
        <v>60</v>
      </c>
      <c r="I1751" t="s">
        <v>61</v>
      </c>
      <c r="J1751" t="s">
        <v>3087</v>
      </c>
      <c r="K1751" t="s">
        <v>26</v>
      </c>
      <c r="L1751">
        <v>6.24</v>
      </c>
    </row>
    <row r="1752" spans="1:12" x14ac:dyDescent="0.3">
      <c r="A1752" t="s">
        <v>3396</v>
      </c>
      <c r="B1752">
        <v>22</v>
      </c>
      <c r="C1752">
        <v>11</v>
      </c>
      <c r="D1752">
        <v>2016</v>
      </c>
      <c r="E1752" t="s">
        <v>974</v>
      </c>
      <c r="F1752" t="s">
        <v>30</v>
      </c>
      <c r="G1752" t="s">
        <v>1514</v>
      </c>
      <c r="H1752" t="s">
        <v>60</v>
      </c>
      <c r="I1752" t="s">
        <v>61</v>
      </c>
      <c r="J1752" t="s">
        <v>3397</v>
      </c>
      <c r="K1752" t="s">
        <v>17</v>
      </c>
      <c r="L1752">
        <v>206.96199999999999</v>
      </c>
    </row>
    <row r="1753" spans="1:12" x14ac:dyDescent="0.3">
      <c r="A1753" t="s">
        <v>3398</v>
      </c>
      <c r="B1753">
        <v>14</v>
      </c>
      <c r="C1753">
        <v>10</v>
      </c>
      <c r="D1753">
        <v>2018</v>
      </c>
      <c r="E1753" t="s">
        <v>741</v>
      </c>
      <c r="F1753" t="s">
        <v>119</v>
      </c>
      <c r="G1753" t="s">
        <v>3399</v>
      </c>
      <c r="H1753" t="s">
        <v>14</v>
      </c>
      <c r="I1753" t="s">
        <v>24</v>
      </c>
      <c r="J1753" t="s">
        <v>810</v>
      </c>
      <c r="K1753" t="s">
        <v>17</v>
      </c>
      <c r="L1753">
        <v>9.4600000000000009</v>
      </c>
    </row>
    <row r="1754" spans="1:12" x14ac:dyDescent="0.3">
      <c r="A1754" t="s">
        <v>3400</v>
      </c>
      <c r="B1754">
        <v>2</v>
      </c>
      <c r="C1754">
        <v>12</v>
      </c>
      <c r="D1754">
        <v>2018</v>
      </c>
      <c r="E1754" t="s">
        <v>1436</v>
      </c>
      <c r="F1754" t="s">
        <v>119</v>
      </c>
      <c r="G1754" t="s">
        <v>608</v>
      </c>
      <c r="H1754" t="s">
        <v>23</v>
      </c>
      <c r="I1754" t="s">
        <v>24</v>
      </c>
      <c r="J1754" t="s">
        <v>2434</v>
      </c>
      <c r="K1754" t="s">
        <v>26</v>
      </c>
      <c r="L1754">
        <v>559.62</v>
      </c>
    </row>
    <row r="1755" spans="1:12" x14ac:dyDescent="0.3">
      <c r="A1755" t="s">
        <v>3400</v>
      </c>
      <c r="B1755">
        <v>2</v>
      </c>
      <c r="C1755">
        <v>12</v>
      </c>
      <c r="D1755">
        <v>2018</v>
      </c>
      <c r="E1755" t="s">
        <v>1436</v>
      </c>
      <c r="F1755" t="s">
        <v>119</v>
      </c>
      <c r="G1755" t="s">
        <v>608</v>
      </c>
      <c r="H1755" t="s">
        <v>23</v>
      </c>
      <c r="I1755" t="s">
        <v>24</v>
      </c>
      <c r="J1755" t="s">
        <v>3274</v>
      </c>
      <c r="K1755" t="s">
        <v>26</v>
      </c>
      <c r="L1755">
        <v>109.92</v>
      </c>
    </row>
    <row r="1756" spans="1:12" x14ac:dyDescent="0.3">
      <c r="A1756" t="s">
        <v>3400</v>
      </c>
      <c r="B1756">
        <v>2</v>
      </c>
      <c r="C1756">
        <v>12</v>
      </c>
      <c r="D1756">
        <v>2018</v>
      </c>
      <c r="E1756" t="s">
        <v>1436</v>
      </c>
      <c r="F1756" t="s">
        <v>119</v>
      </c>
      <c r="G1756" t="s">
        <v>608</v>
      </c>
      <c r="H1756" t="s">
        <v>23</v>
      </c>
      <c r="I1756" t="s">
        <v>24</v>
      </c>
      <c r="J1756" t="s">
        <v>3401</v>
      </c>
      <c r="K1756" t="s">
        <v>26</v>
      </c>
      <c r="L1756">
        <v>8.56</v>
      </c>
    </row>
    <row r="1757" spans="1:12" x14ac:dyDescent="0.3">
      <c r="A1757" t="s">
        <v>3402</v>
      </c>
      <c r="B1757">
        <v>8</v>
      </c>
      <c r="C1757">
        <v>12</v>
      </c>
      <c r="D1757">
        <v>2016</v>
      </c>
      <c r="E1757" t="s">
        <v>1337</v>
      </c>
      <c r="F1757" t="s">
        <v>12</v>
      </c>
      <c r="G1757" t="s">
        <v>3178</v>
      </c>
      <c r="H1757" t="s">
        <v>60</v>
      </c>
      <c r="I1757" t="s">
        <v>61</v>
      </c>
      <c r="J1757" t="s">
        <v>2474</v>
      </c>
      <c r="K1757" t="s">
        <v>26</v>
      </c>
      <c r="L1757">
        <v>360.71199999999999</v>
      </c>
    </row>
    <row r="1758" spans="1:12" x14ac:dyDescent="0.3">
      <c r="A1758" t="s">
        <v>3402</v>
      </c>
      <c r="B1758">
        <v>8</v>
      </c>
      <c r="C1758">
        <v>12</v>
      </c>
      <c r="D1758">
        <v>2016</v>
      </c>
      <c r="E1758" t="s">
        <v>1337</v>
      </c>
      <c r="F1758" t="s">
        <v>12</v>
      </c>
      <c r="G1758" t="s">
        <v>3178</v>
      </c>
      <c r="H1758" t="s">
        <v>60</v>
      </c>
      <c r="I1758" t="s">
        <v>61</v>
      </c>
      <c r="J1758" t="s">
        <v>3403</v>
      </c>
      <c r="K1758" t="s">
        <v>41</v>
      </c>
      <c r="L1758">
        <v>1718.4</v>
      </c>
    </row>
    <row r="1759" spans="1:12" x14ac:dyDescent="0.3">
      <c r="A1759" t="s">
        <v>3404</v>
      </c>
      <c r="B1759">
        <v>13</v>
      </c>
      <c r="C1759">
        <v>7</v>
      </c>
      <c r="D1759">
        <v>2016</v>
      </c>
      <c r="E1759" t="s">
        <v>3339</v>
      </c>
      <c r="F1759" t="s">
        <v>119</v>
      </c>
      <c r="G1759" t="s">
        <v>2240</v>
      </c>
      <c r="H1759" t="s">
        <v>60</v>
      </c>
      <c r="I1759" t="s">
        <v>61</v>
      </c>
      <c r="J1759" t="s">
        <v>2977</v>
      </c>
      <c r="K1759" t="s">
        <v>26</v>
      </c>
      <c r="L1759">
        <v>41.567999999999998</v>
      </c>
    </row>
    <row r="1760" spans="1:12" x14ac:dyDescent="0.3">
      <c r="A1760" t="s">
        <v>3405</v>
      </c>
      <c r="B1760">
        <v>11</v>
      </c>
      <c r="C1760">
        <v>5</v>
      </c>
      <c r="D1760">
        <v>2015</v>
      </c>
      <c r="E1760" t="s">
        <v>3406</v>
      </c>
      <c r="F1760" t="s">
        <v>30</v>
      </c>
      <c r="G1760" t="s">
        <v>3407</v>
      </c>
      <c r="H1760" t="s">
        <v>14</v>
      </c>
      <c r="I1760" t="s">
        <v>61</v>
      </c>
      <c r="J1760" t="s">
        <v>2441</v>
      </c>
      <c r="K1760" t="s">
        <v>41</v>
      </c>
      <c r="L1760">
        <v>46.863999999999997</v>
      </c>
    </row>
    <row r="1761" spans="1:12" x14ac:dyDescent="0.3">
      <c r="A1761" t="s">
        <v>3408</v>
      </c>
      <c r="B1761">
        <v>5</v>
      </c>
      <c r="C1761">
        <v>1</v>
      </c>
      <c r="D1761">
        <v>2015</v>
      </c>
      <c r="E1761" t="s">
        <v>3409</v>
      </c>
      <c r="F1761" t="s">
        <v>30</v>
      </c>
      <c r="G1761" t="s">
        <v>2980</v>
      </c>
      <c r="H1761" t="s">
        <v>14</v>
      </c>
      <c r="I1761" t="s">
        <v>90</v>
      </c>
      <c r="J1761" t="s">
        <v>1028</v>
      </c>
      <c r="K1761" t="s">
        <v>26</v>
      </c>
      <c r="L1761">
        <v>19.536000000000001</v>
      </c>
    </row>
    <row r="1762" spans="1:12" x14ac:dyDescent="0.3">
      <c r="A1762" t="s">
        <v>3410</v>
      </c>
      <c r="B1762">
        <v>5</v>
      </c>
      <c r="C1762">
        <v>9</v>
      </c>
      <c r="D1762">
        <v>2016</v>
      </c>
      <c r="E1762" t="s">
        <v>3383</v>
      </c>
      <c r="F1762" t="s">
        <v>30</v>
      </c>
      <c r="G1762" t="s">
        <v>944</v>
      </c>
      <c r="H1762" t="s">
        <v>14</v>
      </c>
      <c r="I1762" t="s">
        <v>24</v>
      </c>
      <c r="J1762" t="s">
        <v>3411</v>
      </c>
      <c r="K1762" t="s">
        <v>17</v>
      </c>
      <c r="L1762">
        <v>411.33199999999999</v>
      </c>
    </row>
    <row r="1763" spans="1:12" x14ac:dyDescent="0.3">
      <c r="A1763" t="s">
        <v>3410</v>
      </c>
      <c r="B1763">
        <v>5</v>
      </c>
      <c r="C1763">
        <v>9</v>
      </c>
      <c r="D1763">
        <v>2016</v>
      </c>
      <c r="E1763" t="s">
        <v>3383</v>
      </c>
      <c r="F1763" t="s">
        <v>30</v>
      </c>
      <c r="G1763" t="s">
        <v>944</v>
      </c>
      <c r="H1763" t="s">
        <v>14</v>
      </c>
      <c r="I1763" t="s">
        <v>24</v>
      </c>
      <c r="J1763" t="s">
        <v>3412</v>
      </c>
      <c r="K1763" t="s">
        <v>26</v>
      </c>
      <c r="L1763">
        <v>28.751999999999999</v>
      </c>
    </row>
    <row r="1764" spans="1:12" x14ac:dyDescent="0.3">
      <c r="A1764" t="s">
        <v>3410</v>
      </c>
      <c r="B1764">
        <v>5</v>
      </c>
      <c r="C1764">
        <v>9</v>
      </c>
      <c r="D1764">
        <v>2016</v>
      </c>
      <c r="E1764" t="s">
        <v>3383</v>
      </c>
      <c r="F1764" t="s">
        <v>30</v>
      </c>
      <c r="G1764" t="s">
        <v>944</v>
      </c>
      <c r="H1764" t="s">
        <v>14</v>
      </c>
      <c r="I1764" t="s">
        <v>24</v>
      </c>
      <c r="J1764" t="s">
        <v>3413</v>
      </c>
      <c r="K1764" t="s">
        <v>17</v>
      </c>
      <c r="L1764">
        <v>293.19900000000001</v>
      </c>
    </row>
    <row r="1765" spans="1:12" x14ac:dyDescent="0.3">
      <c r="A1765" t="s">
        <v>3414</v>
      </c>
      <c r="B1765">
        <v>4</v>
      </c>
      <c r="C1765">
        <v>8</v>
      </c>
      <c r="D1765">
        <v>2017</v>
      </c>
      <c r="E1765" t="s">
        <v>3416</v>
      </c>
      <c r="F1765" t="s">
        <v>30</v>
      </c>
      <c r="G1765" t="s">
        <v>3417</v>
      </c>
      <c r="H1765" t="s">
        <v>60</v>
      </c>
      <c r="I1765" t="s">
        <v>15</v>
      </c>
      <c r="J1765" t="s">
        <v>1013</v>
      </c>
      <c r="K1765" t="s">
        <v>26</v>
      </c>
      <c r="L1765">
        <v>35.06</v>
      </c>
    </row>
    <row r="1766" spans="1:12" x14ac:dyDescent="0.3">
      <c r="A1766" t="s">
        <v>3414</v>
      </c>
      <c r="B1766">
        <v>4</v>
      </c>
      <c r="C1766">
        <v>8</v>
      </c>
      <c r="D1766">
        <v>2017</v>
      </c>
      <c r="E1766" t="s">
        <v>3416</v>
      </c>
      <c r="F1766" t="s">
        <v>30</v>
      </c>
      <c r="G1766" t="s">
        <v>3417</v>
      </c>
      <c r="H1766" t="s">
        <v>60</v>
      </c>
      <c r="I1766" t="s">
        <v>15</v>
      </c>
      <c r="J1766" t="s">
        <v>1785</v>
      </c>
      <c r="K1766" t="s">
        <v>26</v>
      </c>
      <c r="L1766">
        <v>4.13</v>
      </c>
    </row>
    <row r="1767" spans="1:12" x14ac:dyDescent="0.3">
      <c r="A1767" t="s">
        <v>3414</v>
      </c>
      <c r="B1767">
        <v>4</v>
      </c>
      <c r="C1767">
        <v>8</v>
      </c>
      <c r="D1767">
        <v>2017</v>
      </c>
      <c r="E1767" t="s">
        <v>3416</v>
      </c>
      <c r="F1767" t="s">
        <v>30</v>
      </c>
      <c r="G1767" t="s">
        <v>3417</v>
      </c>
      <c r="H1767" t="s">
        <v>60</v>
      </c>
      <c r="I1767" t="s">
        <v>15</v>
      </c>
      <c r="J1767" t="s">
        <v>3418</v>
      </c>
      <c r="K1767" t="s">
        <v>17</v>
      </c>
      <c r="L1767">
        <v>109.8</v>
      </c>
    </row>
    <row r="1768" spans="1:12" x14ac:dyDescent="0.3">
      <c r="A1768" t="s">
        <v>3414</v>
      </c>
      <c r="B1768">
        <v>4</v>
      </c>
      <c r="C1768">
        <v>8</v>
      </c>
      <c r="D1768">
        <v>2017</v>
      </c>
      <c r="E1768" t="s">
        <v>3416</v>
      </c>
      <c r="F1768" t="s">
        <v>30</v>
      </c>
      <c r="G1768" t="s">
        <v>3417</v>
      </c>
      <c r="H1768" t="s">
        <v>60</v>
      </c>
      <c r="I1768" t="s">
        <v>15</v>
      </c>
      <c r="J1768" t="s">
        <v>3419</v>
      </c>
      <c r="K1768" t="s">
        <v>26</v>
      </c>
      <c r="L1768">
        <v>9.82</v>
      </c>
    </row>
    <row r="1769" spans="1:12" x14ac:dyDescent="0.3">
      <c r="A1769" t="s">
        <v>3420</v>
      </c>
      <c r="B1769">
        <v>22</v>
      </c>
      <c r="C1769">
        <v>3</v>
      </c>
      <c r="D1769">
        <v>2015</v>
      </c>
      <c r="E1769" t="s">
        <v>3422</v>
      </c>
      <c r="F1769" t="s">
        <v>30</v>
      </c>
      <c r="G1769" t="s">
        <v>3423</v>
      </c>
      <c r="H1769" t="s">
        <v>14</v>
      </c>
      <c r="I1769" t="s">
        <v>15</v>
      </c>
      <c r="J1769" t="s">
        <v>167</v>
      </c>
      <c r="K1769" t="s">
        <v>26</v>
      </c>
      <c r="L1769">
        <v>7.6440000000000001</v>
      </c>
    </row>
    <row r="1770" spans="1:12" x14ac:dyDescent="0.3">
      <c r="A1770" t="s">
        <v>3420</v>
      </c>
      <c r="B1770">
        <v>22</v>
      </c>
      <c r="C1770">
        <v>3</v>
      </c>
      <c r="D1770">
        <v>2015</v>
      </c>
      <c r="E1770" t="s">
        <v>3422</v>
      </c>
      <c r="F1770" t="s">
        <v>30</v>
      </c>
      <c r="G1770" t="s">
        <v>3423</v>
      </c>
      <c r="H1770" t="s">
        <v>14</v>
      </c>
      <c r="I1770" t="s">
        <v>15</v>
      </c>
      <c r="J1770" t="s">
        <v>434</v>
      </c>
      <c r="K1770" t="s">
        <v>26</v>
      </c>
      <c r="L1770">
        <v>51.465000000000003</v>
      </c>
    </row>
    <row r="1771" spans="1:12" x14ac:dyDescent="0.3">
      <c r="A1771" t="s">
        <v>3424</v>
      </c>
      <c r="B1771">
        <v>2</v>
      </c>
      <c r="C1771">
        <v>3</v>
      </c>
      <c r="D1771">
        <v>2018</v>
      </c>
      <c r="E1771" t="s">
        <v>913</v>
      </c>
      <c r="F1771" t="s">
        <v>30</v>
      </c>
      <c r="G1771" t="s">
        <v>240</v>
      </c>
      <c r="H1771" t="s">
        <v>23</v>
      </c>
      <c r="I1771" t="s">
        <v>61</v>
      </c>
      <c r="J1771" t="s">
        <v>1364</v>
      </c>
      <c r="K1771" t="s">
        <v>26</v>
      </c>
      <c r="L1771">
        <v>6.976</v>
      </c>
    </row>
    <row r="1772" spans="1:12" x14ac:dyDescent="0.3">
      <c r="A1772" t="s">
        <v>3424</v>
      </c>
      <c r="B1772">
        <v>2</v>
      </c>
      <c r="C1772">
        <v>3</v>
      </c>
      <c r="D1772">
        <v>2018</v>
      </c>
      <c r="E1772" t="s">
        <v>913</v>
      </c>
      <c r="F1772" t="s">
        <v>30</v>
      </c>
      <c r="G1772" t="s">
        <v>240</v>
      </c>
      <c r="H1772" t="s">
        <v>23</v>
      </c>
      <c r="I1772" t="s">
        <v>61</v>
      </c>
      <c r="J1772" t="s">
        <v>151</v>
      </c>
      <c r="K1772" t="s">
        <v>26</v>
      </c>
      <c r="L1772">
        <v>12.222</v>
      </c>
    </row>
    <row r="1773" spans="1:12" x14ac:dyDescent="0.3">
      <c r="A1773" t="s">
        <v>3426</v>
      </c>
      <c r="B1773">
        <v>27</v>
      </c>
      <c r="C1773">
        <v>11</v>
      </c>
      <c r="D1773">
        <v>2017</v>
      </c>
      <c r="E1773" t="s">
        <v>2962</v>
      </c>
      <c r="F1773" t="s">
        <v>12</v>
      </c>
      <c r="G1773" t="s">
        <v>362</v>
      </c>
      <c r="H1773" t="s">
        <v>23</v>
      </c>
      <c r="I1773" t="s">
        <v>61</v>
      </c>
      <c r="J1773" t="s">
        <v>2507</v>
      </c>
      <c r="K1773" t="s">
        <v>26</v>
      </c>
      <c r="L1773">
        <v>97.983999999999995</v>
      </c>
    </row>
    <row r="1774" spans="1:12" x14ac:dyDescent="0.3">
      <c r="A1774" t="s">
        <v>3426</v>
      </c>
      <c r="B1774">
        <v>27</v>
      </c>
      <c r="C1774">
        <v>11</v>
      </c>
      <c r="D1774">
        <v>2017</v>
      </c>
      <c r="E1774" t="s">
        <v>2962</v>
      </c>
      <c r="F1774" t="s">
        <v>12</v>
      </c>
      <c r="G1774" t="s">
        <v>362</v>
      </c>
      <c r="H1774" t="s">
        <v>23</v>
      </c>
      <c r="I1774" t="s">
        <v>61</v>
      </c>
      <c r="J1774" t="s">
        <v>604</v>
      </c>
      <c r="K1774" t="s">
        <v>41</v>
      </c>
      <c r="L1774">
        <v>62.4</v>
      </c>
    </row>
    <row r="1775" spans="1:12" x14ac:dyDescent="0.3">
      <c r="A1775" t="s">
        <v>3428</v>
      </c>
      <c r="B1775">
        <v>28</v>
      </c>
      <c r="C1775">
        <v>4</v>
      </c>
      <c r="D1775">
        <v>2015</v>
      </c>
      <c r="E1775" t="s">
        <v>3126</v>
      </c>
      <c r="F1775" t="s">
        <v>30</v>
      </c>
      <c r="G1775" t="s">
        <v>3191</v>
      </c>
      <c r="H1775" t="s">
        <v>23</v>
      </c>
      <c r="I1775" t="s">
        <v>90</v>
      </c>
      <c r="J1775" t="s">
        <v>3429</v>
      </c>
      <c r="K1775" t="s">
        <v>26</v>
      </c>
      <c r="L1775">
        <v>20.86</v>
      </c>
    </row>
    <row r="1776" spans="1:12" x14ac:dyDescent="0.3">
      <c r="A1776" t="s">
        <v>3428</v>
      </c>
      <c r="B1776">
        <v>28</v>
      </c>
      <c r="C1776">
        <v>4</v>
      </c>
      <c r="D1776">
        <v>2015</v>
      </c>
      <c r="E1776" t="s">
        <v>3126</v>
      </c>
      <c r="F1776" t="s">
        <v>30</v>
      </c>
      <c r="G1776" t="s">
        <v>3191</v>
      </c>
      <c r="H1776" t="s">
        <v>23</v>
      </c>
      <c r="I1776" t="s">
        <v>90</v>
      </c>
      <c r="J1776" t="s">
        <v>3430</v>
      </c>
      <c r="K1776" t="s">
        <v>26</v>
      </c>
      <c r="L1776">
        <v>497.61</v>
      </c>
    </row>
    <row r="1777" spans="1:12" x14ac:dyDescent="0.3">
      <c r="A1777" t="s">
        <v>3428</v>
      </c>
      <c r="B1777">
        <v>28</v>
      </c>
      <c r="C1777">
        <v>4</v>
      </c>
      <c r="D1777">
        <v>2015</v>
      </c>
      <c r="E1777" t="s">
        <v>3126</v>
      </c>
      <c r="F1777" t="s">
        <v>30</v>
      </c>
      <c r="G1777" t="s">
        <v>3191</v>
      </c>
      <c r="H1777" t="s">
        <v>23</v>
      </c>
      <c r="I1777" t="s">
        <v>90</v>
      </c>
      <c r="J1777" t="s">
        <v>3431</v>
      </c>
      <c r="K1777" t="s">
        <v>26</v>
      </c>
      <c r="L1777">
        <v>5.34</v>
      </c>
    </row>
    <row r="1778" spans="1:12" x14ac:dyDescent="0.3">
      <c r="A1778" t="s">
        <v>3428</v>
      </c>
      <c r="B1778">
        <v>28</v>
      </c>
      <c r="C1778">
        <v>4</v>
      </c>
      <c r="D1778">
        <v>2015</v>
      </c>
      <c r="E1778" t="s">
        <v>3126</v>
      </c>
      <c r="F1778" t="s">
        <v>30</v>
      </c>
      <c r="G1778" t="s">
        <v>3191</v>
      </c>
      <c r="H1778" t="s">
        <v>23</v>
      </c>
      <c r="I1778" t="s">
        <v>90</v>
      </c>
      <c r="J1778" t="s">
        <v>2421</v>
      </c>
      <c r="K1778" t="s">
        <v>26</v>
      </c>
      <c r="L1778">
        <v>3.15</v>
      </c>
    </row>
    <row r="1779" spans="1:12" x14ac:dyDescent="0.3">
      <c r="A1779" t="s">
        <v>3432</v>
      </c>
      <c r="B1779">
        <v>24</v>
      </c>
      <c r="C1779">
        <v>11</v>
      </c>
      <c r="D1779">
        <v>2016</v>
      </c>
      <c r="E1779" t="s">
        <v>682</v>
      </c>
      <c r="F1779" t="s">
        <v>30</v>
      </c>
      <c r="G1779" t="s">
        <v>166</v>
      </c>
      <c r="H1779" t="s">
        <v>14</v>
      </c>
      <c r="I1779" t="s">
        <v>24</v>
      </c>
      <c r="J1779" t="s">
        <v>3433</v>
      </c>
      <c r="K1779" t="s">
        <v>26</v>
      </c>
      <c r="L1779">
        <v>368.91</v>
      </c>
    </row>
    <row r="1780" spans="1:12" x14ac:dyDescent="0.3">
      <c r="A1780" t="s">
        <v>3432</v>
      </c>
      <c r="B1780">
        <v>24</v>
      </c>
      <c r="C1780">
        <v>11</v>
      </c>
      <c r="D1780">
        <v>2016</v>
      </c>
      <c r="E1780" t="s">
        <v>682</v>
      </c>
      <c r="F1780" t="s">
        <v>30</v>
      </c>
      <c r="G1780" t="s">
        <v>166</v>
      </c>
      <c r="H1780" t="s">
        <v>14</v>
      </c>
      <c r="I1780" t="s">
        <v>24</v>
      </c>
      <c r="J1780" t="s">
        <v>1198</v>
      </c>
      <c r="K1780" t="s">
        <v>26</v>
      </c>
      <c r="L1780">
        <v>14.7</v>
      </c>
    </row>
    <row r="1781" spans="1:12" x14ac:dyDescent="0.3">
      <c r="A1781" t="s">
        <v>3434</v>
      </c>
      <c r="B1781">
        <v>11</v>
      </c>
      <c r="C1781">
        <v>11</v>
      </c>
      <c r="D1781">
        <v>2017</v>
      </c>
      <c r="E1781" t="s">
        <v>471</v>
      </c>
      <c r="F1781" t="s">
        <v>30</v>
      </c>
      <c r="G1781" t="s">
        <v>2679</v>
      </c>
      <c r="H1781" t="s">
        <v>14</v>
      </c>
      <c r="I1781" t="s">
        <v>90</v>
      </c>
      <c r="J1781" t="s">
        <v>2399</v>
      </c>
      <c r="K1781" t="s">
        <v>41</v>
      </c>
      <c r="L1781">
        <v>59.97</v>
      </c>
    </row>
    <row r="1782" spans="1:12" x14ac:dyDescent="0.3">
      <c r="A1782" t="s">
        <v>3434</v>
      </c>
      <c r="B1782">
        <v>11</v>
      </c>
      <c r="C1782">
        <v>11</v>
      </c>
      <c r="D1782">
        <v>2017</v>
      </c>
      <c r="E1782" t="s">
        <v>471</v>
      </c>
      <c r="F1782" t="s">
        <v>30</v>
      </c>
      <c r="G1782" t="s">
        <v>2679</v>
      </c>
      <c r="H1782" t="s">
        <v>14</v>
      </c>
      <c r="I1782" t="s">
        <v>90</v>
      </c>
      <c r="J1782" t="s">
        <v>667</v>
      </c>
      <c r="K1782" t="s">
        <v>26</v>
      </c>
      <c r="L1782">
        <v>83.36</v>
      </c>
    </row>
    <row r="1783" spans="1:12" x14ac:dyDescent="0.3">
      <c r="A1783" t="s">
        <v>3435</v>
      </c>
      <c r="B1783">
        <v>9</v>
      </c>
      <c r="C1783">
        <v>7</v>
      </c>
      <c r="D1783">
        <v>2016</v>
      </c>
      <c r="E1783" t="s">
        <v>3338</v>
      </c>
      <c r="F1783" t="s">
        <v>30</v>
      </c>
      <c r="G1783" t="s">
        <v>713</v>
      </c>
      <c r="H1783" t="s">
        <v>23</v>
      </c>
      <c r="I1783" t="s">
        <v>90</v>
      </c>
      <c r="J1783" t="s">
        <v>3436</v>
      </c>
      <c r="K1783" t="s">
        <v>26</v>
      </c>
      <c r="L1783">
        <v>6.58</v>
      </c>
    </row>
    <row r="1784" spans="1:12" x14ac:dyDescent="0.3">
      <c r="A1784" t="s">
        <v>3435</v>
      </c>
      <c r="B1784">
        <v>9</v>
      </c>
      <c r="C1784">
        <v>7</v>
      </c>
      <c r="D1784">
        <v>2016</v>
      </c>
      <c r="E1784" t="s">
        <v>3338</v>
      </c>
      <c r="F1784" t="s">
        <v>30</v>
      </c>
      <c r="G1784" t="s">
        <v>713</v>
      </c>
      <c r="H1784" t="s">
        <v>23</v>
      </c>
      <c r="I1784" t="s">
        <v>90</v>
      </c>
      <c r="J1784" t="s">
        <v>2366</v>
      </c>
      <c r="K1784" t="s">
        <v>26</v>
      </c>
      <c r="L1784">
        <v>122.94</v>
      </c>
    </row>
    <row r="1785" spans="1:12" x14ac:dyDescent="0.3">
      <c r="A1785" t="s">
        <v>3437</v>
      </c>
      <c r="B1785">
        <v>22</v>
      </c>
      <c r="C1785">
        <v>9</v>
      </c>
      <c r="D1785">
        <v>2018</v>
      </c>
      <c r="E1785" t="s">
        <v>1530</v>
      </c>
      <c r="F1785" t="s">
        <v>30</v>
      </c>
      <c r="G1785" t="s">
        <v>3438</v>
      </c>
      <c r="H1785" t="s">
        <v>23</v>
      </c>
      <c r="I1785" t="s">
        <v>61</v>
      </c>
      <c r="J1785" t="s">
        <v>3274</v>
      </c>
      <c r="K1785" t="s">
        <v>26</v>
      </c>
      <c r="L1785">
        <v>219.84</v>
      </c>
    </row>
    <row r="1786" spans="1:12" x14ac:dyDescent="0.3">
      <c r="A1786" t="s">
        <v>3437</v>
      </c>
      <c r="B1786">
        <v>22</v>
      </c>
      <c r="C1786">
        <v>9</v>
      </c>
      <c r="D1786">
        <v>2018</v>
      </c>
      <c r="E1786" t="s">
        <v>1530</v>
      </c>
      <c r="F1786" t="s">
        <v>30</v>
      </c>
      <c r="G1786" t="s">
        <v>3438</v>
      </c>
      <c r="H1786" t="s">
        <v>23</v>
      </c>
      <c r="I1786" t="s">
        <v>61</v>
      </c>
      <c r="J1786" t="s">
        <v>2852</v>
      </c>
      <c r="K1786" t="s">
        <v>41</v>
      </c>
      <c r="L1786">
        <v>98.16</v>
      </c>
    </row>
    <row r="1787" spans="1:12" x14ac:dyDescent="0.3">
      <c r="A1787" t="s">
        <v>3437</v>
      </c>
      <c r="B1787">
        <v>22</v>
      </c>
      <c r="C1787">
        <v>9</v>
      </c>
      <c r="D1787">
        <v>2018</v>
      </c>
      <c r="E1787" t="s">
        <v>1530</v>
      </c>
      <c r="F1787" t="s">
        <v>30</v>
      </c>
      <c r="G1787" t="s">
        <v>3438</v>
      </c>
      <c r="H1787" t="s">
        <v>23</v>
      </c>
      <c r="I1787" t="s">
        <v>61</v>
      </c>
      <c r="J1787" t="s">
        <v>2536</v>
      </c>
      <c r="K1787" t="s">
        <v>26</v>
      </c>
      <c r="L1787">
        <v>33.04</v>
      </c>
    </row>
    <row r="1788" spans="1:12" x14ac:dyDescent="0.3">
      <c r="A1788" t="s">
        <v>3437</v>
      </c>
      <c r="B1788">
        <v>22</v>
      </c>
      <c r="C1788">
        <v>9</v>
      </c>
      <c r="D1788">
        <v>2018</v>
      </c>
      <c r="E1788" t="s">
        <v>1530</v>
      </c>
      <c r="F1788" t="s">
        <v>30</v>
      </c>
      <c r="G1788" t="s">
        <v>3438</v>
      </c>
      <c r="H1788" t="s">
        <v>23</v>
      </c>
      <c r="I1788" t="s">
        <v>61</v>
      </c>
      <c r="J1788" t="s">
        <v>3439</v>
      </c>
      <c r="K1788" t="s">
        <v>41</v>
      </c>
      <c r="L1788">
        <v>86.97</v>
      </c>
    </row>
    <row r="1789" spans="1:12" x14ac:dyDescent="0.3">
      <c r="A1789" t="s">
        <v>3440</v>
      </c>
      <c r="B1789">
        <v>15</v>
      </c>
      <c r="C1789">
        <v>2</v>
      </c>
      <c r="D1789">
        <v>2016</v>
      </c>
      <c r="E1789" t="s">
        <v>3441</v>
      </c>
      <c r="F1789" t="s">
        <v>30</v>
      </c>
      <c r="G1789" t="s">
        <v>3442</v>
      </c>
      <c r="H1789" t="s">
        <v>23</v>
      </c>
      <c r="I1789" t="s">
        <v>61</v>
      </c>
      <c r="J1789" t="s">
        <v>2423</v>
      </c>
      <c r="K1789" t="s">
        <v>41</v>
      </c>
      <c r="L1789">
        <v>134.97</v>
      </c>
    </row>
    <row r="1790" spans="1:12" x14ac:dyDescent="0.3">
      <c r="A1790" t="s">
        <v>3440</v>
      </c>
      <c r="B1790">
        <v>15</v>
      </c>
      <c r="C1790">
        <v>2</v>
      </c>
      <c r="D1790">
        <v>2016</v>
      </c>
      <c r="E1790" t="s">
        <v>3441</v>
      </c>
      <c r="F1790" t="s">
        <v>30</v>
      </c>
      <c r="G1790" t="s">
        <v>3442</v>
      </c>
      <c r="H1790" t="s">
        <v>23</v>
      </c>
      <c r="I1790" t="s">
        <v>61</v>
      </c>
      <c r="J1790" t="s">
        <v>2224</v>
      </c>
      <c r="K1790" t="s">
        <v>41</v>
      </c>
      <c r="L1790">
        <v>699.98</v>
      </c>
    </row>
    <row r="1791" spans="1:12" x14ac:dyDescent="0.3">
      <c r="A1791" t="s">
        <v>3440</v>
      </c>
      <c r="B1791">
        <v>15</v>
      </c>
      <c r="C1791">
        <v>2</v>
      </c>
      <c r="D1791">
        <v>2016</v>
      </c>
      <c r="E1791" t="s">
        <v>3441</v>
      </c>
      <c r="F1791" t="s">
        <v>30</v>
      </c>
      <c r="G1791" t="s">
        <v>3442</v>
      </c>
      <c r="H1791" t="s">
        <v>23</v>
      </c>
      <c r="I1791" t="s">
        <v>61</v>
      </c>
      <c r="J1791" t="s">
        <v>3443</v>
      </c>
      <c r="K1791" t="s">
        <v>41</v>
      </c>
      <c r="L1791">
        <v>139.94999999999999</v>
      </c>
    </row>
    <row r="1792" spans="1:12" x14ac:dyDescent="0.3">
      <c r="A1792" t="s">
        <v>3444</v>
      </c>
      <c r="B1792">
        <v>30</v>
      </c>
      <c r="C1792">
        <v>9</v>
      </c>
      <c r="D1792">
        <v>2015</v>
      </c>
      <c r="E1792" t="s">
        <v>3446</v>
      </c>
      <c r="F1792" t="s">
        <v>30</v>
      </c>
      <c r="G1792" t="s">
        <v>960</v>
      </c>
      <c r="H1792" t="s">
        <v>14</v>
      </c>
      <c r="I1792" t="s">
        <v>90</v>
      </c>
      <c r="J1792" t="s">
        <v>1706</v>
      </c>
      <c r="K1792" t="s">
        <v>26</v>
      </c>
      <c r="L1792">
        <v>48.94</v>
      </c>
    </row>
    <row r="1793" spans="1:12" x14ac:dyDescent="0.3">
      <c r="A1793" t="s">
        <v>3447</v>
      </c>
      <c r="B1793">
        <v>1</v>
      </c>
      <c r="C1793">
        <v>12</v>
      </c>
      <c r="D1793">
        <v>2015</v>
      </c>
      <c r="E1793" t="s">
        <v>3021</v>
      </c>
      <c r="F1793" t="s">
        <v>119</v>
      </c>
      <c r="G1793" t="s">
        <v>1602</v>
      </c>
      <c r="H1793" t="s">
        <v>14</v>
      </c>
      <c r="I1793" t="s">
        <v>61</v>
      </c>
      <c r="J1793" t="s">
        <v>3448</v>
      </c>
      <c r="K1793" t="s">
        <v>17</v>
      </c>
      <c r="L1793">
        <v>2807.84</v>
      </c>
    </row>
    <row r="1794" spans="1:12" x14ac:dyDescent="0.3">
      <c r="A1794" t="s">
        <v>3447</v>
      </c>
      <c r="B1794">
        <v>1</v>
      </c>
      <c r="C1794">
        <v>12</v>
      </c>
      <c r="D1794">
        <v>2015</v>
      </c>
      <c r="E1794" t="s">
        <v>3021</v>
      </c>
      <c r="F1794" t="s">
        <v>119</v>
      </c>
      <c r="G1794" t="s">
        <v>1602</v>
      </c>
      <c r="H1794" t="s">
        <v>14</v>
      </c>
      <c r="I1794" t="s">
        <v>61</v>
      </c>
      <c r="J1794" t="s">
        <v>3449</v>
      </c>
      <c r="K1794" t="s">
        <v>26</v>
      </c>
      <c r="L1794">
        <v>46.64</v>
      </c>
    </row>
    <row r="1795" spans="1:12" x14ac:dyDescent="0.3">
      <c r="A1795" t="s">
        <v>3450</v>
      </c>
      <c r="B1795">
        <v>8</v>
      </c>
      <c r="C1795">
        <v>12</v>
      </c>
      <c r="D1795">
        <v>2015</v>
      </c>
      <c r="E1795" t="s">
        <v>3452</v>
      </c>
      <c r="F1795" t="s">
        <v>30</v>
      </c>
      <c r="G1795" t="s">
        <v>3453</v>
      </c>
      <c r="H1795" t="s">
        <v>23</v>
      </c>
      <c r="I1795" t="s">
        <v>61</v>
      </c>
      <c r="J1795" t="s">
        <v>367</v>
      </c>
      <c r="K1795" t="s">
        <v>26</v>
      </c>
      <c r="L1795">
        <v>60.415999999999997</v>
      </c>
    </row>
    <row r="1796" spans="1:12" x14ac:dyDescent="0.3">
      <c r="A1796" t="s">
        <v>3454</v>
      </c>
      <c r="B1796">
        <v>5</v>
      </c>
      <c r="C1796">
        <v>9</v>
      </c>
      <c r="D1796">
        <v>2017</v>
      </c>
      <c r="E1796" t="s">
        <v>1016</v>
      </c>
      <c r="F1796" t="s">
        <v>30</v>
      </c>
      <c r="G1796" t="s">
        <v>3455</v>
      </c>
      <c r="H1796" t="s">
        <v>60</v>
      </c>
      <c r="I1796" t="s">
        <v>61</v>
      </c>
      <c r="J1796" t="s">
        <v>2680</v>
      </c>
      <c r="K1796" t="s">
        <v>26</v>
      </c>
      <c r="L1796">
        <v>107.94</v>
      </c>
    </row>
    <row r="1797" spans="1:12" x14ac:dyDescent="0.3">
      <c r="A1797" t="s">
        <v>3456</v>
      </c>
      <c r="B1797">
        <v>27</v>
      </c>
      <c r="C1797">
        <v>8</v>
      </c>
      <c r="D1797">
        <v>2018</v>
      </c>
      <c r="E1797" t="s">
        <v>3457</v>
      </c>
      <c r="F1797" t="s">
        <v>119</v>
      </c>
      <c r="G1797" t="s">
        <v>1714</v>
      </c>
      <c r="H1797" t="s">
        <v>60</v>
      </c>
      <c r="I1797" t="s">
        <v>90</v>
      </c>
      <c r="J1797" t="s">
        <v>2529</v>
      </c>
      <c r="K1797" t="s">
        <v>26</v>
      </c>
      <c r="L1797">
        <v>63.84</v>
      </c>
    </row>
    <row r="1798" spans="1:12" x14ac:dyDescent="0.3">
      <c r="A1798" t="s">
        <v>3456</v>
      </c>
      <c r="B1798">
        <v>27</v>
      </c>
      <c r="C1798">
        <v>8</v>
      </c>
      <c r="D1798">
        <v>2018</v>
      </c>
      <c r="E1798" t="s">
        <v>3457</v>
      </c>
      <c r="F1798" t="s">
        <v>119</v>
      </c>
      <c r="G1798" t="s">
        <v>1714</v>
      </c>
      <c r="H1798" t="s">
        <v>60</v>
      </c>
      <c r="I1798" t="s">
        <v>90</v>
      </c>
      <c r="J1798" t="s">
        <v>3458</v>
      </c>
      <c r="K1798" t="s">
        <v>41</v>
      </c>
      <c r="L1798">
        <v>347.97</v>
      </c>
    </row>
    <row r="1799" spans="1:12" x14ac:dyDescent="0.3">
      <c r="A1799" t="s">
        <v>3456</v>
      </c>
      <c r="B1799">
        <v>27</v>
      </c>
      <c r="C1799">
        <v>8</v>
      </c>
      <c r="D1799">
        <v>2018</v>
      </c>
      <c r="E1799" t="s">
        <v>3457</v>
      </c>
      <c r="F1799" t="s">
        <v>119</v>
      </c>
      <c r="G1799" t="s">
        <v>1714</v>
      </c>
      <c r="H1799" t="s">
        <v>60</v>
      </c>
      <c r="I1799" t="s">
        <v>90</v>
      </c>
      <c r="J1799" t="s">
        <v>42</v>
      </c>
      <c r="K1799" t="s">
        <v>26</v>
      </c>
      <c r="L1799">
        <v>37.008000000000003</v>
      </c>
    </row>
    <row r="1800" spans="1:12" x14ac:dyDescent="0.3">
      <c r="A1800" t="s">
        <v>3459</v>
      </c>
      <c r="B1800">
        <v>7</v>
      </c>
      <c r="C1800">
        <v>7</v>
      </c>
      <c r="D1800">
        <v>2017</v>
      </c>
      <c r="E1800" t="s">
        <v>3460</v>
      </c>
      <c r="F1800" t="s">
        <v>30</v>
      </c>
      <c r="G1800" t="s">
        <v>3407</v>
      </c>
      <c r="H1800" t="s">
        <v>14</v>
      </c>
      <c r="I1800" t="s">
        <v>24</v>
      </c>
      <c r="J1800" t="s">
        <v>1371</v>
      </c>
      <c r="K1800" t="s">
        <v>17</v>
      </c>
      <c r="L1800">
        <v>215.65</v>
      </c>
    </row>
    <row r="1801" spans="1:12" x14ac:dyDescent="0.3">
      <c r="A1801" t="s">
        <v>3461</v>
      </c>
      <c r="B1801">
        <v>8</v>
      </c>
      <c r="C1801">
        <v>8</v>
      </c>
      <c r="D1801">
        <v>2017</v>
      </c>
      <c r="E1801" t="s">
        <v>3462</v>
      </c>
      <c r="F1801" t="s">
        <v>12</v>
      </c>
      <c r="G1801" t="s">
        <v>3463</v>
      </c>
      <c r="H1801" t="s">
        <v>14</v>
      </c>
      <c r="I1801" t="s">
        <v>61</v>
      </c>
      <c r="J1801" t="s">
        <v>621</v>
      </c>
      <c r="K1801" t="s">
        <v>26</v>
      </c>
      <c r="L1801">
        <v>11.167999999999999</v>
      </c>
    </row>
    <row r="1802" spans="1:12" x14ac:dyDescent="0.3">
      <c r="A1802" t="s">
        <v>3461</v>
      </c>
      <c r="B1802">
        <v>8</v>
      </c>
      <c r="C1802">
        <v>8</v>
      </c>
      <c r="D1802">
        <v>2017</v>
      </c>
      <c r="E1802" t="s">
        <v>3462</v>
      </c>
      <c r="F1802" t="s">
        <v>12</v>
      </c>
      <c r="G1802" t="s">
        <v>3463</v>
      </c>
      <c r="H1802" t="s">
        <v>14</v>
      </c>
      <c r="I1802" t="s">
        <v>61</v>
      </c>
      <c r="J1802" t="s">
        <v>3464</v>
      </c>
      <c r="K1802" t="s">
        <v>26</v>
      </c>
      <c r="L1802">
        <v>53.951999999999998</v>
      </c>
    </row>
    <row r="1803" spans="1:12" x14ac:dyDescent="0.3">
      <c r="A1803" t="s">
        <v>3465</v>
      </c>
      <c r="B1803">
        <v>13</v>
      </c>
      <c r="C1803">
        <v>11</v>
      </c>
      <c r="D1803">
        <v>2017</v>
      </c>
      <c r="E1803" t="s">
        <v>1624</v>
      </c>
      <c r="F1803" t="s">
        <v>30</v>
      </c>
      <c r="G1803" t="s">
        <v>1360</v>
      </c>
      <c r="H1803" t="s">
        <v>60</v>
      </c>
      <c r="I1803" t="s">
        <v>24</v>
      </c>
      <c r="J1803" t="s">
        <v>2997</v>
      </c>
      <c r="K1803" t="s">
        <v>17</v>
      </c>
      <c r="L1803">
        <v>4.18</v>
      </c>
    </row>
    <row r="1804" spans="1:12" x14ac:dyDescent="0.3">
      <c r="A1804" t="s">
        <v>3466</v>
      </c>
      <c r="B1804">
        <v>22</v>
      </c>
      <c r="C1804">
        <v>9</v>
      </c>
      <c r="D1804">
        <v>2018</v>
      </c>
      <c r="E1804" t="s">
        <v>1530</v>
      </c>
      <c r="F1804" t="s">
        <v>12</v>
      </c>
      <c r="G1804" t="s">
        <v>2176</v>
      </c>
      <c r="H1804" t="s">
        <v>14</v>
      </c>
      <c r="I1804" t="s">
        <v>90</v>
      </c>
      <c r="J1804" t="s">
        <v>1246</v>
      </c>
      <c r="K1804" t="s">
        <v>26</v>
      </c>
      <c r="L1804">
        <v>5.6070000000000002</v>
      </c>
    </row>
    <row r="1805" spans="1:12" x14ac:dyDescent="0.3">
      <c r="A1805" t="s">
        <v>3466</v>
      </c>
      <c r="B1805">
        <v>22</v>
      </c>
      <c r="C1805">
        <v>9</v>
      </c>
      <c r="D1805">
        <v>2018</v>
      </c>
      <c r="E1805" t="s">
        <v>1530</v>
      </c>
      <c r="F1805" t="s">
        <v>12</v>
      </c>
      <c r="G1805" t="s">
        <v>2176</v>
      </c>
      <c r="H1805" t="s">
        <v>14</v>
      </c>
      <c r="I1805" t="s">
        <v>90</v>
      </c>
      <c r="J1805" t="s">
        <v>1307</v>
      </c>
      <c r="K1805" t="s">
        <v>26</v>
      </c>
      <c r="L1805">
        <v>4663.7359999999999</v>
      </c>
    </row>
    <row r="1806" spans="1:12" x14ac:dyDescent="0.3">
      <c r="A1806" t="s">
        <v>3466</v>
      </c>
      <c r="B1806">
        <v>22</v>
      </c>
      <c r="C1806">
        <v>9</v>
      </c>
      <c r="D1806">
        <v>2018</v>
      </c>
      <c r="E1806" t="s">
        <v>1530</v>
      </c>
      <c r="F1806" t="s">
        <v>12</v>
      </c>
      <c r="G1806" t="s">
        <v>2176</v>
      </c>
      <c r="H1806" t="s">
        <v>14</v>
      </c>
      <c r="I1806" t="s">
        <v>90</v>
      </c>
      <c r="J1806" t="s">
        <v>3467</v>
      </c>
      <c r="K1806" t="s">
        <v>41</v>
      </c>
      <c r="L1806">
        <v>79.983999999999995</v>
      </c>
    </row>
    <row r="1807" spans="1:12" x14ac:dyDescent="0.3">
      <c r="A1807" t="s">
        <v>3468</v>
      </c>
      <c r="B1807">
        <v>25</v>
      </c>
      <c r="C1807">
        <v>12</v>
      </c>
      <c r="D1807">
        <v>2017</v>
      </c>
      <c r="E1807" t="s">
        <v>2648</v>
      </c>
      <c r="F1807" t="s">
        <v>119</v>
      </c>
      <c r="G1807" t="s">
        <v>841</v>
      </c>
      <c r="H1807" t="s">
        <v>23</v>
      </c>
      <c r="I1807" t="s">
        <v>24</v>
      </c>
      <c r="J1807" t="s">
        <v>2594</v>
      </c>
      <c r="K1807" t="s">
        <v>41</v>
      </c>
      <c r="L1807">
        <v>2575.944</v>
      </c>
    </row>
    <row r="1808" spans="1:12" x14ac:dyDescent="0.3">
      <c r="A1808" t="s">
        <v>3468</v>
      </c>
      <c r="B1808">
        <v>25</v>
      </c>
      <c r="C1808">
        <v>12</v>
      </c>
      <c r="D1808">
        <v>2017</v>
      </c>
      <c r="E1808" t="s">
        <v>2648</v>
      </c>
      <c r="F1808" t="s">
        <v>119</v>
      </c>
      <c r="G1808" t="s">
        <v>841</v>
      </c>
      <c r="H1808" t="s">
        <v>23</v>
      </c>
      <c r="I1808" t="s">
        <v>24</v>
      </c>
      <c r="J1808" t="s">
        <v>1450</v>
      </c>
      <c r="K1808" t="s">
        <v>26</v>
      </c>
      <c r="L1808">
        <v>45.36</v>
      </c>
    </row>
    <row r="1809" spans="1:12" x14ac:dyDescent="0.3">
      <c r="A1809" t="s">
        <v>3468</v>
      </c>
      <c r="B1809">
        <v>25</v>
      </c>
      <c r="C1809">
        <v>12</v>
      </c>
      <c r="D1809">
        <v>2017</v>
      </c>
      <c r="E1809" t="s">
        <v>2648</v>
      </c>
      <c r="F1809" t="s">
        <v>119</v>
      </c>
      <c r="G1809" t="s">
        <v>841</v>
      </c>
      <c r="H1809" t="s">
        <v>23</v>
      </c>
      <c r="I1809" t="s">
        <v>24</v>
      </c>
      <c r="J1809" t="s">
        <v>1355</v>
      </c>
      <c r="K1809" t="s">
        <v>41</v>
      </c>
      <c r="L1809">
        <v>254.24</v>
      </c>
    </row>
    <row r="1810" spans="1:12" x14ac:dyDescent="0.3">
      <c r="A1810" t="s">
        <v>3469</v>
      </c>
      <c r="B1810">
        <v>11</v>
      </c>
      <c r="C1810">
        <v>2</v>
      </c>
      <c r="D1810">
        <v>2017</v>
      </c>
      <c r="E1810" t="s">
        <v>1703</v>
      </c>
      <c r="F1810" t="s">
        <v>119</v>
      </c>
      <c r="G1810" t="s">
        <v>3471</v>
      </c>
      <c r="H1810" t="s">
        <v>23</v>
      </c>
      <c r="I1810" t="s">
        <v>61</v>
      </c>
      <c r="J1810" t="s">
        <v>3472</v>
      </c>
      <c r="K1810" t="s">
        <v>41</v>
      </c>
      <c r="L1810">
        <v>69.930000000000007</v>
      </c>
    </row>
    <row r="1811" spans="1:12" x14ac:dyDescent="0.3">
      <c r="A1811" t="s">
        <v>3473</v>
      </c>
      <c r="B1811">
        <v>23</v>
      </c>
      <c r="C1811">
        <v>10</v>
      </c>
      <c r="D1811">
        <v>2017</v>
      </c>
      <c r="E1811" t="s">
        <v>965</v>
      </c>
      <c r="F1811" t="s">
        <v>30</v>
      </c>
      <c r="G1811" t="s">
        <v>587</v>
      </c>
      <c r="H1811" t="s">
        <v>23</v>
      </c>
      <c r="I1811" t="s">
        <v>61</v>
      </c>
      <c r="J1811" t="s">
        <v>3474</v>
      </c>
      <c r="K1811" t="s">
        <v>17</v>
      </c>
      <c r="L1811">
        <v>16.155999999999999</v>
      </c>
    </row>
    <row r="1812" spans="1:12" x14ac:dyDescent="0.3">
      <c r="A1812" t="s">
        <v>3473</v>
      </c>
      <c r="B1812">
        <v>23</v>
      </c>
      <c r="C1812">
        <v>10</v>
      </c>
      <c r="D1812">
        <v>2017</v>
      </c>
      <c r="E1812" t="s">
        <v>965</v>
      </c>
      <c r="F1812" t="s">
        <v>30</v>
      </c>
      <c r="G1812" t="s">
        <v>587</v>
      </c>
      <c r="H1812" t="s">
        <v>23</v>
      </c>
      <c r="I1812" t="s">
        <v>61</v>
      </c>
      <c r="J1812" t="s">
        <v>3475</v>
      </c>
      <c r="K1812" t="s">
        <v>26</v>
      </c>
      <c r="L1812">
        <v>54.816000000000003</v>
      </c>
    </row>
    <row r="1813" spans="1:12" x14ac:dyDescent="0.3">
      <c r="A1813" t="s">
        <v>3476</v>
      </c>
      <c r="B1813">
        <v>9</v>
      </c>
      <c r="C1813">
        <v>6</v>
      </c>
      <c r="D1813">
        <v>2015</v>
      </c>
      <c r="E1813" t="s">
        <v>3477</v>
      </c>
      <c r="F1813" t="s">
        <v>12</v>
      </c>
      <c r="G1813" t="s">
        <v>2394</v>
      </c>
      <c r="H1813" t="s">
        <v>14</v>
      </c>
      <c r="I1813" t="s">
        <v>15</v>
      </c>
      <c r="J1813" t="s">
        <v>379</v>
      </c>
      <c r="K1813" t="s">
        <v>17</v>
      </c>
      <c r="L1813">
        <v>1441.3</v>
      </c>
    </row>
    <row r="1814" spans="1:12" x14ac:dyDescent="0.3">
      <c r="A1814" t="s">
        <v>3478</v>
      </c>
      <c r="B1814">
        <v>20</v>
      </c>
      <c r="C1814">
        <v>11</v>
      </c>
      <c r="D1814">
        <v>2018</v>
      </c>
      <c r="E1814" t="s">
        <v>1079</v>
      </c>
      <c r="F1814" t="s">
        <v>30</v>
      </c>
      <c r="G1814" t="s">
        <v>3479</v>
      </c>
      <c r="H1814" t="s">
        <v>14</v>
      </c>
      <c r="I1814" t="s">
        <v>90</v>
      </c>
      <c r="J1814" t="s">
        <v>784</v>
      </c>
      <c r="K1814" t="s">
        <v>17</v>
      </c>
      <c r="L1814">
        <v>77.599999999999994</v>
      </c>
    </row>
    <row r="1815" spans="1:12" x14ac:dyDescent="0.3">
      <c r="A1815" t="s">
        <v>3478</v>
      </c>
      <c r="B1815">
        <v>20</v>
      </c>
      <c r="C1815">
        <v>11</v>
      </c>
      <c r="D1815">
        <v>2018</v>
      </c>
      <c r="E1815" t="s">
        <v>1079</v>
      </c>
      <c r="F1815" t="s">
        <v>30</v>
      </c>
      <c r="G1815" t="s">
        <v>3479</v>
      </c>
      <c r="H1815" t="s">
        <v>14</v>
      </c>
      <c r="I1815" t="s">
        <v>90</v>
      </c>
      <c r="J1815" t="s">
        <v>1125</v>
      </c>
      <c r="K1815" t="s">
        <v>17</v>
      </c>
      <c r="L1815">
        <v>4.6559999999999997</v>
      </c>
    </row>
    <row r="1816" spans="1:12" x14ac:dyDescent="0.3">
      <c r="A1816" t="s">
        <v>3480</v>
      </c>
      <c r="B1816">
        <v>14</v>
      </c>
      <c r="C1816">
        <v>9</v>
      </c>
      <c r="D1816">
        <v>2016</v>
      </c>
      <c r="E1816" t="s">
        <v>1421</v>
      </c>
      <c r="F1816" t="s">
        <v>30</v>
      </c>
      <c r="G1816" t="s">
        <v>2591</v>
      </c>
      <c r="H1816" t="s">
        <v>23</v>
      </c>
      <c r="I1816" t="s">
        <v>24</v>
      </c>
      <c r="J1816" t="s">
        <v>661</v>
      </c>
      <c r="K1816" t="s">
        <v>17</v>
      </c>
      <c r="L1816">
        <v>170.136</v>
      </c>
    </row>
    <row r="1817" spans="1:12" x14ac:dyDescent="0.3">
      <c r="A1817" t="s">
        <v>3481</v>
      </c>
      <c r="B1817">
        <v>4</v>
      </c>
      <c r="C1817">
        <v>6</v>
      </c>
      <c r="D1817">
        <v>2016</v>
      </c>
      <c r="E1817" t="s">
        <v>3482</v>
      </c>
      <c r="F1817" t="s">
        <v>930</v>
      </c>
      <c r="G1817" t="s">
        <v>2034</v>
      </c>
      <c r="H1817" t="s">
        <v>14</v>
      </c>
      <c r="I1817" t="s">
        <v>24</v>
      </c>
      <c r="J1817" t="s">
        <v>3483</v>
      </c>
      <c r="K1817" t="s">
        <v>26</v>
      </c>
      <c r="L1817">
        <v>7.38</v>
      </c>
    </row>
    <row r="1818" spans="1:12" x14ac:dyDescent="0.3">
      <c r="A1818" t="s">
        <v>3481</v>
      </c>
      <c r="B1818">
        <v>4</v>
      </c>
      <c r="C1818">
        <v>6</v>
      </c>
      <c r="D1818">
        <v>2016</v>
      </c>
      <c r="E1818" t="s">
        <v>3482</v>
      </c>
      <c r="F1818" t="s">
        <v>930</v>
      </c>
      <c r="G1818" t="s">
        <v>2034</v>
      </c>
      <c r="H1818" t="s">
        <v>14</v>
      </c>
      <c r="I1818" t="s">
        <v>24</v>
      </c>
      <c r="J1818" t="s">
        <v>559</v>
      </c>
      <c r="K1818" t="s">
        <v>26</v>
      </c>
      <c r="L1818">
        <v>9.26</v>
      </c>
    </row>
    <row r="1819" spans="1:12" x14ac:dyDescent="0.3">
      <c r="A1819" t="s">
        <v>3484</v>
      </c>
      <c r="B1819">
        <v>13</v>
      </c>
      <c r="C1819">
        <v>12</v>
      </c>
      <c r="D1819">
        <v>2016</v>
      </c>
      <c r="E1819" t="s">
        <v>513</v>
      </c>
      <c r="F1819" t="s">
        <v>12</v>
      </c>
      <c r="G1819" t="s">
        <v>2748</v>
      </c>
      <c r="H1819" t="s">
        <v>14</v>
      </c>
      <c r="I1819" t="s">
        <v>24</v>
      </c>
      <c r="J1819" t="s">
        <v>3485</v>
      </c>
      <c r="K1819" t="s">
        <v>26</v>
      </c>
      <c r="L1819">
        <v>9.9600000000000009</v>
      </c>
    </row>
    <row r="1820" spans="1:12" x14ac:dyDescent="0.3">
      <c r="A1820" t="s">
        <v>3486</v>
      </c>
      <c r="B1820">
        <v>25</v>
      </c>
      <c r="C1820">
        <v>5</v>
      </c>
      <c r="D1820">
        <v>2015</v>
      </c>
      <c r="E1820" t="s">
        <v>3487</v>
      </c>
      <c r="F1820" t="s">
        <v>30</v>
      </c>
      <c r="G1820" t="s">
        <v>3488</v>
      </c>
      <c r="H1820" t="s">
        <v>14</v>
      </c>
      <c r="I1820" t="s">
        <v>61</v>
      </c>
      <c r="J1820" t="s">
        <v>3489</v>
      </c>
      <c r="K1820" t="s">
        <v>26</v>
      </c>
      <c r="L1820">
        <v>75.599999999999994</v>
      </c>
    </row>
    <row r="1821" spans="1:12" x14ac:dyDescent="0.3">
      <c r="A1821" t="s">
        <v>3486</v>
      </c>
      <c r="B1821">
        <v>25</v>
      </c>
      <c r="C1821">
        <v>5</v>
      </c>
      <c r="D1821">
        <v>2015</v>
      </c>
      <c r="E1821" t="s">
        <v>3487</v>
      </c>
      <c r="F1821" t="s">
        <v>30</v>
      </c>
      <c r="G1821" t="s">
        <v>3488</v>
      </c>
      <c r="H1821" t="s">
        <v>14</v>
      </c>
      <c r="I1821" t="s">
        <v>61</v>
      </c>
      <c r="J1821" t="s">
        <v>3490</v>
      </c>
      <c r="K1821" t="s">
        <v>17</v>
      </c>
      <c r="L1821">
        <v>29.32</v>
      </c>
    </row>
    <row r="1822" spans="1:12" x14ac:dyDescent="0.3">
      <c r="A1822" t="s">
        <v>3491</v>
      </c>
      <c r="B1822">
        <v>16</v>
      </c>
      <c r="C1822">
        <v>2</v>
      </c>
      <c r="D1822">
        <v>2017</v>
      </c>
      <c r="E1822" t="s">
        <v>3492</v>
      </c>
      <c r="F1822" t="s">
        <v>30</v>
      </c>
      <c r="G1822" t="s">
        <v>642</v>
      </c>
      <c r="H1822" t="s">
        <v>23</v>
      </c>
      <c r="I1822" t="s">
        <v>61</v>
      </c>
      <c r="J1822" t="s">
        <v>3493</v>
      </c>
      <c r="K1822" t="s">
        <v>26</v>
      </c>
      <c r="L1822">
        <v>92.063999999999993</v>
      </c>
    </row>
    <row r="1823" spans="1:12" x14ac:dyDescent="0.3">
      <c r="A1823" t="s">
        <v>3491</v>
      </c>
      <c r="B1823">
        <v>16</v>
      </c>
      <c r="C1823">
        <v>2</v>
      </c>
      <c r="D1823">
        <v>2017</v>
      </c>
      <c r="E1823" t="s">
        <v>3492</v>
      </c>
      <c r="F1823" t="s">
        <v>30</v>
      </c>
      <c r="G1823" t="s">
        <v>642</v>
      </c>
      <c r="H1823" t="s">
        <v>23</v>
      </c>
      <c r="I1823" t="s">
        <v>61</v>
      </c>
      <c r="J1823" t="s">
        <v>175</v>
      </c>
      <c r="K1823" t="s">
        <v>26</v>
      </c>
      <c r="L1823">
        <v>6.976</v>
      </c>
    </row>
    <row r="1824" spans="1:12" x14ac:dyDescent="0.3">
      <c r="A1824" t="s">
        <v>3491</v>
      </c>
      <c r="B1824">
        <v>16</v>
      </c>
      <c r="C1824">
        <v>2</v>
      </c>
      <c r="D1824">
        <v>2017</v>
      </c>
      <c r="E1824" t="s">
        <v>3492</v>
      </c>
      <c r="F1824" t="s">
        <v>30</v>
      </c>
      <c r="G1824" t="s">
        <v>642</v>
      </c>
      <c r="H1824" t="s">
        <v>23</v>
      </c>
      <c r="I1824" t="s">
        <v>61</v>
      </c>
      <c r="J1824" t="s">
        <v>3494</v>
      </c>
      <c r="K1824" t="s">
        <v>17</v>
      </c>
      <c r="L1824">
        <v>62.957999999999998</v>
      </c>
    </row>
    <row r="1825" spans="1:12" x14ac:dyDescent="0.3">
      <c r="A1825" t="s">
        <v>3491</v>
      </c>
      <c r="B1825">
        <v>16</v>
      </c>
      <c r="C1825">
        <v>2</v>
      </c>
      <c r="D1825">
        <v>2017</v>
      </c>
      <c r="E1825" t="s">
        <v>3492</v>
      </c>
      <c r="F1825" t="s">
        <v>30</v>
      </c>
      <c r="G1825" t="s">
        <v>642</v>
      </c>
      <c r="H1825" t="s">
        <v>23</v>
      </c>
      <c r="I1825" t="s">
        <v>61</v>
      </c>
      <c r="J1825" t="s">
        <v>3495</v>
      </c>
      <c r="K1825" t="s">
        <v>26</v>
      </c>
      <c r="L1825">
        <v>5.1840000000000002</v>
      </c>
    </row>
    <row r="1826" spans="1:12" x14ac:dyDescent="0.3">
      <c r="A1826" t="s">
        <v>3496</v>
      </c>
      <c r="B1826">
        <v>22</v>
      </c>
      <c r="C1826">
        <v>12</v>
      </c>
      <c r="D1826">
        <v>2017</v>
      </c>
      <c r="E1826" t="s">
        <v>2648</v>
      </c>
      <c r="F1826" t="s">
        <v>30</v>
      </c>
      <c r="G1826" t="s">
        <v>1219</v>
      </c>
      <c r="H1826" t="s">
        <v>14</v>
      </c>
      <c r="I1826" t="s">
        <v>24</v>
      </c>
      <c r="J1826" t="s">
        <v>2543</v>
      </c>
      <c r="K1826" t="s">
        <v>26</v>
      </c>
      <c r="L1826">
        <v>31.32</v>
      </c>
    </row>
    <row r="1827" spans="1:12" x14ac:dyDescent="0.3">
      <c r="A1827" t="s">
        <v>3496</v>
      </c>
      <c r="B1827">
        <v>22</v>
      </c>
      <c r="C1827">
        <v>12</v>
      </c>
      <c r="D1827">
        <v>2017</v>
      </c>
      <c r="E1827" t="s">
        <v>2648</v>
      </c>
      <c r="F1827" t="s">
        <v>30</v>
      </c>
      <c r="G1827" t="s">
        <v>1219</v>
      </c>
      <c r="H1827" t="s">
        <v>14</v>
      </c>
      <c r="I1827" t="s">
        <v>24</v>
      </c>
      <c r="J1827" t="s">
        <v>984</v>
      </c>
      <c r="K1827" t="s">
        <v>17</v>
      </c>
      <c r="L1827">
        <v>11.84</v>
      </c>
    </row>
    <row r="1828" spans="1:12" x14ac:dyDescent="0.3">
      <c r="A1828" t="s">
        <v>3496</v>
      </c>
      <c r="B1828">
        <v>22</v>
      </c>
      <c r="C1828">
        <v>12</v>
      </c>
      <c r="D1828">
        <v>2017</v>
      </c>
      <c r="E1828" t="s">
        <v>2648</v>
      </c>
      <c r="F1828" t="s">
        <v>30</v>
      </c>
      <c r="G1828" t="s">
        <v>1219</v>
      </c>
      <c r="H1828" t="s">
        <v>14</v>
      </c>
      <c r="I1828" t="s">
        <v>24</v>
      </c>
      <c r="J1828" t="s">
        <v>3497</v>
      </c>
      <c r="K1828" t="s">
        <v>17</v>
      </c>
      <c r="L1828">
        <v>22.783999999999999</v>
      </c>
    </row>
    <row r="1829" spans="1:12" x14ac:dyDescent="0.3">
      <c r="A1829" t="s">
        <v>3498</v>
      </c>
      <c r="B1829">
        <v>8</v>
      </c>
      <c r="C1829">
        <v>2</v>
      </c>
      <c r="D1829">
        <v>2017</v>
      </c>
      <c r="E1829" t="s">
        <v>3470</v>
      </c>
      <c r="F1829" t="s">
        <v>12</v>
      </c>
      <c r="G1829" t="s">
        <v>3500</v>
      </c>
      <c r="H1829" t="s">
        <v>60</v>
      </c>
      <c r="I1829" t="s">
        <v>15</v>
      </c>
      <c r="J1829" t="s">
        <v>3501</v>
      </c>
      <c r="K1829" t="s">
        <v>41</v>
      </c>
      <c r="L1829">
        <v>1127.9760000000001</v>
      </c>
    </row>
    <row r="1830" spans="1:12" x14ac:dyDescent="0.3">
      <c r="A1830" t="s">
        <v>3502</v>
      </c>
      <c r="B1830">
        <v>13</v>
      </c>
      <c r="C1830">
        <v>7</v>
      </c>
      <c r="D1830">
        <v>2016</v>
      </c>
      <c r="E1830" t="s">
        <v>3339</v>
      </c>
      <c r="F1830" t="s">
        <v>12</v>
      </c>
      <c r="G1830" t="s">
        <v>3503</v>
      </c>
      <c r="H1830" t="s">
        <v>23</v>
      </c>
      <c r="I1830" t="s">
        <v>15</v>
      </c>
      <c r="J1830" t="s">
        <v>2083</v>
      </c>
      <c r="K1830" t="s">
        <v>26</v>
      </c>
      <c r="L1830">
        <v>38.880000000000003</v>
      </c>
    </row>
    <row r="1831" spans="1:12" x14ac:dyDescent="0.3">
      <c r="A1831" t="s">
        <v>3504</v>
      </c>
      <c r="B1831">
        <v>18</v>
      </c>
      <c r="C1831">
        <v>5</v>
      </c>
      <c r="D1831">
        <v>2015</v>
      </c>
      <c r="E1831" t="s">
        <v>3506</v>
      </c>
      <c r="F1831" t="s">
        <v>30</v>
      </c>
      <c r="G1831" t="s">
        <v>576</v>
      </c>
      <c r="H1831" t="s">
        <v>14</v>
      </c>
      <c r="I1831" t="s">
        <v>90</v>
      </c>
      <c r="J1831" t="s">
        <v>3507</v>
      </c>
      <c r="K1831" t="s">
        <v>41</v>
      </c>
      <c r="L1831">
        <v>779.79600000000005</v>
      </c>
    </row>
    <row r="1832" spans="1:12" x14ac:dyDescent="0.3">
      <c r="A1832" t="s">
        <v>3508</v>
      </c>
      <c r="B1832">
        <v>21</v>
      </c>
      <c r="C1832">
        <v>10</v>
      </c>
      <c r="D1832">
        <v>2018</v>
      </c>
      <c r="E1832" t="s">
        <v>1301</v>
      </c>
      <c r="F1832" t="s">
        <v>930</v>
      </c>
      <c r="G1832" t="s">
        <v>2240</v>
      </c>
      <c r="H1832" t="s">
        <v>60</v>
      </c>
      <c r="I1832" t="s">
        <v>61</v>
      </c>
      <c r="J1832" t="s">
        <v>3509</v>
      </c>
      <c r="K1832" t="s">
        <v>41</v>
      </c>
      <c r="L1832">
        <v>1439.92</v>
      </c>
    </row>
    <row r="1833" spans="1:12" x14ac:dyDescent="0.3">
      <c r="A1833" t="s">
        <v>3508</v>
      </c>
      <c r="B1833">
        <v>21</v>
      </c>
      <c r="C1833">
        <v>10</v>
      </c>
      <c r="D1833">
        <v>2018</v>
      </c>
      <c r="E1833" t="s">
        <v>1301</v>
      </c>
      <c r="F1833" t="s">
        <v>930</v>
      </c>
      <c r="G1833" t="s">
        <v>2240</v>
      </c>
      <c r="H1833" t="s">
        <v>60</v>
      </c>
      <c r="I1833" t="s">
        <v>61</v>
      </c>
      <c r="J1833" t="s">
        <v>2158</v>
      </c>
      <c r="K1833" t="s">
        <v>17</v>
      </c>
      <c r="L1833">
        <v>262.11</v>
      </c>
    </row>
    <row r="1834" spans="1:12" x14ac:dyDescent="0.3">
      <c r="A1834" t="s">
        <v>3510</v>
      </c>
      <c r="B1834">
        <v>5</v>
      </c>
      <c r="C1834">
        <v>11</v>
      </c>
      <c r="D1834">
        <v>2016</v>
      </c>
      <c r="E1834" t="s">
        <v>1311</v>
      </c>
      <c r="F1834" t="s">
        <v>30</v>
      </c>
      <c r="G1834" t="s">
        <v>2071</v>
      </c>
      <c r="H1834" t="s">
        <v>23</v>
      </c>
      <c r="I1834" t="s">
        <v>15</v>
      </c>
      <c r="J1834" t="s">
        <v>2550</v>
      </c>
      <c r="K1834" t="s">
        <v>17</v>
      </c>
      <c r="L1834">
        <v>207</v>
      </c>
    </row>
    <row r="1835" spans="1:12" x14ac:dyDescent="0.3">
      <c r="A1835" t="s">
        <v>3512</v>
      </c>
      <c r="B1835">
        <v>1</v>
      </c>
      <c r="C1835">
        <v>8</v>
      </c>
      <c r="D1835">
        <v>2018</v>
      </c>
      <c r="E1835" t="s">
        <v>3513</v>
      </c>
      <c r="F1835" t="s">
        <v>30</v>
      </c>
      <c r="G1835" t="s">
        <v>2800</v>
      </c>
      <c r="H1835" t="s">
        <v>23</v>
      </c>
      <c r="I1835" t="s">
        <v>61</v>
      </c>
      <c r="J1835" t="s">
        <v>3514</v>
      </c>
      <c r="K1835" t="s">
        <v>41</v>
      </c>
      <c r="L1835">
        <v>1439.982</v>
      </c>
    </row>
    <row r="1836" spans="1:12" x14ac:dyDescent="0.3">
      <c r="A1836" t="s">
        <v>3512</v>
      </c>
      <c r="B1836">
        <v>1</v>
      </c>
      <c r="C1836">
        <v>8</v>
      </c>
      <c r="D1836">
        <v>2018</v>
      </c>
      <c r="E1836" t="s">
        <v>3513</v>
      </c>
      <c r="F1836" t="s">
        <v>30</v>
      </c>
      <c r="G1836" t="s">
        <v>2800</v>
      </c>
      <c r="H1836" t="s">
        <v>23</v>
      </c>
      <c r="I1836" t="s">
        <v>61</v>
      </c>
      <c r="J1836" t="s">
        <v>3515</v>
      </c>
      <c r="K1836" t="s">
        <v>26</v>
      </c>
      <c r="L1836">
        <v>36.287999999999997</v>
      </c>
    </row>
    <row r="1837" spans="1:12" x14ac:dyDescent="0.3">
      <c r="A1837" t="s">
        <v>3516</v>
      </c>
      <c r="B1837">
        <v>21</v>
      </c>
      <c r="C1837">
        <v>6</v>
      </c>
      <c r="D1837">
        <v>2015</v>
      </c>
      <c r="E1837" t="s">
        <v>3517</v>
      </c>
      <c r="F1837" t="s">
        <v>119</v>
      </c>
      <c r="G1837" t="s">
        <v>3407</v>
      </c>
      <c r="H1837" t="s">
        <v>14</v>
      </c>
      <c r="I1837" t="s">
        <v>90</v>
      </c>
      <c r="J1837" t="s">
        <v>77</v>
      </c>
      <c r="K1837" t="s">
        <v>26</v>
      </c>
      <c r="L1837">
        <v>21.4</v>
      </c>
    </row>
    <row r="1838" spans="1:12" x14ac:dyDescent="0.3">
      <c r="A1838" t="s">
        <v>3518</v>
      </c>
      <c r="B1838">
        <v>19</v>
      </c>
      <c r="C1838">
        <v>2</v>
      </c>
      <c r="D1838">
        <v>2018</v>
      </c>
      <c r="E1838" t="s">
        <v>3520</v>
      </c>
      <c r="F1838" t="s">
        <v>12</v>
      </c>
      <c r="G1838" t="s">
        <v>2973</v>
      </c>
      <c r="H1838" t="s">
        <v>23</v>
      </c>
      <c r="I1838" t="s">
        <v>15</v>
      </c>
      <c r="J1838" t="s">
        <v>487</v>
      </c>
      <c r="K1838" t="s">
        <v>26</v>
      </c>
      <c r="L1838">
        <v>1245.8599999999999</v>
      </c>
    </row>
    <row r="1839" spans="1:12" x14ac:dyDescent="0.3">
      <c r="A1839" t="s">
        <v>3521</v>
      </c>
      <c r="B1839">
        <v>1</v>
      </c>
      <c r="C1839">
        <v>8</v>
      </c>
      <c r="D1839">
        <v>2015</v>
      </c>
      <c r="E1839" t="s">
        <v>490</v>
      </c>
      <c r="F1839" t="s">
        <v>30</v>
      </c>
      <c r="G1839" t="s">
        <v>3523</v>
      </c>
      <c r="H1839" t="s">
        <v>23</v>
      </c>
      <c r="I1839" t="s">
        <v>15</v>
      </c>
      <c r="J1839" t="s">
        <v>25</v>
      </c>
      <c r="K1839" t="s">
        <v>26</v>
      </c>
      <c r="L1839">
        <v>17.544</v>
      </c>
    </row>
    <row r="1840" spans="1:12" x14ac:dyDescent="0.3">
      <c r="A1840" t="s">
        <v>3521</v>
      </c>
      <c r="B1840">
        <v>1</v>
      </c>
      <c r="C1840">
        <v>8</v>
      </c>
      <c r="D1840">
        <v>2015</v>
      </c>
      <c r="E1840" t="s">
        <v>490</v>
      </c>
      <c r="F1840" t="s">
        <v>30</v>
      </c>
      <c r="G1840" t="s">
        <v>3523</v>
      </c>
      <c r="H1840" t="s">
        <v>23</v>
      </c>
      <c r="I1840" t="s">
        <v>15</v>
      </c>
      <c r="J1840" t="s">
        <v>294</v>
      </c>
      <c r="K1840" t="s">
        <v>17</v>
      </c>
      <c r="L1840">
        <v>44.128</v>
      </c>
    </row>
    <row r="1841" spans="1:12" x14ac:dyDescent="0.3">
      <c r="A1841" t="s">
        <v>3521</v>
      </c>
      <c r="B1841">
        <v>1</v>
      </c>
      <c r="C1841">
        <v>8</v>
      </c>
      <c r="D1841">
        <v>2015</v>
      </c>
      <c r="E1841" t="s">
        <v>490</v>
      </c>
      <c r="F1841" t="s">
        <v>30</v>
      </c>
      <c r="G1841" t="s">
        <v>3523</v>
      </c>
      <c r="H1841" t="s">
        <v>23</v>
      </c>
      <c r="I1841" t="s">
        <v>15</v>
      </c>
      <c r="J1841" t="s">
        <v>3524</v>
      </c>
      <c r="K1841" t="s">
        <v>26</v>
      </c>
      <c r="L1841">
        <v>62.92</v>
      </c>
    </row>
    <row r="1842" spans="1:12" x14ac:dyDescent="0.3">
      <c r="A1842" t="s">
        <v>3521</v>
      </c>
      <c r="B1842">
        <v>1</v>
      </c>
      <c r="C1842">
        <v>8</v>
      </c>
      <c r="D1842">
        <v>2015</v>
      </c>
      <c r="E1842" t="s">
        <v>490</v>
      </c>
      <c r="F1842" t="s">
        <v>30</v>
      </c>
      <c r="G1842" t="s">
        <v>3523</v>
      </c>
      <c r="H1842" t="s">
        <v>23</v>
      </c>
      <c r="I1842" t="s">
        <v>15</v>
      </c>
      <c r="J1842" t="s">
        <v>394</v>
      </c>
      <c r="K1842" t="s">
        <v>26</v>
      </c>
      <c r="L1842">
        <v>78.304000000000002</v>
      </c>
    </row>
    <row r="1843" spans="1:12" x14ac:dyDescent="0.3">
      <c r="A1843" t="s">
        <v>3525</v>
      </c>
      <c r="B1843">
        <v>18</v>
      </c>
      <c r="C1843">
        <v>7</v>
      </c>
      <c r="D1843">
        <v>2017</v>
      </c>
      <c r="E1843" t="s">
        <v>1923</v>
      </c>
      <c r="F1843" t="s">
        <v>30</v>
      </c>
      <c r="G1843" t="s">
        <v>3526</v>
      </c>
      <c r="H1843" t="s">
        <v>23</v>
      </c>
      <c r="I1843" t="s">
        <v>15</v>
      </c>
      <c r="J1843" t="s">
        <v>3527</v>
      </c>
      <c r="K1843" t="s">
        <v>17</v>
      </c>
      <c r="L1843">
        <v>140.81</v>
      </c>
    </row>
    <row r="1844" spans="1:12" x14ac:dyDescent="0.3">
      <c r="A1844" t="s">
        <v>3528</v>
      </c>
      <c r="B1844">
        <v>9</v>
      </c>
      <c r="C1844">
        <v>2</v>
      </c>
      <c r="D1844">
        <v>2016</v>
      </c>
      <c r="E1844" t="s">
        <v>3529</v>
      </c>
      <c r="F1844" t="s">
        <v>12</v>
      </c>
      <c r="G1844" t="s">
        <v>836</v>
      </c>
      <c r="H1844" t="s">
        <v>23</v>
      </c>
      <c r="I1844" t="s">
        <v>61</v>
      </c>
      <c r="J1844" t="s">
        <v>854</v>
      </c>
      <c r="K1844" t="s">
        <v>26</v>
      </c>
      <c r="L1844">
        <v>40.095999999999997</v>
      </c>
    </row>
    <row r="1845" spans="1:12" x14ac:dyDescent="0.3">
      <c r="A1845" t="s">
        <v>3528</v>
      </c>
      <c r="B1845">
        <v>9</v>
      </c>
      <c r="C1845">
        <v>2</v>
      </c>
      <c r="D1845">
        <v>2016</v>
      </c>
      <c r="E1845" t="s">
        <v>3529</v>
      </c>
      <c r="F1845" t="s">
        <v>12</v>
      </c>
      <c r="G1845" t="s">
        <v>836</v>
      </c>
      <c r="H1845" t="s">
        <v>23</v>
      </c>
      <c r="I1845" t="s">
        <v>61</v>
      </c>
      <c r="J1845" t="s">
        <v>3530</v>
      </c>
      <c r="K1845" t="s">
        <v>17</v>
      </c>
      <c r="L1845">
        <v>40.783999999999999</v>
      </c>
    </row>
    <row r="1846" spans="1:12" x14ac:dyDescent="0.3">
      <c r="A1846" t="s">
        <v>3531</v>
      </c>
      <c r="B1846">
        <v>29</v>
      </c>
      <c r="C1846">
        <v>7</v>
      </c>
      <c r="D1846">
        <v>2018</v>
      </c>
      <c r="E1846" t="s">
        <v>3532</v>
      </c>
      <c r="F1846" t="s">
        <v>30</v>
      </c>
      <c r="G1846" t="s">
        <v>3533</v>
      </c>
      <c r="H1846" t="s">
        <v>14</v>
      </c>
      <c r="I1846" t="s">
        <v>24</v>
      </c>
      <c r="J1846" t="s">
        <v>100</v>
      </c>
      <c r="K1846" t="s">
        <v>41</v>
      </c>
      <c r="L1846">
        <v>90.57</v>
      </c>
    </row>
    <row r="1847" spans="1:12" x14ac:dyDescent="0.3">
      <c r="A1847" t="s">
        <v>3534</v>
      </c>
      <c r="B1847">
        <v>12</v>
      </c>
      <c r="C1847">
        <v>1</v>
      </c>
      <c r="D1847">
        <v>2018</v>
      </c>
      <c r="E1847" t="s">
        <v>3535</v>
      </c>
      <c r="F1847" t="s">
        <v>12</v>
      </c>
      <c r="G1847" t="s">
        <v>3395</v>
      </c>
      <c r="H1847" t="s">
        <v>60</v>
      </c>
      <c r="I1847" t="s">
        <v>90</v>
      </c>
      <c r="J1847" t="s">
        <v>400</v>
      </c>
      <c r="K1847" t="s">
        <v>26</v>
      </c>
      <c r="L1847">
        <v>40.08</v>
      </c>
    </row>
    <row r="1848" spans="1:12" x14ac:dyDescent="0.3">
      <c r="A1848" t="s">
        <v>3534</v>
      </c>
      <c r="B1848">
        <v>12</v>
      </c>
      <c r="C1848">
        <v>1</v>
      </c>
      <c r="D1848">
        <v>2018</v>
      </c>
      <c r="E1848" t="s">
        <v>3535</v>
      </c>
      <c r="F1848" t="s">
        <v>12</v>
      </c>
      <c r="G1848" t="s">
        <v>3395</v>
      </c>
      <c r="H1848" t="s">
        <v>60</v>
      </c>
      <c r="I1848" t="s">
        <v>90</v>
      </c>
      <c r="J1848" t="s">
        <v>3536</v>
      </c>
      <c r="K1848" t="s">
        <v>17</v>
      </c>
      <c r="L1848">
        <v>37.68</v>
      </c>
    </row>
    <row r="1849" spans="1:12" x14ac:dyDescent="0.3">
      <c r="A1849" t="s">
        <v>3537</v>
      </c>
      <c r="B1849">
        <v>10</v>
      </c>
      <c r="C1849">
        <v>9</v>
      </c>
      <c r="D1849">
        <v>2018</v>
      </c>
      <c r="E1849" t="s">
        <v>132</v>
      </c>
      <c r="F1849" t="s">
        <v>930</v>
      </c>
      <c r="G1849" t="s">
        <v>2484</v>
      </c>
      <c r="H1849" t="s">
        <v>23</v>
      </c>
      <c r="I1849" t="s">
        <v>24</v>
      </c>
      <c r="J1849" t="s">
        <v>831</v>
      </c>
      <c r="K1849" t="s">
        <v>17</v>
      </c>
      <c r="L1849">
        <v>362.35199999999998</v>
      </c>
    </row>
    <row r="1850" spans="1:12" x14ac:dyDescent="0.3">
      <c r="A1850" t="s">
        <v>3537</v>
      </c>
      <c r="B1850">
        <v>10</v>
      </c>
      <c r="C1850">
        <v>9</v>
      </c>
      <c r="D1850">
        <v>2018</v>
      </c>
      <c r="E1850" t="s">
        <v>132</v>
      </c>
      <c r="F1850" t="s">
        <v>930</v>
      </c>
      <c r="G1850" t="s">
        <v>2484</v>
      </c>
      <c r="H1850" t="s">
        <v>23</v>
      </c>
      <c r="I1850" t="s">
        <v>24</v>
      </c>
      <c r="J1850" t="s">
        <v>869</v>
      </c>
      <c r="K1850" t="s">
        <v>26</v>
      </c>
      <c r="L1850">
        <v>7.1840000000000002</v>
      </c>
    </row>
    <row r="1851" spans="1:12" x14ac:dyDescent="0.3">
      <c r="A1851" t="s">
        <v>3538</v>
      </c>
      <c r="B1851">
        <v>20</v>
      </c>
      <c r="C1851">
        <v>7</v>
      </c>
      <c r="D1851">
        <v>2016</v>
      </c>
      <c r="E1851" t="s">
        <v>2386</v>
      </c>
      <c r="F1851" t="s">
        <v>12</v>
      </c>
      <c r="G1851" t="s">
        <v>2131</v>
      </c>
      <c r="H1851" t="s">
        <v>14</v>
      </c>
      <c r="I1851" t="s">
        <v>61</v>
      </c>
      <c r="J1851" t="s">
        <v>3539</v>
      </c>
      <c r="K1851" t="s">
        <v>26</v>
      </c>
      <c r="L1851">
        <v>34.76</v>
      </c>
    </row>
    <row r="1852" spans="1:12" x14ac:dyDescent="0.3">
      <c r="A1852" t="s">
        <v>3538</v>
      </c>
      <c r="B1852">
        <v>20</v>
      </c>
      <c r="C1852">
        <v>7</v>
      </c>
      <c r="D1852">
        <v>2016</v>
      </c>
      <c r="E1852" t="s">
        <v>2386</v>
      </c>
      <c r="F1852" t="s">
        <v>12</v>
      </c>
      <c r="G1852" t="s">
        <v>2131</v>
      </c>
      <c r="H1852" t="s">
        <v>14</v>
      </c>
      <c r="I1852" t="s">
        <v>61</v>
      </c>
      <c r="J1852" t="s">
        <v>1649</v>
      </c>
      <c r="K1852" t="s">
        <v>41</v>
      </c>
      <c r="L1852">
        <v>831.2</v>
      </c>
    </row>
    <row r="1853" spans="1:12" x14ac:dyDescent="0.3">
      <c r="A1853" t="s">
        <v>3538</v>
      </c>
      <c r="B1853">
        <v>20</v>
      </c>
      <c r="C1853">
        <v>7</v>
      </c>
      <c r="D1853">
        <v>2016</v>
      </c>
      <c r="E1853" t="s">
        <v>2386</v>
      </c>
      <c r="F1853" t="s">
        <v>12</v>
      </c>
      <c r="G1853" t="s">
        <v>2131</v>
      </c>
      <c r="H1853" t="s">
        <v>14</v>
      </c>
      <c r="I1853" t="s">
        <v>61</v>
      </c>
      <c r="J1853" t="s">
        <v>3540</v>
      </c>
      <c r="K1853" t="s">
        <v>26</v>
      </c>
      <c r="L1853">
        <v>26.4</v>
      </c>
    </row>
    <row r="1854" spans="1:12" x14ac:dyDescent="0.3">
      <c r="A1854" t="s">
        <v>3538</v>
      </c>
      <c r="B1854">
        <v>20</v>
      </c>
      <c r="C1854">
        <v>7</v>
      </c>
      <c r="D1854">
        <v>2016</v>
      </c>
      <c r="E1854" t="s">
        <v>2386</v>
      </c>
      <c r="F1854" t="s">
        <v>12</v>
      </c>
      <c r="G1854" t="s">
        <v>2131</v>
      </c>
      <c r="H1854" t="s">
        <v>14</v>
      </c>
      <c r="I1854" t="s">
        <v>61</v>
      </c>
      <c r="J1854" t="s">
        <v>1064</v>
      </c>
      <c r="K1854" t="s">
        <v>26</v>
      </c>
      <c r="L1854">
        <v>106.75</v>
      </c>
    </row>
    <row r="1855" spans="1:12" x14ac:dyDescent="0.3">
      <c r="A1855" t="s">
        <v>3538</v>
      </c>
      <c r="B1855">
        <v>20</v>
      </c>
      <c r="C1855">
        <v>7</v>
      </c>
      <c r="D1855">
        <v>2016</v>
      </c>
      <c r="E1855" t="s">
        <v>2386</v>
      </c>
      <c r="F1855" t="s">
        <v>12</v>
      </c>
      <c r="G1855" t="s">
        <v>2131</v>
      </c>
      <c r="H1855" t="s">
        <v>14</v>
      </c>
      <c r="I1855" t="s">
        <v>61</v>
      </c>
      <c r="J1855" t="s">
        <v>3541</v>
      </c>
      <c r="K1855" t="s">
        <v>26</v>
      </c>
      <c r="L1855">
        <v>97.82</v>
      </c>
    </row>
    <row r="1856" spans="1:12" x14ac:dyDescent="0.3">
      <c r="A1856" t="s">
        <v>3538</v>
      </c>
      <c r="B1856">
        <v>20</v>
      </c>
      <c r="C1856">
        <v>7</v>
      </c>
      <c r="D1856">
        <v>2016</v>
      </c>
      <c r="E1856" t="s">
        <v>2386</v>
      </c>
      <c r="F1856" t="s">
        <v>12</v>
      </c>
      <c r="G1856" t="s">
        <v>2131</v>
      </c>
      <c r="H1856" t="s">
        <v>14</v>
      </c>
      <c r="I1856" t="s">
        <v>61</v>
      </c>
      <c r="J1856" t="s">
        <v>271</v>
      </c>
      <c r="K1856" t="s">
        <v>26</v>
      </c>
      <c r="L1856">
        <v>141.4</v>
      </c>
    </row>
    <row r="1857" spans="1:12" x14ac:dyDescent="0.3">
      <c r="A1857" t="s">
        <v>3542</v>
      </c>
      <c r="B1857">
        <v>13</v>
      </c>
      <c r="C1857">
        <v>6</v>
      </c>
      <c r="D1857">
        <v>2015</v>
      </c>
      <c r="E1857" t="s">
        <v>3543</v>
      </c>
      <c r="F1857" t="s">
        <v>30</v>
      </c>
      <c r="G1857" t="s">
        <v>3372</v>
      </c>
      <c r="H1857" t="s">
        <v>23</v>
      </c>
      <c r="I1857" t="s">
        <v>24</v>
      </c>
      <c r="J1857" t="s">
        <v>3544</v>
      </c>
      <c r="K1857" t="s">
        <v>26</v>
      </c>
      <c r="L1857">
        <v>14.52</v>
      </c>
    </row>
    <row r="1858" spans="1:12" x14ac:dyDescent="0.3">
      <c r="A1858" t="s">
        <v>3545</v>
      </c>
      <c r="B1858">
        <v>12</v>
      </c>
      <c r="C1858">
        <v>5</v>
      </c>
      <c r="D1858">
        <v>2018</v>
      </c>
      <c r="E1858" t="s">
        <v>2174</v>
      </c>
      <c r="F1858" t="s">
        <v>12</v>
      </c>
      <c r="G1858" t="s">
        <v>873</v>
      </c>
      <c r="H1858" t="s">
        <v>23</v>
      </c>
      <c r="I1858" t="s">
        <v>61</v>
      </c>
      <c r="J1858" t="s">
        <v>2671</v>
      </c>
      <c r="K1858" t="s">
        <v>26</v>
      </c>
      <c r="L1858">
        <v>127.92</v>
      </c>
    </row>
    <row r="1859" spans="1:12" x14ac:dyDescent="0.3">
      <c r="A1859" t="s">
        <v>3545</v>
      </c>
      <c r="B1859">
        <v>12</v>
      </c>
      <c r="C1859">
        <v>5</v>
      </c>
      <c r="D1859">
        <v>2018</v>
      </c>
      <c r="E1859" t="s">
        <v>2174</v>
      </c>
      <c r="F1859" t="s">
        <v>12</v>
      </c>
      <c r="G1859" t="s">
        <v>873</v>
      </c>
      <c r="H1859" t="s">
        <v>23</v>
      </c>
      <c r="I1859" t="s">
        <v>61</v>
      </c>
      <c r="J1859" t="s">
        <v>3546</v>
      </c>
      <c r="K1859" t="s">
        <v>26</v>
      </c>
      <c r="L1859">
        <v>34.24</v>
      </c>
    </row>
    <row r="1860" spans="1:12" x14ac:dyDescent="0.3">
      <c r="A1860" t="s">
        <v>3547</v>
      </c>
      <c r="B1860">
        <v>3</v>
      </c>
      <c r="C1860">
        <v>9</v>
      </c>
      <c r="D1860">
        <v>2016</v>
      </c>
      <c r="E1860" t="s">
        <v>1783</v>
      </c>
      <c r="F1860" t="s">
        <v>119</v>
      </c>
      <c r="G1860" t="s">
        <v>499</v>
      </c>
      <c r="H1860" t="s">
        <v>23</v>
      </c>
      <c r="I1860" t="s">
        <v>90</v>
      </c>
      <c r="J1860" t="s">
        <v>62</v>
      </c>
      <c r="K1860" t="s">
        <v>26</v>
      </c>
      <c r="L1860">
        <v>137.62</v>
      </c>
    </row>
    <row r="1861" spans="1:12" x14ac:dyDescent="0.3">
      <c r="A1861" t="s">
        <v>3547</v>
      </c>
      <c r="B1861">
        <v>3</v>
      </c>
      <c r="C1861">
        <v>9</v>
      </c>
      <c r="D1861">
        <v>2016</v>
      </c>
      <c r="E1861" t="s">
        <v>1783</v>
      </c>
      <c r="F1861" t="s">
        <v>119</v>
      </c>
      <c r="G1861" t="s">
        <v>499</v>
      </c>
      <c r="H1861" t="s">
        <v>23</v>
      </c>
      <c r="I1861" t="s">
        <v>90</v>
      </c>
      <c r="J1861" t="s">
        <v>3548</v>
      </c>
      <c r="K1861" t="s">
        <v>41</v>
      </c>
      <c r="L1861">
        <v>100.49</v>
      </c>
    </row>
    <row r="1862" spans="1:12" x14ac:dyDescent="0.3">
      <c r="A1862" t="s">
        <v>3549</v>
      </c>
      <c r="B1862">
        <v>26</v>
      </c>
      <c r="C1862">
        <v>3</v>
      </c>
      <c r="D1862">
        <v>2018</v>
      </c>
      <c r="E1862" t="s">
        <v>3551</v>
      </c>
      <c r="F1862" t="s">
        <v>119</v>
      </c>
      <c r="G1862" t="s">
        <v>1872</v>
      </c>
      <c r="H1862" t="s">
        <v>14</v>
      </c>
      <c r="I1862" t="s">
        <v>90</v>
      </c>
      <c r="J1862" t="s">
        <v>3552</v>
      </c>
      <c r="K1862" t="s">
        <v>17</v>
      </c>
      <c r="L1862">
        <v>257.56799999999998</v>
      </c>
    </row>
    <row r="1863" spans="1:12" x14ac:dyDescent="0.3">
      <c r="A1863" t="s">
        <v>3549</v>
      </c>
      <c r="B1863">
        <v>26</v>
      </c>
      <c r="C1863">
        <v>3</v>
      </c>
      <c r="D1863">
        <v>2018</v>
      </c>
      <c r="E1863" t="s">
        <v>3551</v>
      </c>
      <c r="F1863" t="s">
        <v>119</v>
      </c>
      <c r="G1863" t="s">
        <v>1872</v>
      </c>
      <c r="H1863" t="s">
        <v>14</v>
      </c>
      <c r="I1863" t="s">
        <v>90</v>
      </c>
      <c r="J1863" t="s">
        <v>527</v>
      </c>
      <c r="K1863" t="s">
        <v>41</v>
      </c>
      <c r="L1863">
        <v>119.96</v>
      </c>
    </row>
    <row r="1864" spans="1:12" x14ac:dyDescent="0.3">
      <c r="A1864" t="s">
        <v>3553</v>
      </c>
      <c r="B1864">
        <v>12</v>
      </c>
      <c r="C1864">
        <v>11</v>
      </c>
      <c r="D1864">
        <v>2015</v>
      </c>
      <c r="E1864" t="s">
        <v>3554</v>
      </c>
      <c r="F1864" t="s">
        <v>930</v>
      </c>
      <c r="G1864" t="s">
        <v>1032</v>
      </c>
      <c r="H1864" t="s">
        <v>14</v>
      </c>
      <c r="I1864" t="s">
        <v>61</v>
      </c>
      <c r="J1864" t="s">
        <v>542</v>
      </c>
      <c r="K1864" t="s">
        <v>26</v>
      </c>
      <c r="L1864">
        <v>49.631999999999998</v>
      </c>
    </row>
    <row r="1865" spans="1:12" x14ac:dyDescent="0.3">
      <c r="A1865" t="s">
        <v>3555</v>
      </c>
      <c r="B1865">
        <v>13</v>
      </c>
      <c r="C1865">
        <v>10</v>
      </c>
      <c r="D1865">
        <v>2017</v>
      </c>
      <c r="E1865" t="s">
        <v>3048</v>
      </c>
      <c r="F1865" t="s">
        <v>30</v>
      </c>
      <c r="G1865" t="s">
        <v>3556</v>
      </c>
      <c r="H1865" t="s">
        <v>23</v>
      </c>
      <c r="I1865" t="s">
        <v>24</v>
      </c>
      <c r="J1865" t="s">
        <v>875</v>
      </c>
      <c r="K1865" t="s">
        <v>17</v>
      </c>
      <c r="L1865">
        <v>727.45</v>
      </c>
    </row>
    <row r="1866" spans="1:12" x14ac:dyDescent="0.3">
      <c r="A1866" t="s">
        <v>3555</v>
      </c>
      <c r="B1866">
        <v>13</v>
      </c>
      <c r="C1866">
        <v>10</v>
      </c>
      <c r="D1866">
        <v>2017</v>
      </c>
      <c r="E1866" t="s">
        <v>3048</v>
      </c>
      <c r="F1866" t="s">
        <v>30</v>
      </c>
      <c r="G1866" t="s">
        <v>3556</v>
      </c>
      <c r="H1866" t="s">
        <v>23</v>
      </c>
      <c r="I1866" t="s">
        <v>24</v>
      </c>
      <c r="J1866" t="s">
        <v>3557</v>
      </c>
      <c r="K1866" t="s">
        <v>17</v>
      </c>
      <c r="L1866">
        <v>24.96</v>
      </c>
    </row>
    <row r="1867" spans="1:12" x14ac:dyDescent="0.3">
      <c r="A1867" t="s">
        <v>3558</v>
      </c>
      <c r="B1867">
        <v>12</v>
      </c>
      <c r="C1867">
        <v>11</v>
      </c>
      <c r="D1867">
        <v>2018</v>
      </c>
      <c r="E1867" t="s">
        <v>287</v>
      </c>
      <c r="F1867" t="s">
        <v>930</v>
      </c>
      <c r="G1867" t="s">
        <v>1498</v>
      </c>
      <c r="H1867" t="s">
        <v>23</v>
      </c>
      <c r="I1867" t="s">
        <v>90</v>
      </c>
      <c r="J1867" t="s">
        <v>3559</v>
      </c>
      <c r="K1867" t="s">
        <v>41</v>
      </c>
      <c r="L1867">
        <v>370.78199999999998</v>
      </c>
    </row>
    <row r="1868" spans="1:12" x14ac:dyDescent="0.3">
      <c r="A1868" t="s">
        <v>3560</v>
      </c>
      <c r="B1868">
        <v>15</v>
      </c>
      <c r="C1868">
        <v>4</v>
      </c>
      <c r="D1868">
        <v>2018</v>
      </c>
      <c r="E1868" t="s">
        <v>3561</v>
      </c>
      <c r="F1868" t="s">
        <v>119</v>
      </c>
      <c r="G1868" t="s">
        <v>2117</v>
      </c>
      <c r="H1868" t="s">
        <v>23</v>
      </c>
      <c r="I1868" t="s">
        <v>24</v>
      </c>
      <c r="J1868" t="s">
        <v>2356</v>
      </c>
      <c r="K1868" t="s">
        <v>17</v>
      </c>
      <c r="L1868">
        <v>196.45</v>
      </c>
    </row>
    <row r="1869" spans="1:12" x14ac:dyDescent="0.3">
      <c r="A1869" t="s">
        <v>3562</v>
      </c>
      <c r="B1869">
        <v>25</v>
      </c>
      <c r="C1869">
        <v>6</v>
      </c>
      <c r="D1869">
        <v>2016</v>
      </c>
      <c r="E1869" t="s">
        <v>3563</v>
      </c>
      <c r="F1869" t="s">
        <v>30</v>
      </c>
      <c r="G1869" t="s">
        <v>3500</v>
      </c>
      <c r="H1869" t="s">
        <v>60</v>
      </c>
      <c r="I1869" t="s">
        <v>90</v>
      </c>
      <c r="J1869" t="s">
        <v>3564</v>
      </c>
      <c r="K1869" t="s">
        <v>26</v>
      </c>
      <c r="L1869">
        <v>31.103999999999999</v>
      </c>
    </row>
    <row r="1870" spans="1:12" x14ac:dyDescent="0.3">
      <c r="A1870" t="s">
        <v>3562</v>
      </c>
      <c r="B1870">
        <v>25</v>
      </c>
      <c r="C1870">
        <v>6</v>
      </c>
      <c r="D1870">
        <v>2016</v>
      </c>
      <c r="E1870" t="s">
        <v>3563</v>
      </c>
      <c r="F1870" t="s">
        <v>30</v>
      </c>
      <c r="G1870" t="s">
        <v>3500</v>
      </c>
      <c r="H1870" t="s">
        <v>60</v>
      </c>
      <c r="I1870" t="s">
        <v>90</v>
      </c>
      <c r="J1870" t="s">
        <v>3565</v>
      </c>
      <c r="K1870" t="s">
        <v>26</v>
      </c>
      <c r="L1870">
        <v>78.256</v>
      </c>
    </row>
    <row r="1871" spans="1:12" x14ac:dyDescent="0.3">
      <c r="A1871" t="s">
        <v>3566</v>
      </c>
      <c r="B1871">
        <v>26</v>
      </c>
      <c r="C1871">
        <v>8</v>
      </c>
      <c r="D1871">
        <v>2017</v>
      </c>
      <c r="E1871" t="s">
        <v>306</v>
      </c>
      <c r="F1871" t="s">
        <v>12</v>
      </c>
      <c r="G1871" t="s">
        <v>1433</v>
      </c>
      <c r="H1871" t="s">
        <v>14</v>
      </c>
      <c r="I1871" t="s">
        <v>24</v>
      </c>
      <c r="J1871" t="s">
        <v>2083</v>
      </c>
      <c r="K1871" t="s">
        <v>26</v>
      </c>
      <c r="L1871">
        <v>6.48</v>
      </c>
    </row>
    <row r="1872" spans="1:12" x14ac:dyDescent="0.3">
      <c r="A1872" t="s">
        <v>3567</v>
      </c>
      <c r="B1872">
        <v>21</v>
      </c>
      <c r="C1872">
        <v>7</v>
      </c>
      <c r="D1872">
        <v>2015</v>
      </c>
      <c r="E1872" t="s">
        <v>3569</v>
      </c>
      <c r="F1872" t="s">
        <v>30</v>
      </c>
      <c r="G1872" t="s">
        <v>3570</v>
      </c>
      <c r="H1872" t="s">
        <v>23</v>
      </c>
      <c r="I1872" t="s">
        <v>24</v>
      </c>
      <c r="J1872" t="s">
        <v>3571</v>
      </c>
      <c r="K1872" t="s">
        <v>26</v>
      </c>
      <c r="L1872">
        <v>99.2</v>
      </c>
    </row>
    <row r="1873" spans="1:12" x14ac:dyDescent="0.3">
      <c r="A1873" t="s">
        <v>3567</v>
      </c>
      <c r="B1873">
        <v>21</v>
      </c>
      <c r="C1873">
        <v>7</v>
      </c>
      <c r="D1873">
        <v>2015</v>
      </c>
      <c r="E1873" t="s">
        <v>3569</v>
      </c>
      <c r="F1873" t="s">
        <v>30</v>
      </c>
      <c r="G1873" t="s">
        <v>3570</v>
      </c>
      <c r="H1873" t="s">
        <v>23</v>
      </c>
      <c r="I1873" t="s">
        <v>24</v>
      </c>
      <c r="J1873" t="s">
        <v>1254</v>
      </c>
      <c r="K1873" t="s">
        <v>17</v>
      </c>
      <c r="L1873">
        <v>801.56799999999998</v>
      </c>
    </row>
    <row r="1874" spans="1:12" x14ac:dyDescent="0.3">
      <c r="A1874" t="s">
        <v>3567</v>
      </c>
      <c r="B1874">
        <v>21</v>
      </c>
      <c r="C1874">
        <v>7</v>
      </c>
      <c r="D1874">
        <v>2015</v>
      </c>
      <c r="E1874" t="s">
        <v>3569</v>
      </c>
      <c r="F1874" t="s">
        <v>30</v>
      </c>
      <c r="G1874" t="s">
        <v>3570</v>
      </c>
      <c r="H1874" t="s">
        <v>23</v>
      </c>
      <c r="I1874" t="s">
        <v>24</v>
      </c>
      <c r="J1874" t="s">
        <v>3572</v>
      </c>
      <c r="K1874" t="s">
        <v>17</v>
      </c>
      <c r="L1874">
        <v>272.84800000000001</v>
      </c>
    </row>
    <row r="1875" spans="1:12" x14ac:dyDescent="0.3">
      <c r="A1875" t="s">
        <v>3573</v>
      </c>
      <c r="B1875">
        <v>21</v>
      </c>
      <c r="C1875">
        <v>11</v>
      </c>
      <c r="D1875">
        <v>2018</v>
      </c>
      <c r="E1875" t="s">
        <v>3574</v>
      </c>
      <c r="F1875" t="s">
        <v>30</v>
      </c>
      <c r="G1875" t="s">
        <v>3575</v>
      </c>
      <c r="H1875" t="s">
        <v>14</v>
      </c>
      <c r="I1875" t="s">
        <v>24</v>
      </c>
      <c r="J1875" t="s">
        <v>3576</v>
      </c>
      <c r="K1875" t="s">
        <v>17</v>
      </c>
      <c r="L1875">
        <v>70.98</v>
      </c>
    </row>
    <row r="1876" spans="1:12" x14ac:dyDescent="0.3">
      <c r="A1876" t="s">
        <v>3577</v>
      </c>
      <c r="B1876">
        <v>4</v>
      </c>
      <c r="C1876">
        <v>6</v>
      </c>
      <c r="D1876">
        <v>2015</v>
      </c>
      <c r="E1876" t="s">
        <v>35</v>
      </c>
      <c r="F1876" t="s">
        <v>30</v>
      </c>
      <c r="G1876" t="s">
        <v>546</v>
      </c>
      <c r="H1876" t="s">
        <v>60</v>
      </c>
      <c r="I1876" t="s">
        <v>90</v>
      </c>
      <c r="J1876" t="s">
        <v>2600</v>
      </c>
      <c r="K1876" t="s">
        <v>26</v>
      </c>
      <c r="L1876">
        <v>16.224</v>
      </c>
    </row>
    <row r="1877" spans="1:12" x14ac:dyDescent="0.3">
      <c r="A1877" t="s">
        <v>3578</v>
      </c>
      <c r="B1877">
        <v>10</v>
      </c>
      <c r="C1877">
        <v>3</v>
      </c>
      <c r="D1877">
        <v>2017</v>
      </c>
      <c r="E1877" t="s">
        <v>436</v>
      </c>
      <c r="F1877" t="s">
        <v>30</v>
      </c>
      <c r="G1877" t="s">
        <v>1051</v>
      </c>
      <c r="H1877" t="s">
        <v>14</v>
      </c>
      <c r="I1877" t="s">
        <v>90</v>
      </c>
      <c r="J1877" t="s">
        <v>1676</v>
      </c>
      <c r="K1877" t="s">
        <v>17</v>
      </c>
      <c r="L1877">
        <v>176.78399999999999</v>
      </c>
    </row>
    <row r="1878" spans="1:12" x14ac:dyDescent="0.3">
      <c r="A1878" t="s">
        <v>3580</v>
      </c>
      <c r="B1878">
        <v>25</v>
      </c>
      <c r="C1878">
        <v>3</v>
      </c>
      <c r="D1878">
        <v>2018</v>
      </c>
      <c r="E1878" t="s">
        <v>3581</v>
      </c>
      <c r="F1878" t="s">
        <v>30</v>
      </c>
      <c r="G1878" t="s">
        <v>3582</v>
      </c>
      <c r="H1878" t="s">
        <v>14</v>
      </c>
      <c r="I1878" t="s">
        <v>61</v>
      </c>
      <c r="J1878" t="s">
        <v>1323</v>
      </c>
      <c r="K1878" t="s">
        <v>41</v>
      </c>
      <c r="L1878">
        <v>470.37599999999998</v>
      </c>
    </row>
    <row r="1879" spans="1:12" x14ac:dyDescent="0.3">
      <c r="A1879" t="s">
        <v>3583</v>
      </c>
      <c r="B1879">
        <v>29</v>
      </c>
      <c r="C1879">
        <v>12</v>
      </c>
      <c r="D1879">
        <v>2018</v>
      </c>
      <c r="E1879" t="s">
        <v>725</v>
      </c>
      <c r="F1879" t="s">
        <v>30</v>
      </c>
      <c r="G1879" t="s">
        <v>3244</v>
      </c>
      <c r="H1879" t="s">
        <v>14</v>
      </c>
      <c r="I1879" t="s">
        <v>24</v>
      </c>
      <c r="J1879" t="s">
        <v>2410</v>
      </c>
      <c r="K1879" t="s">
        <v>17</v>
      </c>
      <c r="L1879">
        <v>393.56799999999998</v>
      </c>
    </row>
    <row r="1880" spans="1:12" x14ac:dyDescent="0.3">
      <c r="A1880" t="s">
        <v>3583</v>
      </c>
      <c r="B1880">
        <v>29</v>
      </c>
      <c r="C1880">
        <v>12</v>
      </c>
      <c r="D1880">
        <v>2018</v>
      </c>
      <c r="E1880" t="s">
        <v>725</v>
      </c>
      <c r="F1880" t="s">
        <v>30</v>
      </c>
      <c r="G1880" t="s">
        <v>3244</v>
      </c>
      <c r="H1880" t="s">
        <v>14</v>
      </c>
      <c r="I1880" t="s">
        <v>24</v>
      </c>
      <c r="J1880" t="s">
        <v>617</v>
      </c>
      <c r="K1880" t="s">
        <v>41</v>
      </c>
      <c r="L1880">
        <v>302.37599999999998</v>
      </c>
    </row>
    <row r="1881" spans="1:12" x14ac:dyDescent="0.3">
      <c r="A1881" t="s">
        <v>3584</v>
      </c>
      <c r="B1881">
        <v>28</v>
      </c>
      <c r="C1881">
        <v>3</v>
      </c>
      <c r="D1881">
        <v>2018</v>
      </c>
      <c r="E1881" t="s">
        <v>2790</v>
      </c>
      <c r="F1881" t="s">
        <v>30</v>
      </c>
      <c r="G1881" t="s">
        <v>1957</v>
      </c>
      <c r="H1881" t="s">
        <v>23</v>
      </c>
      <c r="I1881" t="s">
        <v>15</v>
      </c>
      <c r="J1881" t="s">
        <v>2921</v>
      </c>
      <c r="K1881" t="s">
        <v>26</v>
      </c>
      <c r="L1881">
        <v>68.742000000000004</v>
      </c>
    </row>
    <row r="1882" spans="1:12" x14ac:dyDescent="0.3">
      <c r="A1882" t="s">
        <v>3586</v>
      </c>
      <c r="B1882">
        <v>5</v>
      </c>
      <c r="C1882">
        <v>3</v>
      </c>
      <c r="D1882">
        <v>2016</v>
      </c>
      <c r="E1882" t="s">
        <v>3587</v>
      </c>
      <c r="F1882" t="s">
        <v>930</v>
      </c>
      <c r="G1882" t="s">
        <v>1023</v>
      </c>
      <c r="H1882" t="s">
        <v>14</v>
      </c>
      <c r="I1882" t="s">
        <v>90</v>
      </c>
      <c r="J1882" t="s">
        <v>3588</v>
      </c>
      <c r="K1882" t="s">
        <v>26</v>
      </c>
      <c r="L1882">
        <v>29.34</v>
      </c>
    </row>
    <row r="1883" spans="1:12" x14ac:dyDescent="0.3">
      <c r="A1883" t="s">
        <v>3586</v>
      </c>
      <c r="B1883">
        <v>5</v>
      </c>
      <c r="C1883">
        <v>3</v>
      </c>
      <c r="D1883">
        <v>2016</v>
      </c>
      <c r="E1883" t="s">
        <v>3587</v>
      </c>
      <c r="F1883" t="s">
        <v>930</v>
      </c>
      <c r="G1883" t="s">
        <v>1023</v>
      </c>
      <c r="H1883" t="s">
        <v>14</v>
      </c>
      <c r="I1883" t="s">
        <v>90</v>
      </c>
      <c r="J1883" t="s">
        <v>199</v>
      </c>
      <c r="K1883" t="s">
        <v>17</v>
      </c>
      <c r="L1883">
        <v>383.60700000000003</v>
      </c>
    </row>
    <row r="1884" spans="1:12" x14ac:dyDescent="0.3">
      <c r="A1884" t="s">
        <v>3586</v>
      </c>
      <c r="B1884">
        <v>5</v>
      </c>
      <c r="C1884">
        <v>3</v>
      </c>
      <c r="D1884">
        <v>2016</v>
      </c>
      <c r="E1884" t="s">
        <v>3587</v>
      </c>
      <c r="F1884" t="s">
        <v>930</v>
      </c>
      <c r="G1884" t="s">
        <v>1023</v>
      </c>
      <c r="H1884" t="s">
        <v>14</v>
      </c>
      <c r="I1884" t="s">
        <v>90</v>
      </c>
      <c r="J1884" t="s">
        <v>1199</v>
      </c>
      <c r="K1884" t="s">
        <v>26</v>
      </c>
      <c r="L1884">
        <v>563.4</v>
      </c>
    </row>
    <row r="1885" spans="1:12" x14ac:dyDescent="0.3">
      <c r="A1885" t="s">
        <v>3589</v>
      </c>
      <c r="B1885">
        <v>13</v>
      </c>
      <c r="C1885">
        <v>11</v>
      </c>
      <c r="D1885">
        <v>2017</v>
      </c>
      <c r="E1885" t="s">
        <v>2260</v>
      </c>
      <c r="F1885" t="s">
        <v>30</v>
      </c>
      <c r="G1885" t="s">
        <v>1565</v>
      </c>
      <c r="H1885" t="s">
        <v>60</v>
      </c>
      <c r="I1885" t="s">
        <v>90</v>
      </c>
      <c r="J1885" t="s">
        <v>2869</v>
      </c>
      <c r="K1885" t="s">
        <v>26</v>
      </c>
      <c r="L1885">
        <v>217.05600000000001</v>
      </c>
    </row>
    <row r="1886" spans="1:12" x14ac:dyDescent="0.3">
      <c r="A1886" t="s">
        <v>3590</v>
      </c>
      <c r="B1886">
        <v>19</v>
      </c>
      <c r="C1886">
        <v>1</v>
      </c>
      <c r="D1886">
        <v>2018</v>
      </c>
      <c r="E1886" t="s">
        <v>1112</v>
      </c>
      <c r="F1886" t="s">
        <v>12</v>
      </c>
      <c r="G1886" t="s">
        <v>1813</v>
      </c>
      <c r="H1886" t="s">
        <v>14</v>
      </c>
      <c r="I1886" t="s">
        <v>61</v>
      </c>
      <c r="J1886" t="s">
        <v>3592</v>
      </c>
      <c r="K1886" t="s">
        <v>26</v>
      </c>
      <c r="L1886">
        <v>6</v>
      </c>
    </row>
    <row r="1887" spans="1:12" x14ac:dyDescent="0.3">
      <c r="A1887" t="s">
        <v>3593</v>
      </c>
      <c r="B1887">
        <v>22</v>
      </c>
      <c r="C1887">
        <v>4</v>
      </c>
      <c r="D1887">
        <v>2017</v>
      </c>
      <c r="E1887" t="s">
        <v>2322</v>
      </c>
      <c r="F1887" t="s">
        <v>12</v>
      </c>
      <c r="G1887" t="s">
        <v>264</v>
      </c>
      <c r="H1887" t="s">
        <v>14</v>
      </c>
      <c r="I1887" t="s">
        <v>24</v>
      </c>
      <c r="J1887" t="s">
        <v>3594</v>
      </c>
      <c r="K1887" t="s">
        <v>17</v>
      </c>
      <c r="L1887">
        <v>31.56</v>
      </c>
    </row>
    <row r="1888" spans="1:12" x14ac:dyDescent="0.3">
      <c r="A1888" t="s">
        <v>3595</v>
      </c>
      <c r="B1888">
        <v>13</v>
      </c>
      <c r="C1888">
        <v>5</v>
      </c>
      <c r="D1888">
        <v>2015</v>
      </c>
      <c r="E1888" t="s">
        <v>70</v>
      </c>
      <c r="F1888" t="s">
        <v>119</v>
      </c>
      <c r="G1888" t="s">
        <v>2392</v>
      </c>
      <c r="H1888" t="s">
        <v>60</v>
      </c>
      <c r="I1888" t="s">
        <v>15</v>
      </c>
      <c r="J1888" t="s">
        <v>1299</v>
      </c>
      <c r="K1888" t="s">
        <v>26</v>
      </c>
      <c r="L1888">
        <v>7.1040000000000001</v>
      </c>
    </row>
    <row r="1889" spans="1:12" x14ac:dyDescent="0.3">
      <c r="A1889" t="s">
        <v>3595</v>
      </c>
      <c r="B1889">
        <v>13</v>
      </c>
      <c r="C1889">
        <v>5</v>
      </c>
      <c r="D1889">
        <v>2015</v>
      </c>
      <c r="E1889" t="s">
        <v>70</v>
      </c>
      <c r="F1889" t="s">
        <v>119</v>
      </c>
      <c r="G1889" t="s">
        <v>2392</v>
      </c>
      <c r="H1889" t="s">
        <v>60</v>
      </c>
      <c r="I1889" t="s">
        <v>15</v>
      </c>
      <c r="J1889" t="s">
        <v>2624</v>
      </c>
      <c r="K1889" t="s">
        <v>26</v>
      </c>
      <c r="L1889">
        <v>398.35199999999998</v>
      </c>
    </row>
    <row r="1890" spans="1:12" x14ac:dyDescent="0.3">
      <c r="A1890" t="s">
        <v>3596</v>
      </c>
      <c r="B1890">
        <v>21</v>
      </c>
      <c r="C1890">
        <v>10</v>
      </c>
      <c r="D1890">
        <v>2015</v>
      </c>
      <c r="E1890" t="s">
        <v>426</v>
      </c>
      <c r="F1890" t="s">
        <v>119</v>
      </c>
      <c r="G1890" t="s">
        <v>104</v>
      </c>
      <c r="H1890" t="s">
        <v>14</v>
      </c>
      <c r="I1890" t="s">
        <v>90</v>
      </c>
      <c r="J1890" t="s">
        <v>1460</v>
      </c>
      <c r="K1890" t="s">
        <v>26</v>
      </c>
      <c r="L1890">
        <v>121.792</v>
      </c>
    </row>
    <row r="1891" spans="1:12" x14ac:dyDescent="0.3">
      <c r="A1891" t="s">
        <v>3596</v>
      </c>
      <c r="B1891">
        <v>21</v>
      </c>
      <c r="C1891">
        <v>10</v>
      </c>
      <c r="D1891">
        <v>2015</v>
      </c>
      <c r="E1891" t="s">
        <v>426</v>
      </c>
      <c r="F1891" t="s">
        <v>119</v>
      </c>
      <c r="G1891" t="s">
        <v>104</v>
      </c>
      <c r="H1891" t="s">
        <v>14</v>
      </c>
      <c r="I1891" t="s">
        <v>90</v>
      </c>
      <c r="J1891" t="s">
        <v>977</v>
      </c>
      <c r="K1891" t="s">
        <v>17</v>
      </c>
      <c r="L1891">
        <v>409.59</v>
      </c>
    </row>
    <row r="1892" spans="1:12" x14ac:dyDescent="0.3">
      <c r="A1892" t="s">
        <v>3597</v>
      </c>
      <c r="B1892">
        <v>14</v>
      </c>
      <c r="C1892">
        <v>3</v>
      </c>
      <c r="D1892">
        <v>2015</v>
      </c>
      <c r="E1892" t="s">
        <v>3598</v>
      </c>
      <c r="F1892" t="s">
        <v>30</v>
      </c>
      <c r="G1892" t="s">
        <v>982</v>
      </c>
      <c r="H1892" t="s">
        <v>23</v>
      </c>
      <c r="I1892" t="s">
        <v>24</v>
      </c>
      <c r="J1892" t="s">
        <v>1489</v>
      </c>
      <c r="K1892" t="s">
        <v>26</v>
      </c>
      <c r="L1892">
        <v>10.56</v>
      </c>
    </row>
    <row r="1893" spans="1:12" x14ac:dyDescent="0.3">
      <c r="A1893" t="s">
        <v>3597</v>
      </c>
      <c r="B1893">
        <v>14</v>
      </c>
      <c r="C1893">
        <v>3</v>
      </c>
      <c r="D1893">
        <v>2015</v>
      </c>
      <c r="E1893" t="s">
        <v>3598</v>
      </c>
      <c r="F1893" t="s">
        <v>30</v>
      </c>
      <c r="G1893" t="s">
        <v>982</v>
      </c>
      <c r="H1893" t="s">
        <v>23</v>
      </c>
      <c r="I1893" t="s">
        <v>24</v>
      </c>
      <c r="J1893" t="s">
        <v>3599</v>
      </c>
      <c r="K1893" t="s">
        <v>26</v>
      </c>
      <c r="L1893">
        <v>3.38</v>
      </c>
    </row>
    <row r="1894" spans="1:12" x14ac:dyDescent="0.3">
      <c r="A1894" t="s">
        <v>3600</v>
      </c>
      <c r="B1894">
        <v>22</v>
      </c>
      <c r="C1894">
        <v>12</v>
      </c>
      <c r="D1894">
        <v>2018</v>
      </c>
      <c r="E1894" t="s">
        <v>1030</v>
      </c>
      <c r="F1894" t="s">
        <v>12</v>
      </c>
      <c r="G1894" t="s">
        <v>1179</v>
      </c>
      <c r="H1894" t="s">
        <v>14</v>
      </c>
      <c r="I1894" t="s">
        <v>15</v>
      </c>
      <c r="J1894" t="s">
        <v>3588</v>
      </c>
      <c r="K1894" t="s">
        <v>26</v>
      </c>
      <c r="L1894">
        <v>7.8239999999999998</v>
      </c>
    </row>
    <row r="1895" spans="1:12" x14ac:dyDescent="0.3">
      <c r="A1895" t="s">
        <v>3601</v>
      </c>
      <c r="B1895">
        <v>24</v>
      </c>
      <c r="C1895">
        <v>11</v>
      </c>
      <c r="D1895">
        <v>2017</v>
      </c>
      <c r="E1895" t="s">
        <v>2962</v>
      </c>
      <c r="F1895" t="s">
        <v>30</v>
      </c>
      <c r="G1895" t="s">
        <v>1618</v>
      </c>
      <c r="H1895" t="s">
        <v>14</v>
      </c>
      <c r="I1895" t="s">
        <v>24</v>
      </c>
      <c r="J1895" t="s">
        <v>3602</v>
      </c>
      <c r="K1895" t="s">
        <v>26</v>
      </c>
      <c r="L1895">
        <v>24.783999999999999</v>
      </c>
    </row>
    <row r="1896" spans="1:12" x14ac:dyDescent="0.3">
      <c r="A1896" t="s">
        <v>3603</v>
      </c>
      <c r="B1896">
        <v>2</v>
      </c>
      <c r="C1896">
        <v>12</v>
      </c>
      <c r="D1896">
        <v>2018</v>
      </c>
      <c r="E1896" t="s">
        <v>1436</v>
      </c>
      <c r="F1896" t="s">
        <v>119</v>
      </c>
      <c r="G1896" t="s">
        <v>3604</v>
      </c>
      <c r="H1896" t="s">
        <v>14</v>
      </c>
      <c r="I1896" t="s">
        <v>15</v>
      </c>
      <c r="J1896" t="s">
        <v>3605</v>
      </c>
      <c r="K1896" t="s">
        <v>26</v>
      </c>
      <c r="L1896">
        <v>34.65</v>
      </c>
    </row>
    <row r="1897" spans="1:12" x14ac:dyDescent="0.3">
      <c r="A1897" t="s">
        <v>3606</v>
      </c>
      <c r="B1897">
        <v>31</v>
      </c>
      <c r="C1897">
        <v>12</v>
      </c>
      <c r="D1897">
        <v>2016</v>
      </c>
      <c r="E1897" t="s">
        <v>3607</v>
      </c>
      <c r="F1897" t="s">
        <v>30</v>
      </c>
      <c r="G1897" t="s">
        <v>754</v>
      </c>
      <c r="H1897" t="s">
        <v>14</v>
      </c>
      <c r="I1897" t="s">
        <v>24</v>
      </c>
      <c r="J1897" t="s">
        <v>1622</v>
      </c>
      <c r="K1897" t="s">
        <v>26</v>
      </c>
      <c r="L1897">
        <v>487.98399999999998</v>
      </c>
    </row>
    <row r="1898" spans="1:12" x14ac:dyDescent="0.3">
      <c r="A1898" t="s">
        <v>3608</v>
      </c>
      <c r="B1898">
        <v>3</v>
      </c>
      <c r="C1898">
        <v>10</v>
      </c>
      <c r="D1898">
        <v>2018</v>
      </c>
      <c r="E1898" t="s">
        <v>1757</v>
      </c>
      <c r="F1898" t="s">
        <v>119</v>
      </c>
      <c r="G1898" t="s">
        <v>3610</v>
      </c>
      <c r="H1898" t="s">
        <v>14</v>
      </c>
      <c r="I1898" t="s">
        <v>61</v>
      </c>
      <c r="J1898" t="s">
        <v>3611</v>
      </c>
      <c r="K1898" t="s">
        <v>26</v>
      </c>
      <c r="L1898">
        <v>1793.98</v>
      </c>
    </row>
    <row r="1899" spans="1:12" x14ac:dyDescent="0.3">
      <c r="A1899" t="s">
        <v>3612</v>
      </c>
      <c r="B1899">
        <v>29</v>
      </c>
      <c r="C1899">
        <v>8</v>
      </c>
      <c r="D1899">
        <v>2015</v>
      </c>
      <c r="E1899" t="s">
        <v>3613</v>
      </c>
      <c r="F1899" t="s">
        <v>12</v>
      </c>
      <c r="G1899" t="s">
        <v>2264</v>
      </c>
      <c r="H1899" t="s">
        <v>14</v>
      </c>
      <c r="I1899" t="s">
        <v>15</v>
      </c>
      <c r="J1899" t="s">
        <v>3614</v>
      </c>
      <c r="K1899" t="s">
        <v>26</v>
      </c>
      <c r="L1899">
        <v>29.808</v>
      </c>
    </row>
    <row r="1900" spans="1:12" x14ac:dyDescent="0.3">
      <c r="A1900" t="s">
        <v>3612</v>
      </c>
      <c r="B1900">
        <v>29</v>
      </c>
      <c r="C1900">
        <v>8</v>
      </c>
      <c r="D1900">
        <v>2015</v>
      </c>
      <c r="E1900" t="s">
        <v>3613</v>
      </c>
      <c r="F1900" t="s">
        <v>12</v>
      </c>
      <c r="G1900" t="s">
        <v>2264</v>
      </c>
      <c r="H1900" t="s">
        <v>14</v>
      </c>
      <c r="I1900" t="s">
        <v>15</v>
      </c>
      <c r="J1900" t="s">
        <v>3615</v>
      </c>
      <c r="K1900" t="s">
        <v>26</v>
      </c>
      <c r="L1900">
        <v>505.17599999999999</v>
      </c>
    </row>
    <row r="1901" spans="1:12" x14ac:dyDescent="0.3">
      <c r="A1901" t="s">
        <v>3612</v>
      </c>
      <c r="B1901">
        <v>29</v>
      </c>
      <c r="C1901">
        <v>8</v>
      </c>
      <c r="D1901">
        <v>2015</v>
      </c>
      <c r="E1901" t="s">
        <v>3613</v>
      </c>
      <c r="F1901" t="s">
        <v>12</v>
      </c>
      <c r="G1901" t="s">
        <v>2264</v>
      </c>
      <c r="H1901" t="s">
        <v>14</v>
      </c>
      <c r="I1901" t="s">
        <v>15</v>
      </c>
      <c r="J1901" t="s">
        <v>1239</v>
      </c>
      <c r="K1901" t="s">
        <v>17</v>
      </c>
      <c r="L1901">
        <v>174.05850000000001</v>
      </c>
    </row>
    <row r="1902" spans="1:12" x14ac:dyDescent="0.3">
      <c r="A1902" t="s">
        <v>3616</v>
      </c>
      <c r="B1902">
        <v>29</v>
      </c>
      <c r="C1902">
        <v>6</v>
      </c>
      <c r="D1902">
        <v>2017</v>
      </c>
      <c r="E1902" t="s">
        <v>2694</v>
      </c>
      <c r="F1902" t="s">
        <v>12</v>
      </c>
      <c r="G1902" t="s">
        <v>3031</v>
      </c>
      <c r="H1902" t="s">
        <v>14</v>
      </c>
      <c r="I1902" t="s">
        <v>15</v>
      </c>
      <c r="J1902" t="s">
        <v>2671</v>
      </c>
      <c r="K1902" t="s">
        <v>26</v>
      </c>
      <c r="L1902">
        <v>191.88</v>
      </c>
    </row>
    <row r="1903" spans="1:12" x14ac:dyDescent="0.3">
      <c r="A1903" t="s">
        <v>3617</v>
      </c>
      <c r="B1903">
        <v>20</v>
      </c>
      <c r="C1903">
        <v>8</v>
      </c>
      <c r="D1903">
        <v>2017</v>
      </c>
      <c r="E1903" t="s">
        <v>1862</v>
      </c>
      <c r="F1903" t="s">
        <v>119</v>
      </c>
      <c r="G1903" t="s">
        <v>666</v>
      </c>
      <c r="H1903" t="s">
        <v>60</v>
      </c>
      <c r="I1903" t="s">
        <v>61</v>
      </c>
      <c r="J1903" t="s">
        <v>3618</v>
      </c>
      <c r="K1903" t="s">
        <v>41</v>
      </c>
      <c r="L1903">
        <v>14.78</v>
      </c>
    </row>
    <row r="1904" spans="1:12" x14ac:dyDescent="0.3">
      <c r="A1904" t="s">
        <v>3619</v>
      </c>
      <c r="B1904">
        <v>21</v>
      </c>
      <c r="C1904">
        <v>10</v>
      </c>
      <c r="D1904">
        <v>2018</v>
      </c>
      <c r="E1904" t="s">
        <v>3620</v>
      </c>
      <c r="F1904" t="s">
        <v>119</v>
      </c>
      <c r="G1904" t="s">
        <v>2917</v>
      </c>
      <c r="H1904" t="s">
        <v>23</v>
      </c>
      <c r="I1904" t="s">
        <v>24</v>
      </c>
      <c r="J1904" t="s">
        <v>1868</v>
      </c>
      <c r="K1904" t="s">
        <v>26</v>
      </c>
      <c r="L1904">
        <v>5.1840000000000002</v>
      </c>
    </row>
    <row r="1905" spans="1:12" x14ac:dyDescent="0.3">
      <c r="A1905" t="s">
        <v>3619</v>
      </c>
      <c r="B1905">
        <v>21</v>
      </c>
      <c r="C1905">
        <v>10</v>
      </c>
      <c r="D1905">
        <v>2018</v>
      </c>
      <c r="E1905" t="s">
        <v>3620</v>
      </c>
      <c r="F1905" t="s">
        <v>119</v>
      </c>
      <c r="G1905" t="s">
        <v>2917</v>
      </c>
      <c r="H1905" t="s">
        <v>23</v>
      </c>
      <c r="I1905" t="s">
        <v>24</v>
      </c>
      <c r="J1905" t="s">
        <v>3621</v>
      </c>
      <c r="K1905" t="s">
        <v>17</v>
      </c>
      <c r="L1905">
        <v>478.48</v>
      </c>
    </row>
    <row r="1906" spans="1:12" x14ac:dyDescent="0.3">
      <c r="A1906" t="s">
        <v>3619</v>
      </c>
      <c r="B1906">
        <v>21</v>
      </c>
      <c r="C1906">
        <v>10</v>
      </c>
      <c r="D1906">
        <v>2018</v>
      </c>
      <c r="E1906" t="s">
        <v>3620</v>
      </c>
      <c r="F1906" t="s">
        <v>119</v>
      </c>
      <c r="G1906" t="s">
        <v>2917</v>
      </c>
      <c r="H1906" t="s">
        <v>23</v>
      </c>
      <c r="I1906" t="s">
        <v>24</v>
      </c>
      <c r="J1906" t="s">
        <v>2743</v>
      </c>
      <c r="K1906" t="s">
        <v>41</v>
      </c>
      <c r="L1906">
        <v>28.4</v>
      </c>
    </row>
    <row r="1907" spans="1:12" x14ac:dyDescent="0.3">
      <c r="A1907" t="s">
        <v>3622</v>
      </c>
      <c r="B1907">
        <v>21</v>
      </c>
      <c r="C1907">
        <v>10</v>
      </c>
      <c r="D1907">
        <v>2018</v>
      </c>
      <c r="E1907" t="s">
        <v>1138</v>
      </c>
      <c r="F1907" t="s">
        <v>119</v>
      </c>
      <c r="G1907" t="s">
        <v>3623</v>
      </c>
      <c r="H1907" t="s">
        <v>23</v>
      </c>
      <c r="I1907" t="s">
        <v>61</v>
      </c>
      <c r="J1907" t="s">
        <v>1180</v>
      </c>
      <c r="K1907" t="s">
        <v>26</v>
      </c>
      <c r="L1907">
        <v>909.12</v>
      </c>
    </row>
    <row r="1908" spans="1:12" x14ac:dyDescent="0.3">
      <c r="A1908" t="s">
        <v>3624</v>
      </c>
      <c r="B1908">
        <v>17</v>
      </c>
      <c r="C1908">
        <v>5</v>
      </c>
      <c r="D1908">
        <v>2017</v>
      </c>
      <c r="E1908" t="s">
        <v>1292</v>
      </c>
      <c r="F1908" t="s">
        <v>30</v>
      </c>
      <c r="G1908" t="s">
        <v>3442</v>
      </c>
      <c r="H1908" t="s">
        <v>23</v>
      </c>
      <c r="I1908" t="s">
        <v>15</v>
      </c>
      <c r="J1908" t="s">
        <v>3626</v>
      </c>
      <c r="K1908" t="s">
        <v>26</v>
      </c>
      <c r="L1908">
        <v>2.952</v>
      </c>
    </row>
    <row r="1909" spans="1:12" x14ac:dyDescent="0.3">
      <c r="A1909" t="s">
        <v>3624</v>
      </c>
      <c r="B1909">
        <v>17</v>
      </c>
      <c r="C1909">
        <v>5</v>
      </c>
      <c r="D1909">
        <v>2017</v>
      </c>
      <c r="E1909" t="s">
        <v>1292</v>
      </c>
      <c r="F1909" t="s">
        <v>30</v>
      </c>
      <c r="G1909" t="s">
        <v>3442</v>
      </c>
      <c r="H1909" t="s">
        <v>23</v>
      </c>
      <c r="I1909" t="s">
        <v>15</v>
      </c>
      <c r="J1909" t="s">
        <v>1393</v>
      </c>
      <c r="K1909" t="s">
        <v>26</v>
      </c>
      <c r="L1909">
        <v>27.018000000000001</v>
      </c>
    </row>
    <row r="1910" spans="1:12" x14ac:dyDescent="0.3">
      <c r="A1910" t="s">
        <v>3627</v>
      </c>
      <c r="B1910">
        <v>3</v>
      </c>
      <c r="C1910">
        <v>2</v>
      </c>
      <c r="D1910">
        <v>2016</v>
      </c>
      <c r="E1910" t="s">
        <v>3351</v>
      </c>
      <c r="F1910" t="s">
        <v>119</v>
      </c>
      <c r="G1910" t="s">
        <v>2912</v>
      </c>
      <c r="H1910" t="s">
        <v>23</v>
      </c>
      <c r="I1910" t="s">
        <v>24</v>
      </c>
      <c r="J1910" t="s">
        <v>3628</v>
      </c>
      <c r="K1910" t="s">
        <v>17</v>
      </c>
      <c r="L1910">
        <v>136.91999999999999</v>
      </c>
    </row>
    <row r="1911" spans="1:12" x14ac:dyDescent="0.3">
      <c r="A1911" t="s">
        <v>3629</v>
      </c>
      <c r="B1911">
        <v>18</v>
      </c>
      <c r="C1911">
        <v>12</v>
      </c>
      <c r="D1911">
        <v>2018</v>
      </c>
      <c r="E1911" t="s">
        <v>2026</v>
      </c>
      <c r="F1911" t="s">
        <v>30</v>
      </c>
      <c r="G1911" t="s">
        <v>3630</v>
      </c>
      <c r="H1911" t="s">
        <v>14</v>
      </c>
      <c r="I1911" t="s">
        <v>90</v>
      </c>
      <c r="J1911" t="s">
        <v>3631</v>
      </c>
      <c r="K1911" t="s">
        <v>17</v>
      </c>
      <c r="L1911">
        <v>18.96</v>
      </c>
    </row>
    <row r="1912" spans="1:12" x14ac:dyDescent="0.3">
      <c r="A1912" t="s">
        <v>3632</v>
      </c>
      <c r="B1912">
        <v>15</v>
      </c>
      <c r="C1912">
        <v>11</v>
      </c>
      <c r="D1912">
        <v>2017</v>
      </c>
      <c r="E1912" t="s">
        <v>2318</v>
      </c>
      <c r="F1912" t="s">
        <v>30</v>
      </c>
      <c r="G1912" t="s">
        <v>240</v>
      </c>
      <c r="H1912" t="s">
        <v>23</v>
      </c>
      <c r="I1912" t="s">
        <v>24</v>
      </c>
      <c r="J1912" t="s">
        <v>650</v>
      </c>
      <c r="K1912" t="s">
        <v>41</v>
      </c>
      <c r="L1912">
        <v>99.39</v>
      </c>
    </row>
    <row r="1913" spans="1:12" x14ac:dyDescent="0.3">
      <c r="A1913" t="s">
        <v>3633</v>
      </c>
      <c r="B1913">
        <v>3</v>
      </c>
      <c r="C1913">
        <v>7</v>
      </c>
      <c r="D1913">
        <v>2018</v>
      </c>
      <c r="E1913" t="s">
        <v>565</v>
      </c>
      <c r="F1913" t="s">
        <v>12</v>
      </c>
      <c r="G1913" t="s">
        <v>2484</v>
      </c>
      <c r="H1913" t="s">
        <v>23</v>
      </c>
      <c r="I1913" t="s">
        <v>61</v>
      </c>
      <c r="J1913" t="s">
        <v>3634</v>
      </c>
      <c r="K1913" t="s">
        <v>26</v>
      </c>
      <c r="L1913">
        <v>273.89600000000002</v>
      </c>
    </row>
    <row r="1914" spans="1:12" x14ac:dyDescent="0.3">
      <c r="A1914" t="s">
        <v>3633</v>
      </c>
      <c r="B1914">
        <v>3</v>
      </c>
      <c r="C1914">
        <v>7</v>
      </c>
      <c r="D1914">
        <v>2018</v>
      </c>
      <c r="E1914" t="s">
        <v>565</v>
      </c>
      <c r="F1914" t="s">
        <v>12</v>
      </c>
      <c r="G1914" t="s">
        <v>2484</v>
      </c>
      <c r="H1914" t="s">
        <v>23</v>
      </c>
      <c r="I1914" t="s">
        <v>61</v>
      </c>
      <c r="J1914" t="s">
        <v>3635</v>
      </c>
      <c r="K1914" t="s">
        <v>41</v>
      </c>
      <c r="L1914">
        <v>597.13199999999995</v>
      </c>
    </row>
    <row r="1915" spans="1:12" x14ac:dyDescent="0.3">
      <c r="A1915" t="s">
        <v>3636</v>
      </c>
      <c r="B1915">
        <v>15</v>
      </c>
      <c r="C1915">
        <v>1</v>
      </c>
      <c r="D1915">
        <v>2015</v>
      </c>
      <c r="E1915" t="s">
        <v>3637</v>
      </c>
      <c r="F1915" t="s">
        <v>119</v>
      </c>
      <c r="G1915" t="s">
        <v>3638</v>
      </c>
      <c r="H1915" t="s">
        <v>14</v>
      </c>
      <c r="I1915" t="s">
        <v>15</v>
      </c>
      <c r="J1915" t="s">
        <v>731</v>
      </c>
      <c r="K1915" t="s">
        <v>41</v>
      </c>
      <c r="L1915">
        <v>149.94999999999999</v>
      </c>
    </row>
    <row r="1916" spans="1:12" x14ac:dyDescent="0.3">
      <c r="A1916" t="s">
        <v>3639</v>
      </c>
      <c r="B1916">
        <v>30</v>
      </c>
      <c r="C1916">
        <v>4</v>
      </c>
      <c r="D1916">
        <v>2018</v>
      </c>
      <c r="E1916" t="s">
        <v>3034</v>
      </c>
      <c r="F1916" t="s">
        <v>30</v>
      </c>
      <c r="G1916" t="s">
        <v>2226</v>
      </c>
      <c r="H1916" t="s">
        <v>60</v>
      </c>
      <c r="I1916" t="s">
        <v>15</v>
      </c>
      <c r="J1916" t="s">
        <v>3640</v>
      </c>
      <c r="K1916" t="s">
        <v>26</v>
      </c>
      <c r="L1916">
        <v>4.6079999999999997</v>
      </c>
    </row>
    <row r="1917" spans="1:12" x14ac:dyDescent="0.3">
      <c r="A1917" t="s">
        <v>3639</v>
      </c>
      <c r="B1917">
        <v>30</v>
      </c>
      <c r="C1917">
        <v>4</v>
      </c>
      <c r="D1917">
        <v>2018</v>
      </c>
      <c r="E1917" t="s">
        <v>3034</v>
      </c>
      <c r="F1917" t="s">
        <v>30</v>
      </c>
      <c r="G1917" t="s">
        <v>2226</v>
      </c>
      <c r="H1917" t="s">
        <v>60</v>
      </c>
      <c r="I1917" t="s">
        <v>15</v>
      </c>
      <c r="J1917" t="s">
        <v>2634</v>
      </c>
      <c r="K1917" t="s">
        <v>26</v>
      </c>
      <c r="L1917">
        <v>15.528</v>
      </c>
    </row>
    <row r="1918" spans="1:12" x14ac:dyDescent="0.3">
      <c r="A1918" t="s">
        <v>3639</v>
      </c>
      <c r="B1918">
        <v>30</v>
      </c>
      <c r="C1918">
        <v>4</v>
      </c>
      <c r="D1918">
        <v>2018</v>
      </c>
      <c r="E1918" t="s">
        <v>3034</v>
      </c>
      <c r="F1918" t="s">
        <v>30</v>
      </c>
      <c r="G1918" t="s">
        <v>2226</v>
      </c>
      <c r="H1918" t="s">
        <v>60</v>
      </c>
      <c r="I1918" t="s">
        <v>15</v>
      </c>
      <c r="J1918" t="s">
        <v>1846</v>
      </c>
      <c r="K1918" t="s">
        <v>26</v>
      </c>
      <c r="L1918">
        <v>11.952</v>
      </c>
    </row>
    <row r="1919" spans="1:12" x14ac:dyDescent="0.3">
      <c r="A1919" t="s">
        <v>3641</v>
      </c>
      <c r="B1919">
        <v>8</v>
      </c>
      <c r="C1919">
        <v>11</v>
      </c>
      <c r="D1919">
        <v>2016</v>
      </c>
      <c r="E1919" t="s">
        <v>3643</v>
      </c>
      <c r="F1919" t="s">
        <v>30</v>
      </c>
      <c r="G1919" t="s">
        <v>2901</v>
      </c>
      <c r="H1919" t="s">
        <v>14</v>
      </c>
      <c r="I1919" t="s">
        <v>90</v>
      </c>
      <c r="J1919" t="s">
        <v>1063</v>
      </c>
      <c r="K1919" t="s">
        <v>26</v>
      </c>
      <c r="L1919">
        <v>11.65</v>
      </c>
    </row>
    <row r="1920" spans="1:12" x14ac:dyDescent="0.3">
      <c r="A1920" t="s">
        <v>3644</v>
      </c>
      <c r="B1920">
        <v>30</v>
      </c>
      <c r="C1920">
        <v>10</v>
      </c>
      <c r="D1920">
        <v>2016</v>
      </c>
      <c r="E1920" t="s">
        <v>3265</v>
      </c>
      <c r="F1920" t="s">
        <v>12</v>
      </c>
      <c r="G1920" t="s">
        <v>3500</v>
      </c>
      <c r="H1920" t="s">
        <v>60</v>
      </c>
      <c r="I1920" t="s">
        <v>61</v>
      </c>
      <c r="J1920" t="s">
        <v>3646</v>
      </c>
      <c r="K1920" t="s">
        <v>41</v>
      </c>
      <c r="L1920">
        <v>299.89999999999998</v>
      </c>
    </row>
    <row r="1921" spans="1:12" x14ac:dyDescent="0.3">
      <c r="A1921" t="s">
        <v>3647</v>
      </c>
      <c r="B1921">
        <v>17</v>
      </c>
      <c r="C1921">
        <v>8</v>
      </c>
      <c r="D1921">
        <v>2018</v>
      </c>
      <c r="E1921" t="s">
        <v>3649</v>
      </c>
      <c r="F1921" t="s">
        <v>119</v>
      </c>
      <c r="G1921" t="s">
        <v>3650</v>
      </c>
      <c r="H1921" t="s">
        <v>23</v>
      </c>
      <c r="I1921" t="s">
        <v>90</v>
      </c>
      <c r="J1921" t="s">
        <v>3651</v>
      </c>
      <c r="K1921" t="s">
        <v>26</v>
      </c>
      <c r="L1921">
        <v>895.92</v>
      </c>
    </row>
    <row r="1922" spans="1:12" x14ac:dyDescent="0.3">
      <c r="A1922" t="s">
        <v>3647</v>
      </c>
      <c r="B1922">
        <v>17</v>
      </c>
      <c r="C1922">
        <v>8</v>
      </c>
      <c r="D1922">
        <v>2018</v>
      </c>
      <c r="E1922" t="s">
        <v>3649</v>
      </c>
      <c r="F1922" t="s">
        <v>119</v>
      </c>
      <c r="G1922" t="s">
        <v>3650</v>
      </c>
      <c r="H1922" t="s">
        <v>23</v>
      </c>
      <c r="I1922" t="s">
        <v>90</v>
      </c>
      <c r="J1922" t="s">
        <v>3652</v>
      </c>
      <c r="K1922" t="s">
        <v>17</v>
      </c>
      <c r="L1922">
        <v>462.56400000000002</v>
      </c>
    </row>
    <row r="1923" spans="1:12" x14ac:dyDescent="0.3">
      <c r="A1923" t="s">
        <v>3653</v>
      </c>
      <c r="B1923">
        <v>3</v>
      </c>
      <c r="C1923">
        <v>10</v>
      </c>
      <c r="D1923">
        <v>2016</v>
      </c>
      <c r="E1923" t="s">
        <v>1534</v>
      </c>
      <c r="F1923" t="s">
        <v>30</v>
      </c>
      <c r="G1923" t="s">
        <v>554</v>
      </c>
      <c r="H1923" t="s">
        <v>23</v>
      </c>
      <c r="I1923" t="s">
        <v>90</v>
      </c>
      <c r="J1923" t="s">
        <v>3654</v>
      </c>
      <c r="K1923" t="s">
        <v>26</v>
      </c>
      <c r="L1923">
        <v>15.007999999999999</v>
      </c>
    </row>
    <row r="1924" spans="1:12" x14ac:dyDescent="0.3">
      <c r="A1924" t="s">
        <v>3655</v>
      </c>
      <c r="B1924">
        <v>8</v>
      </c>
      <c r="C1924">
        <v>7</v>
      </c>
      <c r="D1924">
        <v>2017</v>
      </c>
      <c r="E1924" t="s">
        <v>1325</v>
      </c>
      <c r="F1924" t="s">
        <v>12</v>
      </c>
      <c r="G1924" t="s">
        <v>3657</v>
      </c>
      <c r="H1924" t="s">
        <v>23</v>
      </c>
      <c r="I1924" t="s">
        <v>61</v>
      </c>
      <c r="J1924" t="s">
        <v>3658</v>
      </c>
      <c r="K1924" t="s">
        <v>41</v>
      </c>
      <c r="L1924">
        <v>863.64</v>
      </c>
    </row>
    <row r="1925" spans="1:12" x14ac:dyDescent="0.3">
      <c r="A1925" t="s">
        <v>3655</v>
      </c>
      <c r="B1925">
        <v>8</v>
      </c>
      <c r="C1925">
        <v>7</v>
      </c>
      <c r="D1925">
        <v>2017</v>
      </c>
      <c r="E1925" t="s">
        <v>1325</v>
      </c>
      <c r="F1925" t="s">
        <v>12</v>
      </c>
      <c r="G1925" t="s">
        <v>3657</v>
      </c>
      <c r="H1925" t="s">
        <v>23</v>
      </c>
      <c r="I1925" t="s">
        <v>61</v>
      </c>
      <c r="J1925" t="s">
        <v>1130</v>
      </c>
      <c r="K1925" t="s">
        <v>26</v>
      </c>
      <c r="L1925">
        <v>47.616</v>
      </c>
    </row>
    <row r="1926" spans="1:12" x14ac:dyDescent="0.3">
      <c r="A1926" t="s">
        <v>3659</v>
      </c>
      <c r="B1926">
        <v>5</v>
      </c>
      <c r="C1926">
        <v>12</v>
      </c>
      <c r="D1926">
        <v>2018</v>
      </c>
      <c r="E1926" t="s">
        <v>595</v>
      </c>
      <c r="F1926" t="s">
        <v>12</v>
      </c>
      <c r="G1926" t="s">
        <v>1643</v>
      </c>
      <c r="H1926" t="s">
        <v>14</v>
      </c>
      <c r="I1926" t="s">
        <v>24</v>
      </c>
      <c r="J1926" t="s">
        <v>952</v>
      </c>
      <c r="K1926" t="s">
        <v>26</v>
      </c>
      <c r="L1926">
        <v>92.94</v>
      </c>
    </row>
    <row r="1927" spans="1:12" x14ac:dyDescent="0.3">
      <c r="A1927" t="s">
        <v>3660</v>
      </c>
      <c r="B1927">
        <v>9</v>
      </c>
      <c r="C1927">
        <v>3</v>
      </c>
      <c r="D1927">
        <v>2018</v>
      </c>
      <c r="E1927" t="s">
        <v>3661</v>
      </c>
      <c r="F1927" t="s">
        <v>30</v>
      </c>
      <c r="G1927" t="s">
        <v>2183</v>
      </c>
      <c r="H1927" t="s">
        <v>23</v>
      </c>
      <c r="I1927" t="s">
        <v>24</v>
      </c>
      <c r="J1927" t="s">
        <v>842</v>
      </c>
      <c r="K1927" t="s">
        <v>41</v>
      </c>
      <c r="L1927">
        <v>199.98</v>
      </c>
    </row>
    <row r="1928" spans="1:12" x14ac:dyDescent="0.3">
      <c r="A1928" t="s">
        <v>3662</v>
      </c>
      <c r="B1928">
        <v>9</v>
      </c>
      <c r="C1928">
        <v>6</v>
      </c>
      <c r="D1928">
        <v>2017</v>
      </c>
      <c r="E1928" t="s">
        <v>239</v>
      </c>
      <c r="F1928" t="s">
        <v>30</v>
      </c>
      <c r="G1928" t="s">
        <v>2616</v>
      </c>
      <c r="H1928" t="s">
        <v>14</v>
      </c>
      <c r="I1928" t="s">
        <v>24</v>
      </c>
      <c r="J1928" t="s">
        <v>3663</v>
      </c>
      <c r="K1928" t="s">
        <v>41</v>
      </c>
      <c r="L1928">
        <v>177.48</v>
      </c>
    </row>
    <row r="1929" spans="1:12" x14ac:dyDescent="0.3">
      <c r="A1929" t="s">
        <v>3664</v>
      </c>
      <c r="B1929">
        <v>28</v>
      </c>
      <c r="C1929">
        <v>11</v>
      </c>
      <c r="D1929">
        <v>2018</v>
      </c>
      <c r="E1929" t="s">
        <v>594</v>
      </c>
      <c r="F1929" t="s">
        <v>119</v>
      </c>
      <c r="G1929" t="s">
        <v>1849</v>
      </c>
      <c r="H1929" t="s">
        <v>14</v>
      </c>
      <c r="I1929" t="s">
        <v>24</v>
      </c>
      <c r="J1929" t="s">
        <v>1177</v>
      </c>
      <c r="K1929" t="s">
        <v>26</v>
      </c>
      <c r="L1929">
        <v>88.768000000000001</v>
      </c>
    </row>
    <row r="1930" spans="1:12" x14ac:dyDescent="0.3">
      <c r="A1930" t="s">
        <v>3665</v>
      </c>
      <c r="B1930">
        <v>16</v>
      </c>
      <c r="C1930">
        <v>3</v>
      </c>
      <c r="D1930">
        <v>2018</v>
      </c>
      <c r="E1930" t="s">
        <v>1616</v>
      </c>
      <c r="F1930" t="s">
        <v>12</v>
      </c>
      <c r="G1930" t="s">
        <v>562</v>
      </c>
      <c r="H1930" t="s">
        <v>60</v>
      </c>
      <c r="I1930" t="s">
        <v>24</v>
      </c>
      <c r="J1930" t="s">
        <v>3667</v>
      </c>
      <c r="K1930" t="s">
        <v>26</v>
      </c>
      <c r="L1930">
        <v>6.48</v>
      </c>
    </row>
    <row r="1931" spans="1:12" x14ac:dyDescent="0.3">
      <c r="A1931" t="s">
        <v>3665</v>
      </c>
      <c r="B1931">
        <v>16</v>
      </c>
      <c r="C1931">
        <v>3</v>
      </c>
      <c r="D1931">
        <v>2018</v>
      </c>
      <c r="E1931" t="s">
        <v>1616</v>
      </c>
      <c r="F1931" t="s">
        <v>12</v>
      </c>
      <c r="G1931" t="s">
        <v>562</v>
      </c>
      <c r="H1931" t="s">
        <v>60</v>
      </c>
      <c r="I1931" t="s">
        <v>24</v>
      </c>
      <c r="J1931" t="s">
        <v>721</v>
      </c>
      <c r="K1931" t="s">
        <v>26</v>
      </c>
      <c r="L1931">
        <v>46.51</v>
      </c>
    </row>
    <row r="1932" spans="1:12" x14ac:dyDescent="0.3">
      <c r="A1932" t="s">
        <v>3665</v>
      </c>
      <c r="B1932">
        <v>16</v>
      </c>
      <c r="C1932">
        <v>3</v>
      </c>
      <c r="D1932">
        <v>2018</v>
      </c>
      <c r="E1932" t="s">
        <v>1616</v>
      </c>
      <c r="F1932" t="s">
        <v>12</v>
      </c>
      <c r="G1932" t="s">
        <v>562</v>
      </c>
      <c r="H1932" t="s">
        <v>60</v>
      </c>
      <c r="I1932" t="s">
        <v>24</v>
      </c>
      <c r="J1932" t="s">
        <v>2639</v>
      </c>
      <c r="K1932" t="s">
        <v>41</v>
      </c>
      <c r="L1932">
        <v>659.976</v>
      </c>
    </row>
    <row r="1933" spans="1:12" x14ac:dyDescent="0.3">
      <c r="A1933" t="s">
        <v>3668</v>
      </c>
      <c r="B1933">
        <v>27</v>
      </c>
      <c r="C1933">
        <v>11</v>
      </c>
      <c r="D1933">
        <v>2017</v>
      </c>
      <c r="E1933" t="s">
        <v>2962</v>
      </c>
      <c r="F1933" t="s">
        <v>12</v>
      </c>
      <c r="G1933" t="s">
        <v>689</v>
      </c>
      <c r="H1933" t="s">
        <v>14</v>
      </c>
      <c r="I1933" t="s">
        <v>24</v>
      </c>
      <c r="J1933" t="s">
        <v>3669</v>
      </c>
      <c r="K1933" t="s">
        <v>41</v>
      </c>
      <c r="L1933">
        <v>271.99200000000002</v>
      </c>
    </row>
    <row r="1934" spans="1:12" x14ac:dyDescent="0.3">
      <c r="A1934" t="s">
        <v>3670</v>
      </c>
      <c r="B1934">
        <v>6</v>
      </c>
      <c r="C1934">
        <v>8</v>
      </c>
      <c r="D1934">
        <v>2018</v>
      </c>
      <c r="E1934" t="s">
        <v>3672</v>
      </c>
      <c r="F1934" t="s">
        <v>12</v>
      </c>
      <c r="G1934" t="s">
        <v>1695</v>
      </c>
      <c r="H1934" t="s">
        <v>14</v>
      </c>
      <c r="I1934" t="s">
        <v>15</v>
      </c>
      <c r="J1934" t="s">
        <v>3673</v>
      </c>
      <c r="K1934" t="s">
        <v>17</v>
      </c>
      <c r="L1934">
        <v>145.74</v>
      </c>
    </row>
    <row r="1935" spans="1:12" x14ac:dyDescent="0.3">
      <c r="A1935" t="s">
        <v>3670</v>
      </c>
      <c r="B1935">
        <v>6</v>
      </c>
      <c r="C1935">
        <v>8</v>
      </c>
      <c r="D1935">
        <v>2018</v>
      </c>
      <c r="E1935" t="s">
        <v>3672</v>
      </c>
      <c r="F1935" t="s">
        <v>12</v>
      </c>
      <c r="G1935" t="s">
        <v>1695</v>
      </c>
      <c r="H1935" t="s">
        <v>14</v>
      </c>
      <c r="I1935" t="s">
        <v>15</v>
      </c>
      <c r="J1935" t="s">
        <v>169</v>
      </c>
      <c r="K1935" t="s">
        <v>17</v>
      </c>
      <c r="L1935">
        <v>15.4</v>
      </c>
    </row>
    <row r="1936" spans="1:12" x14ac:dyDescent="0.3">
      <c r="A1936" t="s">
        <v>3674</v>
      </c>
      <c r="B1936">
        <v>27</v>
      </c>
      <c r="C1936">
        <v>11</v>
      </c>
      <c r="D1936">
        <v>2018</v>
      </c>
      <c r="E1936" t="s">
        <v>688</v>
      </c>
      <c r="F1936" t="s">
        <v>30</v>
      </c>
      <c r="G1936" t="s">
        <v>2183</v>
      </c>
      <c r="H1936" t="s">
        <v>23</v>
      </c>
      <c r="I1936" t="s">
        <v>24</v>
      </c>
      <c r="J1936" t="s">
        <v>3541</v>
      </c>
      <c r="K1936" t="s">
        <v>26</v>
      </c>
      <c r="L1936">
        <v>244.55</v>
      </c>
    </row>
    <row r="1937" spans="1:12" x14ac:dyDescent="0.3">
      <c r="A1937" t="s">
        <v>3674</v>
      </c>
      <c r="B1937">
        <v>27</v>
      </c>
      <c r="C1937">
        <v>11</v>
      </c>
      <c r="D1937">
        <v>2018</v>
      </c>
      <c r="E1937" t="s">
        <v>688</v>
      </c>
      <c r="F1937" t="s">
        <v>30</v>
      </c>
      <c r="G1937" t="s">
        <v>2183</v>
      </c>
      <c r="H1937" t="s">
        <v>23</v>
      </c>
      <c r="I1937" t="s">
        <v>24</v>
      </c>
      <c r="J1937" t="s">
        <v>3675</v>
      </c>
      <c r="K1937" t="s">
        <v>41</v>
      </c>
      <c r="L1937">
        <v>166.16</v>
      </c>
    </row>
    <row r="1938" spans="1:12" x14ac:dyDescent="0.3">
      <c r="A1938" t="s">
        <v>3676</v>
      </c>
      <c r="B1938">
        <v>25</v>
      </c>
      <c r="C1938">
        <v>5</v>
      </c>
      <c r="D1938">
        <v>2016</v>
      </c>
      <c r="E1938" t="s">
        <v>3677</v>
      </c>
      <c r="F1938" t="s">
        <v>12</v>
      </c>
      <c r="G1938" t="s">
        <v>3000</v>
      </c>
      <c r="H1938" t="s">
        <v>60</v>
      </c>
      <c r="I1938" t="s">
        <v>24</v>
      </c>
      <c r="J1938" t="s">
        <v>2574</v>
      </c>
      <c r="K1938" t="s">
        <v>17</v>
      </c>
      <c r="L1938">
        <v>14.73</v>
      </c>
    </row>
    <row r="1939" spans="1:12" x14ac:dyDescent="0.3">
      <c r="A1939" t="s">
        <v>3678</v>
      </c>
      <c r="B1939">
        <v>8</v>
      </c>
      <c r="C1939">
        <v>7</v>
      </c>
      <c r="D1939">
        <v>2017</v>
      </c>
      <c r="E1939" t="s">
        <v>1187</v>
      </c>
      <c r="F1939" t="s">
        <v>30</v>
      </c>
      <c r="G1939" t="s">
        <v>3679</v>
      </c>
      <c r="H1939" t="s">
        <v>14</v>
      </c>
      <c r="I1939" t="s">
        <v>24</v>
      </c>
      <c r="J1939" t="s">
        <v>3680</v>
      </c>
      <c r="K1939" t="s">
        <v>26</v>
      </c>
      <c r="L1939">
        <v>19.968</v>
      </c>
    </row>
    <row r="1940" spans="1:12" x14ac:dyDescent="0.3">
      <c r="A1940" t="s">
        <v>3678</v>
      </c>
      <c r="B1940">
        <v>8</v>
      </c>
      <c r="C1940">
        <v>7</v>
      </c>
      <c r="D1940">
        <v>2017</v>
      </c>
      <c r="E1940" t="s">
        <v>1187</v>
      </c>
      <c r="F1940" t="s">
        <v>30</v>
      </c>
      <c r="G1940" t="s">
        <v>3679</v>
      </c>
      <c r="H1940" t="s">
        <v>14</v>
      </c>
      <c r="I1940" t="s">
        <v>24</v>
      </c>
      <c r="J1940" t="s">
        <v>3681</v>
      </c>
      <c r="K1940" t="s">
        <v>26</v>
      </c>
      <c r="L1940">
        <v>33.488</v>
      </c>
    </row>
    <row r="1941" spans="1:12" x14ac:dyDescent="0.3">
      <c r="A1941" t="s">
        <v>3678</v>
      </c>
      <c r="B1941">
        <v>8</v>
      </c>
      <c r="C1941">
        <v>7</v>
      </c>
      <c r="D1941">
        <v>2017</v>
      </c>
      <c r="E1941" t="s">
        <v>1187</v>
      </c>
      <c r="F1941" t="s">
        <v>30</v>
      </c>
      <c r="G1941" t="s">
        <v>3679</v>
      </c>
      <c r="H1941" t="s">
        <v>14</v>
      </c>
      <c r="I1941" t="s">
        <v>24</v>
      </c>
      <c r="J1941" t="s">
        <v>99</v>
      </c>
      <c r="K1941" t="s">
        <v>26</v>
      </c>
      <c r="L1941">
        <v>8.7360000000000007</v>
      </c>
    </row>
    <row r="1942" spans="1:12" x14ac:dyDescent="0.3">
      <c r="A1942" t="s">
        <v>3678</v>
      </c>
      <c r="B1942">
        <v>8</v>
      </c>
      <c r="C1942">
        <v>7</v>
      </c>
      <c r="D1942">
        <v>2017</v>
      </c>
      <c r="E1942" t="s">
        <v>1187</v>
      </c>
      <c r="F1942" t="s">
        <v>30</v>
      </c>
      <c r="G1942" t="s">
        <v>3679</v>
      </c>
      <c r="H1942" t="s">
        <v>14</v>
      </c>
      <c r="I1942" t="s">
        <v>24</v>
      </c>
      <c r="J1942" t="s">
        <v>485</v>
      </c>
      <c r="K1942" t="s">
        <v>17</v>
      </c>
      <c r="L1942">
        <v>662.88</v>
      </c>
    </row>
    <row r="1943" spans="1:12" x14ac:dyDescent="0.3">
      <c r="A1943" t="s">
        <v>3682</v>
      </c>
      <c r="B1943">
        <v>29</v>
      </c>
      <c r="C1943">
        <v>8</v>
      </c>
      <c r="D1943">
        <v>2018</v>
      </c>
      <c r="E1943" t="s">
        <v>955</v>
      </c>
      <c r="F1943" t="s">
        <v>119</v>
      </c>
      <c r="G1943" t="s">
        <v>2766</v>
      </c>
      <c r="H1943" t="s">
        <v>23</v>
      </c>
      <c r="I1943" t="s">
        <v>61</v>
      </c>
      <c r="J1943" t="s">
        <v>609</v>
      </c>
      <c r="K1943" t="s">
        <v>26</v>
      </c>
      <c r="L1943">
        <v>47.36</v>
      </c>
    </row>
    <row r="1944" spans="1:12" x14ac:dyDescent="0.3">
      <c r="A1944" t="s">
        <v>3682</v>
      </c>
      <c r="B1944">
        <v>29</v>
      </c>
      <c r="C1944">
        <v>8</v>
      </c>
      <c r="D1944">
        <v>2018</v>
      </c>
      <c r="E1944" t="s">
        <v>955</v>
      </c>
      <c r="F1944" t="s">
        <v>119</v>
      </c>
      <c r="G1944" t="s">
        <v>2766</v>
      </c>
      <c r="H1944" t="s">
        <v>23</v>
      </c>
      <c r="I1944" t="s">
        <v>61</v>
      </c>
      <c r="J1944" t="s">
        <v>1280</v>
      </c>
      <c r="K1944" t="s">
        <v>26</v>
      </c>
      <c r="L1944">
        <v>27.44</v>
      </c>
    </row>
    <row r="1945" spans="1:12" x14ac:dyDescent="0.3">
      <c r="A1945" t="s">
        <v>3682</v>
      </c>
      <c r="B1945">
        <v>29</v>
      </c>
      <c r="C1945">
        <v>8</v>
      </c>
      <c r="D1945">
        <v>2018</v>
      </c>
      <c r="E1945" t="s">
        <v>955</v>
      </c>
      <c r="F1945" t="s">
        <v>119</v>
      </c>
      <c r="G1945" t="s">
        <v>2766</v>
      </c>
      <c r="H1945" t="s">
        <v>23</v>
      </c>
      <c r="I1945" t="s">
        <v>61</v>
      </c>
      <c r="J1945" t="s">
        <v>2209</v>
      </c>
      <c r="K1945" t="s">
        <v>26</v>
      </c>
      <c r="L1945">
        <v>3.24</v>
      </c>
    </row>
    <row r="1946" spans="1:12" x14ac:dyDescent="0.3">
      <c r="A1946" t="s">
        <v>3683</v>
      </c>
      <c r="B1946">
        <v>20</v>
      </c>
      <c r="C1946">
        <v>6</v>
      </c>
      <c r="D1946">
        <v>2017</v>
      </c>
      <c r="E1946" t="s">
        <v>1195</v>
      </c>
      <c r="F1946" t="s">
        <v>30</v>
      </c>
      <c r="G1946" t="s">
        <v>642</v>
      </c>
      <c r="H1946" t="s">
        <v>23</v>
      </c>
      <c r="I1946" t="s">
        <v>61</v>
      </c>
      <c r="J1946" t="s">
        <v>3027</v>
      </c>
      <c r="K1946" t="s">
        <v>41</v>
      </c>
      <c r="L1946">
        <v>95.968000000000004</v>
      </c>
    </row>
    <row r="1947" spans="1:12" x14ac:dyDescent="0.3">
      <c r="A1947" t="s">
        <v>3683</v>
      </c>
      <c r="B1947">
        <v>20</v>
      </c>
      <c r="C1947">
        <v>6</v>
      </c>
      <c r="D1947">
        <v>2017</v>
      </c>
      <c r="E1947" t="s">
        <v>1195</v>
      </c>
      <c r="F1947" t="s">
        <v>30</v>
      </c>
      <c r="G1947" t="s">
        <v>642</v>
      </c>
      <c r="H1947" t="s">
        <v>23</v>
      </c>
      <c r="I1947" t="s">
        <v>61</v>
      </c>
      <c r="J1947" t="s">
        <v>3495</v>
      </c>
      <c r="K1947" t="s">
        <v>26</v>
      </c>
      <c r="L1947">
        <v>10.368</v>
      </c>
    </row>
    <row r="1948" spans="1:12" x14ac:dyDescent="0.3">
      <c r="A1948" t="s">
        <v>3684</v>
      </c>
      <c r="B1948">
        <v>2</v>
      </c>
      <c r="C1948">
        <v>9</v>
      </c>
      <c r="D1948">
        <v>2018</v>
      </c>
      <c r="E1948" t="s">
        <v>2130</v>
      </c>
      <c r="F1948" t="s">
        <v>30</v>
      </c>
      <c r="G1948" t="s">
        <v>3685</v>
      </c>
      <c r="H1948" t="s">
        <v>23</v>
      </c>
      <c r="I1948" t="s">
        <v>90</v>
      </c>
      <c r="J1948" t="s">
        <v>946</v>
      </c>
      <c r="K1948" t="s">
        <v>26</v>
      </c>
      <c r="L1948">
        <v>23.1</v>
      </c>
    </row>
    <row r="1949" spans="1:12" x14ac:dyDescent="0.3">
      <c r="A1949" t="s">
        <v>3684</v>
      </c>
      <c r="B1949">
        <v>2</v>
      </c>
      <c r="C1949">
        <v>9</v>
      </c>
      <c r="D1949">
        <v>2018</v>
      </c>
      <c r="E1949" t="s">
        <v>2130</v>
      </c>
      <c r="F1949" t="s">
        <v>30</v>
      </c>
      <c r="G1949" t="s">
        <v>3685</v>
      </c>
      <c r="H1949" t="s">
        <v>23</v>
      </c>
      <c r="I1949" t="s">
        <v>90</v>
      </c>
      <c r="J1949" t="s">
        <v>3474</v>
      </c>
      <c r="K1949" t="s">
        <v>17</v>
      </c>
      <c r="L1949">
        <v>11.54</v>
      </c>
    </row>
    <row r="1950" spans="1:12" x14ac:dyDescent="0.3">
      <c r="A1950" t="s">
        <v>3684</v>
      </c>
      <c r="B1950">
        <v>2</v>
      </c>
      <c r="C1950">
        <v>9</v>
      </c>
      <c r="D1950">
        <v>2018</v>
      </c>
      <c r="E1950" t="s">
        <v>2130</v>
      </c>
      <c r="F1950" t="s">
        <v>30</v>
      </c>
      <c r="G1950" t="s">
        <v>3685</v>
      </c>
      <c r="H1950" t="s">
        <v>23</v>
      </c>
      <c r="I1950" t="s">
        <v>90</v>
      </c>
      <c r="J1950" t="s">
        <v>1160</v>
      </c>
      <c r="K1950" t="s">
        <v>17</v>
      </c>
      <c r="L1950">
        <v>254.52600000000001</v>
      </c>
    </row>
    <row r="1951" spans="1:12" x14ac:dyDescent="0.3">
      <c r="A1951" t="s">
        <v>3684</v>
      </c>
      <c r="B1951">
        <v>2</v>
      </c>
      <c r="C1951">
        <v>9</v>
      </c>
      <c r="D1951">
        <v>2018</v>
      </c>
      <c r="E1951" t="s">
        <v>2130</v>
      </c>
      <c r="F1951" t="s">
        <v>30</v>
      </c>
      <c r="G1951" t="s">
        <v>3685</v>
      </c>
      <c r="H1951" t="s">
        <v>23</v>
      </c>
      <c r="I1951" t="s">
        <v>90</v>
      </c>
      <c r="J1951" t="s">
        <v>304</v>
      </c>
      <c r="K1951" t="s">
        <v>26</v>
      </c>
      <c r="L1951">
        <v>12.98</v>
      </c>
    </row>
    <row r="1952" spans="1:12" x14ac:dyDescent="0.3">
      <c r="A1952" t="s">
        <v>3684</v>
      </c>
      <c r="B1952">
        <v>2</v>
      </c>
      <c r="C1952">
        <v>9</v>
      </c>
      <c r="D1952">
        <v>2018</v>
      </c>
      <c r="E1952" t="s">
        <v>2130</v>
      </c>
      <c r="F1952" t="s">
        <v>30</v>
      </c>
      <c r="G1952" t="s">
        <v>3685</v>
      </c>
      <c r="H1952" t="s">
        <v>23</v>
      </c>
      <c r="I1952" t="s">
        <v>90</v>
      </c>
      <c r="J1952" t="s">
        <v>2704</v>
      </c>
      <c r="K1952" t="s">
        <v>26</v>
      </c>
      <c r="L1952">
        <v>26.431999999999999</v>
      </c>
    </row>
    <row r="1953" spans="1:12" x14ac:dyDescent="0.3">
      <c r="A1953" t="s">
        <v>3684</v>
      </c>
      <c r="B1953">
        <v>2</v>
      </c>
      <c r="C1953">
        <v>9</v>
      </c>
      <c r="D1953">
        <v>2018</v>
      </c>
      <c r="E1953" t="s">
        <v>2130</v>
      </c>
      <c r="F1953" t="s">
        <v>30</v>
      </c>
      <c r="G1953" t="s">
        <v>3685</v>
      </c>
      <c r="H1953" t="s">
        <v>23</v>
      </c>
      <c r="I1953" t="s">
        <v>90</v>
      </c>
      <c r="J1953" t="s">
        <v>2315</v>
      </c>
      <c r="K1953" t="s">
        <v>41</v>
      </c>
      <c r="L1953">
        <v>197.97</v>
      </c>
    </row>
    <row r="1954" spans="1:12" x14ac:dyDescent="0.3">
      <c r="A1954" t="s">
        <v>3684</v>
      </c>
      <c r="B1954">
        <v>2</v>
      </c>
      <c r="C1954">
        <v>9</v>
      </c>
      <c r="D1954">
        <v>2018</v>
      </c>
      <c r="E1954" t="s">
        <v>2130</v>
      </c>
      <c r="F1954" t="s">
        <v>30</v>
      </c>
      <c r="G1954" t="s">
        <v>3685</v>
      </c>
      <c r="H1954" t="s">
        <v>23</v>
      </c>
      <c r="I1954" t="s">
        <v>90</v>
      </c>
      <c r="J1954" t="s">
        <v>3148</v>
      </c>
      <c r="K1954" t="s">
        <v>26</v>
      </c>
      <c r="L1954">
        <v>18.899999999999999</v>
      </c>
    </row>
    <row r="1955" spans="1:12" x14ac:dyDescent="0.3">
      <c r="A1955" t="s">
        <v>3684</v>
      </c>
      <c r="B1955">
        <v>2</v>
      </c>
      <c r="C1955">
        <v>9</v>
      </c>
      <c r="D1955">
        <v>2018</v>
      </c>
      <c r="E1955" t="s">
        <v>2130</v>
      </c>
      <c r="F1955" t="s">
        <v>30</v>
      </c>
      <c r="G1955" t="s">
        <v>3685</v>
      </c>
      <c r="H1955" t="s">
        <v>23</v>
      </c>
      <c r="I1955" t="s">
        <v>90</v>
      </c>
      <c r="J1955" t="s">
        <v>1303</v>
      </c>
      <c r="K1955" t="s">
        <v>17</v>
      </c>
      <c r="L1955">
        <v>1282.4100000000001</v>
      </c>
    </row>
    <row r="1956" spans="1:12" x14ac:dyDescent="0.3">
      <c r="A1956" t="s">
        <v>3684</v>
      </c>
      <c r="B1956">
        <v>2</v>
      </c>
      <c r="C1956">
        <v>9</v>
      </c>
      <c r="D1956">
        <v>2018</v>
      </c>
      <c r="E1956" t="s">
        <v>2130</v>
      </c>
      <c r="F1956" t="s">
        <v>30</v>
      </c>
      <c r="G1956" t="s">
        <v>3685</v>
      </c>
      <c r="H1956" t="s">
        <v>23</v>
      </c>
      <c r="I1956" t="s">
        <v>90</v>
      </c>
      <c r="J1956" t="s">
        <v>3686</v>
      </c>
      <c r="K1956" t="s">
        <v>26</v>
      </c>
      <c r="L1956">
        <v>4.92</v>
      </c>
    </row>
    <row r="1957" spans="1:12" x14ac:dyDescent="0.3">
      <c r="A1957" t="s">
        <v>3684</v>
      </c>
      <c r="B1957">
        <v>2</v>
      </c>
      <c r="C1957">
        <v>9</v>
      </c>
      <c r="D1957">
        <v>2018</v>
      </c>
      <c r="E1957" t="s">
        <v>2130</v>
      </c>
      <c r="F1957" t="s">
        <v>30</v>
      </c>
      <c r="G1957" t="s">
        <v>3685</v>
      </c>
      <c r="H1957" t="s">
        <v>23</v>
      </c>
      <c r="I1957" t="s">
        <v>90</v>
      </c>
      <c r="J1957" t="s">
        <v>3687</v>
      </c>
      <c r="K1957" t="s">
        <v>41</v>
      </c>
      <c r="L1957">
        <v>238</v>
      </c>
    </row>
    <row r="1958" spans="1:12" x14ac:dyDescent="0.3">
      <c r="A1958" t="s">
        <v>3684</v>
      </c>
      <c r="B1958">
        <v>2</v>
      </c>
      <c r="C1958">
        <v>9</v>
      </c>
      <c r="D1958">
        <v>2018</v>
      </c>
      <c r="E1958" t="s">
        <v>2130</v>
      </c>
      <c r="F1958" t="s">
        <v>30</v>
      </c>
      <c r="G1958" t="s">
        <v>3685</v>
      </c>
      <c r="H1958" t="s">
        <v>23</v>
      </c>
      <c r="I1958" t="s">
        <v>90</v>
      </c>
      <c r="J1958" t="s">
        <v>612</v>
      </c>
      <c r="K1958" t="s">
        <v>41</v>
      </c>
      <c r="L1958">
        <v>167.97</v>
      </c>
    </row>
    <row r="1959" spans="1:12" x14ac:dyDescent="0.3">
      <c r="A1959" t="s">
        <v>3684</v>
      </c>
      <c r="B1959">
        <v>2</v>
      </c>
      <c r="C1959">
        <v>9</v>
      </c>
      <c r="D1959">
        <v>2018</v>
      </c>
      <c r="E1959" t="s">
        <v>2130</v>
      </c>
      <c r="F1959" t="s">
        <v>30</v>
      </c>
      <c r="G1959" t="s">
        <v>3685</v>
      </c>
      <c r="H1959" t="s">
        <v>23</v>
      </c>
      <c r="I1959" t="s">
        <v>90</v>
      </c>
      <c r="J1959" t="s">
        <v>3401</v>
      </c>
      <c r="K1959" t="s">
        <v>26</v>
      </c>
      <c r="L1959">
        <v>17.12</v>
      </c>
    </row>
    <row r="1960" spans="1:12" x14ac:dyDescent="0.3">
      <c r="A1960" t="s">
        <v>3688</v>
      </c>
      <c r="B1960">
        <v>10</v>
      </c>
      <c r="C1960">
        <v>9</v>
      </c>
      <c r="D1960">
        <v>2018</v>
      </c>
      <c r="E1960" t="s">
        <v>133</v>
      </c>
      <c r="F1960" t="s">
        <v>12</v>
      </c>
      <c r="G1960" t="s">
        <v>2215</v>
      </c>
      <c r="H1960" t="s">
        <v>14</v>
      </c>
      <c r="I1960" t="s">
        <v>61</v>
      </c>
      <c r="J1960" t="s">
        <v>2395</v>
      </c>
      <c r="K1960" t="s">
        <v>26</v>
      </c>
      <c r="L1960">
        <v>16.2</v>
      </c>
    </row>
    <row r="1961" spans="1:12" x14ac:dyDescent="0.3">
      <c r="A1961" t="s">
        <v>3688</v>
      </c>
      <c r="B1961">
        <v>10</v>
      </c>
      <c r="C1961">
        <v>9</v>
      </c>
      <c r="D1961">
        <v>2018</v>
      </c>
      <c r="E1961" t="s">
        <v>133</v>
      </c>
      <c r="F1961" t="s">
        <v>12</v>
      </c>
      <c r="G1961" t="s">
        <v>2215</v>
      </c>
      <c r="H1961" t="s">
        <v>14</v>
      </c>
      <c r="I1961" t="s">
        <v>61</v>
      </c>
      <c r="J1961" t="s">
        <v>3689</v>
      </c>
      <c r="K1961" t="s">
        <v>26</v>
      </c>
      <c r="L1961">
        <v>33.99</v>
      </c>
    </row>
    <row r="1962" spans="1:12" x14ac:dyDescent="0.3">
      <c r="A1962" t="s">
        <v>3688</v>
      </c>
      <c r="B1962">
        <v>10</v>
      </c>
      <c r="C1962">
        <v>9</v>
      </c>
      <c r="D1962">
        <v>2018</v>
      </c>
      <c r="E1962" t="s">
        <v>133</v>
      </c>
      <c r="F1962" t="s">
        <v>12</v>
      </c>
      <c r="G1962" t="s">
        <v>2215</v>
      </c>
      <c r="H1962" t="s">
        <v>14</v>
      </c>
      <c r="I1962" t="s">
        <v>61</v>
      </c>
      <c r="J1962" t="s">
        <v>3293</v>
      </c>
      <c r="K1962" t="s">
        <v>41</v>
      </c>
      <c r="L1962">
        <v>296.85000000000002</v>
      </c>
    </row>
    <row r="1963" spans="1:12" x14ac:dyDescent="0.3">
      <c r="A1963" t="s">
        <v>3688</v>
      </c>
      <c r="B1963">
        <v>10</v>
      </c>
      <c r="C1963">
        <v>9</v>
      </c>
      <c r="D1963">
        <v>2018</v>
      </c>
      <c r="E1963" t="s">
        <v>133</v>
      </c>
      <c r="F1963" t="s">
        <v>12</v>
      </c>
      <c r="G1963" t="s">
        <v>2215</v>
      </c>
      <c r="H1963" t="s">
        <v>14</v>
      </c>
      <c r="I1963" t="s">
        <v>61</v>
      </c>
      <c r="J1963" t="s">
        <v>3690</v>
      </c>
      <c r="K1963" t="s">
        <v>41</v>
      </c>
      <c r="L1963">
        <v>112.8</v>
      </c>
    </row>
    <row r="1964" spans="1:12" x14ac:dyDescent="0.3">
      <c r="A1964" t="s">
        <v>3688</v>
      </c>
      <c r="B1964">
        <v>10</v>
      </c>
      <c r="C1964">
        <v>9</v>
      </c>
      <c r="D1964">
        <v>2018</v>
      </c>
      <c r="E1964" t="s">
        <v>133</v>
      </c>
      <c r="F1964" t="s">
        <v>12</v>
      </c>
      <c r="G1964" t="s">
        <v>2215</v>
      </c>
      <c r="H1964" t="s">
        <v>14</v>
      </c>
      <c r="I1964" t="s">
        <v>61</v>
      </c>
      <c r="J1964" t="s">
        <v>3691</v>
      </c>
      <c r="K1964" t="s">
        <v>26</v>
      </c>
      <c r="L1964">
        <v>13.71</v>
      </c>
    </row>
    <row r="1965" spans="1:12" x14ac:dyDescent="0.3">
      <c r="A1965" t="s">
        <v>3688</v>
      </c>
      <c r="B1965">
        <v>10</v>
      </c>
      <c r="C1965">
        <v>9</v>
      </c>
      <c r="D1965">
        <v>2018</v>
      </c>
      <c r="E1965" t="s">
        <v>133</v>
      </c>
      <c r="F1965" t="s">
        <v>12</v>
      </c>
      <c r="G1965" t="s">
        <v>2215</v>
      </c>
      <c r="H1965" t="s">
        <v>14</v>
      </c>
      <c r="I1965" t="s">
        <v>61</v>
      </c>
      <c r="J1965" t="s">
        <v>3085</v>
      </c>
      <c r="K1965" t="s">
        <v>26</v>
      </c>
      <c r="L1965">
        <v>24.9</v>
      </c>
    </row>
    <row r="1966" spans="1:12" x14ac:dyDescent="0.3">
      <c r="A1966" t="s">
        <v>3688</v>
      </c>
      <c r="B1966">
        <v>10</v>
      </c>
      <c r="C1966">
        <v>9</v>
      </c>
      <c r="D1966">
        <v>2018</v>
      </c>
      <c r="E1966" t="s">
        <v>133</v>
      </c>
      <c r="F1966" t="s">
        <v>12</v>
      </c>
      <c r="G1966" t="s">
        <v>2215</v>
      </c>
      <c r="H1966" t="s">
        <v>14</v>
      </c>
      <c r="I1966" t="s">
        <v>61</v>
      </c>
      <c r="J1966" t="s">
        <v>1795</v>
      </c>
      <c r="K1966" t="s">
        <v>26</v>
      </c>
      <c r="L1966">
        <v>286.29000000000002</v>
      </c>
    </row>
    <row r="1967" spans="1:12" x14ac:dyDescent="0.3">
      <c r="A1967" t="s">
        <v>3688</v>
      </c>
      <c r="B1967">
        <v>10</v>
      </c>
      <c r="C1967">
        <v>9</v>
      </c>
      <c r="D1967">
        <v>2018</v>
      </c>
      <c r="E1967" t="s">
        <v>133</v>
      </c>
      <c r="F1967" t="s">
        <v>12</v>
      </c>
      <c r="G1967" t="s">
        <v>2215</v>
      </c>
      <c r="H1967" t="s">
        <v>14</v>
      </c>
      <c r="I1967" t="s">
        <v>61</v>
      </c>
      <c r="J1967" t="s">
        <v>3692</v>
      </c>
      <c r="K1967" t="s">
        <v>26</v>
      </c>
      <c r="L1967">
        <v>24.18</v>
      </c>
    </row>
    <row r="1968" spans="1:12" x14ac:dyDescent="0.3">
      <c r="A1968" t="s">
        <v>3693</v>
      </c>
      <c r="B1968">
        <v>21</v>
      </c>
      <c r="C1968">
        <v>12</v>
      </c>
      <c r="D1968">
        <v>2018</v>
      </c>
      <c r="E1968" t="s">
        <v>724</v>
      </c>
      <c r="F1968" t="s">
        <v>30</v>
      </c>
      <c r="G1968" t="s">
        <v>1285</v>
      </c>
      <c r="H1968" t="s">
        <v>14</v>
      </c>
      <c r="I1968" t="s">
        <v>90</v>
      </c>
      <c r="J1968" t="s">
        <v>1527</v>
      </c>
      <c r="K1968" t="s">
        <v>41</v>
      </c>
      <c r="L1968">
        <v>281.97000000000003</v>
      </c>
    </row>
    <row r="1969" spans="1:12" x14ac:dyDescent="0.3">
      <c r="A1969" t="s">
        <v>3693</v>
      </c>
      <c r="B1969">
        <v>21</v>
      </c>
      <c r="C1969">
        <v>12</v>
      </c>
      <c r="D1969">
        <v>2018</v>
      </c>
      <c r="E1969" t="s">
        <v>724</v>
      </c>
      <c r="F1969" t="s">
        <v>30</v>
      </c>
      <c r="G1969" t="s">
        <v>1285</v>
      </c>
      <c r="H1969" t="s">
        <v>14</v>
      </c>
      <c r="I1969" t="s">
        <v>90</v>
      </c>
      <c r="J1969" t="s">
        <v>3694</v>
      </c>
      <c r="K1969" t="s">
        <v>26</v>
      </c>
      <c r="L1969">
        <v>69.5</v>
      </c>
    </row>
    <row r="1970" spans="1:12" x14ac:dyDescent="0.3">
      <c r="A1970" t="s">
        <v>3693</v>
      </c>
      <c r="B1970">
        <v>21</v>
      </c>
      <c r="C1970">
        <v>12</v>
      </c>
      <c r="D1970">
        <v>2018</v>
      </c>
      <c r="E1970" t="s">
        <v>724</v>
      </c>
      <c r="F1970" t="s">
        <v>30</v>
      </c>
      <c r="G1970" t="s">
        <v>1285</v>
      </c>
      <c r="H1970" t="s">
        <v>14</v>
      </c>
      <c r="I1970" t="s">
        <v>90</v>
      </c>
      <c r="J1970" t="s">
        <v>494</v>
      </c>
      <c r="K1970" t="s">
        <v>26</v>
      </c>
      <c r="L1970">
        <v>166.44</v>
      </c>
    </row>
    <row r="1971" spans="1:12" x14ac:dyDescent="0.3">
      <c r="A1971" t="s">
        <v>3695</v>
      </c>
      <c r="B1971">
        <v>23</v>
      </c>
      <c r="C1971">
        <v>9</v>
      </c>
      <c r="D1971">
        <v>2018</v>
      </c>
      <c r="E1971" t="s">
        <v>1697</v>
      </c>
      <c r="F1971" t="s">
        <v>30</v>
      </c>
      <c r="G1971" t="s">
        <v>1367</v>
      </c>
      <c r="H1971" t="s">
        <v>14</v>
      </c>
      <c r="I1971" t="s">
        <v>61</v>
      </c>
      <c r="J1971" t="s">
        <v>521</v>
      </c>
      <c r="K1971" t="s">
        <v>41</v>
      </c>
      <c r="L1971">
        <v>291.95999999999998</v>
      </c>
    </row>
    <row r="1972" spans="1:12" x14ac:dyDescent="0.3">
      <c r="A1972" t="s">
        <v>3696</v>
      </c>
      <c r="B1972">
        <v>6</v>
      </c>
      <c r="C1972">
        <v>5</v>
      </c>
      <c r="D1972">
        <v>2018</v>
      </c>
      <c r="E1972" t="s">
        <v>3697</v>
      </c>
      <c r="F1972" t="s">
        <v>30</v>
      </c>
      <c r="G1972" t="s">
        <v>3417</v>
      </c>
      <c r="H1972" t="s">
        <v>60</v>
      </c>
      <c r="I1972" t="s">
        <v>61</v>
      </c>
      <c r="J1972" t="s">
        <v>3431</v>
      </c>
      <c r="K1972" t="s">
        <v>26</v>
      </c>
      <c r="L1972">
        <v>6.4080000000000004</v>
      </c>
    </row>
    <row r="1973" spans="1:12" x14ac:dyDescent="0.3">
      <c r="A1973" t="s">
        <v>3696</v>
      </c>
      <c r="B1973">
        <v>6</v>
      </c>
      <c r="C1973">
        <v>5</v>
      </c>
      <c r="D1973">
        <v>2018</v>
      </c>
      <c r="E1973" t="s">
        <v>3697</v>
      </c>
      <c r="F1973" t="s">
        <v>30</v>
      </c>
      <c r="G1973" t="s">
        <v>3417</v>
      </c>
      <c r="H1973" t="s">
        <v>60</v>
      </c>
      <c r="I1973" t="s">
        <v>61</v>
      </c>
      <c r="J1973" t="s">
        <v>521</v>
      </c>
      <c r="K1973" t="s">
        <v>41</v>
      </c>
      <c r="L1973">
        <v>408.74400000000003</v>
      </c>
    </row>
    <row r="1974" spans="1:12" x14ac:dyDescent="0.3">
      <c r="A1974" t="s">
        <v>3698</v>
      </c>
      <c r="B1974">
        <v>14</v>
      </c>
      <c r="C1974">
        <v>12</v>
      </c>
      <c r="D1974">
        <v>2015</v>
      </c>
      <c r="E1974" t="s">
        <v>1099</v>
      </c>
      <c r="F1974" t="s">
        <v>30</v>
      </c>
      <c r="G1974" t="s">
        <v>3699</v>
      </c>
      <c r="H1974" t="s">
        <v>14</v>
      </c>
      <c r="I1974" t="s">
        <v>61</v>
      </c>
      <c r="J1974" t="s">
        <v>3700</v>
      </c>
      <c r="K1974" t="s">
        <v>26</v>
      </c>
      <c r="L1974">
        <v>5.1040000000000001</v>
      </c>
    </row>
    <row r="1975" spans="1:12" x14ac:dyDescent="0.3">
      <c r="A1975" t="s">
        <v>3698</v>
      </c>
      <c r="B1975">
        <v>14</v>
      </c>
      <c r="C1975">
        <v>12</v>
      </c>
      <c r="D1975">
        <v>2015</v>
      </c>
      <c r="E1975" t="s">
        <v>1099</v>
      </c>
      <c r="F1975" t="s">
        <v>30</v>
      </c>
      <c r="G1975" t="s">
        <v>3699</v>
      </c>
      <c r="H1975" t="s">
        <v>14</v>
      </c>
      <c r="I1975" t="s">
        <v>61</v>
      </c>
      <c r="J1975" t="s">
        <v>2377</v>
      </c>
      <c r="K1975" t="s">
        <v>26</v>
      </c>
      <c r="L1975">
        <v>2.8959999999999999</v>
      </c>
    </row>
    <row r="1976" spans="1:12" x14ac:dyDescent="0.3">
      <c r="A1976" t="s">
        <v>3698</v>
      </c>
      <c r="B1976">
        <v>14</v>
      </c>
      <c r="C1976">
        <v>12</v>
      </c>
      <c r="D1976">
        <v>2015</v>
      </c>
      <c r="E1976" t="s">
        <v>1099</v>
      </c>
      <c r="F1976" t="s">
        <v>30</v>
      </c>
      <c r="G1976" t="s">
        <v>3699</v>
      </c>
      <c r="H1976" t="s">
        <v>14</v>
      </c>
      <c r="I1976" t="s">
        <v>61</v>
      </c>
      <c r="J1976" t="s">
        <v>3701</v>
      </c>
      <c r="K1976" t="s">
        <v>41</v>
      </c>
      <c r="L1976">
        <v>35.015999999999998</v>
      </c>
    </row>
    <row r="1977" spans="1:12" x14ac:dyDescent="0.3">
      <c r="A1977" t="s">
        <v>3702</v>
      </c>
      <c r="B1977">
        <v>18</v>
      </c>
      <c r="C1977">
        <v>10</v>
      </c>
      <c r="D1977">
        <v>2015</v>
      </c>
      <c r="E1977" t="s">
        <v>153</v>
      </c>
      <c r="F1977" t="s">
        <v>12</v>
      </c>
      <c r="G1977" t="s">
        <v>792</v>
      </c>
      <c r="H1977" t="s">
        <v>23</v>
      </c>
      <c r="I1977" t="s">
        <v>15</v>
      </c>
      <c r="J1977" t="s">
        <v>600</v>
      </c>
      <c r="K1977" t="s">
        <v>26</v>
      </c>
      <c r="L1977">
        <v>275.97000000000003</v>
      </c>
    </row>
    <row r="1978" spans="1:12" x14ac:dyDescent="0.3">
      <c r="A1978" t="s">
        <v>3702</v>
      </c>
      <c r="B1978">
        <v>18</v>
      </c>
      <c r="C1978">
        <v>10</v>
      </c>
      <c r="D1978">
        <v>2015</v>
      </c>
      <c r="E1978" t="s">
        <v>153</v>
      </c>
      <c r="F1978" t="s">
        <v>12</v>
      </c>
      <c r="G1978" t="s">
        <v>792</v>
      </c>
      <c r="H1978" t="s">
        <v>23</v>
      </c>
      <c r="I1978" t="s">
        <v>15</v>
      </c>
      <c r="J1978" t="s">
        <v>3704</v>
      </c>
      <c r="K1978" t="s">
        <v>41</v>
      </c>
      <c r="L1978">
        <v>1394.95</v>
      </c>
    </row>
    <row r="1979" spans="1:12" x14ac:dyDescent="0.3">
      <c r="A1979" t="s">
        <v>3702</v>
      </c>
      <c r="B1979">
        <v>18</v>
      </c>
      <c r="C1979">
        <v>10</v>
      </c>
      <c r="D1979">
        <v>2015</v>
      </c>
      <c r="E1979" t="s">
        <v>153</v>
      </c>
      <c r="F1979" t="s">
        <v>12</v>
      </c>
      <c r="G1979" t="s">
        <v>792</v>
      </c>
      <c r="H1979" t="s">
        <v>23</v>
      </c>
      <c r="I1979" t="s">
        <v>15</v>
      </c>
      <c r="J1979" t="s">
        <v>3705</v>
      </c>
      <c r="K1979" t="s">
        <v>17</v>
      </c>
      <c r="L1979">
        <v>545.88</v>
      </c>
    </row>
    <row r="1980" spans="1:12" x14ac:dyDescent="0.3">
      <c r="A1980" t="s">
        <v>3706</v>
      </c>
      <c r="B1980">
        <v>8</v>
      </c>
      <c r="C1980">
        <v>5</v>
      </c>
      <c r="D1980">
        <v>2016</v>
      </c>
      <c r="E1980" t="s">
        <v>3707</v>
      </c>
      <c r="F1980" t="s">
        <v>30</v>
      </c>
      <c r="G1980" t="s">
        <v>1326</v>
      </c>
      <c r="H1980" t="s">
        <v>14</v>
      </c>
      <c r="I1980" t="s">
        <v>24</v>
      </c>
      <c r="J1980" t="s">
        <v>3708</v>
      </c>
      <c r="K1980" t="s">
        <v>26</v>
      </c>
      <c r="L1980">
        <v>5.2480000000000002</v>
      </c>
    </row>
    <row r="1981" spans="1:12" x14ac:dyDescent="0.3">
      <c r="A1981" t="s">
        <v>3709</v>
      </c>
      <c r="B1981">
        <v>14</v>
      </c>
      <c r="C1981">
        <v>4</v>
      </c>
      <c r="D1981">
        <v>2017</v>
      </c>
      <c r="E1981" t="s">
        <v>1054</v>
      </c>
      <c r="F1981" t="s">
        <v>930</v>
      </c>
      <c r="G1981" t="s">
        <v>2833</v>
      </c>
      <c r="H1981" t="s">
        <v>14</v>
      </c>
      <c r="I1981" t="s">
        <v>24</v>
      </c>
      <c r="J1981" t="s">
        <v>811</v>
      </c>
      <c r="K1981" t="s">
        <v>17</v>
      </c>
      <c r="L1981">
        <v>933.53599999999994</v>
      </c>
    </row>
    <row r="1982" spans="1:12" x14ac:dyDescent="0.3">
      <c r="A1982" t="s">
        <v>3709</v>
      </c>
      <c r="B1982">
        <v>14</v>
      </c>
      <c r="C1982">
        <v>4</v>
      </c>
      <c r="D1982">
        <v>2017</v>
      </c>
      <c r="E1982" t="s">
        <v>1054</v>
      </c>
      <c r="F1982" t="s">
        <v>930</v>
      </c>
      <c r="G1982" t="s">
        <v>2833</v>
      </c>
      <c r="H1982" t="s">
        <v>14</v>
      </c>
      <c r="I1982" t="s">
        <v>24</v>
      </c>
      <c r="J1982" t="s">
        <v>679</v>
      </c>
      <c r="K1982" t="s">
        <v>26</v>
      </c>
      <c r="L1982">
        <v>42.975999999999999</v>
      </c>
    </row>
    <row r="1983" spans="1:12" x14ac:dyDescent="0.3">
      <c r="A1983" t="s">
        <v>3710</v>
      </c>
      <c r="B1983">
        <v>14</v>
      </c>
      <c r="C1983">
        <v>12</v>
      </c>
      <c r="D1983">
        <v>2016</v>
      </c>
      <c r="E1983" t="s">
        <v>1833</v>
      </c>
      <c r="F1983" t="s">
        <v>12</v>
      </c>
      <c r="G1983" t="s">
        <v>951</v>
      </c>
      <c r="H1983" t="s">
        <v>23</v>
      </c>
      <c r="I1983" t="s">
        <v>15</v>
      </c>
      <c r="J1983" t="s">
        <v>1794</v>
      </c>
      <c r="K1983" t="s">
        <v>26</v>
      </c>
      <c r="L1983">
        <v>3.76</v>
      </c>
    </row>
    <row r="1984" spans="1:12" x14ac:dyDescent="0.3">
      <c r="A1984" t="s">
        <v>3712</v>
      </c>
      <c r="B1984">
        <v>3</v>
      </c>
      <c r="C1984">
        <v>12</v>
      </c>
      <c r="D1984">
        <v>2015</v>
      </c>
      <c r="E1984" t="s">
        <v>518</v>
      </c>
      <c r="F1984" t="s">
        <v>30</v>
      </c>
      <c r="G1984" t="s">
        <v>986</v>
      </c>
      <c r="H1984" t="s">
        <v>14</v>
      </c>
      <c r="I1984" t="s">
        <v>61</v>
      </c>
      <c r="J1984" t="s">
        <v>3713</v>
      </c>
      <c r="K1984" t="s">
        <v>41</v>
      </c>
      <c r="L1984">
        <v>479.96</v>
      </c>
    </row>
    <row r="1985" spans="1:12" x14ac:dyDescent="0.3">
      <c r="A1985" t="s">
        <v>3714</v>
      </c>
      <c r="B1985">
        <v>25</v>
      </c>
      <c r="C1985">
        <v>11</v>
      </c>
      <c r="D1985">
        <v>2015</v>
      </c>
      <c r="E1985" t="s">
        <v>3020</v>
      </c>
      <c r="F1985" t="s">
        <v>12</v>
      </c>
      <c r="G1985" t="s">
        <v>2745</v>
      </c>
      <c r="H1985" t="s">
        <v>23</v>
      </c>
      <c r="I1985" t="s">
        <v>24</v>
      </c>
      <c r="J1985" t="s">
        <v>1884</v>
      </c>
      <c r="K1985" t="s">
        <v>26</v>
      </c>
      <c r="L1985">
        <v>320.88</v>
      </c>
    </row>
    <row r="1986" spans="1:12" x14ac:dyDescent="0.3">
      <c r="A1986" t="s">
        <v>3714</v>
      </c>
      <c r="B1986">
        <v>25</v>
      </c>
      <c r="C1986">
        <v>11</v>
      </c>
      <c r="D1986">
        <v>2015</v>
      </c>
      <c r="E1986" t="s">
        <v>3020</v>
      </c>
      <c r="F1986" t="s">
        <v>12</v>
      </c>
      <c r="G1986" t="s">
        <v>2745</v>
      </c>
      <c r="H1986" t="s">
        <v>23</v>
      </c>
      <c r="I1986" t="s">
        <v>24</v>
      </c>
      <c r="J1986" t="s">
        <v>2166</v>
      </c>
      <c r="K1986" t="s">
        <v>17</v>
      </c>
      <c r="L1986">
        <v>23.88</v>
      </c>
    </row>
    <row r="1987" spans="1:12" x14ac:dyDescent="0.3">
      <c r="A1987" t="s">
        <v>3714</v>
      </c>
      <c r="B1987">
        <v>25</v>
      </c>
      <c r="C1987">
        <v>11</v>
      </c>
      <c r="D1987">
        <v>2015</v>
      </c>
      <c r="E1987" t="s">
        <v>3020</v>
      </c>
      <c r="F1987" t="s">
        <v>12</v>
      </c>
      <c r="G1987" t="s">
        <v>2745</v>
      </c>
      <c r="H1987" t="s">
        <v>23</v>
      </c>
      <c r="I1987" t="s">
        <v>24</v>
      </c>
      <c r="J1987" t="s">
        <v>3238</v>
      </c>
      <c r="K1987" t="s">
        <v>26</v>
      </c>
      <c r="L1987">
        <v>26.76</v>
      </c>
    </row>
    <row r="1988" spans="1:12" x14ac:dyDescent="0.3">
      <c r="A1988" t="s">
        <v>3715</v>
      </c>
      <c r="B1988">
        <v>25</v>
      </c>
      <c r="C1988">
        <v>7</v>
      </c>
      <c r="D1988">
        <v>2017</v>
      </c>
      <c r="E1988" t="s">
        <v>1924</v>
      </c>
      <c r="F1988" t="s">
        <v>119</v>
      </c>
      <c r="G1988" t="s">
        <v>3716</v>
      </c>
      <c r="H1988" t="s">
        <v>14</v>
      </c>
      <c r="I1988" t="s">
        <v>90</v>
      </c>
      <c r="J1988" t="s">
        <v>868</v>
      </c>
      <c r="K1988" t="s">
        <v>41</v>
      </c>
      <c r="L1988">
        <v>1439.9760000000001</v>
      </c>
    </row>
    <row r="1989" spans="1:12" x14ac:dyDescent="0.3">
      <c r="A1989" t="s">
        <v>3717</v>
      </c>
      <c r="B1989">
        <v>9</v>
      </c>
      <c r="C1989">
        <v>11</v>
      </c>
      <c r="D1989">
        <v>2016</v>
      </c>
      <c r="E1989" t="s">
        <v>318</v>
      </c>
      <c r="F1989" t="s">
        <v>30</v>
      </c>
      <c r="G1989" t="s">
        <v>3604</v>
      </c>
      <c r="H1989" t="s">
        <v>14</v>
      </c>
      <c r="I1989" t="s">
        <v>61</v>
      </c>
      <c r="J1989" t="s">
        <v>3718</v>
      </c>
      <c r="K1989" t="s">
        <v>26</v>
      </c>
      <c r="L1989">
        <v>17.22</v>
      </c>
    </row>
    <row r="1990" spans="1:12" x14ac:dyDescent="0.3">
      <c r="A1990" t="s">
        <v>3717</v>
      </c>
      <c r="B1990">
        <v>9</v>
      </c>
      <c r="C1990">
        <v>11</v>
      </c>
      <c r="D1990">
        <v>2016</v>
      </c>
      <c r="E1990" t="s">
        <v>318</v>
      </c>
      <c r="F1990" t="s">
        <v>30</v>
      </c>
      <c r="G1990" t="s">
        <v>3604</v>
      </c>
      <c r="H1990" t="s">
        <v>14</v>
      </c>
      <c r="I1990" t="s">
        <v>61</v>
      </c>
      <c r="J1990" t="s">
        <v>3719</v>
      </c>
      <c r="K1990" t="s">
        <v>17</v>
      </c>
      <c r="L1990">
        <v>1024.3800000000001</v>
      </c>
    </row>
    <row r="1991" spans="1:12" x14ac:dyDescent="0.3">
      <c r="A1991" t="s">
        <v>3717</v>
      </c>
      <c r="B1991">
        <v>9</v>
      </c>
      <c r="C1991">
        <v>11</v>
      </c>
      <c r="D1991">
        <v>2016</v>
      </c>
      <c r="E1991" t="s">
        <v>318</v>
      </c>
      <c r="F1991" t="s">
        <v>30</v>
      </c>
      <c r="G1991" t="s">
        <v>3604</v>
      </c>
      <c r="H1991" t="s">
        <v>14</v>
      </c>
      <c r="I1991" t="s">
        <v>61</v>
      </c>
      <c r="J1991" t="s">
        <v>3720</v>
      </c>
      <c r="K1991" t="s">
        <v>26</v>
      </c>
      <c r="L1991">
        <v>26.22</v>
      </c>
    </row>
    <row r="1992" spans="1:12" x14ac:dyDescent="0.3">
      <c r="A1992" t="s">
        <v>3717</v>
      </c>
      <c r="B1992">
        <v>9</v>
      </c>
      <c r="C1992">
        <v>11</v>
      </c>
      <c r="D1992">
        <v>2016</v>
      </c>
      <c r="E1992" t="s">
        <v>318</v>
      </c>
      <c r="F1992" t="s">
        <v>30</v>
      </c>
      <c r="G1992" t="s">
        <v>3604</v>
      </c>
      <c r="H1992" t="s">
        <v>14</v>
      </c>
      <c r="I1992" t="s">
        <v>61</v>
      </c>
      <c r="J1992" t="s">
        <v>3721</v>
      </c>
      <c r="K1992" t="s">
        <v>26</v>
      </c>
      <c r="L1992">
        <v>17.34</v>
      </c>
    </row>
    <row r="1993" spans="1:12" x14ac:dyDescent="0.3">
      <c r="A1993" t="s">
        <v>3722</v>
      </c>
      <c r="B1993">
        <v>24</v>
      </c>
      <c r="C1993">
        <v>2</v>
      </c>
      <c r="D1993">
        <v>2018</v>
      </c>
      <c r="E1993" t="s">
        <v>2567</v>
      </c>
      <c r="F1993" t="s">
        <v>30</v>
      </c>
      <c r="G1993" t="s">
        <v>3716</v>
      </c>
      <c r="H1993" t="s">
        <v>14</v>
      </c>
      <c r="I1993" t="s">
        <v>90</v>
      </c>
      <c r="J1993" t="s">
        <v>2704</v>
      </c>
      <c r="K1993" t="s">
        <v>26</v>
      </c>
      <c r="L1993">
        <v>4.9560000000000004</v>
      </c>
    </row>
    <row r="1994" spans="1:12" x14ac:dyDescent="0.3">
      <c r="A1994" t="s">
        <v>3723</v>
      </c>
      <c r="B1994">
        <v>25</v>
      </c>
      <c r="C1994">
        <v>6</v>
      </c>
      <c r="D1994">
        <v>2018</v>
      </c>
      <c r="E1994" t="s">
        <v>2042</v>
      </c>
      <c r="F1994" t="s">
        <v>30</v>
      </c>
      <c r="G1994" t="s">
        <v>3417</v>
      </c>
      <c r="H1994" t="s">
        <v>60</v>
      </c>
      <c r="I1994" t="s">
        <v>24</v>
      </c>
      <c r="J1994" t="s">
        <v>1213</v>
      </c>
      <c r="K1994" t="s">
        <v>26</v>
      </c>
      <c r="L1994">
        <v>71.040000000000006</v>
      </c>
    </row>
    <row r="1995" spans="1:12" x14ac:dyDescent="0.3">
      <c r="A1995" t="s">
        <v>3723</v>
      </c>
      <c r="B1995">
        <v>25</v>
      </c>
      <c r="C1995">
        <v>6</v>
      </c>
      <c r="D1995">
        <v>2018</v>
      </c>
      <c r="E1995" t="s">
        <v>2042</v>
      </c>
      <c r="F1995" t="s">
        <v>30</v>
      </c>
      <c r="G1995" t="s">
        <v>3417</v>
      </c>
      <c r="H1995" t="s">
        <v>60</v>
      </c>
      <c r="I1995" t="s">
        <v>24</v>
      </c>
      <c r="J1995" t="s">
        <v>3724</v>
      </c>
      <c r="K1995" t="s">
        <v>26</v>
      </c>
      <c r="L1995">
        <v>5.3440000000000003</v>
      </c>
    </row>
    <row r="1996" spans="1:12" x14ac:dyDescent="0.3">
      <c r="A1996" t="s">
        <v>3723</v>
      </c>
      <c r="B1996">
        <v>25</v>
      </c>
      <c r="C1996">
        <v>6</v>
      </c>
      <c r="D1996">
        <v>2018</v>
      </c>
      <c r="E1996" t="s">
        <v>2042</v>
      </c>
      <c r="F1996" t="s">
        <v>30</v>
      </c>
      <c r="G1996" t="s">
        <v>3417</v>
      </c>
      <c r="H1996" t="s">
        <v>60</v>
      </c>
      <c r="I1996" t="s">
        <v>24</v>
      </c>
      <c r="J1996" t="s">
        <v>3725</v>
      </c>
      <c r="K1996" t="s">
        <v>26</v>
      </c>
      <c r="L1996">
        <v>11.304</v>
      </c>
    </row>
    <row r="1997" spans="1:12" x14ac:dyDescent="0.3">
      <c r="A1997" t="s">
        <v>3726</v>
      </c>
      <c r="B1997">
        <v>2</v>
      </c>
      <c r="C1997">
        <v>12</v>
      </c>
      <c r="D1997">
        <v>2018</v>
      </c>
      <c r="E1997" t="s">
        <v>2171</v>
      </c>
      <c r="F1997" t="s">
        <v>12</v>
      </c>
      <c r="G1997" t="s">
        <v>3727</v>
      </c>
      <c r="H1997" t="s">
        <v>14</v>
      </c>
      <c r="I1997" t="s">
        <v>61</v>
      </c>
      <c r="J1997" t="s">
        <v>3728</v>
      </c>
      <c r="K1997" t="s">
        <v>26</v>
      </c>
      <c r="L1997">
        <v>294.62</v>
      </c>
    </row>
    <row r="1998" spans="1:12" x14ac:dyDescent="0.3">
      <c r="A1998" t="s">
        <v>3726</v>
      </c>
      <c r="B1998">
        <v>2</v>
      </c>
      <c r="C1998">
        <v>12</v>
      </c>
      <c r="D1998">
        <v>2018</v>
      </c>
      <c r="E1998" t="s">
        <v>2171</v>
      </c>
      <c r="F1998" t="s">
        <v>12</v>
      </c>
      <c r="G1998" t="s">
        <v>3727</v>
      </c>
      <c r="H1998" t="s">
        <v>14</v>
      </c>
      <c r="I1998" t="s">
        <v>61</v>
      </c>
      <c r="J1998" t="s">
        <v>1398</v>
      </c>
      <c r="K1998" t="s">
        <v>17</v>
      </c>
      <c r="L1998">
        <v>8.7520000000000007</v>
      </c>
    </row>
    <row r="1999" spans="1:12" x14ac:dyDescent="0.3">
      <c r="A1999" t="s">
        <v>3729</v>
      </c>
      <c r="B1999">
        <v>6</v>
      </c>
      <c r="C1999">
        <v>2</v>
      </c>
      <c r="D1999">
        <v>2015</v>
      </c>
      <c r="E1999" t="s">
        <v>3730</v>
      </c>
      <c r="F1999" t="s">
        <v>119</v>
      </c>
      <c r="G1999" t="s">
        <v>3503</v>
      </c>
      <c r="H1999" t="s">
        <v>23</v>
      </c>
      <c r="I1999" t="s">
        <v>15</v>
      </c>
      <c r="J1999" t="s">
        <v>1556</v>
      </c>
      <c r="K1999" t="s">
        <v>26</v>
      </c>
      <c r="L1999">
        <v>15</v>
      </c>
    </row>
    <row r="2000" spans="1:12" x14ac:dyDescent="0.3">
      <c r="A2000" t="s">
        <v>3729</v>
      </c>
      <c r="B2000">
        <v>6</v>
      </c>
      <c r="C2000">
        <v>2</v>
      </c>
      <c r="D2000">
        <v>2015</v>
      </c>
      <c r="E2000" t="s">
        <v>3730</v>
      </c>
      <c r="F2000" t="s">
        <v>119</v>
      </c>
      <c r="G2000" t="s">
        <v>3503</v>
      </c>
      <c r="H2000" t="s">
        <v>23</v>
      </c>
      <c r="I2000" t="s">
        <v>15</v>
      </c>
      <c r="J2000" t="s">
        <v>851</v>
      </c>
      <c r="K2000" t="s">
        <v>41</v>
      </c>
      <c r="L2000">
        <v>161.61000000000001</v>
      </c>
    </row>
    <row r="2001" spans="1:12" x14ac:dyDescent="0.3">
      <c r="A2001" t="s">
        <v>3729</v>
      </c>
      <c r="B2001">
        <v>6</v>
      </c>
      <c r="C2001">
        <v>2</v>
      </c>
      <c r="D2001">
        <v>2015</v>
      </c>
      <c r="E2001" t="s">
        <v>3730</v>
      </c>
      <c r="F2001" t="s">
        <v>119</v>
      </c>
      <c r="G2001" t="s">
        <v>3503</v>
      </c>
      <c r="H2001" t="s">
        <v>23</v>
      </c>
      <c r="I2001" t="s">
        <v>15</v>
      </c>
      <c r="J2001" t="s">
        <v>3439</v>
      </c>
      <c r="K2001" t="s">
        <v>41</v>
      </c>
      <c r="L2001">
        <v>144.94999999999999</v>
      </c>
    </row>
    <row r="2002" spans="1:12" x14ac:dyDescent="0.3">
      <c r="A2002" t="s">
        <v>3731</v>
      </c>
      <c r="B2002">
        <v>11</v>
      </c>
      <c r="C2002">
        <v>4</v>
      </c>
      <c r="D2002">
        <v>2018</v>
      </c>
      <c r="E2002" t="s">
        <v>3561</v>
      </c>
      <c r="F2002" t="s">
        <v>30</v>
      </c>
      <c r="G2002" t="s">
        <v>3732</v>
      </c>
      <c r="H2002" t="s">
        <v>14</v>
      </c>
      <c r="I2002" t="s">
        <v>24</v>
      </c>
      <c r="J2002" t="s">
        <v>310</v>
      </c>
      <c r="K2002" t="s">
        <v>41</v>
      </c>
      <c r="L2002">
        <v>199.95</v>
      </c>
    </row>
    <row r="2003" spans="1:12" x14ac:dyDescent="0.3">
      <c r="A2003" t="s">
        <v>3731</v>
      </c>
      <c r="B2003">
        <v>11</v>
      </c>
      <c r="C2003">
        <v>4</v>
      </c>
      <c r="D2003">
        <v>2018</v>
      </c>
      <c r="E2003" t="s">
        <v>3561</v>
      </c>
      <c r="F2003" t="s">
        <v>30</v>
      </c>
      <c r="G2003" t="s">
        <v>3732</v>
      </c>
      <c r="H2003" t="s">
        <v>14</v>
      </c>
      <c r="I2003" t="s">
        <v>24</v>
      </c>
      <c r="J2003" t="s">
        <v>3192</v>
      </c>
      <c r="K2003" t="s">
        <v>26</v>
      </c>
      <c r="L2003">
        <v>41.86</v>
      </c>
    </row>
    <row r="2004" spans="1:12" x14ac:dyDescent="0.3">
      <c r="A2004" t="s">
        <v>3733</v>
      </c>
      <c r="B2004">
        <v>25</v>
      </c>
      <c r="C2004">
        <v>12</v>
      </c>
      <c r="D2004">
        <v>2018</v>
      </c>
      <c r="E2004" t="s">
        <v>724</v>
      </c>
      <c r="F2004" t="s">
        <v>12</v>
      </c>
      <c r="G2004" t="s">
        <v>3399</v>
      </c>
      <c r="H2004" t="s">
        <v>14</v>
      </c>
      <c r="I2004" t="s">
        <v>15</v>
      </c>
      <c r="J2004" t="s">
        <v>2671</v>
      </c>
      <c r="K2004" t="s">
        <v>26</v>
      </c>
      <c r="L2004">
        <v>95.94</v>
      </c>
    </row>
    <row r="2005" spans="1:12" x14ac:dyDescent="0.3">
      <c r="A2005" t="s">
        <v>3733</v>
      </c>
      <c r="B2005">
        <v>25</v>
      </c>
      <c r="C2005">
        <v>12</v>
      </c>
      <c r="D2005">
        <v>2018</v>
      </c>
      <c r="E2005" t="s">
        <v>724</v>
      </c>
      <c r="F2005" t="s">
        <v>12</v>
      </c>
      <c r="G2005" t="s">
        <v>3399</v>
      </c>
      <c r="H2005" t="s">
        <v>14</v>
      </c>
      <c r="I2005" t="s">
        <v>15</v>
      </c>
      <c r="J2005" t="s">
        <v>199</v>
      </c>
      <c r="K2005" t="s">
        <v>17</v>
      </c>
      <c r="L2005">
        <v>304.45</v>
      </c>
    </row>
    <row r="2006" spans="1:12" x14ac:dyDescent="0.3">
      <c r="A2006" t="s">
        <v>3734</v>
      </c>
      <c r="B2006">
        <v>11</v>
      </c>
      <c r="C2006">
        <v>4</v>
      </c>
      <c r="D2006">
        <v>2018</v>
      </c>
      <c r="E2006" t="s">
        <v>3561</v>
      </c>
      <c r="F2006" t="s">
        <v>30</v>
      </c>
      <c r="G2006" t="s">
        <v>2096</v>
      </c>
      <c r="H2006" t="s">
        <v>60</v>
      </c>
      <c r="I2006" t="s">
        <v>61</v>
      </c>
      <c r="J2006" t="s">
        <v>289</v>
      </c>
      <c r="K2006" t="s">
        <v>26</v>
      </c>
      <c r="L2006">
        <v>11.364000000000001</v>
      </c>
    </row>
    <row r="2007" spans="1:12" x14ac:dyDescent="0.3">
      <c r="A2007" t="s">
        <v>3735</v>
      </c>
      <c r="B2007">
        <v>31</v>
      </c>
      <c r="C2007">
        <v>12</v>
      </c>
      <c r="D2007">
        <v>2015</v>
      </c>
      <c r="E2007" t="s">
        <v>796</v>
      </c>
      <c r="F2007" t="s">
        <v>30</v>
      </c>
      <c r="G2007" t="s">
        <v>2104</v>
      </c>
      <c r="H2007" t="s">
        <v>23</v>
      </c>
      <c r="I2007" t="s">
        <v>61</v>
      </c>
      <c r="J2007" t="s">
        <v>2223</v>
      </c>
      <c r="K2007" t="s">
        <v>26</v>
      </c>
      <c r="L2007">
        <v>29.68</v>
      </c>
    </row>
    <row r="2008" spans="1:12" x14ac:dyDescent="0.3">
      <c r="A2008" t="s">
        <v>3735</v>
      </c>
      <c r="B2008">
        <v>31</v>
      </c>
      <c r="C2008">
        <v>12</v>
      </c>
      <c r="D2008">
        <v>2015</v>
      </c>
      <c r="E2008" t="s">
        <v>796</v>
      </c>
      <c r="F2008" t="s">
        <v>30</v>
      </c>
      <c r="G2008" t="s">
        <v>2104</v>
      </c>
      <c r="H2008" t="s">
        <v>23</v>
      </c>
      <c r="I2008" t="s">
        <v>61</v>
      </c>
      <c r="J2008" t="s">
        <v>690</v>
      </c>
      <c r="K2008" t="s">
        <v>41</v>
      </c>
      <c r="L2008">
        <v>47.53</v>
      </c>
    </row>
    <row r="2009" spans="1:12" x14ac:dyDescent="0.3">
      <c r="A2009" t="s">
        <v>3736</v>
      </c>
      <c r="B2009">
        <v>3</v>
      </c>
      <c r="C2009">
        <v>8</v>
      </c>
      <c r="D2009">
        <v>2018</v>
      </c>
      <c r="E2009" t="s">
        <v>2582</v>
      </c>
      <c r="F2009" t="s">
        <v>119</v>
      </c>
      <c r="G2009" t="s">
        <v>3153</v>
      </c>
      <c r="H2009" t="s">
        <v>14</v>
      </c>
      <c r="I2009" t="s">
        <v>61</v>
      </c>
      <c r="J2009" t="s">
        <v>3737</v>
      </c>
      <c r="K2009" t="s">
        <v>17</v>
      </c>
      <c r="L2009">
        <v>183.37200000000001</v>
      </c>
    </row>
    <row r="2010" spans="1:12" x14ac:dyDescent="0.3">
      <c r="A2010" t="s">
        <v>3738</v>
      </c>
      <c r="B2010">
        <v>15</v>
      </c>
      <c r="C2010">
        <v>11</v>
      </c>
      <c r="D2010">
        <v>2015</v>
      </c>
      <c r="E2010" t="s">
        <v>3740</v>
      </c>
      <c r="F2010" t="s">
        <v>30</v>
      </c>
      <c r="G2010" t="s">
        <v>2791</v>
      </c>
      <c r="H2010" t="s">
        <v>14</v>
      </c>
      <c r="I2010" t="s">
        <v>15</v>
      </c>
      <c r="J2010" t="s">
        <v>3133</v>
      </c>
      <c r="K2010" t="s">
        <v>26</v>
      </c>
      <c r="L2010">
        <v>4.2240000000000002</v>
      </c>
    </row>
    <row r="2011" spans="1:12" x14ac:dyDescent="0.3">
      <c r="A2011" t="s">
        <v>3738</v>
      </c>
      <c r="B2011">
        <v>15</v>
      </c>
      <c r="C2011">
        <v>11</v>
      </c>
      <c r="D2011">
        <v>2015</v>
      </c>
      <c r="E2011" t="s">
        <v>3740</v>
      </c>
      <c r="F2011" t="s">
        <v>30</v>
      </c>
      <c r="G2011" t="s">
        <v>2791</v>
      </c>
      <c r="H2011" t="s">
        <v>14</v>
      </c>
      <c r="I2011" t="s">
        <v>15</v>
      </c>
      <c r="J2011" t="s">
        <v>241</v>
      </c>
      <c r="K2011" t="s">
        <v>26</v>
      </c>
      <c r="L2011">
        <v>333.05599999999998</v>
      </c>
    </row>
    <row r="2012" spans="1:12" x14ac:dyDescent="0.3">
      <c r="A2012" t="s">
        <v>3738</v>
      </c>
      <c r="B2012">
        <v>15</v>
      </c>
      <c r="C2012">
        <v>11</v>
      </c>
      <c r="D2012">
        <v>2015</v>
      </c>
      <c r="E2012" t="s">
        <v>3740</v>
      </c>
      <c r="F2012" t="s">
        <v>30</v>
      </c>
      <c r="G2012" t="s">
        <v>2791</v>
      </c>
      <c r="H2012" t="s">
        <v>14</v>
      </c>
      <c r="I2012" t="s">
        <v>15</v>
      </c>
      <c r="J2012" t="s">
        <v>1614</v>
      </c>
      <c r="K2012" t="s">
        <v>26</v>
      </c>
      <c r="L2012">
        <v>24.896000000000001</v>
      </c>
    </row>
    <row r="2013" spans="1:12" x14ac:dyDescent="0.3">
      <c r="A2013" t="s">
        <v>3741</v>
      </c>
      <c r="B2013">
        <v>11</v>
      </c>
      <c r="C2013">
        <v>12</v>
      </c>
      <c r="D2013">
        <v>2016</v>
      </c>
      <c r="E2013" t="s">
        <v>1337</v>
      </c>
      <c r="F2013" t="s">
        <v>930</v>
      </c>
      <c r="G2013" t="s">
        <v>3742</v>
      </c>
      <c r="H2013" t="s">
        <v>14</v>
      </c>
      <c r="I2013" t="s">
        <v>61</v>
      </c>
      <c r="J2013" t="s">
        <v>1688</v>
      </c>
      <c r="K2013" t="s">
        <v>41</v>
      </c>
      <c r="L2013">
        <v>159.98400000000001</v>
      </c>
    </row>
    <row r="2014" spans="1:12" x14ac:dyDescent="0.3">
      <c r="A2014" t="s">
        <v>3741</v>
      </c>
      <c r="B2014">
        <v>11</v>
      </c>
      <c r="C2014">
        <v>12</v>
      </c>
      <c r="D2014">
        <v>2016</v>
      </c>
      <c r="E2014" t="s">
        <v>1337</v>
      </c>
      <c r="F2014" t="s">
        <v>930</v>
      </c>
      <c r="G2014" t="s">
        <v>3742</v>
      </c>
      <c r="H2014" t="s">
        <v>14</v>
      </c>
      <c r="I2014" t="s">
        <v>61</v>
      </c>
      <c r="J2014" t="s">
        <v>3743</v>
      </c>
      <c r="K2014" t="s">
        <v>26</v>
      </c>
      <c r="L2014">
        <v>46.344000000000001</v>
      </c>
    </row>
    <row r="2015" spans="1:12" x14ac:dyDescent="0.3">
      <c r="A2015" t="s">
        <v>3744</v>
      </c>
      <c r="B2015">
        <v>18</v>
      </c>
      <c r="C2015">
        <v>9</v>
      </c>
      <c r="D2015">
        <v>2017</v>
      </c>
      <c r="E2015" t="s">
        <v>213</v>
      </c>
      <c r="F2015" t="s">
        <v>30</v>
      </c>
      <c r="G2015" t="s">
        <v>3745</v>
      </c>
      <c r="H2015" t="s">
        <v>14</v>
      </c>
      <c r="I2015" t="s">
        <v>15</v>
      </c>
      <c r="J2015" t="s">
        <v>3448</v>
      </c>
      <c r="K2015" t="s">
        <v>17</v>
      </c>
      <c r="L2015">
        <v>350.98</v>
      </c>
    </row>
    <row r="2016" spans="1:12" x14ac:dyDescent="0.3">
      <c r="A2016" t="s">
        <v>3744</v>
      </c>
      <c r="B2016">
        <v>18</v>
      </c>
      <c r="C2016">
        <v>9</v>
      </c>
      <c r="D2016">
        <v>2017</v>
      </c>
      <c r="E2016" t="s">
        <v>213</v>
      </c>
      <c r="F2016" t="s">
        <v>30</v>
      </c>
      <c r="G2016" t="s">
        <v>3745</v>
      </c>
      <c r="H2016" t="s">
        <v>14</v>
      </c>
      <c r="I2016" t="s">
        <v>15</v>
      </c>
      <c r="J2016" t="s">
        <v>3746</v>
      </c>
      <c r="K2016" t="s">
        <v>26</v>
      </c>
      <c r="L2016">
        <v>13.08</v>
      </c>
    </row>
    <row r="2017" spans="1:12" x14ac:dyDescent="0.3">
      <c r="A2017" t="s">
        <v>3744</v>
      </c>
      <c r="B2017">
        <v>18</v>
      </c>
      <c r="C2017">
        <v>9</v>
      </c>
      <c r="D2017">
        <v>2017</v>
      </c>
      <c r="E2017" t="s">
        <v>213</v>
      </c>
      <c r="F2017" t="s">
        <v>30</v>
      </c>
      <c r="G2017" t="s">
        <v>3745</v>
      </c>
      <c r="H2017" t="s">
        <v>14</v>
      </c>
      <c r="I2017" t="s">
        <v>15</v>
      </c>
      <c r="J2017" t="s">
        <v>2649</v>
      </c>
      <c r="K2017" t="s">
        <v>26</v>
      </c>
      <c r="L2017">
        <v>900.08</v>
      </c>
    </row>
    <row r="2018" spans="1:12" x14ac:dyDescent="0.3">
      <c r="A2018" t="s">
        <v>3747</v>
      </c>
      <c r="B2018">
        <v>19</v>
      </c>
      <c r="C2018">
        <v>3</v>
      </c>
      <c r="D2018">
        <v>2016</v>
      </c>
      <c r="E2018" t="s">
        <v>1891</v>
      </c>
      <c r="F2018" t="s">
        <v>30</v>
      </c>
      <c r="G2018" t="s">
        <v>1969</v>
      </c>
      <c r="H2018" t="s">
        <v>14</v>
      </c>
      <c r="I2018" t="s">
        <v>24</v>
      </c>
      <c r="J2018" t="s">
        <v>3163</v>
      </c>
      <c r="K2018" t="s">
        <v>26</v>
      </c>
      <c r="L2018">
        <v>17.568000000000001</v>
      </c>
    </row>
    <row r="2019" spans="1:12" x14ac:dyDescent="0.3">
      <c r="A2019" t="s">
        <v>3747</v>
      </c>
      <c r="B2019">
        <v>19</v>
      </c>
      <c r="C2019">
        <v>3</v>
      </c>
      <c r="D2019">
        <v>2016</v>
      </c>
      <c r="E2019" t="s">
        <v>1891</v>
      </c>
      <c r="F2019" t="s">
        <v>30</v>
      </c>
      <c r="G2019" t="s">
        <v>1969</v>
      </c>
      <c r="H2019" t="s">
        <v>14</v>
      </c>
      <c r="I2019" t="s">
        <v>24</v>
      </c>
      <c r="J2019" t="s">
        <v>25</v>
      </c>
      <c r="K2019" t="s">
        <v>26</v>
      </c>
      <c r="L2019">
        <v>14.62</v>
      </c>
    </row>
    <row r="2020" spans="1:12" x14ac:dyDescent="0.3">
      <c r="A2020" t="s">
        <v>3747</v>
      </c>
      <c r="B2020">
        <v>19</v>
      </c>
      <c r="C2020">
        <v>3</v>
      </c>
      <c r="D2020">
        <v>2016</v>
      </c>
      <c r="E2020" t="s">
        <v>1891</v>
      </c>
      <c r="F2020" t="s">
        <v>30</v>
      </c>
      <c r="G2020" t="s">
        <v>1969</v>
      </c>
      <c r="H2020" t="s">
        <v>14</v>
      </c>
      <c r="I2020" t="s">
        <v>24</v>
      </c>
      <c r="J2020" t="s">
        <v>3212</v>
      </c>
      <c r="K2020" t="s">
        <v>26</v>
      </c>
      <c r="L2020">
        <v>33.36</v>
      </c>
    </row>
    <row r="2021" spans="1:12" x14ac:dyDescent="0.3">
      <c r="A2021" t="s">
        <v>3747</v>
      </c>
      <c r="B2021">
        <v>19</v>
      </c>
      <c r="C2021">
        <v>3</v>
      </c>
      <c r="D2021">
        <v>2016</v>
      </c>
      <c r="E2021" t="s">
        <v>1891</v>
      </c>
      <c r="F2021" t="s">
        <v>30</v>
      </c>
      <c r="G2021" t="s">
        <v>1969</v>
      </c>
      <c r="H2021" t="s">
        <v>14</v>
      </c>
      <c r="I2021" t="s">
        <v>24</v>
      </c>
      <c r="J2021" t="s">
        <v>569</v>
      </c>
      <c r="K2021" t="s">
        <v>26</v>
      </c>
      <c r="L2021">
        <v>40.14</v>
      </c>
    </row>
    <row r="2022" spans="1:12" x14ac:dyDescent="0.3">
      <c r="A2022" t="s">
        <v>3748</v>
      </c>
      <c r="B2022">
        <v>19</v>
      </c>
      <c r="C2022">
        <v>9</v>
      </c>
      <c r="D2022">
        <v>2017</v>
      </c>
      <c r="E2022" t="s">
        <v>3749</v>
      </c>
      <c r="F2022" t="s">
        <v>119</v>
      </c>
      <c r="G2022" t="s">
        <v>3750</v>
      </c>
      <c r="H2022" t="s">
        <v>60</v>
      </c>
      <c r="I2022" t="s">
        <v>90</v>
      </c>
      <c r="J2022" t="s">
        <v>1474</v>
      </c>
      <c r="K2022" t="s">
        <v>26</v>
      </c>
      <c r="L2022">
        <v>1606.23</v>
      </c>
    </row>
    <row r="2023" spans="1:12" x14ac:dyDescent="0.3">
      <c r="A2023" t="s">
        <v>3748</v>
      </c>
      <c r="B2023">
        <v>19</v>
      </c>
      <c r="C2023">
        <v>9</v>
      </c>
      <c r="D2023">
        <v>2017</v>
      </c>
      <c r="E2023" t="s">
        <v>3749</v>
      </c>
      <c r="F2023" t="s">
        <v>119</v>
      </c>
      <c r="G2023" t="s">
        <v>3750</v>
      </c>
      <c r="H2023" t="s">
        <v>60</v>
      </c>
      <c r="I2023" t="s">
        <v>90</v>
      </c>
      <c r="J2023" t="s">
        <v>394</v>
      </c>
      <c r="K2023" t="s">
        <v>26</v>
      </c>
      <c r="L2023">
        <v>17.04</v>
      </c>
    </row>
    <row r="2024" spans="1:12" x14ac:dyDescent="0.3">
      <c r="A2024" t="s">
        <v>3748</v>
      </c>
      <c r="B2024">
        <v>19</v>
      </c>
      <c r="C2024">
        <v>9</v>
      </c>
      <c r="D2024">
        <v>2017</v>
      </c>
      <c r="E2024" t="s">
        <v>3749</v>
      </c>
      <c r="F2024" t="s">
        <v>119</v>
      </c>
      <c r="G2024" t="s">
        <v>3750</v>
      </c>
      <c r="H2024" t="s">
        <v>60</v>
      </c>
      <c r="I2024" t="s">
        <v>90</v>
      </c>
      <c r="J2024" t="s">
        <v>2137</v>
      </c>
      <c r="K2024" t="s">
        <v>26</v>
      </c>
      <c r="L2024">
        <v>49.53</v>
      </c>
    </row>
    <row r="2025" spans="1:12" x14ac:dyDescent="0.3">
      <c r="A2025" t="s">
        <v>3748</v>
      </c>
      <c r="B2025">
        <v>19</v>
      </c>
      <c r="C2025">
        <v>9</v>
      </c>
      <c r="D2025">
        <v>2017</v>
      </c>
      <c r="E2025" t="s">
        <v>3749</v>
      </c>
      <c r="F2025" t="s">
        <v>119</v>
      </c>
      <c r="G2025" t="s">
        <v>3750</v>
      </c>
      <c r="H2025" t="s">
        <v>60</v>
      </c>
      <c r="I2025" t="s">
        <v>90</v>
      </c>
      <c r="J2025" t="s">
        <v>1835</v>
      </c>
      <c r="K2025" t="s">
        <v>17</v>
      </c>
      <c r="L2025">
        <v>872.32</v>
      </c>
    </row>
    <row r="2026" spans="1:12" x14ac:dyDescent="0.3">
      <c r="A2026" t="s">
        <v>3751</v>
      </c>
      <c r="B2026">
        <v>20</v>
      </c>
      <c r="C2026">
        <v>8</v>
      </c>
      <c r="D2026">
        <v>2018</v>
      </c>
      <c r="E2026" t="s">
        <v>3069</v>
      </c>
      <c r="F2026" t="s">
        <v>12</v>
      </c>
      <c r="G2026" t="s">
        <v>2695</v>
      </c>
      <c r="H2026" t="s">
        <v>14</v>
      </c>
      <c r="I2026" t="s">
        <v>24</v>
      </c>
      <c r="J2026" t="s">
        <v>2902</v>
      </c>
      <c r="K2026" t="s">
        <v>26</v>
      </c>
      <c r="L2026">
        <v>239.12</v>
      </c>
    </row>
    <row r="2027" spans="1:12" x14ac:dyDescent="0.3">
      <c r="A2027" t="s">
        <v>3753</v>
      </c>
      <c r="B2027">
        <v>13</v>
      </c>
      <c r="C2027">
        <v>3</v>
      </c>
      <c r="D2027">
        <v>2016</v>
      </c>
      <c r="E2027" t="s">
        <v>3755</v>
      </c>
      <c r="F2027" t="s">
        <v>119</v>
      </c>
      <c r="G2027" t="s">
        <v>3247</v>
      </c>
      <c r="H2027" t="s">
        <v>14</v>
      </c>
      <c r="I2027" t="s">
        <v>24</v>
      </c>
      <c r="J2027" t="s">
        <v>1824</v>
      </c>
      <c r="K2027" t="s">
        <v>17</v>
      </c>
      <c r="L2027">
        <v>141.96</v>
      </c>
    </row>
    <row r="2028" spans="1:12" x14ac:dyDescent="0.3">
      <c r="A2028" t="s">
        <v>3756</v>
      </c>
      <c r="B2028">
        <v>8</v>
      </c>
      <c r="C2028">
        <v>9</v>
      </c>
      <c r="D2028">
        <v>2017</v>
      </c>
      <c r="E2028" t="s">
        <v>1016</v>
      </c>
      <c r="F2028" t="s">
        <v>12</v>
      </c>
      <c r="G2028" t="s">
        <v>562</v>
      </c>
      <c r="H2028" t="s">
        <v>60</v>
      </c>
      <c r="I2028" t="s">
        <v>24</v>
      </c>
      <c r="J2028" t="s">
        <v>968</v>
      </c>
      <c r="K2028" t="s">
        <v>26</v>
      </c>
      <c r="L2028">
        <v>33.024000000000001</v>
      </c>
    </row>
    <row r="2029" spans="1:12" x14ac:dyDescent="0.3">
      <c r="A2029" t="s">
        <v>3756</v>
      </c>
      <c r="B2029">
        <v>8</v>
      </c>
      <c r="C2029">
        <v>9</v>
      </c>
      <c r="D2029">
        <v>2017</v>
      </c>
      <c r="E2029" t="s">
        <v>1016</v>
      </c>
      <c r="F2029" t="s">
        <v>12</v>
      </c>
      <c r="G2029" t="s">
        <v>562</v>
      </c>
      <c r="H2029" t="s">
        <v>60</v>
      </c>
      <c r="I2029" t="s">
        <v>24</v>
      </c>
      <c r="J2029" t="s">
        <v>1541</v>
      </c>
      <c r="K2029" t="s">
        <v>26</v>
      </c>
      <c r="L2029">
        <v>67.135999999999996</v>
      </c>
    </row>
    <row r="2030" spans="1:12" x14ac:dyDescent="0.3">
      <c r="A2030" t="s">
        <v>3757</v>
      </c>
      <c r="B2030">
        <v>26</v>
      </c>
      <c r="C2030">
        <v>11</v>
      </c>
      <c r="D2030">
        <v>2016</v>
      </c>
      <c r="E2030" t="s">
        <v>189</v>
      </c>
      <c r="F2030" t="s">
        <v>30</v>
      </c>
      <c r="G2030" t="s">
        <v>1999</v>
      </c>
      <c r="H2030" t="s">
        <v>23</v>
      </c>
      <c r="I2030" t="s">
        <v>90</v>
      </c>
      <c r="J2030" t="s">
        <v>568</v>
      </c>
      <c r="K2030" t="s">
        <v>26</v>
      </c>
      <c r="L2030">
        <v>14.73</v>
      </c>
    </row>
    <row r="2031" spans="1:12" x14ac:dyDescent="0.3">
      <c r="A2031" t="s">
        <v>3757</v>
      </c>
      <c r="B2031">
        <v>26</v>
      </c>
      <c r="C2031">
        <v>11</v>
      </c>
      <c r="D2031">
        <v>2016</v>
      </c>
      <c r="E2031" t="s">
        <v>189</v>
      </c>
      <c r="F2031" t="s">
        <v>30</v>
      </c>
      <c r="G2031" t="s">
        <v>1999</v>
      </c>
      <c r="H2031" t="s">
        <v>23</v>
      </c>
      <c r="I2031" t="s">
        <v>90</v>
      </c>
      <c r="J2031" t="s">
        <v>3758</v>
      </c>
      <c r="K2031" t="s">
        <v>26</v>
      </c>
      <c r="L2031">
        <v>104.9</v>
      </c>
    </row>
    <row r="2032" spans="1:12" x14ac:dyDescent="0.3">
      <c r="A2032" t="s">
        <v>3757</v>
      </c>
      <c r="B2032">
        <v>26</v>
      </c>
      <c r="C2032">
        <v>11</v>
      </c>
      <c r="D2032">
        <v>2016</v>
      </c>
      <c r="E2032" t="s">
        <v>189</v>
      </c>
      <c r="F2032" t="s">
        <v>30</v>
      </c>
      <c r="G2032" t="s">
        <v>1999</v>
      </c>
      <c r="H2032" t="s">
        <v>23</v>
      </c>
      <c r="I2032" t="s">
        <v>90</v>
      </c>
      <c r="J2032" t="s">
        <v>2328</v>
      </c>
      <c r="K2032" t="s">
        <v>26</v>
      </c>
      <c r="L2032">
        <v>61.04</v>
      </c>
    </row>
    <row r="2033" spans="1:12" x14ac:dyDescent="0.3">
      <c r="A2033" t="s">
        <v>3757</v>
      </c>
      <c r="B2033">
        <v>26</v>
      </c>
      <c r="C2033">
        <v>11</v>
      </c>
      <c r="D2033">
        <v>2016</v>
      </c>
      <c r="E2033" t="s">
        <v>189</v>
      </c>
      <c r="F2033" t="s">
        <v>30</v>
      </c>
      <c r="G2033" t="s">
        <v>1999</v>
      </c>
      <c r="H2033" t="s">
        <v>23</v>
      </c>
      <c r="I2033" t="s">
        <v>90</v>
      </c>
      <c r="J2033" t="s">
        <v>3091</v>
      </c>
      <c r="K2033" t="s">
        <v>26</v>
      </c>
      <c r="L2033">
        <v>10.95</v>
      </c>
    </row>
    <row r="2034" spans="1:12" x14ac:dyDescent="0.3">
      <c r="A2034" t="s">
        <v>3759</v>
      </c>
      <c r="B2034">
        <v>9</v>
      </c>
      <c r="C2034">
        <v>12</v>
      </c>
      <c r="D2034">
        <v>2017</v>
      </c>
      <c r="E2034" t="s">
        <v>82</v>
      </c>
      <c r="F2034" t="s">
        <v>30</v>
      </c>
      <c r="G2034" t="s">
        <v>2071</v>
      </c>
      <c r="H2034" t="s">
        <v>23</v>
      </c>
      <c r="I2034" t="s">
        <v>61</v>
      </c>
      <c r="J2034" t="s">
        <v>2072</v>
      </c>
      <c r="K2034" t="s">
        <v>26</v>
      </c>
      <c r="L2034">
        <v>9.3919999999999995</v>
      </c>
    </row>
    <row r="2035" spans="1:12" x14ac:dyDescent="0.3">
      <c r="A2035" t="s">
        <v>3759</v>
      </c>
      <c r="B2035">
        <v>9</v>
      </c>
      <c r="C2035">
        <v>12</v>
      </c>
      <c r="D2035">
        <v>2017</v>
      </c>
      <c r="E2035" t="s">
        <v>82</v>
      </c>
      <c r="F2035" t="s">
        <v>30</v>
      </c>
      <c r="G2035" t="s">
        <v>2071</v>
      </c>
      <c r="H2035" t="s">
        <v>23</v>
      </c>
      <c r="I2035" t="s">
        <v>61</v>
      </c>
      <c r="J2035" t="s">
        <v>3449</v>
      </c>
      <c r="K2035" t="s">
        <v>26</v>
      </c>
      <c r="L2035">
        <v>9.3279999999999994</v>
      </c>
    </row>
    <row r="2036" spans="1:12" x14ac:dyDescent="0.3">
      <c r="A2036" t="s">
        <v>3760</v>
      </c>
      <c r="B2036">
        <v>25</v>
      </c>
      <c r="C2036">
        <v>9</v>
      </c>
      <c r="D2036">
        <v>2018</v>
      </c>
      <c r="E2036" t="s">
        <v>1697</v>
      </c>
      <c r="F2036" t="s">
        <v>30</v>
      </c>
      <c r="G2036" t="s">
        <v>3761</v>
      </c>
      <c r="H2036" t="s">
        <v>14</v>
      </c>
      <c r="I2036" t="s">
        <v>61</v>
      </c>
      <c r="J2036" t="s">
        <v>2536</v>
      </c>
      <c r="K2036" t="s">
        <v>26</v>
      </c>
      <c r="L2036">
        <v>8.26</v>
      </c>
    </row>
    <row r="2037" spans="1:12" x14ac:dyDescent="0.3">
      <c r="A2037" t="s">
        <v>3760</v>
      </c>
      <c r="B2037">
        <v>25</v>
      </c>
      <c r="C2037">
        <v>9</v>
      </c>
      <c r="D2037">
        <v>2018</v>
      </c>
      <c r="E2037" t="s">
        <v>1697</v>
      </c>
      <c r="F2037" t="s">
        <v>30</v>
      </c>
      <c r="G2037" t="s">
        <v>3761</v>
      </c>
      <c r="H2037" t="s">
        <v>14</v>
      </c>
      <c r="I2037" t="s">
        <v>61</v>
      </c>
      <c r="J2037" t="s">
        <v>170</v>
      </c>
      <c r="K2037" t="s">
        <v>17</v>
      </c>
      <c r="L2037">
        <v>269.97000000000003</v>
      </c>
    </row>
    <row r="2038" spans="1:12" x14ac:dyDescent="0.3">
      <c r="A2038" t="s">
        <v>3762</v>
      </c>
      <c r="B2038">
        <v>23</v>
      </c>
      <c r="C2038">
        <v>1</v>
      </c>
      <c r="D2038">
        <v>2016</v>
      </c>
      <c r="E2038" t="s">
        <v>3764</v>
      </c>
      <c r="F2038" t="s">
        <v>30</v>
      </c>
      <c r="G2038" t="s">
        <v>1223</v>
      </c>
      <c r="H2038" t="s">
        <v>60</v>
      </c>
      <c r="I2038" t="s">
        <v>24</v>
      </c>
      <c r="J2038" t="s">
        <v>1041</v>
      </c>
      <c r="K2038" t="s">
        <v>26</v>
      </c>
      <c r="L2038">
        <v>29.04</v>
      </c>
    </row>
    <row r="2039" spans="1:12" x14ac:dyDescent="0.3">
      <c r="A2039" t="s">
        <v>3762</v>
      </c>
      <c r="B2039">
        <v>23</v>
      </c>
      <c r="C2039">
        <v>1</v>
      </c>
      <c r="D2039">
        <v>2016</v>
      </c>
      <c r="E2039" t="s">
        <v>3764</v>
      </c>
      <c r="F2039" t="s">
        <v>30</v>
      </c>
      <c r="G2039" t="s">
        <v>1223</v>
      </c>
      <c r="H2039" t="s">
        <v>60</v>
      </c>
      <c r="I2039" t="s">
        <v>24</v>
      </c>
      <c r="J2039" t="s">
        <v>3348</v>
      </c>
      <c r="K2039" t="s">
        <v>26</v>
      </c>
      <c r="L2039">
        <v>14.62</v>
      </c>
    </row>
    <row r="2040" spans="1:12" x14ac:dyDescent="0.3">
      <c r="A2040" t="s">
        <v>3765</v>
      </c>
      <c r="B2040">
        <v>18</v>
      </c>
      <c r="C2040">
        <v>6</v>
      </c>
      <c r="D2040">
        <v>2016</v>
      </c>
      <c r="E2040" t="s">
        <v>3194</v>
      </c>
      <c r="F2040" t="s">
        <v>30</v>
      </c>
      <c r="G2040" t="s">
        <v>2389</v>
      </c>
      <c r="H2040" t="s">
        <v>60</v>
      </c>
      <c r="I2040" t="s">
        <v>24</v>
      </c>
      <c r="J2040" t="s">
        <v>3766</v>
      </c>
      <c r="K2040" t="s">
        <v>26</v>
      </c>
      <c r="L2040">
        <v>11.952</v>
      </c>
    </row>
    <row r="2041" spans="1:12" x14ac:dyDescent="0.3">
      <c r="A2041" t="s">
        <v>3765</v>
      </c>
      <c r="B2041">
        <v>18</v>
      </c>
      <c r="C2041">
        <v>6</v>
      </c>
      <c r="D2041">
        <v>2016</v>
      </c>
      <c r="E2041" t="s">
        <v>3194</v>
      </c>
      <c r="F2041" t="s">
        <v>30</v>
      </c>
      <c r="G2041" t="s">
        <v>2389</v>
      </c>
      <c r="H2041" t="s">
        <v>60</v>
      </c>
      <c r="I2041" t="s">
        <v>24</v>
      </c>
      <c r="J2041" t="s">
        <v>2563</v>
      </c>
      <c r="K2041" t="s">
        <v>26</v>
      </c>
      <c r="L2041">
        <v>4.5359999999999996</v>
      </c>
    </row>
    <row r="2042" spans="1:12" x14ac:dyDescent="0.3">
      <c r="A2042" t="s">
        <v>3765</v>
      </c>
      <c r="B2042">
        <v>18</v>
      </c>
      <c r="C2042">
        <v>6</v>
      </c>
      <c r="D2042">
        <v>2016</v>
      </c>
      <c r="E2042" t="s">
        <v>3194</v>
      </c>
      <c r="F2042" t="s">
        <v>30</v>
      </c>
      <c r="G2042" t="s">
        <v>2389</v>
      </c>
      <c r="H2042" t="s">
        <v>60</v>
      </c>
      <c r="I2042" t="s">
        <v>24</v>
      </c>
      <c r="J2042" t="s">
        <v>2328</v>
      </c>
      <c r="K2042" t="s">
        <v>26</v>
      </c>
      <c r="L2042">
        <v>9.1560000000000006</v>
      </c>
    </row>
    <row r="2043" spans="1:12" x14ac:dyDescent="0.3">
      <c r="A2043" t="s">
        <v>3765</v>
      </c>
      <c r="B2043">
        <v>18</v>
      </c>
      <c r="C2043">
        <v>6</v>
      </c>
      <c r="D2043">
        <v>2016</v>
      </c>
      <c r="E2043" t="s">
        <v>3194</v>
      </c>
      <c r="F2043" t="s">
        <v>30</v>
      </c>
      <c r="G2043" t="s">
        <v>2389</v>
      </c>
      <c r="H2043" t="s">
        <v>60</v>
      </c>
      <c r="I2043" t="s">
        <v>24</v>
      </c>
      <c r="J2043" t="s">
        <v>3536</v>
      </c>
      <c r="K2043" t="s">
        <v>17</v>
      </c>
      <c r="L2043">
        <v>75.36</v>
      </c>
    </row>
    <row r="2044" spans="1:12" x14ac:dyDescent="0.3">
      <c r="A2044" t="s">
        <v>3767</v>
      </c>
      <c r="B2044">
        <v>2</v>
      </c>
      <c r="C2044">
        <v>10</v>
      </c>
      <c r="D2044">
        <v>2016</v>
      </c>
      <c r="E2044" t="s">
        <v>3768</v>
      </c>
      <c r="F2044" t="s">
        <v>30</v>
      </c>
      <c r="G2044" t="s">
        <v>1139</v>
      </c>
      <c r="H2044" t="s">
        <v>23</v>
      </c>
      <c r="I2044" t="s">
        <v>24</v>
      </c>
      <c r="J2044" t="s">
        <v>3769</v>
      </c>
      <c r="K2044" t="s">
        <v>26</v>
      </c>
      <c r="L2044">
        <v>57.503999999999998</v>
      </c>
    </row>
    <row r="2045" spans="1:12" x14ac:dyDescent="0.3">
      <c r="A2045" t="s">
        <v>3770</v>
      </c>
      <c r="B2045">
        <v>18</v>
      </c>
      <c r="C2045">
        <v>11</v>
      </c>
      <c r="D2045">
        <v>2018</v>
      </c>
      <c r="E2045" t="s">
        <v>325</v>
      </c>
      <c r="F2045" t="s">
        <v>30</v>
      </c>
      <c r="G2045" t="s">
        <v>3040</v>
      </c>
      <c r="H2045" t="s">
        <v>23</v>
      </c>
      <c r="I2045" t="s">
        <v>90</v>
      </c>
      <c r="J2045" t="s">
        <v>2702</v>
      </c>
      <c r="K2045" t="s">
        <v>26</v>
      </c>
      <c r="L2045">
        <v>38.863999999999997</v>
      </c>
    </row>
    <row r="2046" spans="1:12" x14ac:dyDescent="0.3">
      <c r="A2046" t="s">
        <v>3771</v>
      </c>
      <c r="B2046">
        <v>17</v>
      </c>
      <c r="C2046">
        <v>8</v>
      </c>
      <c r="D2046">
        <v>2015</v>
      </c>
      <c r="E2046" t="s">
        <v>3773</v>
      </c>
      <c r="F2046" t="s">
        <v>30</v>
      </c>
      <c r="G2046" t="s">
        <v>83</v>
      </c>
      <c r="H2046" t="s">
        <v>23</v>
      </c>
      <c r="I2046" t="s">
        <v>61</v>
      </c>
      <c r="J2046" t="s">
        <v>2928</v>
      </c>
      <c r="K2046" t="s">
        <v>26</v>
      </c>
      <c r="L2046">
        <v>15.552</v>
      </c>
    </row>
    <row r="2047" spans="1:12" x14ac:dyDescent="0.3">
      <c r="A2047" t="s">
        <v>3774</v>
      </c>
      <c r="B2047">
        <v>17</v>
      </c>
      <c r="C2047">
        <v>7</v>
      </c>
      <c r="D2047">
        <v>2017</v>
      </c>
      <c r="E2047" t="s">
        <v>1466</v>
      </c>
      <c r="F2047" t="s">
        <v>30</v>
      </c>
      <c r="G2047" t="s">
        <v>3775</v>
      </c>
      <c r="H2047" t="s">
        <v>23</v>
      </c>
      <c r="I2047" t="s">
        <v>90</v>
      </c>
      <c r="J2047" t="s">
        <v>2114</v>
      </c>
      <c r="K2047" t="s">
        <v>26</v>
      </c>
      <c r="L2047">
        <v>162.63999999999999</v>
      </c>
    </row>
    <row r="2048" spans="1:12" x14ac:dyDescent="0.3">
      <c r="A2048" t="s">
        <v>3774</v>
      </c>
      <c r="B2048">
        <v>17</v>
      </c>
      <c r="C2048">
        <v>7</v>
      </c>
      <c r="D2048">
        <v>2017</v>
      </c>
      <c r="E2048" t="s">
        <v>1466</v>
      </c>
      <c r="F2048" t="s">
        <v>30</v>
      </c>
      <c r="G2048" t="s">
        <v>3775</v>
      </c>
      <c r="H2048" t="s">
        <v>23</v>
      </c>
      <c r="I2048" t="s">
        <v>90</v>
      </c>
      <c r="J2048" t="s">
        <v>751</v>
      </c>
      <c r="K2048" t="s">
        <v>41</v>
      </c>
      <c r="L2048">
        <v>597</v>
      </c>
    </row>
    <row r="2049" spans="1:12" x14ac:dyDescent="0.3">
      <c r="A2049" t="s">
        <v>3774</v>
      </c>
      <c r="B2049">
        <v>17</v>
      </c>
      <c r="C2049">
        <v>7</v>
      </c>
      <c r="D2049">
        <v>2017</v>
      </c>
      <c r="E2049" t="s">
        <v>1466</v>
      </c>
      <c r="F2049" t="s">
        <v>30</v>
      </c>
      <c r="G2049" t="s">
        <v>3775</v>
      </c>
      <c r="H2049" t="s">
        <v>23</v>
      </c>
      <c r="I2049" t="s">
        <v>90</v>
      </c>
      <c r="J2049" t="s">
        <v>1177</v>
      </c>
      <c r="K2049" t="s">
        <v>26</v>
      </c>
      <c r="L2049">
        <v>55.48</v>
      </c>
    </row>
    <row r="2050" spans="1:12" x14ac:dyDescent="0.3">
      <c r="A2050" t="s">
        <v>3776</v>
      </c>
      <c r="B2050">
        <v>11</v>
      </c>
      <c r="C2050">
        <v>7</v>
      </c>
      <c r="D2050">
        <v>2016</v>
      </c>
      <c r="E2050" t="s">
        <v>3338</v>
      </c>
      <c r="F2050" t="s">
        <v>119</v>
      </c>
      <c r="G2050" t="s">
        <v>1494</v>
      </c>
      <c r="H2050" t="s">
        <v>14</v>
      </c>
      <c r="I2050" t="s">
        <v>90</v>
      </c>
      <c r="J2050" t="s">
        <v>107</v>
      </c>
      <c r="K2050" t="s">
        <v>17</v>
      </c>
      <c r="L2050">
        <v>289.8</v>
      </c>
    </row>
    <row r="2051" spans="1:12" x14ac:dyDescent="0.3">
      <c r="A2051" t="s">
        <v>3776</v>
      </c>
      <c r="B2051">
        <v>11</v>
      </c>
      <c r="C2051">
        <v>7</v>
      </c>
      <c r="D2051">
        <v>2016</v>
      </c>
      <c r="E2051" t="s">
        <v>3338</v>
      </c>
      <c r="F2051" t="s">
        <v>119</v>
      </c>
      <c r="G2051" t="s">
        <v>1494</v>
      </c>
      <c r="H2051" t="s">
        <v>14</v>
      </c>
      <c r="I2051" t="s">
        <v>90</v>
      </c>
      <c r="J2051" t="s">
        <v>2232</v>
      </c>
      <c r="K2051" t="s">
        <v>26</v>
      </c>
      <c r="L2051">
        <v>2.5019999999999998</v>
      </c>
    </row>
    <row r="2052" spans="1:12" x14ac:dyDescent="0.3">
      <c r="A2052" t="s">
        <v>3776</v>
      </c>
      <c r="B2052">
        <v>11</v>
      </c>
      <c r="C2052">
        <v>7</v>
      </c>
      <c r="D2052">
        <v>2016</v>
      </c>
      <c r="E2052" t="s">
        <v>3338</v>
      </c>
      <c r="F2052" t="s">
        <v>119</v>
      </c>
      <c r="G2052" t="s">
        <v>1494</v>
      </c>
      <c r="H2052" t="s">
        <v>14</v>
      </c>
      <c r="I2052" t="s">
        <v>90</v>
      </c>
      <c r="J2052" t="s">
        <v>2395</v>
      </c>
      <c r="K2052" t="s">
        <v>26</v>
      </c>
      <c r="L2052">
        <v>6.48</v>
      </c>
    </row>
    <row r="2053" spans="1:12" x14ac:dyDescent="0.3">
      <c r="A2053" t="s">
        <v>3776</v>
      </c>
      <c r="B2053">
        <v>11</v>
      </c>
      <c r="C2053">
        <v>7</v>
      </c>
      <c r="D2053">
        <v>2016</v>
      </c>
      <c r="E2053" t="s">
        <v>3338</v>
      </c>
      <c r="F2053" t="s">
        <v>119</v>
      </c>
      <c r="G2053" t="s">
        <v>1494</v>
      </c>
      <c r="H2053" t="s">
        <v>14</v>
      </c>
      <c r="I2053" t="s">
        <v>90</v>
      </c>
      <c r="J2053" t="s">
        <v>3778</v>
      </c>
      <c r="K2053" t="s">
        <v>17</v>
      </c>
      <c r="L2053">
        <v>341.488</v>
      </c>
    </row>
    <row r="2054" spans="1:12" x14ac:dyDescent="0.3">
      <c r="A2054" t="s">
        <v>3776</v>
      </c>
      <c r="B2054">
        <v>11</v>
      </c>
      <c r="C2054">
        <v>7</v>
      </c>
      <c r="D2054">
        <v>2016</v>
      </c>
      <c r="E2054" t="s">
        <v>3338</v>
      </c>
      <c r="F2054" t="s">
        <v>119</v>
      </c>
      <c r="G2054" t="s">
        <v>1494</v>
      </c>
      <c r="H2054" t="s">
        <v>14</v>
      </c>
      <c r="I2054" t="s">
        <v>90</v>
      </c>
      <c r="J2054" t="s">
        <v>923</v>
      </c>
      <c r="K2054" t="s">
        <v>26</v>
      </c>
      <c r="L2054">
        <v>11.12</v>
      </c>
    </row>
    <row r="2055" spans="1:12" x14ac:dyDescent="0.3">
      <c r="A2055" t="s">
        <v>3776</v>
      </c>
      <c r="B2055">
        <v>11</v>
      </c>
      <c r="C2055">
        <v>7</v>
      </c>
      <c r="D2055">
        <v>2016</v>
      </c>
      <c r="E2055" t="s">
        <v>3338</v>
      </c>
      <c r="F2055" t="s">
        <v>119</v>
      </c>
      <c r="G2055" t="s">
        <v>1494</v>
      </c>
      <c r="H2055" t="s">
        <v>14</v>
      </c>
      <c r="I2055" t="s">
        <v>90</v>
      </c>
      <c r="J2055" t="s">
        <v>3779</v>
      </c>
      <c r="K2055" t="s">
        <v>17</v>
      </c>
      <c r="L2055">
        <v>25.344000000000001</v>
      </c>
    </row>
    <row r="2056" spans="1:12" x14ac:dyDescent="0.3">
      <c r="A2056" t="s">
        <v>3780</v>
      </c>
      <c r="B2056">
        <v>1</v>
      </c>
      <c r="C2056">
        <v>12</v>
      </c>
      <c r="D2056">
        <v>2017</v>
      </c>
      <c r="E2056" t="s">
        <v>2476</v>
      </c>
      <c r="F2056" t="s">
        <v>30</v>
      </c>
      <c r="G2056" t="s">
        <v>3196</v>
      </c>
      <c r="H2056" t="s">
        <v>14</v>
      </c>
      <c r="I2056" t="s">
        <v>61</v>
      </c>
      <c r="J2056" t="s">
        <v>3474</v>
      </c>
      <c r="K2056" t="s">
        <v>17</v>
      </c>
      <c r="L2056">
        <v>17.309999999999999</v>
      </c>
    </row>
    <row r="2057" spans="1:12" x14ac:dyDescent="0.3">
      <c r="A2057" t="s">
        <v>3781</v>
      </c>
      <c r="B2057">
        <v>22</v>
      </c>
      <c r="C2057">
        <v>12</v>
      </c>
      <c r="D2057">
        <v>2018</v>
      </c>
      <c r="E2057" t="s">
        <v>337</v>
      </c>
      <c r="F2057" t="s">
        <v>119</v>
      </c>
      <c r="G2057" t="s">
        <v>1463</v>
      </c>
      <c r="H2057" t="s">
        <v>14</v>
      </c>
      <c r="I2057" t="s">
        <v>61</v>
      </c>
      <c r="J2057" t="s">
        <v>3782</v>
      </c>
      <c r="K2057" t="s">
        <v>41</v>
      </c>
      <c r="L2057">
        <v>199.95</v>
      </c>
    </row>
    <row r="2058" spans="1:12" x14ac:dyDescent="0.3">
      <c r="A2058" t="s">
        <v>3781</v>
      </c>
      <c r="B2058">
        <v>22</v>
      </c>
      <c r="C2058">
        <v>12</v>
      </c>
      <c r="D2058">
        <v>2018</v>
      </c>
      <c r="E2058" t="s">
        <v>337</v>
      </c>
      <c r="F2058" t="s">
        <v>119</v>
      </c>
      <c r="G2058" t="s">
        <v>1463</v>
      </c>
      <c r="H2058" t="s">
        <v>14</v>
      </c>
      <c r="I2058" t="s">
        <v>61</v>
      </c>
      <c r="J2058" t="s">
        <v>1818</v>
      </c>
      <c r="K2058" t="s">
        <v>17</v>
      </c>
      <c r="L2058">
        <v>1586.69</v>
      </c>
    </row>
    <row r="2059" spans="1:12" x14ac:dyDescent="0.3">
      <c r="A2059" t="s">
        <v>3781</v>
      </c>
      <c r="B2059">
        <v>22</v>
      </c>
      <c r="C2059">
        <v>12</v>
      </c>
      <c r="D2059">
        <v>2018</v>
      </c>
      <c r="E2059" t="s">
        <v>337</v>
      </c>
      <c r="F2059" t="s">
        <v>119</v>
      </c>
      <c r="G2059" t="s">
        <v>1463</v>
      </c>
      <c r="H2059" t="s">
        <v>14</v>
      </c>
      <c r="I2059" t="s">
        <v>61</v>
      </c>
      <c r="J2059" t="s">
        <v>335</v>
      </c>
      <c r="K2059" t="s">
        <v>41</v>
      </c>
      <c r="L2059">
        <v>84.99</v>
      </c>
    </row>
    <row r="2060" spans="1:12" x14ac:dyDescent="0.3">
      <c r="A2060" t="s">
        <v>3781</v>
      </c>
      <c r="B2060">
        <v>22</v>
      </c>
      <c r="C2060">
        <v>12</v>
      </c>
      <c r="D2060">
        <v>2018</v>
      </c>
      <c r="E2060" t="s">
        <v>337</v>
      </c>
      <c r="F2060" t="s">
        <v>119</v>
      </c>
      <c r="G2060" t="s">
        <v>1463</v>
      </c>
      <c r="H2060" t="s">
        <v>14</v>
      </c>
      <c r="I2060" t="s">
        <v>61</v>
      </c>
      <c r="J2060" t="s">
        <v>379</v>
      </c>
      <c r="K2060" t="s">
        <v>17</v>
      </c>
      <c r="L2060">
        <v>411.8</v>
      </c>
    </row>
    <row r="2061" spans="1:12" x14ac:dyDescent="0.3">
      <c r="A2061" t="s">
        <v>3783</v>
      </c>
      <c r="B2061">
        <v>31</v>
      </c>
      <c r="C2061">
        <v>10</v>
      </c>
      <c r="D2061">
        <v>2015</v>
      </c>
      <c r="E2061" t="s">
        <v>828</v>
      </c>
      <c r="F2061" t="s">
        <v>30</v>
      </c>
      <c r="G2061" t="s">
        <v>362</v>
      </c>
      <c r="H2061" t="s">
        <v>23</v>
      </c>
      <c r="I2061" t="s">
        <v>24</v>
      </c>
      <c r="J2061" t="s">
        <v>3784</v>
      </c>
      <c r="K2061" t="s">
        <v>26</v>
      </c>
      <c r="L2061">
        <v>11.34</v>
      </c>
    </row>
    <row r="2062" spans="1:12" x14ac:dyDescent="0.3">
      <c r="A2062" t="s">
        <v>3783</v>
      </c>
      <c r="B2062">
        <v>31</v>
      </c>
      <c r="C2062">
        <v>10</v>
      </c>
      <c r="D2062">
        <v>2015</v>
      </c>
      <c r="E2062" t="s">
        <v>828</v>
      </c>
      <c r="F2062" t="s">
        <v>30</v>
      </c>
      <c r="G2062" t="s">
        <v>362</v>
      </c>
      <c r="H2062" t="s">
        <v>23</v>
      </c>
      <c r="I2062" t="s">
        <v>24</v>
      </c>
      <c r="J2062" t="s">
        <v>3785</v>
      </c>
      <c r="K2062" t="s">
        <v>26</v>
      </c>
      <c r="L2062">
        <v>80.3</v>
      </c>
    </row>
    <row r="2063" spans="1:12" x14ac:dyDescent="0.3">
      <c r="A2063" t="s">
        <v>3783</v>
      </c>
      <c r="B2063">
        <v>31</v>
      </c>
      <c r="C2063">
        <v>10</v>
      </c>
      <c r="D2063">
        <v>2015</v>
      </c>
      <c r="E2063" t="s">
        <v>828</v>
      </c>
      <c r="F2063" t="s">
        <v>30</v>
      </c>
      <c r="G2063" t="s">
        <v>362</v>
      </c>
      <c r="H2063" t="s">
        <v>23</v>
      </c>
      <c r="I2063" t="s">
        <v>24</v>
      </c>
      <c r="J2063" t="s">
        <v>3786</v>
      </c>
      <c r="K2063" t="s">
        <v>26</v>
      </c>
      <c r="L2063">
        <v>15.968</v>
      </c>
    </row>
    <row r="2064" spans="1:12" x14ac:dyDescent="0.3">
      <c r="A2064" t="s">
        <v>3783</v>
      </c>
      <c r="B2064">
        <v>31</v>
      </c>
      <c r="C2064">
        <v>10</v>
      </c>
      <c r="D2064">
        <v>2015</v>
      </c>
      <c r="E2064" t="s">
        <v>828</v>
      </c>
      <c r="F2064" t="s">
        <v>30</v>
      </c>
      <c r="G2064" t="s">
        <v>362</v>
      </c>
      <c r="H2064" t="s">
        <v>23</v>
      </c>
      <c r="I2064" t="s">
        <v>24</v>
      </c>
      <c r="J2064" t="s">
        <v>3787</v>
      </c>
      <c r="K2064" t="s">
        <v>26</v>
      </c>
      <c r="L2064">
        <v>64.739999999999995</v>
      </c>
    </row>
    <row r="2065" spans="1:12" x14ac:dyDescent="0.3">
      <c r="A2065" t="s">
        <v>3783</v>
      </c>
      <c r="B2065">
        <v>31</v>
      </c>
      <c r="C2065">
        <v>10</v>
      </c>
      <c r="D2065">
        <v>2015</v>
      </c>
      <c r="E2065" t="s">
        <v>828</v>
      </c>
      <c r="F2065" t="s">
        <v>30</v>
      </c>
      <c r="G2065" t="s">
        <v>362</v>
      </c>
      <c r="H2065" t="s">
        <v>23</v>
      </c>
      <c r="I2065" t="s">
        <v>24</v>
      </c>
      <c r="J2065" t="s">
        <v>3788</v>
      </c>
      <c r="K2065" t="s">
        <v>26</v>
      </c>
      <c r="L2065">
        <v>19.295999999999999</v>
      </c>
    </row>
    <row r="2066" spans="1:12" x14ac:dyDescent="0.3">
      <c r="A2066" t="s">
        <v>3783</v>
      </c>
      <c r="B2066">
        <v>31</v>
      </c>
      <c r="C2066">
        <v>10</v>
      </c>
      <c r="D2066">
        <v>2015</v>
      </c>
      <c r="E2066" t="s">
        <v>828</v>
      </c>
      <c r="F2066" t="s">
        <v>30</v>
      </c>
      <c r="G2066" t="s">
        <v>362</v>
      </c>
      <c r="H2066" t="s">
        <v>23</v>
      </c>
      <c r="I2066" t="s">
        <v>24</v>
      </c>
      <c r="J2066" t="s">
        <v>1525</v>
      </c>
      <c r="K2066" t="s">
        <v>26</v>
      </c>
      <c r="L2066">
        <v>405.64</v>
      </c>
    </row>
    <row r="2067" spans="1:12" x14ac:dyDescent="0.3">
      <c r="A2067" t="s">
        <v>3783</v>
      </c>
      <c r="B2067">
        <v>31</v>
      </c>
      <c r="C2067">
        <v>10</v>
      </c>
      <c r="D2067">
        <v>2015</v>
      </c>
      <c r="E2067" t="s">
        <v>828</v>
      </c>
      <c r="F2067" t="s">
        <v>30</v>
      </c>
      <c r="G2067" t="s">
        <v>362</v>
      </c>
      <c r="H2067" t="s">
        <v>23</v>
      </c>
      <c r="I2067" t="s">
        <v>24</v>
      </c>
      <c r="J2067" t="s">
        <v>3778</v>
      </c>
      <c r="K2067" t="s">
        <v>17</v>
      </c>
      <c r="L2067">
        <v>146.352</v>
      </c>
    </row>
    <row r="2068" spans="1:12" x14ac:dyDescent="0.3">
      <c r="A2068" t="s">
        <v>3783</v>
      </c>
      <c r="B2068">
        <v>31</v>
      </c>
      <c r="C2068">
        <v>10</v>
      </c>
      <c r="D2068">
        <v>2015</v>
      </c>
      <c r="E2068" t="s">
        <v>828</v>
      </c>
      <c r="F2068" t="s">
        <v>30</v>
      </c>
      <c r="G2068" t="s">
        <v>362</v>
      </c>
      <c r="H2068" t="s">
        <v>23</v>
      </c>
      <c r="I2068" t="s">
        <v>24</v>
      </c>
      <c r="J2068" t="s">
        <v>3443</v>
      </c>
      <c r="K2068" t="s">
        <v>41</v>
      </c>
      <c r="L2068">
        <v>251.91</v>
      </c>
    </row>
    <row r="2069" spans="1:12" x14ac:dyDescent="0.3">
      <c r="A2069" t="s">
        <v>3783</v>
      </c>
      <c r="B2069">
        <v>31</v>
      </c>
      <c r="C2069">
        <v>10</v>
      </c>
      <c r="D2069">
        <v>2015</v>
      </c>
      <c r="E2069" t="s">
        <v>828</v>
      </c>
      <c r="F2069" t="s">
        <v>30</v>
      </c>
      <c r="G2069" t="s">
        <v>362</v>
      </c>
      <c r="H2069" t="s">
        <v>23</v>
      </c>
      <c r="I2069" t="s">
        <v>24</v>
      </c>
      <c r="J2069" t="s">
        <v>3082</v>
      </c>
      <c r="K2069" t="s">
        <v>26</v>
      </c>
      <c r="L2069">
        <v>12.39</v>
      </c>
    </row>
    <row r="2070" spans="1:12" x14ac:dyDescent="0.3">
      <c r="A2070" t="s">
        <v>3789</v>
      </c>
      <c r="B2070">
        <v>13</v>
      </c>
      <c r="C2070">
        <v>4</v>
      </c>
      <c r="D2070">
        <v>2016</v>
      </c>
      <c r="E2070" t="s">
        <v>3790</v>
      </c>
      <c r="F2070" t="s">
        <v>30</v>
      </c>
      <c r="G2070" t="s">
        <v>1448</v>
      </c>
      <c r="H2070" t="s">
        <v>14</v>
      </c>
      <c r="I2070" t="s">
        <v>24</v>
      </c>
      <c r="J2070" t="s">
        <v>3791</v>
      </c>
      <c r="K2070" t="s">
        <v>41</v>
      </c>
      <c r="L2070">
        <v>199.96</v>
      </c>
    </row>
    <row r="2071" spans="1:12" x14ac:dyDescent="0.3">
      <c r="A2071" t="s">
        <v>3789</v>
      </c>
      <c r="B2071">
        <v>13</v>
      </c>
      <c r="C2071">
        <v>4</v>
      </c>
      <c r="D2071">
        <v>2016</v>
      </c>
      <c r="E2071" t="s">
        <v>3790</v>
      </c>
      <c r="F2071" t="s">
        <v>30</v>
      </c>
      <c r="G2071" t="s">
        <v>1448</v>
      </c>
      <c r="H2071" t="s">
        <v>14</v>
      </c>
      <c r="I2071" t="s">
        <v>24</v>
      </c>
      <c r="J2071" t="s">
        <v>3792</v>
      </c>
      <c r="K2071" t="s">
        <v>17</v>
      </c>
      <c r="L2071">
        <v>710.83199999999999</v>
      </c>
    </row>
    <row r="2072" spans="1:12" x14ac:dyDescent="0.3">
      <c r="A2072" t="s">
        <v>3793</v>
      </c>
      <c r="B2072">
        <v>21</v>
      </c>
      <c r="C2072">
        <v>7</v>
      </c>
      <c r="D2072">
        <v>2017</v>
      </c>
      <c r="E2072" t="s">
        <v>1923</v>
      </c>
      <c r="F2072" t="s">
        <v>12</v>
      </c>
      <c r="G2072" t="s">
        <v>3794</v>
      </c>
      <c r="H2072" t="s">
        <v>23</v>
      </c>
      <c r="I2072" t="s">
        <v>90</v>
      </c>
      <c r="J2072" t="s">
        <v>1809</v>
      </c>
      <c r="K2072" t="s">
        <v>26</v>
      </c>
      <c r="L2072">
        <v>1.9410000000000001</v>
      </c>
    </row>
    <row r="2073" spans="1:12" x14ac:dyDescent="0.3">
      <c r="A2073" t="s">
        <v>3795</v>
      </c>
      <c r="B2073">
        <v>20</v>
      </c>
      <c r="C2073">
        <v>11</v>
      </c>
      <c r="D2073">
        <v>2018</v>
      </c>
      <c r="E2073" t="s">
        <v>3574</v>
      </c>
      <c r="F2073" t="s">
        <v>30</v>
      </c>
      <c r="G2073" t="s">
        <v>3796</v>
      </c>
      <c r="H2073" t="s">
        <v>14</v>
      </c>
      <c r="I2073" t="s">
        <v>24</v>
      </c>
      <c r="J2073" t="s">
        <v>1044</v>
      </c>
      <c r="K2073" t="s">
        <v>17</v>
      </c>
      <c r="L2073">
        <v>283.92</v>
      </c>
    </row>
    <row r="2074" spans="1:12" x14ac:dyDescent="0.3">
      <c r="A2074" t="s">
        <v>3797</v>
      </c>
      <c r="B2074">
        <v>26</v>
      </c>
      <c r="C2074">
        <v>11</v>
      </c>
      <c r="D2074">
        <v>2017</v>
      </c>
      <c r="E2074" t="s">
        <v>531</v>
      </c>
      <c r="F2074" t="s">
        <v>30</v>
      </c>
      <c r="G2074" t="s">
        <v>3798</v>
      </c>
      <c r="H2074" t="s">
        <v>23</v>
      </c>
      <c r="I2074" t="s">
        <v>24</v>
      </c>
      <c r="J2074" t="s">
        <v>3691</v>
      </c>
      <c r="K2074" t="s">
        <v>26</v>
      </c>
      <c r="L2074">
        <v>7.3120000000000003</v>
      </c>
    </row>
    <row r="2075" spans="1:12" x14ac:dyDescent="0.3">
      <c r="A2075" t="s">
        <v>3799</v>
      </c>
      <c r="B2075">
        <v>7</v>
      </c>
      <c r="C2075">
        <v>11</v>
      </c>
      <c r="D2075">
        <v>2018</v>
      </c>
      <c r="E2075" t="s">
        <v>287</v>
      </c>
      <c r="F2075" t="s">
        <v>12</v>
      </c>
      <c r="G2075" t="s">
        <v>3115</v>
      </c>
      <c r="H2075" t="s">
        <v>60</v>
      </c>
      <c r="I2075" t="s">
        <v>24</v>
      </c>
      <c r="J2075" t="s">
        <v>3800</v>
      </c>
      <c r="K2075" t="s">
        <v>41</v>
      </c>
      <c r="L2075">
        <v>59.97</v>
      </c>
    </row>
    <row r="2076" spans="1:12" x14ac:dyDescent="0.3">
      <c r="A2076" t="s">
        <v>3799</v>
      </c>
      <c r="B2076">
        <v>7</v>
      </c>
      <c r="C2076">
        <v>11</v>
      </c>
      <c r="D2076">
        <v>2018</v>
      </c>
      <c r="E2076" t="s">
        <v>287</v>
      </c>
      <c r="F2076" t="s">
        <v>12</v>
      </c>
      <c r="G2076" t="s">
        <v>3115</v>
      </c>
      <c r="H2076" t="s">
        <v>60</v>
      </c>
      <c r="I2076" t="s">
        <v>24</v>
      </c>
      <c r="J2076" t="s">
        <v>3801</v>
      </c>
      <c r="K2076" t="s">
        <v>41</v>
      </c>
      <c r="L2076">
        <v>761.54399999999998</v>
      </c>
    </row>
    <row r="2077" spans="1:12" x14ac:dyDescent="0.3">
      <c r="A2077" t="s">
        <v>3802</v>
      </c>
      <c r="B2077">
        <v>1</v>
      </c>
      <c r="C2077">
        <v>12</v>
      </c>
      <c r="D2077">
        <v>2015</v>
      </c>
      <c r="E2077" t="s">
        <v>201</v>
      </c>
      <c r="F2077" t="s">
        <v>30</v>
      </c>
      <c r="G2077" t="s">
        <v>1905</v>
      </c>
      <c r="H2077" t="s">
        <v>14</v>
      </c>
      <c r="I2077" t="s">
        <v>24</v>
      </c>
      <c r="J2077" t="s">
        <v>784</v>
      </c>
      <c r="K2077" t="s">
        <v>17</v>
      </c>
      <c r="L2077">
        <v>58.2</v>
      </c>
    </row>
    <row r="2078" spans="1:12" x14ac:dyDescent="0.3">
      <c r="A2078" t="s">
        <v>3803</v>
      </c>
      <c r="B2078">
        <v>12</v>
      </c>
      <c r="C2078">
        <v>9</v>
      </c>
      <c r="D2078">
        <v>2018</v>
      </c>
      <c r="E2078" t="s">
        <v>133</v>
      </c>
      <c r="F2078" t="s">
        <v>119</v>
      </c>
      <c r="G2078" t="s">
        <v>3804</v>
      </c>
      <c r="H2078" t="s">
        <v>14</v>
      </c>
      <c r="I2078" t="s">
        <v>90</v>
      </c>
      <c r="J2078" t="s">
        <v>668</v>
      </c>
      <c r="K2078" t="s">
        <v>26</v>
      </c>
      <c r="L2078">
        <v>39.9</v>
      </c>
    </row>
    <row r="2079" spans="1:12" x14ac:dyDescent="0.3">
      <c r="A2079" t="s">
        <v>3803</v>
      </c>
      <c r="B2079">
        <v>12</v>
      </c>
      <c r="C2079">
        <v>9</v>
      </c>
      <c r="D2079">
        <v>2018</v>
      </c>
      <c r="E2079" t="s">
        <v>133</v>
      </c>
      <c r="F2079" t="s">
        <v>119</v>
      </c>
      <c r="G2079" t="s">
        <v>3804</v>
      </c>
      <c r="H2079" t="s">
        <v>14</v>
      </c>
      <c r="I2079" t="s">
        <v>90</v>
      </c>
      <c r="J2079" t="s">
        <v>304</v>
      </c>
      <c r="K2079" t="s">
        <v>26</v>
      </c>
      <c r="L2079">
        <v>90.86</v>
      </c>
    </row>
    <row r="2080" spans="1:12" x14ac:dyDescent="0.3">
      <c r="A2080" t="s">
        <v>3803</v>
      </c>
      <c r="B2080">
        <v>12</v>
      </c>
      <c r="C2080">
        <v>9</v>
      </c>
      <c r="D2080">
        <v>2018</v>
      </c>
      <c r="E2080" t="s">
        <v>133</v>
      </c>
      <c r="F2080" t="s">
        <v>119</v>
      </c>
      <c r="G2080" t="s">
        <v>3804</v>
      </c>
      <c r="H2080" t="s">
        <v>14</v>
      </c>
      <c r="I2080" t="s">
        <v>90</v>
      </c>
      <c r="J2080" t="s">
        <v>783</v>
      </c>
      <c r="K2080" t="s">
        <v>26</v>
      </c>
      <c r="L2080">
        <v>94.85</v>
      </c>
    </row>
    <row r="2081" spans="1:12" x14ac:dyDescent="0.3">
      <c r="A2081" t="s">
        <v>3805</v>
      </c>
      <c r="B2081">
        <v>24</v>
      </c>
      <c r="C2081">
        <v>12</v>
      </c>
      <c r="D2081">
        <v>2016</v>
      </c>
      <c r="E2081" t="s">
        <v>3806</v>
      </c>
      <c r="F2081" t="s">
        <v>30</v>
      </c>
      <c r="G2081" t="s">
        <v>2067</v>
      </c>
      <c r="H2081" t="s">
        <v>14</v>
      </c>
      <c r="I2081" t="s">
        <v>24</v>
      </c>
      <c r="J2081" t="s">
        <v>3807</v>
      </c>
      <c r="K2081" t="s">
        <v>26</v>
      </c>
      <c r="L2081">
        <v>106.232</v>
      </c>
    </row>
    <row r="2082" spans="1:12" x14ac:dyDescent="0.3">
      <c r="A2082" t="s">
        <v>3805</v>
      </c>
      <c r="B2082">
        <v>24</v>
      </c>
      <c r="C2082">
        <v>12</v>
      </c>
      <c r="D2082">
        <v>2016</v>
      </c>
      <c r="E2082" t="s">
        <v>3806</v>
      </c>
      <c r="F2082" t="s">
        <v>30</v>
      </c>
      <c r="G2082" t="s">
        <v>2067</v>
      </c>
      <c r="H2082" t="s">
        <v>14</v>
      </c>
      <c r="I2082" t="s">
        <v>24</v>
      </c>
      <c r="J2082" t="s">
        <v>1724</v>
      </c>
      <c r="K2082" t="s">
        <v>41</v>
      </c>
      <c r="L2082">
        <v>111.98399999999999</v>
      </c>
    </row>
    <row r="2083" spans="1:12" x14ac:dyDescent="0.3">
      <c r="A2083" t="s">
        <v>3805</v>
      </c>
      <c r="B2083">
        <v>24</v>
      </c>
      <c r="C2083">
        <v>12</v>
      </c>
      <c r="D2083">
        <v>2016</v>
      </c>
      <c r="E2083" t="s">
        <v>3806</v>
      </c>
      <c r="F2083" t="s">
        <v>30</v>
      </c>
      <c r="G2083" t="s">
        <v>2067</v>
      </c>
      <c r="H2083" t="s">
        <v>14</v>
      </c>
      <c r="I2083" t="s">
        <v>24</v>
      </c>
      <c r="J2083" t="s">
        <v>2257</v>
      </c>
      <c r="K2083" t="s">
        <v>17</v>
      </c>
      <c r="L2083">
        <v>7.7119999999999997</v>
      </c>
    </row>
    <row r="2084" spans="1:12" x14ac:dyDescent="0.3">
      <c r="A2084" t="s">
        <v>3808</v>
      </c>
      <c r="B2084">
        <v>23</v>
      </c>
      <c r="C2084">
        <v>2</v>
      </c>
      <c r="D2084">
        <v>2018</v>
      </c>
      <c r="E2084" t="s">
        <v>3809</v>
      </c>
      <c r="F2084" t="s">
        <v>30</v>
      </c>
      <c r="G2084" t="s">
        <v>1494</v>
      </c>
      <c r="H2084" t="s">
        <v>14</v>
      </c>
      <c r="I2084" t="s">
        <v>24</v>
      </c>
      <c r="J2084" t="s">
        <v>2669</v>
      </c>
      <c r="K2084" t="s">
        <v>26</v>
      </c>
      <c r="L2084">
        <v>37.44</v>
      </c>
    </row>
    <row r="2085" spans="1:12" x14ac:dyDescent="0.3">
      <c r="A2085" t="s">
        <v>3810</v>
      </c>
      <c r="B2085">
        <v>23</v>
      </c>
      <c r="C2085">
        <v>11</v>
      </c>
      <c r="D2085">
        <v>2015</v>
      </c>
      <c r="E2085" t="s">
        <v>3029</v>
      </c>
      <c r="F2085" t="s">
        <v>30</v>
      </c>
      <c r="G2085" t="s">
        <v>3386</v>
      </c>
      <c r="H2085" t="s">
        <v>60</v>
      </c>
      <c r="I2085" t="s">
        <v>61</v>
      </c>
      <c r="J2085" t="s">
        <v>1213</v>
      </c>
      <c r="K2085" t="s">
        <v>26</v>
      </c>
      <c r="L2085">
        <v>23.68</v>
      </c>
    </row>
    <row r="2086" spans="1:12" x14ac:dyDescent="0.3">
      <c r="A2086" t="s">
        <v>3811</v>
      </c>
      <c r="B2086">
        <v>23</v>
      </c>
      <c r="C2086">
        <v>6</v>
      </c>
      <c r="D2086">
        <v>2017</v>
      </c>
      <c r="E2086" t="s">
        <v>3813</v>
      </c>
      <c r="F2086" t="s">
        <v>30</v>
      </c>
      <c r="G2086" t="s">
        <v>54</v>
      </c>
      <c r="H2086" t="s">
        <v>14</v>
      </c>
      <c r="I2086" t="s">
        <v>90</v>
      </c>
      <c r="J2086" t="s">
        <v>1656</v>
      </c>
      <c r="K2086" t="s">
        <v>26</v>
      </c>
      <c r="L2086">
        <v>122.12</v>
      </c>
    </row>
    <row r="2087" spans="1:12" x14ac:dyDescent="0.3">
      <c r="A2087" t="s">
        <v>3811</v>
      </c>
      <c r="B2087">
        <v>23</v>
      </c>
      <c r="C2087">
        <v>6</v>
      </c>
      <c r="D2087">
        <v>2017</v>
      </c>
      <c r="E2087" t="s">
        <v>3813</v>
      </c>
      <c r="F2087" t="s">
        <v>30</v>
      </c>
      <c r="G2087" t="s">
        <v>54</v>
      </c>
      <c r="H2087" t="s">
        <v>14</v>
      </c>
      <c r="I2087" t="s">
        <v>90</v>
      </c>
      <c r="J2087" t="s">
        <v>3814</v>
      </c>
      <c r="K2087" t="s">
        <v>26</v>
      </c>
      <c r="L2087">
        <v>18.45</v>
      </c>
    </row>
    <row r="2088" spans="1:12" x14ac:dyDescent="0.3">
      <c r="A2088" t="s">
        <v>3811</v>
      </c>
      <c r="B2088">
        <v>23</v>
      </c>
      <c r="C2088">
        <v>6</v>
      </c>
      <c r="D2088">
        <v>2017</v>
      </c>
      <c r="E2088" t="s">
        <v>3813</v>
      </c>
      <c r="F2088" t="s">
        <v>30</v>
      </c>
      <c r="G2088" t="s">
        <v>54</v>
      </c>
      <c r="H2088" t="s">
        <v>14</v>
      </c>
      <c r="I2088" t="s">
        <v>90</v>
      </c>
      <c r="J2088" t="s">
        <v>1116</v>
      </c>
      <c r="K2088" t="s">
        <v>26</v>
      </c>
      <c r="L2088">
        <v>324.89999999999998</v>
      </c>
    </row>
    <row r="2089" spans="1:12" x14ac:dyDescent="0.3">
      <c r="A2089" t="s">
        <v>3811</v>
      </c>
      <c r="B2089">
        <v>23</v>
      </c>
      <c r="C2089">
        <v>6</v>
      </c>
      <c r="D2089">
        <v>2017</v>
      </c>
      <c r="E2089" t="s">
        <v>3813</v>
      </c>
      <c r="F2089" t="s">
        <v>30</v>
      </c>
      <c r="G2089" t="s">
        <v>54</v>
      </c>
      <c r="H2089" t="s">
        <v>14</v>
      </c>
      <c r="I2089" t="s">
        <v>90</v>
      </c>
      <c r="J2089" t="s">
        <v>3541</v>
      </c>
      <c r="K2089" t="s">
        <v>26</v>
      </c>
      <c r="L2089">
        <v>146.72999999999999</v>
      </c>
    </row>
    <row r="2090" spans="1:12" x14ac:dyDescent="0.3">
      <c r="A2090" t="s">
        <v>3811</v>
      </c>
      <c r="B2090">
        <v>23</v>
      </c>
      <c r="C2090">
        <v>6</v>
      </c>
      <c r="D2090">
        <v>2017</v>
      </c>
      <c r="E2090" t="s">
        <v>3813</v>
      </c>
      <c r="F2090" t="s">
        <v>30</v>
      </c>
      <c r="G2090" t="s">
        <v>54</v>
      </c>
      <c r="H2090" t="s">
        <v>14</v>
      </c>
      <c r="I2090" t="s">
        <v>90</v>
      </c>
      <c r="J2090" t="s">
        <v>3815</v>
      </c>
      <c r="K2090" t="s">
        <v>26</v>
      </c>
      <c r="L2090">
        <v>3.96</v>
      </c>
    </row>
    <row r="2091" spans="1:12" x14ac:dyDescent="0.3">
      <c r="A2091" t="s">
        <v>3816</v>
      </c>
      <c r="B2091">
        <v>26</v>
      </c>
      <c r="C2091">
        <v>10</v>
      </c>
      <c r="D2091">
        <v>2016</v>
      </c>
      <c r="E2091" t="s">
        <v>3645</v>
      </c>
      <c r="F2091" t="s">
        <v>30</v>
      </c>
      <c r="G2091" t="s">
        <v>1251</v>
      </c>
      <c r="H2091" t="s">
        <v>23</v>
      </c>
      <c r="I2091" t="s">
        <v>24</v>
      </c>
      <c r="J2091" t="s">
        <v>3817</v>
      </c>
      <c r="K2091" t="s">
        <v>26</v>
      </c>
      <c r="L2091">
        <v>5.76</v>
      </c>
    </row>
    <row r="2092" spans="1:12" x14ac:dyDescent="0.3">
      <c r="A2092" t="s">
        <v>3818</v>
      </c>
      <c r="B2092">
        <v>15</v>
      </c>
      <c r="C2092">
        <v>7</v>
      </c>
      <c r="D2092">
        <v>2018</v>
      </c>
      <c r="E2092" t="s">
        <v>3819</v>
      </c>
      <c r="F2092" t="s">
        <v>30</v>
      </c>
      <c r="G2092" t="s">
        <v>3820</v>
      </c>
      <c r="H2092" t="s">
        <v>14</v>
      </c>
      <c r="I2092" t="s">
        <v>90</v>
      </c>
      <c r="J2092" t="s">
        <v>1744</v>
      </c>
      <c r="K2092" t="s">
        <v>26</v>
      </c>
      <c r="L2092">
        <v>26.55</v>
      </c>
    </row>
    <row r="2093" spans="1:12" x14ac:dyDescent="0.3">
      <c r="A2093" t="s">
        <v>3818</v>
      </c>
      <c r="B2093">
        <v>15</v>
      </c>
      <c r="C2093">
        <v>7</v>
      </c>
      <c r="D2093">
        <v>2018</v>
      </c>
      <c r="E2093" t="s">
        <v>3819</v>
      </c>
      <c r="F2093" t="s">
        <v>30</v>
      </c>
      <c r="G2093" t="s">
        <v>3820</v>
      </c>
      <c r="H2093" t="s">
        <v>14</v>
      </c>
      <c r="I2093" t="s">
        <v>90</v>
      </c>
      <c r="J2093" t="s">
        <v>3397</v>
      </c>
      <c r="K2093" t="s">
        <v>17</v>
      </c>
      <c r="L2093">
        <v>310.44299999999998</v>
      </c>
    </row>
    <row r="2094" spans="1:12" x14ac:dyDescent="0.3">
      <c r="A2094" t="s">
        <v>3821</v>
      </c>
      <c r="B2094">
        <v>17</v>
      </c>
      <c r="C2094">
        <v>11</v>
      </c>
      <c r="D2094">
        <v>2015</v>
      </c>
      <c r="E2094" t="s">
        <v>3740</v>
      </c>
      <c r="F2094" t="s">
        <v>30</v>
      </c>
      <c r="G2094" t="s">
        <v>546</v>
      </c>
      <c r="H2094" t="s">
        <v>60</v>
      </c>
      <c r="I2094" t="s">
        <v>61</v>
      </c>
      <c r="J2094" t="s">
        <v>2946</v>
      </c>
      <c r="K2094" t="s">
        <v>17</v>
      </c>
      <c r="L2094">
        <v>479.9</v>
      </c>
    </row>
    <row r="2095" spans="1:12" x14ac:dyDescent="0.3">
      <c r="A2095" t="s">
        <v>3823</v>
      </c>
      <c r="B2095">
        <v>13</v>
      </c>
      <c r="C2095">
        <v>4</v>
      </c>
      <c r="D2095">
        <v>2016</v>
      </c>
      <c r="E2095" t="s">
        <v>2110</v>
      </c>
      <c r="F2095" t="s">
        <v>12</v>
      </c>
      <c r="G2095" t="s">
        <v>3161</v>
      </c>
      <c r="H2095" t="s">
        <v>14</v>
      </c>
      <c r="I2095" t="s">
        <v>24</v>
      </c>
      <c r="J2095" t="s">
        <v>1434</v>
      </c>
      <c r="K2095" t="s">
        <v>26</v>
      </c>
      <c r="L2095">
        <v>12.88</v>
      </c>
    </row>
    <row r="2096" spans="1:12" x14ac:dyDescent="0.3">
      <c r="A2096" t="s">
        <v>3824</v>
      </c>
      <c r="B2096">
        <v>25</v>
      </c>
      <c r="C2096">
        <v>11</v>
      </c>
      <c r="D2096">
        <v>2016</v>
      </c>
      <c r="E2096" t="s">
        <v>1508</v>
      </c>
      <c r="F2096" t="s">
        <v>30</v>
      </c>
      <c r="G2096" t="s">
        <v>89</v>
      </c>
      <c r="H2096" t="s">
        <v>14</v>
      </c>
      <c r="I2096" t="s">
        <v>15</v>
      </c>
      <c r="J2096" t="s">
        <v>3825</v>
      </c>
      <c r="K2096" t="s">
        <v>26</v>
      </c>
      <c r="L2096">
        <v>13.12</v>
      </c>
    </row>
    <row r="2097" spans="1:12" x14ac:dyDescent="0.3">
      <c r="A2097" t="s">
        <v>3826</v>
      </c>
      <c r="B2097">
        <v>15</v>
      </c>
      <c r="C2097">
        <v>5</v>
      </c>
      <c r="D2097">
        <v>2017</v>
      </c>
      <c r="E2097" t="s">
        <v>1544</v>
      </c>
      <c r="F2097" t="s">
        <v>30</v>
      </c>
      <c r="G2097" t="s">
        <v>126</v>
      </c>
      <c r="H2097" t="s">
        <v>60</v>
      </c>
      <c r="I2097" t="s">
        <v>15</v>
      </c>
      <c r="J2097" t="s">
        <v>3827</v>
      </c>
      <c r="K2097" t="s">
        <v>26</v>
      </c>
      <c r="L2097">
        <v>511.84</v>
      </c>
    </row>
    <row r="2098" spans="1:12" x14ac:dyDescent="0.3">
      <c r="A2098" t="s">
        <v>3826</v>
      </c>
      <c r="B2098">
        <v>15</v>
      </c>
      <c r="C2098">
        <v>5</v>
      </c>
      <c r="D2098">
        <v>2017</v>
      </c>
      <c r="E2098" t="s">
        <v>1544</v>
      </c>
      <c r="F2098" t="s">
        <v>30</v>
      </c>
      <c r="G2098" t="s">
        <v>126</v>
      </c>
      <c r="H2098" t="s">
        <v>60</v>
      </c>
      <c r="I2098" t="s">
        <v>15</v>
      </c>
      <c r="J2098" t="s">
        <v>3828</v>
      </c>
      <c r="K2098" t="s">
        <v>26</v>
      </c>
      <c r="L2098">
        <v>91.96</v>
      </c>
    </row>
    <row r="2099" spans="1:12" x14ac:dyDescent="0.3">
      <c r="A2099" t="s">
        <v>3826</v>
      </c>
      <c r="B2099">
        <v>15</v>
      </c>
      <c r="C2099">
        <v>5</v>
      </c>
      <c r="D2099">
        <v>2017</v>
      </c>
      <c r="E2099" t="s">
        <v>1544</v>
      </c>
      <c r="F2099" t="s">
        <v>30</v>
      </c>
      <c r="G2099" t="s">
        <v>126</v>
      </c>
      <c r="H2099" t="s">
        <v>60</v>
      </c>
      <c r="I2099" t="s">
        <v>15</v>
      </c>
      <c r="J2099" t="s">
        <v>1263</v>
      </c>
      <c r="K2099" t="s">
        <v>26</v>
      </c>
      <c r="L2099">
        <v>8.34</v>
      </c>
    </row>
    <row r="2100" spans="1:12" x14ac:dyDescent="0.3">
      <c r="A2100" t="s">
        <v>3829</v>
      </c>
      <c r="B2100">
        <v>7</v>
      </c>
      <c r="C2100">
        <v>9</v>
      </c>
      <c r="D2100">
        <v>2018</v>
      </c>
      <c r="E2100" t="s">
        <v>1370</v>
      </c>
      <c r="F2100" t="s">
        <v>30</v>
      </c>
      <c r="G2100" t="s">
        <v>472</v>
      </c>
      <c r="H2100" t="s">
        <v>14</v>
      </c>
      <c r="I2100" t="s">
        <v>24</v>
      </c>
      <c r="J2100" t="s">
        <v>2819</v>
      </c>
      <c r="K2100" t="s">
        <v>26</v>
      </c>
      <c r="L2100">
        <v>37.68</v>
      </c>
    </row>
    <row r="2101" spans="1:12" x14ac:dyDescent="0.3">
      <c r="A2101" t="s">
        <v>3829</v>
      </c>
      <c r="B2101">
        <v>7</v>
      </c>
      <c r="C2101">
        <v>9</v>
      </c>
      <c r="D2101">
        <v>2018</v>
      </c>
      <c r="E2101" t="s">
        <v>1370</v>
      </c>
      <c r="F2101" t="s">
        <v>30</v>
      </c>
      <c r="G2101" t="s">
        <v>472</v>
      </c>
      <c r="H2101" t="s">
        <v>14</v>
      </c>
      <c r="I2101" t="s">
        <v>24</v>
      </c>
      <c r="J2101" t="s">
        <v>3467</v>
      </c>
      <c r="K2101" t="s">
        <v>41</v>
      </c>
      <c r="L2101">
        <v>279.94400000000002</v>
      </c>
    </row>
    <row r="2102" spans="1:12" x14ac:dyDescent="0.3">
      <c r="A2102" t="s">
        <v>3830</v>
      </c>
      <c r="B2102">
        <v>10</v>
      </c>
      <c r="C2102">
        <v>3</v>
      </c>
      <c r="D2102">
        <v>2015</v>
      </c>
      <c r="E2102" t="s">
        <v>2807</v>
      </c>
      <c r="F2102" t="s">
        <v>30</v>
      </c>
      <c r="G2102" t="s">
        <v>2606</v>
      </c>
      <c r="H2102" t="s">
        <v>14</v>
      </c>
      <c r="I2102" t="s">
        <v>24</v>
      </c>
      <c r="J2102" t="s">
        <v>3831</v>
      </c>
      <c r="K2102" t="s">
        <v>26</v>
      </c>
      <c r="L2102">
        <v>636.40800000000002</v>
      </c>
    </row>
    <row r="2103" spans="1:12" x14ac:dyDescent="0.3">
      <c r="A2103" t="s">
        <v>3830</v>
      </c>
      <c r="B2103">
        <v>10</v>
      </c>
      <c r="C2103">
        <v>3</v>
      </c>
      <c r="D2103">
        <v>2015</v>
      </c>
      <c r="E2103" t="s">
        <v>2807</v>
      </c>
      <c r="F2103" t="s">
        <v>30</v>
      </c>
      <c r="G2103" t="s">
        <v>2606</v>
      </c>
      <c r="H2103" t="s">
        <v>14</v>
      </c>
      <c r="I2103" t="s">
        <v>24</v>
      </c>
      <c r="J2103" t="s">
        <v>3220</v>
      </c>
      <c r="K2103" t="s">
        <v>26</v>
      </c>
      <c r="L2103">
        <v>83.168000000000006</v>
      </c>
    </row>
    <row r="2104" spans="1:12" x14ac:dyDescent="0.3">
      <c r="A2104" t="s">
        <v>3832</v>
      </c>
      <c r="B2104">
        <v>18</v>
      </c>
      <c r="C2104">
        <v>7</v>
      </c>
      <c r="D2104">
        <v>2015</v>
      </c>
      <c r="E2104" t="s">
        <v>3833</v>
      </c>
      <c r="F2104" t="s">
        <v>930</v>
      </c>
      <c r="G2104" t="s">
        <v>3834</v>
      </c>
      <c r="H2104" t="s">
        <v>60</v>
      </c>
      <c r="I2104" t="s">
        <v>24</v>
      </c>
      <c r="J2104" t="s">
        <v>1119</v>
      </c>
      <c r="K2104" t="s">
        <v>17</v>
      </c>
      <c r="L2104">
        <v>259.13600000000002</v>
      </c>
    </row>
    <row r="2105" spans="1:12" x14ac:dyDescent="0.3">
      <c r="A2105" t="s">
        <v>3835</v>
      </c>
      <c r="B2105">
        <v>24</v>
      </c>
      <c r="C2105">
        <v>3</v>
      </c>
      <c r="D2105">
        <v>2018</v>
      </c>
      <c r="E2105" t="s">
        <v>3585</v>
      </c>
      <c r="F2105" t="s">
        <v>12</v>
      </c>
      <c r="G2105" t="s">
        <v>1937</v>
      </c>
      <c r="H2105" t="s">
        <v>23</v>
      </c>
      <c r="I2105" t="s">
        <v>90</v>
      </c>
      <c r="J2105" t="s">
        <v>1256</v>
      </c>
      <c r="K2105" t="s">
        <v>26</v>
      </c>
      <c r="L2105">
        <v>221.92</v>
      </c>
    </row>
    <row r="2106" spans="1:12" x14ac:dyDescent="0.3">
      <c r="A2106" t="s">
        <v>3835</v>
      </c>
      <c r="B2106">
        <v>24</v>
      </c>
      <c r="C2106">
        <v>3</v>
      </c>
      <c r="D2106">
        <v>2018</v>
      </c>
      <c r="E2106" t="s">
        <v>3585</v>
      </c>
      <c r="F2106" t="s">
        <v>12</v>
      </c>
      <c r="G2106" t="s">
        <v>1937</v>
      </c>
      <c r="H2106" t="s">
        <v>23</v>
      </c>
      <c r="I2106" t="s">
        <v>90</v>
      </c>
      <c r="J2106" t="s">
        <v>604</v>
      </c>
      <c r="K2106" t="s">
        <v>41</v>
      </c>
      <c r="L2106">
        <v>26</v>
      </c>
    </row>
    <row r="2107" spans="1:12" x14ac:dyDescent="0.3">
      <c r="A2107" t="s">
        <v>3836</v>
      </c>
      <c r="B2107">
        <v>30</v>
      </c>
      <c r="C2107">
        <v>9</v>
      </c>
      <c r="D2107">
        <v>2015</v>
      </c>
      <c r="E2107" t="s">
        <v>3837</v>
      </c>
      <c r="F2107" t="s">
        <v>30</v>
      </c>
      <c r="G2107" t="s">
        <v>3838</v>
      </c>
      <c r="H2107" t="s">
        <v>14</v>
      </c>
      <c r="I2107" t="s">
        <v>15</v>
      </c>
      <c r="J2107" t="s">
        <v>2879</v>
      </c>
      <c r="K2107" t="s">
        <v>26</v>
      </c>
      <c r="L2107">
        <v>15.552</v>
      </c>
    </row>
    <row r="2108" spans="1:12" x14ac:dyDescent="0.3">
      <c r="A2108" t="s">
        <v>3839</v>
      </c>
      <c r="B2108">
        <v>26</v>
      </c>
      <c r="C2108">
        <v>9</v>
      </c>
      <c r="D2108">
        <v>2015</v>
      </c>
      <c r="E2108" t="s">
        <v>1844</v>
      </c>
      <c r="F2108" t="s">
        <v>930</v>
      </c>
      <c r="G2108" t="s">
        <v>2739</v>
      </c>
      <c r="H2108" t="s">
        <v>23</v>
      </c>
      <c r="I2108" t="s">
        <v>61</v>
      </c>
      <c r="J2108" t="s">
        <v>692</v>
      </c>
      <c r="K2108" t="s">
        <v>26</v>
      </c>
      <c r="L2108">
        <v>0.876</v>
      </c>
    </row>
    <row r="2109" spans="1:12" x14ac:dyDescent="0.3">
      <c r="A2109" t="s">
        <v>3840</v>
      </c>
      <c r="B2109">
        <v>31</v>
      </c>
      <c r="C2109">
        <v>10</v>
      </c>
      <c r="D2109">
        <v>2016</v>
      </c>
      <c r="E2109" t="s">
        <v>552</v>
      </c>
      <c r="F2109" t="s">
        <v>930</v>
      </c>
      <c r="G2109" t="s">
        <v>419</v>
      </c>
      <c r="H2109" t="s">
        <v>14</v>
      </c>
      <c r="I2109" t="s">
        <v>24</v>
      </c>
      <c r="J2109" t="s">
        <v>1048</v>
      </c>
      <c r="K2109" t="s">
        <v>26</v>
      </c>
      <c r="L2109">
        <v>19.98</v>
      </c>
    </row>
    <row r="2110" spans="1:12" x14ac:dyDescent="0.3">
      <c r="A2110" t="s">
        <v>3840</v>
      </c>
      <c r="B2110">
        <v>31</v>
      </c>
      <c r="C2110">
        <v>10</v>
      </c>
      <c r="D2110">
        <v>2016</v>
      </c>
      <c r="E2110" t="s">
        <v>552</v>
      </c>
      <c r="F2110" t="s">
        <v>930</v>
      </c>
      <c r="G2110" t="s">
        <v>419</v>
      </c>
      <c r="H2110" t="s">
        <v>14</v>
      </c>
      <c r="I2110" t="s">
        <v>24</v>
      </c>
      <c r="J2110" t="s">
        <v>2624</v>
      </c>
      <c r="K2110" t="s">
        <v>26</v>
      </c>
      <c r="L2110">
        <v>398.35199999999998</v>
      </c>
    </row>
    <row r="2111" spans="1:12" x14ac:dyDescent="0.3">
      <c r="A2111" t="s">
        <v>3840</v>
      </c>
      <c r="B2111">
        <v>31</v>
      </c>
      <c r="C2111">
        <v>10</v>
      </c>
      <c r="D2111">
        <v>2016</v>
      </c>
      <c r="E2111" t="s">
        <v>552</v>
      </c>
      <c r="F2111" t="s">
        <v>930</v>
      </c>
      <c r="G2111" t="s">
        <v>419</v>
      </c>
      <c r="H2111" t="s">
        <v>14</v>
      </c>
      <c r="I2111" t="s">
        <v>24</v>
      </c>
      <c r="J2111" t="s">
        <v>3841</v>
      </c>
      <c r="K2111" t="s">
        <v>26</v>
      </c>
      <c r="L2111">
        <v>5.04</v>
      </c>
    </row>
    <row r="2112" spans="1:12" x14ac:dyDescent="0.3">
      <c r="A2112" t="s">
        <v>3840</v>
      </c>
      <c r="B2112">
        <v>31</v>
      </c>
      <c r="C2112">
        <v>10</v>
      </c>
      <c r="D2112">
        <v>2016</v>
      </c>
      <c r="E2112" t="s">
        <v>552</v>
      </c>
      <c r="F2112" t="s">
        <v>930</v>
      </c>
      <c r="G2112" t="s">
        <v>419</v>
      </c>
      <c r="H2112" t="s">
        <v>14</v>
      </c>
      <c r="I2112" t="s">
        <v>24</v>
      </c>
      <c r="J2112" t="s">
        <v>621</v>
      </c>
      <c r="K2112" t="s">
        <v>26</v>
      </c>
      <c r="L2112">
        <v>17.45</v>
      </c>
    </row>
    <row r="2113" spans="1:12" x14ac:dyDescent="0.3">
      <c r="A2113" t="s">
        <v>3840</v>
      </c>
      <c r="B2113">
        <v>31</v>
      </c>
      <c r="C2113">
        <v>10</v>
      </c>
      <c r="D2113">
        <v>2016</v>
      </c>
      <c r="E2113" t="s">
        <v>552</v>
      </c>
      <c r="F2113" t="s">
        <v>930</v>
      </c>
      <c r="G2113" t="s">
        <v>419</v>
      </c>
      <c r="H2113" t="s">
        <v>14</v>
      </c>
      <c r="I2113" t="s">
        <v>24</v>
      </c>
      <c r="J2113" t="s">
        <v>129</v>
      </c>
      <c r="K2113" t="s">
        <v>17</v>
      </c>
      <c r="L2113">
        <v>323.13600000000002</v>
      </c>
    </row>
    <row r="2114" spans="1:12" x14ac:dyDescent="0.3">
      <c r="A2114" t="s">
        <v>3840</v>
      </c>
      <c r="B2114">
        <v>31</v>
      </c>
      <c r="C2114">
        <v>10</v>
      </c>
      <c r="D2114">
        <v>2016</v>
      </c>
      <c r="E2114" t="s">
        <v>552</v>
      </c>
      <c r="F2114" t="s">
        <v>930</v>
      </c>
      <c r="G2114" t="s">
        <v>419</v>
      </c>
      <c r="H2114" t="s">
        <v>14</v>
      </c>
      <c r="I2114" t="s">
        <v>24</v>
      </c>
      <c r="J2114" t="s">
        <v>1599</v>
      </c>
      <c r="K2114" t="s">
        <v>26</v>
      </c>
      <c r="L2114">
        <v>29.7</v>
      </c>
    </row>
    <row r="2115" spans="1:12" x14ac:dyDescent="0.3">
      <c r="A2115" t="s">
        <v>3840</v>
      </c>
      <c r="B2115">
        <v>31</v>
      </c>
      <c r="C2115">
        <v>10</v>
      </c>
      <c r="D2115">
        <v>2016</v>
      </c>
      <c r="E2115" t="s">
        <v>552</v>
      </c>
      <c r="F2115" t="s">
        <v>930</v>
      </c>
      <c r="G2115" t="s">
        <v>419</v>
      </c>
      <c r="H2115" t="s">
        <v>14</v>
      </c>
      <c r="I2115" t="s">
        <v>24</v>
      </c>
      <c r="J2115" t="s">
        <v>3842</v>
      </c>
      <c r="K2115" t="s">
        <v>41</v>
      </c>
      <c r="L2115">
        <v>1295.8399999999999</v>
      </c>
    </row>
    <row r="2116" spans="1:12" x14ac:dyDescent="0.3">
      <c r="A2116" t="s">
        <v>3840</v>
      </c>
      <c r="B2116">
        <v>31</v>
      </c>
      <c r="C2116">
        <v>10</v>
      </c>
      <c r="D2116">
        <v>2016</v>
      </c>
      <c r="E2116" t="s">
        <v>552</v>
      </c>
      <c r="F2116" t="s">
        <v>930</v>
      </c>
      <c r="G2116" t="s">
        <v>419</v>
      </c>
      <c r="H2116" t="s">
        <v>14</v>
      </c>
      <c r="I2116" t="s">
        <v>24</v>
      </c>
      <c r="J2116" t="s">
        <v>3843</v>
      </c>
      <c r="K2116" t="s">
        <v>26</v>
      </c>
      <c r="L2116">
        <v>46.84</v>
      </c>
    </row>
    <row r="2117" spans="1:12" x14ac:dyDescent="0.3">
      <c r="A2117" t="s">
        <v>3840</v>
      </c>
      <c r="B2117">
        <v>31</v>
      </c>
      <c r="C2117">
        <v>10</v>
      </c>
      <c r="D2117">
        <v>2016</v>
      </c>
      <c r="E2117" t="s">
        <v>552</v>
      </c>
      <c r="F2117" t="s">
        <v>930</v>
      </c>
      <c r="G2117" t="s">
        <v>419</v>
      </c>
      <c r="H2117" t="s">
        <v>14</v>
      </c>
      <c r="I2117" t="s">
        <v>24</v>
      </c>
      <c r="J2117" t="s">
        <v>3844</v>
      </c>
      <c r="K2117" t="s">
        <v>17</v>
      </c>
      <c r="L2117">
        <v>425.83300000000003</v>
      </c>
    </row>
    <row r="2118" spans="1:12" x14ac:dyDescent="0.3">
      <c r="A2118" t="s">
        <v>3845</v>
      </c>
      <c r="B2118">
        <v>12</v>
      </c>
      <c r="C2118">
        <v>10</v>
      </c>
      <c r="D2118">
        <v>2016</v>
      </c>
      <c r="E2118" t="s">
        <v>1949</v>
      </c>
      <c r="F2118" t="s">
        <v>12</v>
      </c>
      <c r="G2118" t="s">
        <v>2131</v>
      </c>
      <c r="H2118" t="s">
        <v>14</v>
      </c>
      <c r="I2118" t="s">
        <v>90</v>
      </c>
      <c r="J2118" t="s">
        <v>3373</v>
      </c>
      <c r="K2118" t="s">
        <v>17</v>
      </c>
      <c r="L2118">
        <v>209.67</v>
      </c>
    </row>
    <row r="2119" spans="1:12" x14ac:dyDescent="0.3">
      <c r="A2119" t="s">
        <v>3846</v>
      </c>
      <c r="B2119">
        <v>19</v>
      </c>
      <c r="C2119">
        <v>9</v>
      </c>
      <c r="D2119">
        <v>2017</v>
      </c>
      <c r="E2119" t="s">
        <v>213</v>
      </c>
      <c r="F2119" t="s">
        <v>30</v>
      </c>
      <c r="G2119" t="s">
        <v>3847</v>
      </c>
      <c r="H2119" t="s">
        <v>14</v>
      </c>
      <c r="I2119" t="s">
        <v>24</v>
      </c>
      <c r="J2119" t="s">
        <v>1118</v>
      </c>
      <c r="K2119" t="s">
        <v>26</v>
      </c>
      <c r="L2119">
        <v>159.88</v>
      </c>
    </row>
    <row r="2120" spans="1:12" x14ac:dyDescent="0.3">
      <c r="A2120" t="s">
        <v>3848</v>
      </c>
      <c r="B2120">
        <v>13</v>
      </c>
      <c r="C2120">
        <v>4</v>
      </c>
      <c r="D2120">
        <v>2018</v>
      </c>
      <c r="E2120" t="s">
        <v>47</v>
      </c>
      <c r="F2120" t="s">
        <v>119</v>
      </c>
      <c r="G2120" t="s">
        <v>2104</v>
      </c>
      <c r="H2120" t="s">
        <v>23</v>
      </c>
      <c r="I2120" t="s">
        <v>24</v>
      </c>
      <c r="J2120" t="s">
        <v>653</v>
      </c>
      <c r="K2120" t="s">
        <v>26</v>
      </c>
      <c r="L2120">
        <v>5.28</v>
      </c>
    </row>
    <row r="2121" spans="1:12" x14ac:dyDescent="0.3">
      <c r="A2121" t="s">
        <v>3848</v>
      </c>
      <c r="B2121">
        <v>13</v>
      </c>
      <c r="C2121">
        <v>4</v>
      </c>
      <c r="D2121">
        <v>2018</v>
      </c>
      <c r="E2121" t="s">
        <v>47</v>
      </c>
      <c r="F2121" t="s">
        <v>119</v>
      </c>
      <c r="G2121" t="s">
        <v>2104</v>
      </c>
      <c r="H2121" t="s">
        <v>23</v>
      </c>
      <c r="I2121" t="s">
        <v>24</v>
      </c>
      <c r="J2121" t="s">
        <v>3651</v>
      </c>
      <c r="K2121" t="s">
        <v>26</v>
      </c>
      <c r="L2121">
        <v>895.92</v>
      </c>
    </row>
    <row r="2122" spans="1:12" x14ac:dyDescent="0.3">
      <c r="A2122" t="s">
        <v>3849</v>
      </c>
      <c r="B2122">
        <v>7</v>
      </c>
      <c r="C2122">
        <v>1</v>
      </c>
      <c r="D2122">
        <v>2018</v>
      </c>
      <c r="E2122" t="s">
        <v>3850</v>
      </c>
      <c r="F2122" t="s">
        <v>30</v>
      </c>
      <c r="G2122" t="s">
        <v>2959</v>
      </c>
      <c r="H2122" t="s">
        <v>14</v>
      </c>
      <c r="I2122" t="s">
        <v>15</v>
      </c>
      <c r="J2122" t="s">
        <v>2187</v>
      </c>
      <c r="K2122" t="s">
        <v>26</v>
      </c>
      <c r="L2122">
        <v>2.8079999999999998</v>
      </c>
    </row>
    <row r="2123" spans="1:12" x14ac:dyDescent="0.3">
      <c r="A2123" t="s">
        <v>3851</v>
      </c>
      <c r="B2123">
        <v>9</v>
      </c>
      <c r="C2123">
        <v>11</v>
      </c>
      <c r="D2123">
        <v>2018</v>
      </c>
      <c r="E2123" t="s">
        <v>292</v>
      </c>
      <c r="F2123" t="s">
        <v>119</v>
      </c>
      <c r="G2123" t="s">
        <v>499</v>
      </c>
      <c r="H2123" t="s">
        <v>23</v>
      </c>
      <c r="I2123" t="s">
        <v>24</v>
      </c>
      <c r="J2123" t="s">
        <v>170</v>
      </c>
      <c r="K2123" t="s">
        <v>17</v>
      </c>
      <c r="L2123">
        <v>215.976</v>
      </c>
    </row>
    <row r="2124" spans="1:12" x14ac:dyDescent="0.3">
      <c r="A2124" t="s">
        <v>3852</v>
      </c>
      <c r="B2124">
        <v>22</v>
      </c>
      <c r="C2124">
        <v>9</v>
      </c>
      <c r="D2124">
        <v>2018</v>
      </c>
      <c r="E2124" t="s">
        <v>1529</v>
      </c>
      <c r="F2124" t="s">
        <v>12</v>
      </c>
      <c r="G2124" t="s">
        <v>2392</v>
      </c>
      <c r="H2124" t="s">
        <v>60</v>
      </c>
      <c r="I2124" t="s">
        <v>61</v>
      </c>
      <c r="J2124" t="s">
        <v>1043</v>
      </c>
      <c r="K2124" t="s">
        <v>17</v>
      </c>
      <c r="L2124">
        <v>241.96</v>
      </c>
    </row>
    <row r="2125" spans="1:12" x14ac:dyDescent="0.3">
      <c r="A2125" t="s">
        <v>3852</v>
      </c>
      <c r="B2125">
        <v>22</v>
      </c>
      <c r="C2125">
        <v>9</v>
      </c>
      <c r="D2125">
        <v>2018</v>
      </c>
      <c r="E2125" t="s">
        <v>1529</v>
      </c>
      <c r="F2125" t="s">
        <v>12</v>
      </c>
      <c r="G2125" t="s">
        <v>2392</v>
      </c>
      <c r="H2125" t="s">
        <v>60</v>
      </c>
      <c r="I2125" t="s">
        <v>61</v>
      </c>
      <c r="J2125" t="s">
        <v>266</v>
      </c>
      <c r="K2125" t="s">
        <v>26</v>
      </c>
      <c r="L2125">
        <v>27.72</v>
      </c>
    </row>
    <row r="2126" spans="1:12" x14ac:dyDescent="0.3">
      <c r="A2126" t="s">
        <v>3853</v>
      </c>
      <c r="B2126">
        <v>1</v>
      </c>
      <c r="C2126">
        <v>12</v>
      </c>
      <c r="D2126">
        <v>2018</v>
      </c>
      <c r="E2126" t="s">
        <v>1436</v>
      </c>
      <c r="F2126" t="s">
        <v>30</v>
      </c>
      <c r="G2126" t="s">
        <v>2392</v>
      </c>
      <c r="H2126" t="s">
        <v>60</v>
      </c>
      <c r="I2126" t="s">
        <v>90</v>
      </c>
      <c r="J2126" t="s">
        <v>3854</v>
      </c>
      <c r="K2126" t="s">
        <v>26</v>
      </c>
      <c r="L2126">
        <v>104.68</v>
      </c>
    </row>
    <row r="2127" spans="1:12" x14ac:dyDescent="0.3">
      <c r="A2127" t="s">
        <v>3853</v>
      </c>
      <c r="B2127">
        <v>1</v>
      </c>
      <c r="C2127">
        <v>12</v>
      </c>
      <c r="D2127">
        <v>2018</v>
      </c>
      <c r="E2127" t="s">
        <v>1436</v>
      </c>
      <c r="F2127" t="s">
        <v>30</v>
      </c>
      <c r="G2127" t="s">
        <v>2392</v>
      </c>
      <c r="H2127" t="s">
        <v>60</v>
      </c>
      <c r="I2127" t="s">
        <v>90</v>
      </c>
      <c r="J2127" t="s">
        <v>3855</v>
      </c>
      <c r="K2127" t="s">
        <v>41</v>
      </c>
      <c r="L2127">
        <v>62.957999999999998</v>
      </c>
    </row>
    <row r="2128" spans="1:12" x14ac:dyDescent="0.3">
      <c r="A2128" t="s">
        <v>3856</v>
      </c>
      <c r="B2128">
        <v>23</v>
      </c>
      <c r="C2128">
        <v>6</v>
      </c>
      <c r="D2128">
        <v>2015</v>
      </c>
      <c r="E2128" t="s">
        <v>1897</v>
      </c>
      <c r="F2128" t="s">
        <v>30</v>
      </c>
      <c r="G2128" t="s">
        <v>3857</v>
      </c>
      <c r="H2128" t="s">
        <v>14</v>
      </c>
      <c r="I2128" t="s">
        <v>90</v>
      </c>
      <c r="J2128" t="s">
        <v>1020</v>
      </c>
      <c r="K2128" t="s">
        <v>41</v>
      </c>
      <c r="L2128">
        <v>86.376000000000005</v>
      </c>
    </row>
    <row r="2129" spans="1:12" x14ac:dyDescent="0.3">
      <c r="A2129" t="s">
        <v>3858</v>
      </c>
      <c r="B2129">
        <v>4</v>
      </c>
      <c r="C2129">
        <v>10</v>
      </c>
      <c r="D2129">
        <v>2016</v>
      </c>
      <c r="E2129" t="s">
        <v>1534</v>
      </c>
      <c r="F2129" t="s">
        <v>30</v>
      </c>
      <c r="G2129" t="s">
        <v>2865</v>
      </c>
      <c r="H2129" t="s">
        <v>60</v>
      </c>
      <c r="I2129" t="s">
        <v>90</v>
      </c>
      <c r="J2129" t="s">
        <v>3859</v>
      </c>
      <c r="K2129" t="s">
        <v>17</v>
      </c>
      <c r="L2129">
        <v>64.944000000000003</v>
      </c>
    </row>
    <row r="2130" spans="1:12" x14ac:dyDescent="0.3">
      <c r="A2130" t="s">
        <v>3858</v>
      </c>
      <c r="B2130">
        <v>4</v>
      </c>
      <c r="C2130">
        <v>10</v>
      </c>
      <c r="D2130">
        <v>2016</v>
      </c>
      <c r="E2130" t="s">
        <v>1534</v>
      </c>
      <c r="F2130" t="s">
        <v>30</v>
      </c>
      <c r="G2130" t="s">
        <v>2865</v>
      </c>
      <c r="H2130" t="s">
        <v>60</v>
      </c>
      <c r="I2130" t="s">
        <v>90</v>
      </c>
      <c r="J2130" t="s">
        <v>2990</v>
      </c>
      <c r="K2130" t="s">
        <v>26</v>
      </c>
      <c r="L2130">
        <v>20.736000000000001</v>
      </c>
    </row>
    <row r="2131" spans="1:12" x14ac:dyDescent="0.3">
      <c r="A2131" t="s">
        <v>3860</v>
      </c>
      <c r="B2131">
        <v>20</v>
      </c>
      <c r="C2131">
        <v>5</v>
      </c>
      <c r="D2131">
        <v>2015</v>
      </c>
      <c r="E2131" t="s">
        <v>3861</v>
      </c>
      <c r="F2131" t="s">
        <v>12</v>
      </c>
      <c r="G2131" t="s">
        <v>3862</v>
      </c>
      <c r="H2131" t="s">
        <v>23</v>
      </c>
      <c r="I2131" t="s">
        <v>90</v>
      </c>
      <c r="J2131" t="s">
        <v>3863</v>
      </c>
      <c r="K2131" t="s">
        <v>26</v>
      </c>
      <c r="L2131">
        <v>33.28</v>
      </c>
    </row>
    <row r="2132" spans="1:12" x14ac:dyDescent="0.3">
      <c r="A2132" t="s">
        <v>3860</v>
      </c>
      <c r="B2132">
        <v>20</v>
      </c>
      <c r="C2132">
        <v>5</v>
      </c>
      <c r="D2132">
        <v>2015</v>
      </c>
      <c r="E2132" t="s">
        <v>3861</v>
      </c>
      <c r="F2132" t="s">
        <v>12</v>
      </c>
      <c r="G2132" t="s">
        <v>3862</v>
      </c>
      <c r="H2132" t="s">
        <v>23</v>
      </c>
      <c r="I2132" t="s">
        <v>90</v>
      </c>
      <c r="J2132" t="s">
        <v>3864</v>
      </c>
      <c r="K2132" t="s">
        <v>26</v>
      </c>
      <c r="L2132">
        <v>38.520000000000003</v>
      </c>
    </row>
    <row r="2133" spans="1:12" x14ac:dyDescent="0.3">
      <c r="A2133" t="s">
        <v>3860</v>
      </c>
      <c r="B2133">
        <v>20</v>
      </c>
      <c r="C2133">
        <v>5</v>
      </c>
      <c r="D2133">
        <v>2015</v>
      </c>
      <c r="E2133" t="s">
        <v>3861</v>
      </c>
      <c r="F2133" t="s">
        <v>12</v>
      </c>
      <c r="G2133" t="s">
        <v>3862</v>
      </c>
      <c r="H2133" t="s">
        <v>23</v>
      </c>
      <c r="I2133" t="s">
        <v>90</v>
      </c>
      <c r="J2133" t="s">
        <v>2612</v>
      </c>
      <c r="K2133" t="s">
        <v>17</v>
      </c>
      <c r="L2133">
        <v>139.86000000000001</v>
      </c>
    </row>
    <row r="2134" spans="1:12" x14ac:dyDescent="0.3">
      <c r="A2134" t="s">
        <v>3865</v>
      </c>
      <c r="B2134">
        <v>20</v>
      </c>
      <c r="C2134">
        <v>11</v>
      </c>
      <c r="D2134">
        <v>2016</v>
      </c>
      <c r="E2134" t="s">
        <v>58</v>
      </c>
      <c r="F2134" t="s">
        <v>30</v>
      </c>
      <c r="G2134" t="s">
        <v>1813</v>
      </c>
      <c r="H2134" t="s">
        <v>14</v>
      </c>
      <c r="I2134" t="s">
        <v>90</v>
      </c>
      <c r="J2134" t="s">
        <v>3866</v>
      </c>
      <c r="K2134" t="s">
        <v>26</v>
      </c>
      <c r="L2134">
        <v>19.649999999999999</v>
      </c>
    </row>
    <row r="2135" spans="1:12" x14ac:dyDescent="0.3">
      <c r="A2135" t="s">
        <v>3867</v>
      </c>
      <c r="B2135">
        <v>30</v>
      </c>
      <c r="C2135">
        <v>11</v>
      </c>
      <c r="D2135">
        <v>2016</v>
      </c>
      <c r="E2135" t="s">
        <v>683</v>
      </c>
      <c r="F2135" t="s">
        <v>30</v>
      </c>
      <c r="G2135" t="s">
        <v>3868</v>
      </c>
      <c r="H2135" t="s">
        <v>14</v>
      </c>
      <c r="I2135" t="s">
        <v>90</v>
      </c>
      <c r="J2135" t="s">
        <v>55</v>
      </c>
      <c r="K2135" t="s">
        <v>26</v>
      </c>
      <c r="L2135">
        <v>152.99100000000001</v>
      </c>
    </row>
    <row r="2136" spans="1:12" x14ac:dyDescent="0.3">
      <c r="A2136" t="s">
        <v>3867</v>
      </c>
      <c r="B2136">
        <v>30</v>
      </c>
      <c r="C2136">
        <v>11</v>
      </c>
      <c r="D2136">
        <v>2016</v>
      </c>
      <c r="E2136" t="s">
        <v>683</v>
      </c>
      <c r="F2136" t="s">
        <v>30</v>
      </c>
      <c r="G2136" t="s">
        <v>3868</v>
      </c>
      <c r="H2136" t="s">
        <v>14</v>
      </c>
      <c r="I2136" t="s">
        <v>90</v>
      </c>
      <c r="J2136" t="s">
        <v>2870</v>
      </c>
      <c r="K2136" t="s">
        <v>26</v>
      </c>
      <c r="L2136">
        <v>10.584</v>
      </c>
    </row>
    <row r="2137" spans="1:12" x14ac:dyDescent="0.3">
      <c r="A2137" t="s">
        <v>3867</v>
      </c>
      <c r="B2137">
        <v>30</v>
      </c>
      <c r="C2137">
        <v>11</v>
      </c>
      <c r="D2137">
        <v>2016</v>
      </c>
      <c r="E2137" t="s">
        <v>683</v>
      </c>
      <c r="F2137" t="s">
        <v>30</v>
      </c>
      <c r="G2137" t="s">
        <v>3868</v>
      </c>
      <c r="H2137" t="s">
        <v>14</v>
      </c>
      <c r="I2137" t="s">
        <v>90</v>
      </c>
      <c r="J2137" t="s">
        <v>3869</v>
      </c>
      <c r="K2137" t="s">
        <v>41</v>
      </c>
      <c r="L2137">
        <v>94.92</v>
      </c>
    </row>
    <row r="2138" spans="1:12" x14ac:dyDescent="0.3">
      <c r="A2138" t="s">
        <v>3870</v>
      </c>
      <c r="B2138">
        <v>31</v>
      </c>
      <c r="C2138">
        <v>12</v>
      </c>
      <c r="D2138">
        <v>2016</v>
      </c>
      <c r="E2138" t="s">
        <v>1981</v>
      </c>
      <c r="F2138" t="s">
        <v>30</v>
      </c>
      <c r="G2138" t="s">
        <v>3871</v>
      </c>
      <c r="H2138" t="s">
        <v>14</v>
      </c>
      <c r="I2138" t="s">
        <v>61</v>
      </c>
      <c r="J2138" t="s">
        <v>3872</v>
      </c>
      <c r="K2138" t="s">
        <v>17</v>
      </c>
      <c r="L2138">
        <v>14.76</v>
      </c>
    </row>
    <row r="2139" spans="1:12" x14ac:dyDescent="0.3">
      <c r="A2139" t="s">
        <v>3870</v>
      </c>
      <c r="B2139">
        <v>31</v>
      </c>
      <c r="C2139">
        <v>12</v>
      </c>
      <c r="D2139">
        <v>2016</v>
      </c>
      <c r="E2139" t="s">
        <v>1981</v>
      </c>
      <c r="F2139" t="s">
        <v>30</v>
      </c>
      <c r="G2139" t="s">
        <v>3871</v>
      </c>
      <c r="H2139" t="s">
        <v>14</v>
      </c>
      <c r="I2139" t="s">
        <v>61</v>
      </c>
      <c r="J2139" t="s">
        <v>3691</v>
      </c>
      <c r="K2139" t="s">
        <v>26</v>
      </c>
      <c r="L2139">
        <v>3.6560000000000001</v>
      </c>
    </row>
    <row r="2140" spans="1:12" x14ac:dyDescent="0.3">
      <c r="A2140" t="s">
        <v>3873</v>
      </c>
      <c r="B2140">
        <v>16</v>
      </c>
      <c r="C2140">
        <v>11</v>
      </c>
      <c r="D2140">
        <v>2018</v>
      </c>
      <c r="E2140" t="s">
        <v>255</v>
      </c>
      <c r="F2140" t="s">
        <v>930</v>
      </c>
      <c r="G2140" t="s">
        <v>3716</v>
      </c>
      <c r="H2140" t="s">
        <v>14</v>
      </c>
      <c r="I2140" t="s">
        <v>90</v>
      </c>
      <c r="J2140" t="s">
        <v>1706</v>
      </c>
      <c r="K2140" t="s">
        <v>26</v>
      </c>
      <c r="L2140">
        <v>146.82</v>
      </c>
    </row>
    <row r="2141" spans="1:12" x14ac:dyDescent="0.3">
      <c r="A2141" t="s">
        <v>3874</v>
      </c>
      <c r="B2141">
        <v>6</v>
      </c>
      <c r="C2141">
        <v>6</v>
      </c>
      <c r="D2141">
        <v>2015</v>
      </c>
      <c r="E2141" t="s">
        <v>3477</v>
      </c>
      <c r="F2141" t="s">
        <v>30</v>
      </c>
      <c r="G2141" t="s">
        <v>1630</v>
      </c>
      <c r="H2141" t="s">
        <v>23</v>
      </c>
      <c r="I2141" t="s">
        <v>90</v>
      </c>
      <c r="J2141" t="s">
        <v>1001</v>
      </c>
      <c r="K2141" t="s">
        <v>26</v>
      </c>
      <c r="L2141">
        <v>149.54400000000001</v>
      </c>
    </row>
    <row r="2142" spans="1:12" x14ac:dyDescent="0.3">
      <c r="A2142" t="s">
        <v>3874</v>
      </c>
      <c r="B2142">
        <v>6</v>
      </c>
      <c r="C2142">
        <v>6</v>
      </c>
      <c r="D2142">
        <v>2015</v>
      </c>
      <c r="E2142" t="s">
        <v>3477</v>
      </c>
      <c r="F2142" t="s">
        <v>30</v>
      </c>
      <c r="G2142" t="s">
        <v>1630</v>
      </c>
      <c r="H2142" t="s">
        <v>23</v>
      </c>
      <c r="I2142" t="s">
        <v>90</v>
      </c>
      <c r="J2142" t="s">
        <v>3875</v>
      </c>
      <c r="K2142" t="s">
        <v>26</v>
      </c>
      <c r="L2142">
        <v>17.14</v>
      </c>
    </row>
    <row r="2143" spans="1:12" x14ac:dyDescent="0.3">
      <c r="A2143" t="s">
        <v>3874</v>
      </c>
      <c r="B2143">
        <v>6</v>
      </c>
      <c r="C2143">
        <v>6</v>
      </c>
      <c r="D2143">
        <v>2015</v>
      </c>
      <c r="E2143" t="s">
        <v>3477</v>
      </c>
      <c r="F2143" t="s">
        <v>30</v>
      </c>
      <c r="G2143" t="s">
        <v>1630</v>
      </c>
      <c r="H2143" t="s">
        <v>23</v>
      </c>
      <c r="I2143" t="s">
        <v>90</v>
      </c>
      <c r="J2143" t="s">
        <v>3876</v>
      </c>
      <c r="K2143" t="s">
        <v>17</v>
      </c>
      <c r="L2143">
        <v>991.76400000000001</v>
      </c>
    </row>
    <row r="2144" spans="1:12" x14ac:dyDescent="0.3">
      <c r="A2144" t="s">
        <v>3877</v>
      </c>
      <c r="B2144">
        <v>1</v>
      </c>
      <c r="C2144">
        <v>9</v>
      </c>
      <c r="D2144">
        <v>2017</v>
      </c>
      <c r="E2144" t="s">
        <v>407</v>
      </c>
      <c r="F2144" t="s">
        <v>30</v>
      </c>
      <c r="G2144" t="s">
        <v>982</v>
      </c>
      <c r="H2144" t="s">
        <v>23</v>
      </c>
      <c r="I2144" t="s">
        <v>90</v>
      </c>
      <c r="J2144" t="s">
        <v>219</v>
      </c>
      <c r="K2144" t="s">
        <v>26</v>
      </c>
      <c r="L2144">
        <v>30.48</v>
      </c>
    </row>
    <row r="2145" spans="1:12" x14ac:dyDescent="0.3">
      <c r="A2145" t="s">
        <v>3877</v>
      </c>
      <c r="B2145">
        <v>1</v>
      </c>
      <c r="C2145">
        <v>9</v>
      </c>
      <c r="D2145">
        <v>2017</v>
      </c>
      <c r="E2145" t="s">
        <v>407</v>
      </c>
      <c r="F2145" t="s">
        <v>30</v>
      </c>
      <c r="G2145" t="s">
        <v>982</v>
      </c>
      <c r="H2145" t="s">
        <v>23</v>
      </c>
      <c r="I2145" t="s">
        <v>90</v>
      </c>
      <c r="J2145" t="s">
        <v>393</v>
      </c>
      <c r="K2145" t="s">
        <v>41</v>
      </c>
      <c r="L2145">
        <v>23.988</v>
      </c>
    </row>
    <row r="2146" spans="1:12" x14ac:dyDescent="0.3">
      <c r="A2146" t="s">
        <v>3877</v>
      </c>
      <c r="B2146">
        <v>1</v>
      </c>
      <c r="C2146">
        <v>9</v>
      </c>
      <c r="D2146">
        <v>2017</v>
      </c>
      <c r="E2146" t="s">
        <v>407</v>
      </c>
      <c r="F2146" t="s">
        <v>30</v>
      </c>
      <c r="G2146" t="s">
        <v>982</v>
      </c>
      <c r="H2146" t="s">
        <v>23</v>
      </c>
      <c r="I2146" t="s">
        <v>90</v>
      </c>
      <c r="J2146" t="s">
        <v>395</v>
      </c>
      <c r="K2146" t="s">
        <v>26</v>
      </c>
      <c r="L2146">
        <v>16.687999999999999</v>
      </c>
    </row>
    <row r="2147" spans="1:12" x14ac:dyDescent="0.3">
      <c r="A2147" t="s">
        <v>3878</v>
      </c>
      <c r="B2147">
        <v>25</v>
      </c>
      <c r="C2147">
        <v>6</v>
      </c>
      <c r="D2147">
        <v>2017</v>
      </c>
      <c r="E2147" t="s">
        <v>3329</v>
      </c>
      <c r="F2147" t="s">
        <v>30</v>
      </c>
      <c r="G2147" t="s">
        <v>2374</v>
      </c>
      <c r="H2147" t="s">
        <v>23</v>
      </c>
      <c r="I2147" t="s">
        <v>90</v>
      </c>
      <c r="J2147" t="s">
        <v>673</v>
      </c>
      <c r="K2147" t="s">
        <v>17</v>
      </c>
      <c r="L2147">
        <v>422.05799999999999</v>
      </c>
    </row>
    <row r="2148" spans="1:12" x14ac:dyDescent="0.3">
      <c r="A2148" t="s">
        <v>3878</v>
      </c>
      <c r="B2148">
        <v>25</v>
      </c>
      <c r="C2148">
        <v>6</v>
      </c>
      <c r="D2148">
        <v>2017</v>
      </c>
      <c r="E2148" t="s">
        <v>3329</v>
      </c>
      <c r="F2148" t="s">
        <v>30</v>
      </c>
      <c r="G2148" t="s">
        <v>2374</v>
      </c>
      <c r="H2148" t="s">
        <v>23</v>
      </c>
      <c r="I2148" t="s">
        <v>90</v>
      </c>
      <c r="J2148" t="s">
        <v>404</v>
      </c>
      <c r="K2148" t="s">
        <v>26</v>
      </c>
      <c r="L2148">
        <v>38.088000000000001</v>
      </c>
    </row>
    <row r="2149" spans="1:12" x14ac:dyDescent="0.3">
      <c r="A2149" t="s">
        <v>3878</v>
      </c>
      <c r="B2149">
        <v>25</v>
      </c>
      <c r="C2149">
        <v>6</v>
      </c>
      <c r="D2149">
        <v>2017</v>
      </c>
      <c r="E2149" t="s">
        <v>3329</v>
      </c>
      <c r="F2149" t="s">
        <v>30</v>
      </c>
      <c r="G2149" t="s">
        <v>2374</v>
      </c>
      <c r="H2149" t="s">
        <v>23</v>
      </c>
      <c r="I2149" t="s">
        <v>90</v>
      </c>
      <c r="J2149" t="s">
        <v>156</v>
      </c>
      <c r="K2149" t="s">
        <v>26</v>
      </c>
      <c r="L2149">
        <v>254.352</v>
      </c>
    </row>
    <row r="2150" spans="1:12" x14ac:dyDescent="0.3">
      <c r="A2150" t="s">
        <v>3879</v>
      </c>
      <c r="B2150">
        <v>12</v>
      </c>
      <c r="C2150">
        <v>12</v>
      </c>
      <c r="D2150">
        <v>2015</v>
      </c>
      <c r="E2150" t="s">
        <v>3042</v>
      </c>
      <c r="F2150" t="s">
        <v>30</v>
      </c>
      <c r="G2150" t="s">
        <v>3868</v>
      </c>
      <c r="H2150" t="s">
        <v>14</v>
      </c>
      <c r="I2150" t="s">
        <v>24</v>
      </c>
      <c r="J2150" t="s">
        <v>2323</v>
      </c>
      <c r="K2150" t="s">
        <v>17</v>
      </c>
      <c r="L2150">
        <v>43.31</v>
      </c>
    </row>
    <row r="2151" spans="1:12" x14ac:dyDescent="0.3">
      <c r="A2151" t="s">
        <v>3880</v>
      </c>
      <c r="B2151">
        <v>31</v>
      </c>
      <c r="C2151">
        <v>3</v>
      </c>
      <c r="D2151">
        <v>2018</v>
      </c>
      <c r="E2151" t="s">
        <v>3881</v>
      </c>
      <c r="F2151" t="s">
        <v>30</v>
      </c>
      <c r="G2151" t="s">
        <v>976</v>
      </c>
      <c r="H2151" t="s">
        <v>14</v>
      </c>
      <c r="I2151" t="s">
        <v>90</v>
      </c>
      <c r="J2151" t="s">
        <v>3882</v>
      </c>
      <c r="K2151" t="s">
        <v>41</v>
      </c>
      <c r="L2151">
        <v>84.95</v>
      </c>
    </row>
    <row r="2152" spans="1:12" x14ac:dyDescent="0.3">
      <c r="A2152" t="s">
        <v>3883</v>
      </c>
      <c r="B2152">
        <v>19</v>
      </c>
      <c r="C2152">
        <v>11</v>
      </c>
      <c r="D2152">
        <v>2018</v>
      </c>
      <c r="E2152" t="s">
        <v>1079</v>
      </c>
      <c r="F2152" t="s">
        <v>30</v>
      </c>
      <c r="G2152" t="s">
        <v>3884</v>
      </c>
      <c r="H2152" t="s">
        <v>14</v>
      </c>
      <c r="I2152" t="s">
        <v>61</v>
      </c>
      <c r="J2152" t="s">
        <v>2675</v>
      </c>
      <c r="K2152" t="s">
        <v>17</v>
      </c>
      <c r="L2152">
        <v>233.05799999999999</v>
      </c>
    </row>
    <row r="2153" spans="1:12" x14ac:dyDescent="0.3">
      <c r="A2153" t="s">
        <v>3885</v>
      </c>
      <c r="B2153">
        <v>24</v>
      </c>
      <c r="C2153">
        <v>11</v>
      </c>
      <c r="D2153">
        <v>2015</v>
      </c>
      <c r="E2153" t="s">
        <v>3029</v>
      </c>
      <c r="F2153" t="s">
        <v>12</v>
      </c>
      <c r="G2153" t="s">
        <v>3886</v>
      </c>
      <c r="H2153" t="s">
        <v>14</v>
      </c>
      <c r="I2153" t="s">
        <v>61</v>
      </c>
      <c r="J2153" t="s">
        <v>1142</v>
      </c>
      <c r="K2153" t="s">
        <v>41</v>
      </c>
      <c r="L2153">
        <v>111.79</v>
      </c>
    </row>
    <row r="2154" spans="1:12" x14ac:dyDescent="0.3">
      <c r="A2154" t="s">
        <v>3887</v>
      </c>
      <c r="B2154">
        <v>22</v>
      </c>
      <c r="C2154">
        <v>11</v>
      </c>
      <c r="D2154">
        <v>2016</v>
      </c>
      <c r="E2154" t="s">
        <v>58</v>
      </c>
      <c r="F2154" t="s">
        <v>30</v>
      </c>
      <c r="G2154" t="s">
        <v>3060</v>
      </c>
      <c r="H2154" t="s">
        <v>14</v>
      </c>
      <c r="I2154" t="s">
        <v>90</v>
      </c>
      <c r="J2154" t="s">
        <v>3085</v>
      </c>
      <c r="K2154" t="s">
        <v>26</v>
      </c>
      <c r="L2154">
        <v>14.94</v>
      </c>
    </row>
    <row r="2155" spans="1:12" x14ac:dyDescent="0.3">
      <c r="A2155" t="s">
        <v>3888</v>
      </c>
      <c r="B2155">
        <v>14</v>
      </c>
      <c r="C2155">
        <v>7</v>
      </c>
      <c r="D2155">
        <v>2017</v>
      </c>
      <c r="E2155" t="s">
        <v>2579</v>
      </c>
      <c r="F2155" t="s">
        <v>30</v>
      </c>
      <c r="G2155" t="s">
        <v>684</v>
      </c>
      <c r="H2155" t="s">
        <v>23</v>
      </c>
      <c r="I2155" t="s">
        <v>90</v>
      </c>
      <c r="J2155" t="s">
        <v>1744</v>
      </c>
      <c r="K2155" t="s">
        <v>26</v>
      </c>
      <c r="L2155">
        <v>14.16</v>
      </c>
    </row>
    <row r="2156" spans="1:12" x14ac:dyDescent="0.3">
      <c r="A2156" t="s">
        <v>3889</v>
      </c>
      <c r="B2156">
        <v>30</v>
      </c>
      <c r="C2156">
        <v>4</v>
      </c>
      <c r="D2156">
        <v>2017</v>
      </c>
      <c r="E2156" t="s">
        <v>2825</v>
      </c>
      <c r="F2156" t="s">
        <v>30</v>
      </c>
      <c r="G2156" t="s">
        <v>2597</v>
      </c>
      <c r="H2156" t="s">
        <v>60</v>
      </c>
      <c r="I2156" t="s">
        <v>61</v>
      </c>
      <c r="J2156" t="s">
        <v>3536</v>
      </c>
      <c r="K2156" t="s">
        <v>17</v>
      </c>
      <c r="L2156">
        <v>22.608000000000001</v>
      </c>
    </row>
    <row r="2157" spans="1:12" x14ac:dyDescent="0.3">
      <c r="A2157" t="s">
        <v>3890</v>
      </c>
      <c r="B2157">
        <v>25</v>
      </c>
      <c r="C2157">
        <v>7</v>
      </c>
      <c r="D2157">
        <v>2017</v>
      </c>
      <c r="E2157" t="s">
        <v>1924</v>
      </c>
      <c r="F2157" t="s">
        <v>12</v>
      </c>
      <c r="G2157" t="s">
        <v>2830</v>
      </c>
      <c r="H2157" t="s">
        <v>14</v>
      </c>
      <c r="I2157" t="s">
        <v>24</v>
      </c>
      <c r="J2157" t="s">
        <v>837</v>
      </c>
      <c r="K2157" t="s">
        <v>26</v>
      </c>
      <c r="L2157">
        <v>21.48</v>
      </c>
    </row>
    <row r="2158" spans="1:12" x14ac:dyDescent="0.3">
      <c r="A2158" t="s">
        <v>3891</v>
      </c>
      <c r="B2158">
        <v>22</v>
      </c>
      <c r="C2158">
        <v>6</v>
      </c>
      <c r="D2158">
        <v>2015</v>
      </c>
      <c r="E2158" t="s">
        <v>3517</v>
      </c>
      <c r="F2158" t="s">
        <v>119</v>
      </c>
      <c r="G2158" t="s">
        <v>1437</v>
      </c>
      <c r="H2158" t="s">
        <v>14</v>
      </c>
      <c r="I2158" t="s">
        <v>61</v>
      </c>
      <c r="J2158" t="s">
        <v>2199</v>
      </c>
      <c r="K2158" t="s">
        <v>26</v>
      </c>
      <c r="L2158">
        <v>501.81</v>
      </c>
    </row>
    <row r="2159" spans="1:12" x14ac:dyDescent="0.3">
      <c r="A2159" t="s">
        <v>3891</v>
      </c>
      <c r="B2159">
        <v>22</v>
      </c>
      <c r="C2159">
        <v>6</v>
      </c>
      <c r="D2159">
        <v>2015</v>
      </c>
      <c r="E2159" t="s">
        <v>3517</v>
      </c>
      <c r="F2159" t="s">
        <v>119</v>
      </c>
      <c r="G2159" t="s">
        <v>1437</v>
      </c>
      <c r="H2159" t="s">
        <v>14</v>
      </c>
      <c r="I2159" t="s">
        <v>61</v>
      </c>
      <c r="J2159" t="s">
        <v>1131</v>
      </c>
      <c r="K2159" t="s">
        <v>26</v>
      </c>
      <c r="L2159">
        <v>161.94</v>
      </c>
    </row>
    <row r="2160" spans="1:12" x14ac:dyDescent="0.3">
      <c r="A2160" t="s">
        <v>3892</v>
      </c>
      <c r="B2160">
        <v>21</v>
      </c>
      <c r="C2160">
        <v>10</v>
      </c>
      <c r="D2160">
        <v>2018</v>
      </c>
      <c r="E2160" t="s">
        <v>262</v>
      </c>
      <c r="F2160" t="s">
        <v>30</v>
      </c>
      <c r="G2160" t="s">
        <v>450</v>
      </c>
      <c r="H2160" t="s">
        <v>60</v>
      </c>
      <c r="I2160" t="s">
        <v>15</v>
      </c>
      <c r="J2160" t="s">
        <v>3893</v>
      </c>
      <c r="K2160" t="s">
        <v>26</v>
      </c>
      <c r="L2160">
        <v>17.856000000000002</v>
      </c>
    </row>
    <row r="2161" spans="1:12" x14ac:dyDescent="0.3">
      <c r="A2161" t="s">
        <v>3894</v>
      </c>
      <c r="B2161">
        <v>3</v>
      </c>
      <c r="C2161">
        <v>9</v>
      </c>
      <c r="D2161">
        <v>2017</v>
      </c>
      <c r="E2161" t="s">
        <v>2242</v>
      </c>
      <c r="F2161" t="s">
        <v>30</v>
      </c>
      <c r="G2161" t="s">
        <v>1428</v>
      </c>
      <c r="H2161" t="s">
        <v>14</v>
      </c>
      <c r="I2161" t="s">
        <v>61</v>
      </c>
      <c r="J2161" t="s">
        <v>2656</v>
      </c>
      <c r="K2161" t="s">
        <v>26</v>
      </c>
      <c r="L2161">
        <v>8.8079999999999998</v>
      </c>
    </row>
    <row r="2162" spans="1:12" x14ac:dyDescent="0.3">
      <c r="A2162" t="s">
        <v>3895</v>
      </c>
      <c r="B2162">
        <v>14</v>
      </c>
      <c r="C2162">
        <v>5</v>
      </c>
      <c r="D2162">
        <v>2017</v>
      </c>
      <c r="E2162" t="s">
        <v>1232</v>
      </c>
      <c r="F2162" t="s">
        <v>930</v>
      </c>
      <c r="G2162" t="s">
        <v>672</v>
      </c>
      <c r="H2162" t="s">
        <v>14</v>
      </c>
      <c r="I2162" t="s">
        <v>90</v>
      </c>
      <c r="J2162" t="s">
        <v>3241</v>
      </c>
      <c r="K2162" t="s">
        <v>17</v>
      </c>
      <c r="L2162">
        <v>79.384</v>
      </c>
    </row>
    <row r="2163" spans="1:12" x14ac:dyDescent="0.3">
      <c r="A2163" t="s">
        <v>3896</v>
      </c>
      <c r="B2163">
        <v>7</v>
      </c>
      <c r="C2163">
        <v>1</v>
      </c>
      <c r="D2163">
        <v>2017</v>
      </c>
      <c r="E2163" t="s">
        <v>3897</v>
      </c>
      <c r="F2163" t="s">
        <v>30</v>
      </c>
      <c r="G2163" t="s">
        <v>666</v>
      </c>
      <c r="H2163" t="s">
        <v>60</v>
      </c>
      <c r="I2163" t="s">
        <v>24</v>
      </c>
      <c r="J2163" t="s">
        <v>3898</v>
      </c>
      <c r="K2163" t="s">
        <v>26</v>
      </c>
      <c r="L2163">
        <v>34.58</v>
      </c>
    </row>
    <row r="2164" spans="1:12" x14ac:dyDescent="0.3">
      <c r="A2164" t="s">
        <v>3899</v>
      </c>
      <c r="B2164">
        <v>13</v>
      </c>
      <c r="C2164">
        <v>3</v>
      </c>
      <c r="D2164">
        <v>2018</v>
      </c>
      <c r="E2164" t="s">
        <v>3003</v>
      </c>
      <c r="F2164" t="s">
        <v>30</v>
      </c>
      <c r="G2164" t="s">
        <v>3900</v>
      </c>
      <c r="H2164" t="s">
        <v>60</v>
      </c>
      <c r="I2164" t="s">
        <v>24</v>
      </c>
      <c r="J2164" t="s">
        <v>3263</v>
      </c>
      <c r="K2164" t="s">
        <v>26</v>
      </c>
      <c r="L2164">
        <v>314.55</v>
      </c>
    </row>
    <row r="2165" spans="1:12" x14ac:dyDescent="0.3">
      <c r="A2165" t="s">
        <v>3901</v>
      </c>
      <c r="B2165">
        <v>13</v>
      </c>
      <c r="C2165">
        <v>10</v>
      </c>
      <c r="D2165">
        <v>2017</v>
      </c>
      <c r="E2165" t="s">
        <v>398</v>
      </c>
      <c r="F2165" t="s">
        <v>30</v>
      </c>
      <c r="G2165" t="s">
        <v>424</v>
      </c>
      <c r="H2165" t="s">
        <v>14</v>
      </c>
      <c r="I2165" t="s">
        <v>61</v>
      </c>
      <c r="J2165" t="s">
        <v>1906</v>
      </c>
      <c r="K2165" t="s">
        <v>41</v>
      </c>
      <c r="L2165">
        <v>191.976</v>
      </c>
    </row>
    <row r="2166" spans="1:12" x14ac:dyDescent="0.3">
      <c r="A2166" t="s">
        <v>3901</v>
      </c>
      <c r="B2166">
        <v>13</v>
      </c>
      <c r="C2166">
        <v>10</v>
      </c>
      <c r="D2166">
        <v>2017</v>
      </c>
      <c r="E2166" t="s">
        <v>398</v>
      </c>
      <c r="F2166" t="s">
        <v>30</v>
      </c>
      <c r="G2166" t="s">
        <v>424</v>
      </c>
      <c r="H2166" t="s">
        <v>14</v>
      </c>
      <c r="I2166" t="s">
        <v>61</v>
      </c>
      <c r="J2166" t="s">
        <v>3902</v>
      </c>
      <c r="K2166" t="s">
        <v>26</v>
      </c>
      <c r="L2166">
        <v>8.2880000000000003</v>
      </c>
    </row>
    <row r="2167" spans="1:12" x14ac:dyDescent="0.3">
      <c r="A2167" t="s">
        <v>3901</v>
      </c>
      <c r="B2167">
        <v>13</v>
      </c>
      <c r="C2167">
        <v>10</v>
      </c>
      <c r="D2167">
        <v>2017</v>
      </c>
      <c r="E2167" t="s">
        <v>398</v>
      </c>
      <c r="F2167" t="s">
        <v>30</v>
      </c>
      <c r="G2167" t="s">
        <v>424</v>
      </c>
      <c r="H2167" t="s">
        <v>14</v>
      </c>
      <c r="I2167" t="s">
        <v>61</v>
      </c>
      <c r="J2167" t="s">
        <v>1662</v>
      </c>
      <c r="K2167" t="s">
        <v>17</v>
      </c>
      <c r="L2167">
        <v>139.91999999999999</v>
      </c>
    </row>
    <row r="2168" spans="1:12" x14ac:dyDescent="0.3">
      <c r="A2168" t="s">
        <v>3901</v>
      </c>
      <c r="B2168">
        <v>13</v>
      </c>
      <c r="C2168">
        <v>10</v>
      </c>
      <c r="D2168">
        <v>2017</v>
      </c>
      <c r="E2168" t="s">
        <v>398</v>
      </c>
      <c r="F2168" t="s">
        <v>30</v>
      </c>
      <c r="G2168" t="s">
        <v>424</v>
      </c>
      <c r="H2168" t="s">
        <v>14</v>
      </c>
      <c r="I2168" t="s">
        <v>61</v>
      </c>
      <c r="J2168" t="s">
        <v>3571</v>
      </c>
      <c r="K2168" t="s">
        <v>26</v>
      </c>
      <c r="L2168">
        <v>15.872</v>
      </c>
    </row>
    <row r="2169" spans="1:12" x14ac:dyDescent="0.3">
      <c r="A2169" t="s">
        <v>3901</v>
      </c>
      <c r="B2169">
        <v>13</v>
      </c>
      <c r="C2169">
        <v>10</v>
      </c>
      <c r="D2169">
        <v>2017</v>
      </c>
      <c r="E2169" t="s">
        <v>398</v>
      </c>
      <c r="F2169" t="s">
        <v>30</v>
      </c>
      <c r="G2169" t="s">
        <v>424</v>
      </c>
      <c r="H2169" t="s">
        <v>14</v>
      </c>
      <c r="I2169" t="s">
        <v>61</v>
      </c>
      <c r="J2169" t="s">
        <v>869</v>
      </c>
      <c r="K2169" t="s">
        <v>26</v>
      </c>
      <c r="L2169">
        <v>6.2859999999999996</v>
      </c>
    </row>
    <row r="2170" spans="1:12" x14ac:dyDescent="0.3">
      <c r="A2170" t="s">
        <v>3903</v>
      </c>
      <c r="B2170">
        <v>27</v>
      </c>
      <c r="C2170">
        <v>1</v>
      </c>
      <c r="D2170">
        <v>2018</v>
      </c>
      <c r="E2170" t="s">
        <v>1806</v>
      </c>
      <c r="F2170" t="s">
        <v>12</v>
      </c>
      <c r="G2170" t="s">
        <v>3904</v>
      </c>
      <c r="H2170" t="s">
        <v>14</v>
      </c>
      <c r="I2170" t="s">
        <v>90</v>
      </c>
      <c r="J2170" t="s">
        <v>1455</v>
      </c>
      <c r="K2170" t="s">
        <v>26</v>
      </c>
      <c r="L2170">
        <v>14.016</v>
      </c>
    </row>
    <row r="2171" spans="1:12" x14ac:dyDescent="0.3">
      <c r="A2171" t="s">
        <v>3903</v>
      </c>
      <c r="B2171">
        <v>27</v>
      </c>
      <c r="C2171">
        <v>1</v>
      </c>
      <c r="D2171">
        <v>2018</v>
      </c>
      <c r="E2171" t="s">
        <v>1806</v>
      </c>
      <c r="F2171" t="s">
        <v>12</v>
      </c>
      <c r="G2171" t="s">
        <v>3904</v>
      </c>
      <c r="H2171" t="s">
        <v>14</v>
      </c>
      <c r="I2171" t="s">
        <v>90</v>
      </c>
      <c r="J2171" t="s">
        <v>2050</v>
      </c>
      <c r="K2171" t="s">
        <v>41</v>
      </c>
      <c r="L2171">
        <v>71.975999999999999</v>
      </c>
    </row>
    <row r="2172" spans="1:12" x14ac:dyDescent="0.3">
      <c r="A2172" t="s">
        <v>3903</v>
      </c>
      <c r="B2172">
        <v>27</v>
      </c>
      <c r="C2172">
        <v>1</v>
      </c>
      <c r="D2172">
        <v>2018</v>
      </c>
      <c r="E2172" t="s">
        <v>1806</v>
      </c>
      <c r="F2172" t="s">
        <v>12</v>
      </c>
      <c r="G2172" t="s">
        <v>3904</v>
      </c>
      <c r="H2172" t="s">
        <v>14</v>
      </c>
      <c r="I2172" t="s">
        <v>90</v>
      </c>
      <c r="J2172" t="s">
        <v>488</v>
      </c>
      <c r="K2172" t="s">
        <v>41</v>
      </c>
      <c r="L2172">
        <v>107.982</v>
      </c>
    </row>
    <row r="2173" spans="1:12" x14ac:dyDescent="0.3">
      <c r="A2173" t="s">
        <v>3905</v>
      </c>
      <c r="B2173">
        <v>19</v>
      </c>
      <c r="C2173">
        <v>11</v>
      </c>
      <c r="D2173">
        <v>2018</v>
      </c>
      <c r="E2173" t="s">
        <v>3574</v>
      </c>
      <c r="F2173" t="s">
        <v>30</v>
      </c>
      <c r="G2173" t="s">
        <v>134</v>
      </c>
      <c r="H2173" t="s">
        <v>23</v>
      </c>
      <c r="I2173" t="s">
        <v>61</v>
      </c>
      <c r="J2173" t="s">
        <v>1835</v>
      </c>
      <c r="K2173" t="s">
        <v>17</v>
      </c>
      <c r="L2173">
        <v>305.31200000000001</v>
      </c>
    </row>
    <row r="2174" spans="1:12" x14ac:dyDescent="0.3">
      <c r="A2174" t="s">
        <v>3906</v>
      </c>
      <c r="B2174">
        <v>1</v>
      </c>
      <c r="C2174">
        <v>8</v>
      </c>
      <c r="D2174">
        <v>2015</v>
      </c>
      <c r="E2174" t="s">
        <v>575</v>
      </c>
      <c r="F2174" t="s">
        <v>119</v>
      </c>
      <c r="G2174" t="s">
        <v>3907</v>
      </c>
      <c r="H2174" t="s">
        <v>14</v>
      </c>
      <c r="I2174" t="s">
        <v>24</v>
      </c>
      <c r="J2174" t="s">
        <v>3908</v>
      </c>
      <c r="K2174" t="s">
        <v>26</v>
      </c>
      <c r="L2174">
        <v>19.751999999999999</v>
      </c>
    </row>
    <row r="2175" spans="1:12" x14ac:dyDescent="0.3">
      <c r="A2175" t="s">
        <v>3909</v>
      </c>
      <c r="B2175">
        <v>30</v>
      </c>
      <c r="C2175">
        <v>7</v>
      </c>
      <c r="D2175">
        <v>2017</v>
      </c>
      <c r="E2175" t="s">
        <v>3415</v>
      </c>
      <c r="F2175" t="s">
        <v>30</v>
      </c>
      <c r="G2175" t="s">
        <v>387</v>
      </c>
      <c r="H2175" t="s">
        <v>60</v>
      </c>
      <c r="I2175" t="s">
        <v>61</v>
      </c>
      <c r="J2175" t="s">
        <v>3289</v>
      </c>
      <c r="K2175" t="s">
        <v>26</v>
      </c>
      <c r="L2175">
        <v>9.2639999999999993</v>
      </c>
    </row>
    <row r="2176" spans="1:12" x14ac:dyDescent="0.3">
      <c r="A2176" t="s">
        <v>3910</v>
      </c>
      <c r="B2176">
        <v>30</v>
      </c>
      <c r="C2176">
        <v>7</v>
      </c>
      <c r="D2176">
        <v>2016</v>
      </c>
      <c r="E2176" t="s">
        <v>3911</v>
      </c>
      <c r="F2176" t="s">
        <v>12</v>
      </c>
      <c r="G2176" t="s">
        <v>3794</v>
      </c>
      <c r="H2176" t="s">
        <v>23</v>
      </c>
      <c r="I2176" t="s">
        <v>61</v>
      </c>
      <c r="J2176" t="s">
        <v>3743</v>
      </c>
      <c r="K2176" t="s">
        <v>26</v>
      </c>
      <c r="L2176">
        <v>61.792000000000002</v>
      </c>
    </row>
    <row r="2177" spans="1:12" x14ac:dyDescent="0.3">
      <c r="A2177" t="s">
        <v>3912</v>
      </c>
      <c r="B2177">
        <v>15</v>
      </c>
      <c r="C2177">
        <v>10</v>
      </c>
      <c r="D2177">
        <v>2017</v>
      </c>
      <c r="E2177" t="s">
        <v>929</v>
      </c>
      <c r="F2177" t="s">
        <v>30</v>
      </c>
      <c r="G2177" t="s">
        <v>3914</v>
      </c>
      <c r="H2177" t="s">
        <v>60</v>
      </c>
      <c r="I2177" t="s">
        <v>24</v>
      </c>
      <c r="J2177" t="s">
        <v>3915</v>
      </c>
      <c r="K2177" t="s">
        <v>26</v>
      </c>
      <c r="L2177">
        <v>45.68</v>
      </c>
    </row>
    <row r="2178" spans="1:12" x14ac:dyDescent="0.3">
      <c r="A2178" t="s">
        <v>3912</v>
      </c>
      <c r="B2178">
        <v>15</v>
      </c>
      <c r="C2178">
        <v>10</v>
      </c>
      <c r="D2178">
        <v>2017</v>
      </c>
      <c r="E2178" t="s">
        <v>929</v>
      </c>
      <c r="F2178" t="s">
        <v>30</v>
      </c>
      <c r="G2178" t="s">
        <v>3914</v>
      </c>
      <c r="H2178" t="s">
        <v>60</v>
      </c>
      <c r="I2178" t="s">
        <v>24</v>
      </c>
      <c r="J2178" t="s">
        <v>3275</v>
      </c>
      <c r="K2178" t="s">
        <v>26</v>
      </c>
      <c r="L2178">
        <v>60.12</v>
      </c>
    </row>
    <row r="2179" spans="1:12" x14ac:dyDescent="0.3">
      <c r="A2179" t="s">
        <v>3912</v>
      </c>
      <c r="B2179">
        <v>15</v>
      </c>
      <c r="C2179">
        <v>10</v>
      </c>
      <c r="D2179">
        <v>2017</v>
      </c>
      <c r="E2179" t="s">
        <v>929</v>
      </c>
      <c r="F2179" t="s">
        <v>30</v>
      </c>
      <c r="G2179" t="s">
        <v>3914</v>
      </c>
      <c r="H2179" t="s">
        <v>60</v>
      </c>
      <c r="I2179" t="s">
        <v>24</v>
      </c>
      <c r="J2179" t="s">
        <v>3429</v>
      </c>
      <c r="K2179" t="s">
        <v>26</v>
      </c>
      <c r="L2179">
        <v>41.72</v>
      </c>
    </row>
    <row r="2180" spans="1:12" x14ac:dyDescent="0.3">
      <c r="A2180" t="s">
        <v>3912</v>
      </c>
      <c r="B2180">
        <v>15</v>
      </c>
      <c r="C2180">
        <v>10</v>
      </c>
      <c r="D2180">
        <v>2017</v>
      </c>
      <c r="E2180" t="s">
        <v>929</v>
      </c>
      <c r="F2180" t="s">
        <v>30</v>
      </c>
      <c r="G2180" t="s">
        <v>3914</v>
      </c>
      <c r="H2180" t="s">
        <v>60</v>
      </c>
      <c r="I2180" t="s">
        <v>24</v>
      </c>
      <c r="J2180" t="s">
        <v>1184</v>
      </c>
      <c r="K2180" t="s">
        <v>26</v>
      </c>
      <c r="L2180">
        <v>71.599999999999994</v>
      </c>
    </row>
    <row r="2181" spans="1:12" x14ac:dyDescent="0.3">
      <c r="A2181" t="s">
        <v>3916</v>
      </c>
      <c r="B2181">
        <v>7</v>
      </c>
      <c r="C2181">
        <v>5</v>
      </c>
      <c r="D2181">
        <v>2017</v>
      </c>
      <c r="E2181" t="s">
        <v>462</v>
      </c>
      <c r="F2181" t="s">
        <v>30</v>
      </c>
      <c r="G2181" t="s">
        <v>1051</v>
      </c>
      <c r="H2181" t="s">
        <v>14</v>
      </c>
      <c r="I2181" t="s">
        <v>90</v>
      </c>
      <c r="J2181" t="s">
        <v>963</v>
      </c>
      <c r="K2181" t="s">
        <v>26</v>
      </c>
      <c r="L2181">
        <v>85.231999999999999</v>
      </c>
    </row>
    <row r="2182" spans="1:12" x14ac:dyDescent="0.3">
      <c r="A2182" t="s">
        <v>3916</v>
      </c>
      <c r="B2182">
        <v>7</v>
      </c>
      <c r="C2182">
        <v>5</v>
      </c>
      <c r="D2182">
        <v>2017</v>
      </c>
      <c r="E2182" t="s">
        <v>462</v>
      </c>
      <c r="F2182" t="s">
        <v>30</v>
      </c>
      <c r="G2182" t="s">
        <v>1051</v>
      </c>
      <c r="H2182" t="s">
        <v>14</v>
      </c>
      <c r="I2182" t="s">
        <v>90</v>
      </c>
      <c r="J2182" t="s">
        <v>1213</v>
      </c>
      <c r="K2182" t="s">
        <v>26</v>
      </c>
      <c r="L2182">
        <v>44.4</v>
      </c>
    </row>
    <row r="2183" spans="1:12" x14ac:dyDescent="0.3">
      <c r="A2183" t="s">
        <v>3916</v>
      </c>
      <c r="B2183">
        <v>7</v>
      </c>
      <c r="C2183">
        <v>5</v>
      </c>
      <c r="D2183">
        <v>2017</v>
      </c>
      <c r="E2183" t="s">
        <v>462</v>
      </c>
      <c r="F2183" t="s">
        <v>30</v>
      </c>
      <c r="G2183" t="s">
        <v>1051</v>
      </c>
      <c r="H2183" t="s">
        <v>14</v>
      </c>
      <c r="I2183" t="s">
        <v>90</v>
      </c>
      <c r="J2183" t="s">
        <v>3917</v>
      </c>
      <c r="K2183" t="s">
        <v>17</v>
      </c>
      <c r="L2183">
        <v>442.76400000000001</v>
      </c>
    </row>
    <row r="2184" spans="1:12" x14ac:dyDescent="0.3">
      <c r="A2184" t="s">
        <v>3916</v>
      </c>
      <c r="B2184">
        <v>7</v>
      </c>
      <c r="C2184">
        <v>5</v>
      </c>
      <c r="D2184">
        <v>2017</v>
      </c>
      <c r="E2184" t="s">
        <v>462</v>
      </c>
      <c r="F2184" t="s">
        <v>30</v>
      </c>
      <c r="G2184" t="s">
        <v>1051</v>
      </c>
      <c r="H2184" t="s">
        <v>14</v>
      </c>
      <c r="I2184" t="s">
        <v>90</v>
      </c>
      <c r="J2184" t="s">
        <v>3514</v>
      </c>
      <c r="K2184" t="s">
        <v>41</v>
      </c>
      <c r="L2184">
        <v>3999.95</v>
      </c>
    </row>
    <row r="2185" spans="1:12" x14ac:dyDescent="0.3">
      <c r="A2185" t="s">
        <v>3916</v>
      </c>
      <c r="B2185">
        <v>7</v>
      </c>
      <c r="C2185">
        <v>5</v>
      </c>
      <c r="D2185">
        <v>2017</v>
      </c>
      <c r="E2185" t="s">
        <v>462</v>
      </c>
      <c r="F2185" t="s">
        <v>30</v>
      </c>
      <c r="G2185" t="s">
        <v>1051</v>
      </c>
      <c r="H2185" t="s">
        <v>14</v>
      </c>
      <c r="I2185" t="s">
        <v>90</v>
      </c>
      <c r="J2185" t="s">
        <v>310</v>
      </c>
      <c r="K2185" t="s">
        <v>41</v>
      </c>
      <c r="L2185">
        <v>199.95</v>
      </c>
    </row>
    <row r="2186" spans="1:12" x14ac:dyDescent="0.3">
      <c r="A2186" t="s">
        <v>3916</v>
      </c>
      <c r="B2186">
        <v>7</v>
      </c>
      <c r="C2186">
        <v>5</v>
      </c>
      <c r="D2186">
        <v>2017</v>
      </c>
      <c r="E2186" t="s">
        <v>462</v>
      </c>
      <c r="F2186" t="s">
        <v>30</v>
      </c>
      <c r="G2186" t="s">
        <v>1051</v>
      </c>
      <c r="H2186" t="s">
        <v>14</v>
      </c>
      <c r="I2186" t="s">
        <v>90</v>
      </c>
      <c r="J2186" t="s">
        <v>2166</v>
      </c>
      <c r="K2186" t="s">
        <v>17</v>
      </c>
      <c r="L2186">
        <v>63.68</v>
      </c>
    </row>
    <row r="2187" spans="1:12" x14ac:dyDescent="0.3">
      <c r="A2187" t="s">
        <v>3918</v>
      </c>
      <c r="B2187">
        <v>1</v>
      </c>
      <c r="C2187">
        <v>8</v>
      </c>
      <c r="D2187">
        <v>2018</v>
      </c>
      <c r="E2187" t="s">
        <v>2582</v>
      </c>
      <c r="F2187" t="s">
        <v>12</v>
      </c>
      <c r="G2187" t="s">
        <v>587</v>
      </c>
      <c r="H2187" t="s">
        <v>23</v>
      </c>
      <c r="I2187" t="s">
        <v>24</v>
      </c>
      <c r="J2187" t="s">
        <v>434</v>
      </c>
      <c r="K2187" t="s">
        <v>26</v>
      </c>
      <c r="L2187">
        <v>54.896000000000001</v>
      </c>
    </row>
    <row r="2188" spans="1:12" x14ac:dyDescent="0.3">
      <c r="A2188" t="s">
        <v>3919</v>
      </c>
      <c r="B2188">
        <v>14</v>
      </c>
      <c r="C2188">
        <v>7</v>
      </c>
      <c r="D2188">
        <v>2017</v>
      </c>
      <c r="E2188" t="s">
        <v>1346</v>
      </c>
      <c r="F2188" t="s">
        <v>930</v>
      </c>
      <c r="G2188" t="s">
        <v>3920</v>
      </c>
      <c r="H2188" t="s">
        <v>14</v>
      </c>
      <c r="I2188" t="s">
        <v>15</v>
      </c>
      <c r="J2188" t="s">
        <v>528</v>
      </c>
      <c r="K2188" t="s">
        <v>41</v>
      </c>
      <c r="L2188">
        <v>29</v>
      </c>
    </row>
    <row r="2189" spans="1:12" x14ac:dyDescent="0.3">
      <c r="A2189" t="s">
        <v>3921</v>
      </c>
      <c r="B2189">
        <v>10</v>
      </c>
      <c r="C2189">
        <v>8</v>
      </c>
      <c r="D2189">
        <v>2018</v>
      </c>
      <c r="E2189" t="s">
        <v>3922</v>
      </c>
      <c r="F2189" t="s">
        <v>30</v>
      </c>
      <c r="G2189" t="s">
        <v>3907</v>
      </c>
      <c r="H2189" t="s">
        <v>14</v>
      </c>
      <c r="I2189" t="s">
        <v>61</v>
      </c>
      <c r="J2189" t="s">
        <v>3139</v>
      </c>
      <c r="K2189" t="s">
        <v>26</v>
      </c>
      <c r="L2189">
        <v>70.08</v>
      </c>
    </row>
    <row r="2190" spans="1:12" x14ac:dyDescent="0.3">
      <c r="A2190" t="s">
        <v>3921</v>
      </c>
      <c r="B2190">
        <v>10</v>
      </c>
      <c r="C2190">
        <v>8</v>
      </c>
      <c r="D2190">
        <v>2018</v>
      </c>
      <c r="E2190" t="s">
        <v>3922</v>
      </c>
      <c r="F2190" t="s">
        <v>30</v>
      </c>
      <c r="G2190" t="s">
        <v>3907</v>
      </c>
      <c r="H2190" t="s">
        <v>14</v>
      </c>
      <c r="I2190" t="s">
        <v>61</v>
      </c>
      <c r="J2190" t="s">
        <v>225</v>
      </c>
      <c r="K2190" t="s">
        <v>17</v>
      </c>
      <c r="L2190">
        <v>121.3</v>
      </c>
    </row>
    <row r="2191" spans="1:12" x14ac:dyDescent="0.3">
      <c r="A2191" t="s">
        <v>3921</v>
      </c>
      <c r="B2191">
        <v>10</v>
      </c>
      <c r="C2191">
        <v>8</v>
      </c>
      <c r="D2191">
        <v>2018</v>
      </c>
      <c r="E2191" t="s">
        <v>3922</v>
      </c>
      <c r="F2191" t="s">
        <v>30</v>
      </c>
      <c r="G2191" t="s">
        <v>3907</v>
      </c>
      <c r="H2191" t="s">
        <v>14</v>
      </c>
      <c r="I2191" t="s">
        <v>61</v>
      </c>
      <c r="J2191" t="s">
        <v>851</v>
      </c>
      <c r="K2191" t="s">
        <v>41</v>
      </c>
      <c r="L2191">
        <v>1454.49</v>
      </c>
    </row>
    <row r="2192" spans="1:12" x14ac:dyDescent="0.3">
      <c r="A2192" t="s">
        <v>3923</v>
      </c>
      <c r="B2192">
        <v>25</v>
      </c>
      <c r="C2192">
        <v>6</v>
      </c>
      <c r="D2192">
        <v>2017</v>
      </c>
      <c r="E2192" t="s">
        <v>3329</v>
      </c>
      <c r="F2192" t="s">
        <v>30</v>
      </c>
      <c r="G2192" t="s">
        <v>1473</v>
      </c>
      <c r="H2192" t="s">
        <v>14</v>
      </c>
      <c r="I2192" t="s">
        <v>24</v>
      </c>
      <c r="J2192" t="s">
        <v>3924</v>
      </c>
      <c r="K2192" t="s">
        <v>26</v>
      </c>
      <c r="L2192">
        <v>60.81</v>
      </c>
    </row>
    <row r="2193" spans="1:12" x14ac:dyDescent="0.3">
      <c r="A2193" t="s">
        <v>3925</v>
      </c>
      <c r="B2193">
        <v>10</v>
      </c>
      <c r="C2193">
        <v>12</v>
      </c>
      <c r="D2193">
        <v>2017</v>
      </c>
      <c r="E2193" t="s">
        <v>173</v>
      </c>
      <c r="F2193" t="s">
        <v>30</v>
      </c>
      <c r="G2193" t="s">
        <v>1682</v>
      </c>
      <c r="H2193" t="s">
        <v>14</v>
      </c>
      <c r="I2193" t="s">
        <v>24</v>
      </c>
      <c r="J2193" t="s">
        <v>3827</v>
      </c>
      <c r="K2193" t="s">
        <v>26</v>
      </c>
      <c r="L2193">
        <v>153.55199999999999</v>
      </c>
    </row>
    <row r="2194" spans="1:12" x14ac:dyDescent="0.3">
      <c r="A2194" t="s">
        <v>3925</v>
      </c>
      <c r="B2194">
        <v>10</v>
      </c>
      <c r="C2194">
        <v>12</v>
      </c>
      <c r="D2194">
        <v>2017</v>
      </c>
      <c r="E2194" t="s">
        <v>173</v>
      </c>
      <c r="F2194" t="s">
        <v>30</v>
      </c>
      <c r="G2194" t="s">
        <v>1682</v>
      </c>
      <c r="H2194" t="s">
        <v>14</v>
      </c>
      <c r="I2194" t="s">
        <v>24</v>
      </c>
      <c r="J2194" t="s">
        <v>3381</v>
      </c>
      <c r="K2194" t="s">
        <v>26</v>
      </c>
      <c r="L2194">
        <v>65.34</v>
      </c>
    </row>
    <row r="2195" spans="1:12" x14ac:dyDescent="0.3">
      <c r="A2195" t="s">
        <v>3925</v>
      </c>
      <c r="B2195">
        <v>10</v>
      </c>
      <c r="C2195">
        <v>12</v>
      </c>
      <c r="D2195">
        <v>2017</v>
      </c>
      <c r="E2195" t="s">
        <v>173</v>
      </c>
      <c r="F2195" t="s">
        <v>30</v>
      </c>
      <c r="G2195" t="s">
        <v>1682</v>
      </c>
      <c r="H2195" t="s">
        <v>14</v>
      </c>
      <c r="I2195" t="s">
        <v>24</v>
      </c>
      <c r="J2195" t="s">
        <v>3093</v>
      </c>
      <c r="K2195" t="s">
        <v>26</v>
      </c>
      <c r="L2195">
        <v>123.92</v>
      </c>
    </row>
    <row r="2196" spans="1:12" x14ac:dyDescent="0.3">
      <c r="A2196" t="s">
        <v>3925</v>
      </c>
      <c r="B2196">
        <v>10</v>
      </c>
      <c r="C2196">
        <v>12</v>
      </c>
      <c r="D2196">
        <v>2017</v>
      </c>
      <c r="E2196" t="s">
        <v>173</v>
      </c>
      <c r="F2196" t="s">
        <v>30</v>
      </c>
      <c r="G2196" t="s">
        <v>1682</v>
      </c>
      <c r="H2196" t="s">
        <v>14</v>
      </c>
      <c r="I2196" t="s">
        <v>24</v>
      </c>
      <c r="J2196" t="s">
        <v>3926</v>
      </c>
      <c r="K2196" t="s">
        <v>26</v>
      </c>
      <c r="L2196">
        <v>35.1</v>
      </c>
    </row>
    <row r="2197" spans="1:12" x14ac:dyDescent="0.3">
      <c r="A2197" t="s">
        <v>3925</v>
      </c>
      <c r="B2197">
        <v>10</v>
      </c>
      <c r="C2197">
        <v>12</v>
      </c>
      <c r="D2197">
        <v>2017</v>
      </c>
      <c r="E2197" t="s">
        <v>173</v>
      </c>
      <c r="F2197" t="s">
        <v>30</v>
      </c>
      <c r="G2197" t="s">
        <v>1682</v>
      </c>
      <c r="H2197" t="s">
        <v>14</v>
      </c>
      <c r="I2197" t="s">
        <v>24</v>
      </c>
      <c r="J2197" t="s">
        <v>3162</v>
      </c>
      <c r="K2197" t="s">
        <v>41</v>
      </c>
      <c r="L2197">
        <v>44.75</v>
      </c>
    </row>
    <row r="2198" spans="1:12" x14ac:dyDescent="0.3">
      <c r="A2198" t="s">
        <v>3927</v>
      </c>
      <c r="B2198">
        <v>1</v>
      </c>
      <c r="C2198">
        <v>12</v>
      </c>
      <c r="D2198">
        <v>2017</v>
      </c>
      <c r="E2198" t="s">
        <v>1727</v>
      </c>
      <c r="F2198" t="s">
        <v>30</v>
      </c>
      <c r="G2198" t="s">
        <v>2319</v>
      </c>
      <c r="H2198" t="s">
        <v>14</v>
      </c>
      <c r="I2198" t="s">
        <v>15</v>
      </c>
      <c r="J2198" t="s">
        <v>413</v>
      </c>
      <c r="K2198" t="s">
        <v>26</v>
      </c>
      <c r="L2198">
        <v>4.7039999999999997</v>
      </c>
    </row>
    <row r="2199" spans="1:12" x14ac:dyDescent="0.3">
      <c r="A2199" t="s">
        <v>3928</v>
      </c>
      <c r="B2199">
        <v>28</v>
      </c>
      <c r="C2199">
        <v>11</v>
      </c>
      <c r="D2199">
        <v>2015</v>
      </c>
      <c r="E2199" t="s">
        <v>1674</v>
      </c>
      <c r="F2199" t="s">
        <v>30</v>
      </c>
      <c r="G2199" t="s">
        <v>3804</v>
      </c>
      <c r="H2199" t="s">
        <v>14</v>
      </c>
      <c r="I2199" t="s">
        <v>15</v>
      </c>
      <c r="J2199" t="s">
        <v>1610</v>
      </c>
      <c r="K2199" t="s">
        <v>26</v>
      </c>
      <c r="L2199">
        <v>14.67</v>
      </c>
    </row>
    <row r="2200" spans="1:12" x14ac:dyDescent="0.3">
      <c r="A2200" t="s">
        <v>3930</v>
      </c>
      <c r="B2200">
        <v>28</v>
      </c>
      <c r="C2200">
        <v>3</v>
      </c>
      <c r="D2200">
        <v>2016</v>
      </c>
      <c r="E2200" t="s">
        <v>1647</v>
      </c>
      <c r="F2200" t="s">
        <v>30</v>
      </c>
      <c r="G2200" t="s">
        <v>1467</v>
      </c>
      <c r="H2200" t="s">
        <v>14</v>
      </c>
      <c r="I2200" t="s">
        <v>90</v>
      </c>
      <c r="J2200" t="s">
        <v>282</v>
      </c>
      <c r="K2200" t="s">
        <v>26</v>
      </c>
      <c r="L2200">
        <v>15.552</v>
      </c>
    </row>
    <row r="2201" spans="1:12" x14ac:dyDescent="0.3">
      <c r="A2201" t="s">
        <v>3930</v>
      </c>
      <c r="B2201">
        <v>28</v>
      </c>
      <c r="C2201">
        <v>3</v>
      </c>
      <c r="D2201">
        <v>2016</v>
      </c>
      <c r="E2201" t="s">
        <v>1647</v>
      </c>
      <c r="F2201" t="s">
        <v>30</v>
      </c>
      <c r="G2201" t="s">
        <v>1467</v>
      </c>
      <c r="H2201" t="s">
        <v>14</v>
      </c>
      <c r="I2201" t="s">
        <v>90</v>
      </c>
      <c r="J2201" t="s">
        <v>3746</v>
      </c>
      <c r="K2201" t="s">
        <v>26</v>
      </c>
      <c r="L2201">
        <v>5.2320000000000002</v>
      </c>
    </row>
    <row r="2202" spans="1:12" x14ac:dyDescent="0.3">
      <c r="A2202" t="s">
        <v>3931</v>
      </c>
      <c r="B2202">
        <v>1</v>
      </c>
      <c r="C2202">
        <v>6</v>
      </c>
      <c r="D2202">
        <v>2015</v>
      </c>
      <c r="E2202" t="s">
        <v>665</v>
      </c>
      <c r="F2202" t="s">
        <v>30</v>
      </c>
      <c r="G2202" t="s">
        <v>1834</v>
      </c>
      <c r="H2202" t="s">
        <v>14</v>
      </c>
      <c r="I2202" t="s">
        <v>15</v>
      </c>
      <c r="J2202" t="s">
        <v>984</v>
      </c>
      <c r="K2202" t="s">
        <v>17</v>
      </c>
      <c r="L2202">
        <v>22.2</v>
      </c>
    </row>
    <row r="2203" spans="1:12" x14ac:dyDescent="0.3">
      <c r="A2203" t="s">
        <v>3931</v>
      </c>
      <c r="B2203">
        <v>1</v>
      </c>
      <c r="C2203">
        <v>6</v>
      </c>
      <c r="D2203">
        <v>2015</v>
      </c>
      <c r="E2203" t="s">
        <v>665</v>
      </c>
      <c r="F2203" t="s">
        <v>30</v>
      </c>
      <c r="G2203" t="s">
        <v>1834</v>
      </c>
      <c r="H2203" t="s">
        <v>14</v>
      </c>
      <c r="I2203" t="s">
        <v>15</v>
      </c>
      <c r="J2203" t="s">
        <v>617</v>
      </c>
      <c r="K2203" t="s">
        <v>41</v>
      </c>
      <c r="L2203">
        <v>881.93</v>
      </c>
    </row>
    <row r="2204" spans="1:12" x14ac:dyDescent="0.3">
      <c r="A2204" t="s">
        <v>3932</v>
      </c>
      <c r="B2204">
        <v>6</v>
      </c>
      <c r="C2204">
        <v>9</v>
      </c>
      <c r="D2204">
        <v>2016</v>
      </c>
      <c r="E2204" t="s">
        <v>423</v>
      </c>
      <c r="F2204" t="s">
        <v>30</v>
      </c>
      <c r="G2204" t="s">
        <v>2906</v>
      </c>
      <c r="H2204" t="s">
        <v>60</v>
      </c>
      <c r="I2204" t="s">
        <v>24</v>
      </c>
      <c r="J2204" t="s">
        <v>900</v>
      </c>
      <c r="K2204" t="s">
        <v>26</v>
      </c>
      <c r="L2204">
        <v>6.0960000000000001</v>
      </c>
    </row>
    <row r="2205" spans="1:12" x14ac:dyDescent="0.3">
      <c r="A2205" t="s">
        <v>3932</v>
      </c>
      <c r="B2205">
        <v>6</v>
      </c>
      <c r="C2205">
        <v>9</v>
      </c>
      <c r="D2205">
        <v>2016</v>
      </c>
      <c r="E2205" t="s">
        <v>423</v>
      </c>
      <c r="F2205" t="s">
        <v>30</v>
      </c>
      <c r="G2205" t="s">
        <v>2906</v>
      </c>
      <c r="H2205" t="s">
        <v>60</v>
      </c>
      <c r="I2205" t="s">
        <v>24</v>
      </c>
      <c r="J2205" t="s">
        <v>3933</v>
      </c>
      <c r="K2205" t="s">
        <v>17</v>
      </c>
      <c r="L2205">
        <v>191.82</v>
      </c>
    </row>
    <row r="2206" spans="1:12" x14ac:dyDescent="0.3">
      <c r="A2206" t="s">
        <v>3934</v>
      </c>
      <c r="B2206">
        <v>29</v>
      </c>
      <c r="C2206">
        <v>6</v>
      </c>
      <c r="D2206">
        <v>2016</v>
      </c>
      <c r="E2206" t="s">
        <v>2352</v>
      </c>
      <c r="F2206" t="s">
        <v>30</v>
      </c>
      <c r="G2206" t="s">
        <v>365</v>
      </c>
      <c r="H2206" t="s">
        <v>14</v>
      </c>
      <c r="I2206" t="s">
        <v>90</v>
      </c>
      <c r="J2206" t="s">
        <v>2975</v>
      </c>
      <c r="K2206" t="s">
        <v>17</v>
      </c>
      <c r="L2206">
        <v>20.103999999999999</v>
      </c>
    </row>
    <row r="2207" spans="1:12" x14ac:dyDescent="0.3">
      <c r="A2207" t="s">
        <v>3935</v>
      </c>
      <c r="B2207">
        <v>10</v>
      </c>
      <c r="C2207">
        <v>9</v>
      </c>
      <c r="D2207">
        <v>2017</v>
      </c>
      <c r="E2207" t="s">
        <v>807</v>
      </c>
      <c r="F2207" t="s">
        <v>12</v>
      </c>
      <c r="G2207" t="s">
        <v>2135</v>
      </c>
      <c r="H2207" t="s">
        <v>60</v>
      </c>
      <c r="I2207" t="s">
        <v>15</v>
      </c>
      <c r="J2207" t="s">
        <v>3936</v>
      </c>
      <c r="K2207" t="s">
        <v>26</v>
      </c>
      <c r="L2207">
        <v>67.56</v>
      </c>
    </row>
    <row r="2208" spans="1:12" x14ac:dyDescent="0.3">
      <c r="A2208" t="s">
        <v>3937</v>
      </c>
      <c r="B2208">
        <v>14</v>
      </c>
      <c r="C2208">
        <v>7</v>
      </c>
      <c r="D2208">
        <v>2015</v>
      </c>
      <c r="E2208" t="s">
        <v>3939</v>
      </c>
      <c r="F2208" t="s">
        <v>30</v>
      </c>
      <c r="G2208" t="s">
        <v>3940</v>
      </c>
      <c r="H2208" t="s">
        <v>60</v>
      </c>
      <c r="I2208" t="s">
        <v>61</v>
      </c>
      <c r="J2208" t="s">
        <v>1156</v>
      </c>
      <c r="K2208" t="s">
        <v>26</v>
      </c>
      <c r="L2208">
        <v>29.931999999999999</v>
      </c>
    </row>
    <row r="2209" spans="1:12" x14ac:dyDescent="0.3">
      <c r="A2209" t="s">
        <v>3937</v>
      </c>
      <c r="B2209">
        <v>14</v>
      </c>
      <c r="C2209">
        <v>7</v>
      </c>
      <c r="D2209">
        <v>2015</v>
      </c>
      <c r="E2209" t="s">
        <v>3939</v>
      </c>
      <c r="F2209" t="s">
        <v>30</v>
      </c>
      <c r="G2209" t="s">
        <v>3940</v>
      </c>
      <c r="H2209" t="s">
        <v>60</v>
      </c>
      <c r="I2209" t="s">
        <v>61</v>
      </c>
      <c r="J2209" t="s">
        <v>548</v>
      </c>
      <c r="K2209" t="s">
        <v>41</v>
      </c>
      <c r="L2209">
        <v>38.271999999999998</v>
      </c>
    </row>
    <row r="2210" spans="1:12" x14ac:dyDescent="0.3">
      <c r="A2210" t="s">
        <v>3941</v>
      </c>
      <c r="B2210">
        <v>22</v>
      </c>
      <c r="C2210">
        <v>8</v>
      </c>
      <c r="D2210">
        <v>2016</v>
      </c>
      <c r="E2210" t="s">
        <v>3942</v>
      </c>
      <c r="F2210" t="s">
        <v>30</v>
      </c>
      <c r="G2210" t="s">
        <v>288</v>
      </c>
      <c r="H2210" t="s">
        <v>60</v>
      </c>
      <c r="I2210" t="s">
        <v>90</v>
      </c>
      <c r="J2210" t="s">
        <v>330</v>
      </c>
      <c r="K2210" t="s">
        <v>26</v>
      </c>
      <c r="L2210">
        <v>16.52</v>
      </c>
    </row>
    <row r="2211" spans="1:12" x14ac:dyDescent="0.3">
      <c r="A2211" t="s">
        <v>3943</v>
      </c>
      <c r="B2211">
        <v>14</v>
      </c>
      <c r="C2211">
        <v>11</v>
      </c>
      <c r="D2211">
        <v>2015</v>
      </c>
      <c r="E2211" t="s">
        <v>3944</v>
      </c>
      <c r="F2211" t="s">
        <v>12</v>
      </c>
      <c r="G2211" t="s">
        <v>3945</v>
      </c>
      <c r="H2211" t="s">
        <v>14</v>
      </c>
      <c r="I2211" t="s">
        <v>90</v>
      </c>
      <c r="J2211" t="s">
        <v>3946</v>
      </c>
      <c r="K2211" t="s">
        <v>41</v>
      </c>
      <c r="L2211">
        <v>832.93</v>
      </c>
    </row>
    <row r="2212" spans="1:12" x14ac:dyDescent="0.3">
      <c r="A2212" t="s">
        <v>3943</v>
      </c>
      <c r="B2212">
        <v>14</v>
      </c>
      <c r="C2212">
        <v>11</v>
      </c>
      <c r="D2212">
        <v>2015</v>
      </c>
      <c r="E2212" t="s">
        <v>3944</v>
      </c>
      <c r="F2212" t="s">
        <v>12</v>
      </c>
      <c r="G2212" t="s">
        <v>3945</v>
      </c>
      <c r="H2212" t="s">
        <v>14</v>
      </c>
      <c r="I2212" t="s">
        <v>90</v>
      </c>
      <c r="J2212" t="s">
        <v>692</v>
      </c>
      <c r="K2212" t="s">
        <v>26</v>
      </c>
      <c r="L2212">
        <v>43.8</v>
      </c>
    </row>
    <row r="2213" spans="1:12" x14ac:dyDescent="0.3">
      <c r="A2213" t="s">
        <v>3947</v>
      </c>
      <c r="B2213">
        <v>27</v>
      </c>
      <c r="C2213">
        <v>11</v>
      </c>
      <c r="D2213">
        <v>2017</v>
      </c>
      <c r="E2213" t="s">
        <v>3948</v>
      </c>
      <c r="F2213" t="s">
        <v>119</v>
      </c>
      <c r="G2213" t="s">
        <v>915</v>
      </c>
      <c r="H2213" t="s">
        <v>23</v>
      </c>
      <c r="I2213" t="s">
        <v>61</v>
      </c>
      <c r="J2213" t="s">
        <v>3949</v>
      </c>
      <c r="K2213" t="s">
        <v>26</v>
      </c>
      <c r="L2213">
        <v>167.292</v>
      </c>
    </row>
    <row r="2214" spans="1:12" x14ac:dyDescent="0.3">
      <c r="A2214" t="s">
        <v>3950</v>
      </c>
      <c r="B2214">
        <v>21</v>
      </c>
      <c r="C2214">
        <v>11</v>
      </c>
      <c r="D2214">
        <v>2018</v>
      </c>
      <c r="E2214" t="s">
        <v>3574</v>
      </c>
      <c r="F2214" t="s">
        <v>30</v>
      </c>
      <c r="G2214" t="s">
        <v>2172</v>
      </c>
      <c r="H2214" t="s">
        <v>14</v>
      </c>
      <c r="I2214" t="s">
        <v>90</v>
      </c>
      <c r="J2214" t="s">
        <v>2645</v>
      </c>
      <c r="K2214" t="s">
        <v>17</v>
      </c>
      <c r="L2214">
        <v>27.42</v>
      </c>
    </row>
    <row r="2215" spans="1:12" x14ac:dyDescent="0.3">
      <c r="A2215" t="s">
        <v>3951</v>
      </c>
      <c r="B2215">
        <v>1</v>
      </c>
      <c r="C2215">
        <v>10</v>
      </c>
      <c r="D2215">
        <v>2018</v>
      </c>
      <c r="E2215" t="s">
        <v>1756</v>
      </c>
      <c r="F2215" t="s">
        <v>119</v>
      </c>
      <c r="G2215" t="s">
        <v>3291</v>
      </c>
      <c r="H2215" t="s">
        <v>14</v>
      </c>
      <c r="I2215" t="s">
        <v>24</v>
      </c>
      <c r="J2215" t="s">
        <v>2209</v>
      </c>
      <c r="K2215" t="s">
        <v>26</v>
      </c>
      <c r="L2215">
        <v>1.44</v>
      </c>
    </row>
    <row r="2216" spans="1:12" x14ac:dyDescent="0.3">
      <c r="A2216" t="s">
        <v>3951</v>
      </c>
      <c r="B2216">
        <v>1</v>
      </c>
      <c r="C2216">
        <v>10</v>
      </c>
      <c r="D2216">
        <v>2018</v>
      </c>
      <c r="E2216" t="s">
        <v>1756</v>
      </c>
      <c r="F2216" t="s">
        <v>119</v>
      </c>
      <c r="G2216" t="s">
        <v>3291</v>
      </c>
      <c r="H2216" t="s">
        <v>14</v>
      </c>
      <c r="I2216" t="s">
        <v>24</v>
      </c>
      <c r="J2216" t="s">
        <v>867</v>
      </c>
      <c r="K2216" t="s">
        <v>26</v>
      </c>
      <c r="L2216">
        <v>61.776000000000003</v>
      </c>
    </row>
    <row r="2217" spans="1:12" x14ac:dyDescent="0.3">
      <c r="A2217" t="s">
        <v>3951</v>
      </c>
      <c r="B2217">
        <v>1</v>
      </c>
      <c r="C2217">
        <v>10</v>
      </c>
      <c r="D2217">
        <v>2018</v>
      </c>
      <c r="E2217" t="s">
        <v>1756</v>
      </c>
      <c r="F2217" t="s">
        <v>119</v>
      </c>
      <c r="G2217" t="s">
        <v>3291</v>
      </c>
      <c r="H2217" t="s">
        <v>14</v>
      </c>
      <c r="I2217" t="s">
        <v>24</v>
      </c>
      <c r="J2217" t="s">
        <v>1863</v>
      </c>
      <c r="K2217" t="s">
        <v>26</v>
      </c>
      <c r="L2217">
        <v>241.96</v>
      </c>
    </row>
    <row r="2218" spans="1:12" x14ac:dyDescent="0.3">
      <c r="A2218" t="s">
        <v>3951</v>
      </c>
      <c r="B2218">
        <v>1</v>
      </c>
      <c r="C2218">
        <v>10</v>
      </c>
      <c r="D2218">
        <v>2018</v>
      </c>
      <c r="E2218" t="s">
        <v>1756</v>
      </c>
      <c r="F2218" t="s">
        <v>119</v>
      </c>
      <c r="G2218" t="s">
        <v>3291</v>
      </c>
      <c r="H2218" t="s">
        <v>14</v>
      </c>
      <c r="I2218" t="s">
        <v>24</v>
      </c>
      <c r="J2218" t="s">
        <v>3952</v>
      </c>
      <c r="K2218" t="s">
        <v>17</v>
      </c>
      <c r="L2218">
        <v>108.608</v>
      </c>
    </row>
    <row r="2219" spans="1:12" x14ac:dyDescent="0.3">
      <c r="A2219" t="s">
        <v>3953</v>
      </c>
      <c r="B2219">
        <v>20</v>
      </c>
      <c r="C2219">
        <v>9</v>
      </c>
      <c r="D2219">
        <v>2015</v>
      </c>
      <c r="E2219" t="s">
        <v>377</v>
      </c>
      <c r="F2219" t="s">
        <v>30</v>
      </c>
      <c r="G2219" t="s">
        <v>3954</v>
      </c>
      <c r="H2219" t="s">
        <v>23</v>
      </c>
      <c r="I2219" t="s">
        <v>15</v>
      </c>
      <c r="J2219" t="s">
        <v>3955</v>
      </c>
      <c r="K2219" t="s">
        <v>26</v>
      </c>
      <c r="L2219">
        <v>2.8159999999999998</v>
      </c>
    </row>
    <row r="2220" spans="1:12" x14ac:dyDescent="0.3">
      <c r="A2220" t="s">
        <v>3956</v>
      </c>
      <c r="B2220">
        <v>28</v>
      </c>
      <c r="C2220">
        <v>7</v>
      </c>
      <c r="D2220">
        <v>2018</v>
      </c>
      <c r="E2220" t="s">
        <v>2273</v>
      </c>
      <c r="F2220" t="s">
        <v>30</v>
      </c>
      <c r="G2220" t="s">
        <v>3957</v>
      </c>
      <c r="H2220" t="s">
        <v>23</v>
      </c>
      <c r="I2220" t="s">
        <v>24</v>
      </c>
      <c r="J2220" t="s">
        <v>2187</v>
      </c>
      <c r="K2220" t="s">
        <v>26</v>
      </c>
      <c r="L2220">
        <v>9.984</v>
      </c>
    </row>
    <row r="2221" spans="1:12" x14ac:dyDescent="0.3">
      <c r="A2221" t="s">
        <v>3956</v>
      </c>
      <c r="B2221">
        <v>28</v>
      </c>
      <c r="C2221">
        <v>7</v>
      </c>
      <c r="D2221">
        <v>2018</v>
      </c>
      <c r="E2221" t="s">
        <v>2273</v>
      </c>
      <c r="F2221" t="s">
        <v>30</v>
      </c>
      <c r="G2221" t="s">
        <v>3957</v>
      </c>
      <c r="H2221" t="s">
        <v>23</v>
      </c>
      <c r="I2221" t="s">
        <v>24</v>
      </c>
      <c r="J2221" t="s">
        <v>1018</v>
      </c>
      <c r="K2221" t="s">
        <v>26</v>
      </c>
      <c r="L2221">
        <v>14.98</v>
      </c>
    </row>
    <row r="2222" spans="1:12" x14ac:dyDescent="0.3">
      <c r="A2222" t="s">
        <v>3956</v>
      </c>
      <c r="B2222">
        <v>28</v>
      </c>
      <c r="C2222">
        <v>7</v>
      </c>
      <c r="D2222">
        <v>2018</v>
      </c>
      <c r="E2222" t="s">
        <v>2273</v>
      </c>
      <c r="F2222" t="s">
        <v>30</v>
      </c>
      <c r="G2222" t="s">
        <v>3957</v>
      </c>
      <c r="H2222" t="s">
        <v>23</v>
      </c>
      <c r="I2222" t="s">
        <v>24</v>
      </c>
      <c r="J2222" t="s">
        <v>3403</v>
      </c>
      <c r="K2222" t="s">
        <v>41</v>
      </c>
      <c r="L2222">
        <v>1145.5999999999999</v>
      </c>
    </row>
    <row r="2223" spans="1:12" x14ac:dyDescent="0.3">
      <c r="A2223" t="s">
        <v>3958</v>
      </c>
      <c r="B2223">
        <v>6</v>
      </c>
      <c r="C2223">
        <v>12</v>
      </c>
      <c r="D2223">
        <v>2016</v>
      </c>
      <c r="E2223" t="s">
        <v>2425</v>
      </c>
      <c r="F2223" t="s">
        <v>930</v>
      </c>
      <c r="G2223" t="s">
        <v>3959</v>
      </c>
      <c r="H2223" t="s">
        <v>14</v>
      </c>
      <c r="I2223" t="s">
        <v>90</v>
      </c>
      <c r="J2223" t="s">
        <v>3842</v>
      </c>
      <c r="K2223" t="s">
        <v>41</v>
      </c>
      <c r="L2223">
        <v>485.94</v>
      </c>
    </row>
    <row r="2224" spans="1:12" x14ac:dyDescent="0.3">
      <c r="A2224" t="s">
        <v>3958</v>
      </c>
      <c r="B2224">
        <v>6</v>
      </c>
      <c r="C2224">
        <v>12</v>
      </c>
      <c r="D2224">
        <v>2016</v>
      </c>
      <c r="E2224" t="s">
        <v>2425</v>
      </c>
      <c r="F2224" t="s">
        <v>930</v>
      </c>
      <c r="G2224" t="s">
        <v>3959</v>
      </c>
      <c r="H2224" t="s">
        <v>14</v>
      </c>
      <c r="I2224" t="s">
        <v>90</v>
      </c>
      <c r="J2224" t="s">
        <v>1455</v>
      </c>
      <c r="K2224" t="s">
        <v>26</v>
      </c>
      <c r="L2224">
        <v>37.375999999999998</v>
      </c>
    </row>
    <row r="2225" spans="1:12" x14ac:dyDescent="0.3">
      <c r="A2225" t="s">
        <v>3958</v>
      </c>
      <c r="B2225">
        <v>6</v>
      </c>
      <c r="C2225">
        <v>12</v>
      </c>
      <c r="D2225">
        <v>2016</v>
      </c>
      <c r="E2225" t="s">
        <v>2425</v>
      </c>
      <c r="F2225" t="s">
        <v>930</v>
      </c>
      <c r="G2225" t="s">
        <v>3959</v>
      </c>
      <c r="H2225" t="s">
        <v>14</v>
      </c>
      <c r="I2225" t="s">
        <v>90</v>
      </c>
      <c r="J2225" t="s">
        <v>637</v>
      </c>
      <c r="K2225" t="s">
        <v>17</v>
      </c>
      <c r="L2225">
        <v>70.686000000000007</v>
      </c>
    </row>
    <row r="2226" spans="1:12" x14ac:dyDescent="0.3">
      <c r="A2226" t="s">
        <v>3960</v>
      </c>
      <c r="B2226">
        <v>31</v>
      </c>
      <c r="C2226">
        <v>7</v>
      </c>
      <c r="D2226">
        <v>2018</v>
      </c>
      <c r="E2226" t="s">
        <v>2938</v>
      </c>
      <c r="F2226" t="s">
        <v>30</v>
      </c>
      <c r="G2226" t="s">
        <v>642</v>
      </c>
      <c r="H2226" t="s">
        <v>23</v>
      </c>
      <c r="I2226" t="s">
        <v>90</v>
      </c>
      <c r="J2226" t="s">
        <v>3962</v>
      </c>
      <c r="K2226" t="s">
        <v>26</v>
      </c>
      <c r="L2226">
        <v>54.816000000000003</v>
      </c>
    </row>
    <row r="2227" spans="1:12" x14ac:dyDescent="0.3">
      <c r="A2227" t="s">
        <v>3963</v>
      </c>
      <c r="B2227">
        <v>19</v>
      </c>
      <c r="C2227">
        <v>3</v>
      </c>
      <c r="D2227">
        <v>2017</v>
      </c>
      <c r="E2227" t="s">
        <v>1237</v>
      </c>
      <c r="F2227" t="s">
        <v>12</v>
      </c>
      <c r="G2227" t="s">
        <v>3964</v>
      </c>
      <c r="H2227" t="s">
        <v>14</v>
      </c>
      <c r="I2227" t="s">
        <v>24</v>
      </c>
      <c r="J2227" t="s">
        <v>3965</v>
      </c>
      <c r="K2227" t="s">
        <v>17</v>
      </c>
      <c r="L2227">
        <v>72.293999999999997</v>
      </c>
    </row>
    <row r="2228" spans="1:12" x14ac:dyDescent="0.3">
      <c r="A2228" t="s">
        <v>3966</v>
      </c>
      <c r="B2228">
        <v>29</v>
      </c>
      <c r="C2228">
        <v>7</v>
      </c>
      <c r="D2228">
        <v>2018</v>
      </c>
      <c r="E2228" t="s">
        <v>1553</v>
      </c>
      <c r="F2228" t="s">
        <v>30</v>
      </c>
      <c r="G2228" t="s">
        <v>971</v>
      </c>
      <c r="H2228" t="s">
        <v>23</v>
      </c>
      <c r="I2228" t="s">
        <v>61</v>
      </c>
      <c r="J2228" t="s">
        <v>2377</v>
      </c>
      <c r="K2228" t="s">
        <v>26</v>
      </c>
      <c r="L2228">
        <v>2.8959999999999999</v>
      </c>
    </row>
    <row r="2229" spans="1:12" x14ac:dyDescent="0.3">
      <c r="A2229" t="s">
        <v>3966</v>
      </c>
      <c r="B2229">
        <v>29</v>
      </c>
      <c r="C2229">
        <v>7</v>
      </c>
      <c r="D2229">
        <v>2018</v>
      </c>
      <c r="E2229" t="s">
        <v>1553</v>
      </c>
      <c r="F2229" t="s">
        <v>30</v>
      </c>
      <c r="G2229" t="s">
        <v>971</v>
      </c>
      <c r="H2229" t="s">
        <v>23</v>
      </c>
      <c r="I2229" t="s">
        <v>61</v>
      </c>
      <c r="J2229" t="s">
        <v>1406</v>
      </c>
      <c r="K2229" t="s">
        <v>41</v>
      </c>
      <c r="L2229">
        <v>124.792</v>
      </c>
    </row>
    <row r="2230" spans="1:12" x14ac:dyDescent="0.3">
      <c r="A2230" t="s">
        <v>3967</v>
      </c>
      <c r="B2230">
        <v>1</v>
      </c>
      <c r="C2230">
        <v>10</v>
      </c>
      <c r="D2230">
        <v>2017</v>
      </c>
      <c r="E2230" t="s">
        <v>3968</v>
      </c>
      <c r="F2230" t="s">
        <v>30</v>
      </c>
      <c r="G2230" t="s">
        <v>2616</v>
      </c>
      <c r="H2230" t="s">
        <v>14</v>
      </c>
      <c r="I2230" t="s">
        <v>90</v>
      </c>
      <c r="J2230" t="s">
        <v>3876</v>
      </c>
      <c r="K2230" t="s">
        <v>17</v>
      </c>
      <c r="L2230">
        <v>330.58800000000002</v>
      </c>
    </row>
    <row r="2231" spans="1:12" x14ac:dyDescent="0.3">
      <c r="A2231" t="s">
        <v>3969</v>
      </c>
      <c r="B2231">
        <v>31</v>
      </c>
      <c r="C2231">
        <v>3</v>
      </c>
      <c r="D2231">
        <v>2015</v>
      </c>
      <c r="E2231" t="s">
        <v>1678</v>
      </c>
      <c r="F2231" t="s">
        <v>30</v>
      </c>
      <c r="G2231" t="s">
        <v>2513</v>
      </c>
      <c r="H2231" t="s">
        <v>14</v>
      </c>
      <c r="I2231" t="s">
        <v>24</v>
      </c>
      <c r="J2231" t="s">
        <v>3615</v>
      </c>
      <c r="K2231" t="s">
        <v>26</v>
      </c>
      <c r="L2231">
        <v>673.56799999999998</v>
      </c>
    </row>
    <row r="2232" spans="1:12" x14ac:dyDescent="0.3">
      <c r="A2232" t="s">
        <v>3969</v>
      </c>
      <c r="B2232">
        <v>31</v>
      </c>
      <c r="C2232">
        <v>3</v>
      </c>
      <c r="D2232">
        <v>2015</v>
      </c>
      <c r="E2232" t="s">
        <v>1678</v>
      </c>
      <c r="F2232" t="s">
        <v>30</v>
      </c>
      <c r="G2232" t="s">
        <v>2513</v>
      </c>
      <c r="H2232" t="s">
        <v>14</v>
      </c>
      <c r="I2232" t="s">
        <v>24</v>
      </c>
      <c r="J2232" t="s">
        <v>3971</v>
      </c>
      <c r="K2232" t="s">
        <v>26</v>
      </c>
      <c r="L2232">
        <v>52.98</v>
      </c>
    </row>
    <row r="2233" spans="1:12" x14ac:dyDescent="0.3">
      <c r="A2233" t="s">
        <v>3972</v>
      </c>
      <c r="B2233">
        <v>26</v>
      </c>
      <c r="C2233">
        <v>6</v>
      </c>
      <c r="D2233">
        <v>2018</v>
      </c>
      <c r="E2233" t="s">
        <v>3067</v>
      </c>
      <c r="F2233" t="s">
        <v>30</v>
      </c>
      <c r="G2233" t="s">
        <v>3973</v>
      </c>
      <c r="H2233" t="s">
        <v>14</v>
      </c>
      <c r="I2233" t="s">
        <v>61</v>
      </c>
      <c r="J2233" t="s">
        <v>2354</v>
      </c>
      <c r="K2233" t="s">
        <v>17</v>
      </c>
      <c r="L2233">
        <v>526.45000000000005</v>
      </c>
    </row>
    <row r="2234" spans="1:12" x14ac:dyDescent="0.3">
      <c r="A2234" t="s">
        <v>3974</v>
      </c>
      <c r="B2234">
        <v>9</v>
      </c>
      <c r="C2234">
        <v>7</v>
      </c>
      <c r="D2234">
        <v>2018</v>
      </c>
      <c r="E2234" t="s">
        <v>3975</v>
      </c>
      <c r="F2234" t="s">
        <v>30</v>
      </c>
      <c r="G2234" t="s">
        <v>3904</v>
      </c>
      <c r="H2234" t="s">
        <v>14</v>
      </c>
      <c r="I2234" t="s">
        <v>61</v>
      </c>
      <c r="J2234" t="s">
        <v>3976</v>
      </c>
      <c r="K2234" t="s">
        <v>26</v>
      </c>
      <c r="L2234">
        <v>228.92</v>
      </c>
    </row>
    <row r="2235" spans="1:12" x14ac:dyDescent="0.3">
      <c r="A2235" t="s">
        <v>3977</v>
      </c>
      <c r="B2235">
        <v>14</v>
      </c>
      <c r="C2235">
        <v>12</v>
      </c>
      <c r="D2235">
        <v>2016</v>
      </c>
      <c r="E2235" t="s">
        <v>1833</v>
      </c>
      <c r="F2235" t="s">
        <v>12</v>
      </c>
      <c r="G2235" t="s">
        <v>1625</v>
      </c>
      <c r="H2235" t="s">
        <v>14</v>
      </c>
      <c r="I2235" t="s">
        <v>24</v>
      </c>
      <c r="J2235" t="s">
        <v>3978</v>
      </c>
      <c r="K2235" t="s">
        <v>41</v>
      </c>
      <c r="L2235">
        <v>319.96800000000002</v>
      </c>
    </row>
    <row r="2236" spans="1:12" x14ac:dyDescent="0.3">
      <c r="A2236" t="s">
        <v>3979</v>
      </c>
      <c r="B2236">
        <v>5</v>
      </c>
      <c r="C2236">
        <v>12</v>
      </c>
      <c r="D2236">
        <v>2018</v>
      </c>
      <c r="E2236" t="s">
        <v>1404</v>
      </c>
      <c r="F2236" t="s">
        <v>30</v>
      </c>
      <c r="G2236" t="s">
        <v>2714</v>
      </c>
      <c r="H2236" t="s">
        <v>23</v>
      </c>
      <c r="I2236" t="s">
        <v>90</v>
      </c>
      <c r="J2236" t="s">
        <v>2441</v>
      </c>
      <c r="K2236" t="s">
        <v>41</v>
      </c>
      <c r="L2236">
        <v>205.03</v>
      </c>
    </row>
    <row r="2237" spans="1:12" x14ac:dyDescent="0.3">
      <c r="A2237" t="s">
        <v>3980</v>
      </c>
      <c r="B2237">
        <v>15</v>
      </c>
      <c r="C2237">
        <v>9</v>
      </c>
      <c r="D2237">
        <v>2016</v>
      </c>
      <c r="E2237" t="s">
        <v>102</v>
      </c>
      <c r="F2237" t="s">
        <v>12</v>
      </c>
      <c r="G2237" t="s">
        <v>3761</v>
      </c>
      <c r="H2237" t="s">
        <v>14</v>
      </c>
      <c r="I2237" t="s">
        <v>61</v>
      </c>
      <c r="J2237" t="s">
        <v>1795</v>
      </c>
      <c r="K2237" t="s">
        <v>26</v>
      </c>
      <c r="L2237">
        <v>190.86</v>
      </c>
    </row>
    <row r="2238" spans="1:12" x14ac:dyDescent="0.3">
      <c r="A2238" t="s">
        <v>3980</v>
      </c>
      <c r="B2238">
        <v>15</v>
      </c>
      <c r="C2238">
        <v>9</v>
      </c>
      <c r="D2238">
        <v>2016</v>
      </c>
      <c r="E2238" t="s">
        <v>102</v>
      </c>
      <c r="F2238" t="s">
        <v>12</v>
      </c>
      <c r="G2238" t="s">
        <v>3761</v>
      </c>
      <c r="H2238" t="s">
        <v>14</v>
      </c>
      <c r="I2238" t="s">
        <v>61</v>
      </c>
      <c r="J2238" t="s">
        <v>3981</v>
      </c>
      <c r="K2238" t="s">
        <v>26</v>
      </c>
      <c r="L2238">
        <v>24.32</v>
      </c>
    </row>
    <row r="2239" spans="1:12" x14ac:dyDescent="0.3">
      <c r="A2239" t="s">
        <v>3982</v>
      </c>
      <c r="B2239">
        <v>15</v>
      </c>
      <c r="C2239">
        <v>7</v>
      </c>
      <c r="D2239">
        <v>2017</v>
      </c>
      <c r="E2239" t="s">
        <v>1466</v>
      </c>
      <c r="F2239" t="s">
        <v>30</v>
      </c>
      <c r="G2239" t="s">
        <v>3750</v>
      </c>
      <c r="H2239" t="s">
        <v>60</v>
      </c>
      <c r="I2239" t="s">
        <v>24</v>
      </c>
      <c r="J2239" t="s">
        <v>3983</v>
      </c>
      <c r="K2239" t="s">
        <v>26</v>
      </c>
      <c r="L2239">
        <v>44.4</v>
      </c>
    </row>
    <row r="2240" spans="1:12" x14ac:dyDescent="0.3">
      <c r="A2240" t="s">
        <v>3984</v>
      </c>
      <c r="B2240">
        <v>20</v>
      </c>
      <c r="C2240">
        <v>4</v>
      </c>
      <c r="D2240">
        <v>2018</v>
      </c>
      <c r="E2240" t="s">
        <v>2829</v>
      </c>
      <c r="F2240" t="s">
        <v>30</v>
      </c>
      <c r="G2240" t="s">
        <v>1975</v>
      </c>
      <c r="H2240" t="s">
        <v>60</v>
      </c>
      <c r="I2240" t="s">
        <v>61</v>
      </c>
      <c r="J2240" t="s">
        <v>3985</v>
      </c>
      <c r="K2240" t="s">
        <v>17</v>
      </c>
      <c r="L2240">
        <v>44.4</v>
      </c>
    </row>
    <row r="2241" spans="1:12" x14ac:dyDescent="0.3">
      <c r="A2241" t="s">
        <v>3986</v>
      </c>
      <c r="B2241">
        <v>15</v>
      </c>
      <c r="C2241">
        <v>11</v>
      </c>
      <c r="D2241">
        <v>2017</v>
      </c>
      <c r="E2241" t="s">
        <v>2260</v>
      </c>
      <c r="F2241" t="s">
        <v>12</v>
      </c>
      <c r="G2241" t="s">
        <v>3987</v>
      </c>
      <c r="H2241" t="s">
        <v>14</v>
      </c>
      <c r="I2241" t="s">
        <v>24</v>
      </c>
      <c r="J2241" t="s">
        <v>1264</v>
      </c>
      <c r="K2241" t="s">
        <v>26</v>
      </c>
      <c r="L2241">
        <v>1016.792</v>
      </c>
    </row>
    <row r="2242" spans="1:12" x14ac:dyDescent="0.3">
      <c r="A2242" t="s">
        <v>3986</v>
      </c>
      <c r="B2242">
        <v>15</v>
      </c>
      <c r="C2242">
        <v>11</v>
      </c>
      <c r="D2242">
        <v>2017</v>
      </c>
      <c r="E2242" t="s">
        <v>2260</v>
      </c>
      <c r="F2242" t="s">
        <v>12</v>
      </c>
      <c r="G2242" t="s">
        <v>3987</v>
      </c>
      <c r="H2242" t="s">
        <v>14</v>
      </c>
      <c r="I2242" t="s">
        <v>24</v>
      </c>
      <c r="J2242" t="s">
        <v>3988</v>
      </c>
      <c r="K2242" t="s">
        <v>26</v>
      </c>
      <c r="L2242">
        <v>38.136000000000003</v>
      </c>
    </row>
    <row r="2243" spans="1:12" x14ac:dyDescent="0.3">
      <c r="A2243" t="s">
        <v>3989</v>
      </c>
      <c r="B2243">
        <v>26</v>
      </c>
      <c r="C2243">
        <v>11</v>
      </c>
      <c r="D2243">
        <v>2017</v>
      </c>
      <c r="E2243" t="s">
        <v>313</v>
      </c>
      <c r="F2243" t="s">
        <v>30</v>
      </c>
      <c r="G2243" t="s">
        <v>3761</v>
      </c>
      <c r="H2243" t="s">
        <v>14</v>
      </c>
      <c r="I2243" t="s">
        <v>90</v>
      </c>
      <c r="J2243" t="s">
        <v>2639</v>
      </c>
      <c r="K2243" t="s">
        <v>41</v>
      </c>
      <c r="L2243">
        <v>494.98200000000003</v>
      </c>
    </row>
    <row r="2244" spans="1:12" x14ac:dyDescent="0.3">
      <c r="A2244" t="s">
        <v>3990</v>
      </c>
      <c r="B2244">
        <v>21</v>
      </c>
      <c r="C2244">
        <v>11</v>
      </c>
      <c r="D2244">
        <v>2018</v>
      </c>
      <c r="E2244" t="s">
        <v>3574</v>
      </c>
      <c r="F2244" t="s">
        <v>30</v>
      </c>
      <c r="G2244" t="s">
        <v>3991</v>
      </c>
      <c r="H2244" t="s">
        <v>60</v>
      </c>
      <c r="I2244" t="s">
        <v>24</v>
      </c>
      <c r="J2244" t="s">
        <v>271</v>
      </c>
      <c r="K2244" t="s">
        <v>26</v>
      </c>
      <c r="L2244">
        <v>56.56</v>
      </c>
    </row>
    <row r="2245" spans="1:12" x14ac:dyDescent="0.3">
      <c r="A2245" t="s">
        <v>3990</v>
      </c>
      <c r="B2245">
        <v>21</v>
      </c>
      <c r="C2245">
        <v>11</v>
      </c>
      <c r="D2245">
        <v>2018</v>
      </c>
      <c r="E2245" t="s">
        <v>3574</v>
      </c>
      <c r="F2245" t="s">
        <v>30</v>
      </c>
      <c r="G2245" t="s">
        <v>3991</v>
      </c>
      <c r="H2245" t="s">
        <v>60</v>
      </c>
      <c r="I2245" t="s">
        <v>24</v>
      </c>
      <c r="J2245" t="s">
        <v>1263</v>
      </c>
      <c r="K2245" t="s">
        <v>26</v>
      </c>
      <c r="L2245">
        <v>5.56</v>
      </c>
    </row>
    <row r="2246" spans="1:12" x14ac:dyDescent="0.3">
      <c r="A2246" t="s">
        <v>3990</v>
      </c>
      <c r="B2246">
        <v>21</v>
      </c>
      <c r="C2246">
        <v>11</v>
      </c>
      <c r="D2246">
        <v>2018</v>
      </c>
      <c r="E2246" t="s">
        <v>3574</v>
      </c>
      <c r="F2246" t="s">
        <v>30</v>
      </c>
      <c r="G2246" t="s">
        <v>3991</v>
      </c>
      <c r="H2246" t="s">
        <v>60</v>
      </c>
      <c r="I2246" t="s">
        <v>24</v>
      </c>
      <c r="J2246" t="s">
        <v>1375</v>
      </c>
      <c r="K2246" t="s">
        <v>26</v>
      </c>
      <c r="L2246">
        <v>9.02</v>
      </c>
    </row>
    <row r="2247" spans="1:12" x14ac:dyDescent="0.3">
      <c r="A2247" t="s">
        <v>3990</v>
      </c>
      <c r="B2247">
        <v>21</v>
      </c>
      <c r="C2247">
        <v>11</v>
      </c>
      <c r="D2247">
        <v>2018</v>
      </c>
      <c r="E2247" t="s">
        <v>3574</v>
      </c>
      <c r="F2247" t="s">
        <v>30</v>
      </c>
      <c r="G2247" t="s">
        <v>3991</v>
      </c>
      <c r="H2247" t="s">
        <v>60</v>
      </c>
      <c r="I2247" t="s">
        <v>24</v>
      </c>
      <c r="J2247" t="s">
        <v>85</v>
      </c>
      <c r="K2247" t="s">
        <v>26</v>
      </c>
      <c r="L2247">
        <v>8.6199999999999992</v>
      </c>
    </row>
    <row r="2248" spans="1:12" x14ac:dyDescent="0.3">
      <c r="A2248" t="s">
        <v>3990</v>
      </c>
      <c r="B2248">
        <v>21</v>
      </c>
      <c r="C2248">
        <v>11</v>
      </c>
      <c r="D2248">
        <v>2018</v>
      </c>
      <c r="E2248" t="s">
        <v>3574</v>
      </c>
      <c r="F2248" t="s">
        <v>30</v>
      </c>
      <c r="G2248" t="s">
        <v>3991</v>
      </c>
      <c r="H2248" t="s">
        <v>60</v>
      </c>
      <c r="I2248" t="s">
        <v>24</v>
      </c>
      <c r="J2248" t="s">
        <v>2639</v>
      </c>
      <c r="K2248" t="s">
        <v>41</v>
      </c>
      <c r="L2248">
        <v>659.976</v>
      </c>
    </row>
    <row r="2249" spans="1:12" x14ac:dyDescent="0.3">
      <c r="A2249" t="s">
        <v>3992</v>
      </c>
      <c r="B2249">
        <v>15</v>
      </c>
      <c r="C2249">
        <v>2</v>
      </c>
      <c r="D2249">
        <v>2016</v>
      </c>
      <c r="E2249" t="s">
        <v>3993</v>
      </c>
      <c r="F2249" t="s">
        <v>12</v>
      </c>
      <c r="G2249" t="s">
        <v>3994</v>
      </c>
      <c r="H2249" t="s">
        <v>14</v>
      </c>
      <c r="I2249" t="s">
        <v>24</v>
      </c>
      <c r="J2249" t="s">
        <v>3995</v>
      </c>
      <c r="K2249" t="s">
        <v>26</v>
      </c>
      <c r="L2249">
        <v>13.36</v>
      </c>
    </row>
    <row r="2250" spans="1:12" x14ac:dyDescent="0.3">
      <c r="A2250" t="s">
        <v>3992</v>
      </c>
      <c r="B2250">
        <v>15</v>
      </c>
      <c r="C2250">
        <v>2</v>
      </c>
      <c r="D2250">
        <v>2016</v>
      </c>
      <c r="E2250" t="s">
        <v>3993</v>
      </c>
      <c r="F2250" t="s">
        <v>12</v>
      </c>
      <c r="G2250" t="s">
        <v>3994</v>
      </c>
      <c r="H2250" t="s">
        <v>14</v>
      </c>
      <c r="I2250" t="s">
        <v>24</v>
      </c>
      <c r="J2250" t="s">
        <v>3429</v>
      </c>
      <c r="K2250" t="s">
        <v>26</v>
      </c>
      <c r="L2250">
        <v>41.72</v>
      </c>
    </row>
    <row r="2251" spans="1:12" x14ac:dyDescent="0.3">
      <c r="A2251" t="s">
        <v>3992</v>
      </c>
      <c r="B2251">
        <v>15</v>
      </c>
      <c r="C2251">
        <v>2</v>
      </c>
      <c r="D2251">
        <v>2016</v>
      </c>
      <c r="E2251" t="s">
        <v>3993</v>
      </c>
      <c r="F2251" t="s">
        <v>12</v>
      </c>
      <c r="G2251" t="s">
        <v>3994</v>
      </c>
      <c r="H2251" t="s">
        <v>14</v>
      </c>
      <c r="I2251" t="s">
        <v>24</v>
      </c>
      <c r="J2251" t="s">
        <v>1761</v>
      </c>
      <c r="K2251" t="s">
        <v>26</v>
      </c>
      <c r="L2251">
        <v>11.52</v>
      </c>
    </row>
    <row r="2252" spans="1:12" x14ac:dyDescent="0.3">
      <c r="A2252" t="s">
        <v>3992</v>
      </c>
      <c r="B2252">
        <v>15</v>
      </c>
      <c r="C2252">
        <v>2</v>
      </c>
      <c r="D2252">
        <v>2016</v>
      </c>
      <c r="E2252" t="s">
        <v>3993</v>
      </c>
      <c r="F2252" t="s">
        <v>12</v>
      </c>
      <c r="G2252" t="s">
        <v>3994</v>
      </c>
      <c r="H2252" t="s">
        <v>14</v>
      </c>
      <c r="I2252" t="s">
        <v>24</v>
      </c>
      <c r="J2252" t="s">
        <v>3996</v>
      </c>
      <c r="K2252" t="s">
        <v>26</v>
      </c>
      <c r="L2252">
        <v>541.44000000000005</v>
      </c>
    </row>
    <row r="2253" spans="1:12" x14ac:dyDescent="0.3">
      <c r="A2253" t="s">
        <v>3992</v>
      </c>
      <c r="B2253">
        <v>15</v>
      </c>
      <c r="C2253">
        <v>2</v>
      </c>
      <c r="D2253">
        <v>2016</v>
      </c>
      <c r="E2253" t="s">
        <v>3993</v>
      </c>
      <c r="F2253" t="s">
        <v>12</v>
      </c>
      <c r="G2253" t="s">
        <v>3994</v>
      </c>
      <c r="H2253" t="s">
        <v>14</v>
      </c>
      <c r="I2253" t="s">
        <v>24</v>
      </c>
      <c r="J2253" t="s">
        <v>3787</v>
      </c>
      <c r="K2253" t="s">
        <v>26</v>
      </c>
      <c r="L2253">
        <v>19.440000000000001</v>
      </c>
    </row>
    <row r="2254" spans="1:12" x14ac:dyDescent="0.3">
      <c r="A2254" t="s">
        <v>3997</v>
      </c>
      <c r="B2254">
        <v>15</v>
      </c>
      <c r="C2254">
        <v>4</v>
      </c>
      <c r="D2254">
        <v>2017</v>
      </c>
      <c r="E2254" t="s">
        <v>1366</v>
      </c>
      <c r="F2254" t="s">
        <v>12</v>
      </c>
      <c r="G2254" t="s">
        <v>2865</v>
      </c>
      <c r="H2254" t="s">
        <v>60</v>
      </c>
      <c r="I2254" t="s">
        <v>24</v>
      </c>
      <c r="J2254" t="s">
        <v>415</v>
      </c>
      <c r="K2254" t="s">
        <v>26</v>
      </c>
      <c r="L2254">
        <v>143.69999999999999</v>
      </c>
    </row>
    <row r="2255" spans="1:12" x14ac:dyDescent="0.3">
      <c r="A2255" t="s">
        <v>3998</v>
      </c>
      <c r="B2255">
        <v>28</v>
      </c>
      <c r="C2255">
        <v>9</v>
      </c>
      <c r="D2255">
        <v>2016</v>
      </c>
      <c r="E2255" t="s">
        <v>2942</v>
      </c>
      <c r="F2255" t="s">
        <v>119</v>
      </c>
      <c r="G2255" t="s">
        <v>2739</v>
      </c>
      <c r="H2255" t="s">
        <v>23</v>
      </c>
      <c r="I2255" t="s">
        <v>24</v>
      </c>
      <c r="J2255" t="s">
        <v>961</v>
      </c>
      <c r="K2255" t="s">
        <v>26</v>
      </c>
      <c r="L2255">
        <v>43.26</v>
      </c>
    </row>
    <row r="2256" spans="1:12" x14ac:dyDescent="0.3">
      <c r="A2256" t="s">
        <v>3998</v>
      </c>
      <c r="B2256">
        <v>28</v>
      </c>
      <c r="C2256">
        <v>9</v>
      </c>
      <c r="D2256">
        <v>2016</v>
      </c>
      <c r="E2256" t="s">
        <v>2942</v>
      </c>
      <c r="F2256" t="s">
        <v>119</v>
      </c>
      <c r="G2256" t="s">
        <v>2739</v>
      </c>
      <c r="H2256" t="s">
        <v>23</v>
      </c>
      <c r="I2256" t="s">
        <v>24</v>
      </c>
      <c r="J2256" t="s">
        <v>3381</v>
      </c>
      <c r="K2256" t="s">
        <v>26</v>
      </c>
      <c r="L2256">
        <v>43.56</v>
      </c>
    </row>
    <row r="2257" spans="1:12" x14ac:dyDescent="0.3">
      <c r="A2257" t="s">
        <v>3999</v>
      </c>
      <c r="B2257">
        <v>17</v>
      </c>
      <c r="C2257">
        <v>9</v>
      </c>
      <c r="D2257">
        <v>2017</v>
      </c>
      <c r="E2257" t="s">
        <v>274</v>
      </c>
      <c r="F2257" t="s">
        <v>30</v>
      </c>
      <c r="G2257" t="s">
        <v>971</v>
      </c>
      <c r="H2257" t="s">
        <v>23</v>
      </c>
      <c r="I2257" t="s">
        <v>90</v>
      </c>
      <c r="J2257" t="s">
        <v>4000</v>
      </c>
      <c r="K2257" t="s">
        <v>41</v>
      </c>
      <c r="L2257">
        <v>437.85</v>
      </c>
    </row>
    <row r="2258" spans="1:12" x14ac:dyDescent="0.3">
      <c r="A2258" t="s">
        <v>3999</v>
      </c>
      <c r="B2258">
        <v>17</v>
      </c>
      <c r="C2258">
        <v>9</v>
      </c>
      <c r="D2258">
        <v>2017</v>
      </c>
      <c r="E2258" t="s">
        <v>274</v>
      </c>
      <c r="F2258" t="s">
        <v>30</v>
      </c>
      <c r="G2258" t="s">
        <v>971</v>
      </c>
      <c r="H2258" t="s">
        <v>23</v>
      </c>
      <c r="I2258" t="s">
        <v>90</v>
      </c>
      <c r="J2258" t="s">
        <v>2527</v>
      </c>
      <c r="K2258" t="s">
        <v>17</v>
      </c>
      <c r="L2258">
        <v>109.48</v>
      </c>
    </row>
    <row r="2259" spans="1:12" x14ac:dyDescent="0.3">
      <c r="A2259" t="s">
        <v>4001</v>
      </c>
      <c r="B2259">
        <v>16</v>
      </c>
      <c r="C2259">
        <v>6</v>
      </c>
      <c r="D2259">
        <v>2018</v>
      </c>
      <c r="E2259" t="s">
        <v>889</v>
      </c>
      <c r="F2259" t="s">
        <v>119</v>
      </c>
      <c r="G2259" t="s">
        <v>382</v>
      </c>
      <c r="H2259" t="s">
        <v>14</v>
      </c>
      <c r="I2259" t="s">
        <v>24</v>
      </c>
      <c r="J2259" t="s">
        <v>1077</v>
      </c>
      <c r="K2259" t="s">
        <v>17</v>
      </c>
      <c r="L2259">
        <v>1212.96</v>
      </c>
    </row>
    <row r="2260" spans="1:12" x14ac:dyDescent="0.3">
      <c r="A2260" t="s">
        <v>4001</v>
      </c>
      <c r="B2260">
        <v>16</v>
      </c>
      <c r="C2260">
        <v>6</v>
      </c>
      <c r="D2260">
        <v>2018</v>
      </c>
      <c r="E2260" t="s">
        <v>889</v>
      </c>
      <c r="F2260" t="s">
        <v>119</v>
      </c>
      <c r="G2260" t="s">
        <v>382</v>
      </c>
      <c r="H2260" t="s">
        <v>14</v>
      </c>
      <c r="I2260" t="s">
        <v>24</v>
      </c>
      <c r="J2260" t="s">
        <v>4002</v>
      </c>
      <c r="K2260" t="s">
        <v>26</v>
      </c>
      <c r="L2260">
        <v>18.54</v>
      </c>
    </row>
    <row r="2261" spans="1:12" x14ac:dyDescent="0.3">
      <c r="A2261" t="s">
        <v>4003</v>
      </c>
      <c r="B2261">
        <v>8</v>
      </c>
      <c r="C2261">
        <v>11</v>
      </c>
      <c r="D2261">
        <v>2016</v>
      </c>
      <c r="E2261" t="s">
        <v>707</v>
      </c>
      <c r="F2261" t="s">
        <v>12</v>
      </c>
      <c r="G2261" t="s">
        <v>4004</v>
      </c>
      <c r="H2261" t="s">
        <v>60</v>
      </c>
      <c r="I2261" t="s">
        <v>24</v>
      </c>
      <c r="J2261" t="s">
        <v>1913</v>
      </c>
      <c r="K2261" t="s">
        <v>26</v>
      </c>
      <c r="L2261">
        <v>5</v>
      </c>
    </row>
    <row r="2262" spans="1:12" x14ac:dyDescent="0.3">
      <c r="A2262" t="s">
        <v>4003</v>
      </c>
      <c r="B2262">
        <v>8</v>
      </c>
      <c r="C2262">
        <v>11</v>
      </c>
      <c r="D2262">
        <v>2016</v>
      </c>
      <c r="E2262" t="s">
        <v>707</v>
      </c>
      <c r="F2262" t="s">
        <v>12</v>
      </c>
      <c r="G2262" t="s">
        <v>4004</v>
      </c>
      <c r="H2262" t="s">
        <v>60</v>
      </c>
      <c r="I2262" t="s">
        <v>24</v>
      </c>
      <c r="J2262" t="s">
        <v>2016</v>
      </c>
      <c r="K2262" t="s">
        <v>41</v>
      </c>
      <c r="L2262">
        <v>371.97</v>
      </c>
    </row>
    <row r="2263" spans="1:12" x14ac:dyDescent="0.3">
      <c r="A2263" t="s">
        <v>4005</v>
      </c>
      <c r="B2263">
        <v>18</v>
      </c>
      <c r="C2263">
        <v>12</v>
      </c>
      <c r="D2263">
        <v>2016</v>
      </c>
      <c r="E2263" t="s">
        <v>1349</v>
      </c>
      <c r="F2263" t="s">
        <v>930</v>
      </c>
      <c r="G2263" t="s">
        <v>4006</v>
      </c>
      <c r="H2263" t="s">
        <v>14</v>
      </c>
      <c r="I2263" t="s">
        <v>90</v>
      </c>
      <c r="J2263" t="s">
        <v>1649</v>
      </c>
      <c r="K2263" t="s">
        <v>41</v>
      </c>
      <c r="L2263">
        <v>166.24</v>
      </c>
    </row>
    <row r="2264" spans="1:12" x14ac:dyDescent="0.3">
      <c r="A2264" t="s">
        <v>4007</v>
      </c>
      <c r="B2264">
        <v>6</v>
      </c>
      <c r="C2264">
        <v>2</v>
      </c>
      <c r="D2264">
        <v>2018</v>
      </c>
      <c r="E2264" t="s">
        <v>4009</v>
      </c>
      <c r="F2264" t="s">
        <v>119</v>
      </c>
      <c r="G2264" t="s">
        <v>4010</v>
      </c>
      <c r="H2264" t="s">
        <v>14</v>
      </c>
      <c r="I2264" t="s">
        <v>15</v>
      </c>
      <c r="J2264" t="s">
        <v>1639</v>
      </c>
      <c r="K2264" t="s">
        <v>17</v>
      </c>
      <c r="L2264">
        <v>359.97</v>
      </c>
    </row>
    <row r="2265" spans="1:12" x14ac:dyDescent="0.3">
      <c r="A2265" t="s">
        <v>4011</v>
      </c>
      <c r="B2265">
        <v>14</v>
      </c>
      <c r="C2265">
        <v>11</v>
      </c>
      <c r="D2265">
        <v>2017</v>
      </c>
      <c r="E2265" t="s">
        <v>471</v>
      </c>
      <c r="F2265" t="s">
        <v>12</v>
      </c>
      <c r="G2265" t="s">
        <v>1326</v>
      </c>
      <c r="H2265" t="s">
        <v>14</v>
      </c>
      <c r="I2265" t="s">
        <v>15</v>
      </c>
      <c r="J2265" t="s">
        <v>4013</v>
      </c>
      <c r="K2265" t="s">
        <v>41</v>
      </c>
      <c r="L2265">
        <v>499.98</v>
      </c>
    </row>
    <row r="2266" spans="1:12" x14ac:dyDescent="0.3">
      <c r="A2266" t="s">
        <v>4011</v>
      </c>
      <c r="B2266">
        <v>14</v>
      </c>
      <c r="C2266">
        <v>11</v>
      </c>
      <c r="D2266">
        <v>2017</v>
      </c>
      <c r="E2266" t="s">
        <v>471</v>
      </c>
      <c r="F2266" t="s">
        <v>12</v>
      </c>
      <c r="G2266" t="s">
        <v>1326</v>
      </c>
      <c r="H2266" t="s">
        <v>14</v>
      </c>
      <c r="I2266" t="s">
        <v>15</v>
      </c>
      <c r="J2266" t="s">
        <v>653</v>
      </c>
      <c r="K2266" t="s">
        <v>26</v>
      </c>
      <c r="L2266">
        <v>5.28</v>
      </c>
    </row>
    <row r="2267" spans="1:12" x14ac:dyDescent="0.3">
      <c r="A2267" t="s">
        <v>4011</v>
      </c>
      <c r="B2267">
        <v>14</v>
      </c>
      <c r="C2267">
        <v>11</v>
      </c>
      <c r="D2267">
        <v>2017</v>
      </c>
      <c r="E2267" t="s">
        <v>471</v>
      </c>
      <c r="F2267" t="s">
        <v>12</v>
      </c>
      <c r="G2267" t="s">
        <v>1326</v>
      </c>
      <c r="H2267" t="s">
        <v>14</v>
      </c>
      <c r="I2267" t="s">
        <v>15</v>
      </c>
      <c r="J2267" t="s">
        <v>2704</v>
      </c>
      <c r="K2267" t="s">
        <v>26</v>
      </c>
      <c r="L2267">
        <v>8.26</v>
      </c>
    </row>
    <row r="2268" spans="1:12" x14ac:dyDescent="0.3">
      <c r="A2268" t="s">
        <v>4014</v>
      </c>
      <c r="B2268">
        <v>12</v>
      </c>
      <c r="C2268">
        <v>10</v>
      </c>
      <c r="D2268">
        <v>2018</v>
      </c>
      <c r="E2268" t="s">
        <v>2345</v>
      </c>
      <c r="F2268" t="s">
        <v>930</v>
      </c>
      <c r="G2268" t="s">
        <v>4015</v>
      </c>
      <c r="H2268" t="s">
        <v>60</v>
      </c>
      <c r="I2268" t="s">
        <v>15</v>
      </c>
      <c r="J2268" t="s">
        <v>4016</v>
      </c>
      <c r="K2268" t="s">
        <v>26</v>
      </c>
      <c r="L2268">
        <v>7.968</v>
      </c>
    </row>
    <row r="2269" spans="1:12" x14ac:dyDescent="0.3">
      <c r="A2269" t="s">
        <v>4017</v>
      </c>
      <c r="B2269">
        <v>17</v>
      </c>
      <c r="C2269">
        <v>9</v>
      </c>
      <c r="D2269">
        <v>2018</v>
      </c>
      <c r="E2269" t="s">
        <v>218</v>
      </c>
      <c r="F2269" t="s">
        <v>930</v>
      </c>
      <c r="G2269" t="s">
        <v>4018</v>
      </c>
      <c r="H2269" t="s">
        <v>14</v>
      </c>
      <c r="I2269" t="s">
        <v>24</v>
      </c>
      <c r="J2269" t="s">
        <v>4019</v>
      </c>
      <c r="K2269" t="s">
        <v>26</v>
      </c>
      <c r="L2269">
        <v>12.96</v>
      </c>
    </row>
    <row r="2270" spans="1:12" x14ac:dyDescent="0.3">
      <c r="A2270" t="s">
        <v>4020</v>
      </c>
      <c r="B2270">
        <v>20</v>
      </c>
      <c r="C2270">
        <v>12</v>
      </c>
      <c r="D2270">
        <v>2018</v>
      </c>
      <c r="E2270" t="s">
        <v>2271</v>
      </c>
      <c r="F2270" t="s">
        <v>30</v>
      </c>
      <c r="G2270" t="s">
        <v>982</v>
      </c>
      <c r="H2270" t="s">
        <v>23</v>
      </c>
      <c r="I2270" t="s">
        <v>90</v>
      </c>
      <c r="J2270" t="s">
        <v>4021</v>
      </c>
      <c r="K2270" t="s">
        <v>26</v>
      </c>
      <c r="L2270">
        <v>6.48</v>
      </c>
    </row>
    <row r="2271" spans="1:12" x14ac:dyDescent="0.3">
      <c r="A2271" t="s">
        <v>4020</v>
      </c>
      <c r="B2271">
        <v>20</v>
      </c>
      <c r="C2271">
        <v>12</v>
      </c>
      <c r="D2271">
        <v>2018</v>
      </c>
      <c r="E2271" t="s">
        <v>2271</v>
      </c>
      <c r="F2271" t="s">
        <v>30</v>
      </c>
      <c r="G2271" t="s">
        <v>982</v>
      </c>
      <c r="H2271" t="s">
        <v>23</v>
      </c>
      <c r="I2271" t="s">
        <v>90</v>
      </c>
      <c r="J2271" t="s">
        <v>151</v>
      </c>
      <c r="K2271" t="s">
        <v>26</v>
      </c>
      <c r="L2271">
        <v>6.984</v>
      </c>
    </row>
    <row r="2272" spans="1:12" x14ac:dyDescent="0.3">
      <c r="A2272" t="s">
        <v>4022</v>
      </c>
      <c r="B2272">
        <v>2</v>
      </c>
      <c r="C2272">
        <v>12</v>
      </c>
      <c r="D2272">
        <v>2018</v>
      </c>
      <c r="E2272" t="s">
        <v>595</v>
      </c>
      <c r="F2272" t="s">
        <v>30</v>
      </c>
      <c r="G2272" t="s">
        <v>931</v>
      </c>
      <c r="H2272" t="s">
        <v>23</v>
      </c>
      <c r="I2272" t="s">
        <v>15</v>
      </c>
      <c r="J2272" t="s">
        <v>1052</v>
      </c>
      <c r="K2272" t="s">
        <v>26</v>
      </c>
      <c r="L2272">
        <v>47.96</v>
      </c>
    </row>
    <row r="2273" spans="1:12" x14ac:dyDescent="0.3">
      <c r="A2273" t="s">
        <v>4023</v>
      </c>
      <c r="B2273">
        <v>21</v>
      </c>
      <c r="C2273">
        <v>9</v>
      </c>
      <c r="D2273">
        <v>2016</v>
      </c>
      <c r="E2273" t="s">
        <v>2992</v>
      </c>
      <c r="F2273" t="s">
        <v>30</v>
      </c>
      <c r="G2273" t="s">
        <v>492</v>
      </c>
      <c r="H2273" t="s">
        <v>14</v>
      </c>
      <c r="I2273" t="s">
        <v>24</v>
      </c>
      <c r="J2273" t="s">
        <v>4024</v>
      </c>
      <c r="K2273" t="s">
        <v>26</v>
      </c>
      <c r="L2273">
        <v>199.74</v>
      </c>
    </row>
    <row r="2274" spans="1:12" x14ac:dyDescent="0.3">
      <c r="A2274" t="s">
        <v>4025</v>
      </c>
      <c r="B2274">
        <v>6</v>
      </c>
      <c r="C2274">
        <v>3</v>
      </c>
      <c r="D2274">
        <v>2016</v>
      </c>
      <c r="E2274" t="s">
        <v>4026</v>
      </c>
      <c r="F2274" t="s">
        <v>30</v>
      </c>
      <c r="G2274" t="s">
        <v>859</v>
      </c>
      <c r="H2274" t="s">
        <v>14</v>
      </c>
      <c r="I2274" t="s">
        <v>24</v>
      </c>
      <c r="J2274" t="s">
        <v>4027</v>
      </c>
      <c r="K2274" t="s">
        <v>17</v>
      </c>
      <c r="L2274">
        <v>435.26</v>
      </c>
    </row>
    <row r="2275" spans="1:12" x14ac:dyDescent="0.3">
      <c r="A2275" t="s">
        <v>4025</v>
      </c>
      <c r="B2275">
        <v>6</v>
      </c>
      <c r="C2275">
        <v>3</v>
      </c>
      <c r="D2275">
        <v>2016</v>
      </c>
      <c r="E2275" t="s">
        <v>4026</v>
      </c>
      <c r="F2275" t="s">
        <v>30</v>
      </c>
      <c r="G2275" t="s">
        <v>859</v>
      </c>
      <c r="H2275" t="s">
        <v>14</v>
      </c>
      <c r="I2275" t="s">
        <v>24</v>
      </c>
      <c r="J2275" t="s">
        <v>4028</v>
      </c>
      <c r="K2275" t="s">
        <v>41</v>
      </c>
      <c r="L2275">
        <v>1119.9839999999999</v>
      </c>
    </row>
    <row r="2276" spans="1:12" x14ac:dyDescent="0.3">
      <c r="A2276" t="s">
        <v>4029</v>
      </c>
      <c r="B2276">
        <v>3</v>
      </c>
      <c r="C2276">
        <v>10</v>
      </c>
      <c r="D2276">
        <v>2015</v>
      </c>
      <c r="E2276" t="s">
        <v>2814</v>
      </c>
      <c r="F2276" t="s">
        <v>12</v>
      </c>
      <c r="G2276" t="s">
        <v>956</v>
      </c>
      <c r="H2276" t="s">
        <v>23</v>
      </c>
      <c r="I2276" t="s">
        <v>24</v>
      </c>
      <c r="J2276" t="s">
        <v>4030</v>
      </c>
      <c r="K2276" t="s">
        <v>17</v>
      </c>
      <c r="L2276">
        <v>143.43199999999999</v>
      </c>
    </row>
    <row r="2277" spans="1:12" x14ac:dyDescent="0.3">
      <c r="A2277" t="s">
        <v>4029</v>
      </c>
      <c r="B2277">
        <v>3</v>
      </c>
      <c r="C2277">
        <v>10</v>
      </c>
      <c r="D2277">
        <v>2015</v>
      </c>
      <c r="E2277" t="s">
        <v>2814</v>
      </c>
      <c r="F2277" t="s">
        <v>12</v>
      </c>
      <c r="G2277" t="s">
        <v>956</v>
      </c>
      <c r="H2277" t="s">
        <v>23</v>
      </c>
      <c r="I2277" t="s">
        <v>24</v>
      </c>
      <c r="J2277" t="s">
        <v>91</v>
      </c>
      <c r="K2277" t="s">
        <v>17</v>
      </c>
      <c r="L2277">
        <v>122.352</v>
      </c>
    </row>
    <row r="2278" spans="1:12" x14ac:dyDescent="0.3">
      <c r="A2278" t="s">
        <v>4031</v>
      </c>
      <c r="B2278">
        <v>27</v>
      </c>
      <c r="C2278">
        <v>6</v>
      </c>
      <c r="D2278">
        <v>2015</v>
      </c>
      <c r="E2278" t="s">
        <v>1690</v>
      </c>
      <c r="F2278" t="s">
        <v>30</v>
      </c>
      <c r="G2278" t="s">
        <v>1351</v>
      </c>
      <c r="H2278" t="s">
        <v>14</v>
      </c>
      <c r="I2278" t="s">
        <v>15</v>
      </c>
      <c r="J2278" t="s">
        <v>2507</v>
      </c>
      <c r="K2278" t="s">
        <v>26</v>
      </c>
      <c r="L2278">
        <v>306.2</v>
      </c>
    </row>
    <row r="2279" spans="1:12" x14ac:dyDescent="0.3">
      <c r="A2279" t="s">
        <v>4031</v>
      </c>
      <c r="B2279">
        <v>27</v>
      </c>
      <c r="C2279">
        <v>6</v>
      </c>
      <c r="D2279">
        <v>2015</v>
      </c>
      <c r="E2279" t="s">
        <v>1690</v>
      </c>
      <c r="F2279" t="s">
        <v>30</v>
      </c>
      <c r="G2279" t="s">
        <v>1351</v>
      </c>
      <c r="H2279" t="s">
        <v>14</v>
      </c>
      <c r="I2279" t="s">
        <v>15</v>
      </c>
      <c r="J2279" t="s">
        <v>2889</v>
      </c>
      <c r="K2279" t="s">
        <v>17</v>
      </c>
      <c r="L2279">
        <v>85.98</v>
      </c>
    </row>
    <row r="2280" spans="1:12" x14ac:dyDescent="0.3">
      <c r="A2280" t="s">
        <v>4031</v>
      </c>
      <c r="B2280">
        <v>27</v>
      </c>
      <c r="C2280">
        <v>6</v>
      </c>
      <c r="D2280">
        <v>2015</v>
      </c>
      <c r="E2280" t="s">
        <v>1690</v>
      </c>
      <c r="F2280" t="s">
        <v>30</v>
      </c>
      <c r="G2280" t="s">
        <v>1351</v>
      </c>
      <c r="H2280" t="s">
        <v>14</v>
      </c>
      <c r="I2280" t="s">
        <v>15</v>
      </c>
      <c r="J2280" t="s">
        <v>612</v>
      </c>
      <c r="K2280" t="s">
        <v>41</v>
      </c>
      <c r="L2280">
        <v>223.96</v>
      </c>
    </row>
    <row r="2281" spans="1:12" x14ac:dyDescent="0.3">
      <c r="A2281" t="s">
        <v>4033</v>
      </c>
      <c r="B2281">
        <v>30</v>
      </c>
      <c r="C2281">
        <v>10</v>
      </c>
      <c r="D2281">
        <v>2018</v>
      </c>
      <c r="E2281" t="s">
        <v>263</v>
      </c>
      <c r="F2281" t="s">
        <v>119</v>
      </c>
      <c r="G2281" t="s">
        <v>4034</v>
      </c>
      <c r="H2281" t="s">
        <v>14</v>
      </c>
      <c r="I2281" t="s">
        <v>24</v>
      </c>
      <c r="J2281" t="s">
        <v>3778</v>
      </c>
      <c r="K2281" t="s">
        <v>17</v>
      </c>
      <c r="L2281">
        <v>97.567999999999998</v>
      </c>
    </row>
    <row r="2282" spans="1:12" x14ac:dyDescent="0.3">
      <c r="A2282" t="s">
        <v>4033</v>
      </c>
      <c r="B2282">
        <v>30</v>
      </c>
      <c r="C2282">
        <v>10</v>
      </c>
      <c r="D2282">
        <v>2018</v>
      </c>
      <c r="E2282" t="s">
        <v>263</v>
      </c>
      <c r="F2282" t="s">
        <v>119</v>
      </c>
      <c r="G2282" t="s">
        <v>4034</v>
      </c>
      <c r="H2282" t="s">
        <v>14</v>
      </c>
      <c r="I2282" t="s">
        <v>24</v>
      </c>
      <c r="J2282" t="s">
        <v>2946</v>
      </c>
      <c r="K2282" t="s">
        <v>17</v>
      </c>
      <c r="L2282">
        <v>614.27200000000005</v>
      </c>
    </row>
    <row r="2283" spans="1:12" x14ac:dyDescent="0.3">
      <c r="A2283" t="s">
        <v>4033</v>
      </c>
      <c r="B2283">
        <v>30</v>
      </c>
      <c r="C2283">
        <v>10</v>
      </c>
      <c r="D2283">
        <v>2018</v>
      </c>
      <c r="E2283" t="s">
        <v>263</v>
      </c>
      <c r="F2283" t="s">
        <v>119</v>
      </c>
      <c r="G2283" t="s">
        <v>4034</v>
      </c>
      <c r="H2283" t="s">
        <v>14</v>
      </c>
      <c r="I2283" t="s">
        <v>24</v>
      </c>
      <c r="J2283" t="s">
        <v>2632</v>
      </c>
      <c r="K2283" t="s">
        <v>17</v>
      </c>
      <c r="L2283">
        <v>199.98</v>
      </c>
    </row>
    <row r="2284" spans="1:12" x14ac:dyDescent="0.3">
      <c r="A2284" t="s">
        <v>4035</v>
      </c>
      <c r="B2284">
        <v>3</v>
      </c>
      <c r="C2284">
        <v>9</v>
      </c>
      <c r="D2284">
        <v>2017</v>
      </c>
      <c r="E2284" t="s">
        <v>407</v>
      </c>
      <c r="F2284" t="s">
        <v>119</v>
      </c>
      <c r="G2284" t="s">
        <v>3372</v>
      </c>
      <c r="H2284" t="s">
        <v>23</v>
      </c>
      <c r="I2284" t="s">
        <v>90</v>
      </c>
      <c r="J2284" t="s">
        <v>909</v>
      </c>
      <c r="K2284" t="s">
        <v>26</v>
      </c>
      <c r="L2284">
        <v>48.16</v>
      </c>
    </row>
    <row r="2285" spans="1:12" x14ac:dyDescent="0.3">
      <c r="A2285" t="s">
        <v>4036</v>
      </c>
      <c r="B2285">
        <v>5</v>
      </c>
      <c r="C2285">
        <v>3</v>
      </c>
      <c r="D2285">
        <v>2016</v>
      </c>
      <c r="E2285" t="s">
        <v>4037</v>
      </c>
      <c r="F2285" t="s">
        <v>30</v>
      </c>
      <c r="G2285" t="s">
        <v>1418</v>
      </c>
      <c r="H2285" t="s">
        <v>14</v>
      </c>
      <c r="I2285" t="s">
        <v>61</v>
      </c>
      <c r="J2285" t="s">
        <v>548</v>
      </c>
      <c r="K2285" t="s">
        <v>41</v>
      </c>
      <c r="L2285">
        <v>23.92</v>
      </c>
    </row>
    <row r="2286" spans="1:12" x14ac:dyDescent="0.3">
      <c r="A2286" t="s">
        <v>4036</v>
      </c>
      <c r="B2286">
        <v>5</v>
      </c>
      <c r="C2286">
        <v>3</v>
      </c>
      <c r="D2286">
        <v>2016</v>
      </c>
      <c r="E2286" t="s">
        <v>4037</v>
      </c>
      <c r="F2286" t="s">
        <v>30</v>
      </c>
      <c r="G2286" t="s">
        <v>1418</v>
      </c>
      <c r="H2286" t="s">
        <v>14</v>
      </c>
      <c r="I2286" t="s">
        <v>61</v>
      </c>
      <c r="J2286" t="s">
        <v>4038</v>
      </c>
      <c r="K2286" t="s">
        <v>26</v>
      </c>
      <c r="L2286">
        <v>60.69</v>
      </c>
    </row>
    <row r="2287" spans="1:12" x14ac:dyDescent="0.3">
      <c r="A2287" t="s">
        <v>4039</v>
      </c>
      <c r="B2287">
        <v>5</v>
      </c>
      <c r="C2287">
        <v>5</v>
      </c>
      <c r="D2287">
        <v>2017</v>
      </c>
      <c r="E2287" t="s">
        <v>3214</v>
      </c>
      <c r="F2287" t="s">
        <v>119</v>
      </c>
      <c r="G2287" t="s">
        <v>4040</v>
      </c>
      <c r="H2287" t="s">
        <v>23</v>
      </c>
      <c r="I2287" t="s">
        <v>15</v>
      </c>
      <c r="J2287" t="s">
        <v>4041</v>
      </c>
      <c r="K2287" t="s">
        <v>26</v>
      </c>
      <c r="L2287">
        <v>14.352</v>
      </c>
    </row>
    <row r="2288" spans="1:12" x14ac:dyDescent="0.3">
      <c r="A2288" t="s">
        <v>4042</v>
      </c>
      <c r="B2288">
        <v>17</v>
      </c>
      <c r="C2288">
        <v>11</v>
      </c>
      <c r="D2288">
        <v>2018</v>
      </c>
      <c r="E2288" t="s">
        <v>325</v>
      </c>
      <c r="F2288" t="s">
        <v>30</v>
      </c>
      <c r="G2288" t="s">
        <v>2461</v>
      </c>
      <c r="H2288" t="s">
        <v>14</v>
      </c>
      <c r="I2288" t="s">
        <v>15</v>
      </c>
      <c r="J2288" t="s">
        <v>4043</v>
      </c>
      <c r="K2288" t="s">
        <v>26</v>
      </c>
      <c r="L2288">
        <v>35.04</v>
      </c>
    </row>
    <row r="2289" spans="1:12" x14ac:dyDescent="0.3">
      <c r="A2289" t="s">
        <v>4044</v>
      </c>
      <c r="B2289">
        <v>1</v>
      </c>
      <c r="C2289">
        <v>6</v>
      </c>
      <c r="D2289">
        <v>2018</v>
      </c>
      <c r="E2289" t="s">
        <v>4046</v>
      </c>
      <c r="F2289" t="s">
        <v>12</v>
      </c>
      <c r="G2289" t="s">
        <v>736</v>
      </c>
      <c r="H2289" t="s">
        <v>23</v>
      </c>
      <c r="I2289" t="s">
        <v>90</v>
      </c>
      <c r="J2289" t="s">
        <v>4047</v>
      </c>
      <c r="K2289" t="s">
        <v>26</v>
      </c>
      <c r="L2289">
        <v>17.48</v>
      </c>
    </row>
    <row r="2290" spans="1:12" x14ac:dyDescent="0.3">
      <c r="A2290" t="s">
        <v>4048</v>
      </c>
      <c r="B2290">
        <v>10</v>
      </c>
      <c r="C2290">
        <v>6</v>
      </c>
      <c r="D2290">
        <v>2018</v>
      </c>
      <c r="E2290" t="s">
        <v>1211</v>
      </c>
      <c r="F2290" t="s">
        <v>119</v>
      </c>
      <c r="G2290" t="s">
        <v>3838</v>
      </c>
      <c r="H2290" t="s">
        <v>14</v>
      </c>
      <c r="I2290" t="s">
        <v>24</v>
      </c>
      <c r="J2290" t="s">
        <v>2467</v>
      </c>
      <c r="K2290" t="s">
        <v>26</v>
      </c>
      <c r="L2290">
        <v>16.399999999999999</v>
      </c>
    </row>
    <row r="2291" spans="1:12" x14ac:dyDescent="0.3">
      <c r="A2291" t="s">
        <v>4049</v>
      </c>
      <c r="B2291">
        <v>8</v>
      </c>
      <c r="C2291">
        <v>1</v>
      </c>
      <c r="D2291">
        <v>2018</v>
      </c>
      <c r="E2291" t="s">
        <v>4051</v>
      </c>
      <c r="F2291" t="s">
        <v>119</v>
      </c>
      <c r="G2291" t="s">
        <v>4052</v>
      </c>
      <c r="H2291" t="s">
        <v>23</v>
      </c>
      <c r="I2291" t="s">
        <v>24</v>
      </c>
      <c r="J2291" t="s">
        <v>4053</v>
      </c>
      <c r="K2291" t="s">
        <v>17</v>
      </c>
      <c r="L2291">
        <v>892.98</v>
      </c>
    </row>
    <row r="2292" spans="1:12" x14ac:dyDescent="0.3">
      <c r="A2292" t="s">
        <v>4054</v>
      </c>
      <c r="B2292">
        <v>20</v>
      </c>
      <c r="C2292">
        <v>4</v>
      </c>
      <c r="D2292">
        <v>2016</v>
      </c>
      <c r="E2292" t="s">
        <v>2037</v>
      </c>
      <c r="F2292" t="s">
        <v>30</v>
      </c>
      <c r="G2292" t="s">
        <v>2374</v>
      </c>
      <c r="H2292" t="s">
        <v>23</v>
      </c>
      <c r="I2292" t="s">
        <v>15</v>
      </c>
      <c r="J2292" t="s">
        <v>1920</v>
      </c>
      <c r="K2292" t="s">
        <v>41</v>
      </c>
      <c r="L2292">
        <v>287.97000000000003</v>
      </c>
    </row>
    <row r="2293" spans="1:12" x14ac:dyDescent="0.3">
      <c r="A2293" t="s">
        <v>4054</v>
      </c>
      <c r="B2293">
        <v>20</v>
      </c>
      <c r="C2293">
        <v>4</v>
      </c>
      <c r="D2293">
        <v>2016</v>
      </c>
      <c r="E2293" t="s">
        <v>2037</v>
      </c>
      <c r="F2293" t="s">
        <v>30</v>
      </c>
      <c r="G2293" t="s">
        <v>2374</v>
      </c>
      <c r="H2293" t="s">
        <v>23</v>
      </c>
      <c r="I2293" t="s">
        <v>15</v>
      </c>
      <c r="J2293" t="s">
        <v>3241</v>
      </c>
      <c r="K2293" t="s">
        <v>17</v>
      </c>
      <c r="L2293">
        <v>595.38</v>
      </c>
    </row>
    <row r="2294" spans="1:12" x14ac:dyDescent="0.3">
      <c r="A2294" t="s">
        <v>4054</v>
      </c>
      <c r="B2294">
        <v>20</v>
      </c>
      <c r="C2294">
        <v>4</v>
      </c>
      <c r="D2294">
        <v>2016</v>
      </c>
      <c r="E2294" t="s">
        <v>2037</v>
      </c>
      <c r="F2294" t="s">
        <v>30</v>
      </c>
      <c r="G2294" t="s">
        <v>2374</v>
      </c>
      <c r="H2294" t="s">
        <v>23</v>
      </c>
      <c r="I2294" t="s">
        <v>15</v>
      </c>
      <c r="J2294" t="s">
        <v>2309</v>
      </c>
      <c r="K2294" t="s">
        <v>26</v>
      </c>
      <c r="L2294">
        <v>12.96</v>
      </c>
    </row>
    <row r="2295" spans="1:12" x14ac:dyDescent="0.3">
      <c r="A2295" t="s">
        <v>4056</v>
      </c>
      <c r="B2295">
        <v>1</v>
      </c>
      <c r="C2295">
        <v>11</v>
      </c>
      <c r="D2295">
        <v>2016</v>
      </c>
      <c r="E2295" t="s">
        <v>553</v>
      </c>
      <c r="F2295" t="s">
        <v>30</v>
      </c>
      <c r="G2295" t="s">
        <v>2714</v>
      </c>
      <c r="H2295" t="s">
        <v>23</v>
      </c>
      <c r="I2295" t="s">
        <v>90</v>
      </c>
      <c r="J2295" t="s">
        <v>1416</v>
      </c>
      <c r="K2295" t="s">
        <v>41</v>
      </c>
      <c r="L2295">
        <v>4.95</v>
      </c>
    </row>
    <row r="2296" spans="1:12" x14ac:dyDescent="0.3">
      <c r="A2296" t="s">
        <v>4057</v>
      </c>
      <c r="B2296">
        <v>23</v>
      </c>
      <c r="C2296">
        <v>12</v>
      </c>
      <c r="D2296">
        <v>2018</v>
      </c>
      <c r="E2296" t="s">
        <v>418</v>
      </c>
      <c r="F2296" t="s">
        <v>30</v>
      </c>
      <c r="G2296" t="s">
        <v>3372</v>
      </c>
      <c r="H2296" t="s">
        <v>23</v>
      </c>
      <c r="I2296" t="s">
        <v>90</v>
      </c>
      <c r="J2296" t="s">
        <v>225</v>
      </c>
      <c r="K2296" t="s">
        <v>17</v>
      </c>
      <c r="L2296">
        <v>181.95</v>
      </c>
    </row>
    <row r="2297" spans="1:12" x14ac:dyDescent="0.3">
      <c r="A2297" t="s">
        <v>4058</v>
      </c>
      <c r="B2297">
        <v>1</v>
      </c>
      <c r="C2297">
        <v>11</v>
      </c>
      <c r="D2297">
        <v>2016</v>
      </c>
      <c r="E2297" t="s">
        <v>3511</v>
      </c>
      <c r="F2297" t="s">
        <v>30</v>
      </c>
      <c r="G2297" t="s">
        <v>636</v>
      </c>
      <c r="H2297" t="s">
        <v>14</v>
      </c>
      <c r="I2297" t="s">
        <v>90</v>
      </c>
      <c r="J2297" t="s">
        <v>2756</v>
      </c>
      <c r="K2297" t="s">
        <v>26</v>
      </c>
      <c r="L2297">
        <v>13.52</v>
      </c>
    </row>
    <row r="2298" spans="1:12" x14ac:dyDescent="0.3">
      <c r="A2298" t="s">
        <v>4058</v>
      </c>
      <c r="B2298">
        <v>1</v>
      </c>
      <c r="C2298">
        <v>11</v>
      </c>
      <c r="D2298">
        <v>2016</v>
      </c>
      <c r="E2298" t="s">
        <v>3511</v>
      </c>
      <c r="F2298" t="s">
        <v>30</v>
      </c>
      <c r="G2298" t="s">
        <v>636</v>
      </c>
      <c r="H2298" t="s">
        <v>14</v>
      </c>
      <c r="I2298" t="s">
        <v>90</v>
      </c>
      <c r="J2298" t="s">
        <v>1990</v>
      </c>
      <c r="K2298" t="s">
        <v>17</v>
      </c>
      <c r="L2298">
        <v>259.7</v>
      </c>
    </row>
    <row r="2299" spans="1:12" x14ac:dyDescent="0.3">
      <c r="A2299" t="s">
        <v>4058</v>
      </c>
      <c r="B2299">
        <v>1</v>
      </c>
      <c r="C2299">
        <v>11</v>
      </c>
      <c r="D2299">
        <v>2016</v>
      </c>
      <c r="E2299" t="s">
        <v>3511</v>
      </c>
      <c r="F2299" t="s">
        <v>30</v>
      </c>
      <c r="G2299" t="s">
        <v>636</v>
      </c>
      <c r="H2299" t="s">
        <v>14</v>
      </c>
      <c r="I2299" t="s">
        <v>90</v>
      </c>
      <c r="J2299" t="s">
        <v>4059</v>
      </c>
      <c r="K2299" t="s">
        <v>41</v>
      </c>
      <c r="L2299">
        <v>42.95</v>
      </c>
    </row>
    <row r="2300" spans="1:12" x14ac:dyDescent="0.3">
      <c r="A2300" t="s">
        <v>4058</v>
      </c>
      <c r="B2300">
        <v>1</v>
      </c>
      <c r="C2300">
        <v>11</v>
      </c>
      <c r="D2300">
        <v>2016</v>
      </c>
      <c r="E2300" t="s">
        <v>3511</v>
      </c>
      <c r="F2300" t="s">
        <v>30</v>
      </c>
      <c r="G2300" t="s">
        <v>636</v>
      </c>
      <c r="H2300" t="s">
        <v>14</v>
      </c>
      <c r="I2300" t="s">
        <v>90</v>
      </c>
      <c r="J2300" t="s">
        <v>1888</v>
      </c>
      <c r="K2300" t="s">
        <v>41</v>
      </c>
      <c r="L2300">
        <v>1399.93</v>
      </c>
    </row>
    <row r="2301" spans="1:12" x14ac:dyDescent="0.3">
      <c r="A2301" t="s">
        <v>4058</v>
      </c>
      <c r="B2301">
        <v>1</v>
      </c>
      <c r="C2301">
        <v>11</v>
      </c>
      <c r="D2301">
        <v>2016</v>
      </c>
      <c r="E2301" t="s">
        <v>3511</v>
      </c>
      <c r="F2301" t="s">
        <v>30</v>
      </c>
      <c r="G2301" t="s">
        <v>636</v>
      </c>
      <c r="H2301" t="s">
        <v>14</v>
      </c>
      <c r="I2301" t="s">
        <v>90</v>
      </c>
      <c r="J2301" t="s">
        <v>1356</v>
      </c>
      <c r="K2301" t="s">
        <v>41</v>
      </c>
      <c r="L2301">
        <v>503.96</v>
      </c>
    </row>
    <row r="2302" spans="1:12" x14ac:dyDescent="0.3">
      <c r="A2302" t="s">
        <v>4060</v>
      </c>
      <c r="B2302">
        <v>14</v>
      </c>
      <c r="C2302">
        <v>11</v>
      </c>
      <c r="D2302">
        <v>2015</v>
      </c>
      <c r="E2302" t="s">
        <v>66</v>
      </c>
      <c r="F2302" t="s">
        <v>30</v>
      </c>
      <c r="G2302" t="s">
        <v>905</v>
      </c>
      <c r="H2302" t="s">
        <v>14</v>
      </c>
      <c r="I2302" t="s">
        <v>61</v>
      </c>
      <c r="J2302" t="s">
        <v>63</v>
      </c>
      <c r="K2302" t="s">
        <v>26</v>
      </c>
      <c r="L2302">
        <v>12.72</v>
      </c>
    </row>
    <row r="2303" spans="1:12" x14ac:dyDescent="0.3">
      <c r="A2303" t="s">
        <v>4060</v>
      </c>
      <c r="B2303">
        <v>14</v>
      </c>
      <c r="C2303">
        <v>11</v>
      </c>
      <c r="D2303">
        <v>2015</v>
      </c>
      <c r="E2303" t="s">
        <v>66</v>
      </c>
      <c r="F2303" t="s">
        <v>30</v>
      </c>
      <c r="G2303" t="s">
        <v>905</v>
      </c>
      <c r="H2303" t="s">
        <v>14</v>
      </c>
      <c r="I2303" t="s">
        <v>61</v>
      </c>
      <c r="J2303" t="s">
        <v>1761</v>
      </c>
      <c r="K2303" t="s">
        <v>26</v>
      </c>
      <c r="L2303">
        <v>11.52</v>
      </c>
    </row>
    <row r="2304" spans="1:12" x14ac:dyDescent="0.3">
      <c r="A2304" t="s">
        <v>4061</v>
      </c>
      <c r="B2304">
        <v>17</v>
      </c>
      <c r="C2304">
        <v>1</v>
      </c>
      <c r="D2304">
        <v>2017</v>
      </c>
      <c r="E2304" t="s">
        <v>2015</v>
      </c>
      <c r="F2304" t="s">
        <v>30</v>
      </c>
      <c r="G2304" t="s">
        <v>2459</v>
      </c>
      <c r="H2304" t="s">
        <v>23</v>
      </c>
      <c r="I2304" t="s">
        <v>15</v>
      </c>
      <c r="J2304" t="s">
        <v>1572</v>
      </c>
      <c r="K2304" t="s">
        <v>41</v>
      </c>
      <c r="L2304">
        <v>316</v>
      </c>
    </row>
    <row r="2305" spans="1:12" x14ac:dyDescent="0.3">
      <c r="A2305" t="s">
        <v>4062</v>
      </c>
      <c r="B2305">
        <v>17</v>
      </c>
      <c r="C2305">
        <v>9</v>
      </c>
      <c r="D2305">
        <v>2018</v>
      </c>
      <c r="E2305" t="s">
        <v>1779</v>
      </c>
      <c r="F2305" t="s">
        <v>12</v>
      </c>
      <c r="G2305" t="s">
        <v>1514</v>
      </c>
      <c r="H2305" t="s">
        <v>60</v>
      </c>
      <c r="I2305" t="s">
        <v>15</v>
      </c>
      <c r="J2305" t="s">
        <v>922</v>
      </c>
      <c r="K2305" t="s">
        <v>17</v>
      </c>
      <c r="L2305">
        <v>723.92</v>
      </c>
    </row>
    <row r="2306" spans="1:12" x14ac:dyDescent="0.3">
      <c r="A2306" t="s">
        <v>4062</v>
      </c>
      <c r="B2306">
        <v>17</v>
      </c>
      <c r="C2306">
        <v>9</v>
      </c>
      <c r="D2306">
        <v>2018</v>
      </c>
      <c r="E2306" t="s">
        <v>1779</v>
      </c>
      <c r="F2306" t="s">
        <v>12</v>
      </c>
      <c r="G2306" t="s">
        <v>1514</v>
      </c>
      <c r="H2306" t="s">
        <v>60</v>
      </c>
      <c r="I2306" t="s">
        <v>15</v>
      </c>
      <c r="J2306" t="s">
        <v>758</v>
      </c>
      <c r="K2306" t="s">
        <v>26</v>
      </c>
      <c r="L2306">
        <v>106.32</v>
      </c>
    </row>
    <row r="2307" spans="1:12" x14ac:dyDescent="0.3">
      <c r="A2307" t="s">
        <v>4063</v>
      </c>
      <c r="B2307">
        <v>23</v>
      </c>
      <c r="C2307">
        <v>12</v>
      </c>
      <c r="D2307">
        <v>2017</v>
      </c>
      <c r="E2307" t="s">
        <v>2647</v>
      </c>
      <c r="F2307" t="s">
        <v>119</v>
      </c>
      <c r="G2307" t="s">
        <v>809</v>
      </c>
      <c r="H2307" t="s">
        <v>23</v>
      </c>
      <c r="I2307" t="s">
        <v>61</v>
      </c>
      <c r="J2307" t="s">
        <v>2086</v>
      </c>
      <c r="K2307" t="s">
        <v>17</v>
      </c>
      <c r="L2307">
        <v>141.37200000000001</v>
      </c>
    </row>
    <row r="2308" spans="1:12" x14ac:dyDescent="0.3">
      <c r="A2308" t="s">
        <v>4064</v>
      </c>
      <c r="B2308">
        <v>6</v>
      </c>
      <c r="C2308">
        <v>8</v>
      </c>
      <c r="D2308">
        <v>2016</v>
      </c>
      <c r="E2308" t="s">
        <v>4066</v>
      </c>
      <c r="F2308" t="s">
        <v>119</v>
      </c>
      <c r="G2308" t="s">
        <v>603</v>
      </c>
      <c r="H2308" t="s">
        <v>23</v>
      </c>
      <c r="I2308" t="s">
        <v>61</v>
      </c>
      <c r="J2308" t="s">
        <v>2217</v>
      </c>
      <c r="K2308" t="s">
        <v>26</v>
      </c>
      <c r="L2308">
        <v>27.216000000000001</v>
      </c>
    </row>
    <row r="2309" spans="1:12" x14ac:dyDescent="0.3">
      <c r="A2309" t="s">
        <v>4067</v>
      </c>
      <c r="B2309">
        <v>5</v>
      </c>
      <c r="C2309">
        <v>11</v>
      </c>
      <c r="D2309">
        <v>2018</v>
      </c>
      <c r="E2309" t="s">
        <v>291</v>
      </c>
      <c r="F2309" t="s">
        <v>30</v>
      </c>
      <c r="G2309" t="s">
        <v>4068</v>
      </c>
      <c r="H2309" t="s">
        <v>14</v>
      </c>
      <c r="I2309" t="s">
        <v>90</v>
      </c>
      <c r="J2309" t="s">
        <v>1344</v>
      </c>
      <c r="K2309" t="s">
        <v>41</v>
      </c>
      <c r="L2309">
        <v>390.75</v>
      </c>
    </row>
    <row r="2310" spans="1:12" x14ac:dyDescent="0.3">
      <c r="A2310" t="s">
        <v>4069</v>
      </c>
      <c r="B2310">
        <v>11</v>
      </c>
      <c r="C2310">
        <v>6</v>
      </c>
      <c r="D2310">
        <v>2018</v>
      </c>
      <c r="E2310" t="s">
        <v>695</v>
      </c>
      <c r="F2310" t="s">
        <v>119</v>
      </c>
      <c r="G2310" t="s">
        <v>4070</v>
      </c>
      <c r="H2310" t="s">
        <v>60</v>
      </c>
      <c r="I2310" t="s">
        <v>24</v>
      </c>
      <c r="J2310" t="s">
        <v>1900</v>
      </c>
      <c r="K2310" t="s">
        <v>17</v>
      </c>
      <c r="L2310">
        <v>280.79199999999997</v>
      </c>
    </row>
    <row r="2311" spans="1:12" x14ac:dyDescent="0.3">
      <c r="A2311" t="s">
        <v>4069</v>
      </c>
      <c r="B2311">
        <v>11</v>
      </c>
      <c r="C2311">
        <v>6</v>
      </c>
      <c r="D2311">
        <v>2018</v>
      </c>
      <c r="E2311" t="s">
        <v>695</v>
      </c>
      <c r="F2311" t="s">
        <v>119</v>
      </c>
      <c r="G2311" t="s">
        <v>4070</v>
      </c>
      <c r="H2311" t="s">
        <v>60</v>
      </c>
      <c r="I2311" t="s">
        <v>24</v>
      </c>
      <c r="J2311" t="s">
        <v>248</v>
      </c>
      <c r="K2311" t="s">
        <v>26</v>
      </c>
      <c r="L2311">
        <v>68.447999999999993</v>
      </c>
    </row>
    <row r="2312" spans="1:12" x14ac:dyDescent="0.3">
      <c r="A2312" t="s">
        <v>4069</v>
      </c>
      <c r="B2312">
        <v>11</v>
      </c>
      <c r="C2312">
        <v>6</v>
      </c>
      <c r="D2312">
        <v>2018</v>
      </c>
      <c r="E2312" t="s">
        <v>695</v>
      </c>
      <c r="F2312" t="s">
        <v>119</v>
      </c>
      <c r="G2312" t="s">
        <v>4070</v>
      </c>
      <c r="H2312" t="s">
        <v>60</v>
      </c>
      <c r="I2312" t="s">
        <v>24</v>
      </c>
      <c r="J2312" t="s">
        <v>1925</v>
      </c>
      <c r="K2312" t="s">
        <v>26</v>
      </c>
      <c r="L2312">
        <v>88.04</v>
      </c>
    </row>
    <row r="2313" spans="1:12" x14ac:dyDescent="0.3">
      <c r="A2313" t="s">
        <v>4069</v>
      </c>
      <c r="B2313">
        <v>11</v>
      </c>
      <c r="C2313">
        <v>6</v>
      </c>
      <c r="D2313">
        <v>2018</v>
      </c>
      <c r="E2313" t="s">
        <v>695</v>
      </c>
      <c r="F2313" t="s">
        <v>119</v>
      </c>
      <c r="G2313" t="s">
        <v>4070</v>
      </c>
      <c r="H2313" t="s">
        <v>60</v>
      </c>
      <c r="I2313" t="s">
        <v>24</v>
      </c>
      <c r="J2313" t="s">
        <v>3140</v>
      </c>
      <c r="K2313" t="s">
        <v>26</v>
      </c>
      <c r="L2313">
        <v>15.872</v>
      </c>
    </row>
    <row r="2314" spans="1:12" x14ac:dyDescent="0.3">
      <c r="A2314" t="s">
        <v>4069</v>
      </c>
      <c r="B2314">
        <v>11</v>
      </c>
      <c r="C2314">
        <v>6</v>
      </c>
      <c r="D2314">
        <v>2018</v>
      </c>
      <c r="E2314" t="s">
        <v>695</v>
      </c>
      <c r="F2314" t="s">
        <v>119</v>
      </c>
      <c r="G2314" t="s">
        <v>4070</v>
      </c>
      <c r="H2314" t="s">
        <v>60</v>
      </c>
      <c r="I2314" t="s">
        <v>24</v>
      </c>
      <c r="J2314" t="s">
        <v>1228</v>
      </c>
      <c r="K2314" t="s">
        <v>26</v>
      </c>
      <c r="L2314">
        <v>215.59200000000001</v>
      </c>
    </row>
    <row r="2315" spans="1:12" x14ac:dyDescent="0.3">
      <c r="A2315" t="s">
        <v>4071</v>
      </c>
      <c r="B2315">
        <v>20</v>
      </c>
      <c r="C2315">
        <v>7</v>
      </c>
      <c r="D2315">
        <v>2018</v>
      </c>
      <c r="E2315" t="s">
        <v>1561</v>
      </c>
      <c r="F2315" t="s">
        <v>30</v>
      </c>
      <c r="G2315" t="s">
        <v>4072</v>
      </c>
      <c r="H2315" t="s">
        <v>23</v>
      </c>
      <c r="I2315" t="s">
        <v>61</v>
      </c>
      <c r="J2315" t="s">
        <v>1946</v>
      </c>
      <c r="K2315" t="s">
        <v>26</v>
      </c>
      <c r="L2315">
        <v>14.62</v>
      </c>
    </row>
    <row r="2316" spans="1:12" x14ac:dyDescent="0.3">
      <c r="A2316" t="s">
        <v>4071</v>
      </c>
      <c r="B2316">
        <v>20</v>
      </c>
      <c r="C2316">
        <v>7</v>
      </c>
      <c r="D2316">
        <v>2018</v>
      </c>
      <c r="E2316" t="s">
        <v>1561</v>
      </c>
      <c r="F2316" t="s">
        <v>30</v>
      </c>
      <c r="G2316" t="s">
        <v>4072</v>
      </c>
      <c r="H2316" t="s">
        <v>23</v>
      </c>
      <c r="I2316" t="s">
        <v>61</v>
      </c>
      <c r="J2316" t="s">
        <v>241</v>
      </c>
      <c r="K2316" t="s">
        <v>26</v>
      </c>
      <c r="L2316">
        <v>416.32</v>
      </c>
    </row>
    <row r="2317" spans="1:12" x14ac:dyDescent="0.3">
      <c r="A2317" t="s">
        <v>4071</v>
      </c>
      <c r="B2317">
        <v>20</v>
      </c>
      <c r="C2317">
        <v>7</v>
      </c>
      <c r="D2317">
        <v>2018</v>
      </c>
      <c r="E2317" t="s">
        <v>1561</v>
      </c>
      <c r="F2317" t="s">
        <v>30</v>
      </c>
      <c r="G2317" t="s">
        <v>4072</v>
      </c>
      <c r="H2317" t="s">
        <v>23</v>
      </c>
      <c r="I2317" t="s">
        <v>61</v>
      </c>
      <c r="J2317" t="s">
        <v>1361</v>
      </c>
      <c r="K2317" t="s">
        <v>26</v>
      </c>
      <c r="L2317">
        <v>43</v>
      </c>
    </row>
    <row r="2318" spans="1:12" x14ac:dyDescent="0.3">
      <c r="A2318" t="s">
        <v>4071</v>
      </c>
      <c r="B2318">
        <v>20</v>
      </c>
      <c r="C2318">
        <v>7</v>
      </c>
      <c r="D2318">
        <v>2018</v>
      </c>
      <c r="E2318" t="s">
        <v>1561</v>
      </c>
      <c r="F2318" t="s">
        <v>30</v>
      </c>
      <c r="G2318" t="s">
        <v>4072</v>
      </c>
      <c r="H2318" t="s">
        <v>23</v>
      </c>
      <c r="I2318" t="s">
        <v>61</v>
      </c>
      <c r="J2318" t="s">
        <v>3778</v>
      </c>
      <c r="K2318" t="s">
        <v>17</v>
      </c>
      <c r="L2318">
        <v>182.94</v>
      </c>
    </row>
    <row r="2319" spans="1:12" x14ac:dyDescent="0.3">
      <c r="A2319" t="s">
        <v>4071</v>
      </c>
      <c r="B2319">
        <v>20</v>
      </c>
      <c r="C2319">
        <v>7</v>
      </c>
      <c r="D2319">
        <v>2018</v>
      </c>
      <c r="E2319" t="s">
        <v>1561</v>
      </c>
      <c r="F2319" t="s">
        <v>30</v>
      </c>
      <c r="G2319" t="s">
        <v>4072</v>
      </c>
      <c r="H2319" t="s">
        <v>23</v>
      </c>
      <c r="I2319" t="s">
        <v>61</v>
      </c>
      <c r="J2319" t="s">
        <v>2487</v>
      </c>
      <c r="K2319" t="s">
        <v>26</v>
      </c>
      <c r="L2319">
        <v>60.83</v>
      </c>
    </row>
    <row r="2320" spans="1:12" x14ac:dyDescent="0.3">
      <c r="A2320" t="s">
        <v>4071</v>
      </c>
      <c r="B2320">
        <v>20</v>
      </c>
      <c r="C2320">
        <v>7</v>
      </c>
      <c r="D2320">
        <v>2018</v>
      </c>
      <c r="E2320" t="s">
        <v>1561</v>
      </c>
      <c r="F2320" t="s">
        <v>30</v>
      </c>
      <c r="G2320" t="s">
        <v>4072</v>
      </c>
      <c r="H2320" t="s">
        <v>23</v>
      </c>
      <c r="I2320" t="s">
        <v>61</v>
      </c>
      <c r="J2320" t="s">
        <v>4073</v>
      </c>
      <c r="K2320" t="s">
        <v>41</v>
      </c>
      <c r="L2320">
        <v>389.97</v>
      </c>
    </row>
    <row r="2321" spans="1:12" x14ac:dyDescent="0.3">
      <c r="A2321" t="s">
        <v>4074</v>
      </c>
      <c r="B2321">
        <v>23</v>
      </c>
      <c r="C2321">
        <v>12</v>
      </c>
      <c r="D2321">
        <v>2016</v>
      </c>
      <c r="E2321" t="s">
        <v>1296</v>
      </c>
      <c r="F2321" t="s">
        <v>119</v>
      </c>
      <c r="G2321" t="s">
        <v>1343</v>
      </c>
      <c r="H2321" t="s">
        <v>14</v>
      </c>
      <c r="I2321" t="s">
        <v>15</v>
      </c>
      <c r="J2321" t="s">
        <v>1520</v>
      </c>
      <c r="K2321" t="s">
        <v>26</v>
      </c>
      <c r="L2321">
        <v>194.32</v>
      </c>
    </row>
    <row r="2322" spans="1:12" x14ac:dyDescent="0.3">
      <c r="A2322" t="s">
        <v>4075</v>
      </c>
      <c r="B2322">
        <v>20</v>
      </c>
      <c r="C2322">
        <v>3</v>
      </c>
      <c r="D2322">
        <v>2018</v>
      </c>
      <c r="E2322" t="s">
        <v>3004</v>
      </c>
      <c r="F2322" t="s">
        <v>30</v>
      </c>
      <c r="G2322" t="s">
        <v>1858</v>
      </c>
      <c r="H2322" t="s">
        <v>23</v>
      </c>
      <c r="I2322" t="s">
        <v>24</v>
      </c>
      <c r="J2322" t="s">
        <v>4076</v>
      </c>
      <c r="K2322" t="s">
        <v>41</v>
      </c>
      <c r="L2322">
        <v>265.93</v>
      </c>
    </row>
    <row r="2323" spans="1:12" x14ac:dyDescent="0.3">
      <c r="A2323" t="s">
        <v>4077</v>
      </c>
      <c r="B2323">
        <v>31</v>
      </c>
      <c r="C2323">
        <v>12</v>
      </c>
      <c r="D2323">
        <v>2016</v>
      </c>
      <c r="E2323" t="s">
        <v>4078</v>
      </c>
      <c r="F2323" t="s">
        <v>12</v>
      </c>
      <c r="G2323" t="s">
        <v>2147</v>
      </c>
      <c r="H2323" t="s">
        <v>23</v>
      </c>
      <c r="I2323" t="s">
        <v>15</v>
      </c>
      <c r="J2323" t="s">
        <v>1006</v>
      </c>
      <c r="K2323" t="s">
        <v>26</v>
      </c>
      <c r="L2323">
        <v>94.74</v>
      </c>
    </row>
    <row r="2324" spans="1:12" x14ac:dyDescent="0.3">
      <c r="A2324" t="s">
        <v>4077</v>
      </c>
      <c r="B2324">
        <v>31</v>
      </c>
      <c r="C2324">
        <v>12</v>
      </c>
      <c r="D2324">
        <v>2016</v>
      </c>
      <c r="E2324" t="s">
        <v>4078</v>
      </c>
      <c r="F2324" t="s">
        <v>12</v>
      </c>
      <c r="G2324" t="s">
        <v>2147</v>
      </c>
      <c r="H2324" t="s">
        <v>23</v>
      </c>
      <c r="I2324" t="s">
        <v>15</v>
      </c>
      <c r="J2324" t="s">
        <v>800</v>
      </c>
      <c r="K2324" t="s">
        <v>26</v>
      </c>
      <c r="L2324">
        <v>60.64</v>
      </c>
    </row>
    <row r="2325" spans="1:12" x14ac:dyDescent="0.3">
      <c r="A2325" t="s">
        <v>4077</v>
      </c>
      <c r="B2325">
        <v>31</v>
      </c>
      <c r="C2325">
        <v>12</v>
      </c>
      <c r="D2325">
        <v>2016</v>
      </c>
      <c r="E2325" t="s">
        <v>4078</v>
      </c>
      <c r="F2325" t="s">
        <v>12</v>
      </c>
      <c r="G2325" t="s">
        <v>2147</v>
      </c>
      <c r="H2325" t="s">
        <v>23</v>
      </c>
      <c r="I2325" t="s">
        <v>15</v>
      </c>
      <c r="J2325" t="s">
        <v>2328</v>
      </c>
      <c r="K2325" t="s">
        <v>26</v>
      </c>
      <c r="L2325">
        <v>76.3</v>
      </c>
    </row>
    <row r="2326" spans="1:12" x14ac:dyDescent="0.3">
      <c r="A2326" t="s">
        <v>4077</v>
      </c>
      <c r="B2326">
        <v>31</v>
      </c>
      <c r="C2326">
        <v>12</v>
      </c>
      <c r="D2326">
        <v>2016</v>
      </c>
      <c r="E2326" t="s">
        <v>4078</v>
      </c>
      <c r="F2326" t="s">
        <v>12</v>
      </c>
      <c r="G2326" t="s">
        <v>2147</v>
      </c>
      <c r="H2326" t="s">
        <v>23</v>
      </c>
      <c r="I2326" t="s">
        <v>15</v>
      </c>
      <c r="J2326" t="s">
        <v>2968</v>
      </c>
      <c r="K2326" t="s">
        <v>26</v>
      </c>
      <c r="L2326">
        <v>364.8</v>
      </c>
    </row>
    <row r="2327" spans="1:12" x14ac:dyDescent="0.3">
      <c r="A2327" t="s">
        <v>4079</v>
      </c>
      <c r="B2327">
        <v>15</v>
      </c>
      <c r="C2327">
        <v>9</v>
      </c>
      <c r="D2327">
        <v>2016</v>
      </c>
      <c r="E2327" t="s">
        <v>2284</v>
      </c>
      <c r="F2327" t="s">
        <v>12</v>
      </c>
      <c r="G2327" t="s">
        <v>4080</v>
      </c>
      <c r="H2327" t="s">
        <v>23</v>
      </c>
      <c r="I2327" t="s">
        <v>90</v>
      </c>
      <c r="J2327" t="s">
        <v>3680</v>
      </c>
      <c r="K2327" t="s">
        <v>26</v>
      </c>
      <c r="L2327">
        <v>79.872</v>
      </c>
    </row>
    <row r="2328" spans="1:12" x14ac:dyDescent="0.3">
      <c r="A2328" t="s">
        <v>4079</v>
      </c>
      <c r="B2328">
        <v>15</v>
      </c>
      <c r="C2328">
        <v>9</v>
      </c>
      <c r="D2328">
        <v>2016</v>
      </c>
      <c r="E2328" t="s">
        <v>2284</v>
      </c>
      <c r="F2328" t="s">
        <v>12</v>
      </c>
      <c r="G2328" t="s">
        <v>4080</v>
      </c>
      <c r="H2328" t="s">
        <v>23</v>
      </c>
      <c r="I2328" t="s">
        <v>90</v>
      </c>
      <c r="J2328" t="s">
        <v>772</v>
      </c>
      <c r="K2328" t="s">
        <v>17</v>
      </c>
      <c r="L2328">
        <v>46.384</v>
      </c>
    </row>
    <row r="2329" spans="1:12" x14ac:dyDescent="0.3">
      <c r="A2329" t="s">
        <v>4079</v>
      </c>
      <c r="B2329">
        <v>15</v>
      </c>
      <c r="C2329">
        <v>9</v>
      </c>
      <c r="D2329">
        <v>2016</v>
      </c>
      <c r="E2329" t="s">
        <v>2284</v>
      </c>
      <c r="F2329" t="s">
        <v>12</v>
      </c>
      <c r="G2329" t="s">
        <v>4080</v>
      </c>
      <c r="H2329" t="s">
        <v>23</v>
      </c>
      <c r="I2329" t="s">
        <v>90</v>
      </c>
      <c r="J2329" t="s">
        <v>50</v>
      </c>
      <c r="K2329" t="s">
        <v>26</v>
      </c>
      <c r="L2329">
        <v>12.96</v>
      </c>
    </row>
    <row r="2330" spans="1:12" x14ac:dyDescent="0.3">
      <c r="A2330" t="s">
        <v>4081</v>
      </c>
      <c r="B2330">
        <v>23</v>
      </c>
      <c r="C2330">
        <v>9</v>
      </c>
      <c r="D2330">
        <v>2018</v>
      </c>
      <c r="E2330" t="s">
        <v>1530</v>
      </c>
      <c r="F2330" t="s">
        <v>119</v>
      </c>
      <c r="G2330" t="s">
        <v>4082</v>
      </c>
      <c r="H2330" t="s">
        <v>60</v>
      </c>
      <c r="I2330" t="s">
        <v>24</v>
      </c>
      <c r="J2330" t="s">
        <v>4083</v>
      </c>
      <c r="K2330" t="s">
        <v>26</v>
      </c>
      <c r="L2330">
        <v>14.352</v>
      </c>
    </row>
    <row r="2331" spans="1:12" x14ac:dyDescent="0.3">
      <c r="A2331" t="s">
        <v>4084</v>
      </c>
      <c r="B2331">
        <v>25</v>
      </c>
      <c r="C2331">
        <v>12</v>
      </c>
      <c r="D2331">
        <v>2016</v>
      </c>
      <c r="E2331" t="s">
        <v>3806</v>
      </c>
      <c r="F2331" t="s">
        <v>30</v>
      </c>
      <c r="G2331" t="s">
        <v>1549</v>
      </c>
      <c r="H2331" t="s">
        <v>23</v>
      </c>
      <c r="I2331" t="s">
        <v>90</v>
      </c>
      <c r="J2331" t="s">
        <v>4085</v>
      </c>
      <c r="K2331" t="s">
        <v>17</v>
      </c>
      <c r="L2331">
        <v>547.13599999999997</v>
      </c>
    </row>
    <row r="2332" spans="1:12" x14ac:dyDescent="0.3">
      <c r="A2332" t="s">
        <v>4086</v>
      </c>
      <c r="B2332">
        <v>24</v>
      </c>
      <c r="C2332">
        <v>9</v>
      </c>
      <c r="D2332">
        <v>2017</v>
      </c>
      <c r="E2332" t="s">
        <v>1149</v>
      </c>
      <c r="F2332" t="s">
        <v>12</v>
      </c>
      <c r="G2332" t="s">
        <v>971</v>
      </c>
      <c r="H2332" t="s">
        <v>23</v>
      </c>
      <c r="I2332" t="s">
        <v>24</v>
      </c>
      <c r="J2332" t="s">
        <v>597</v>
      </c>
      <c r="K2332" t="s">
        <v>26</v>
      </c>
      <c r="L2332">
        <v>41.96</v>
      </c>
    </row>
    <row r="2333" spans="1:12" x14ac:dyDescent="0.3">
      <c r="A2333" t="s">
        <v>4086</v>
      </c>
      <c r="B2333">
        <v>24</v>
      </c>
      <c r="C2333">
        <v>9</v>
      </c>
      <c r="D2333">
        <v>2017</v>
      </c>
      <c r="E2333" t="s">
        <v>1149</v>
      </c>
      <c r="F2333" t="s">
        <v>12</v>
      </c>
      <c r="G2333" t="s">
        <v>971</v>
      </c>
      <c r="H2333" t="s">
        <v>23</v>
      </c>
      <c r="I2333" t="s">
        <v>24</v>
      </c>
      <c r="J2333" t="s">
        <v>4087</v>
      </c>
      <c r="K2333" t="s">
        <v>26</v>
      </c>
      <c r="L2333">
        <v>41.7</v>
      </c>
    </row>
    <row r="2334" spans="1:12" x14ac:dyDescent="0.3">
      <c r="A2334" t="s">
        <v>4088</v>
      </c>
      <c r="B2334">
        <v>21</v>
      </c>
      <c r="C2334">
        <v>3</v>
      </c>
      <c r="D2334">
        <v>2018</v>
      </c>
      <c r="E2334" t="s">
        <v>1123</v>
      </c>
      <c r="F2334" t="s">
        <v>30</v>
      </c>
      <c r="G2334" t="s">
        <v>2215</v>
      </c>
      <c r="H2334" t="s">
        <v>14</v>
      </c>
      <c r="I2334" t="s">
        <v>61</v>
      </c>
      <c r="J2334" t="s">
        <v>1177</v>
      </c>
      <c r="K2334" t="s">
        <v>26</v>
      </c>
      <c r="L2334">
        <v>277.39999999999998</v>
      </c>
    </row>
    <row r="2335" spans="1:12" x14ac:dyDescent="0.3">
      <c r="A2335" t="s">
        <v>4088</v>
      </c>
      <c r="B2335">
        <v>21</v>
      </c>
      <c r="C2335">
        <v>3</v>
      </c>
      <c r="D2335">
        <v>2018</v>
      </c>
      <c r="E2335" t="s">
        <v>1123</v>
      </c>
      <c r="F2335" t="s">
        <v>30</v>
      </c>
      <c r="G2335" t="s">
        <v>2215</v>
      </c>
      <c r="H2335" t="s">
        <v>14</v>
      </c>
      <c r="I2335" t="s">
        <v>61</v>
      </c>
      <c r="J2335" t="s">
        <v>1748</v>
      </c>
      <c r="K2335" t="s">
        <v>26</v>
      </c>
      <c r="L2335">
        <v>5.78</v>
      </c>
    </row>
    <row r="2336" spans="1:12" x14ac:dyDescent="0.3">
      <c r="A2336" t="s">
        <v>4089</v>
      </c>
      <c r="B2336">
        <v>30</v>
      </c>
      <c r="C2336">
        <v>9</v>
      </c>
      <c r="D2336">
        <v>2015</v>
      </c>
      <c r="E2336" t="s">
        <v>3446</v>
      </c>
      <c r="F2336" t="s">
        <v>30</v>
      </c>
      <c r="G2336" t="s">
        <v>4090</v>
      </c>
      <c r="H2336" t="s">
        <v>14</v>
      </c>
      <c r="I2336" t="s">
        <v>15</v>
      </c>
      <c r="J2336" t="s">
        <v>961</v>
      </c>
      <c r="K2336" t="s">
        <v>26</v>
      </c>
      <c r="L2336">
        <v>69.215999999999994</v>
      </c>
    </row>
    <row r="2337" spans="1:12" x14ac:dyDescent="0.3">
      <c r="A2337" t="s">
        <v>4091</v>
      </c>
      <c r="B2337">
        <v>10</v>
      </c>
      <c r="C2337">
        <v>12</v>
      </c>
      <c r="D2337">
        <v>2018</v>
      </c>
      <c r="E2337" t="s">
        <v>1404</v>
      </c>
      <c r="F2337" t="s">
        <v>930</v>
      </c>
      <c r="G2337" t="s">
        <v>2660</v>
      </c>
      <c r="H2337" t="s">
        <v>14</v>
      </c>
      <c r="I2337" t="s">
        <v>90</v>
      </c>
      <c r="J2337" t="s">
        <v>414</v>
      </c>
      <c r="K2337" t="s">
        <v>26</v>
      </c>
      <c r="L2337">
        <v>10.86</v>
      </c>
    </row>
    <row r="2338" spans="1:12" x14ac:dyDescent="0.3">
      <c r="A2338" t="s">
        <v>4091</v>
      </c>
      <c r="B2338">
        <v>10</v>
      </c>
      <c r="C2338">
        <v>12</v>
      </c>
      <c r="D2338">
        <v>2018</v>
      </c>
      <c r="E2338" t="s">
        <v>1404</v>
      </c>
      <c r="F2338" t="s">
        <v>930</v>
      </c>
      <c r="G2338" t="s">
        <v>2660</v>
      </c>
      <c r="H2338" t="s">
        <v>14</v>
      </c>
      <c r="I2338" t="s">
        <v>90</v>
      </c>
      <c r="J2338" t="s">
        <v>4092</v>
      </c>
      <c r="K2338" t="s">
        <v>26</v>
      </c>
      <c r="L2338">
        <v>426.79</v>
      </c>
    </row>
    <row r="2339" spans="1:12" x14ac:dyDescent="0.3">
      <c r="A2339" t="s">
        <v>4093</v>
      </c>
      <c r="B2339">
        <v>23</v>
      </c>
      <c r="C2339">
        <v>8</v>
      </c>
      <c r="D2339">
        <v>2015</v>
      </c>
      <c r="E2339" t="s">
        <v>3773</v>
      </c>
      <c r="F2339" t="s">
        <v>930</v>
      </c>
      <c r="G2339" t="s">
        <v>1849</v>
      </c>
      <c r="H2339" t="s">
        <v>14</v>
      </c>
      <c r="I2339" t="s">
        <v>90</v>
      </c>
      <c r="J2339" t="s">
        <v>4094</v>
      </c>
      <c r="K2339" t="s">
        <v>26</v>
      </c>
      <c r="L2339">
        <v>25.92</v>
      </c>
    </row>
    <row r="2340" spans="1:12" x14ac:dyDescent="0.3">
      <c r="A2340" t="s">
        <v>4093</v>
      </c>
      <c r="B2340">
        <v>23</v>
      </c>
      <c r="C2340">
        <v>8</v>
      </c>
      <c r="D2340">
        <v>2015</v>
      </c>
      <c r="E2340" t="s">
        <v>3773</v>
      </c>
      <c r="F2340" t="s">
        <v>930</v>
      </c>
      <c r="G2340" t="s">
        <v>1849</v>
      </c>
      <c r="H2340" t="s">
        <v>14</v>
      </c>
      <c r="I2340" t="s">
        <v>90</v>
      </c>
      <c r="J2340" t="s">
        <v>1409</v>
      </c>
      <c r="K2340" t="s">
        <v>26</v>
      </c>
      <c r="L2340">
        <v>45.92</v>
      </c>
    </row>
    <row r="2341" spans="1:12" x14ac:dyDescent="0.3">
      <c r="A2341" t="s">
        <v>4095</v>
      </c>
      <c r="B2341">
        <v>19</v>
      </c>
      <c r="C2341">
        <v>8</v>
      </c>
      <c r="D2341">
        <v>2015</v>
      </c>
      <c r="E2341" t="s">
        <v>4096</v>
      </c>
      <c r="F2341" t="s">
        <v>30</v>
      </c>
      <c r="G2341" t="s">
        <v>4034</v>
      </c>
      <c r="H2341" t="s">
        <v>14</v>
      </c>
      <c r="I2341" t="s">
        <v>90</v>
      </c>
      <c r="J2341" t="s">
        <v>276</v>
      </c>
      <c r="K2341" t="s">
        <v>26</v>
      </c>
      <c r="L2341">
        <v>10.72</v>
      </c>
    </row>
    <row r="2342" spans="1:12" x14ac:dyDescent="0.3">
      <c r="A2342" t="s">
        <v>4097</v>
      </c>
      <c r="B2342">
        <v>10</v>
      </c>
      <c r="C2342">
        <v>11</v>
      </c>
      <c r="D2342">
        <v>2017</v>
      </c>
      <c r="E2342" t="s">
        <v>2483</v>
      </c>
      <c r="F2342" t="s">
        <v>30</v>
      </c>
      <c r="G2342" t="s">
        <v>1773</v>
      </c>
      <c r="H2342" t="s">
        <v>14</v>
      </c>
      <c r="I2342" t="s">
        <v>15</v>
      </c>
      <c r="J2342" t="s">
        <v>2586</v>
      </c>
      <c r="K2342" t="s">
        <v>26</v>
      </c>
      <c r="L2342">
        <v>41.86</v>
      </c>
    </row>
    <row r="2343" spans="1:12" x14ac:dyDescent="0.3">
      <c r="A2343" t="s">
        <v>4098</v>
      </c>
      <c r="B2343">
        <v>31</v>
      </c>
      <c r="C2343">
        <v>12</v>
      </c>
      <c r="D2343">
        <v>2015</v>
      </c>
      <c r="E2343" t="s">
        <v>4099</v>
      </c>
      <c r="F2343" t="s">
        <v>119</v>
      </c>
      <c r="G2343" t="s">
        <v>270</v>
      </c>
      <c r="H2343" t="s">
        <v>60</v>
      </c>
      <c r="I2343" t="s">
        <v>90</v>
      </c>
      <c r="J2343" t="s">
        <v>4100</v>
      </c>
      <c r="K2343" t="s">
        <v>17</v>
      </c>
      <c r="L2343">
        <v>63.2</v>
      </c>
    </row>
    <row r="2344" spans="1:12" x14ac:dyDescent="0.3">
      <c r="A2344" t="s">
        <v>4098</v>
      </c>
      <c r="B2344">
        <v>31</v>
      </c>
      <c r="C2344">
        <v>12</v>
      </c>
      <c r="D2344">
        <v>2015</v>
      </c>
      <c r="E2344" t="s">
        <v>4099</v>
      </c>
      <c r="F2344" t="s">
        <v>119</v>
      </c>
      <c r="G2344" t="s">
        <v>270</v>
      </c>
      <c r="H2344" t="s">
        <v>60</v>
      </c>
      <c r="I2344" t="s">
        <v>90</v>
      </c>
      <c r="J2344" t="s">
        <v>4076</v>
      </c>
      <c r="K2344" t="s">
        <v>41</v>
      </c>
      <c r="L2344">
        <v>113.97</v>
      </c>
    </row>
    <row r="2345" spans="1:12" x14ac:dyDescent="0.3">
      <c r="A2345" t="s">
        <v>4101</v>
      </c>
      <c r="B2345">
        <v>26</v>
      </c>
      <c r="C2345">
        <v>7</v>
      </c>
      <c r="D2345">
        <v>2015</v>
      </c>
      <c r="E2345" t="s">
        <v>4102</v>
      </c>
      <c r="F2345" t="s">
        <v>12</v>
      </c>
      <c r="G2345" t="s">
        <v>3107</v>
      </c>
      <c r="H2345" t="s">
        <v>14</v>
      </c>
      <c r="I2345" t="s">
        <v>61</v>
      </c>
      <c r="J2345" t="s">
        <v>685</v>
      </c>
      <c r="K2345" t="s">
        <v>26</v>
      </c>
      <c r="L2345">
        <v>123.55200000000001</v>
      </c>
    </row>
    <row r="2346" spans="1:12" x14ac:dyDescent="0.3">
      <c r="A2346" t="s">
        <v>4103</v>
      </c>
      <c r="B2346">
        <v>22</v>
      </c>
      <c r="C2346">
        <v>2</v>
      </c>
      <c r="D2346">
        <v>2017</v>
      </c>
      <c r="E2346" t="s">
        <v>4104</v>
      </c>
      <c r="F2346" t="s">
        <v>30</v>
      </c>
      <c r="G2346" t="s">
        <v>2439</v>
      </c>
      <c r="H2346" t="s">
        <v>60</v>
      </c>
      <c r="I2346" t="s">
        <v>61</v>
      </c>
      <c r="J2346" t="s">
        <v>4105</v>
      </c>
      <c r="K2346" t="s">
        <v>26</v>
      </c>
      <c r="L2346">
        <v>490.32</v>
      </c>
    </row>
    <row r="2347" spans="1:12" x14ac:dyDescent="0.3">
      <c r="A2347" t="s">
        <v>4106</v>
      </c>
      <c r="B2347">
        <v>13</v>
      </c>
      <c r="C2347">
        <v>3</v>
      </c>
      <c r="D2347">
        <v>2017</v>
      </c>
      <c r="E2347" t="s">
        <v>1236</v>
      </c>
      <c r="F2347" t="s">
        <v>30</v>
      </c>
      <c r="G2347" t="s">
        <v>1834</v>
      </c>
      <c r="H2347" t="s">
        <v>14</v>
      </c>
      <c r="I2347" t="s">
        <v>61</v>
      </c>
      <c r="J2347" t="s">
        <v>493</v>
      </c>
      <c r="K2347" t="s">
        <v>26</v>
      </c>
      <c r="L2347">
        <v>70.08</v>
      </c>
    </row>
    <row r="2348" spans="1:12" x14ac:dyDescent="0.3">
      <c r="A2348" t="s">
        <v>4106</v>
      </c>
      <c r="B2348">
        <v>13</v>
      </c>
      <c r="C2348">
        <v>3</v>
      </c>
      <c r="D2348">
        <v>2017</v>
      </c>
      <c r="E2348" t="s">
        <v>1236</v>
      </c>
      <c r="F2348" t="s">
        <v>30</v>
      </c>
      <c r="G2348" t="s">
        <v>1834</v>
      </c>
      <c r="H2348" t="s">
        <v>14</v>
      </c>
      <c r="I2348" t="s">
        <v>61</v>
      </c>
      <c r="J2348" t="s">
        <v>4107</v>
      </c>
      <c r="K2348" t="s">
        <v>26</v>
      </c>
      <c r="L2348">
        <v>1.272</v>
      </c>
    </row>
    <row r="2349" spans="1:12" x14ac:dyDescent="0.3">
      <c r="A2349" t="s">
        <v>4106</v>
      </c>
      <c r="B2349">
        <v>13</v>
      </c>
      <c r="C2349">
        <v>3</v>
      </c>
      <c r="D2349">
        <v>2017</v>
      </c>
      <c r="E2349" t="s">
        <v>1236</v>
      </c>
      <c r="F2349" t="s">
        <v>30</v>
      </c>
      <c r="G2349" t="s">
        <v>1834</v>
      </c>
      <c r="H2349" t="s">
        <v>14</v>
      </c>
      <c r="I2349" t="s">
        <v>61</v>
      </c>
      <c r="J2349" t="s">
        <v>2631</v>
      </c>
      <c r="K2349" t="s">
        <v>17</v>
      </c>
      <c r="L2349">
        <v>557.58500000000004</v>
      </c>
    </row>
    <row r="2350" spans="1:12" x14ac:dyDescent="0.3">
      <c r="A2350" t="s">
        <v>4108</v>
      </c>
      <c r="B2350">
        <v>2</v>
      </c>
      <c r="C2350">
        <v>12</v>
      </c>
      <c r="D2350">
        <v>2018</v>
      </c>
      <c r="E2350" t="s">
        <v>688</v>
      </c>
      <c r="F2350" t="s">
        <v>930</v>
      </c>
      <c r="G2350" t="s">
        <v>541</v>
      </c>
      <c r="H2350" t="s">
        <v>23</v>
      </c>
      <c r="I2350" t="s">
        <v>24</v>
      </c>
      <c r="J2350" t="s">
        <v>1794</v>
      </c>
      <c r="K2350" t="s">
        <v>26</v>
      </c>
      <c r="L2350">
        <v>9.0239999999999991</v>
      </c>
    </row>
    <row r="2351" spans="1:12" x14ac:dyDescent="0.3">
      <c r="A2351" t="s">
        <v>4108</v>
      </c>
      <c r="B2351">
        <v>2</v>
      </c>
      <c r="C2351">
        <v>12</v>
      </c>
      <c r="D2351">
        <v>2018</v>
      </c>
      <c r="E2351" t="s">
        <v>688</v>
      </c>
      <c r="F2351" t="s">
        <v>930</v>
      </c>
      <c r="G2351" t="s">
        <v>541</v>
      </c>
      <c r="H2351" t="s">
        <v>23</v>
      </c>
      <c r="I2351" t="s">
        <v>24</v>
      </c>
      <c r="J2351" t="s">
        <v>4109</v>
      </c>
      <c r="K2351" t="s">
        <v>26</v>
      </c>
      <c r="L2351">
        <v>69.456000000000003</v>
      </c>
    </row>
    <row r="2352" spans="1:12" x14ac:dyDescent="0.3">
      <c r="A2352" t="s">
        <v>4108</v>
      </c>
      <c r="B2352">
        <v>2</v>
      </c>
      <c r="C2352">
        <v>12</v>
      </c>
      <c r="D2352">
        <v>2018</v>
      </c>
      <c r="E2352" t="s">
        <v>688</v>
      </c>
      <c r="F2352" t="s">
        <v>930</v>
      </c>
      <c r="G2352" t="s">
        <v>541</v>
      </c>
      <c r="H2352" t="s">
        <v>23</v>
      </c>
      <c r="I2352" t="s">
        <v>24</v>
      </c>
      <c r="J2352" t="s">
        <v>1039</v>
      </c>
      <c r="K2352" t="s">
        <v>26</v>
      </c>
      <c r="L2352">
        <v>10.86</v>
      </c>
    </row>
    <row r="2353" spans="1:12" x14ac:dyDescent="0.3">
      <c r="A2353" t="s">
        <v>4108</v>
      </c>
      <c r="B2353">
        <v>2</v>
      </c>
      <c r="C2353">
        <v>12</v>
      </c>
      <c r="D2353">
        <v>2018</v>
      </c>
      <c r="E2353" t="s">
        <v>688</v>
      </c>
      <c r="F2353" t="s">
        <v>930</v>
      </c>
      <c r="G2353" t="s">
        <v>541</v>
      </c>
      <c r="H2353" t="s">
        <v>23</v>
      </c>
      <c r="I2353" t="s">
        <v>24</v>
      </c>
      <c r="J2353" t="s">
        <v>3971</v>
      </c>
      <c r="K2353" t="s">
        <v>26</v>
      </c>
      <c r="L2353">
        <v>79.47</v>
      </c>
    </row>
    <row r="2354" spans="1:12" x14ac:dyDescent="0.3">
      <c r="A2354" t="s">
        <v>4108</v>
      </c>
      <c r="B2354">
        <v>2</v>
      </c>
      <c r="C2354">
        <v>12</v>
      </c>
      <c r="D2354">
        <v>2018</v>
      </c>
      <c r="E2354" t="s">
        <v>688</v>
      </c>
      <c r="F2354" t="s">
        <v>930</v>
      </c>
      <c r="G2354" t="s">
        <v>541</v>
      </c>
      <c r="H2354" t="s">
        <v>23</v>
      </c>
      <c r="I2354" t="s">
        <v>24</v>
      </c>
      <c r="J2354" t="s">
        <v>186</v>
      </c>
      <c r="K2354" t="s">
        <v>26</v>
      </c>
      <c r="L2354">
        <v>10.08</v>
      </c>
    </row>
    <row r="2355" spans="1:12" x14ac:dyDescent="0.3">
      <c r="A2355" t="s">
        <v>4110</v>
      </c>
      <c r="B2355">
        <v>31</v>
      </c>
      <c r="C2355">
        <v>8</v>
      </c>
      <c r="D2355">
        <v>2016</v>
      </c>
      <c r="E2355" t="s">
        <v>4111</v>
      </c>
      <c r="F2355" t="s">
        <v>119</v>
      </c>
      <c r="G2355" t="s">
        <v>4112</v>
      </c>
      <c r="H2355" t="s">
        <v>23</v>
      </c>
      <c r="I2355" t="s">
        <v>24</v>
      </c>
      <c r="J2355" t="s">
        <v>128</v>
      </c>
      <c r="K2355" t="s">
        <v>17</v>
      </c>
      <c r="L2355">
        <v>1552.8309999999999</v>
      </c>
    </row>
    <row r="2356" spans="1:12" x14ac:dyDescent="0.3">
      <c r="A2356" t="s">
        <v>4110</v>
      </c>
      <c r="B2356">
        <v>31</v>
      </c>
      <c r="C2356">
        <v>8</v>
      </c>
      <c r="D2356">
        <v>2016</v>
      </c>
      <c r="E2356" t="s">
        <v>4111</v>
      </c>
      <c r="F2356" t="s">
        <v>119</v>
      </c>
      <c r="G2356" t="s">
        <v>4112</v>
      </c>
      <c r="H2356" t="s">
        <v>23</v>
      </c>
      <c r="I2356" t="s">
        <v>24</v>
      </c>
      <c r="J2356" t="s">
        <v>434</v>
      </c>
      <c r="K2356" t="s">
        <v>26</v>
      </c>
      <c r="L2356">
        <v>137.24</v>
      </c>
    </row>
    <row r="2357" spans="1:12" x14ac:dyDescent="0.3">
      <c r="A2357" t="s">
        <v>4110</v>
      </c>
      <c r="B2357">
        <v>31</v>
      </c>
      <c r="C2357">
        <v>8</v>
      </c>
      <c r="D2357">
        <v>2016</v>
      </c>
      <c r="E2357" t="s">
        <v>4111</v>
      </c>
      <c r="F2357" t="s">
        <v>119</v>
      </c>
      <c r="G2357" t="s">
        <v>4112</v>
      </c>
      <c r="H2357" t="s">
        <v>23</v>
      </c>
      <c r="I2357" t="s">
        <v>24</v>
      </c>
      <c r="J2357" t="s">
        <v>4113</v>
      </c>
      <c r="K2357" t="s">
        <v>41</v>
      </c>
      <c r="L2357">
        <v>36.51</v>
      </c>
    </row>
    <row r="2358" spans="1:12" x14ac:dyDescent="0.3">
      <c r="A2358" t="s">
        <v>4110</v>
      </c>
      <c r="B2358">
        <v>31</v>
      </c>
      <c r="C2358">
        <v>8</v>
      </c>
      <c r="D2358">
        <v>2016</v>
      </c>
      <c r="E2358" t="s">
        <v>4111</v>
      </c>
      <c r="F2358" t="s">
        <v>119</v>
      </c>
      <c r="G2358" t="s">
        <v>4112</v>
      </c>
      <c r="H2358" t="s">
        <v>23</v>
      </c>
      <c r="I2358" t="s">
        <v>24</v>
      </c>
      <c r="J2358" t="s">
        <v>4114</v>
      </c>
      <c r="K2358" t="s">
        <v>41</v>
      </c>
      <c r="L2358">
        <v>239.976</v>
      </c>
    </row>
    <row r="2359" spans="1:12" x14ac:dyDescent="0.3">
      <c r="A2359" t="s">
        <v>4115</v>
      </c>
      <c r="B2359">
        <v>17</v>
      </c>
      <c r="C2359">
        <v>3</v>
      </c>
      <c r="D2359">
        <v>2015</v>
      </c>
      <c r="E2359" t="s">
        <v>556</v>
      </c>
      <c r="F2359" t="s">
        <v>30</v>
      </c>
      <c r="G2359" t="s">
        <v>1777</v>
      </c>
      <c r="H2359" t="s">
        <v>23</v>
      </c>
      <c r="I2359" t="s">
        <v>90</v>
      </c>
      <c r="J2359" t="s">
        <v>648</v>
      </c>
      <c r="K2359" t="s">
        <v>17</v>
      </c>
      <c r="L2359">
        <v>1579.7460000000001</v>
      </c>
    </row>
    <row r="2360" spans="1:12" x14ac:dyDescent="0.3">
      <c r="A2360" t="s">
        <v>4115</v>
      </c>
      <c r="B2360">
        <v>17</v>
      </c>
      <c r="C2360">
        <v>3</v>
      </c>
      <c r="D2360">
        <v>2015</v>
      </c>
      <c r="E2360" t="s">
        <v>556</v>
      </c>
      <c r="F2360" t="s">
        <v>30</v>
      </c>
      <c r="G2360" t="s">
        <v>1777</v>
      </c>
      <c r="H2360" t="s">
        <v>23</v>
      </c>
      <c r="I2360" t="s">
        <v>90</v>
      </c>
      <c r="J2360" t="s">
        <v>4053</v>
      </c>
      <c r="K2360" t="s">
        <v>17</v>
      </c>
      <c r="L2360">
        <v>1071.576</v>
      </c>
    </row>
    <row r="2361" spans="1:12" x14ac:dyDescent="0.3">
      <c r="A2361" t="s">
        <v>4115</v>
      </c>
      <c r="B2361">
        <v>17</v>
      </c>
      <c r="C2361">
        <v>3</v>
      </c>
      <c r="D2361">
        <v>2015</v>
      </c>
      <c r="E2361" t="s">
        <v>556</v>
      </c>
      <c r="F2361" t="s">
        <v>30</v>
      </c>
      <c r="G2361" t="s">
        <v>1777</v>
      </c>
      <c r="H2361" t="s">
        <v>23</v>
      </c>
      <c r="I2361" t="s">
        <v>90</v>
      </c>
      <c r="J2361" t="s">
        <v>3572</v>
      </c>
      <c r="K2361" t="s">
        <v>17</v>
      </c>
      <c r="L2361">
        <v>613.90800000000002</v>
      </c>
    </row>
    <row r="2362" spans="1:12" x14ac:dyDescent="0.3">
      <c r="A2362" t="s">
        <v>4115</v>
      </c>
      <c r="B2362">
        <v>17</v>
      </c>
      <c r="C2362">
        <v>3</v>
      </c>
      <c r="D2362">
        <v>2015</v>
      </c>
      <c r="E2362" t="s">
        <v>556</v>
      </c>
      <c r="F2362" t="s">
        <v>30</v>
      </c>
      <c r="G2362" t="s">
        <v>1777</v>
      </c>
      <c r="H2362" t="s">
        <v>23</v>
      </c>
      <c r="I2362" t="s">
        <v>90</v>
      </c>
      <c r="J2362" t="s">
        <v>4116</v>
      </c>
      <c r="K2362" t="s">
        <v>26</v>
      </c>
      <c r="L2362">
        <v>34.86</v>
      </c>
    </row>
    <row r="2363" spans="1:12" x14ac:dyDescent="0.3">
      <c r="A2363" t="s">
        <v>4115</v>
      </c>
      <c r="B2363">
        <v>17</v>
      </c>
      <c r="C2363">
        <v>3</v>
      </c>
      <c r="D2363">
        <v>2015</v>
      </c>
      <c r="E2363" t="s">
        <v>556</v>
      </c>
      <c r="F2363" t="s">
        <v>30</v>
      </c>
      <c r="G2363" t="s">
        <v>1777</v>
      </c>
      <c r="H2363" t="s">
        <v>23</v>
      </c>
      <c r="I2363" t="s">
        <v>90</v>
      </c>
      <c r="J2363" t="s">
        <v>4117</v>
      </c>
      <c r="K2363" t="s">
        <v>26</v>
      </c>
      <c r="L2363">
        <v>155.04</v>
      </c>
    </row>
    <row r="2364" spans="1:12" x14ac:dyDescent="0.3">
      <c r="A2364" t="s">
        <v>4118</v>
      </c>
      <c r="B2364">
        <v>16</v>
      </c>
      <c r="C2364">
        <v>4</v>
      </c>
      <c r="D2364">
        <v>2018</v>
      </c>
      <c r="E2364" t="s">
        <v>48</v>
      </c>
      <c r="F2364" t="s">
        <v>30</v>
      </c>
      <c r="G2364" t="s">
        <v>1032</v>
      </c>
      <c r="H2364" t="s">
        <v>14</v>
      </c>
      <c r="I2364" t="s">
        <v>90</v>
      </c>
      <c r="J2364" t="s">
        <v>4119</v>
      </c>
      <c r="K2364" t="s">
        <v>26</v>
      </c>
      <c r="L2364">
        <v>13.71</v>
      </c>
    </row>
    <row r="2365" spans="1:12" x14ac:dyDescent="0.3">
      <c r="A2365" t="s">
        <v>4120</v>
      </c>
      <c r="B2365">
        <v>13</v>
      </c>
      <c r="C2365">
        <v>3</v>
      </c>
      <c r="D2365">
        <v>2017</v>
      </c>
      <c r="E2365" t="s">
        <v>1236</v>
      </c>
      <c r="F2365" t="s">
        <v>30</v>
      </c>
      <c r="G2365" t="s">
        <v>898</v>
      </c>
      <c r="H2365" t="s">
        <v>60</v>
      </c>
      <c r="I2365" t="s">
        <v>15</v>
      </c>
      <c r="J2365" t="s">
        <v>1247</v>
      </c>
      <c r="K2365" t="s">
        <v>17</v>
      </c>
      <c r="L2365">
        <v>127.88</v>
      </c>
    </row>
    <row r="2366" spans="1:12" x14ac:dyDescent="0.3">
      <c r="A2366" t="s">
        <v>4120</v>
      </c>
      <c r="B2366">
        <v>13</v>
      </c>
      <c r="C2366">
        <v>3</v>
      </c>
      <c r="D2366">
        <v>2017</v>
      </c>
      <c r="E2366" t="s">
        <v>1236</v>
      </c>
      <c r="F2366" t="s">
        <v>30</v>
      </c>
      <c r="G2366" t="s">
        <v>898</v>
      </c>
      <c r="H2366" t="s">
        <v>60</v>
      </c>
      <c r="I2366" t="s">
        <v>15</v>
      </c>
      <c r="J2366" t="s">
        <v>4121</v>
      </c>
      <c r="K2366" t="s">
        <v>26</v>
      </c>
      <c r="L2366">
        <v>160.32</v>
      </c>
    </row>
    <row r="2367" spans="1:12" x14ac:dyDescent="0.3">
      <c r="A2367" t="s">
        <v>4120</v>
      </c>
      <c r="B2367">
        <v>13</v>
      </c>
      <c r="C2367">
        <v>3</v>
      </c>
      <c r="D2367">
        <v>2017</v>
      </c>
      <c r="E2367" t="s">
        <v>1236</v>
      </c>
      <c r="F2367" t="s">
        <v>30</v>
      </c>
      <c r="G2367" t="s">
        <v>898</v>
      </c>
      <c r="H2367" t="s">
        <v>60</v>
      </c>
      <c r="I2367" t="s">
        <v>15</v>
      </c>
      <c r="J2367" t="s">
        <v>3064</v>
      </c>
      <c r="K2367" t="s">
        <v>26</v>
      </c>
      <c r="L2367">
        <v>46</v>
      </c>
    </row>
    <row r="2368" spans="1:12" x14ac:dyDescent="0.3">
      <c r="A2368" t="s">
        <v>4122</v>
      </c>
      <c r="B2368">
        <v>24</v>
      </c>
      <c r="C2368">
        <v>11</v>
      </c>
      <c r="D2368">
        <v>2015</v>
      </c>
      <c r="E2368" t="s">
        <v>235</v>
      </c>
      <c r="F2368" t="s">
        <v>12</v>
      </c>
      <c r="G2368" t="s">
        <v>3638</v>
      </c>
      <c r="H2368" t="s">
        <v>14</v>
      </c>
      <c r="I2368" t="s">
        <v>24</v>
      </c>
      <c r="J2368" t="s">
        <v>4123</v>
      </c>
      <c r="K2368" t="s">
        <v>17</v>
      </c>
      <c r="L2368">
        <v>120.712</v>
      </c>
    </row>
    <row r="2369" spans="1:12" x14ac:dyDescent="0.3">
      <c r="A2369" t="s">
        <v>4124</v>
      </c>
      <c r="B2369">
        <v>10</v>
      </c>
      <c r="C2369">
        <v>2</v>
      </c>
      <c r="D2369">
        <v>2018</v>
      </c>
      <c r="E2369" t="s">
        <v>4125</v>
      </c>
      <c r="F2369" t="s">
        <v>119</v>
      </c>
      <c r="G2369" t="s">
        <v>2781</v>
      </c>
      <c r="H2369" t="s">
        <v>14</v>
      </c>
      <c r="I2369" t="s">
        <v>90</v>
      </c>
      <c r="J2369" t="s">
        <v>3011</v>
      </c>
      <c r="K2369" t="s">
        <v>26</v>
      </c>
      <c r="L2369">
        <v>23.12</v>
      </c>
    </row>
    <row r="2370" spans="1:12" x14ac:dyDescent="0.3">
      <c r="A2370" t="s">
        <v>4126</v>
      </c>
      <c r="B2370">
        <v>23</v>
      </c>
      <c r="C2370">
        <v>9</v>
      </c>
      <c r="D2370">
        <v>2017</v>
      </c>
      <c r="E2370" t="s">
        <v>4127</v>
      </c>
      <c r="F2370" t="s">
        <v>30</v>
      </c>
      <c r="G2370" t="s">
        <v>774</v>
      </c>
      <c r="H2370" t="s">
        <v>23</v>
      </c>
      <c r="I2370" t="s">
        <v>90</v>
      </c>
      <c r="J2370" t="s">
        <v>4128</v>
      </c>
      <c r="K2370" t="s">
        <v>17</v>
      </c>
      <c r="L2370">
        <v>532.70399999999995</v>
      </c>
    </row>
    <row r="2371" spans="1:12" x14ac:dyDescent="0.3">
      <c r="A2371" t="s">
        <v>4126</v>
      </c>
      <c r="B2371">
        <v>23</v>
      </c>
      <c r="C2371">
        <v>9</v>
      </c>
      <c r="D2371">
        <v>2017</v>
      </c>
      <c r="E2371" t="s">
        <v>4127</v>
      </c>
      <c r="F2371" t="s">
        <v>30</v>
      </c>
      <c r="G2371" t="s">
        <v>774</v>
      </c>
      <c r="H2371" t="s">
        <v>23</v>
      </c>
      <c r="I2371" t="s">
        <v>90</v>
      </c>
      <c r="J2371" t="s">
        <v>4129</v>
      </c>
      <c r="K2371" t="s">
        <v>26</v>
      </c>
      <c r="L2371">
        <v>4.9119999999999999</v>
      </c>
    </row>
    <row r="2372" spans="1:12" x14ac:dyDescent="0.3">
      <c r="A2372" t="s">
        <v>4130</v>
      </c>
      <c r="B2372">
        <v>7</v>
      </c>
      <c r="C2372">
        <v>7</v>
      </c>
      <c r="D2372">
        <v>2018</v>
      </c>
      <c r="E2372" t="s">
        <v>2207</v>
      </c>
      <c r="F2372" t="s">
        <v>12</v>
      </c>
      <c r="G2372" t="s">
        <v>1070</v>
      </c>
      <c r="H2372" t="s">
        <v>23</v>
      </c>
      <c r="I2372" t="s">
        <v>90</v>
      </c>
      <c r="J2372" t="s">
        <v>2122</v>
      </c>
      <c r="K2372" t="s">
        <v>41</v>
      </c>
      <c r="L2372">
        <v>252</v>
      </c>
    </row>
    <row r="2373" spans="1:12" x14ac:dyDescent="0.3">
      <c r="A2373" t="s">
        <v>4131</v>
      </c>
      <c r="B2373">
        <v>7</v>
      </c>
      <c r="C2373">
        <v>7</v>
      </c>
      <c r="D2373">
        <v>2017</v>
      </c>
      <c r="E2373" t="s">
        <v>3460</v>
      </c>
      <c r="F2373" t="s">
        <v>12</v>
      </c>
      <c r="G2373" t="s">
        <v>1780</v>
      </c>
      <c r="H2373" t="s">
        <v>23</v>
      </c>
      <c r="I2373" t="s">
        <v>61</v>
      </c>
      <c r="J2373" t="s">
        <v>3536</v>
      </c>
      <c r="K2373" t="s">
        <v>17</v>
      </c>
      <c r="L2373">
        <v>60.287999999999997</v>
      </c>
    </row>
    <row r="2374" spans="1:12" x14ac:dyDescent="0.3">
      <c r="A2374" t="s">
        <v>4131</v>
      </c>
      <c r="B2374">
        <v>7</v>
      </c>
      <c r="C2374">
        <v>7</v>
      </c>
      <c r="D2374">
        <v>2017</v>
      </c>
      <c r="E2374" t="s">
        <v>3460</v>
      </c>
      <c r="F2374" t="s">
        <v>12</v>
      </c>
      <c r="G2374" t="s">
        <v>1780</v>
      </c>
      <c r="H2374" t="s">
        <v>23</v>
      </c>
      <c r="I2374" t="s">
        <v>61</v>
      </c>
      <c r="J2374" t="s">
        <v>4132</v>
      </c>
      <c r="K2374" t="s">
        <v>26</v>
      </c>
      <c r="L2374">
        <v>2.6320000000000001</v>
      </c>
    </row>
    <row r="2375" spans="1:12" x14ac:dyDescent="0.3">
      <c r="A2375" t="s">
        <v>4131</v>
      </c>
      <c r="B2375">
        <v>7</v>
      </c>
      <c r="C2375">
        <v>7</v>
      </c>
      <c r="D2375">
        <v>2017</v>
      </c>
      <c r="E2375" t="s">
        <v>3460</v>
      </c>
      <c r="F2375" t="s">
        <v>12</v>
      </c>
      <c r="G2375" t="s">
        <v>1780</v>
      </c>
      <c r="H2375" t="s">
        <v>23</v>
      </c>
      <c r="I2375" t="s">
        <v>61</v>
      </c>
      <c r="J2375" t="s">
        <v>3436</v>
      </c>
      <c r="K2375" t="s">
        <v>26</v>
      </c>
      <c r="L2375">
        <v>23.687999999999999</v>
      </c>
    </row>
    <row r="2376" spans="1:12" x14ac:dyDescent="0.3">
      <c r="A2376" t="s">
        <v>4131</v>
      </c>
      <c r="B2376">
        <v>7</v>
      </c>
      <c r="C2376">
        <v>7</v>
      </c>
      <c r="D2376">
        <v>2017</v>
      </c>
      <c r="E2376" t="s">
        <v>3460</v>
      </c>
      <c r="F2376" t="s">
        <v>12</v>
      </c>
      <c r="G2376" t="s">
        <v>1780</v>
      </c>
      <c r="H2376" t="s">
        <v>23</v>
      </c>
      <c r="I2376" t="s">
        <v>61</v>
      </c>
      <c r="J2376" t="s">
        <v>922</v>
      </c>
      <c r="K2376" t="s">
        <v>17</v>
      </c>
      <c r="L2376">
        <v>253.37200000000001</v>
      </c>
    </row>
    <row r="2377" spans="1:12" x14ac:dyDescent="0.3">
      <c r="A2377" t="s">
        <v>4133</v>
      </c>
      <c r="B2377">
        <v>24</v>
      </c>
      <c r="C2377">
        <v>1</v>
      </c>
      <c r="D2377">
        <v>2018</v>
      </c>
      <c r="E2377" t="s">
        <v>1806</v>
      </c>
      <c r="F2377" t="s">
        <v>30</v>
      </c>
      <c r="G2377" t="s">
        <v>1463</v>
      </c>
      <c r="H2377" t="s">
        <v>14</v>
      </c>
      <c r="I2377" t="s">
        <v>15</v>
      </c>
      <c r="J2377" t="s">
        <v>2870</v>
      </c>
      <c r="K2377" t="s">
        <v>26</v>
      </c>
      <c r="L2377">
        <v>5.67</v>
      </c>
    </row>
    <row r="2378" spans="1:12" x14ac:dyDescent="0.3">
      <c r="A2378" t="s">
        <v>4135</v>
      </c>
      <c r="B2378">
        <v>19</v>
      </c>
      <c r="C2378">
        <v>8</v>
      </c>
      <c r="D2378">
        <v>2015</v>
      </c>
      <c r="E2378" t="s">
        <v>4136</v>
      </c>
      <c r="F2378" t="s">
        <v>12</v>
      </c>
      <c r="G2378" t="s">
        <v>3022</v>
      </c>
      <c r="H2378" t="s">
        <v>14</v>
      </c>
      <c r="I2378" t="s">
        <v>90</v>
      </c>
      <c r="J2378" t="s">
        <v>3827</v>
      </c>
      <c r="K2378" t="s">
        <v>26</v>
      </c>
      <c r="L2378">
        <v>76.775999999999996</v>
      </c>
    </row>
    <row r="2379" spans="1:12" x14ac:dyDescent="0.3">
      <c r="A2379" t="s">
        <v>4135</v>
      </c>
      <c r="B2379">
        <v>19</v>
      </c>
      <c r="C2379">
        <v>8</v>
      </c>
      <c r="D2379">
        <v>2015</v>
      </c>
      <c r="E2379" t="s">
        <v>4136</v>
      </c>
      <c r="F2379" t="s">
        <v>12</v>
      </c>
      <c r="G2379" t="s">
        <v>3022</v>
      </c>
      <c r="H2379" t="s">
        <v>14</v>
      </c>
      <c r="I2379" t="s">
        <v>90</v>
      </c>
      <c r="J2379" t="s">
        <v>4137</v>
      </c>
      <c r="K2379" t="s">
        <v>26</v>
      </c>
      <c r="L2379">
        <v>9.1839999999999993</v>
      </c>
    </row>
    <row r="2380" spans="1:12" x14ac:dyDescent="0.3">
      <c r="A2380" t="s">
        <v>4138</v>
      </c>
      <c r="B2380">
        <v>6</v>
      </c>
      <c r="C2380">
        <v>12</v>
      </c>
      <c r="D2380">
        <v>2016</v>
      </c>
      <c r="E2380" t="s">
        <v>1337</v>
      </c>
      <c r="F2380" t="s">
        <v>30</v>
      </c>
      <c r="G2380" t="s">
        <v>2882</v>
      </c>
      <c r="H2380" t="s">
        <v>60</v>
      </c>
      <c r="I2380" t="s">
        <v>24</v>
      </c>
      <c r="J2380" t="s">
        <v>3866</v>
      </c>
      <c r="K2380" t="s">
        <v>26</v>
      </c>
      <c r="L2380">
        <v>32.75</v>
      </c>
    </row>
    <row r="2381" spans="1:12" x14ac:dyDescent="0.3">
      <c r="A2381" t="s">
        <v>4139</v>
      </c>
      <c r="B2381">
        <v>6</v>
      </c>
      <c r="C2381">
        <v>5</v>
      </c>
      <c r="D2381">
        <v>2017</v>
      </c>
      <c r="E2381" t="s">
        <v>4141</v>
      </c>
      <c r="F2381" t="s">
        <v>30</v>
      </c>
      <c r="G2381" t="s">
        <v>3455</v>
      </c>
      <c r="H2381" t="s">
        <v>60</v>
      </c>
      <c r="I2381" t="s">
        <v>90</v>
      </c>
      <c r="J2381" t="s">
        <v>1375</v>
      </c>
      <c r="K2381" t="s">
        <v>26</v>
      </c>
      <c r="L2381">
        <v>7.2160000000000002</v>
      </c>
    </row>
    <row r="2382" spans="1:12" x14ac:dyDescent="0.3">
      <c r="A2382" t="s">
        <v>4139</v>
      </c>
      <c r="B2382">
        <v>6</v>
      </c>
      <c r="C2382">
        <v>5</v>
      </c>
      <c r="D2382">
        <v>2017</v>
      </c>
      <c r="E2382" t="s">
        <v>4141</v>
      </c>
      <c r="F2382" t="s">
        <v>30</v>
      </c>
      <c r="G2382" t="s">
        <v>3455</v>
      </c>
      <c r="H2382" t="s">
        <v>60</v>
      </c>
      <c r="I2382" t="s">
        <v>90</v>
      </c>
      <c r="J2382" t="s">
        <v>4142</v>
      </c>
      <c r="K2382" t="s">
        <v>26</v>
      </c>
      <c r="L2382">
        <v>49.567999999999998</v>
      </c>
    </row>
    <row r="2383" spans="1:12" x14ac:dyDescent="0.3">
      <c r="A2383" t="s">
        <v>4139</v>
      </c>
      <c r="B2383">
        <v>6</v>
      </c>
      <c r="C2383">
        <v>5</v>
      </c>
      <c r="D2383">
        <v>2017</v>
      </c>
      <c r="E2383" t="s">
        <v>4141</v>
      </c>
      <c r="F2383" t="s">
        <v>30</v>
      </c>
      <c r="G2383" t="s">
        <v>3455</v>
      </c>
      <c r="H2383" t="s">
        <v>60</v>
      </c>
      <c r="I2383" t="s">
        <v>90</v>
      </c>
      <c r="J2383" t="s">
        <v>107</v>
      </c>
      <c r="K2383" t="s">
        <v>17</v>
      </c>
      <c r="L2383">
        <v>54.712000000000003</v>
      </c>
    </row>
    <row r="2384" spans="1:12" x14ac:dyDescent="0.3">
      <c r="A2384" t="s">
        <v>4143</v>
      </c>
      <c r="B2384">
        <v>25</v>
      </c>
      <c r="C2384">
        <v>3</v>
      </c>
      <c r="D2384">
        <v>2018</v>
      </c>
      <c r="E2384" t="s">
        <v>3550</v>
      </c>
      <c r="F2384" t="s">
        <v>119</v>
      </c>
      <c r="G2384" t="s">
        <v>4144</v>
      </c>
      <c r="H2384" t="s">
        <v>14</v>
      </c>
      <c r="I2384" t="s">
        <v>24</v>
      </c>
      <c r="J2384" t="s">
        <v>4145</v>
      </c>
      <c r="K2384" t="s">
        <v>26</v>
      </c>
      <c r="L2384">
        <v>176.04</v>
      </c>
    </row>
    <row r="2385" spans="1:12" x14ac:dyDescent="0.3">
      <c r="A2385" t="s">
        <v>4143</v>
      </c>
      <c r="B2385">
        <v>25</v>
      </c>
      <c r="C2385">
        <v>3</v>
      </c>
      <c r="D2385">
        <v>2018</v>
      </c>
      <c r="E2385" t="s">
        <v>3550</v>
      </c>
      <c r="F2385" t="s">
        <v>119</v>
      </c>
      <c r="G2385" t="s">
        <v>4144</v>
      </c>
      <c r="H2385" t="s">
        <v>14</v>
      </c>
      <c r="I2385" t="s">
        <v>24</v>
      </c>
      <c r="J2385" t="s">
        <v>4146</v>
      </c>
      <c r="K2385" t="s">
        <v>26</v>
      </c>
      <c r="L2385">
        <v>16.02</v>
      </c>
    </row>
    <row r="2386" spans="1:12" x14ac:dyDescent="0.3">
      <c r="A2386" t="s">
        <v>4143</v>
      </c>
      <c r="B2386">
        <v>25</v>
      </c>
      <c r="C2386">
        <v>3</v>
      </c>
      <c r="D2386">
        <v>2018</v>
      </c>
      <c r="E2386" t="s">
        <v>3550</v>
      </c>
      <c r="F2386" t="s">
        <v>119</v>
      </c>
      <c r="G2386" t="s">
        <v>4144</v>
      </c>
      <c r="H2386" t="s">
        <v>14</v>
      </c>
      <c r="I2386" t="s">
        <v>24</v>
      </c>
      <c r="J2386" t="s">
        <v>2689</v>
      </c>
      <c r="K2386" t="s">
        <v>26</v>
      </c>
      <c r="L2386">
        <v>185.92</v>
      </c>
    </row>
    <row r="2387" spans="1:12" x14ac:dyDescent="0.3">
      <c r="A2387" t="s">
        <v>4143</v>
      </c>
      <c r="B2387">
        <v>25</v>
      </c>
      <c r="C2387">
        <v>3</v>
      </c>
      <c r="D2387">
        <v>2018</v>
      </c>
      <c r="E2387" t="s">
        <v>3550</v>
      </c>
      <c r="F2387" t="s">
        <v>119</v>
      </c>
      <c r="G2387" t="s">
        <v>4144</v>
      </c>
      <c r="H2387" t="s">
        <v>14</v>
      </c>
      <c r="I2387" t="s">
        <v>24</v>
      </c>
      <c r="J2387" t="s">
        <v>4147</v>
      </c>
      <c r="K2387" t="s">
        <v>41</v>
      </c>
      <c r="L2387">
        <v>211.16800000000001</v>
      </c>
    </row>
    <row r="2388" spans="1:12" x14ac:dyDescent="0.3">
      <c r="A2388" t="s">
        <v>4143</v>
      </c>
      <c r="B2388">
        <v>25</v>
      </c>
      <c r="C2388">
        <v>3</v>
      </c>
      <c r="D2388">
        <v>2018</v>
      </c>
      <c r="E2388" t="s">
        <v>3550</v>
      </c>
      <c r="F2388" t="s">
        <v>119</v>
      </c>
      <c r="G2388" t="s">
        <v>4144</v>
      </c>
      <c r="H2388" t="s">
        <v>14</v>
      </c>
      <c r="I2388" t="s">
        <v>24</v>
      </c>
      <c r="J2388" t="s">
        <v>4148</v>
      </c>
      <c r="K2388" t="s">
        <v>41</v>
      </c>
      <c r="L2388">
        <v>479.98399999999998</v>
      </c>
    </row>
    <row r="2389" spans="1:12" x14ac:dyDescent="0.3">
      <c r="A2389" t="s">
        <v>4149</v>
      </c>
      <c r="B2389">
        <v>12</v>
      </c>
      <c r="C2389">
        <v>12</v>
      </c>
      <c r="D2389">
        <v>2016</v>
      </c>
      <c r="E2389" t="s">
        <v>513</v>
      </c>
      <c r="F2389" t="s">
        <v>119</v>
      </c>
      <c r="G2389" t="s">
        <v>3959</v>
      </c>
      <c r="H2389" t="s">
        <v>14</v>
      </c>
      <c r="I2389" t="s">
        <v>24</v>
      </c>
      <c r="J2389" t="s">
        <v>4150</v>
      </c>
      <c r="K2389" t="s">
        <v>26</v>
      </c>
      <c r="L2389">
        <v>7.86</v>
      </c>
    </row>
    <row r="2390" spans="1:12" x14ac:dyDescent="0.3">
      <c r="A2390" t="s">
        <v>4149</v>
      </c>
      <c r="B2390">
        <v>12</v>
      </c>
      <c r="C2390">
        <v>12</v>
      </c>
      <c r="D2390">
        <v>2016</v>
      </c>
      <c r="E2390" t="s">
        <v>513</v>
      </c>
      <c r="F2390" t="s">
        <v>119</v>
      </c>
      <c r="G2390" t="s">
        <v>3959</v>
      </c>
      <c r="H2390" t="s">
        <v>14</v>
      </c>
      <c r="I2390" t="s">
        <v>24</v>
      </c>
      <c r="J2390" t="s">
        <v>4151</v>
      </c>
      <c r="K2390" t="s">
        <v>26</v>
      </c>
      <c r="L2390">
        <v>24.448</v>
      </c>
    </row>
    <row r="2391" spans="1:12" x14ac:dyDescent="0.3">
      <c r="A2391" t="s">
        <v>4152</v>
      </c>
      <c r="B2391">
        <v>6</v>
      </c>
      <c r="C2391">
        <v>12</v>
      </c>
      <c r="D2391">
        <v>2016</v>
      </c>
      <c r="E2391" t="s">
        <v>4153</v>
      </c>
      <c r="F2391" t="s">
        <v>30</v>
      </c>
      <c r="G2391" t="s">
        <v>4154</v>
      </c>
      <c r="H2391" t="s">
        <v>14</v>
      </c>
      <c r="I2391" t="s">
        <v>90</v>
      </c>
      <c r="J2391" t="s">
        <v>4155</v>
      </c>
      <c r="K2391" t="s">
        <v>26</v>
      </c>
      <c r="L2391">
        <v>6.48</v>
      </c>
    </row>
    <row r="2392" spans="1:12" x14ac:dyDescent="0.3">
      <c r="A2392" t="s">
        <v>4152</v>
      </c>
      <c r="B2392">
        <v>6</v>
      </c>
      <c r="C2392">
        <v>12</v>
      </c>
      <c r="D2392">
        <v>2016</v>
      </c>
      <c r="E2392" t="s">
        <v>4153</v>
      </c>
      <c r="F2392" t="s">
        <v>30</v>
      </c>
      <c r="G2392" t="s">
        <v>4154</v>
      </c>
      <c r="H2392" t="s">
        <v>14</v>
      </c>
      <c r="I2392" t="s">
        <v>90</v>
      </c>
      <c r="J2392" t="s">
        <v>4156</v>
      </c>
      <c r="K2392" t="s">
        <v>26</v>
      </c>
      <c r="L2392">
        <v>41.86</v>
      </c>
    </row>
    <row r="2393" spans="1:12" x14ac:dyDescent="0.3">
      <c r="A2393" t="s">
        <v>4152</v>
      </c>
      <c r="B2393">
        <v>6</v>
      </c>
      <c r="C2393">
        <v>12</v>
      </c>
      <c r="D2393">
        <v>2016</v>
      </c>
      <c r="E2393" t="s">
        <v>4153</v>
      </c>
      <c r="F2393" t="s">
        <v>30</v>
      </c>
      <c r="G2393" t="s">
        <v>4154</v>
      </c>
      <c r="H2393" t="s">
        <v>14</v>
      </c>
      <c r="I2393" t="s">
        <v>90</v>
      </c>
      <c r="J2393" t="s">
        <v>4157</v>
      </c>
      <c r="K2393" t="s">
        <v>41</v>
      </c>
      <c r="L2393">
        <v>1619.91</v>
      </c>
    </row>
    <row r="2394" spans="1:12" x14ac:dyDescent="0.3">
      <c r="A2394" t="s">
        <v>4152</v>
      </c>
      <c r="B2394">
        <v>6</v>
      </c>
      <c r="C2394">
        <v>12</v>
      </c>
      <c r="D2394">
        <v>2016</v>
      </c>
      <c r="E2394" t="s">
        <v>4153</v>
      </c>
      <c r="F2394" t="s">
        <v>30</v>
      </c>
      <c r="G2394" t="s">
        <v>4154</v>
      </c>
      <c r="H2394" t="s">
        <v>14</v>
      </c>
      <c r="I2394" t="s">
        <v>90</v>
      </c>
      <c r="J2394" t="s">
        <v>3497</v>
      </c>
      <c r="K2394" t="s">
        <v>17</v>
      </c>
      <c r="L2394">
        <v>113.92</v>
      </c>
    </row>
    <row r="2395" spans="1:12" x14ac:dyDescent="0.3">
      <c r="A2395" t="s">
        <v>4158</v>
      </c>
      <c r="B2395">
        <v>17</v>
      </c>
      <c r="C2395">
        <v>3</v>
      </c>
      <c r="D2395">
        <v>2017</v>
      </c>
      <c r="E2395" t="s">
        <v>4159</v>
      </c>
      <c r="F2395" t="s">
        <v>30</v>
      </c>
      <c r="G2395" t="s">
        <v>2461</v>
      </c>
      <c r="H2395" t="s">
        <v>14</v>
      </c>
      <c r="I2395" t="s">
        <v>90</v>
      </c>
      <c r="J2395" t="s">
        <v>1130</v>
      </c>
      <c r="K2395" t="s">
        <v>26</v>
      </c>
      <c r="L2395">
        <v>39.68</v>
      </c>
    </row>
    <row r="2396" spans="1:12" x14ac:dyDescent="0.3">
      <c r="A2396" t="s">
        <v>4160</v>
      </c>
      <c r="B2396">
        <v>14</v>
      </c>
      <c r="C2396">
        <v>11</v>
      </c>
      <c r="D2396">
        <v>2016</v>
      </c>
      <c r="E2396" t="s">
        <v>4161</v>
      </c>
      <c r="F2396" t="s">
        <v>30</v>
      </c>
      <c r="G2396" t="s">
        <v>4040</v>
      </c>
      <c r="H2396" t="s">
        <v>23</v>
      </c>
      <c r="I2396" t="s">
        <v>90</v>
      </c>
      <c r="J2396" t="s">
        <v>3690</v>
      </c>
      <c r="K2396" t="s">
        <v>41</v>
      </c>
      <c r="L2396">
        <v>37.6</v>
      </c>
    </row>
    <row r="2397" spans="1:12" x14ac:dyDescent="0.3">
      <c r="A2397" t="s">
        <v>4160</v>
      </c>
      <c r="B2397">
        <v>14</v>
      </c>
      <c r="C2397">
        <v>11</v>
      </c>
      <c r="D2397">
        <v>2016</v>
      </c>
      <c r="E2397" t="s">
        <v>4161</v>
      </c>
      <c r="F2397" t="s">
        <v>30</v>
      </c>
      <c r="G2397" t="s">
        <v>4040</v>
      </c>
      <c r="H2397" t="s">
        <v>23</v>
      </c>
      <c r="I2397" t="s">
        <v>90</v>
      </c>
      <c r="J2397" t="s">
        <v>1526</v>
      </c>
      <c r="K2397" t="s">
        <v>41</v>
      </c>
      <c r="L2397">
        <v>59.9</v>
      </c>
    </row>
    <row r="2398" spans="1:12" x14ac:dyDescent="0.3">
      <c r="A2398" t="s">
        <v>4160</v>
      </c>
      <c r="B2398">
        <v>14</v>
      </c>
      <c r="C2398">
        <v>11</v>
      </c>
      <c r="D2398">
        <v>2016</v>
      </c>
      <c r="E2398" t="s">
        <v>4161</v>
      </c>
      <c r="F2398" t="s">
        <v>30</v>
      </c>
      <c r="G2398" t="s">
        <v>4040</v>
      </c>
      <c r="H2398" t="s">
        <v>23</v>
      </c>
      <c r="I2398" t="s">
        <v>90</v>
      </c>
      <c r="J2398" t="s">
        <v>2838</v>
      </c>
      <c r="K2398" t="s">
        <v>26</v>
      </c>
      <c r="L2398">
        <v>37</v>
      </c>
    </row>
    <row r="2399" spans="1:12" x14ac:dyDescent="0.3">
      <c r="A2399" t="s">
        <v>4162</v>
      </c>
      <c r="B2399">
        <v>14</v>
      </c>
      <c r="C2399">
        <v>8</v>
      </c>
      <c r="D2399">
        <v>2018</v>
      </c>
      <c r="E2399" t="s">
        <v>4163</v>
      </c>
      <c r="F2399" t="s">
        <v>12</v>
      </c>
      <c r="G2399" t="s">
        <v>2630</v>
      </c>
      <c r="H2399" t="s">
        <v>14</v>
      </c>
      <c r="I2399" t="s">
        <v>24</v>
      </c>
      <c r="J2399" t="s">
        <v>2192</v>
      </c>
      <c r="K2399" t="s">
        <v>26</v>
      </c>
      <c r="L2399">
        <v>5.76</v>
      </c>
    </row>
    <row r="2400" spans="1:12" x14ac:dyDescent="0.3">
      <c r="A2400" t="s">
        <v>4162</v>
      </c>
      <c r="B2400">
        <v>14</v>
      </c>
      <c r="C2400">
        <v>8</v>
      </c>
      <c r="D2400">
        <v>2018</v>
      </c>
      <c r="E2400" t="s">
        <v>4163</v>
      </c>
      <c r="F2400" t="s">
        <v>12</v>
      </c>
      <c r="G2400" t="s">
        <v>2630</v>
      </c>
      <c r="H2400" t="s">
        <v>14</v>
      </c>
      <c r="I2400" t="s">
        <v>24</v>
      </c>
      <c r="J2400" t="s">
        <v>84</v>
      </c>
      <c r="K2400" t="s">
        <v>26</v>
      </c>
      <c r="L2400">
        <v>16.68</v>
      </c>
    </row>
    <row r="2401" spans="1:12" x14ac:dyDescent="0.3">
      <c r="A2401" t="s">
        <v>4164</v>
      </c>
      <c r="B2401">
        <v>9</v>
      </c>
      <c r="C2401">
        <v>9</v>
      </c>
      <c r="D2401">
        <v>2018</v>
      </c>
      <c r="E2401" t="s">
        <v>133</v>
      </c>
      <c r="F2401" t="s">
        <v>30</v>
      </c>
      <c r="G2401" t="s">
        <v>700</v>
      </c>
      <c r="H2401" t="s">
        <v>23</v>
      </c>
      <c r="I2401" t="s">
        <v>15</v>
      </c>
      <c r="J2401" t="s">
        <v>1228</v>
      </c>
      <c r="K2401" t="s">
        <v>26</v>
      </c>
      <c r="L2401">
        <v>628.80999999999995</v>
      </c>
    </row>
    <row r="2402" spans="1:12" x14ac:dyDescent="0.3">
      <c r="A2402" t="s">
        <v>4164</v>
      </c>
      <c r="B2402">
        <v>9</v>
      </c>
      <c r="C2402">
        <v>9</v>
      </c>
      <c r="D2402">
        <v>2018</v>
      </c>
      <c r="E2402" t="s">
        <v>133</v>
      </c>
      <c r="F2402" t="s">
        <v>30</v>
      </c>
      <c r="G2402" t="s">
        <v>700</v>
      </c>
      <c r="H2402" t="s">
        <v>23</v>
      </c>
      <c r="I2402" t="s">
        <v>15</v>
      </c>
      <c r="J2402" t="s">
        <v>3012</v>
      </c>
      <c r="K2402" t="s">
        <v>26</v>
      </c>
      <c r="L2402">
        <v>56.45</v>
      </c>
    </row>
    <row r="2403" spans="1:12" x14ac:dyDescent="0.3">
      <c r="A2403" t="s">
        <v>4165</v>
      </c>
      <c r="B2403">
        <v>1</v>
      </c>
      <c r="C2403">
        <v>4</v>
      </c>
      <c r="D2403">
        <v>2018</v>
      </c>
      <c r="E2403" t="s">
        <v>1170</v>
      </c>
      <c r="F2403" t="s">
        <v>12</v>
      </c>
      <c r="G2403" t="s">
        <v>3604</v>
      </c>
      <c r="H2403" t="s">
        <v>14</v>
      </c>
      <c r="I2403" t="s">
        <v>61</v>
      </c>
      <c r="J2403" t="s">
        <v>2819</v>
      </c>
      <c r="K2403" t="s">
        <v>26</v>
      </c>
      <c r="L2403">
        <v>94.2</v>
      </c>
    </row>
    <row r="2404" spans="1:12" x14ac:dyDescent="0.3">
      <c r="A2404" t="s">
        <v>4165</v>
      </c>
      <c r="B2404">
        <v>1</v>
      </c>
      <c r="C2404">
        <v>4</v>
      </c>
      <c r="D2404">
        <v>2018</v>
      </c>
      <c r="E2404" t="s">
        <v>1170</v>
      </c>
      <c r="F2404" t="s">
        <v>12</v>
      </c>
      <c r="G2404" t="s">
        <v>3604</v>
      </c>
      <c r="H2404" t="s">
        <v>14</v>
      </c>
      <c r="I2404" t="s">
        <v>61</v>
      </c>
      <c r="J2404" t="s">
        <v>473</v>
      </c>
      <c r="K2404" t="s">
        <v>26</v>
      </c>
      <c r="L2404">
        <v>28.4</v>
      </c>
    </row>
    <row r="2405" spans="1:12" x14ac:dyDescent="0.3">
      <c r="A2405" t="s">
        <v>4167</v>
      </c>
      <c r="B2405">
        <v>27</v>
      </c>
      <c r="C2405">
        <v>9</v>
      </c>
      <c r="D2405">
        <v>2017</v>
      </c>
      <c r="E2405" t="s">
        <v>2060</v>
      </c>
      <c r="F2405" t="s">
        <v>30</v>
      </c>
      <c r="G2405" t="s">
        <v>2837</v>
      </c>
      <c r="H2405" t="s">
        <v>23</v>
      </c>
      <c r="I2405" t="s">
        <v>61</v>
      </c>
      <c r="J2405" t="s">
        <v>4168</v>
      </c>
      <c r="K2405" t="s">
        <v>17</v>
      </c>
      <c r="L2405">
        <v>956.66480000000001</v>
      </c>
    </row>
    <row r="2406" spans="1:12" x14ac:dyDescent="0.3">
      <c r="A2406" t="s">
        <v>4169</v>
      </c>
      <c r="B2406">
        <v>7</v>
      </c>
      <c r="C2406">
        <v>10</v>
      </c>
      <c r="D2406">
        <v>2018</v>
      </c>
      <c r="E2406" t="s">
        <v>4170</v>
      </c>
      <c r="F2406" t="s">
        <v>30</v>
      </c>
      <c r="G2406" t="s">
        <v>1305</v>
      </c>
      <c r="H2406" t="s">
        <v>14</v>
      </c>
      <c r="I2406" t="s">
        <v>24</v>
      </c>
      <c r="J2406" t="s">
        <v>2016</v>
      </c>
      <c r="K2406" t="s">
        <v>41</v>
      </c>
      <c r="L2406">
        <v>1115.9100000000001</v>
      </c>
    </row>
    <row r="2407" spans="1:12" x14ac:dyDescent="0.3">
      <c r="A2407" t="s">
        <v>4169</v>
      </c>
      <c r="B2407">
        <v>7</v>
      </c>
      <c r="C2407">
        <v>10</v>
      </c>
      <c r="D2407">
        <v>2018</v>
      </c>
      <c r="E2407" t="s">
        <v>4170</v>
      </c>
      <c r="F2407" t="s">
        <v>30</v>
      </c>
      <c r="G2407" t="s">
        <v>1305</v>
      </c>
      <c r="H2407" t="s">
        <v>14</v>
      </c>
      <c r="I2407" t="s">
        <v>24</v>
      </c>
      <c r="J2407" t="s">
        <v>1294</v>
      </c>
      <c r="K2407" t="s">
        <v>41</v>
      </c>
      <c r="L2407">
        <v>128.744</v>
      </c>
    </row>
    <row r="2408" spans="1:12" x14ac:dyDescent="0.3">
      <c r="A2408" t="s">
        <v>4169</v>
      </c>
      <c r="B2408">
        <v>7</v>
      </c>
      <c r="C2408">
        <v>10</v>
      </c>
      <c r="D2408">
        <v>2018</v>
      </c>
      <c r="E2408" t="s">
        <v>4170</v>
      </c>
      <c r="F2408" t="s">
        <v>30</v>
      </c>
      <c r="G2408" t="s">
        <v>1305</v>
      </c>
      <c r="H2408" t="s">
        <v>14</v>
      </c>
      <c r="I2408" t="s">
        <v>24</v>
      </c>
      <c r="J2408" t="s">
        <v>884</v>
      </c>
      <c r="K2408" t="s">
        <v>41</v>
      </c>
      <c r="L2408">
        <v>79.92</v>
      </c>
    </row>
    <row r="2409" spans="1:12" x14ac:dyDescent="0.3">
      <c r="A2409" t="s">
        <v>4171</v>
      </c>
      <c r="B2409">
        <v>20</v>
      </c>
      <c r="C2409">
        <v>1</v>
      </c>
      <c r="D2409">
        <v>2018</v>
      </c>
      <c r="E2409" t="s">
        <v>1289</v>
      </c>
      <c r="F2409" t="s">
        <v>30</v>
      </c>
      <c r="G2409" t="s">
        <v>4172</v>
      </c>
      <c r="H2409" t="s">
        <v>14</v>
      </c>
      <c r="I2409" t="s">
        <v>24</v>
      </c>
      <c r="J2409" t="s">
        <v>3544</v>
      </c>
      <c r="K2409" t="s">
        <v>26</v>
      </c>
      <c r="L2409">
        <v>24.2</v>
      </c>
    </row>
    <row r="2410" spans="1:12" x14ac:dyDescent="0.3">
      <c r="A2410" t="s">
        <v>4171</v>
      </c>
      <c r="B2410">
        <v>20</v>
      </c>
      <c r="C2410">
        <v>1</v>
      </c>
      <c r="D2410">
        <v>2018</v>
      </c>
      <c r="E2410" t="s">
        <v>1289</v>
      </c>
      <c r="F2410" t="s">
        <v>30</v>
      </c>
      <c r="G2410" t="s">
        <v>4172</v>
      </c>
      <c r="H2410" t="s">
        <v>14</v>
      </c>
      <c r="I2410" t="s">
        <v>24</v>
      </c>
      <c r="J2410" t="s">
        <v>4173</v>
      </c>
      <c r="K2410" t="s">
        <v>41</v>
      </c>
      <c r="L2410">
        <v>359.976</v>
      </c>
    </row>
    <row r="2411" spans="1:12" x14ac:dyDescent="0.3">
      <c r="A2411" t="s">
        <v>4174</v>
      </c>
      <c r="B2411">
        <v>23</v>
      </c>
      <c r="C2411">
        <v>3</v>
      </c>
      <c r="D2411">
        <v>2018</v>
      </c>
      <c r="E2411" t="s">
        <v>1123</v>
      </c>
      <c r="F2411" t="s">
        <v>119</v>
      </c>
      <c r="G2411" t="s">
        <v>2090</v>
      </c>
      <c r="H2411" t="s">
        <v>60</v>
      </c>
      <c r="I2411" t="s">
        <v>24</v>
      </c>
      <c r="J2411" t="s">
        <v>3312</v>
      </c>
      <c r="K2411" t="s">
        <v>17</v>
      </c>
      <c r="L2411">
        <v>211.84</v>
      </c>
    </row>
    <row r="2412" spans="1:12" x14ac:dyDescent="0.3">
      <c r="A2412" t="s">
        <v>4175</v>
      </c>
      <c r="B2412">
        <v>1</v>
      </c>
      <c r="C2412">
        <v>8</v>
      </c>
      <c r="D2412">
        <v>2015</v>
      </c>
      <c r="E2412" t="s">
        <v>4176</v>
      </c>
      <c r="F2412" t="s">
        <v>30</v>
      </c>
      <c r="G2412" t="s">
        <v>2226</v>
      </c>
      <c r="H2412" t="s">
        <v>60</v>
      </c>
      <c r="I2412" t="s">
        <v>90</v>
      </c>
      <c r="J2412" t="s">
        <v>3187</v>
      </c>
      <c r="K2412" t="s">
        <v>26</v>
      </c>
      <c r="L2412">
        <v>5.68</v>
      </c>
    </row>
    <row r="2413" spans="1:12" x14ac:dyDescent="0.3">
      <c r="A2413" t="s">
        <v>4177</v>
      </c>
      <c r="B2413">
        <v>7</v>
      </c>
      <c r="C2413">
        <v>6</v>
      </c>
      <c r="D2413">
        <v>2016</v>
      </c>
      <c r="E2413" t="s">
        <v>4178</v>
      </c>
      <c r="F2413" t="s">
        <v>12</v>
      </c>
      <c r="G2413" t="s">
        <v>4179</v>
      </c>
      <c r="H2413" t="s">
        <v>23</v>
      </c>
      <c r="I2413" t="s">
        <v>24</v>
      </c>
      <c r="J2413" t="s">
        <v>1794</v>
      </c>
      <c r="K2413" t="s">
        <v>26</v>
      </c>
      <c r="L2413">
        <v>7.52</v>
      </c>
    </row>
    <row r="2414" spans="1:12" x14ac:dyDescent="0.3">
      <c r="A2414" t="s">
        <v>4180</v>
      </c>
      <c r="B2414">
        <v>12</v>
      </c>
      <c r="C2414">
        <v>11</v>
      </c>
      <c r="D2414">
        <v>2015</v>
      </c>
      <c r="E2414" t="s">
        <v>3944</v>
      </c>
      <c r="F2414" t="s">
        <v>30</v>
      </c>
      <c r="G2414" t="s">
        <v>2176</v>
      </c>
      <c r="H2414" t="s">
        <v>14</v>
      </c>
      <c r="I2414" t="s">
        <v>24</v>
      </c>
      <c r="J2414" t="s">
        <v>1024</v>
      </c>
      <c r="K2414" t="s">
        <v>26</v>
      </c>
      <c r="L2414">
        <v>11.96</v>
      </c>
    </row>
    <row r="2415" spans="1:12" x14ac:dyDescent="0.3">
      <c r="A2415" t="s">
        <v>4180</v>
      </c>
      <c r="B2415">
        <v>12</v>
      </c>
      <c r="C2415">
        <v>11</v>
      </c>
      <c r="D2415">
        <v>2015</v>
      </c>
      <c r="E2415" t="s">
        <v>3944</v>
      </c>
      <c r="F2415" t="s">
        <v>30</v>
      </c>
      <c r="G2415" t="s">
        <v>2176</v>
      </c>
      <c r="H2415" t="s">
        <v>14</v>
      </c>
      <c r="I2415" t="s">
        <v>24</v>
      </c>
      <c r="J2415" t="s">
        <v>2158</v>
      </c>
      <c r="K2415" t="s">
        <v>17</v>
      </c>
      <c r="L2415">
        <v>629.06399999999996</v>
      </c>
    </row>
    <row r="2416" spans="1:12" x14ac:dyDescent="0.3">
      <c r="A2416" t="s">
        <v>4181</v>
      </c>
      <c r="B2416">
        <v>29</v>
      </c>
      <c r="C2416">
        <v>12</v>
      </c>
      <c r="D2416">
        <v>2017</v>
      </c>
      <c r="E2416" t="s">
        <v>2798</v>
      </c>
      <c r="F2416" t="s">
        <v>30</v>
      </c>
      <c r="G2416" t="s">
        <v>1124</v>
      </c>
      <c r="H2416" t="s">
        <v>14</v>
      </c>
      <c r="I2416" t="s">
        <v>61</v>
      </c>
      <c r="J2416" t="s">
        <v>4123</v>
      </c>
      <c r="K2416" t="s">
        <v>17</v>
      </c>
      <c r="L2416">
        <v>754.45</v>
      </c>
    </row>
    <row r="2417" spans="1:12" x14ac:dyDescent="0.3">
      <c r="A2417" t="s">
        <v>4183</v>
      </c>
      <c r="B2417">
        <v>6</v>
      </c>
      <c r="C2417">
        <v>7</v>
      </c>
      <c r="D2417">
        <v>2016</v>
      </c>
      <c r="E2417" t="s">
        <v>3777</v>
      </c>
      <c r="F2417" t="s">
        <v>30</v>
      </c>
      <c r="G2417" t="s">
        <v>2868</v>
      </c>
      <c r="H2417" t="s">
        <v>60</v>
      </c>
      <c r="I2417" t="s">
        <v>90</v>
      </c>
      <c r="J2417" t="s">
        <v>1171</v>
      </c>
      <c r="K2417" t="s">
        <v>17</v>
      </c>
      <c r="L2417">
        <v>301.95999999999998</v>
      </c>
    </row>
    <row r="2418" spans="1:12" x14ac:dyDescent="0.3">
      <c r="A2418" t="s">
        <v>4184</v>
      </c>
      <c r="B2418">
        <v>12</v>
      </c>
      <c r="C2418">
        <v>10</v>
      </c>
      <c r="D2418">
        <v>2018</v>
      </c>
      <c r="E2418" t="s">
        <v>2769</v>
      </c>
      <c r="F2418" t="s">
        <v>30</v>
      </c>
      <c r="G2418" t="s">
        <v>4185</v>
      </c>
      <c r="H2418" t="s">
        <v>23</v>
      </c>
      <c r="I2418" t="s">
        <v>24</v>
      </c>
      <c r="J2418" t="s">
        <v>3687</v>
      </c>
      <c r="K2418" t="s">
        <v>41</v>
      </c>
      <c r="L2418">
        <v>595</v>
      </c>
    </row>
    <row r="2419" spans="1:12" x14ac:dyDescent="0.3">
      <c r="A2419" t="s">
        <v>4184</v>
      </c>
      <c r="B2419">
        <v>12</v>
      </c>
      <c r="C2419">
        <v>10</v>
      </c>
      <c r="D2419">
        <v>2018</v>
      </c>
      <c r="E2419" t="s">
        <v>2769</v>
      </c>
      <c r="F2419" t="s">
        <v>30</v>
      </c>
      <c r="G2419" t="s">
        <v>4185</v>
      </c>
      <c r="H2419" t="s">
        <v>23</v>
      </c>
      <c r="I2419" t="s">
        <v>24</v>
      </c>
      <c r="J2419" t="s">
        <v>3680</v>
      </c>
      <c r="K2419" t="s">
        <v>26</v>
      </c>
      <c r="L2419">
        <v>79.872</v>
      </c>
    </row>
    <row r="2420" spans="1:12" x14ac:dyDescent="0.3">
      <c r="A2420" t="s">
        <v>4186</v>
      </c>
      <c r="B2420">
        <v>21</v>
      </c>
      <c r="C2420">
        <v>5</v>
      </c>
      <c r="D2420">
        <v>2017</v>
      </c>
      <c r="E2420" t="s">
        <v>1964</v>
      </c>
      <c r="F2420" t="s">
        <v>30</v>
      </c>
      <c r="G2420" t="s">
        <v>134</v>
      </c>
      <c r="H2420" t="s">
        <v>23</v>
      </c>
      <c r="I2420" t="s">
        <v>24</v>
      </c>
      <c r="J2420" t="s">
        <v>4187</v>
      </c>
      <c r="K2420" t="s">
        <v>41</v>
      </c>
      <c r="L2420">
        <v>2396.4</v>
      </c>
    </row>
    <row r="2421" spans="1:12" x14ac:dyDescent="0.3">
      <c r="A2421" t="s">
        <v>4188</v>
      </c>
      <c r="B2421">
        <v>9</v>
      </c>
      <c r="C2421">
        <v>11</v>
      </c>
      <c r="D2421">
        <v>2018</v>
      </c>
      <c r="E2421" t="s">
        <v>1492</v>
      </c>
      <c r="F2421" t="s">
        <v>30</v>
      </c>
      <c r="G2421" t="s">
        <v>3775</v>
      </c>
      <c r="H2421" t="s">
        <v>23</v>
      </c>
      <c r="I2421" t="s">
        <v>24</v>
      </c>
      <c r="J2421" t="s">
        <v>2863</v>
      </c>
      <c r="K2421" t="s">
        <v>26</v>
      </c>
      <c r="L2421">
        <v>63.56</v>
      </c>
    </row>
    <row r="2422" spans="1:12" x14ac:dyDescent="0.3">
      <c r="A2422" t="s">
        <v>4188</v>
      </c>
      <c r="B2422">
        <v>9</v>
      </c>
      <c r="C2422">
        <v>11</v>
      </c>
      <c r="D2422">
        <v>2018</v>
      </c>
      <c r="E2422" t="s">
        <v>1492</v>
      </c>
      <c r="F2422" t="s">
        <v>30</v>
      </c>
      <c r="G2422" t="s">
        <v>3775</v>
      </c>
      <c r="H2422" t="s">
        <v>23</v>
      </c>
      <c r="I2422" t="s">
        <v>24</v>
      </c>
      <c r="J2422" t="s">
        <v>4189</v>
      </c>
      <c r="K2422" t="s">
        <v>41</v>
      </c>
      <c r="L2422">
        <v>99.99</v>
      </c>
    </row>
    <row r="2423" spans="1:12" x14ac:dyDescent="0.3">
      <c r="A2423" t="s">
        <v>4190</v>
      </c>
      <c r="B2423">
        <v>18</v>
      </c>
      <c r="C2423">
        <v>4</v>
      </c>
      <c r="D2423">
        <v>2017</v>
      </c>
      <c r="E2423" t="s">
        <v>839</v>
      </c>
      <c r="F2423" t="s">
        <v>30</v>
      </c>
      <c r="G2423" t="s">
        <v>4191</v>
      </c>
      <c r="H2423" t="s">
        <v>60</v>
      </c>
      <c r="I2423" t="s">
        <v>61</v>
      </c>
      <c r="J2423" t="s">
        <v>257</v>
      </c>
      <c r="K2423" t="s">
        <v>26</v>
      </c>
      <c r="L2423">
        <v>230.376</v>
      </c>
    </row>
    <row r="2424" spans="1:12" x14ac:dyDescent="0.3">
      <c r="A2424" t="s">
        <v>4190</v>
      </c>
      <c r="B2424">
        <v>18</v>
      </c>
      <c r="C2424">
        <v>4</v>
      </c>
      <c r="D2424">
        <v>2017</v>
      </c>
      <c r="E2424" t="s">
        <v>839</v>
      </c>
      <c r="F2424" t="s">
        <v>30</v>
      </c>
      <c r="G2424" t="s">
        <v>4191</v>
      </c>
      <c r="H2424" t="s">
        <v>60</v>
      </c>
      <c r="I2424" t="s">
        <v>61</v>
      </c>
      <c r="J2424" t="s">
        <v>1932</v>
      </c>
      <c r="K2424" t="s">
        <v>26</v>
      </c>
      <c r="L2424">
        <v>9.6639999999999997</v>
      </c>
    </row>
    <row r="2425" spans="1:12" x14ac:dyDescent="0.3">
      <c r="A2425" t="s">
        <v>4192</v>
      </c>
      <c r="B2425">
        <v>25</v>
      </c>
      <c r="C2425">
        <v>12</v>
      </c>
      <c r="D2425">
        <v>2018</v>
      </c>
      <c r="E2425" t="s">
        <v>338</v>
      </c>
      <c r="F2425" t="s">
        <v>30</v>
      </c>
      <c r="G2425" t="s">
        <v>4068</v>
      </c>
      <c r="H2425" t="s">
        <v>14</v>
      </c>
      <c r="I2425" t="s">
        <v>90</v>
      </c>
      <c r="J2425" t="s">
        <v>2112</v>
      </c>
      <c r="K2425" t="s">
        <v>41</v>
      </c>
      <c r="L2425">
        <v>158.928</v>
      </c>
    </row>
    <row r="2426" spans="1:12" x14ac:dyDescent="0.3">
      <c r="A2426" t="s">
        <v>4192</v>
      </c>
      <c r="B2426">
        <v>25</v>
      </c>
      <c r="C2426">
        <v>12</v>
      </c>
      <c r="D2426">
        <v>2018</v>
      </c>
      <c r="E2426" t="s">
        <v>338</v>
      </c>
      <c r="F2426" t="s">
        <v>30</v>
      </c>
      <c r="G2426" t="s">
        <v>4068</v>
      </c>
      <c r="H2426" t="s">
        <v>14</v>
      </c>
      <c r="I2426" t="s">
        <v>90</v>
      </c>
      <c r="J2426" t="s">
        <v>4109</v>
      </c>
      <c r="K2426" t="s">
        <v>26</v>
      </c>
      <c r="L2426">
        <v>13.023</v>
      </c>
    </row>
    <row r="2427" spans="1:12" x14ac:dyDescent="0.3">
      <c r="A2427" t="s">
        <v>4192</v>
      </c>
      <c r="B2427">
        <v>25</v>
      </c>
      <c r="C2427">
        <v>12</v>
      </c>
      <c r="D2427">
        <v>2018</v>
      </c>
      <c r="E2427" t="s">
        <v>338</v>
      </c>
      <c r="F2427" t="s">
        <v>30</v>
      </c>
      <c r="G2427" t="s">
        <v>4068</v>
      </c>
      <c r="H2427" t="s">
        <v>14</v>
      </c>
      <c r="I2427" t="s">
        <v>90</v>
      </c>
      <c r="J2427" t="s">
        <v>4193</v>
      </c>
      <c r="K2427" t="s">
        <v>17</v>
      </c>
      <c r="L2427">
        <v>273.06</v>
      </c>
    </row>
    <row r="2428" spans="1:12" x14ac:dyDescent="0.3">
      <c r="A2428" t="s">
        <v>4192</v>
      </c>
      <c r="B2428">
        <v>25</v>
      </c>
      <c r="C2428">
        <v>12</v>
      </c>
      <c r="D2428">
        <v>2018</v>
      </c>
      <c r="E2428" t="s">
        <v>338</v>
      </c>
      <c r="F2428" t="s">
        <v>30</v>
      </c>
      <c r="G2428" t="s">
        <v>4068</v>
      </c>
      <c r="H2428" t="s">
        <v>14</v>
      </c>
      <c r="I2428" t="s">
        <v>90</v>
      </c>
      <c r="J2428" t="s">
        <v>3784</v>
      </c>
      <c r="K2428" t="s">
        <v>26</v>
      </c>
      <c r="L2428">
        <v>39.311999999999998</v>
      </c>
    </row>
    <row r="2429" spans="1:12" x14ac:dyDescent="0.3">
      <c r="A2429" t="s">
        <v>4194</v>
      </c>
      <c r="B2429">
        <v>11</v>
      </c>
      <c r="C2429">
        <v>6</v>
      </c>
      <c r="D2429">
        <v>2017</v>
      </c>
      <c r="E2429" t="s">
        <v>178</v>
      </c>
      <c r="F2429" t="s">
        <v>30</v>
      </c>
      <c r="G2429" t="s">
        <v>554</v>
      </c>
      <c r="H2429" t="s">
        <v>23</v>
      </c>
      <c r="I2429" t="s">
        <v>61</v>
      </c>
      <c r="J2429" t="s">
        <v>4196</v>
      </c>
      <c r="K2429" t="s">
        <v>26</v>
      </c>
      <c r="L2429">
        <v>1.3440000000000001</v>
      </c>
    </row>
    <row r="2430" spans="1:12" x14ac:dyDescent="0.3">
      <c r="A2430" t="s">
        <v>4194</v>
      </c>
      <c r="B2430">
        <v>11</v>
      </c>
      <c r="C2430">
        <v>6</v>
      </c>
      <c r="D2430">
        <v>2017</v>
      </c>
      <c r="E2430" t="s">
        <v>178</v>
      </c>
      <c r="F2430" t="s">
        <v>30</v>
      </c>
      <c r="G2430" t="s">
        <v>554</v>
      </c>
      <c r="H2430" t="s">
        <v>23</v>
      </c>
      <c r="I2430" t="s">
        <v>61</v>
      </c>
      <c r="J2430" t="s">
        <v>4197</v>
      </c>
      <c r="K2430" t="s">
        <v>26</v>
      </c>
      <c r="L2430">
        <v>8.2720000000000002</v>
      </c>
    </row>
    <row r="2431" spans="1:12" x14ac:dyDescent="0.3">
      <c r="A2431" t="s">
        <v>4194</v>
      </c>
      <c r="B2431">
        <v>11</v>
      </c>
      <c r="C2431">
        <v>6</v>
      </c>
      <c r="D2431">
        <v>2017</v>
      </c>
      <c r="E2431" t="s">
        <v>178</v>
      </c>
      <c r="F2431" t="s">
        <v>30</v>
      </c>
      <c r="G2431" t="s">
        <v>554</v>
      </c>
      <c r="H2431" t="s">
        <v>23</v>
      </c>
      <c r="I2431" t="s">
        <v>61</v>
      </c>
      <c r="J2431" t="s">
        <v>3250</v>
      </c>
      <c r="K2431" t="s">
        <v>17</v>
      </c>
      <c r="L2431">
        <v>12.544</v>
      </c>
    </row>
    <row r="2432" spans="1:12" x14ac:dyDescent="0.3">
      <c r="A2432" t="s">
        <v>4198</v>
      </c>
      <c r="B2432">
        <v>13</v>
      </c>
      <c r="C2432">
        <v>5</v>
      </c>
      <c r="D2432">
        <v>2018</v>
      </c>
      <c r="E2432" t="s">
        <v>4200</v>
      </c>
      <c r="F2432" t="s">
        <v>30</v>
      </c>
      <c r="G2432" t="s">
        <v>1092</v>
      </c>
      <c r="H2432" t="s">
        <v>60</v>
      </c>
      <c r="I2432" t="s">
        <v>24</v>
      </c>
      <c r="J2432" t="s">
        <v>25</v>
      </c>
      <c r="K2432" t="s">
        <v>26</v>
      </c>
      <c r="L2432">
        <v>58.48</v>
      </c>
    </row>
    <row r="2433" spans="1:12" x14ac:dyDescent="0.3">
      <c r="A2433" t="s">
        <v>4201</v>
      </c>
      <c r="B2433">
        <v>28</v>
      </c>
      <c r="C2433">
        <v>12</v>
      </c>
      <c r="D2433">
        <v>2018</v>
      </c>
      <c r="E2433" t="s">
        <v>725</v>
      </c>
      <c r="F2433" t="s">
        <v>30</v>
      </c>
      <c r="G2433" t="s">
        <v>2837</v>
      </c>
      <c r="H2433" t="s">
        <v>23</v>
      </c>
      <c r="I2433" t="s">
        <v>24</v>
      </c>
      <c r="J2433" t="s">
        <v>984</v>
      </c>
      <c r="K2433" t="s">
        <v>17</v>
      </c>
      <c r="L2433">
        <v>7.4</v>
      </c>
    </row>
    <row r="2434" spans="1:12" x14ac:dyDescent="0.3">
      <c r="A2434" t="s">
        <v>4202</v>
      </c>
      <c r="B2434">
        <v>25</v>
      </c>
      <c r="C2434">
        <v>3</v>
      </c>
      <c r="D2434">
        <v>2015</v>
      </c>
      <c r="E2434" t="s">
        <v>2854</v>
      </c>
      <c r="F2434" t="s">
        <v>30</v>
      </c>
      <c r="G2434" t="s">
        <v>4203</v>
      </c>
      <c r="H2434" t="s">
        <v>14</v>
      </c>
      <c r="I2434" t="s">
        <v>90</v>
      </c>
      <c r="J2434" t="s">
        <v>4204</v>
      </c>
      <c r="K2434" t="s">
        <v>17</v>
      </c>
      <c r="L2434">
        <v>366.786</v>
      </c>
    </row>
    <row r="2435" spans="1:12" x14ac:dyDescent="0.3">
      <c r="A2435" t="s">
        <v>4205</v>
      </c>
      <c r="B2435">
        <v>28</v>
      </c>
      <c r="C2435">
        <v>5</v>
      </c>
      <c r="D2435">
        <v>2018</v>
      </c>
      <c r="E2435" t="s">
        <v>4045</v>
      </c>
      <c r="F2435" t="s">
        <v>30</v>
      </c>
      <c r="G2435" t="s">
        <v>616</v>
      </c>
      <c r="H2435" t="s">
        <v>14</v>
      </c>
      <c r="I2435" t="s">
        <v>61</v>
      </c>
      <c r="J2435" t="s">
        <v>3882</v>
      </c>
      <c r="K2435" t="s">
        <v>41</v>
      </c>
      <c r="L2435">
        <v>54.368000000000002</v>
      </c>
    </row>
    <row r="2436" spans="1:12" x14ac:dyDescent="0.3">
      <c r="A2436" t="s">
        <v>4206</v>
      </c>
      <c r="B2436">
        <v>14</v>
      </c>
      <c r="C2436">
        <v>11</v>
      </c>
      <c r="D2436">
        <v>2016</v>
      </c>
      <c r="E2436" t="s">
        <v>319</v>
      </c>
      <c r="F2436" t="s">
        <v>119</v>
      </c>
      <c r="G2436" t="s">
        <v>4040</v>
      </c>
      <c r="H2436" t="s">
        <v>23</v>
      </c>
      <c r="I2436" t="s">
        <v>15</v>
      </c>
      <c r="J2436" t="s">
        <v>1792</v>
      </c>
      <c r="K2436" t="s">
        <v>26</v>
      </c>
      <c r="L2436">
        <v>33.96</v>
      </c>
    </row>
    <row r="2437" spans="1:12" x14ac:dyDescent="0.3">
      <c r="A2437" t="s">
        <v>4206</v>
      </c>
      <c r="B2437">
        <v>14</v>
      </c>
      <c r="C2437">
        <v>11</v>
      </c>
      <c r="D2437">
        <v>2016</v>
      </c>
      <c r="E2437" t="s">
        <v>319</v>
      </c>
      <c r="F2437" t="s">
        <v>119</v>
      </c>
      <c r="G2437" t="s">
        <v>4040</v>
      </c>
      <c r="H2437" t="s">
        <v>23</v>
      </c>
      <c r="I2437" t="s">
        <v>15</v>
      </c>
      <c r="J2437" t="s">
        <v>4207</v>
      </c>
      <c r="K2437" t="s">
        <v>26</v>
      </c>
      <c r="L2437">
        <v>826.11</v>
      </c>
    </row>
    <row r="2438" spans="1:12" x14ac:dyDescent="0.3">
      <c r="A2438" t="s">
        <v>4208</v>
      </c>
      <c r="B2438">
        <v>3</v>
      </c>
      <c r="C2438">
        <v>7</v>
      </c>
      <c r="D2438">
        <v>2018</v>
      </c>
      <c r="E2438" t="s">
        <v>4209</v>
      </c>
      <c r="F2438" t="s">
        <v>30</v>
      </c>
      <c r="G2438" t="s">
        <v>1505</v>
      </c>
      <c r="H2438" t="s">
        <v>14</v>
      </c>
      <c r="I2438" t="s">
        <v>24</v>
      </c>
      <c r="J2438" t="s">
        <v>225</v>
      </c>
      <c r="K2438" t="s">
        <v>17</v>
      </c>
      <c r="L2438">
        <v>545.85</v>
      </c>
    </row>
    <row r="2439" spans="1:12" x14ac:dyDescent="0.3">
      <c r="A2439" t="s">
        <v>4210</v>
      </c>
      <c r="B2439">
        <v>18</v>
      </c>
      <c r="C2439">
        <v>11</v>
      </c>
      <c r="D2439">
        <v>2015</v>
      </c>
      <c r="E2439" t="s">
        <v>4211</v>
      </c>
      <c r="F2439" t="s">
        <v>12</v>
      </c>
      <c r="G2439" t="s">
        <v>4212</v>
      </c>
      <c r="H2439" t="s">
        <v>14</v>
      </c>
      <c r="I2439" t="s">
        <v>24</v>
      </c>
      <c r="J2439" t="s">
        <v>4213</v>
      </c>
      <c r="K2439" t="s">
        <v>17</v>
      </c>
      <c r="L2439">
        <v>145.97999999999999</v>
      </c>
    </row>
    <row r="2440" spans="1:12" x14ac:dyDescent="0.3">
      <c r="A2440" t="s">
        <v>4210</v>
      </c>
      <c r="B2440">
        <v>18</v>
      </c>
      <c r="C2440">
        <v>11</v>
      </c>
      <c r="D2440">
        <v>2015</v>
      </c>
      <c r="E2440" t="s">
        <v>4211</v>
      </c>
      <c r="F2440" t="s">
        <v>12</v>
      </c>
      <c r="G2440" t="s">
        <v>4212</v>
      </c>
      <c r="H2440" t="s">
        <v>14</v>
      </c>
      <c r="I2440" t="s">
        <v>24</v>
      </c>
      <c r="J2440" t="s">
        <v>2532</v>
      </c>
      <c r="K2440" t="s">
        <v>26</v>
      </c>
      <c r="L2440">
        <v>35.808</v>
      </c>
    </row>
    <row r="2441" spans="1:12" x14ac:dyDescent="0.3">
      <c r="A2441" t="s">
        <v>4214</v>
      </c>
      <c r="B2441">
        <v>17</v>
      </c>
      <c r="C2441">
        <v>7</v>
      </c>
      <c r="D2441">
        <v>2018</v>
      </c>
      <c r="E2441" t="s">
        <v>4216</v>
      </c>
      <c r="F2441" t="s">
        <v>30</v>
      </c>
      <c r="G2441" t="s">
        <v>3305</v>
      </c>
      <c r="H2441" t="s">
        <v>14</v>
      </c>
      <c r="I2441" t="s">
        <v>15</v>
      </c>
      <c r="J2441" t="s">
        <v>1811</v>
      </c>
      <c r="K2441" t="s">
        <v>17</v>
      </c>
      <c r="L2441">
        <v>7.9039999999999999</v>
      </c>
    </row>
    <row r="2442" spans="1:12" x14ac:dyDescent="0.3">
      <c r="A2442" t="s">
        <v>4217</v>
      </c>
      <c r="B2442">
        <v>22</v>
      </c>
      <c r="C2442">
        <v>5</v>
      </c>
      <c r="D2442">
        <v>2017</v>
      </c>
      <c r="E2442" t="s">
        <v>2773</v>
      </c>
      <c r="F2442" t="s">
        <v>30</v>
      </c>
      <c r="G2442" t="s">
        <v>3884</v>
      </c>
      <c r="H2442" t="s">
        <v>14</v>
      </c>
      <c r="I2442" t="s">
        <v>90</v>
      </c>
      <c r="J2442" t="s">
        <v>860</v>
      </c>
      <c r="K2442" t="s">
        <v>41</v>
      </c>
      <c r="L2442">
        <v>345</v>
      </c>
    </row>
    <row r="2443" spans="1:12" x14ac:dyDescent="0.3">
      <c r="A2443" t="s">
        <v>4217</v>
      </c>
      <c r="B2443">
        <v>22</v>
      </c>
      <c r="C2443">
        <v>5</v>
      </c>
      <c r="D2443">
        <v>2017</v>
      </c>
      <c r="E2443" t="s">
        <v>2773</v>
      </c>
      <c r="F2443" t="s">
        <v>30</v>
      </c>
      <c r="G2443" t="s">
        <v>3884</v>
      </c>
      <c r="H2443" t="s">
        <v>14</v>
      </c>
      <c r="I2443" t="s">
        <v>90</v>
      </c>
      <c r="J2443" t="s">
        <v>631</v>
      </c>
      <c r="K2443" t="s">
        <v>17</v>
      </c>
      <c r="L2443">
        <v>174.286</v>
      </c>
    </row>
    <row r="2444" spans="1:12" x14ac:dyDescent="0.3">
      <c r="A2444" t="s">
        <v>4217</v>
      </c>
      <c r="B2444">
        <v>22</v>
      </c>
      <c r="C2444">
        <v>5</v>
      </c>
      <c r="D2444">
        <v>2017</v>
      </c>
      <c r="E2444" t="s">
        <v>2773</v>
      </c>
      <c r="F2444" t="s">
        <v>30</v>
      </c>
      <c r="G2444" t="s">
        <v>3884</v>
      </c>
      <c r="H2444" t="s">
        <v>14</v>
      </c>
      <c r="I2444" t="s">
        <v>90</v>
      </c>
      <c r="J2444" t="s">
        <v>583</v>
      </c>
      <c r="K2444" t="s">
        <v>26</v>
      </c>
      <c r="L2444">
        <v>662.84</v>
      </c>
    </row>
    <row r="2445" spans="1:12" x14ac:dyDescent="0.3">
      <c r="A2445" t="s">
        <v>4217</v>
      </c>
      <c r="B2445">
        <v>22</v>
      </c>
      <c r="C2445">
        <v>5</v>
      </c>
      <c r="D2445">
        <v>2017</v>
      </c>
      <c r="E2445" t="s">
        <v>2773</v>
      </c>
      <c r="F2445" t="s">
        <v>30</v>
      </c>
      <c r="G2445" t="s">
        <v>3884</v>
      </c>
      <c r="H2445" t="s">
        <v>14</v>
      </c>
      <c r="I2445" t="s">
        <v>90</v>
      </c>
      <c r="J2445" t="s">
        <v>1269</v>
      </c>
      <c r="K2445" t="s">
        <v>41</v>
      </c>
      <c r="L2445">
        <v>95.1</v>
      </c>
    </row>
    <row r="2446" spans="1:12" x14ac:dyDescent="0.3">
      <c r="A2446" t="s">
        <v>4217</v>
      </c>
      <c r="B2446">
        <v>22</v>
      </c>
      <c r="C2446">
        <v>5</v>
      </c>
      <c r="D2446">
        <v>2017</v>
      </c>
      <c r="E2446" t="s">
        <v>2773</v>
      </c>
      <c r="F2446" t="s">
        <v>30</v>
      </c>
      <c r="G2446" t="s">
        <v>3884</v>
      </c>
      <c r="H2446" t="s">
        <v>14</v>
      </c>
      <c r="I2446" t="s">
        <v>90</v>
      </c>
      <c r="J2446" t="s">
        <v>4219</v>
      </c>
      <c r="K2446" t="s">
        <v>26</v>
      </c>
      <c r="L2446">
        <v>26.88</v>
      </c>
    </row>
    <row r="2447" spans="1:12" x14ac:dyDescent="0.3">
      <c r="A2447" t="s">
        <v>4217</v>
      </c>
      <c r="B2447">
        <v>22</v>
      </c>
      <c r="C2447">
        <v>5</v>
      </c>
      <c r="D2447">
        <v>2017</v>
      </c>
      <c r="E2447" t="s">
        <v>2773</v>
      </c>
      <c r="F2447" t="s">
        <v>30</v>
      </c>
      <c r="G2447" t="s">
        <v>3884</v>
      </c>
      <c r="H2447" t="s">
        <v>14</v>
      </c>
      <c r="I2447" t="s">
        <v>90</v>
      </c>
      <c r="J2447" t="s">
        <v>2839</v>
      </c>
      <c r="K2447" t="s">
        <v>41</v>
      </c>
      <c r="L2447">
        <v>257.98</v>
      </c>
    </row>
    <row r="2448" spans="1:12" x14ac:dyDescent="0.3">
      <c r="A2448" t="s">
        <v>4220</v>
      </c>
      <c r="B2448">
        <v>25</v>
      </c>
      <c r="C2448">
        <v>9</v>
      </c>
      <c r="D2448">
        <v>2016</v>
      </c>
      <c r="E2448" t="s">
        <v>2942</v>
      </c>
      <c r="F2448" t="s">
        <v>30</v>
      </c>
      <c r="G2448" t="s">
        <v>3745</v>
      </c>
      <c r="H2448" t="s">
        <v>14</v>
      </c>
      <c r="I2448" t="s">
        <v>24</v>
      </c>
      <c r="J2448" t="s">
        <v>2227</v>
      </c>
      <c r="K2448" t="s">
        <v>26</v>
      </c>
      <c r="L2448">
        <v>17.48</v>
      </c>
    </row>
    <row r="2449" spans="1:12" x14ac:dyDescent="0.3">
      <c r="A2449" t="s">
        <v>4221</v>
      </c>
      <c r="B2449">
        <v>31</v>
      </c>
      <c r="C2449">
        <v>10</v>
      </c>
      <c r="D2449">
        <v>2017</v>
      </c>
      <c r="E2449" t="s">
        <v>386</v>
      </c>
      <c r="F2449" t="s">
        <v>30</v>
      </c>
      <c r="G2449" t="s">
        <v>1367</v>
      </c>
      <c r="H2449" t="s">
        <v>14</v>
      </c>
      <c r="I2449" t="s">
        <v>90</v>
      </c>
      <c r="J2449" t="s">
        <v>3527</v>
      </c>
      <c r="K2449" t="s">
        <v>17</v>
      </c>
      <c r="L2449">
        <v>492.83499999999998</v>
      </c>
    </row>
    <row r="2450" spans="1:12" x14ac:dyDescent="0.3">
      <c r="A2450" t="s">
        <v>4223</v>
      </c>
      <c r="B2450">
        <v>14</v>
      </c>
      <c r="C2450">
        <v>9</v>
      </c>
      <c r="D2450">
        <v>2016</v>
      </c>
      <c r="E2450" t="s">
        <v>102</v>
      </c>
      <c r="F2450" t="s">
        <v>12</v>
      </c>
      <c r="G2450" t="s">
        <v>1261</v>
      </c>
      <c r="H2450" t="s">
        <v>14</v>
      </c>
      <c r="I2450" t="s">
        <v>15</v>
      </c>
      <c r="J2450" t="s">
        <v>1228</v>
      </c>
      <c r="K2450" t="s">
        <v>26</v>
      </c>
      <c r="L2450">
        <v>269.49</v>
      </c>
    </row>
    <row r="2451" spans="1:12" x14ac:dyDescent="0.3">
      <c r="A2451" t="s">
        <v>4224</v>
      </c>
      <c r="B2451">
        <v>5</v>
      </c>
      <c r="C2451">
        <v>11</v>
      </c>
      <c r="D2451">
        <v>2017</v>
      </c>
      <c r="E2451" t="s">
        <v>343</v>
      </c>
      <c r="F2451" t="s">
        <v>30</v>
      </c>
      <c r="G2451" t="s">
        <v>256</v>
      </c>
      <c r="H2451" t="s">
        <v>60</v>
      </c>
      <c r="I2451" t="s">
        <v>24</v>
      </c>
      <c r="J2451" t="s">
        <v>4225</v>
      </c>
      <c r="K2451" t="s">
        <v>26</v>
      </c>
      <c r="L2451">
        <v>29.12</v>
      </c>
    </row>
    <row r="2452" spans="1:12" x14ac:dyDescent="0.3">
      <c r="A2452" t="s">
        <v>4226</v>
      </c>
      <c r="B2452">
        <v>17</v>
      </c>
      <c r="C2452">
        <v>3</v>
      </c>
      <c r="D2452">
        <v>2018</v>
      </c>
      <c r="E2452" t="s">
        <v>4227</v>
      </c>
      <c r="F2452" t="s">
        <v>12</v>
      </c>
      <c r="G2452" t="s">
        <v>3973</v>
      </c>
      <c r="H2452" t="s">
        <v>14</v>
      </c>
      <c r="I2452" t="s">
        <v>90</v>
      </c>
      <c r="J2452" t="s">
        <v>4228</v>
      </c>
      <c r="K2452" t="s">
        <v>26</v>
      </c>
      <c r="L2452">
        <v>18.75</v>
      </c>
    </row>
    <row r="2453" spans="1:12" x14ac:dyDescent="0.3">
      <c r="A2453" t="s">
        <v>4226</v>
      </c>
      <c r="B2453">
        <v>17</v>
      </c>
      <c r="C2453">
        <v>3</v>
      </c>
      <c r="D2453">
        <v>2018</v>
      </c>
      <c r="E2453" t="s">
        <v>4227</v>
      </c>
      <c r="F2453" t="s">
        <v>12</v>
      </c>
      <c r="G2453" t="s">
        <v>3973</v>
      </c>
      <c r="H2453" t="s">
        <v>14</v>
      </c>
      <c r="I2453" t="s">
        <v>90</v>
      </c>
      <c r="J2453" t="s">
        <v>1189</v>
      </c>
      <c r="K2453" t="s">
        <v>41</v>
      </c>
      <c r="L2453">
        <v>119.7</v>
      </c>
    </row>
    <row r="2454" spans="1:12" x14ac:dyDescent="0.3">
      <c r="A2454" t="s">
        <v>4226</v>
      </c>
      <c r="B2454">
        <v>17</v>
      </c>
      <c r="C2454">
        <v>3</v>
      </c>
      <c r="D2454">
        <v>2018</v>
      </c>
      <c r="E2454" t="s">
        <v>4227</v>
      </c>
      <c r="F2454" t="s">
        <v>12</v>
      </c>
      <c r="G2454" t="s">
        <v>3973</v>
      </c>
      <c r="H2454" t="s">
        <v>14</v>
      </c>
      <c r="I2454" t="s">
        <v>90</v>
      </c>
      <c r="J2454" t="s">
        <v>1522</v>
      </c>
      <c r="K2454" t="s">
        <v>26</v>
      </c>
      <c r="L2454">
        <v>9.1440000000000001</v>
      </c>
    </row>
    <row r="2455" spans="1:12" x14ac:dyDescent="0.3">
      <c r="A2455" t="s">
        <v>4226</v>
      </c>
      <c r="B2455">
        <v>17</v>
      </c>
      <c r="C2455">
        <v>3</v>
      </c>
      <c r="D2455">
        <v>2018</v>
      </c>
      <c r="E2455" t="s">
        <v>4227</v>
      </c>
      <c r="F2455" t="s">
        <v>12</v>
      </c>
      <c r="G2455" t="s">
        <v>3973</v>
      </c>
      <c r="H2455" t="s">
        <v>14</v>
      </c>
      <c r="I2455" t="s">
        <v>90</v>
      </c>
      <c r="J2455" t="s">
        <v>1269</v>
      </c>
      <c r="K2455" t="s">
        <v>41</v>
      </c>
      <c r="L2455">
        <v>57.06</v>
      </c>
    </row>
    <row r="2456" spans="1:12" x14ac:dyDescent="0.3">
      <c r="A2456" t="s">
        <v>4226</v>
      </c>
      <c r="B2456">
        <v>17</v>
      </c>
      <c r="C2456">
        <v>3</v>
      </c>
      <c r="D2456">
        <v>2018</v>
      </c>
      <c r="E2456" t="s">
        <v>4227</v>
      </c>
      <c r="F2456" t="s">
        <v>12</v>
      </c>
      <c r="G2456" t="s">
        <v>3973</v>
      </c>
      <c r="H2456" t="s">
        <v>14</v>
      </c>
      <c r="I2456" t="s">
        <v>90</v>
      </c>
      <c r="J2456" t="s">
        <v>3162</v>
      </c>
      <c r="K2456" t="s">
        <v>41</v>
      </c>
      <c r="L2456">
        <v>71.599999999999994</v>
      </c>
    </row>
    <row r="2457" spans="1:12" x14ac:dyDescent="0.3">
      <c r="A2457" t="s">
        <v>4226</v>
      </c>
      <c r="B2457">
        <v>17</v>
      </c>
      <c r="C2457">
        <v>3</v>
      </c>
      <c r="D2457">
        <v>2018</v>
      </c>
      <c r="E2457" t="s">
        <v>4227</v>
      </c>
      <c r="F2457" t="s">
        <v>12</v>
      </c>
      <c r="G2457" t="s">
        <v>3973</v>
      </c>
      <c r="H2457" t="s">
        <v>14</v>
      </c>
      <c r="I2457" t="s">
        <v>90</v>
      </c>
      <c r="J2457" t="s">
        <v>3097</v>
      </c>
      <c r="K2457" t="s">
        <v>26</v>
      </c>
      <c r="L2457">
        <v>107.44</v>
      </c>
    </row>
    <row r="2458" spans="1:12" x14ac:dyDescent="0.3">
      <c r="A2458" t="s">
        <v>4226</v>
      </c>
      <c r="B2458">
        <v>17</v>
      </c>
      <c r="C2458">
        <v>3</v>
      </c>
      <c r="D2458">
        <v>2018</v>
      </c>
      <c r="E2458" t="s">
        <v>4227</v>
      </c>
      <c r="F2458" t="s">
        <v>12</v>
      </c>
      <c r="G2458" t="s">
        <v>3973</v>
      </c>
      <c r="H2458" t="s">
        <v>14</v>
      </c>
      <c r="I2458" t="s">
        <v>90</v>
      </c>
      <c r="J2458" t="s">
        <v>1946</v>
      </c>
      <c r="K2458" t="s">
        <v>26</v>
      </c>
      <c r="L2458">
        <v>7.31</v>
      </c>
    </row>
    <row r="2459" spans="1:12" x14ac:dyDescent="0.3">
      <c r="A2459" t="s">
        <v>4226</v>
      </c>
      <c r="B2459">
        <v>17</v>
      </c>
      <c r="C2459">
        <v>3</v>
      </c>
      <c r="D2459">
        <v>2018</v>
      </c>
      <c r="E2459" t="s">
        <v>4227</v>
      </c>
      <c r="F2459" t="s">
        <v>12</v>
      </c>
      <c r="G2459" t="s">
        <v>3973</v>
      </c>
      <c r="H2459" t="s">
        <v>14</v>
      </c>
      <c r="I2459" t="s">
        <v>90</v>
      </c>
      <c r="J2459" t="s">
        <v>111</v>
      </c>
      <c r="K2459" t="s">
        <v>26</v>
      </c>
      <c r="L2459">
        <v>59.1</v>
      </c>
    </row>
    <row r="2460" spans="1:12" x14ac:dyDescent="0.3">
      <c r="A2460" t="s">
        <v>4226</v>
      </c>
      <c r="B2460">
        <v>17</v>
      </c>
      <c r="C2460">
        <v>3</v>
      </c>
      <c r="D2460">
        <v>2018</v>
      </c>
      <c r="E2460" t="s">
        <v>4227</v>
      </c>
      <c r="F2460" t="s">
        <v>12</v>
      </c>
      <c r="G2460" t="s">
        <v>3973</v>
      </c>
      <c r="H2460" t="s">
        <v>14</v>
      </c>
      <c r="I2460" t="s">
        <v>90</v>
      </c>
      <c r="J2460" t="s">
        <v>520</v>
      </c>
      <c r="K2460" t="s">
        <v>26</v>
      </c>
      <c r="L2460">
        <v>46.53</v>
      </c>
    </row>
    <row r="2461" spans="1:12" x14ac:dyDescent="0.3">
      <c r="A2461" t="s">
        <v>4229</v>
      </c>
      <c r="B2461">
        <v>15</v>
      </c>
      <c r="C2461">
        <v>8</v>
      </c>
      <c r="D2461">
        <v>2018</v>
      </c>
      <c r="E2461" t="s">
        <v>1074</v>
      </c>
      <c r="F2461" t="s">
        <v>30</v>
      </c>
      <c r="G2461" t="s">
        <v>3244</v>
      </c>
      <c r="H2461" t="s">
        <v>14</v>
      </c>
      <c r="I2461" t="s">
        <v>90</v>
      </c>
      <c r="J2461" t="s">
        <v>1163</v>
      </c>
      <c r="K2461" t="s">
        <v>26</v>
      </c>
      <c r="L2461">
        <v>97.84</v>
      </c>
    </row>
    <row r="2462" spans="1:12" x14ac:dyDescent="0.3">
      <c r="A2462" t="s">
        <v>4230</v>
      </c>
      <c r="B2462">
        <v>11</v>
      </c>
      <c r="C2462">
        <v>7</v>
      </c>
      <c r="D2462">
        <v>2016</v>
      </c>
      <c r="E2462" t="s">
        <v>3338</v>
      </c>
      <c r="F2462" t="s">
        <v>12</v>
      </c>
      <c r="G2462" t="s">
        <v>4231</v>
      </c>
      <c r="H2462" t="s">
        <v>14</v>
      </c>
      <c r="I2462" t="s">
        <v>24</v>
      </c>
      <c r="J2462" t="s">
        <v>2486</v>
      </c>
      <c r="K2462" t="s">
        <v>26</v>
      </c>
      <c r="L2462">
        <v>29.97</v>
      </c>
    </row>
    <row r="2463" spans="1:12" x14ac:dyDescent="0.3">
      <c r="A2463" t="s">
        <v>4230</v>
      </c>
      <c r="B2463">
        <v>11</v>
      </c>
      <c r="C2463">
        <v>7</v>
      </c>
      <c r="D2463">
        <v>2016</v>
      </c>
      <c r="E2463" t="s">
        <v>3338</v>
      </c>
      <c r="F2463" t="s">
        <v>12</v>
      </c>
      <c r="G2463" t="s">
        <v>4231</v>
      </c>
      <c r="H2463" t="s">
        <v>14</v>
      </c>
      <c r="I2463" t="s">
        <v>24</v>
      </c>
      <c r="J2463" t="s">
        <v>2366</v>
      </c>
      <c r="K2463" t="s">
        <v>26</v>
      </c>
      <c r="L2463">
        <v>98.352000000000004</v>
      </c>
    </row>
    <row r="2464" spans="1:12" x14ac:dyDescent="0.3">
      <c r="A2464" t="s">
        <v>4232</v>
      </c>
      <c r="B2464">
        <v>3</v>
      </c>
      <c r="C2464">
        <v>12</v>
      </c>
      <c r="D2464">
        <v>2018</v>
      </c>
      <c r="E2464" t="s">
        <v>228</v>
      </c>
      <c r="F2464" t="s">
        <v>30</v>
      </c>
      <c r="G2464" t="s">
        <v>2725</v>
      </c>
      <c r="H2464" t="s">
        <v>14</v>
      </c>
      <c r="I2464" t="s">
        <v>90</v>
      </c>
      <c r="J2464" t="s">
        <v>855</v>
      </c>
      <c r="K2464" t="s">
        <v>26</v>
      </c>
      <c r="L2464">
        <v>83.92</v>
      </c>
    </row>
    <row r="2465" spans="1:12" x14ac:dyDescent="0.3">
      <c r="A2465" t="s">
        <v>4232</v>
      </c>
      <c r="B2465">
        <v>3</v>
      </c>
      <c r="C2465">
        <v>12</v>
      </c>
      <c r="D2465">
        <v>2018</v>
      </c>
      <c r="E2465" t="s">
        <v>228</v>
      </c>
      <c r="F2465" t="s">
        <v>30</v>
      </c>
      <c r="G2465" t="s">
        <v>2725</v>
      </c>
      <c r="H2465" t="s">
        <v>14</v>
      </c>
      <c r="I2465" t="s">
        <v>90</v>
      </c>
      <c r="J2465" t="s">
        <v>4119</v>
      </c>
      <c r="K2465" t="s">
        <v>26</v>
      </c>
      <c r="L2465">
        <v>14.624000000000001</v>
      </c>
    </row>
    <row r="2466" spans="1:12" x14ac:dyDescent="0.3">
      <c r="A2466" t="s">
        <v>4232</v>
      </c>
      <c r="B2466">
        <v>3</v>
      </c>
      <c r="C2466">
        <v>12</v>
      </c>
      <c r="D2466">
        <v>2018</v>
      </c>
      <c r="E2466" t="s">
        <v>228</v>
      </c>
      <c r="F2466" t="s">
        <v>30</v>
      </c>
      <c r="G2466" t="s">
        <v>2725</v>
      </c>
      <c r="H2466" t="s">
        <v>14</v>
      </c>
      <c r="I2466" t="s">
        <v>90</v>
      </c>
      <c r="J2466" t="s">
        <v>2427</v>
      </c>
      <c r="K2466" t="s">
        <v>41</v>
      </c>
      <c r="L2466">
        <v>136.99</v>
      </c>
    </row>
    <row r="2467" spans="1:12" x14ac:dyDescent="0.3">
      <c r="A2467" t="s">
        <v>4232</v>
      </c>
      <c r="B2467">
        <v>3</v>
      </c>
      <c r="C2467">
        <v>12</v>
      </c>
      <c r="D2467">
        <v>2018</v>
      </c>
      <c r="E2467" t="s">
        <v>228</v>
      </c>
      <c r="F2467" t="s">
        <v>30</v>
      </c>
      <c r="G2467" t="s">
        <v>2725</v>
      </c>
      <c r="H2467" t="s">
        <v>14</v>
      </c>
      <c r="I2467" t="s">
        <v>90</v>
      </c>
      <c r="J2467" t="s">
        <v>1120</v>
      </c>
      <c r="K2467" t="s">
        <v>26</v>
      </c>
      <c r="L2467">
        <v>3.15</v>
      </c>
    </row>
    <row r="2468" spans="1:12" x14ac:dyDescent="0.3">
      <c r="A2468" t="s">
        <v>4233</v>
      </c>
      <c r="B2468">
        <v>4</v>
      </c>
      <c r="C2468">
        <v>5</v>
      </c>
      <c r="D2468">
        <v>2018</v>
      </c>
      <c r="E2468" t="s">
        <v>3207</v>
      </c>
      <c r="F2468" t="s">
        <v>30</v>
      </c>
      <c r="G2468" t="s">
        <v>1101</v>
      </c>
      <c r="H2468" t="s">
        <v>14</v>
      </c>
      <c r="I2468" t="s">
        <v>15</v>
      </c>
      <c r="J2468" t="s">
        <v>4234</v>
      </c>
      <c r="K2468" t="s">
        <v>26</v>
      </c>
      <c r="L2468">
        <v>9.11</v>
      </c>
    </row>
    <row r="2469" spans="1:12" x14ac:dyDescent="0.3">
      <c r="A2469" t="s">
        <v>4233</v>
      </c>
      <c r="B2469">
        <v>4</v>
      </c>
      <c r="C2469">
        <v>5</v>
      </c>
      <c r="D2469">
        <v>2018</v>
      </c>
      <c r="E2469" t="s">
        <v>3207</v>
      </c>
      <c r="F2469" t="s">
        <v>30</v>
      </c>
      <c r="G2469" t="s">
        <v>1101</v>
      </c>
      <c r="H2469" t="s">
        <v>14</v>
      </c>
      <c r="I2469" t="s">
        <v>15</v>
      </c>
      <c r="J2469" t="s">
        <v>1097</v>
      </c>
      <c r="K2469" t="s">
        <v>26</v>
      </c>
      <c r="L2469">
        <v>571.44000000000005</v>
      </c>
    </row>
    <row r="2470" spans="1:12" x14ac:dyDescent="0.3">
      <c r="A2470" t="s">
        <v>4233</v>
      </c>
      <c r="B2470">
        <v>4</v>
      </c>
      <c r="C2470">
        <v>5</v>
      </c>
      <c r="D2470">
        <v>2018</v>
      </c>
      <c r="E2470" t="s">
        <v>3207</v>
      </c>
      <c r="F2470" t="s">
        <v>30</v>
      </c>
      <c r="G2470" t="s">
        <v>1101</v>
      </c>
      <c r="H2470" t="s">
        <v>14</v>
      </c>
      <c r="I2470" t="s">
        <v>15</v>
      </c>
      <c r="J2470" t="s">
        <v>4235</v>
      </c>
      <c r="K2470" t="s">
        <v>26</v>
      </c>
      <c r="L2470">
        <v>32.4</v>
      </c>
    </row>
    <row r="2471" spans="1:12" x14ac:dyDescent="0.3">
      <c r="A2471" t="s">
        <v>4233</v>
      </c>
      <c r="B2471">
        <v>4</v>
      </c>
      <c r="C2471">
        <v>5</v>
      </c>
      <c r="D2471">
        <v>2018</v>
      </c>
      <c r="E2471" t="s">
        <v>3207</v>
      </c>
      <c r="F2471" t="s">
        <v>30</v>
      </c>
      <c r="G2471" t="s">
        <v>1101</v>
      </c>
      <c r="H2471" t="s">
        <v>14</v>
      </c>
      <c r="I2471" t="s">
        <v>15</v>
      </c>
      <c r="J2471" t="s">
        <v>3118</v>
      </c>
      <c r="K2471" t="s">
        <v>26</v>
      </c>
      <c r="L2471">
        <v>16.91</v>
      </c>
    </row>
    <row r="2472" spans="1:12" x14ac:dyDescent="0.3">
      <c r="A2472" t="s">
        <v>4236</v>
      </c>
      <c r="B2472">
        <v>22</v>
      </c>
      <c r="C2472">
        <v>1</v>
      </c>
      <c r="D2472">
        <v>2017</v>
      </c>
      <c r="E2472" t="s">
        <v>716</v>
      </c>
      <c r="F2472" t="s">
        <v>30</v>
      </c>
      <c r="G2472" t="s">
        <v>4237</v>
      </c>
      <c r="H2472" t="s">
        <v>14</v>
      </c>
      <c r="I2472" t="s">
        <v>15</v>
      </c>
      <c r="J2472" t="s">
        <v>4238</v>
      </c>
      <c r="K2472" t="s">
        <v>17</v>
      </c>
      <c r="L2472">
        <v>14.272</v>
      </c>
    </row>
    <row r="2473" spans="1:12" x14ac:dyDescent="0.3">
      <c r="A2473" t="s">
        <v>4236</v>
      </c>
      <c r="B2473">
        <v>22</v>
      </c>
      <c r="C2473">
        <v>1</v>
      </c>
      <c r="D2473">
        <v>2017</v>
      </c>
      <c r="E2473" t="s">
        <v>716</v>
      </c>
      <c r="F2473" t="s">
        <v>30</v>
      </c>
      <c r="G2473" t="s">
        <v>4237</v>
      </c>
      <c r="H2473" t="s">
        <v>14</v>
      </c>
      <c r="I2473" t="s">
        <v>15</v>
      </c>
      <c r="J2473" t="s">
        <v>3844</v>
      </c>
      <c r="K2473" t="s">
        <v>17</v>
      </c>
      <c r="L2473">
        <v>451.13600000000002</v>
      </c>
    </row>
    <row r="2474" spans="1:12" x14ac:dyDescent="0.3">
      <c r="A2474" t="s">
        <v>4236</v>
      </c>
      <c r="B2474">
        <v>22</v>
      </c>
      <c r="C2474">
        <v>1</v>
      </c>
      <c r="D2474">
        <v>2017</v>
      </c>
      <c r="E2474" t="s">
        <v>716</v>
      </c>
      <c r="F2474" t="s">
        <v>30</v>
      </c>
      <c r="G2474" t="s">
        <v>4237</v>
      </c>
      <c r="H2474" t="s">
        <v>14</v>
      </c>
      <c r="I2474" t="s">
        <v>15</v>
      </c>
      <c r="J2474" t="s">
        <v>3924</v>
      </c>
      <c r="K2474" t="s">
        <v>26</v>
      </c>
      <c r="L2474">
        <v>64.864000000000004</v>
      </c>
    </row>
    <row r="2475" spans="1:12" x14ac:dyDescent="0.3">
      <c r="A2475" t="s">
        <v>4239</v>
      </c>
      <c r="B2475">
        <v>3</v>
      </c>
      <c r="C2475">
        <v>11</v>
      </c>
      <c r="D2475">
        <v>2017</v>
      </c>
      <c r="E2475" t="s">
        <v>386</v>
      </c>
      <c r="F2475" t="s">
        <v>119</v>
      </c>
      <c r="G2475" t="s">
        <v>2662</v>
      </c>
      <c r="H2475" t="s">
        <v>14</v>
      </c>
      <c r="I2475" t="s">
        <v>24</v>
      </c>
      <c r="J2475" t="s">
        <v>4240</v>
      </c>
      <c r="K2475" t="s">
        <v>17</v>
      </c>
      <c r="L2475">
        <v>217.584</v>
      </c>
    </row>
    <row r="2476" spans="1:12" x14ac:dyDescent="0.3">
      <c r="A2476" t="s">
        <v>4239</v>
      </c>
      <c r="B2476">
        <v>3</v>
      </c>
      <c r="C2476">
        <v>11</v>
      </c>
      <c r="D2476">
        <v>2017</v>
      </c>
      <c r="E2476" t="s">
        <v>386</v>
      </c>
      <c r="F2476" t="s">
        <v>119</v>
      </c>
      <c r="G2476" t="s">
        <v>2662</v>
      </c>
      <c r="H2476" t="s">
        <v>14</v>
      </c>
      <c r="I2476" t="s">
        <v>24</v>
      </c>
      <c r="J2476" t="s">
        <v>4241</v>
      </c>
      <c r="K2476" t="s">
        <v>41</v>
      </c>
      <c r="L2476">
        <v>82.95</v>
      </c>
    </row>
    <row r="2477" spans="1:12" x14ac:dyDescent="0.3">
      <c r="A2477" t="s">
        <v>4239</v>
      </c>
      <c r="B2477">
        <v>3</v>
      </c>
      <c r="C2477">
        <v>11</v>
      </c>
      <c r="D2477">
        <v>2017</v>
      </c>
      <c r="E2477" t="s">
        <v>386</v>
      </c>
      <c r="F2477" t="s">
        <v>119</v>
      </c>
      <c r="G2477" t="s">
        <v>2662</v>
      </c>
      <c r="H2477" t="s">
        <v>14</v>
      </c>
      <c r="I2477" t="s">
        <v>24</v>
      </c>
      <c r="J2477" t="s">
        <v>4242</v>
      </c>
      <c r="K2477" t="s">
        <v>26</v>
      </c>
      <c r="L2477">
        <v>87.71</v>
      </c>
    </row>
    <row r="2478" spans="1:12" x14ac:dyDescent="0.3">
      <c r="A2478" t="s">
        <v>4239</v>
      </c>
      <c r="B2478">
        <v>3</v>
      </c>
      <c r="C2478">
        <v>11</v>
      </c>
      <c r="D2478">
        <v>2017</v>
      </c>
      <c r="E2478" t="s">
        <v>386</v>
      </c>
      <c r="F2478" t="s">
        <v>119</v>
      </c>
      <c r="G2478" t="s">
        <v>2662</v>
      </c>
      <c r="H2478" t="s">
        <v>14</v>
      </c>
      <c r="I2478" t="s">
        <v>24</v>
      </c>
      <c r="J2478" t="s">
        <v>4207</v>
      </c>
      <c r="K2478" t="s">
        <v>26</v>
      </c>
      <c r="L2478">
        <v>1101.48</v>
      </c>
    </row>
    <row r="2479" spans="1:12" x14ac:dyDescent="0.3">
      <c r="A2479" t="s">
        <v>4243</v>
      </c>
      <c r="B2479">
        <v>4</v>
      </c>
      <c r="C2479">
        <v>9</v>
      </c>
      <c r="D2479">
        <v>2018</v>
      </c>
      <c r="E2479" t="s">
        <v>1330</v>
      </c>
      <c r="F2479" t="s">
        <v>12</v>
      </c>
      <c r="G2479" t="s">
        <v>4244</v>
      </c>
      <c r="H2479" t="s">
        <v>23</v>
      </c>
      <c r="I2479" t="s">
        <v>24</v>
      </c>
      <c r="J2479" t="s">
        <v>1709</v>
      </c>
      <c r="K2479" t="s">
        <v>17</v>
      </c>
      <c r="L2479">
        <v>1322.3520000000001</v>
      </c>
    </row>
    <row r="2480" spans="1:12" x14ac:dyDescent="0.3">
      <c r="A2480" t="s">
        <v>4245</v>
      </c>
      <c r="B2480">
        <v>13</v>
      </c>
      <c r="C2480">
        <v>9</v>
      </c>
      <c r="D2480">
        <v>2015</v>
      </c>
      <c r="E2480" t="s">
        <v>498</v>
      </c>
      <c r="F2480" t="s">
        <v>30</v>
      </c>
      <c r="G2480" t="s">
        <v>2668</v>
      </c>
      <c r="H2480" t="s">
        <v>14</v>
      </c>
      <c r="I2480" t="s">
        <v>90</v>
      </c>
      <c r="J2480" t="s">
        <v>39</v>
      </c>
      <c r="K2480" t="s">
        <v>26</v>
      </c>
      <c r="L2480">
        <v>5.46</v>
      </c>
    </row>
    <row r="2481" spans="1:12" x14ac:dyDescent="0.3">
      <c r="A2481" t="s">
        <v>4246</v>
      </c>
      <c r="B2481">
        <v>19</v>
      </c>
      <c r="C2481">
        <v>6</v>
      </c>
      <c r="D2481">
        <v>2018</v>
      </c>
      <c r="E2481" t="s">
        <v>3249</v>
      </c>
      <c r="F2481" t="s">
        <v>30</v>
      </c>
      <c r="G2481" t="s">
        <v>2394</v>
      </c>
      <c r="H2481" t="s">
        <v>14</v>
      </c>
      <c r="I2481" t="s">
        <v>61</v>
      </c>
      <c r="J2481" t="s">
        <v>4247</v>
      </c>
      <c r="K2481" t="s">
        <v>26</v>
      </c>
      <c r="L2481">
        <v>11.183999999999999</v>
      </c>
    </row>
    <row r="2482" spans="1:12" x14ac:dyDescent="0.3">
      <c r="A2482" t="s">
        <v>4246</v>
      </c>
      <c r="B2482">
        <v>19</v>
      </c>
      <c r="C2482">
        <v>6</v>
      </c>
      <c r="D2482">
        <v>2018</v>
      </c>
      <c r="E2482" t="s">
        <v>3249</v>
      </c>
      <c r="F2482" t="s">
        <v>30</v>
      </c>
      <c r="G2482" t="s">
        <v>2394</v>
      </c>
      <c r="H2482" t="s">
        <v>14</v>
      </c>
      <c r="I2482" t="s">
        <v>61</v>
      </c>
      <c r="J2482" t="s">
        <v>257</v>
      </c>
      <c r="K2482" t="s">
        <v>26</v>
      </c>
      <c r="L2482">
        <v>153.584</v>
      </c>
    </row>
    <row r="2483" spans="1:12" x14ac:dyDescent="0.3">
      <c r="A2483" t="s">
        <v>4248</v>
      </c>
      <c r="B2483">
        <v>24</v>
      </c>
      <c r="C2483">
        <v>12</v>
      </c>
      <c r="D2483">
        <v>2018</v>
      </c>
      <c r="E2483" t="s">
        <v>4249</v>
      </c>
      <c r="F2483" t="s">
        <v>30</v>
      </c>
      <c r="G2483" t="s">
        <v>709</v>
      </c>
      <c r="H2483" t="s">
        <v>14</v>
      </c>
      <c r="I2483" t="s">
        <v>24</v>
      </c>
      <c r="J2483" t="s">
        <v>2199</v>
      </c>
      <c r="K2483" t="s">
        <v>26</v>
      </c>
      <c r="L2483">
        <v>1003.62</v>
      </c>
    </row>
    <row r="2484" spans="1:12" x14ac:dyDescent="0.3">
      <c r="A2484" t="s">
        <v>4250</v>
      </c>
      <c r="B2484">
        <v>28</v>
      </c>
      <c r="C2484">
        <v>8</v>
      </c>
      <c r="D2484">
        <v>2018</v>
      </c>
      <c r="E2484" t="s">
        <v>1329</v>
      </c>
      <c r="F2484" t="s">
        <v>30</v>
      </c>
      <c r="G2484" t="s">
        <v>4082</v>
      </c>
      <c r="H2484" t="s">
        <v>60</v>
      </c>
      <c r="I2484" t="s">
        <v>24</v>
      </c>
      <c r="J2484" t="s">
        <v>4251</v>
      </c>
      <c r="K2484" t="s">
        <v>41</v>
      </c>
      <c r="L2484">
        <v>35.167999999999999</v>
      </c>
    </row>
    <row r="2485" spans="1:12" x14ac:dyDescent="0.3">
      <c r="A2485" t="s">
        <v>4250</v>
      </c>
      <c r="B2485">
        <v>28</v>
      </c>
      <c r="C2485">
        <v>8</v>
      </c>
      <c r="D2485">
        <v>2018</v>
      </c>
      <c r="E2485" t="s">
        <v>1329</v>
      </c>
      <c r="F2485" t="s">
        <v>30</v>
      </c>
      <c r="G2485" t="s">
        <v>4082</v>
      </c>
      <c r="H2485" t="s">
        <v>60</v>
      </c>
      <c r="I2485" t="s">
        <v>24</v>
      </c>
      <c r="J2485" t="s">
        <v>977</v>
      </c>
      <c r="K2485" t="s">
        <v>17</v>
      </c>
      <c r="L2485">
        <v>1137.75</v>
      </c>
    </row>
    <row r="2486" spans="1:12" x14ac:dyDescent="0.3">
      <c r="A2486" t="s">
        <v>4250</v>
      </c>
      <c r="B2486">
        <v>28</v>
      </c>
      <c r="C2486">
        <v>8</v>
      </c>
      <c r="D2486">
        <v>2018</v>
      </c>
      <c r="E2486" t="s">
        <v>1329</v>
      </c>
      <c r="F2486" t="s">
        <v>30</v>
      </c>
      <c r="G2486" t="s">
        <v>4082</v>
      </c>
      <c r="H2486" t="s">
        <v>60</v>
      </c>
      <c r="I2486" t="s">
        <v>24</v>
      </c>
      <c r="J2486" t="s">
        <v>1253</v>
      </c>
      <c r="K2486" t="s">
        <v>26</v>
      </c>
      <c r="L2486">
        <v>99.68</v>
      </c>
    </row>
    <row r="2487" spans="1:12" x14ac:dyDescent="0.3">
      <c r="A2487" t="s">
        <v>4250</v>
      </c>
      <c r="B2487">
        <v>28</v>
      </c>
      <c r="C2487">
        <v>8</v>
      </c>
      <c r="D2487">
        <v>2018</v>
      </c>
      <c r="E2487" t="s">
        <v>1329</v>
      </c>
      <c r="F2487" t="s">
        <v>30</v>
      </c>
      <c r="G2487" t="s">
        <v>4082</v>
      </c>
      <c r="H2487" t="s">
        <v>60</v>
      </c>
      <c r="I2487" t="s">
        <v>24</v>
      </c>
      <c r="J2487" t="s">
        <v>1263</v>
      </c>
      <c r="K2487" t="s">
        <v>26</v>
      </c>
      <c r="L2487">
        <v>5.56</v>
      </c>
    </row>
    <row r="2488" spans="1:12" x14ac:dyDescent="0.3">
      <c r="A2488" t="s">
        <v>4252</v>
      </c>
      <c r="B2488">
        <v>2</v>
      </c>
      <c r="C2488">
        <v>1</v>
      </c>
      <c r="D2488">
        <v>2016</v>
      </c>
      <c r="E2488" t="s">
        <v>796</v>
      </c>
      <c r="F2488" t="s">
        <v>12</v>
      </c>
      <c r="G2488" t="s">
        <v>713</v>
      </c>
      <c r="H2488" t="s">
        <v>23</v>
      </c>
      <c r="I2488" t="s">
        <v>90</v>
      </c>
      <c r="J2488" t="s">
        <v>4253</v>
      </c>
      <c r="K2488" t="s">
        <v>26</v>
      </c>
      <c r="L2488">
        <v>85.52</v>
      </c>
    </row>
    <row r="2489" spans="1:12" x14ac:dyDescent="0.3">
      <c r="A2489" t="s">
        <v>4252</v>
      </c>
      <c r="B2489">
        <v>2</v>
      </c>
      <c r="C2489">
        <v>1</v>
      </c>
      <c r="D2489">
        <v>2016</v>
      </c>
      <c r="E2489" t="s">
        <v>796</v>
      </c>
      <c r="F2489" t="s">
        <v>12</v>
      </c>
      <c r="G2489" t="s">
        <v>713</v>
      </c>
      <c r="H2489" t="s">
        <v>23</v>
      </c>
      <c r="I2489" t="s">
        <v>90</v>
      </c>
      <c r="J2489" t="s">
        <v>4254</v>
      </c>
      <c r="K2489" t="s">
        <v>26</v>
      </c>
      <c r="L2489">
        <v>9.84</v>
      </c>
    </row>
    <row r="2490" spans="1:12" x14ac:dyDescent="0.3">
      <c r="A2490" t="s">
        <v>4252</v>
      </c>
      <c r="B2490">
        <v>2</v>
      </c>
      <c r="C2490">
        <v>1</v>
      </c>
      <c r="D2490">
        <v>2016</v>
      </c>
      <c r="E2490" t="s">
        <v>796</v>
      </c>
      <c r="F2490" t="s">
        <v>12</v>
      </c>
      <c r="G2490" t="s">
        <v>713</v>
      </c>
      <c r="H2490" t="s">
        <v>23</v>
      </c>
      <c r="I2490" t="s">
        <v>90</v>
      </c>
      <c r="J2490" t="s">
        <v>3995</v>
      </c>
      <c r="K2490" t="s">
        <v>26</v>
      </c>
      <c r="L2490">
        <v>20.04</v>
      </c>
    </row>
    <row r="2491" spans="1:12" x14ac:dyDescent="0.3">
      <c r="A2491" t="s">
        <v>4255</v>
      </c>
      <c r="B2491">
        <v>9</v>
      </c>
      <c r="C2491">
        <v>10</v>
      </c>
      <c r="D2491">
        <v>2016</v>
      </c>
      <c r="E2491" t="s">
        <v>1948</v>
      </c>
      <c r="F2491" t="s">
        <v>12</v>
      </c>
      <c r="G2491" t="s">
        <v>4256</v>
      </c>
      <c r="H2491" t="s">
        <v>14</v>
      </c>
      <c r="I2491" t="s">
        <v>90</v>
      </c>
      <c r="J2491" t="s">
        <v>4257</v>
      </c>
      <c r="K2491" t="s">
        <v>41</v>
      </c>
      <c r="L2491">
        <v>631.96</v>
      </c>
    </row>
    <row r="2492" spans="1:12" x14ac:dyDescent="0.3">
      <c r="A2492" t="s">
        <v>4255</v>
      </c>
      <c r="B2492">
        <v>9</v>
      </c>
      <c r="C2492">
        <v>10</v>
      </c>
      <c r="D2492">
        <v>2016</v>
      </c>
      <c r="E2492" t="s">
        <v>1948</v>
      </c>
      <c r="F2492" t="s">
        <v>12</v>
      </c>
      <c r="G2492" t="s">
        <v>4256</v>
      </c>
      <c r="H2492" t="s">
        <v>14</v>
      </c>
      <c r="I2492" t="s">
        <v>90</v>
      </c>
      <c r="J2492" t="s">
        <v>4258</v>
      </c>
      <c r="K2492" t="s">
        <v>26</v>
      </c>
      <c r="L2492">
        <v>23.92</v>
      </c>
    </row>
    <row r="2493" spans="1:12" x14ac:dyDescent="0.3">
      <c r="A2493" t="s">
        <v>4259</v>
      </c>
      <c r="B2493">
        <v>13</v>
      </c>
      <c r="C2493">
        <v>12</v>
      </c>
      <c r="D2493">
        <v>2015</v>
      </c>
      <c r="E2493" t="s">
        <v>2007</v>
      </c>
      <c r="F2493" t="s">
        <v>12</v>
      </c>
      <c r="G2493" t="s">
        <v>298</v>
      </c>
      <c r="H2493" t="s">
        <v>14</v>
      </c>
      <c r="I2493" t="s">
        <v>24</v>
      </c>
      <c r="J2493" t="s">
        <v>3377</v>
      </c>
      <c r="K2493" t="s">
        <v>26</v>
      </c>
      <c r="L2493">
        <v>90.24</v>
      </c>
    </row>
    <row r="2494" spans="1:12" x14ac:dyDescent="0.3">
      <c r="A2494" t="s">
        <v>4260</v>
      </c>
      <c r="B2494">
        <v>19</v>
      </c>
      <c r="C2494">
        <v>11</v>
      </c>
      <c r="D2494">
        <v>2015</v>
      </c>
      <c r="E2494" t="s">
        <v>3169</v>
      </c>
      <c r="F2494" t="s">
        <v>30</v>
      </c>
      <c r="G2494" t="s">
        <v>4261</v>
      </c>
      <c r="H2494" t="s">
        <v>14</v>
      </c>
      <c r="I2494" t="s">
        <v>90</v>
      </c>
      <c r="J2494" t="s">
        <v>3507</v>
      </c>
      <c r="K2494" t="s">
        <v>41</v>
      </c>
      <c r="L2494">
        <v>4548.8100000000004</v>
      </c>
    </row>
    <row r="2495" spans="1:12" x14ac:dyDescent="0.3">
      <c r="A2495" t="s">
        <v>4262</v>
      </c>
      <c r="B2495">
        <v>10</v>
      </c>
      <c r="C2495">
        <v>9</v>
      </c>
      <c r="D2495">
        <v>2017</v>
      </c>
      <c r="E2495" t="s">
        <v>808</v>
      </c>
      <c r="F2495" t="s">
        <v>12</v>
      </c>
      <c r="G2495" t="s">
        <v>2606</v>
      </c>
      <c r="H2495" t="s">
        <v>14</v>
      </c>
      <c r="I2495" t="s">
        <v>61</v>
      </c>
      <c r="J2495" t="s">
        <v>2473</v>
      </c>
      <c r="K2495" t="s">
        <v>17</v>
      </c>
      <c r="L2495">
        <v>300.93</v>
      </c>
    </row>
    <row r="2496" spans="1:12" x14ac:dyDescent="0.3">
      <c r="A2496" t="s">
        <v>4262</v>
      </c>
      <c r="B2496">
        <v>10</v>
      </c>
      <c r="C2496">
        <v>9</v>
      </c>
      <c r="D2496">
        <v>2017</v>
      </c>
      <c r="E2496" t="s">
        <v>808</v>
      </c>
      <c r="F2496" t="s">
        <v>12</v>
      </c>
      <c r="G2496" t="s">
        <v>2606</v>
      </c>
      <c r="H2496" t="s">
        <v>14</v>
      </c>
      <c r="I2496" t="s">
        <v>61</v>
      </c>
      <c r="J2496" t="s">
        <v>3509</v>
      </c>
      <c r="K2496" t="s">
        <v>41</v>
      </c>
      <c r="L2496">
        <v>719.96</v>
      </c>
    </row>
    <row r="2497" spans="1:12" x14ac:dyDescent="0.3">
      <c r="A2497" t="s">
        <v>4263</v>
      </c>
      <c r="B2497">
        <v>16</v>
      </c>
      <c r="C2497">
        <v>6</v>
      </c>
      <c r="D2497">
        <v>2015</v>
      </c>
      <c r="E2497" t="s">
        <v>1066</v>
      </c>
      <c r="F2497" t="s">
        <v>30</v>
      </c>
      <c r="G2497" t="s">
        <v>4264</v>
      </c>
      <c r="H2497" t="s">
        <v>14</v>
      </c>
      <c r="I2497" t="s">
        <v>61</v>
      </c>
      <c r="J2497" t="s">
        <v>1147</v>
      </c>
      <c r="K2497" t="s">
        <v>17</v>
      </c>
      <c r="L2497">
        <v>647.84</v>
      </c>
    </row>
    <row r="2498" spans="1:12" x14ac:dyDescent="0.3">
      <c r="A2498" t="s">
        <v>4265</v>
      </c>
      <c r="B2498">
        <v>26</v>
      </c>
      <c r="C2498">
        <v>9</v>
      </c>
      <c r="D2498">
        <v>2016</v>
      </c>
      <c r="E2498" t="s">
        <v>2942</v>
      </c>
      <c r="F2498" t="s">
        <v>30</v>
      </c>
      <c r="G2498" t="s">
        <v>2195</v>
      </c>
      <c r="H2498" t="s">
        <v>60</v>
      </c>
      <c r="I2498" t="s">
        <v>24</v>
      </c>
      <c r="J2498" t="s">
        <v>248</v>
      </c>
      <c r="K2498" t="s">
        <v>26</v>
      </c>
      <c r="L2498">
        <v>64.17</v>
      </c>
    </row>
    <row r="2499" spans="1:12" x14ac:dyDescent="0.3">
      <c r="A2499" t="s">
        <v>4265</v>
      </c>
      <c r="B2499">
        <v>26</v>
      </c>
      <c r="C2499">
        <v>9</v>
      </c>
      <c r="D2499">
        <v>2016</v>
      </c>
      <c r="E2499" t="s">
        <v>2942</v>
      </c>
      <c r="F2499" t="s">
        <v>30</v>
      </c>
      <c r="G2499" t="s">
        <v>2195</v>
      </c>
      <c r="H2499" t="s">
        <v>60</v>
      </c>
      <c r="I2499" t="s">
        <v>24</v>
      </c>
      <c r="J2499" t="s">
        <v>1827</v>
      </c>
      <c r="K2499" t="s">
        <v>26</v>
      </c>
      <c r="L2499">
        <v>124.46</v>
      </c>
    </row>
    <row r="2500" spans="1:12" x14ac:dyDescent="0.3">
      <c r="A2500" t="s">
        <v>4266</v>
      </c>
      <c r="B2500">
        <v>19</v>
      </c>
      <c r="C2500">
        <v>5</v>
      </c>
      <c r="D2500">
        <v>2017</v>
      </c>
      <c r="E2500" t="s">
        <v>1803</v>
      </c>
      <c r="F2500" t="s">
        <v>30</v>
      </c>
      <c r="G2500" t="s">
        <v>2408</v>
      </c>
      <c r="H2500" t="s">
        <v>23</v>
      </c>
      <c r="I2500" t="s">
        <v>24</v>
      </c>
      <c r="J2500" t="s">
        <v>3769</v>
      </c>
      <c r="K2500" t="s">
        <v>26</v>
      </c>
      <c r="L2500">
        <v>9.5839999999999996</v>
      </c>
    </row>
    <row r="2501" spans="1:12" x14ac:dyDescent="0.3">
      <c r="A2501" t="s">
        <v>4267</v>
      </c>
      <c r="B2501">
        <v>22</v>
      </c>
      <c r="C2501">
        <v>6</v>
      </c>
      <c r="D2501">
        <v>2018</v>
      </c>
      <c r="E2501" t="s">
        <v>1576</v>
      </c>
      <c r="F2501" t="s">
        <v>119</v>
      </c>
      <c r="G2501" t="s">
        <v>2668</v>
      </c>
      <c r="H2501" t="s">
        <v>14</v>
      </c>
      <c r="I2501" t="s">
        <v>15</v>
      </c>
      <c r="J2501" t="s">
        <v>4268</v>
      </c>
      <c r="K2501" t="s">
        <v>26</v>
      </c>
      <c r="L2501">
        <v>37.607999999999997</v>
      </c>
    </row>
    <row r="2502" spans="1:12" x14ac:dyDescent="0.3">
      <c r="A2502" t="s">
        <v>4269</v>
      </c>
      <c r="B2502">
        <v>17</v>
      </c>
      <c r="C2502">
        <v>6</v>
      </c>
      <c r="D2502">
        <v>2018</v>
      </c>
      <c r="E2502" t="s">
        <v>297</v>
      </c>
      <c r="F2502" t="s">
        <v>119</v>
      </c>
      <c r="G2502" t="s">
        <v>4270</v>
      </c>
      <c r="H2502" t="s">
        <v>23</v>
      </c>
      <c r="I2502" t="s">
        <v>61</v>
      </c>
      <c r="J2502" t="s">
        <v>2447</v>
      </c>
      <c r="K2502" t="s">
        <v>26</v>
      </c>
      <c r="L2502">
        <v>12.224</v>
      </c>
    </row>
    <row r="2503" spans="1:12" x14ac:dyDescent="0.3">
      <c r="A2503" t="s">
        <v>4269</v>
      </c>
      <c r="B2503">
        <v>17</v>
      </c>
      <c r="C2503">
        <v>6</v>
      </c>
      <c r="D2503">
        <v>2018</v>
      </c>
      <c r="E2503" t="s">
        <v>297</v>
      </c>
      <c r="F2503" t="s">
        <v>119</v>
      </c>
      <c r="G2503" t="s">
        <v>4270</v>
      </c>
      <c r="H2503" t="s">
        <v>23</v>
      </c>
      <c r="I2503" t="s">
        <v>61</v>
      </c>
      <c r="J2503" t="s">
        <v>1761</v>
      </c>
      <c r="K2503" t="s">
        <v>26</v>
      </c>
      <c r="L2503">
        <v>2.3039999999999998</v>
      </c>
    </row>
    <row r="2504" spans="1:12" x14ac:dyDescent="0.3">
      <c r="A2504" t="s">
        <v>4269</v>
      </c>
      <c r="B2504">
        <v>17</v>
      </c>
      <c r="C2504">
        <v>6</v>
      </c>
      <c r="D2504">
        <v>2018</v>
      </c>
      <c r="E2504" t="s">
        <v>297</v>
      </c>
      <c r="F2504" t="s">
        <v>119</v>
      </c>
      <c r="G2504" t="s">
        <v>4270</v>
      </c>
      <c r="H2504" t="s">
        <v>23</v>
      </c>
      <c r="I2504" t="s">
        <v>61</v>
      </c>
      <c r="J2504" t="s">
        <v>1943</v>
      </c>
      <c r="K2504" t="s">
        <v>26</v>
      </c>
      <c r="L2504">
        <v>9.36</v>
      </c>
    </row>
    <row r="2505" spans="1:12" x14ac:dyDescent="0.3">
      <c r="A2505" t="s">
        <v>4271</v>
      </c>
      <c r="B2505">
        <v>14</v>
      </c>
      <c r="C2505">
        <v>11</v>
      </c>
      <c r="D2505">
        <v>2017</v>
      </c>
      <c r="E2505" t="s">
        <v>1624</v>
      </c>
      <c r="F2505" t="s">
        <v>30</v>
      </c>
      <c r="G2505" t="s">
        <v>4272</v>
      </c>
      <c r="H2505" t="s">
        <v>14</v>
      </c>
      <c r="I2505" t="s">
        <v>24</v>
      </c>
      <c r="J2505" t="s">
        <v>3814</v>
      </c>
      <c r="K2505" t="s">
        <v>26</v>
      </c>
      <c r="L2505">
        <v>7.38</v>
      </c>
    </row>
    <row r="2506" spans="1:12" x14ac:dyDescent="0.3">
      <c r="A2506" t="s">
        <v>4273</v>
      </c>
      <c r="B2506">
        <v>25</v>
      </c>
      <c r="C2506">
        <v>7</v>
      </c>
      <c r="D2506">
        <v>2015</v>
      </c>
      <c r="E2506" t="s">
        <v>943</v>
      </c>
      <c r="F2506" t="s">
        <v>12</v>
      </c>
      <c r="G2506" t="s">
        <v>656</v>
      </c>
      <c r="H2506" t="s">
        <v>14</v>
      </c>
      <c r="I2506" t="s">
        <v>24</v>
      </c>
      <c r="J2506" t="s">
        <v>679</v>
      </c>
      <c r="K2506" t="s">
        <v>26</v>
      </c>
      <c r="L2506">
        <v>53.72</v>
      </c>
    </row>
    <row r="2507" spans="1:12" x14ac:dyDescent="0.3">
      <c r="A2507" t="s">
        <v>4273</v>
      </c>
      <c r="B2507">
        <v>25</v>
      </c>
      <c r="C2507">
        <v>7</v>
      </c>
      <c r="D2507">
        <v>2015</v>
      </c>
      <c r="E2507" t="s">
        <v>943</v>
      </c>
      <c r="F2507" t="s">
        <v>12</v>
      </c>
      <c r="G2507" t="s">
        <v>656</v>
      </c>
      <c r="H2507" t="s">
        <v>14</v>
      </c>
      <c r="I2507" t="s">
        <v>24</v>
      </c>
      <c r="J2507" t="s">
        <v>4274</v>
      </c>
      <c r="K2507" t="s">
        <v>26</v>
      </c>
      <c r="L2507">
        <v>8187.65</v>
      </c>
    </row>
    <row r="2508" spans="1:12" x14ac:dyDescent="0.3">
      <c r="A2508" t="s">
        <v>4273</v>
      </c>
      <c r="B2508">
        <v>25</v>
      </c>
      <c r="C2508">
        <v>7</v>
      </c>
      <c r="D2508">
        <v>2015</v>
      </c>
      <c r="E2508" t="s">
        <v>943</v>
      </c>
      <c r="F2508" t="s">
        <v>12</v>
      </c>
      <c r="G2508" t="s">
        <v>656</v>
      </c>
      <c r="H2508" t="s">
        <v>14</v>
      </c>
      <c r="I2508" t="s">
        <v>24</v>
      </c>
      <c r="J2508" t="s">
        <v>659</v>
      </c>
      <c r="K2508" t="s">
        <v>17</v>
      </c>
      <c r="L2508">
        <v>77.92</v>
      </c>
    </row>
    <row r="2509" spans="1:12" x14ac:dyDescent="0.3">
      <c r="A2509" t="s">
        <v>4275</v>
      </c>
      <c r="B2509">
        <v>2</v>
      </c>
      <c r="C2509">
        <v>7</v>
      </c>
      <c r="D2509">
        <v>2016</v>
      </c>
      <c r="E2509" t="s">
        <v>4276</v>
      </c>
      <c r="F2509" t="s">
        <v>930</v>
      </c>
      <c r="G2509" t="s">
        <v>3886</v>
      </c>
      <c r="H2509" t="s">
        <v>14</v>
      </c>
      <c r="I2509" t="s">
        <v>61</v>
      </c>
      <c r="J2509" t="s">
        <v>4277</v>
      </c>
      <c r="K2509" t="s">
        <v>26</v>
      </c>
      <c r="L2509">
        <v>32.783999999999999</v>
      </c>
    </row>
    <row r="2510" spans="1:12" x14ac:dyDescent="0.3">
      <c r="A2510" t="s">
        <v>4278</v>
      </c>
      <c r="B2510">
        <v>2</v>
      </c>
      <c r="C2510">
        <v>3</v>
      </c>
      <c r="D2510">
        <v>2018</v>
      </c>
      <c r="E2510" t="s">
        <v>913</v>
      </c>
      <c r="F2510" t="s">
        <v>30</v>
      </c>
      <c r="G2510" t="s">
        <v>1251</v>
      </c>
      <c r="H2510" t="s">
        <v>23</v>
      </c>
      <c r="I2510" t="s">
        <v>24</v>
      </c>
      <c r="J2510" t="s">
        <v>4279</v>
      </c>
      <c r="K2510" t="s">
        <v>41</v>
      </c>
      <c r="L2510">
        <v>196.77600000000001</v>
      </c>
    </row>
    <row r="2511" spans="1:12" x14ac:dyDescent="0.3">
      <c r="A2511" t="s">
        <v>4278</v>
      </c>
      <c r="B2511">
        <v>2</v>
      </c>
      <c r="C2511">
        <v>3</v>
      </c>
      <c r="D2511">
        <v>2018</v>
      </c>
      <c r="E2511" t="s">
        <v>913</v>
      </c>
      <c r="F2511" t="s">
        <v>30</v>
      </c>
      <c r="G2511" t="s">
        <v>1251</v>
      </c>
      <c r="H2511" t="s">
        <v>23</v>
      </c>
      <c r="I2511" t="s">
        <v>24</v>
      </c>
      <c r="J2511" t="s">
        <v>2676</v>
      </c>
      <c r="K2511" t="s">
        <v>41</v>
      </c>
      <c r="L2511">
        <v>479.94</v>
      </c>
    </row>
    <row r="2512" spans="1:12" x14ac:dyDescent="0.3">
      <c r="A2512" t="s">
        <v>4280</v>
      </c>
      <c r="B2512">
        <v>18</v>
      </c>
      <c r="C2512">
        <v>11</v>
      </c>
      <c r="D2512">
        <v>2017</v>
      </c>
      <c r="E2512" t="s">
        <v>4282</v>
      </c>
      <c r="F2512" t="s">
        <v>30</v>
      </c>
      <c r="G2512" t="s">
        <v>3940</v>
      </c>
      <c r="H2512" t="s">
        <v>60</v>
      </c>
      <c r="I2512" t="s">
        <v>61</v>
      </c>
      <c r="J2512" t="s">
        <v>4283</v>
      </c>
      <c r="K2512" t="s">
        <v>26</v>
      </c>
      <c r="L2512">
        <v>1117.92</v>
      </c>
    </row>
    <row r="2513" spans="1:12" x14ac:dyDescent="0.3">
      <c r="A2513" t="s">
        <v>4284</v>
      </c>
      <c r="B2513">
        <v>18</v>
      </c>
      <c r="C2513">
        <v>4</v>
      </c>
      <c r="D2513">
        <v>2016</v>
      </c>
      <c r="E2513" t="s">
        <v>3790</v>
      </c>
      <c r="F2513" t="s">
        <v>119</v>
      </c>
      <c r="G2513" t="s">
        <v>4090</v>
      </c>
      <c r="H2513" t="s">
        <v>14</v>
      </c>
      <c r="I2513" t="s">
        <v>15</v>
      </c>
      <c r="J2513" t="s">
        <v>2743</v>
      </c>
      <c r="K2513" t="s">
        <v>41</v>
      </c>
      <c r="L2513">
        <v>106.5</v>
      </c>
    </row>
    <row r="2514" spans="1:12" x14ac:dyDescent="0.3">
      <c r="A2514" t="s">
        <v>4285</v>
      </c>
      <c r="B2514">
        <v>2</v>
      </c>
      <c r="C2514">
        <v>12</v>
      </c>
      <c r="D2514">
        <v>2018</v>
      </c>
      <c r="E2514" t="s">
        <v>4286</v>
      </c>
      <c r="F2514" t="s">
        <v>30</v>
      </c>
      <c r="G2514" t="s">
        <v>4287</v>
      </c>
      <c r="H2514" t="s">
        <v>60</v>
      </c>
      <c r="I2514" t="s">
        <v>15</v>
      </c>
      <c r="J2514" t="s">
        <v>1332</v>
      </c>
      <c r="K2514" t="s">
        <v>26</v>
      </c>
      <c r="L2514">
        <v>45.66</v>
      </c>
    </row>
    <row r="2515" spans="1:12" x14ac:dyDescent="0.3">
      <c r="A2515" t="s">
        <v>4288</v>
      </c>
      <c r="B2515">
        <v>11</v>
      </c>
      <c r="C2515">
        <v>11</v>
      </c>
      <c r="D2515">
        <v>2017</v>
      </c>
      <c r="E2515" t="s">
        <v>2260</v>
      </c>
      <c r="F2515" t="s">
        <v>30</v>
      </c>
      <c r="G2515" t="s">
        <v>1109</v>
      </c>
      <c r="H2515" t="s">
        <v>23</v>
      </c>
      <c r="I2515" t="s">
        <v>61</v>
      </c>
      <c r="J2515" t="s">
        <v>3172</v>
      </c>
      <c r="K2515" t="s">
        <v>41</v>
      </c>
      <c r="L2515">
        <v>95.968000000000004</v>
      </c>
    </row>
    <row r="2516" spans="1:12" x14ac:dyDescent="0.3">
      <c r="A2516" t="s">
        <v>4288</v>
      </c>
      <c r="B2516">
        <v>11</v>
      </c>
      <c r="C2516">
        <v>11</v>
      </c>
      <c r="D2516">
        <v>2017</v>
      </c>
      <c r="E2516" t="s">
        <v>2260</v>
      </c>
      <c r="F2516" t="s">
        <v>30</v>
      </c>
      <c r="G2516" t="s">
        <v>1109</v>
      </c>
      <c r="H2516" t="s">
        <v>23</v>
      </c>
      <c r="I2516" t="s">
        <v>61</v>
      </c>
      <c r="J2516" t="s">
        <v>2577</v>
      </c>
      <c r="K2516" t="s">
        <v>17</v>
      </c>
      <c r="L2516">
        <v>47.991999999999997</v>
      </c>
    </row>
    <row r="2517" spans="1:12" x14ac:dyDescent="0.3">
      <c r="A2517" t="s">
        <v>4289</v>
      </c>
      <c r="B2517">
        <v>5</v>
      </c>
      <c r="C2517">
        <v>9</v>
      </c>
      <c r="D2517">
        <v>2015</v>
      </c>
      <c r="E2517" t="s">
        <v>4290</v>
      </c>
      <c r="F2517" t="s">
        <v>30</v>
      </c>
      <c r="G2517" t="s">
        <v>2630</v>
      </c>
      <c r="H2517" t="s">
        <v>14</v>
      </c>
      <c r="I2517" t="s">
        <v>90</v>
      </c>
      <c r="J2517" t="s">
        <v>1555</v>
      </c>
      <c r="K2517" t="s">
        <v>26</v>
      </c>
      <c r="L2517">
        <v>264.32</v>
      </c>
    </row>
    <row r="2518" spans="1:12" x14ac:dyDescent="0.3">
      <c r="A2518" t="s">
        <v>4291</v>
      </c>
      <c r="B2518">
        <v>15</v>
      </c>
      <c r="C2518">
        <v>11</v>
      </c>
      <c r="D2518">
        <v>2015</v>
      </c>
      <c r="E2518" t="s">
        <v>4292</v>
      </c>
      <c r="F2518" t="s">
        <v>30</v>
      </c>
      <c r="G2518" t="s">
        <v>1753</v>
      </c>
      <c r="H2518" t="s">
        <v>14</v>
      </c>
      <c r="I2518" t="s">
        <v>61</v>
      </c>
      <c r="J2518" t="s">
        <v>2871</v>
      </c>
      <c r="K2518" t="s">
        <v>26</v>
      </c>
      <c r="L2518">
        <v>604.65599999999995</v>
      </c>
    </row>
    <row r="2519" spans="1:12" x14ac:dyDescent="0.3">
      <c r="A2519" t="s">
        <v>4293</v>
      </c>
      <c r="B2519">
        <v>2</v>
      </c>
      <c r="C2519">
        <v>5</v>
      </c>
      <c r="D2519">
        <v>2018</v>
      </c>
      <c r="E2519" t="s">
        <v>4295</v>
      </c>
      <c r="F2519" t="s">
        <v>30</v>
      </c>
      <c r="G2519" t="s">
        <v>392</v>
      </c>
      <c r="H2519" t="s">
        <v>23</v>
      </c>
      <c r="I2519" t="s">
        <v>90</v>
      </c>
      <c r="J2519" t="s">
        <v>2323</v>
      </c>
      <c r="K2519" t="s">
        <v>17</v>
      </c>
      <c r="L2519">
        <v>129.93</v>
      </c>
    </row>
    <row r="2520" spans="1:12" x14ac:dyDescent="0.3">
      <c r="A2520" t="s">
        <v>4296</v>
      </c>
      <c r="B2520">
        <v>15</v>
      </c>
      <c r="C2520">
        <v>10</v>
      </c>
      <c r="D2520">
        <v>2017</v>
      </c>
      <c r="E2520" t="s">
        <v>929</v>
      </c>
      <c r="F2520" t="s">
        <v>30</v>
      </c>
      <c r="G2520" t="s">
        <v>3342</v>
      </c>
      <c r="H2520" t="s">
        <v>60</v>
      </c>
      <c r="I2520" t="s">
        <v>61</v>
      </c>
      <c r="J2520" t="s">
        <v>4297</v>
      </c>
      <c r="K2520" t="s">
        <v>26</v>
      </c>
      <c r="L2520">
        <v>20.16</v>
      </c>
    </row>
    <row r="2521" spans="1:12" x14ac:dyDescent="0.3">
      <c r="A2521" t="s">
        <v>4296</v>
      </c>
      <c r="B2521">
        <v>15</v>
      </c>
      <c r="C2521">
        <v>10</v>
      </c>
      <c r="D2521">
        <v>2017</v>
      </c>
      <c r="E2521" t="s">
        <v>929</v>
      </c>
      <c r="F2521" t="s">
        <v>30</v>
      </c>
      <c r="G2521" t="s">
        <v>3342</v>
      </c>
      <c r="H2521" t="s">
        <v>60</v>
      </c>
      <c r="I2521" t="s">
        <v>61</v>
      </c>
      <c r="J2521" t="s">
        <v>1743</v>
      </c>
      <c r="K2521" t="s">
        <v>26</v>
      </c>
      <c r="L2521">
        <v>29.46</v>
      </c>
    </row>
    <row r="2522" spans="1:12" x14ac:dyDescent="0.3">
      <c r="A2522" t="s">
        <v>4296</v>
      </c>
      <c r="B2522">
        <v>15</v>
      </c>
      <c r="C2522">
        <v>10</v>
      </c>
      <c r="D2522">
        <v>2017</v>
      </c>
      <c r="E2522" t="s">
        <v>929</v>
      </c>
      <c r="F2522" t="s">
        <v>30</v>
      </c>
      <c r="G2522" t="s">
        <v>3342</v>
      </c>
      <c r="H2522" t="s">
        <v>60</v>
      </c>
      <c r="I2522" t="s">
        <v>61</v>
      </c>
      <c r="J2522" t="s">
        <v>4298</v>
      </c>
      <c r="K2522" t="s">
        <v>26</v>
      </c>
      <c r="L2522">
        <v>868.59</v>
      </c>
    </row>
    <row r="2523" spans="1:12" x14ac:dyDescent="0.3">
      <c r="A2523" t="s">
        <v>4296</v>
      </c>
      <c r="B2523">
        <v>15</v>
      </c>
      <c r="C2523">
        <v>10</v>
      </c>
      <c r="D2523">
        <v>2017</v>
      </c>
      <c r="E2523" t="s">
        <v>929</v>
      </c>
      <c r="F2523" t="s">
        <v>30</v>
      </c>
      <c r="G2523" t="s">
        <v>3342</v>
      </c>
      <c r="H2523" t="s">
        <v>60</v>
      </c>
      <c r="I2523" t="s">
        <v>61</v>
      </c>
      <c r="J2523" t="s">
        <v>282</v>
      </c>
      <c r="K2523" t="s">
        <v>26</v>
      </c>
      <c r="L2523">
        <v>12.96</v>
      </c>
    </row>
    <row r="2524" spans="1:12" x14ac:dyDescent="0.3">
      <c r="A2524" t="s">
        <v>4296</v>
      </c>
      <c r="B2524">
        <v>15</v>
      </c>
      <c r="C2524">
        <v>10</v>
      </c>
      <c r="D2524">
        <v>2017</v>
      </c>
      <c r="E2524" t="s">
        <v>929</v>
      </c>
      <c r="F2524" t="s">
        <v>30</v>
      </c>
      <c r="G2524" t="s">
        <v>3342</v>
      </c>
      <c r="H2524" t="s">
        <v>60</v>
      </c>
      <c r="I2524" t="s">
        <v>61</v>
      </c>
      <c r="J2524" t="s">
        <v>2620</v>
      </c>
      <c r="K2524" t="s">
        <v>41</v>
      </c>
      <c r="L2524">
        <v>5.5</v>
      </c>
    </row>
    <row r="2525" spans="1:12" x14ac:dyDescent="0.3">
      <c r="A2525" t="s">
        <v>4296</v>
      </c>
      <c r="B2525">
        <v>15</v>
      </c>
      <c r="C2525">
        <v>10</v>
      </c>
      <c r="D2525">
        <v>2017</v>
      </c>
      <c r="E2525" t="s">
        <v>929</v>
      </c>
      <c r="F2525" t="s">
        <v>30</v>
      </c>
      <c r="G2525" t="s">
        <v>3342</v>
      </c>
      <c r="H2525" t="s">
        <v>60</v>
      </c>
      <c r="I2525" t="s">
        <v>61</v>
      </c>
      <c r="J2525" t="s">
        <v>2968</v>
      </c>
      <c r="K2525" t="s">
        <v>26</v>
      </c>
      <c r="L2525">
        <v>121.6</v>
      </c>
    </row>
    <row r="2526" spans="1:12" x14ac:dyDescent="0.3">
      <c r="A2526" t="s">
        <v>4299</v>
      </c>
      <c r="B2526">
        <v>6</v>
      </c>
      <c r="C2526">
        <v>4</v>
      </c>
      <c r="D2526">
        <v>2016</v>
      </c>
      <c r="E2526" t="s">
        <v>361</v>
      </c>
      <c r="F2526" t="s">
        <v>30</v>
      </c>
      <c r="G2526" t="s">
        <v>4301</v>
      </c>
      <c r="H2526" t="s">
        <v>14</v>
      </c>
      <c r="I2526" t="s">
        <v>61</v>
      </c>
      <c r="J2526" t="s">
        <v>1455</v>
      </c>
      <c r="K2526" t="s">
        <v>26</v>
      </c>
      <c r="L2526">
        <v>42.048000000000002</v>
      </c>
    </row>
    <row r="2527" spans="1:12" x14ac:dyDescent="0.3">
      <c r="A2527" t="s">
        <v>4299</v>
      </c>
      <c r="B2527">
        <v>6</v>
      </c>
      <c r="C2527">
        <v>4</v>
      </c>
      <c r="D2527">
        <v>2016</v>
      </c>
      <c r="E2527" t="s">
        <v>361</v>
      </c>
      <c r="F2527" t="s">
        <v>30</v>
      </c>
      <c r="G2527" t="s">
        <v>4301</v>
      </c>
      <c r="H2527" t="s">
        <v>14</v>
      </c>
      <c r="I2527" t="s">
        <v>61</v>
      </c>
      <c r="J2527" t="s">
        <v>4302</v>
      </c>
      <c r="K2527" t="s">
        <v>41</v>
      </c>
      <c r="L2527">
        <v>25.488</v>
      </c>
    </row>
    <row r="2528" spans="1:12" x14ac:dyDescent="0.3">
      <c r="A2528" t="s">
        <v>4299</v>
      </c>
      <c r="B2528">
        <v>6</v>
      </c>
      <c r="C2528">
        <v>4</v>
      </c>
      <c r="D2528">
        <v>2016</v>
      </c>
      <c r="E2528" t="s">
        <v>361</v>
      </c>
      <c r="F2528" t="s">
        <v>30</v>
      </c>
      <c r="G2528" t="s">
        <v>4301</v>
      </c>
      <c r="H2528" t="s">
        <v>14</v>
      </c>
      <c r="I2528" t="s">
        <v>61</v>
      </c>
      <c r="J2528" t="s">
        <v>3064</v>
      </c>
      <c r="K2528" t="s">
        <v>26</v>
      </c>
      <c r="L2528">
        <v>6.9</v>
      </c>
    </row>
    <row r="2529" spans="1:12" x14ac:dyDescent="0.3">
      <c r="A2529" t="s">
        <v>4299</v>
      </c>
      <c r="B2529">
        <v>6</v>
      </c>
      <c r="C2529">
        <v>4</v>
      </c>
      <c r="D2529">
        <v>2016</v>
      </c>
      <c r="E2529" t="s">
        <v>361</v>
      </c>
      <c r="F2529" t="s">
        <v>30</v>
      </c>
      <c r="G2529" t="s">
        <v>4301</v>
      </c>
      <c r="H2529" t="s">
        <v>14</v>
      </c>
      <c r="I2529" t="s">
        <v>61</v>
      </c>
      <c r="J2529" t="s">
        <v>3788</v>
      </c>
      <c r="K2529" t="s">
        <v>26</v>
      </c>
      <c r="L2529">
        <v>9.6479999999999997</v>
      </c>
    </row>
    <row r="2530" spans="1:12" x14ac:dyDescent="0.3">
      <c r="A2530" t="s">
        <v>4299</v>
      </c>
      <c r="B2530">
        <v>6</v>
      </c>
      <c r="C2530">
        <v>4</v>
      </c>
      <c r="D2530">
        <v>2016</v>
      </c>
      <c r="E2530" t="s">
        <v>361</v>
      </c>
      <c r="F2530" t="s">
        <v>30</v>
      </c>
      <c r="G2530" t="s">
        <v>4301</v>
      </c>
      <c r="H2530" t="s">
        <v>14</v>
      </c>
      <c r="I2530" t="s">
        <v>61</v>
      </c>
      <c r="J2530" t="s">
        <v>3180</v>
      </c>
      <c r="K2530" t="s">
        <v>26</v>
      </c>
      <c r="L2530">
        <v>7.968</v>
      </c>
    </row>
    <row r="2531" spans="1:12" x14ac:dyDescent="0.3">
      <c r="A2531" t="s">
        <v>4303</v>
      </c>
      <c r="B2531">
        <v>24</v>
      </c>
      <c r="C2531">
        <v>10</v>
      </c>
      <c r="D2531">
        <v>2015</v>
      </c>
      <c r="E2531" t="s">
        <v>1217</v>
      </c>
      <c r="F2531" t="s">
        <v>30</v>
      </c>
      <c r="G2531" t="s">
        <v>4287</v>
      </c>
      <c r="H2531" t="s">
        <v>60</v>
      </c>
      <c r="I2531" t="s">
        <v>15</v>
      </c>
      <c r="J2531" t="s">
        <v>2162</v>
      </c>
      <c r="K2531" t="s">
        <v>26</v>
      </c>
      <c r="L2531">
        <v>10.368</v>
      </c>
    </row>
    <row r="2532" spans="1:12" x14ac:dyDescent="0.3">
      <c r="A2532" t="s">
        <v>4305</v>
      </c>
      <c r="B2532">
        <v>17</v>
      </c>
      <c r="C2532">
        <v>8</v>
      </c>
      <c r="D2532">
        <v>2015</v>
      </c>
      <c r="E2532" t="s">
        <v>4136</v>
      </c>
      <c r="F2532" t="s">
        <v>30</v>
      </c>
      <c r="G2532" t="s">
        <v>845</v>
      </c>
      <c r="H2532" t="s">
        <v>23</v>
      </c>
      <c r="I2532" t="s">
        <v>15</v>
      </c>
      <c r="J2532" t="s">
        <v>3475</v>
      </c>
      <c r="K2532" t="s">
        <v>26</v>
      </c>
      <c r="L2532">
        <v>114.2</v>
      </c>
    </row>
    <row r="2533" spans="1:12" x14ac:dyDescent="0.3">
      <c r="A2533" t="s">
        <v>4305</v>
      </c>
      <c r="B2533">
        <v>17</v>
      </c>
      <c r="C2533">
        <v>8</v>
      </c>
      <c r="D2533">
        <v>2015</v>
      </c>
      <c r="E2533" t="s">
        <v>4136</v>
      </c>
      <c r="F2533" t="s">
        <v>30</v>
      </c>
      <c r="G2533" t="s">
        <v>845</v>
      </c>
      <c r="H2533" t="s">
        <v>23</v>
      </c>
      <c r="I2533" t="s">
        <v>15</v>
      </c>
      <c r="J2533" t="s">
        <v>4306</v>
      </c>
      <c r="K2533" t="s">
        <v>26</v>
      </c>
      <c r="L2533">
        <v>17.96</v>
      </c>
    </row>
    <row r="2534" spans="1:12" x14ac:dyDescent="0.3">
      <c r="A2534" t="s">
        <v>4305</v>
      </c>
      <c r="B2534">
        <v>17</v>
      </c>
      <c r="C2534">
        <v>8</v>
      </c>
      <c r="D2534">
        <v>2015</v>
      </c>
      <c r="E2534" t="s">
        <v>4136</v>
      </c>
      <c r="F2534" t="s">
        <v>30</v>
      </c>
      <c r="G2534" t="s">
        <v>845</v>
      </c>
      <c r="H2534" t="s">
        <v>23</v>
      </c>
      <c r="I2534" t="s">
        <v>15</v>
      </c>
      <c r="J2534" t="s">
        <v>3292</v>
      </c>
      <c r="K2534" t="s">
        <v>26</v>
      </c>
      <c r="L2534">
        <v>12.67</v>
      </c>
    </row>
    <row r="2535" spans="1:12" x14ac:dyDescent="0.3">
      <c r="A2535" t="s">
        <v>4305</v>
      </c>
      <c r="B2535">
        <v>17</v>
      </c>
      <c r="C2535">
        <v>8</v>
      </c>
      <c r="D2535">
        <v>2015</v>
      </c>
      <c r="E2535" t="s">
        <v>4136</v>
      </c>
      <c r="F2535" t="s">
        <v>30</v>
      </c>
      <c r="G2535" t="s">
        <v>845</v>
      </c>
      <c r="H2535" t="s">
        <v>23</v>
      </c>
      <c r="I2535" t="s">
        <v>15</v>
      </c>
      <c r="J2535" t="s">
        <v>335</v>
      </c>
      <c r="K2535" t="s">
        <v>41</v>
      </c>
      <c r="L2535">
        <v>339.96</v>
      </c>
    </row>
    <row r="2536" spans="1:12" x14ac:dyDescent="0.3">
      <c r="A2536" t="s">
        <v>4307</v>
      </c>
      <c r="B2536">
        <v>15</v>
      </c>
      <c r="C2536">
        <v>8</v>
      </c>
      <c r="D2536">
        <v>2018</v>
      </c>
      <c r="E2536" t="s">
        <v>1497</v>
      </c>
      <c r="F2536" t="s">
        <v>12</v>
      </c>
      <c r="G2536" t="s">
        <v>2459</v>
      </c>
      <c r="H2536" t="s">
        <v>23</v>
      </c>
      <c r="I2536" t="s">
        <v>90</v>
      </c>
      <c r="J2536" t="s">
        <v>1282</v>
      </c>
      <c r="K2536" t="s">
        <v>26</v>
      </c>
      <c r="L2536">
        <v>1801.6320000000001</v>
      </c>
    </row>
    <row r="2537" spans="1:12" x14ac:dyDescent="0.3">
      <c r="A2537" t="s">
        <v>4308</v>
      </c>
      <c r="B2537">
        <v>6</v>
      </c>
      <c r="C2537">
        <v>9</v>
      </c>
      <c r="D2537">
        <v>2016</v>
      </c>
      <c r="E2537" t="s">
        <v>250</v>
      </c>
      <c r="F2537" t="s">
        <v>119</v>
      </c>
      <c r="G2537" t="s">
        <v>4309</v>
      </c>
      <c r="H2537" t="s">
        <v>23</v>
      </c>
      <c r="I2537" t="s">
        <v>24</v>
      </c>
      <c r="J2537" t="s">
        <v>328</v>
      </c>
      <c r="K2537" t="s">
        <v>41</v>
      </c>
      <c r="L2537">
        <v>46.32</v>
      </c>
    </row>
    <row r="2538" spans="1:12" x14ac:dyDescent="0.3">
      <c r="A2538" t="s">
        <v>4310</v>
      </c>
      <c r="B2538">
        <v>27</v>
      </c>
      <c r="C2538">
        <v>1</v>
      </c>
      <c r="D2538">
        <v>2016</v>
      </c>
      <c r="E2538" t="s">
        <v>4311</v>
      </c>
      <c r="F2538" t="s">
        <v>12</v>
      </c>
      <c r="G2538" t="s">
        <v>1695</v>
      </c>
      <c r="H2538" t="s">
        <v>14</v>
      </c>
      <c r="I2538" t="s">
        <v>90</v>
      </c>
      <c r="J2538" t="s">
        <v>224</v>
      </c>
      <c r="K2538" t="s">
        <v>17</v>
      </c>
      <c r="L2538">
        <v>181.98599999999999</v>
      </c>
    </row>
    <row r="2539" spans="1:12" x14ac:dyDescent="0.3">
      <c r="A2539" t="s">
        <v>4310</v>
      </c>
      <c r="B2539">
        <v>27</v>
      </c>
      <c r="C2539">
        <v>1</v>
      </c>
      <c r="D2539">
        <v>2016</v>
      </c>
      <c r="E2539" t="s">
        <v>4311</v>
      </c>
      <c r="F2539" t="s">
        <v>12</v>
      </c>
      <c r="G2539" t="s">
        <v>1695</v>
      </c>
      <c r="H2539" t="s">
        <v>14</v>
      </c>
      <c r="I2539" t="s">
        <v>90</v>
      </c>
      <c r="J2539" t="s">
        <v>3509</v>
      </c>
      <c r="K2539" t="s">
        <v>41</v>
      </c>
      <c r="L2539">
        <v>431.976</v>
      </c>
    </row>
    <row r="2540" spans="1:12" x14ac:dyDescent="0.3">
      <c r="A2540" t="s">
        <v>4310</v>
      </c>
      <c r="B2540">
        <v>27</v>
      </c>
      <c r="C2540">
        <v>1</v>
      </c>
      <c r="D2540">
        <v>2016</v>
      </c>
      <c r="E2540" t="s">
        <v>4311</v>
      </c>
      <c r="F2540" t="s">
        <v>12</v>
      </c>
      <c r="G2540" t="s">
        <v>1695</v>
      </c>
      <c r="H2540" t="s">
        <v>14</v>
      </c>
      <c r="I2540" t="s">
        <v>90</v>
      </c>
      <c r="J2540" t="s">
        <v>4312</v>
      </c>
      <c r="K2540" t="s">
        <v>41</v>
      </c>
      <c r="L2540">
        <v>155.37</v>
      </c>
    </row>
    <row r="2541" spans="1:12" x14ac:dyDescent="0.3">
      <c r="A2541" t="s">
        <v>4313</v>
      </c>
      <c r="B2541">
        <v>16</v>
      </c>
      <c r="C2541">
        <v>7</v>
      </c>
      <c r="D2541">
        <v>2016</v>
      </c>
      <c r="E2541" t="s">
        <v>4314</v>
      </c>
      <c r="F2541" t="s">
        <v>930</v>
      </c>
      <c r="G2541" t="s">
        <v>4179</v>
      </c>
      <c r="H2541" t="s">
        <v>23</v>
      </c>
      <c r="I2541" t="s">
        <v>24</v>
      </c>
      <c r="J2541" t="s">
        <v>853</v>
      </c>
      <c r="K2541" t="s">
        <v>17</v>
      </c>
      <c r="L2541">
        <v>1348.704</v>
      </c>
    </row>
    <row r="2542" spans="1:12" x14ac:dyDescent="0.3">
      <c r="A2542" t="s">
        <v>4313</v>
      </c>
      <c r="B2542">
        <v>16</v>
      </c>
      <c r="C2542">
        <v>7</v>
      </c>
      <c r="D2542">
        <v>2016</v>
      </c>
      <c r="E2542" t="s">
        <v>4314</v>
      </c>
      <c r="F2542" t="s">
        <v>930</v>
      </c>
      <c r="G2542" t="s">
        <v>4179</v>
      </c>
      <c r="H2542" t="s">
        <v>23</v>
      </c>
      <c r="I2542" t="s">
        <v>24</v>
      </c>
      <c r="J2542" t="s">
        <v>811</v>
      </c>
      <c r="K2542" t="s">
        <v>17</v>
      </c>
      <c r="L2542">
        <v>700.15200000000004</v>
      </c>
    </row>
    <row r="2543" spans="1:12" x14ac:dyDescent="0.3">
      <c r="A2543" t="s">
        <v>4315</v>
      </c>
      <c r="B2543">
        <v>30</v>
      </c>
      <c r="C2543">
        <v>4</v>
      </c>
      <c r="D2543">
        <v>2017</v>
      </c>
      <c r="E2543" t="s">
        <v>3359</v>
      </c>
      <c r="F2543" t="s">
        <v>30</v>
      </c>
      <c r="G2543" t="s">
        <v>4316</v>
      </c>
      <c r="H2543" t="s">
        <v>23</v>
      </c>
      <c r="I2543" t="s">
        <v>24</v>
      </c>
      <c r="J2543" t="s">
        <v>1606</v>
      </c>
      <c r="K2543" t="s">
        <v>17</v>
      </c>
      <c r="L2543">
        <v>111.88800000000001</v>
      </c>
    </row>
    <row r="2544" spans="1:12" x14ac:dyDescent="0.3">
      <c r="A2544" t="s">
        <v>4317</v>
      </c>
      <c r="B2544">
        <v>26</v>
      </c>
      <c r="C2544">
        <v>9</v>
      </c>
      <c r="D2544">
        <v>2015</v>
      </c>
      <c r="E2544" t="s">
        <v>2832</v>
      </c>
      <c r="F2544" t="s">
        <v>12</v>
      </c>
      <c r="G2544" t="s">
        <v>4318</v>
      </c>
      <c r="H2544" t="s">
        <v>23</v>
      </c>
      <c r="I2544" t="s">
        <v>90</v>
      </c>
      <c r="J2544" t="s">
        <v>2406</v>
      </c>
      <c r="K2544" t="s">
        <v>26</v>
      </c>
      <c r="L2544">
        <v>143.952</v>
      </c>
    </row>
    <row r="2545" spans="1:12" x14ac:dyDescent="0.3">
      <c r="A2545" t="s">
        <v>4319</v>
      </c>
      <c r="B2545">
        <v>8</v>
      </c>
      <c r="C2545">
        <v>9</v>
      </c>
      <c r="D2545">
        <v>2017</v>
      </c>
      <c r="E2545" t="s">
        <v>808</v>
      </c>
      <c r="F2545" t="s">
        <v>30</v>
      </c>
      <c r="G2545" t="s">
        <v>2519</v>
      </c>
      <c r="H2545" t="s">
        <v>60</v>
      </c>
      <c r="I2545" t="s">
        <v>90</v>
      </c>
      <c r="J2545" t="s">
        <v>4320</v>
      </c>
      <c r="K2545" t="s">
        <v>17</v>
      </c>
      <c r="L2545">
        <v>173.94</v>
      </c>
    </row>
    <row r="2546" spans="1:12" x14ac:dyDescent="0.3">
      <c r="A2546" t="s">
        <v>4319</v>
      </c>
      <c r="B2546">
        <v>8</v>
      </c>
      <c r="C2546">
        <v>9</v>
      </c>
      <c r="D2546">
        <v>2017</v>
      </c>
      <c r="E2546" t="s">
        <v>808</v>
      </c>
      <c r="F2546" t="s">
        <v>30</v>
      </c>
      <c r="G2546" t="s">
        <v>2519</v>
      </c>
      <c r="H2546" t="s">
        <v>60</v>
      </c>
      <c r="I2546" t="s">
        <v>90</v>
      </c>
      <c r="J2546" t="s">
        <v>3814</v>
      </c>
      <c r="K2546" t="s">
        <v>26</v>
      </c>
      <c r="L2546">
        <v>14.76</v>
      </c>
    </row>
    <row r="2547" spans="1:12" x14ac:dyDescent="0.3">
      <c r="A2547" t="s">
        <v>4321</v>
      </c>
      <c r="B2547">
        <v>16</v>
      </c>
      <c r="C2547">
        <v>4</v>
      </c>
      <c r="D2547">
        <v>2018</v>
      </c>
      <c r="E2547" t="s">
        <v>48</v>
      </c>
      <c r="F2547" t="s">
        <v>30</v>
      </c>
      <c r="G2547" t="s">
        <v>223</v>
      </c>
      <c r="H2547" t="s">
        <v>14</v>
      </c>
      <c r="I2547" t="s">
        <v>24</v>
      </c>
      <c r="J2547" t="s">
        <v>685</v>
      </c>
      <c r="K2547" t="s">
        <v>26</v>
      </c>
      <c r="L2547">
        <v>205.92</v>
      </c>
    </row>
    <row r="2548" spans="1:12" x14ac:dyDescent="0.3">
      <c r="A2548" t="s">
        <v>4321</v>
      </c>
      <c r="B2548">
        <v>16</v>
      </c>
      <c r="C2548">
        <v>4</v>
      </c>
      <c r="D2548">
        <v>2018</v>
      </c>
      <c r="E2548" t="s">
        <v>48</v>
      </c>
      <c r="F2548" t="s">
        <v>30</v>
      </c>
      <c r="G2548" t="s">
        <v>223</v>
      </c>
      <c r="H2548" t="s">
        <v>14</v>
      </c>
      <c r="I2548" t="s">
        <v>24</v>
      </c>
      <c r="J2548" t="s">
        <v>1214</v>
      </c>
      <c r="K2548" t="s">
        <v>17</v>
      </c>
      <c r="L2548">
        <v>102.833</v>
      </c>
    </row>
    <row r="2549" spans="1:12" x14ac:dyDescent="0.3">
      <c r="A2549" t="s">
        <v>4322</v>
      </c>
      <c r="B2549">
        <v>16</v>
      </c>
      <c r="C2549">
        <v>8</v>
      </c>
      <c r="D2549">
        <v>2016</v>
      </c>
      <c r="E2549" t="s">
        <v>2541</v>
      </c>
      <c r="F2549" t="s">
        <v>30</v>
      </c>
      <c r="G2549" t="s">
        <v>4261</v>
      </c>
      <c r="H2549" t="s">
        <v>14</v>
      </c>
      <c r="I2549" t="s">
        <v>24</v>
      </c>
      <c r="J2549" t="s">
        <v>2442</v>
      </c>
      <c r="K2549" t="s">
        <v>26</v>
      </c>
      <c r="L2549">
        <v>2.3039999999999998</v>
      </c>
    </row>
    <row r="2550" spans="1:12" x14ac:dyDescent="0.3">
      <c r="A2550" t="s">
        <v>4322</v>
      </c>
      <c r="B2550">
        <v>16</v>
      </c>
      <c r="C2550">
        <v>8</v>
      </c>
      <c r="D2550">
        <v>2016</v>
      </c>
      <c r="E2550" t="s">
        <v>2541</v>
      </c>
      <c r="F2550" t="s">
        <v>30</v>
      </c>
      <c r="G2550" t="s">
        <v>4261</v>
      </c>
      <c r="H2550" t="s">
        <v>14</v>
      </c>
      <c r="I2550" t="s">
        <v>24</v>
      </c>
      <c r="J2550" t="s">
        <v>3501</v>
      </c>
      <c r="K2550" t="s">
        <v>41</v>
      </c>
      <c r="L2550">
        <v>1879.96</v>
      </c>
    </row>
    <row r="2551" spans="1:12" x14ac:dyDescent="0.3">
      <c r="A2551" t="s">
        <v>4322</v>
      </c>
      <c r="B2551">
        <v>16</v>
      </c>
      <c r="C2551">
        <v>8</v>
      </c>
      <c r="D2551">
        <v>2016</v>
      </c>
      <c r="E2551" t="s">
        <v>2541</v>
      </c>
      <c r="F2551" t="s">
        <v>30</v>
      </c>
      <c r="G2551" t="s">
        <v>4261</v>
      </c>
      <c r="H2551" t="s">
        <v>14</v>
      </c>
      <c r="I2551" t="s">
        <v>24</v>
      </c>
      <c r="J2551" t="s">
        <v>3634</v>
      </c>
      <c r="K2551" t="s">
        <v>26</v>
      </c>
      <c r="L2551">
        <v>313.024</v>
      </c>
    </row>
    <row r="2552" spans="1:12" x14ac:dyDescent="0.3">
      <c r="A2552" t="s">
        <v>4322</v>
      </c>
      <c r="B2552">
        <v>16</v>
      </c>
      <c r="C2552">
        <v>8</v>
      </c>
      <c r="D2552">
        <v>2016</v>
      </c>
      <c r="E2552" t="s">
        <v>2541</v>
      </c>
      <c r="F2552" t="s">
        <v>30</v>
      </c>
      <c r="G2552" t="s">
        <v>4261</v>
      </c>
      <c r="H2552" t="s">
        <v>14</v>
      </c>
      <c r="I2552" t="s">
        <v>24</v>
      </c>
      <c r="J2552" t="s">
        <v>2421</v>
      </c>
      <c r="K2552" t="s">
        <v>26</v>
      </c>
      <c r="L2552">
        <v>5.04</v>
      </c>
    </row>
    <row r="2553" spans="1:12" x14ac:dyDescent="0.3">
      <c r="A2553" t="s">
        <v>4323</v>
      </c>
      <c r="B2553">
        <v>19</v>
      </c>
      <c r="C2553">
        <v>11</v>
      </c>
      <c r="D2553">
        <v>2018</v>
      </c>
      <c r="E2553" t="s">
        <v>325</v>
      </c>
      <c r="F2553" t="s">
        <v>30</v>
      </c>
      <c r="G2553" t="s">
        <v>2894</v>
      </c>
      <c r="H2553" t="s">
        <v>14</v>
      </c>
      <c r="I2553" t="s">
        <v>15</v>
      </c>
      <c r="J2553" t="s">
        <v>4324</v>
      </c>
      <c r="K2553" t="s">
        <v>17</v>
      </c>
      <c r="L2553">
        <v>821.88</v>
      </c>
    </row>
    <row r="2554" spans="1:12" x14ac:dyDescent="0.3">
      <c r="A2554" t="s">
        <v>4323</v>
      </c>
      <c r="B2554">
        <v>19</v>
      </c>
      <c r="C2554">
        <v>11</v>
      </c>
      <c r="D2554">
        <v>2018</v>
      </c>
      <c r="E2554" t="s">
        <v>325</v>
      </c>
      <c r="F2554" t="s">
        <v>30</v>
      </c>
      <c r="G2554" t="s">
        <v>2894</v>
      </c>
      <c r="H2554" t="s">
        <v>14</v>
      </c>
      <c r="I2554" t="s">
        <v>15</v>
      </c>
      <c r="J2554" t="s">
        <v>3163</v>
      </c>
      <c r="K2554" t="s">
        <v>26</v>
      </c>
      <c r="L2554">
        <v>21.96</v>
      </c>
    </row>
    <row r="2555" spans="1:12" x14ac:dyDescent="0.3">
      <c r="A2555" t="s">
        <v>4325</v>
      </c>
      <c r="B2555">
        <v>14</v>
      </c>
      <c r="C2555">
        <v>9</v>
      </c>
      <c r="D2555">
        <v>2017</v>
      </c>
      <c r="E2555" t="s">
        <v>212</v>
      </c>
      <c r="F2555" t="s">
        <v>30</v>
      </c>
      <c r="G2555" t="s">
        <v>293</v>
      </c>
      <c r="H2555" t="s">
        <v>60</v>
      </c>
      <c r="I2555" t="s">
        <v>15</v>
      </c>
      <c r="J2555" t="s">
        <v>2417</v>
      </c>
      <c r="K2555" t="s">
        <v>26</v>
      </c>
      <c r="L2555">
        <v>25.92</v>
      </c>
    </row>
    <row r="2556" spans="1:12" x14ac:dyDescent="0.3">
      <c r="A2556" t="s">
        <v>4326</v>
      </c>
      <c r="B2556">
        <v>15</v>
      </c>
      <c r="C2556">
        <v>8</v>
      </c>
      <c r="D2556">
        <v>2017</v>
      </c>
      <c r="E2556" t="s">
        <v>2419</v>
      </c>
      <c r="F2556" t="s">
        <v>30</v>
      </c>
      <c r="G2556" t="s">
        <v>3582</v>
      </c>
      <c r="H2556" t="s">
        <v>14</v>
      </c>
      <c r="I2556" t="s">
        <v>15</v>
      </c>
      <c r="J2556" t="s">
        <v>4327</v>
      </c>
      <c r="K2556" t="s">
        <v>41</v>
      </c>
      <c r="L2556">
        <v>705.54399999999998</v>
      </c>
    </row>
    <row r="2557" spans="1:12" x14ac:dyDescent="0.3">
      <c r="A2557" t="s">
        <v>4328</v>
      </c>
      <c r="B2557">
        <v>26</v>
      </c>
      <c r="C2557">
        <v>9</v>
      </c>
      <c r="D2557">
        <v>2016</v>
      </c>
      <c r="E2557" t="s">
        <v>94</v>
      </c>
      <c r="F2557" t="s">
        <v>30</v>
      </c>
      <c r="G2557" t="s">
        <v>378</v>
      </c>
      <c r="H2557" t="s">
        <v>14</v>
      </c>
      <c r="I2557" t="s">
        <v>90</v>
      </c>
      <c r="J2557" t="s">
        <v>4329</v>
      </c>
      <c r="K2557" t="s">
        <v>41</v>
      </c>
      <c r="L2557">
        <v>50</v>
      </c>
    </row>
    <row r="2558" spans="1:12" x14ac:dyDescent="0.3">
      <c r="A2558" t="s">
        <v>4330</v>
      </c>
      <c r="B2558">
        <v>8</v>
      </c>
      <c r="C2558">
        <v>10</v>
      </c>
      <c r="D2558">
        <v>2017</v>
      </c>
      <c r="E2558" t="s">
        <v>3016</v>
      </c>
      <c r="F2558" t="s">
        <v>30</v>
      </c>
      <c r="G2558" t="s">
        <v>1892</v>
      </c>
      <c r="H2558" t="s">
        <v>23</v>
      </c>
      <c r="I2558" t="s">
        <v>61</v>
      </c>
      <c r="J2558" t="s">
        <v>4331</v>
      </c>
      <c r="K2558" t="s">
        <v>17</v>
      </c>
      <c r="L2558">
        <v>51.712000000000003</v>
      </c>
    </row>
    <row r="2559" spans="1:12" x14ac:dyDescent="0.3">
      <c r="A2559" t="s">
        <v>4332</v>
      </c>
      <c r="B2559">
        <v>24</v>
      </c>
      <c r="C2559">
        <v>3</v>
      </c>
      <c r="D2559">
        <v>2016</v>
      </c>
      <c r="E2559" t="s">
        <v>4333</v>
      </c>
      <c r="F2559" t="s">
        <v>30</v>
      </c>
      <c r="G2559" t="s">
        <v>809</v>
      </c>
      <c r="H2559" t="s">
        <v>23</v>
      </c>
      <c r="I2559" t="s">
        <v>15</v>
      </c>
      <c r="J2559" t="s">
        <v>4047</v>
      </c>
      <c r="K2559" t="s">
        <v>26</v>
      </c>
      <c r="L2559">
        <v>6.992</v>
      </c>
    </row>
    <row r="2560" spans="1:12" x14ac:dyDescent="0.3">
      <c r="A2560" t="s">
        <v>4334</v>
      </c>
      <c r="B2560">
        <v>31</v>
      </c>
      <c r="C2560">
        <v>5</v>
      </c>
      <c r="D2560">
        <v>2016</v>
      </c>
      <c r="E2560" t="s">
        <v>3482</v>
      </c>
      <c r="F2560" t="s">
        <v>30</v>
      </c>
      <c r="G2560" t="s">
        <v>4172</v>
      </c>
      <c r="H2560" t="s">
        <v>14</v>
      </c>
      <c r="I2560" t="s">
        <v>24</v>
      </c>
      <c r="J2560" t="s">
        <v>4335</v>
      </c>
      <c r="K2560" t="s">
        <v>17</v>
      </c>
      <c r="L2560">
        <v>1406.86</v>
      </c>
    </row>
    <row r="2561" spans="1:12" x14ac:dyDescent="0.3">
      <c r="A2561" t="s">
        <v>4334</v>
      </c>
      <c r="B2561">
        <v>31</v>
      </c>
      <c r="C2561">
        <v>5</v>
      </c>
      <c r="D2561">
        <v>2016</v>
      </c>
      <c r="E2561" t="s">
        <v>3482</v>
      </c>
      <c r="F2561" t="s">
        <v>30</v>
      </c>
      <c r="G2561" t="s">
        <v>4172</v>
      </c>
      <c r="H2561" t="s">
        <v>14</v>
      </c>
      <c r="I2561" t="s">
        <v>24</v>
      </c>
      <c r="J2561" t="s">
        <v>1042</v>
      </c>
      <c r="K2561" t="s">
        <v>26</v>
      </c>
      <c r="L2561">
        <v>15.75</v>
      </c>
    </row>
    <row r="2562" spans="1:12" x14ac:dyDescent="0.3">
      <c r="A2562" t="s">
        <v>4334</v>
      </c>
      <c r="B2562">
        <v>31</v>
      </c>
      <c r="C2562">
        <v>5</v>
      </c>
      <c r="D2562">
        <v>2016</v>
      </c>
      <c r="E2562" t="s">
        <v>3482</v>
      </c>
      <c r="F2562" t="s">
        <v>30</v>
      </c>
      <c r="G2562" t="s">
        <v>4172</v>
      </c>
      <c r="H2562" t="s">
        <v>14</v>
      </c>
      <c r="I2562" t="s">
        <v>24</v>
      </c>
      <c r="J2562" t="s">
        <v>2265</v>
      </c>
      <c r="K2562" t="s">
        <v>26</v>
      </c>
      <c r="L2562">
        <v>323.10000000000002</v>
      </c>
    </row>
    <row r="2563" spans="1:12" x14ac:dyDescent="0.3">
      <c r="A2563" t="s">
        <v>4336</v>
      </c>
      <c r="B2563">
        <v>25</v>
      </c>
      <c r="C2563">
        <v>12</v>
      </c>
      <c r="D2563">
        <v>2016</v>
      </c>
      <c r="E2563" t="s">
        <v>125</v>
      </c>
      <c r="F2563" t="s">
        <v>30</v>
      </c>
      <c r="G2563" t="s">
        <v>572</v>
      </c>
      <c r="H2563" t="s">
        <v>14</v>
      </c>
      <c r="I2563" t="s">
        <v>15</v>
      </c>
      <c r="J2563" t="s">
        <v>3640</v>
      </c>
      <c r="K2563" t="s">
        <v>26</v>
      </c>
      <c r="L2563">
        <v>9.2159999999999993</v>
      </c>
    </row>
    <row r="2564" spans="1:12" x14ac:dyDescent="0.3">
      <c r="A2564" t="s">
        <v>4336</v>
      </c>
      <c r="B2564">
        <v>25</v>
      </c>
      <c r="C2564">
        <v>12</v>
      </c>
      <c r="D2564">
        <v>2016</v>
      </c>
      <c r="E2564" t="s">
        <v>125</v>
      </c>
      <c r="F2564" t="s">
        <v>30</v>
      </c>
      <c r="G2564" t="s">
        <v>572</v>
      </c>
      <c r="H2564" t="s">
        <v>14</v>
      </c>
      <c r="I2564" t="s">
        <v>15</v>
      </c>
      <c r="J2564" t="s">
        <v>4021</v>
      </c>
      <c r="K2564" t="s">
        <v>26</v>
      </c>
      <c r="L2564">
        <v>10.368</v>
      </c>
    </row>
    <row r="2565" spans="1:12" x14ac:dyDescent="0.3">
      <c r="A2565" t="s">
        <v>4337</v>
      </c>
      <c r="B2565">
        <v>17</v>
      </c>
      <c r="C2565">
        <v>3</v>
      </c>
      <c r="D2565">
        <v>2016</v>
      </c>
      <c r="E2565" t="s">
        <v>1260</v>
      </c>
      <c r="F2565" t="s">
        <v>12</v>
      </c>
      <c r="G2565" t="s">
        <v>2562</v>
      </c>
      <c r="H2565" t="s">
        <v>23</v>
      </c>
      <c r="I2565" t="s">
        <v>90</v>
      </c>
      <c r="J2565" t="s">
        <v>4339</v>
      </c>
      <c r="K2565" t="s">
        <v>41</v>
      </c>
      <c r="L2565">
        <v>15.02</v>
      </c>
    </row>
    <row r="2566" spans="1:12" x14ac:dyDescent="0.3">
      <c r="A2566" t="s">
        <v>4337</v>
      </c>
      <c r="B2566">
        <v>17</v>
      </c>
      <c r="C2566">
        <v>3</v>
      </c>
      <c r="D2566">
        <v>2016</v>
      </c>
      <c r="E2566" t="s">
        <v>1260</v>
      </c>
      <c r="F2566" t="s">
        <v>12</v>
      </c>
      <c r="G2566" t="s">
        <v>2562</v>
      </c>
      <c r="H2566" t="s">
        <v>23</v>
      </c>
      <c r="I2566" t="s">
        <v>90</v>
      </c>
      <c r="J2566" t="s">
        <v>3118</v>
      </c>
      <c r="K2566" t="s">
        <v>26</v>
      </c>
      <c r="L2566">
        <v>33.82</v>
      </c>
    </row>
    <row r="2567" spans="1:12" x14ac:dyDescent="0.3">
      <c r="A2567" t="s">
        <v>4340</v>
      </c>
      <c r="B2567">
        <v>21</v>
      </c>
      <c r="C2567">
        <v>12</v>
      </c>
      <c r="D2567">
        <v>2018</v>
      </c>
      <c r="E2567" t="s">
        <v>1030</v>
      </c>
      <c r="F2567" t="s">
        <v>119</v>
      </c>
      <c r="G2567" t="s">
        <v>4341</v>
      </c>
      <c r="H2567" t="s">
        <v>14</v>
      </c>
      <c r="I2567" t="s">
        <v>15</v>
      </c>
      <c r="J2567" t="s">
        <v>2743</v>
      </c>
      <c r="K2567" t="s">
        <v>41</v>
      </c>
      <c r="L2567">
        <v>71</v>
      </c>
    </row>
    <row r="2568" spans="1:12" x14ac:dyDescent="0.3">
      <c r="A2568" t="s">
        <v>4342</v>
      </c>
      <c r="B2568">
        <v>1</v>
      </c>
      <c r="C2568">
        <v>11</v>
      </c>
      <c r="D2568">
        <v>2018</v>
      </c>
      <c r="E2568" t="s">
        <v>844</v>
      </c>
      <c r="F2568" t="s">
        <v>12</v>
      </c>
      <c r="G2568" t="s">
        <v>1418</v>
      </c>
      <c r="H2568" t="s">
        <v>14</v>
      </c>
      <c r="I2568" t="s">
        <v>24</v>
      </c>
      <c r="J2568" t="s">
        <v>4344</v>
      </c>
      <c r="K2568" t="s">
        <v>26</v>
      </c>
      <c r="L2568">
        <v>25.12</v>
      </c>
    </row>
    <row r="2569" spans="1:12" x14ac:dyDescent="0.3">
      <c r="A2569" t="s">
        <v>4342</v>
      </c>
      <c r="B2569">
        <v>1</v>
      </c>
      <c r="C2569">
        <v>11</v>
      </c>
      <c r="D2569">
        <v>2018</v>
      </c>
      <c r="E2569" t="s">
        <v>844</v>
      </c>
      <c r="F2569" t="s">
        <v>12</v>
      </c>
      <c r="G2569" t="s">
        <v>1418</v>
      </c>
      <c r="H2569" t="s">
        <v>14</v>
      </c>
      <c r="I2569" t="s">
        <v>24</v>
      </c>
      <c r="J2569" t="s">
        <v>3792</v>
      </c>
      <c r="K2569" t="s">
        <v>17</v>
      </c>
      <c r="L2569">
        <v>2665.62</v>
      </c>
    </row>
    <row r="2570" spans="1:12" x14ac:dyDescent="0.3">
      <c r="A2570" t="s">
        <v>4345</v>
      </c>
      <c r="B2570">
        <v>7</v>
      </c>
      <c r="C2570">
        <v>9</v>
      </c>
      <c r="D2570">
        <v>2018</v>
      </c>
      <c r="E2570" t="s">
        <v>1316</v>
      </c>
      <c r="F2570" t="s">
        <v>30</v>
      </c>
      <c r="G2570" t="s">
        <v>2591</v>
      </c>
      <c r="H2570" t="s">
        <v>23</v>
      </c>
      <c r="I2570" t="s">
        <v>90</v>
      </c>
      <c r="J2570" t="s">
        <v>145</v>
      </c>
      <c r="K2570" t="s">
        <v>26</v>
      </c>
      <c r="L2570">
        <v>478.08</v>
      </c>
    </row>
    <row r="2571" spans="1:12" x14ac:dyDescent="0.3">
      <c r="A2571" t="s">
        <v>4346</v>
      </c>
      <c r="B2571">
        <v>27</v>
      </c>
      <c r="C2571">
        <v>12</v>
      </c>
      <c r="D2571">
        <v>2018</v>
      </c>
      <c r="E2571" t="s">
        <v>418</v>
      </c>
      <c r="F2571" t="s">
        <v>930</v>
      </c>
      <c r="G2571" t="s">
        <v>684</v>
      </c>
      <c r="H2571" t="s">
        <v>23</v>
      </c>
      <c r="I2571" t="s">
        <v>90</v>
      </c>
      <c r="J2571" t="s">
        <v>2427</v>
      </c>
      <c r="K2571" t="s">
        <v>41</v>
      </c>
      <c r="L2571">
        <v>164.38800000000001</v>
      </c>
    </row>
    <row r="2572" spans="1:12" x14ac:dyDescent="0.3">
      <c r="A2572" t="s">
        <v>4346</v>
      </c>
      <c r="B2572">
        <v>27</v>
      </c>
      <c r="C2572">
        <v>12</v>
      </c>
      <c r="D2572">
        <v>2018</v>
      </c>
      <c r="E2572" t="s">
        <v>418</v>
      </c>
      <c r="F2572" t="s">
        <v>930</v>
      </c>
      <c r="G2572" t="s">
        <v>684</v>
      </c>
      <c r="H2572" t="s">
        <v>23</v>
      </c>
      <c r="I2572" t="s">
        <v>90</v>
      </c>
      <c r="J2572" t="s">
        <v>482</v>
      </c>
      <c r="K2572" t="s">
        <v>26</v>
      </c>
      <c r="L2572">
        <v>13.247999999999999</v>
      </c>
    </row>
    <row r="2573" spans="1:12" x14ac:dyDescent="0.3">
      <c r="A2573" t="s">
        <v>4347</v>
      </c>
      <c r="B2573">
        <v>16</v>
      </c>
      <c r="C2573">
        <v>7</v>
      </c>
      <c r="D2573">
        <v>2018</v>
      </c>
      <c r="E2573" t="s">
        <v>1560</v>
      </c>
      <c r="F2573" t="s">
        <v>30</v>
      </c>
      <c r="G2573" t="s">
        <v>562</v>
      </c>
      <c r="H2573" t="s">
        <v>60</v>
      </c>
      <c r="I2573" t="s">
        <v>61</v>
      </c>
      <c r="J2573" t="s">
        <v>2503</v>
      </c>
      <c r="K2573" t="s">
        <v>26</v>
      </c>
      <c r="L2573">
        <v>2.9119999999999999</v>
      </c>
    </row>
    <row r="2574" spans="1:12" x14ac:dyDescent="0.3">
      <c r="A2574" t="s">
        <v>4348</v>
      </c>
      <c r="B2574">
        <v>12</v>
      </c>
      <c r="C2574">
        <v>8</v>
      </c>
      <c r="D2574">
        <v>2017</v>
      </c>
      <c r="E2574" t="s">
        <v>1538</v>
      </c>
      <c r="F2574" t="s">
        <v>12</v>
      </c>
      <c r="G2574" t="s">
        <v>4349</v>
      </c>
      <c r="H2574" t="s">
        <v>14</v>
      </c>
      <c r="I2574" t="s">
        <v>61</v>
      </c>
      <c r="J2574" t="s">
        <v>4013</v>
      </c>
      <c r="K2574" t="s">
        <v>41</v>
      </c>
      <c r="L2574">
        <v>1399.944</v>
      </c>
    </row>
    <row r="2575" spans="1:12" x14ac:dyDescent="0.3">
      <c r="A2575" t="s">
        <v>4350</v>
      </c>
      <c r="B2575">
        <v>9</v>
      </c>
      <c r="C2575">
        <v>7</v>
      </c>
      <c r="D2575">
        <v>2018</v>
      </c>
      <c r="E2575" t="s">
        <v>3975</v>
      </c>
      <c r="F2575" t="s">
        <v>30</v>
      </c>
      <c r="G2575" t="s">
        <v>4015</v>
      </c>
      <c r="H2575" t="s">
        <v>60</v>
      </c>
      <c r="I2575" t="s">
        <v>61</v>
      </c>
      <c r="J2575" t="s">
        <v>2354</v>
      </c>
      <c r="K2575" t="s">
        <v>17</v>
      </c>
      <c r="L2575">
        <v>526.45000000000005</v>
      </c>
    </row>
    <row r="2576" spans="1:12" x14ac:dyDescent="0.3">
      <c r="A2576" t="s">
        <v>4351</v>
      </c>
      <c r="B2576">
        <v>22</v>
      </c>
      <c r="C2576">
        <v>11</v>
      </c>
      <c r="D2576">
        <v>2015</v>
      </c>
      <c r="E2576" t="s">
        <v>3020</v>
      </c>
      <c r="F2576" t="s">
        <v>30</v>
      </c>
      <c r="G2576" t="s">
        <v>139</v>
      </c>
      <c r="H2576" t="s">
        <v>23</v>
      </c>
      <c r="I2576" t="s">
        <v>15</v>
      </c>
      <c r="J2576" t="s">
        <v>2627</v>
      </c>
      <c r="K2576" t="s">
        <v>26</v>
      </c>
      <c r="L2576">
        <v>16.23</v>
      </c>
    </row>
    <row r="2577" spans="1:12" x14ac:dyDescent="0.3">
      <c r="A2577" t="s">
        <v>4351</v>
      </c>
      <c r="B2577">
        <v>22</v>
      </c>
      <c r="C2577">
        <v>11</v>
      </c>
      <c r="D2577">
        <v>2015</v>
      </c>
      <c r="E2577" t="s">
        <v>3020</v>
      </c>
      <c r="F2577" t="s">
        <v>30</v>
      </c>
      <c r="G2577" t="s">
        <v>139</v>
      </c>
      <c r="H2577" t="s">
        <v>23</v>
      </c>
      <c r="I2577" t="s">
        <v>15</v>
      </c>
      <c r="J2577" t="s">
        <v>1929</v>
      </c>
      <c r="K2577" t="s">
        <v>26</v>
      </c>
      <c r="L2577">
        <v>319.89999999999998</v>
      </c>
    </row>
    <row r="2578" spans="1:12" x14ac:dyDescent="0.3">
      <c r="A2578" t="s">
        <v>4351</v>
      </c>
      <c r="B2578">
        <v>22</v>
      </c>
      <c r="C2578">
        <v>11</v>
      </c>
      <c r="D2578">
        <v>2015</v>
      </c>
      <c r="E2578" t="s">
        <v>3020</v>
      </c>
      <c r="F2578" t="s">
        <v>30</v>
      </c>
      <c r="G2578" t="s">
        <v>139</v>
      </c>
      <c r="H2578" t="s">
        <v>23</v>
      </c>
      <c r="I2578" t="s">
        <v>15</v>
      </c>
      <c r="J2578" t="s">
        <v>473</v>
      </c>
      <c r="K2578" t="s">
        <v>26</v>
      </c>
      <c r="L2578">
        <v>11.36</v>
      </c>
    </row>
    <row r="2579" spans="1:12" x14ac:dyDescent="0.3">
      <c r="A2579" t="s">
        <v>4351</v>
      </c>
      <c r="B2579">
        <v>22</v>
      </c>
      <c r="C2579">
        <v>11</v>
      </c>
      <c r="D2579">
        <v>2015</v>
      </c>
      <c r="E2579" t="s">
        <v>3020</v>
      </c>
      <c r="F2579" t="s">
        <v>30</v>
      </c>
      <c r="G2579" t="s">
        <v>139</v>
      </c>
      <c r="H2579" t="s">
        <v>23</v>
      </c>
      <c r="I2579" t="s">
        <v>15</v>
      </c>
      <c r="J2579" t="s">
        <v>4352</v>
      </c>
      <c r="K2579" t="s">
        <v>26</v>
      </c>
      <c r="L2579">
        <v>675.12</v>
      </c>
    </row>
    <row r="2580" spans="1:12" x14ac:dyDescent="0.3">
      <c r="A2580" t="s">
        <v>4353</v>
      </c>
      <c r="B2580">
        <v>26</v>
      </c>
      <c r="C2580">
        <v>1</v>
      </c>
      <c r="D2580">
        <v>2015</v>
      </c>
      <c r="E2580" t="s">
        <v>4354</v>
      </c>
      <c r="F2580" t="s">
        <v>30</v>
      </c>
      <c r="G2580" t="s">
        <v>1083</v>
      </c>
      <c r="H2580" t="s">
        <v>60</v>
      </c>
      <c r="I2580" t="s">
        <v>15</v>
      </c>
      <c r="J2580" t="s">
        <v>4355</v>
      </c>
      <c r="K2580" t="s">
        <v>17</v>
      </c>
      <c r="L2580">
        <v>62.82</v>
      </c>
    </row>
    <row r="2581" spans="1:12" x14ac:dyDescent="0.3">
      <c r="A2581" t="s">
        <v>4353</v>
      </c>
      <c r="B2581">
        <v>26</v>
      </c>
      <c r="C2581">
        <v>1</v>
      </c>
      <c r="D2581">
        <v>2015</v>
      </c>
      <c r="E2581" t="s">
        <v>4354</v>
      </c>
      <c r="F2581" t="s">
        <v>30</v>
      </c>
      <c r="G2581" t="s">
        <v>1083</v>
      </c>
      <c r="H2581" t="s">
        <v>60</v>
      </c>
      <c r="I2581" t="s">
        <v>15</v>
      </c>
      <c r="J2581" t="s">
        <v>2507</v>
      </c>
      <c r="K2581" t="s">
        <v>26</v>
      </c>
      <c r="L2581">
        <v>489.92</v>
      </c>
    </row>
    <row r="2582" spans="1:12" x14ac:dyDescent="0.3">
      <c r="A2582" t="s">
        <v>4353</v>
      </c>
      <c r="B2582">
        <v>26</v>
      </c>
      <c r="C2582">
        <v>1</v>
      </c>
      <c r="D2582">
        <v>2015</v>
      </c>
      <c r="E2582" t="s">
        <v>4354</v>
      </c>
      <c r="F2582" t="s">
        <v>30</v>
      </c>
      <c r="G2582" t="s">
        <v>1083</v>
      </c>
      <c r="H2582" t="s">
        <v>60</v>
      </c>
      <c r="I2582" t="s">
        <v>15</v>
      </c>
      <c r="J2582" t="s">
        <v>2740</v>
      </c>
      <c r="K2582" t="s">
        <v>26</v>
      </c>
      <c r="L2582">
        <v>19.440000000000001</v>
      </c>
    </row>
    <row r="2583" spans="1:12" x14ac:dyDescent="0.3">
      <c r="A2583" t="s">
        <v>4353</v>
      </c>
      <c r="B2583">
        <v>26</v>
      </c>
      <c r="C2583">
        <v>1</v>
      </c>
      <c r="D2583">
        <v>2015</v>
      </c>
      <c r="E2583" t="s">
        <v>4354</v>
      </c>
      <c r="F2583" t="s">
        <v>30</v>
      </c>
      <c r="G2583" t="s">
        <v>1083</v>
      </c>
      <c r="H2583" t="s">
        <v>60</v>
      </c>
      <c r="I2583" t="s">
        <v>15</v>
      </c>
      <c r="J2583" t="s">
        <v>4087</v>
      </c>
      <c r="K2583" t="s">
        <v>26</v>
      </c>
      <c r="L2583">
        <v>16.68</v>
      </c>
    </row>
    <row r="2584" spans="1:12" x14ac:dyDescent="0.3">
      <c r="A2584" t="s">
        <v>4353</v>
      </c>
      <c r="B2584">
        <v>26</v>
      </c>
      <c r="C2584">
        <v>1</v>
      </c>
      <c r="D2584">
        <v>2015</v>
      </c>
      <c r="E2584" t="s">
        <v>4354</v>
      </c>
      <c r="F2584" t="s">
        <v>30</v>
      </c>
      <c r="G2584" t="s">
        <v>1083</v>
      </c>
      <c r="H2584" t="s">
        <v>60</v>
      </c>
      <c r="I2584" t="s">
        <v>15</v>
      </c>
      <c r="J2584" t="s">
        <v>4356</v>
      </c>
      <c r="K2584" t="s">
        <v>41</v>
      </c>
      <c r="L2584">
        <v>155.35</v>
      </c>
    </row>
    <row r="2585" spans="1:12" x14ac:dyDescent="0.3">
      <c r="A2585" t="s">
        <v>4353</v>
      </c>
      <c r="B2585">
        <v>26</v>
      </c>
      <c r="C2585">
        <v>1</v>
      </c>
      <c r="D2585">
        <v>2015</v>
      </c>
      <c r="E2585" t="s">
        <v>4354</v>
      </c>
      <c r="F2585" t="s">
        <v>30</v>
      </c>
      <c r="G2585" t="s">
        <v>1083</v>
      </c>
      <c r="H2585" t="s">
        <v>60</v>
      </c>
      <c r="I2585" t="s">
        <v>15</v>
      </c>
      <c r="J2585" t="s">
        <v>4357</v>
      </c>
      <c r="K2585" t="s">
        <v>17</v>
      </c>
      <c r="L2585">
        <v>12.42</v>
      </c>
    </row>
    <row r="2586" spans="1:12" x14ac:dyDescent="0.3">
      <c r="A2586" t="s">
        <v>4353</v>
      </c>
      <c r="B2586">
        <v>26</v>
      </c>
      <c r="C2586">
        <v>1</v>
      </c>
      <c r="D2586">
        <v>2015</v>
      </c>
      <c r="E2586" t="s">
        <v>4354</v>
      </c>
      <c r="F2586" t="s">
        <v>30</v>
      </c>
      <c r="G2586" t="s">
        <v>1083</v>
      </c>
      <c r="H2586" t="s">
        <v>60</v>
      </c>
      <c r="I2586" t="s">
        <v>15</v>
      </c>
      <c r="J2586" t="s">
        <v>1527</v>
      </c>
      <c r="K2586" t="s">
        <v>41</v>
      </c>
      <c r="L2586">
        <v>187.98</v>
      </c>
    </row>
    <row r="2587" spans="1:12" x14ac:dyDescent="0.3">
      <c r="A2587" t="s">
        <v>4358</v>
      </c>
      <c r="B2587">
        <v>3</v>
      </c>
      <c r="C2587">
        <v>11</v>
      </c>
      <c r="D2587">
        <v>2016</v>
      </c>
      <c r="E2587" t="s">
        <v>707</v>
      </c>
      <c r="F2587" t="s">
        <v>30</v>
      </c>
      <c r="G2587" t="s">
        <v>1791</v>
      </c>
      <c r="H2587" t="s">
        <v>23</v>
      </c>
      <c r="I2587" t="s">
        <v>61</v>
      </c>
      <c r="J2587" t="s">
        <v>907</v>
      </c>
      <c r="K2587" t="s">
        <v>26</v>
      </c>
      <c r="L2587">
        <v>6.6079999999999997</v>
      </c>
    </row>
    <row r="2588" spans="1:12" x14ac:dyDescent="0.3">
      <c r="A2588" t="s">
        <v>4359</v>
      </c>
      <c r="B2588">
        <v>30</v>
      </c>
      <c r="C2588">
        <v>6</v>
      </c>
      <c r="D2588">
        <v>2018</v>
      </c>
      <c r="E2588" t="s">
        <v>565</v>
      </c>
      <c r="F2588" t="s">
        <v>30</v>
      </c>
      <c r="G2588" t="s">
        <v>1638</v>
      </c>
      <c r="H2588" t="s">
        <v>14</v>
      </c>
      <c r="I2588" t="s">
        <v>90</v>
      </c>
      <c r="J2588" t="s">
        <v>2481</v>
      </c>
      <c r="K2588" t="s">
        <v>26</v>
      </c>
      <c r="L2588">
        <v>248.57</v>
      </c>
    </row>
    <row r="2589" spans="1:12" x14ac:dyDescent="0.3">
      <c r="A2589" t="s">
        <v>4359</v>
      </c>
      <c r="B2589">
        <v>30</v>
      </c>
      <c r="C2589">
        <v>6</v>
      </c>
      <c r="D2589">
        <v>2018</v>
      </c>
      <c r="E2589" t="s">
        <v>565</v>
      </c>
      <c r="F2589" t="s">
        <v>30</v>
      </c>
      <c r="G2589" t="s">
        <v>1638</v>
      </c>
      <c r="H2589" t="s">
        <v>14</v>
      </c>
      <c r="I2589" t="s">
        <v>90</v>
      </c>
      <c r="J2589" t="s">
        <v>4360</v>
      </c>
      <c r="K2589" t="s">
        <v>17</v>
      </c>
      <c r="L2589">
        <v>22.23</v>
      </c>
    </row>
    <row r="2590" spans="1:12" x14ac:dyDescent="0.3">
      <c r="A2590" t="s">
        <v>4361</v>
      </c>
      <c r="B2590">
        <v>5</v>
      </c>
      <c r="C2590">
        <v>5</v>
      </c>
      <c r="D2590">
        <v>2017</v>
      </c>
      <c r="E2590" t="s">
        <v>1231</v>
      </c>
      <c r="F2590" t="s">
        <v>30</v>
      </c>
      <c r="G2590" t="s">
        <v>3991</v>
      </c>
      <c r="H2590" t="s">
        <v>60</v>
      </c>
      <c r="I2590" t="s">
        <v>24</v>
      </c>
      <c r="J2590" t="s">
        <v>3681</v>
      </c>
      <c r="K2590" t="s">
        <v>26</v>
      </c>
      <c r="L2590">
        <v>5.98</v>
      </c>
    </row>
    <row r="2591" spans="1:12" x14ac:dyDescent="0.3">
      <c r="A2591" t="s">
        <v>4361</v>
      </c>
      <c r="B2591">
        <v>5</v>
      </c>
      <c r="C2591">
        <v>5</v>
      </c>
      <c r="D2591">
        <v>2017</v>
      </c>
      <c r="E2591" t="s">
        <v>1231</v>
      </c>
      <c r="F2591" t="s">
        <v>30</v>
      </c>
      <c r="G2591" t="s">
        <v>3991</v>
      </c>
      <c r="H2591" t="s">
        <v>60</v>
      </c>
      <c r="I2591" t="s">
        <v>24</v>
      </c>
      <c r="J2591" t="s">
        <v>705</v>
      </c>
      <c r="K2591" t="s">
        <v>41</v>
      </c>
      <c r="L2591">
        <v>246.16800000000001</v>
      </c>
    </row>
    <row r="2592" spans="1:12" x14ac:dyDescent="0.3">
      <c r="A2592" t="s">
        <v>4362</v>
      </c>
      <c r="B2592">
        <v>8</v>
      </c>
      <c r="C2592">
        <v>9</v>
      </c>
      <c r="D2592">
        <v>2017</v>
      </c>
      <c r="E2592" t="s">
        <v>808</v>
      </c>
      <c r="F2592" t="s">
        <v>30</v>
      </c>
      <c r="G2592" t="s">
        <v>2111</v>
      </c>
      <c r="H2592" t="s">
        <v>14</v>
      </c>
      <c r="I2592" t="s">
        <v>61</v>
      </c>
      <c r="J2592" t="s">
        <v>4363</v>
      </c>
      <c r="K2592" t="s">
        <v>17</v>
      </c>
      <c r="L2592">
        <v>14.135999999999999</v>
      </c>
    </row>
    <row r="2593" spans="1:12" x14ac:dyDescent="0.3">
      <c r="A2593" t="s">
        <v>4362</v>
      </c>
      <c r="B2593">
        <v>8</v>
      </c>
      <c r="C2593">
        <v>9</v>
      </c>
      <c r="D2593">
        <v>2017</v>
      </c>
      <c r="E2593" t="s">
        <v>808</v>
      </c>
      <c r="F2593" t="s">
        <v>30</v>
      </c>
      <c r="G2593" t="s">
        <v>2111</v>
      </c>
      <c r="H2593" t="s">
        <v>14</v>
      </c>
      <c r="I2593" t="s">
        <v>61</v>
      </c>
      <c r="J2593" t="s">
        <v>4364</v>
      </c>
      <c r="K2593" t="s">
        <v>17</v>
      </c>
      <c r="L2593">
        <v>601.47</v>
      </c>
    </row>
    <row r="2594" spans="1:12" x14ac:dyDescent="0.3">
      <c r="A2594" t="s">
        <v>4365</v>
      </c>
      <c r="B2594">
        <v>24</v>
      </c>
      <c r="C2594">
        <v>11</v>
      </c>
      <c r="D2594">
        <v>2018</v>
      </c>
      <c r="E2594" t="s">
        <v>1079</v>
      </c>
      <c r="F2594" t="s">
        <v>12</v>
      </c>
      <c r="G2594" t="s">
        <v>1686</v>
      </c>
      <c r="H2594" t="s">
        <v>23</v>
      </c>
      <c r="I2594" t="s">
        <v>15</v>
      </c>
      <c r="J2594" t="s">
        <v>3869</v>
      </c>
      <c r="K2594" t="s">
        <v>41</v>
      </c>
      <c r="L2594">
        <v>79.099999999999994</v>
      </c>
    </row>
    <row r="2595" spans="1:12" x14ac:dyDescent="0.3">
      <c r="A2595" t="s">
        <v>4365</v>
      </c>
      <c r="B2595">
        <v>24</v>
      </c>
      <c r="C2595">
        <v>11</v>
      </c>
      <c r="D2595">
        <v>2018</v>
      </c>
      <c r="E2595" t="s">
        <v>1079</v>
      </c>
      <c r="F2595" t="s">
        <v>12</v>
      </c>
      <c r="G2595" t="s">
        <v>1686</v>
      </c>
      <c r="H2595" t="s">
        <v>23</v>
      </c>
      <c r="I2595" t="s">
        <v>15</v>
      </c>
      <c r="J2595" t="s">
        <v>2366</v>
      </c>
      <c r="K2595" t="s">
        <v>26</v>
      </c>
      <c r="L2595">
        <v>327.84</v>
      </c>
    </row>
    <row r="2596" spans="1:12" x14ac:dyDescent="0.3">
      <c r="A2596" t="s">
        <v>4366</v>
      </c>
      <c r="B2596">
        <v>13</v>
      </c>
      <c r="C2596">
        <v>5</v>
      </c>
      <c r="D2596">
        <v>2018</v>
      </c>
      <c r="E2596" t="s">
        <v>4367</v>
      </c>
      <c r="F2596" t="s">
        <v>30</v>
      </c>
      <c r="G2596" t="s">
        <v>1937</v>
      </c>
      <c r="H2596" t="s">
        <v>23</v>
      </c>
      <c r="I2596" t="s">
        <v>61</v>
      </c>
      <c r="J2596" t="s">
        <v>680</v>
      </c>
      <c r="K2596" t="s">
        <v>26</v>
      </c>
      <c r="L2596">
        <v>180.96</v>
      </c>
    </row>
    <row r="2597" spans="1:12" x14ac:dyDescent="0.3">
      <c r="A2597" t="s">
        <v>4366</v>
      </c>
      <c r="B2597">
        <v>13</v>
      </c>
      <c r="C2597">
        <v>5</v>
      </c>
      <c r="D2597">
        <v>2018</v>
      </c>
      <c r="E2597" t="s">
        <v>4367</v>
      </c>
      <c r="F2597" t="s">
        <v>30</v>
      </c>
      <c r="G2597" t="s">
        <v>1937</v>
      </c>
      <c r="H2597" t="s">
        <v>23</v>
      </c>
      <c r="I2597" t="s">
        <v>61</v>
      </c>
      <c r="J2597" t="s">
        <v>1622</v>
      </c>
      <c r="K2597" t="s">
        <v>26</v>
      </c>
      <c r="L2597">
        <v>914.97</v>
      </c>
    </row>
    <row r="2598" spans="1:12" x14ac:dyDescent="0.3">
      <c r="A2598" t="s">
        <v>4366</v>
      </c>
      <c r="B2598">
        <v>13</v>
      </c>
      <c r="C2598">
        <v>5</v>
      </c>
      <c r="D2598">
        <v>2018</v>
      </c>
      <c r="E2598" t="s">
        <v>4367</v>
      </c>
      <c r="F2598" t="s">
        <v>30</v>
      </c>
      <c r="G2598" t="s">
        <v>1937</v>
      </c>
      <c r="H2598" t="s">
        <v>23</v>
      </c>
      <c r="I2598" t="s">
        <v>61</v>
      </c>
      <c r="J2598" t="s">
        <v>2862</v>
      </c>
      <c r="K2598" t="s">
        <v>41</v>
      </c>
      <c r="L2598">
        <v>587.97</v>
      </c>
    </row>
    <row r="2599" spans="1:12" x14ac:dyDescent="0.3">
      <c r="A2599" t="s">
        <v>4366</v>
      </c>
      <c r="B2599">
        <v>13</v>
      </c>
      <c r="C2599">
        <v>5</v>
      </c>
      <c r="D2599">
        <v>2018</v>
      </c>
      <c r="E2599" t="s">
        <v>4367</v>
      </c>
      <c r="F2599" t="s">
        <v>30</v>
      </c>
      <c r="G2599" t="s">
        <v>1937</v>
      </c>
      <c r="H2599" t="s">
        <v>23</v>
      </c>
      <c r="I2599" t="s">
        <v>61</v>
      </c>
      <c r="J2599" t="s">
        <v>3831</v>
      </c>
      <c r="K2599" t="s">
        <v>26</v>
      </c>
      <c r="L2599">
        <v>530.34</v>
      </c>
    </row>
    <row r="2600" spans="1:12" x14ac:dyDescent="0.3">
      <c r="A2600" t="s">
        <v>4366</v>
      </c>
      <c r="B2600">
        <v>13</v>
      </c>
      <c r="C2600">
        <v>5</v>
      </c>
      <c r="D2600">
        <v>2018</v>
      </c>
      <c r="E2600" t="s">
        <v>4367</v>
      </c>
      <c r="F2600" t="s">
        <v>30</v>
      </c>
      <c r="G2600" t="s">
        <v>1937</v>
      </c>
      <c r="H2600" t="s">
        <v>23</v>
      </c>
      <c r="I2600" t="s">
        <v>61</v>
      </c>
      <c r="J2600" t="s">
        <v>4368</v>
      </c>
      <c r="K2600" t="s">
        <v>26</v>
      </c>
      <c r="L2600">
        <v>14.94</v>
      </c>
    </row>
    <row r="2601" spans="1:12" x14ac:dyDescent="0.3">
      <c r="A2601" t="s">
        <v>4369</v>
      </c>
      <c r="B2601">
        <v>23</v>
      </c>
      <c r="C2601">
        <v>4</v>
      </c>
      <c r="D2601">
        <v>2018</v>
      </c>
      <c r="E2601" t="s">
        <v>3371</v>
      </c>
      <c r="F2601" t="s">
        <v>30</v>
      </c>
      <c r="G2601" t="s">
        <v>532</v>
      </c>
      <c r="H2601" t="s">
        <v>14</v>
      </c>
      <c r="I2601" t="s">
        <v>90</v>
      </c>
      <c r="J2601" t="s">
        <v>4092</v>
      </c>
      <c r="K2601" t="s">
        <v>26</v>
      </c>
      <c r="L2601">
        <v>121.94</v>
      </c>
    </row>
    <row r="2602" spans="1:12" x14ac:dyDescent="0.3">
      <c r="A2602" t="s">
        <v>4369</v>
      </c>
      <c r="B2602">
        <v>23</v>
      </c>
      <c r="C2602">
        <v>4</v>
      </c>
      <c r="D2602">
        <v>2018</v>
      </c>
      <c r="E2602" t="s">
        <v>3371</v>
      </c>
      <c r="F2602" t="s">
        <v>30</v>
      </c>
      <c r="G2602" t="s">
        <v>532</v>
      </c>
      <c r="H2602" t="s">
        <v>14</v>
      </c>
      <c r="I2602" t="s">
        <v>90</v>
      </c>
      <c r="J2602" t="s">
        <v>1013</v>
      </c>
      <c r="K2602" t="s">
        <v>26</v>
      </c>
      <c r="L2602">
        <v>122.71</v>
      </c>
    </row>
    <row r="2603" spans="1:12" x14ac:dyDescent="0.3">
      <c r="A2603" t="s">
        <v>4371</v>
      </c>
      <c r="B2603">
        <v>4</v>
      </c>
      <c r="C2603">
        <v>6</v>
      </c>
      <c r="D2603">
        <v>2017</v>
      </c>
      <c r="E2603" t="s">
        <v>207</v>
      </c>
      <c r="F2603" t="s">
        <v>930</v>
      </c>
      <c r="G2603" t="s">
        <v>4372</v>
      </c>
      <c r="H2603" t="s">
        <v>14</v>
      </c>
      <c r="I2603" t="s">
        <v>90</v>
      </c>
      <c r="J2603" t="s">
        <v>2409</v>
      </c>
      <c r="K2603" t="s">
        <v>26</v>
      </c>
      <c r="L2603">
        <v>14.94</v>
      </c>
    </row>
    <row r="2604" spans="1:12" x14ac:dyDescent="0.3">
      <c r="A2604" t="s">
        <v>4371</v>
      </c>
      <c r="B2604">
        <v>4</v>
      </c>
      <c r="C2604">
        <v>6</v>
      </c>
      <c r="D2604">
        <v>2017</v>
      </c>
      <c r="E2604" t="s">
        <v>207</v>
      </c>
      <c r="F2604" t="s">
        <v>930</v>
      </c>
      <c r="G2604" t="s">
        <v>4372</v>
      </c>
      <c r="H2604" t="s">
        <v>14</v>
      </c>
      <c r="I2604" t="s">
        <v>90</v>
      </c>
      <c r="J2604" t="s">
        <v>4373</v>
      </c>
      <c r="K2604" t="s">
        <v>41</v>
      </c>
      <c r="L2604">
        <v>1349.85</v>
      </c>
    </row>
    <row r="2605" spans="1:12" x14ac:dyDescent="0.3">
      <c r="A2605" t="s">
        <v>4371</v>
      </c>
      <c r="B2605">
        <v>4</v>
      </c>
      <c r="C2605">
        <v>6</v>
      </c>
      <c r="D2605">
        <v>2017</v>
      </c>
      <c r="E2605" t="s">
        <v>207</v>
      </c>
      <c r="F2605" t="s">
        <v>930</v>
      </c>
      <c r="G2605" t="s">
        <v>4372</v>
      </c>
      <c r="H2605" t="s">
        <v>14</v>
      </c>
      <c r="I2605" t="s">
        <v>90</v>
      </c>
      <c r="J2605" t="s">
        <v>3205</v>
      </c>
      <c r="K2605" t="s">
        <v>17</v>
      </c>
      <c r="L2605">
        <v>136.78399999999999</v>
      </c>
    </row>
    <row r="2606" spans="1:12" x14ac:dyDescent="0.3">
      <c r="A2606" t="s">
        <v>4371</v>
      </c>
      <c r="B2606">
        <v>4</v>
      </c>
      <c r="C2606">
        <v>6</v>
      </c>
      <c r="D2606">
        <v>2017</v>
      </c>
      <c r="E2606" t="s">
        <v>207</v>
      </c>
      <c r="F2606" t="s">
        <v>930</v>
      </c>
      <c r="G2606" t="s">
        <v>4372</v>
      </c>
      <c r="H2606" t="s">
        <v>14</v>
      </c>
      <c r="I2606" t="s">
        <v>90</v>
      </c>
      <c r="J2606" t="s">
        <v>1955</v>
      </c>
      <c r="K2606" t="s">
        <v>17</v>
      </c>
      <c r="L2606">
        <v>61.12</v>
      </c>
    </row>
    <row r="2607" spans="1:12" x14ac:dyDescent="0.3">
      <c r="A2607" t="s">
        <v>4374</v>
      </c>
      <c r="B2607">
        <v>16</v>
      </c>
      <c r="C2607">
        <v>12</v>
      </c>
      <c r="D2607">
        <v>2015</v>
      </c>
      <c r="E2607" t="s">
        <v>2506</v>
      </c>
      <c r="F2607" t="s">
        <v>30</v>
      </c>
      <c r="G2607" t="s">
        <v>4375</v>
      </c>
      <c r="H2607" t="s">
        <v>23</v>
      </c>
      <c r="I2607" t="s">
        <v>15</v>
      </c>
      <c r="J2607" t="s">
        <v>3224</v>
      </c>
      <c r="K2607" t="s">
        <v>26</v>
      </c>
      <c r="L2607">
        <v>1.167</v>
      </c>
    </row>
    <row r="2608" spans="1:12" x14ac:dyDescent="0.3">
      <c r="A2608" t="s">
        <v>4376</v>
      </c>
      <c r="B2608">
        <v>4</v>
      </c>
      <c r="C2608">
        <v>3</v>
      </c>
      <c r="D2608">
        <v>2017</v>
      </c>
      <c r="E2608" t="s">
        <v>3579</v>
      </c>
      <c r="F2608" t="s">
        <v>30</v>
      </c>
      <c r="G2608" t="s">
        <v>2851</v>
      </c>
      <c r="H2608" t="s">
        <v>60</v>
      </c>
      <c r="I2608" t="s">
        <v>24</v>
      </c>
      <c r="J2608" t="s">
        <v>4378</v>
      </c>
      <c r="K2608" t="s">
        <v>26</v>
      </c>
      <c r="L2608">
        <v>16.989999999999998</v>
      </c>
    </row>
    <row r="2609" spans="1:12" x14ac:dyDescent="0.3">
      <c r="A2609" t="s">
        <v>4379</v>
      </c>
      <c r="B2609">
        <v>25</v>
      </c>
      <c r="C2609">
        <v>11</v>
      </c>
      <c r="D2609">
        <v>2015</v>
      </c>
      <c r="E2609" t="s">
        <v>2561</v>
      </c>
      <c r="F2609" t="s">
        <v>30</v>
      </c>
      <c r="G2609" t="s">
        <v>3775</v>
      </c>
      <c r="H2609" t="s">
        <v>23</v>
      </c>
      <c r="I2609" t="s">
        <v>61</v>
      </c>
      <c r="J2609" t="s">
        <v>4380</v>
      </c>
      <c r="K2609" t="s">
        <v>41</v>
      </c>
      <c r="L2609">
        <v>24.672000000000001</v>
      </c>
    </row>
    <row r="2610" spans="1:12" x14ac:dyDescent="0.3">
      <c r="A2610" t="s">
        <v>4379</v>
      </c>
      <c r="B2610">
        <v>25</v>
      </c>
      <c r="C2610">
        <v>11</v>
      </c>
      <c r="D2610">
        <v>2015</v>
      </c>
      <c r="E2610" t="s">
        <v>2561</v>
      </c>
      <c r="F2610" t="s">
        <v>30</v>
      </c>
      <c r="G2610" t="s">
        <v>3775</v>
      </c>
      <c r="H2610" t="s">
        <v>23</v>
      </c>
      <c r="I2610" t="s">
        <v>61</v>
      </c>
      <c r="J2610" t="s">
        <v>1120</v>
      </c>
      <c r="K2610" t="s">
        <v>26</v>
      </c>
      <c r="L2610">
        <v>2.52</v>
      </c>
    </row>
    <row r="2611" spans="1:12" x14ac:dyDescent="0.3">
      <c r="A2611" t="s">
        <v>4379</v>
      </c>
      <c r="B2611">
        <v>25</v>
      </c>
      <c r="C2611">
        <v>11</v>
      </c>
      <c r="D2611">
        <v>2015</v>
      </c>
      <c r="E2611" t="s">
        <v>2561</v>
      </c>
      <c r="F2611" t="s">
        <v>30</v>
      </c>
      <c r="G2611" t="s">
        <v>3775</v>
      </c>
      <c r="H2611" t="s">
        <v>23</v>
      </c>
      <c r="I2611" t="s">
        <v>61</v>
      </c>
      <c r="J2611" t="s">
        <v>32</v>
      </c>
      <c r="K2611" t="s">
        <v>17</v>
      </c>
      <c r="L2611">
        <v>1218.7349999999999</v>
      </c>
    </row>
    <row r="2612" spans="1:12" x14ac:dyDescent="0.3">
      <c r="A2612" t="s">
        <v>4379</v>
      </c>
      <c r="B2612">
        <v>25</v>
      </c>
      <c r="C2612">
        <v>11</v>
      </c>
      <c r="D2612">
        <v>2015</v>
      </c>
      <c r="E2612" t="s">
        <v>2561</v>
      </c>
      <c r="F2612" t="s">
        <v>30</v>
      </c>
      <c r="G2612" t="s">
        <v>3775</v>
      </c>
      <c r="H2612" t="s">
        <v>23</v>
      </c>
      <c r="I2612" t="s">
        <v>61</v>
      </c>
      <c r="J2612" t="s">
        <v>3814</v>
      </c>
      <c r="K2612" t="s">
        <v>26</v>
      </c>
      <c r="L2612">
        <v>5.9039999999999999</v>
      </c>
    </row>
    <row r="2613" spans="1:12" x14ac:dyDescent="0.3">
      <c r="A2613" t="s">
        <v>4379</v>
      </c>
      <c r="B2613">
        <v>25</v>
      </c>
      <c r="C2613">
        <v>11</v>
      </c>
      <c r="D2613">
        <v>2015</v>
      </c>
      <c r="E2613" t="s">
        <v>2561</v>
      </c>
      <c r="F2613" t="s">
        <v>30</v>
      </c>
      <c r="G2613" t="s">
        <v>3775</v>
      </c>
      <c r="H2613" t="s">
        <v>23</v>
      </c>
      <c r="I2613" t="s">
        <v>61</v>
      </c>
      <c r="J2613" t="s">
        <v>2320</v>
      </c>
      <c r="K2613" t="s">
        <v>26</v>
      </c>
      <c r="L2613">
        <v>15.696</v>
      </c>
    </row>
    <row r="2614" spans="1:12" x14ac:dyDescent="0.3">
      <c r="A2614" t="s">
        <v>4379</v>
      </c>
      <c r="B2614">
        <v>25</v>
      </c>
      <c r="C2614">
        <v>11</v>
      </c>
      <c r="D2614">
        <v>2015</v>
      </c>
      <c r="E2614" t="s">
        <v>2561</v>
      </c>
      <c r="F2614" t="s">
        <v>30</v>
      </c>
      <c r="G2614" t="s">
        <v>3775</v>
      </c>
      <c r="H2614" t="s">
        <v>23</v>
      </c>
      <c r="I2614" t="s">
        <v>61</v>
      </c>
      <c r="J2614" t="s">
        <v>1515</v>
      </c>
      <c r="K2614" t="s">
        <v>17</v>
      </c>
      <c r="L2614">
        <v>6.0960000000000001</v>
      </c>
    </row>
    <row r="2615" spans="1:12" x14ac:dyDescent="0.3">
      <c r="A2615" t="s">
        <v>4381</v>
      </c>
      <c r="B2615">
        <v>28</v>
      </c>
      <c r="C2615">
        <v>4</v>
      </c>
      <c r="D2615">
        <v>2017</v>
      </c>
      <c r="E2615" t="s">
        <v>2825</v>
      </c>
      <c r="F2615" t="s">
        <v>30</v>
      </c>
      <c r="G2615" t="s">
        <v>4382</v>
      </c>
      <c r="H2615" t="s">
        <v>23</v>
      </c>
      <c r="I2615" t="s">
        <v>24</v>
      </c>
      <c r="J2615" t="s">
        <v>2347</v>
      </c>
      <c r="K2615" t="s">
        <v>17</v>
      </c>
      <c r="L2615">
        <v>41.567999999999998</v>
      </c>
    </row>
    <row r="2616" spans="1:12" x14ac:dyDescent="0.3">
      <c r="A2616" t="s">
        <v>4383</v>
      </c>
      <c r="B2616">
        <v>26</v>
      </c>
      <c r="C2616">
        <v>4</v>
      </c>
      <c r="D2616">
        <v>2015</v>
      </c>
      <c r="E2616" t="s">
        <v>3126</v>
      </c>
      <c r="F2616" t="s">
        <v>30</v>
      </c>
      <c r="G2616" t="s">
        <v>4385</v>
      </c>
      <c r="H2616" t="s">
        <v>23</v>
      </c>
      <c r="I2616" t="s">
        <v>24</v>
      </c>
      <c r="J2616" t="s">
        <v>1057</v>
      </c>
      <c r="K2616" t="s">
        <v>17</v>
      </c>
      <c r="L2616">
        <v>230.28</v>
      </c>
    </row>
    <row r="2617" spans="1:12" x14ac:dyDescent="0.3">
      <c r="A2617" t="s">
        <v>4383</v>
      </c>
      <c r="B2617">
        <v>26</v>
      </c>
      <c r="C2617">
        <v>4</v>
      </c>
      <c r="D2617">
        <v>2015</v>
      </c>
      <c r="E2617" t="s">
        <v>3126</v>
      </c>
      <c r="F2617" t="s">
        <v>30</v>
      </c>
      <c r="G2617" t="s">
        <v>4385</v>
      </c>
      <c r="H2617" t="s">
        <v>23</v>
      </c>
      <c r="I2617" t="s">
        <v>24</v>
      </c>
      <c r="J2617" t="s">
        <v>110</v>
      </c>
      <c r="K2617" t="s">
        <v>26</v>
      </c>
      <c r="L2617">
        <v>18.288</v>
      </c>
    </row>
    <row r="2618" spans="1:12" x14ac:dyDescent="0.3">
      <c r="A2618" t="s">
        <v>4386</v>
      </c>
      <c r="B2618">
        <v>1</v>
      </c>
      <c r="C2618">
        <v>4</v>
      </c>
      <c r="D2618">
        <v>2018</v>
      </c>
      <c r="E2618" t="s">
        <v>3881</v>
      </c>
      <c r="F2618" t="s">
        <v>30</v>
      </c>
      <c r="G2618" t="s">
        <v>2067</v>
      </c>
      <c r="H2618" t="s">
        <v>14</v>
      </c>
      <c r="I2618" t="s">
        <v>24</v>
      </c>
      <c r="J2618" t="s">
        <v>4387</v>
      </c>
      <c r="K2618" t="s">
        <v>26</v>
      </c>
      <c r="L2618">
        <v>5.78</v>
      </c>
    </row>
    <row r="2619" spans="1:12" x14ac:dyDescent="0.3">
      <c r="A2619" t="s">
        <v>4386</v>
      </c>
      <c r="B2619">
        <v>1</v>
      </c>
      <c r="C2619">
        <v>4</v>
      </c>
      <c r="D2619">
        <v>2018</v>
      </c>
      <c r="E2619" t="s">
        <v>3881</v>
      </c>
      <c r="F2619" t="s">
        <v>30</v>
      </c>
      <c r="G2619" t="s">
        <v>2067</v>
      </c>
      <c r="H2619" t="s">
        <v>14</v>
      </c>
      <c r="I2619" t="s">
        <v>24</v>
      </c>
      <c r="J2619" t="s">
        <v>1943</v>
      </c>
      <c r="K2619" t="s">
        <v>26</v>
      </c>
      <c r="L2619">
        <v>121.68</v>
      </c>
    </row>
    <row r="2620" spans="1:12" x14ac:dyDescent="0.3">
      <c r="A2620" t="s">
        <v>4388</v>
      </c>
      <c r="B2620">
        <v>22</v>
      </c>
      <c r="C2620">
        <v>12</v>
      </c>
      <c r="D2620">
        <v>2018</v>
      </c>
      <c r="E2620" t="s">
        <v>2271</v>
      </c>
      <c r="F2620" t="s">
        <v>30</v>
      </c>
      <c r="G2620" t="s">
        <v>3103</v>
      </c>
      <c r="H2620" t="s">
        <v>23</v>
      </c>
      <c r="I2620" t="s">
        <v>24</v>
      </c>
      <c r="J2620" t="s">
        <v>1088</v>
      </c>
      <c r="K2620" t="s">
        <v>26</v>
      </c>
      <c r="L2620">
        <v>4.17</v>
      </c>
    </row>
    <row r="2621" spans="1:12" x14ac:dyDescent="0.3">
      <c r="A2621" t="s">
        <v>4388</v>
      </c>
      <c r="B2621">
        <v>22</v>
      </c>
      <c r="C2621">
        <v>12</v>
      </c>
      <c r="D2621">
        <v>2018</v>
      </c>
      <c r="E2621" t="s">
        <v>2271</v>
      </c>
      <c r="F2621" t="s">
        <v>30</v>
      </c>
      <c r="G2621" t="s">
        <v>3103</v>
      </c>
      <c r="H2621" t="s">
        <v>23</v>
      </c>
      <c r="I2621" t="s">
        <v>24</v>
      </c>
      <c r="J2621" t="s">
        <v>3053</v>
      </c>
      <c r="K2621" t="s">
        <v>41</v>
      </c>
      <c r="L2621">
        <v>67.040000000000006</v>
      </c>
    </row>
    <row r="2622" spans="1:12" x14ac:dyDescent="0.3">
      <c r="A2622" t="s">
        <v>4388</v>
      </c>
      <c r="B2622">
        <v>22</v>
      </c>
      <c r="C2622">
        <v>12</v>
      </c>
      <c r="D2622">
        <v>2018</v>
      </c>
      <c r="E2622" t="s">
        <v>2271</v>
      </c>
      <c r="F2622" t="s">
        <v>30</v>
      </c>
      <c r="G2622" t="s">
        <v>3103</v>
      </c>
      <c r="H2622" t="s">
        <v>23</v>
      </c>
      <c r="I2622" t="s">
        <v>24</v>
      </c>
      <c r="J2622" t="s">
        <v>745</v>
      </c>
      <c r="K2622" t="s">
        <v>26</v>
      </c>
      <c r="L2622">
        <v>37.32</v>
      </c>
    </row>
    <row r="2623" spans="1:12" x14ac:dyDescent="0.3">
      <c r="A2623" t="s">
        <v>4388</v>
      </c>
      <c r="B2623">
        <v>22</v>
      </c>
      <c r="C2623">
        <v>12</v>
      </c>
      <c r="D2623">
        <v>2018</v>
      </c>
      <c r="E2623" t="s">
        <v>2271</v>
      </c>
      <c r="F2623" t="s">
        <v>30</v>
      </c>
      <c r="G2623" t="s">
        <v>3103</v>
      </c>
      <c r="H2623" t="s">
        <v>23</v>
      </c>
      <c r="I2623" t="s">
        <v>24</v>
      </c>
      <c r="J2623" t="s">
        <v>2734</v>
      </c>
      <c r="K2623" t="s">
        <v>26</v>
      </c>
      <c r="L2623">
        <v>18.45</v>
      </c>
    </row>
    <row r="2624" spans="1:12" x14ac:dyDescent="0.3">
      <c r="A2624" t="s">
        <v>4389</v>
      </c>
      <c r="B2624">
        <v>3</v>
      </c>
      <c r="C2624">
        <v>12</v>
      </c>
      <c r="D2624">
        <v>2015</v>
      </c>
      <c r="E2624" t="s">
        <v>3030</v>
      </c>
      <c r="F2624" t="s">
        <v>12</v>
      </c>
      <c r="G2624" t="s">
        <v>4390</v>
      </c>
      <c r="H2624" t="s">
        <v>23</v>
      </c>
      <c r="I2624" t="s">
        <v>61</v>
      </c>
      <c r="J2624" t="s">
        <v>3667</v>
      </c>
      <c r="K2624" t="s">
        <v>26</v>
      </c>
      <c r="L2624">
        <v>25.92</v>
      </c>
    </row>
    <row r="2625" spans="1:12" x14ac:dyDescent="0.3">
      <c r="A2625" t="s">
        <v>4391</v>
      </c>
      <c r="B2625">
        <v>22</v>
      </c>
      <c r="C2625">
        <v>10</v>
      </c>
      <c r="D2625">
        <v>2018</v>
      </c>
      <c r="E2625" t="s">
        <v>1138</v>
      </c>
      <c r="F2625" t="s">
        <v>119</v>
      </c>
      <c r="G2625" t="s">
        <v>4392</v>
      </c>
      <c r="H2625" t="s">
        <v>60</v>
      </c>
      <c r="I2625" t="s">
        <v>90</v>
      </c>
      <c r="J2625" t="s">
        <v>4393</v>
      </c>
      <c r="K2625" t="s">
        <v>41</v>
      </c>
      <c r="L2625">
        <v>11199.968000000001</v>
      </c>
    </row>
    <row r="2626" spans="1:12" x14ac:dyDescent="0.3">
      <c r="A2626" t="s">
        <v>4391</v>
      </c>
      <c r="B2626">
        <v>22</v>
      </c>
      <c r="C2626">
        <v>10</v>
      </c>
      <c r="D2626">
        <v>2018</v>
      </c>
      <c r="E2626" t="s">
        <v>1138</v>
      </c>
      <c r="F2626" t="s">
        <v>119</v>
      </c>
      <c r="G2626" t="s">
        <v>4392</v>
      </c>
      <c r="H2626" t="s">
        <v>60</v>
      </c>
      <c r="I2626" t="s">
        <v>90</v>
      </c>
      <c r="J2626" t="s">
        <v>2091</v>
      </c>
      <c r="K2626" t="s">
        <v>41</v>
      </c>
      <c r="L2626">
        <v>2399.6</v>
      </c>
    </row>
    <row r="2627" spans="1:12" x14ac:dyDescent="0.3">
      <c r="A2627" t="s">
        <v>4391</v>
      </c>
      <c r="B2627">
        <v>22</v>
      </c>
      <c r="C2627">
        <v>10</v>
      </c>
      <c r="D2627">
        <v>2018</v>
      </c>
      <c r="E2627" t="s">
        <v>1138</v>
      </c>
      <c r="F2627" t="s">
        <v>119</v>
      </c>
      <c r="G2627" t="s">
        <v>4392</v>
      </c>
      <c r="H2627" t="s">
        <v>60</v>
      </c>
      <c r="I2627" t="s">
        <v>90</v>
      </c>
      <c r="J2627" t="s">
        <v>368</v>
      </c>
      <c r="K2627" t="s">
        <v>26</v>
      </c>
      <c r="L2627">
        <v>63.9</v>
      </c>
    </row>
    <row r="2628" spans="1:12" x14ac:dyDescent="0.3">
      <c r="A2628" t="s">
        <v>4391</v>
      </c>
      <c r="B2628">
        <v>22</v>
      </c>
      <c r="C2628">
        <v>10</v>
      </c>
      <c r="D2628">
        <v>2018</v>
      </c>
      <c r="E2628" t="s">
        <v>1138</v>
      </c>
      <c r="F2628" t="s">
        <v>119</v>
      </c>
      <c r="G2628" t="s">
        <v>4392</v>
      </c>
      <c r="H2628" t="s">
        <v>60</v>
      </c>
      <c r="I2628" t="s">
        <v>90</v>
      </c>
      <c r="J2628" t="s">
        <v>1449</v>
      </c>
      <c r="K2628" t="s">
        <v>41</v>
      </c>
      <c r="L2628">
        <v>52.99</v>
      </c>
    </row>
    <row r="2629" spans="1:12" x14ac:dyDescent="0.3">
      <c r="A2629" t="s">
        <v>4394</v>
      </c>
      <c r="B2629">
        <v>13</v>
      </c>
      <c r="C2629">
        <v>11</v>
      </c>
      <c r="D2629">
        <v>2018</v>
      </c>
      <c r="E2629" t="s">
        <v>1258</v>
      </c>
      <c r="F2629" t="s">
        <v>119</v>
      </c>
      <c r="G2629" t="s">
        <v>700</v>
      </c>
      <c r="H2629" t="s">
        <v>23</v>
      </c>
      <c r="I2629" t="s">
        <v>90</v>
      </c>
      <c r="J2629" t="s">
        <v>1269</v>
      </c>
      <c r="K2629" t="s">
        <v>41</v>
      </c>
      <c r="L2629">
        <v>60.863999999999997</v>
      </c>
    </row>
    <row r="2630" spans="1:12" x14ac:dyDescent="0.3">
      <c r="A2630" t="s">
        <v>4394</v>
      </c>
      <c r="B2630">
        <v>13</v>
      </c>
      <c r="C2630">
        <v>11</v>
      </c>
      <c r="D2630">
        <v>2018</v>
      </c>
      <c r="E2630" t="s">
        <v>1258</v>
      </c>
      <c r="F2630" t="s">
        <v>119</v>
      </c>
      <c r="G2630" t="s">
        <v>700</v>
      </c>
      <c r="H2630" t="s">
        <v>23</v>
      </c>
      <c r="I2630" t="s">
        <v>90</v>
      </c>
      <c r="J2630" t="s">
        <v>4395</v>
      </c>
      <c r="K2630" t="s">
        <v>41</v>
      </c>
      <c r="L2630">
        <v>652.995</v>
      </c>
    </row>
    <row r="2631" spans="1:12" x14ac:dyDescent="0.3">
      <c r="A2631" t="s">
        <v>4394</v>
      </c>
      <c r="B2631">
        <v>13</v>
      </c>
      <c r="C2631">
        <v>11</v>
      </c>
      <c r="D2631">
        <v>2018</v>
      </c>
      <c r="E2631" t="s">
        <v>1258</v>
      </c>
      <c r="F2631" t="s">
        <v>119</v>
      </c>
      <c r="G2631" t="s">
        <v>700</v>
      </c>
      <c r="H2631" t="s">
        <v>23</v>
      </c>
      <c r="I2631" t="s">
        <v>90</v>
      </c>
      <c r="J2631" t="s">
        <v>4396</v>
      </c>
      <c r="K2631" t="s">
        <v>26</v>
      </c>
      <c r="L2631">
        <v>11.22</v>
      </c>
    </row>
    <row r="2632" spans="1:12" x14ac:dyDescent="0.3">
      <c r="A2632" t="s">
        <v>4397</v>
      </c>
      <c r="B2632">
        <v>10</v>
      </c>
      <c r="C2632">
        <v>9</v>
      </c>
      <c r="D2632">
        <v>2016</v>
      </c>
      <c r="E2632" t="s">
        <v>2573</v>
      </c>
      <c r="F2632" t="s">
        <v>30</v>
      </c>
      <c r="G2632" t="s">
        <v>3135</v>
      </c>
      <c r="H2632" t="s">
        <v>14</v>
      </c>
      <c r="I2632" t="s">
        <v>61</v>
      </c>
      <c r="J2632" t="s">
        <v>3787</v>
      </c>
      <c r="K2632" t="s">
        <v>26</v>
      </c>
      <c r="L2632">
        <v>14.94</v>
      </c>
    </row>
    <row r="2633" spans="1:12" x14ac:dyDescent="0.3">
      <c r="A2633" t="s">
        <v>4398</v>
      </c>
      <c r="B2633">
        <v>15</v>
      </c>
      <c r="C2633">
        <v>5</v>
      </c>
      <c r="D2633">
        <v>2018</v>
      </c>
      <c r="E2633" t="s">
        <v>4200</v>
      </c>
      <c r="F2633" t="s">
        <v>30</v>
      </c>
      <c r="G2633" t="s">
        <v>4399</v>
      </c>
      <c r="H2633" t="s">
        <v>14</v>
      </c>
      <c r="I2633" t="s">
        <v>24</v>
      </c>
      <c r="J2633" t="s">
        <v>2612</v>
      </c>
      <c r="K2633" t="s">
        <v>17</v>
      </c>
      <c r="L2633">
        <v>39.96</v>
      </c>
    </row>
    <row r="2634" spans="1:12" x14ac:dyDescent="0.3">
      <c r="A2634" t="s">
        <v>4398</v>
      </c>
      <c r="B2634">
        <v>15</v>
      </c>
      <c r="C2634">
        <v>5</v>
      </c>
      <c r="D2634">
        <v>2018</v>
      </c>
      <c r="E2634" t="s">
        <v>4200</v>
      </c>
      <c r="F2634" t="s">
        <v>30</v>
      </c>
      <c r="G2634" t="s">
        <v>4399</v>
      </c>
      <c r="H2634" t="s">
        <v>14</v>
      </c>
      <c r="I2634" t="s">
        <v>24</v>
      </c>
      <c r="J2634" t="s">
        <v>4400</v>
      </c>
      <c r="K2634" t="s">
        <v>17</v>
      </c>
      <c r="L2634">
        <v>42.624000000000002</v>
      </c>
    </row>
    <row r="2635" spans="1:12" x14ac:dyDescent="0.3">
      <c r="A2635" t="s">
        <v>4398</v>
      </c>
      <c r="B2635">
        <v>15</v>
      </c>
      <c r="C2635">
        <v>5</v>
      </c>
      <c r="D2635">
        <v>2018</v>
      </c>
      <c r="E2635" t="s">
        <v>4200</v>
      </c>
      <c r="F2635" t="s">
        <v>30</v>
      </c>
      <c r="G2635" t="s">
        <v>4399</v>
      </c>
      <c r="H2635" t="s">
        <v>14</v>
      </c>
      <c r="I2635" t="s">
        <v>24</v>
      </c>
      <c r="J2635" t="s">
        <v>485</v>
      </c>
      <c r="K2635" t="s">
        <v>17</v>
      </c>
      <c r="L2635">
        <v>220.96</v>
      </c>
    </row>
    <row r="2636" spans="1:12" x14ac:dyDescent="0.3">
      <c r="A2636" t="s">
        <v>4401</v>
      </c>
      <c r="B2636">
        <v>5</v>
      </c>
      <c r="C2636">
        <v>7</v>
      </c>
      <c r="D2636">
        <v>2016</v>
      </c>
      <c r="E2636" t="s">
        <v>2287</v>
      </c>
      <c r="F2636" t="s">
        <v>12</v>
      </c>
      <c r="G2636" t="s">
        <v>3523</v>
      </c>
      <c r="H2636" t="s">
        <v>23</v>
      </c>
      <c r="I2636" t="s">
        <v>15</v>
      </c>
      <c r="J2636" t="s">
        <v>4402</v>
      </c>
      <c r="K2636" t="s">
        <v>17</v>
      </c>
      <c r="L2636">
        <v>4.9279999999999999</v>
      </c>
    </row>
    <row r="2637" spans="1:12" x14ac:dyDescent="0.3">
      <c r="A2637" t="s">
        <v>4401</v>
      </c>
      <c r="B2637">
        <v>5</v>
      </c>
      <c r="C2637">
        <v>7</v>
      </c>
      <c r="D2637">
        <v>2016</v>
      </c>
      <c r="E2637" t="s">
        <v>2287</v>
      </c>
      <c r="F2637" t="s">
        <v>12</v>
      </c>
      <c r="G2637" t="s">
        <v>3523</v>
      </c>
      <c r="H2637" t="s">
        <v>23</v>
      </c>
      <c r="I2637" t="s">
        <v>15</v>
      </c>
      <c r="J2637" t="s">
        <v>1546</v>
      </c>
      <c r="K2637" t="s">
        <v>26</v>
      </c>
      <c r="L2637">
        <v>7.23</v>
      </c>
    </row>
    <row r="2638" spans="1:12" x14ac:dyDescent="0.3">
      <c r="A2638" t="s">
        <v>4403</v>
      </c>
      <c r="B2638">
        <v>15</v>
      </c>
      <c r="C2638">
        <v>8</v>
      </c>
      <c r="D2638">
        <v>2016</v>
      </c>
      <c r="E2638" t="s">
        <v>4405</v>
      </c>
      <c r="F2638" t="s">
        <v>30</v>
      </c>
      <c r="G2638" t="s">
        <v>4406</v>
      </c>
      <c r="H2638" t="s">
        <v>23</v>
      </c>
      <c r="I2638" t="s">
        <v>24</v>
      </c>
      <c r="J2638" t="s">
        <v>2265</v>
      </c>
      <c r="K2638" t="s">
        <v>26</v>
      </c>
      <c r="L2638">
        <v>323.10000000000002</v>
      </c>
    </row>
    <row r="2639" spans="1:12" x14ac:dyDescent="0.3">
      <c r="A2639" t="s">
        <v>4407</v>
      </c>
      <c r="B2639">
        <v>12</v>
      </c>
      <c r="C2639">
        <v>6</v>
      </c>
      <c r="D2639">
        <v>2018</v>
      </c>
      <c r="E2639" t="s">
        <v>4408</v>
      </c>
      <c r="F2639" t="s">
        <v>30</v>
      </c>
      <c r="G2639" t="s">
        <v>4409</v>
      </c>
      <c r="H2639" t="s">
        <v>14</v>
      </c>
      <c r="I2639" t="s">
        <v>90</v>
      </c>
      <c r="J2639" t="s">
        <v>4410</v>
      </c>
      <c r="K2639" t="s">
        <v>26</v>
      </c>
      <c r="L2639">
        <v>19.04</v>
      </c>
    </row>
    <row r="2640" spans="1:12" x14ac:dyDescent="0.3">
      <c r="A2640" t="s">
        <v>4407</v>
      </c>
      <c r="B2640">
        <v>12</v>
      </c>
      <c r="C2640">
        <v>6</v>
      </c>
      <c r="D2640">
        <v>2018</v>
      </c>
      <c r="E2640" t="s">
        <v>4408</v>
      </c>
      <c r="F2640" t="s">
        <v>30</v>
      </c>
      <c r="G2640" t="s">
        <v>4409</v>
      </c>
      <c r="H2640" t="s">
        <v>14</v>
      </c>
      <c r="I2640" t="s">
        <v>90</v>
      </c>
      <c r="J2640" t="s">
        <v>1480</v>
      </c>
      <c r="K2640" t="s">
        <v>26</v>
      </c>
      <c r="L2640">
        <v>13.128</v>
      </c>
    </row>
    <row r="2641" spans="1:12" x14ac:dyDescent="0.3">
      <c r="A2641" t="s">
        <v>4407</v>
      </c>
      <c r="B2641">
        <v>12</v>
      </c>
      <c r="C2641">
        <v>6</v>
      </c>
      <c r="D2641">
        <v>2018</v>
      </c>
      <c r="E2641" t="s">
        <v>4408</v>
      </c>
      <c r="F2641" t="s">
        <v>30</v>
      </c>
      <c r="G2641" t="s">
        <v>4409</v>
      </c>
      <c r="H2641" t="s">
        <v>14</v>
      </c>
      <c r="I2641" t="s">
        <v>90</v>
      </c>
      <c r="J2641" t="s">
        <v>4411</v>
      </c>
      <c r="K2641" t="s">
        <v>26</v>
      </c>
      <c r="L2641">
        <v>64.14</v>
      </c>
    </row>
    <row r="2642" spans="1:12" x14ac:dyDescent="0.3">
      <c r="A2642" t="s">
        <v>4407</v>
      </c>
      <c r="B2642">
        <v>12</v>
      </c>
      <c r="C2642">
        <v>6</v>
      </c>
      <c r="D2642">
        <v>2018</v>
      </c>
      <c r="E2642" t="s">
        <v>4408</v>
      </c>
      <c r="F2642" t="s">
        <v>30</v>
      </c>
      <c r="G2642" t="s">
        <v>4409</v>
      </c>
      <c r="H2642" t="s">
        <v>14</v>
      </c>
      <c r="I2642" t="s">
        <v>90</v>
      </c>
      <c r="J2642" t="s">
        <v>1313</v>
      </c>
      <c r="K2642" t="s">
        <v>17</v>
      </c>
      <c r="L2642">
        <v>858.24</v>
      </c>
    </row>
    <row r="2643" spans="1:12" x14ac:dyDescent="0.3">
      <c r="A2643" t="s">
        <v>4412</v>
      </c>
      <c r="B2643">
        <v>20</v>
      </c>
      <c r="C2643">
        <v>2</v>
      </c>
      <c r="D2643">
        <v>2016</v>
      </c>
      <c r="E2643" t="s">
        <v>4414</v>
      </c>
      <c r="F2643" t="s">
        <v>30</v>
      </c>
      <c r="G2643" t="s">
        <v>1351</v>
      </c>
      <c r="H2643" t="s">
        <v>14</v>
      </c>
      <c r="I2643" t="s">
        <v>15</v>
      </c>
      <c r="J2643" t="s">
        <v>2050</v>
      </c>
      <c r="K2643" t="s">
        <v>41</v>
      </c>
      <c r="L2643">
        <v>29.99</v>
      </c>
    </row>
    <row r="2644" spans="1:12" x14ac:dyDescent="0.3">
      <c r="A2644" t="s">
        <v>4415</v>
      </c>
      <c r="B2644">
        <v>29</v>
      </c>
      <c r="C2644">
        <v>12</v>
      </c>
      <c r="D2644">
        <v>2017</v>
      </c>
      <c r="E2644" t="s">
        <v>2924</v>
      </c>
      <c r="F2644" t="s">
        <v>119</v>
      </c>
      <c r="G2644" t="s">
        <v>3796</v>
      </c>
      <c r="H2644" t="s">
        <v>14</v>
      </c>
      <c r="I2644" t="s">
        <v>61</v>
      </c>
      <c r="J2644" t="s">
        <v>2869</v>
      </c>
      <c r="K2644" t="s">
        <v>26</v>
      </c>
      <c r="L2644">
        <v>186.048</v>
      </c>
    </row>
    <row r="2645" spans="1:12" x14ac:dyDescent="0.3">
      <c r="A2645" t="s">
        <v>4416</v>
      </c>
      <c r="B2645">
        <v>17</v>
      </c>
      <c r="C2645">
        <v>4</v>
      </c>
      <c r="D2645">
        <v>2017</v>
      </c>
      <c r="E2645" t="s">
        <v>1091</v>
      </c>
      <c r="F2645" t="s">
        <v>12</v>
      </c>
      <c r="G2645" t="s">
        <v>2597</v>
      </c>
      <c r="H2645" t="s">
        <v>60</v>
      </c>
      <c r="I2645" t="s">
        <v>15</v>
      </c>
      <c r="J2645" t="s">
        <v>1481</v>
      </c>
      <c r="K2645" t="s">
        <v>41</v>
      </c>
      <c r="L2645">
        <v>36.792000000000002</v>
      </c>
    </row>
    <row r="2646" spans="1:12" x14ac:dyDescent="0.3">
      <c r="A2646" t="s">
        <v>4416</v>
      </c>
      <c r="B2646">
        <v>17</v>
      </c>
      <c r="C2646">
        <v>4</v>
      </c>
      <c r="D2646">
        <v>2017</v>
      </c>
      <c r="E2646" t="s">
        <v>1091</v>
      </c>
      <c r="F2646" t="s">
        <v>12</v>
      </c>
      <c r="G2646" t="s">
        <v>2597</v>
      </c>
      <c r="H2646" t="s">
        <v>60</v>
      </c>
      <c r="I2646" t="s">
        <v>15</v>
      </c>
      <c r="J2646" t="s">
        <v>1125</v>
      </c>
      <c r="K2646" t="s">
        <v>17</v>
      </c>
      <c r="L2646">
        <v>18.623999999999999</v>
      </c>
    </row>
    <row r="2647" spans="1:12" x14ac:dyDescent="0.3">
      <c r="A2647" t="s">
        <v>4417</v>
      </c>
      <c r="B2647">
        <v>7</v>
      </c>
      <c r="C2647">
        <v>9</v>
      </c>
      <c r="D2647">
        <v>2015</v>
      </c>
      <c r="E2647" t="s">
        <v>480</v>
      </c>
      <c r="F2647" t="s">
        <v>12</v>
      </c>
      <c r="G2647" t="s">
        <v>3075</v>
      </c>
      <c r="H2647" t="s">
        <v>14</v>
      </c>
      <c r="I2647" t="s">
        <v>61</v>
      </c>
      <c r="J2647" t="s">
        <v>2997</v>
      </c>
      <c r="K2647" t="s">
        <v>17</v>
      </c>
      <c r="L2647">
        <v>57.69</v>
      </c>
    </row>
    <row r="2648" spans="1:12" x14ac:dyDescent="0.3">
      <c r="A2648" t="s">
        <v>4417</v>
      </c>
      <c r="B2648">
        <v>7</v>
      </c>
      <c r="C2648">
        <v>9</v>
      </c>
      <c r="D2648">
        <v>2015</v>
      </c>
      <c r="E2648" t="s">
        <v>480</v>
      </c>
      <c r="F2648" t="s">
        <v>12</v>
      </c>
      <c r="G2648" t="s">
        <v>3075</v>
      </c>
      <c r="H2648" t="s">
        <v>14</v>
      </c>
      <c r="I2648" t="s">
        <v>61</v>
      </c>
      <c r="J2648" t="s">
        <v>4418</v>
      </c>
      <c r="K2648" t="s">
        <v>26</v>
      </c>
      <c r="L2648">
        <v>42.81</v>
      </c>
    </row>
    <row r="2649" spans="1:12" x14ac:dyDescent="0.3">
      <c r="A2649" t="s">
        <v>4417</v>
      </c>
      <c r="B2649">
        <v>7</v>
      </c>
      <c r="C2649">
        <v>9</v>
      </c>
      <c r="D2649">
        <v>2015</v>
      </c>
      <c r="E2649" t="s">
        <v>480</v>
      </c>
      <c r="F2649" t="s">
        <v>12</v>
      </c>
      <c r="G2649" t="s">
        <v>3075</v>
      </c>
      <c r="H2649" t="s">
        <v>14</v>
      </c>
      <c r="I2649" t="s">
        <v>61</v>
      </c>
      <c r="J2649" t="s">
        <v>4419</v>
      </c>
      <c r="K2649" t="s">
        <v>26</v>
      </c>
      <c r="L2649">
        <v>12.96</v>
      </c>
    </row>
    <row r="2650" spans="1:12" x14ac:dyDescent="0.3">
      <c r="A2650" t="s">
        <v>4417</v>
      </c>
      <c r="B2650">
        <v>7</v>
      </c>
      <c r="C2650">
        <v>9</v>
      </c>
      <c r="D2650">
        <v>2015</v>
      </c>
      <c r="E2650" t="s">
        <v>480</v>
      </c>
      <c r="F2650" t="s">
        <v>12</v>
      </c>
      <c r="G2650" t="s">
        <v>3075</v>
      </c>
      <c r="H2650" t="s">
        <v>14</v>
      </c>
      <c r="I2650" t="s">
        <v>61</v>
      </c>
      <c r="J2650" t="s">
        <v>4324</v>
      </c>
      <c r="K2650" t="s">
        <v>17</v>
      </c>
      <c r="L2650">
        <v>821.88</v>
      </c>
    </row>
    <row r="2651" spans="1:12" x14ac:dyDescent="0.3">
      <c r="A2651" t="s">
        <v>4417</v>
      </c>
      <c r="B2651">
        <v>7</v>
      </c>
      <c r="C2651">
        <v>9</v>
      </c>
      <c r="D2651">
        <v>2015</v>
      </c>
      <c r="E2651" t="s">
        <v>480</v>
      </c>
      <c r="F2651" t="s">
        <v>12</v>
      </c>
      <c r="G2651" t="s">
        <v>3075</v>
      </c>
      <c r="H2651" t="s">
        <v>14</v>
      </c>
      <c r="I2651" t="s">
        <v>61</v>
      </c>
      <c r="J2651" t="s">
        <v>432</v>
      </c>
      <c r="K2651" t="s">
        <v>41</v>
      </c>
      <c r="L2651">
        <v>104.85</v>
      </c>
    </row>
    <row r="2652" spans="1:12" x14ac:dyDescent="0.3">
      <c r="A2652" t="s">
        <v>4420</v>
      </c>
      <c r="B2652">
        <v>26</v>
      </c>
      <c r="C2652">
        <v>9</v>
      </c>
      <c r="D2652">
        <v>2017</v>
      </c>
      <c r="E2652" t="s">
        <v>950</v>
      </c>
      <c r="F2652" t="s">
        <v>30</v>
      </c>
      <c r="G2652" t="s">
        <v>412</v>
      </c>
      <c r="H2652" t="s">
        <v>23</v>
      </c>
      <c r="I2652" t="s">
        <v>24</v>
      </c>
      <c r="J2652" t="s">
        <v>2632</v>
      </c>
      <c r="K2652" t="s">
        <v>17</v>
      </c>
      <c r="L2652">
        <v>424.95749999999998</v>
      </c>
    </row>
    <row r="2653" spans="1:12" x14ac:dyDescent="0.3">
      <c r="A2653" t="s">
        <v>4421</v>
      </c>
      <c r="B2653">
        <v>17</v>
      </c>
      <c r="C2653">
        <v>9</v>
      </c>
      <c r="D2653">
        <v>2018</v>
      </c>
      <c r="E2653" t="s">
        <v>1848</v>
      </c>
      <c r="F2653" t="s">
        <v>12</v>
      </c>
      <c r="G2653" t="s">
        <v>792</v>
      </c>
      <c r="H2653" t="s">
        <v>23</v>
      </c>
      <c r="I2653" t="s">
        <v>24</v>
      </c>
      <c r="J2653" t="s">
        <v>4306</v>
      </c>
      <c r="K2653" t="s">
        <v>26</v>
      </c>
      <c r="L2653">
        <v>10.776</v>
      </c>
    </row>
    <row r="2654" spans="1:12" x14ac:dyDescent="0.3">
      <c r="A2654" t="s">
        <v>4421</v>
      </c>
      <c r="B2654">
        <v>17</v>
      </c>
      <c r="C2654">
        <v>9</v>
      </c>
      <c r="D2654">
        <v>2018</v>
      </c>
      <c r="E2654" t="s">
        <v>1848</v>
      </c>
      <c r="F2654" t="s">
        <v>12</v>
      </c>
      <c r="G2654" t="s">
        <v>792</v>
      </c>
      <c r="H2654" t="s">
        <v>23</v>
      </c>
      <c r="I2654" t="s">
        <v>24</v>
      </c>
      <c r="J2654" t="s">
        <v>2019</v>
      </c>
      <c r="K2654" t="s">
        <v>26</v>
      </c>
      <c r="L2654">
        <v>11.784000000000001</v>
      </c>
    </row>
    <row r="2655" spans="1:12" x14ac:dyDescent="0.3">
      <c r="A2655" t="s">
        <v>4421</v>
      </c>
      <c r="B2655">
        <v>17</v>
      </c>
      <c r="C2655">
        <v>9</v>
      </c>
      <c r="D2655">
        <v>2018</v>
      </c>
      <c r="E2655" t="s">
        <v>1848</v>
      </c>
      <c r="F2655" t="s">
        <v>12</v>
      </c>
      <c r="G2655" t="s">
        <v>792</v>
      </c>
      <c r="H2655" t="s">
        <v>23</v>
      </c>
      <c r="I2655" t="s">
        <v>24</v>
      </c>
      <c r="J2655" t="s">
        <v>4422</v>
      </c>
      <c r="K2655" t="s">
        <v>26</v>
      </c>
      <c r="L2655">
        <v>164.88</v>
      </c>
    </row>
    <row r="2656" spans="1:12" x14ac:dyDescent="0.3">
      <c r="A2656" t="s">
        <v>4421</v>
      </c>
      <c r="B2656">
        <v>17</v>
      </c>
      <c r="C2656">
        <v>9</v>
      </c>
      <c r="D2656">
        <v>2018</v>
      </c>
      <c r="E2656" t="s">
        <v>1848</v>
      </c>
      <c r="F2656" t="s">
        <v>12</v>
      </c>
      <c r="G2656" t="s">
        <v>792</v>
      </c>
      <c r="H2656" t="s">
        <v>23</v>
      </c>
      <c r="I2656" t="s">
        <v>24</v>
      </c>
      <c r="J2656" t="s">
        <v>4423</v>
      </c>
      <c r="K2656" t="s">
        <v>17</v>
      </c>
      <c r="L2656">
        <v>1292.94</v>
      </c>
    </row>
    <row r="2657" spans="1:12" x14ac:dyDescent="0.3">
      <c r="A2657" t="s">
        <v>4421</v>
      </c>
      <c r="B2657">
        <v>17</v>
      </c>
      <c r="C2657">
        <v>9</v>
      </c>
      <c r="D2657">
        <v>2018</v>
      </c>
      <c r="E2657" t="s">
        <v>1848</v>
      </c>
      <c r="F2657" t="s">
        <v>12</v>
      </c>
      <c r="G2657" t="s">
        <v>792</v>
      </c>
      <c r="H2657" t="s">
        <v>23</v>
      </c>
      <c r="I2657" t="s">
        <v>24</v>
      </c>
      <c r="J2657" t="s">
        <v>4424</v>
      </c>
      <c r="K2657" t="s">
        <v>26</v>
      </c>
      <c r="L2657">
        <v>25.584</v>
      </c>
    </row>
    <row r="2658" spans="1:12" x14ac:dyDescent="0.3">
      <c r="A2658" t="s">
        <v>4421</v>
      </c>
      <c r="B2658">
        <v>17</v>
      </c>
      <c r="C2658">
        <v>9</v>
      </c>
      <c r="D2658">
        <v>2018</v>
      </c>
      <c r="E2658" t="s">
        <v>1848</v>
      </c>
      <c r="F2658" t="s">
        <v>12</v>
      </c>
      <c r="G2658" t="s">
        <v>792</v>
      </c>
      <c r="H2658" t="s">
        <v>23</v>
      </c>
      <c r="I2658" t="s">
        <v>24</v>
      </c>
      <c r="J2658" t="s">
        <v>1512</v>
      </c>
      <c r="K2658" t="s">
        <v>26</v>
      </c>
      <c r="L2658">
        <v>261.74</v>
      </c>
    </row>
    <row r="2659" spans="1:12" x14ac:dyDescent="0.3">
      <c r="A2659" t="s">
        <v>4421</v>
      </c>
      <c r="B2659">
        <v>17</v>
      </c>
      <c r="C2659">
        <v>9</v>
      </c>
      <c r="D2659">
        <v>2018</v>
      </c>
      <c r="E2659" t="s">
        <v>1848</v>
      </c>
      <c r="F2659" t="s">
        <v>12</v>
      </c>
      <c r="G2659" t="s">
        <v>792</v>
      </c>
      <c r="H2659" t="s">
        <v>23</v>
      </c>
      <c r="I2659" t="s">
        <v>24</v>
      </c>
      <c r="J2659" t="s">
        <v>2316</v>
      </c>
      <c r="K2659" t="s">
        <v>26</v>
      </c>
      <c r="L2659">
        <v>14.4</v>
      </c>
    </row>
    <row r="2660" spans="1:12" x14ac:dyDescent="0.3">
      <c r="A2660" t="s">
        <v>4425</v>
      </c>
      <c r="B2660">
        <v>16</v>
      </c>
      <c r="C2660">
        <v>8</v>
      </c>
      <c r="D2660">
        <v>2017</v>
      </c>
      <c r="E2660" t="s">
        <v>2419</v>
      </c>
      <c r="F2660" t="s">
        <v>30</v>
      </c>
      <c r="G2660" t="s">
        <v>67</v>
      </c>
      <c r="H2660" t="s">
        <v>14</v>
      </c>
      <c r="I2660" t="s">
        <v>24</v>
      </c>
      <c r="J2660" t="s">
        <v>414</v>
      </c>
      <c r="K2660" t="s">
        <v>26</v>
      </c>
      <c r="L2660">
        <v>10.86</v>
      </c>
    </row>
    <row r="2661" spans="1:12" x14ac:dyDescent="0.3">
      <c r="A2661" t="s">
        <v>4427</v>
      </c>
      <c r="B2661">
        <v>24</v>
      </c>
      <c r="C2661">
        <v>12</v>
      </c>
      <c r="D2661">
        <v>2016</v>
      </c>
      <c r="E2661" t="s">
        <v>467</v>
      </c>
      <c r="F2661" t="s">
        <v>30</v>
      </c>
      <c r="G2661" t="s">
        <v>2562</v>
      </c>
      <c r="H2661" t="s">
        <v>23</v>
      </c>
      <c r="I2661" t="s">
        <v>24</v>
      </c>
      <c r="J2661" t="s">
        <v>485</v>
      </c>
      <c r="K2661" t="s">
        <v>17</v>
      </c>
      <c r="L2661">
        <v>883.84</v>
      </c>
    </row>
    <row r="2662" spans="1:12" x14ac:dyDescent="0.3">
      <c r="A2662" t="s">
        <v>4428</v>
      </c>
      <c r="B2662">
        <v>28</v>
      </c>
      <c r="C2662">
        <v>11</v>
      </c>
      <c r="D2662">
        <v>2018</v>
      </c>
      <c r="E2662" t="s">
        <v>2022</v>
      </c>
      <c r="F2662" t="s">
        <v>30</v>
      </c>
      <c r="G2662" t="s">
        <v>2353</v>
      </c>
      <c r="H2662" t="s">
        <v>23</v>
      </c>
      <c r="I2662" t="s">
        <v>90</v>
      </c>
      <c r="J2662" t="s">
        <v>4429</v>
      </c>
      <c r="K2662" t="s">
        <v>41</v>
      </c>
      <c r="L2662">
        <v>1979.89</v>
      </c>
    </row>
    <row r="2663" spans="1:12" x14ac:dyDescent="0.3">
      <c r="A2663" t="s">
        <v>4428</v>
      </c>
      <c r="B2663">
        <v>28</v>
      </c>
      <c r="C2663">
        <v>11</v>
      </c>
      <c r="D2663">
        <v>2018</v>
      </c>
      <c r="E2663" t="s">
        <v>2022</v>
      </c>
      <c r="F2663" t="s">
        <v>30</v>
      </c>
      <c r="G2663" t="s">
        <v>2353</v>
      </c>
      <c r="H2663" t="s">
        <v>23</v>
      </c>
      <c r="I2663" t="s">
        <v>90</v>
      </c>
      <c r="J2663" t="s">
        <v>2607</v>
      </c>
      <c r="K2663" t="s">
        <v>26</v>
      </c>
      <c r="L2663">
        <v>79.959999999999994</v>
      </c>
    </row>
    <row r="2664" spans="1:12" x14ac:dyDescent="0.3">
      <c r="A2664" t="s">
        <v>4430</v>
      </c>
      <c r="B2664">
        <v>14</v>
      </c>
      <c r="C2664">
        <v>4</v>
      </c>
      <c r="D2664">
        <v>2018</v>
      </c>
      <c r="E2664" t="s">
        <v>47</v>
      </c>
      <c r="F2664" t="s">
        <v>119</v>
      </c>
      <c r="G2664" t="s">
        <v>4431</v>
      </c>
      <c r="H2664" t="s">
        <v>60</v>
      </c>
      <c r="I2664" t="s">
        <v>61</v>
      </c>
      <c r="J2664" t="s">
        <v>692</v>
      </c>
      <c r="K2664" t="s">
        <v>26</v>
      </c>
      <c r="L2664">
        <v>8.76</v>
      </c>
    </row>
    <row r="2665" spans="1:12" x14ac:dyDescent="0.3">
      <c r="A2665" t="s">
        <v>4432</v>
      </c>
      <c r="B2665">
        <v>1</v>
      </c>
      <c r="C2665">
        <v>5</v>
      </c>
      <c r="D2665">
        <v>2017</v>
      </c>
      <c r="E2665" t="s">
        <v>3359</v>
      </c>
      <c r="F2665" t="s">
        <v>119</v>
      </c>
      <c r="G2665" t="s">
        <v>3324</v>
      </c>
      <c r="H2665" t="s">
        <v>14</v>
      </c>
      <c r="I2665" t="s">
        <v>15</v>
      </c>
      <c r="J2665" t="s">
        <v>1846</v>
      </c>
      <c r="K2665" t="s">
        <v>26</v>
      </c>
      <c r="L2665">
        <v>3.984</v>
      </c>
    </row>
    <row r="2666" spans="1:12" x14ac:dyDescent="0.3">
      <c r="A2666" t="s">
        <v>4432</v>
      </c>
      <c r="B2666">
        <v>1</v>
      </c>
      <c r="C2666">
        <v>5</v>
      </c>
      <c r="D2666">
        <v>2017</v>
      </c>
      <c r="E2666" t="s">
        <v>3359</v>
      </c>
      <c r="F2666" t="s">
        <v>119</v>
      </c>
      <c r="G2666" t="s">
        <v>3324</v>
      </c>
      <c r="H2666" t="s">
        <v>14</v>
      </c>
      <c r="I2666" t="s">
        <v>15</v>
      </c>
      <c r="J2666" t="s">
        <v>379</v>
      </c>
      <c r="K2666" t="s">
        <v>17</v>
      </c>
      <c r="L2666">
        <v>370.62</v>
      </c>
    </row>
    <row r="2667" spans="1:12" x14ac:dyDescent="0.3">
      <c r="A2667" t="s">
        <v>4432</v>
      </c>
      <c r="B2667">
        <v>1</v>
      </c>
      <c r="C2667">
        <v>5</v>
      </c>
      <c r="D2667">
        <v>2017</v>
      </c>
      <c r="E2667" t="s">
        <v>3359</v>
      </c>
      <c r="F2667" t="s">
        <v>119</v>
      </c>
      <c r="G2667" t="s">
        <v>3324</v>
      </c>
      <c r="H2667" t="s">
        <v>14</v>
      </c>
      <c r="I2667" t="s">
        <v>15</v>
      </c>
      <c r="J2667" t="s">
        <v>3691</v>
      </c>
      <c r="K2667" t="s">
        <v>26</v>
      </c>
      <c r="L2667">
        <v>2.742</v>
      </c>
    </row>
    <row r="2668" spans="1:12" x14ac:dyDescent="0.3">
      <c r="A2668" t="s">
        <v>4433</v>
      </c>
      <c r="B2668">
        <v>1</v>
      </c>
      <c r="C2668">
        <v>10</v>
      </c>
      <c r="D2668">
        <v>2017</v>
      </c>
      <c r="E2668" t="s">
        <v>950</v>
      </c>
      <c r="F2668" t="s">
        <v>930</v>
      </c>
      <c r="G2668" t="s">
        <v>4434</v>
      </c>
      <c r="H2668" t="s">
        <v>14</v>
      </c>
      <c r="I2668" t="s">
        <v>61</v>
      </c>
      <c r="J2668" t="s">
        <v>650</v>
      </c>
      <c r="K2668" t="s">
        <v>41</v>
      </c>
      <c r="L2668">
        <v>79.512</v>
      </c>
    </row>
    <row r="2669" spans="1:12" x14ac:dyDescent="0.3">
      <c r="A2669" t="s">
        <v>4433</v>
      </c>
      <c r="B2669">
        <v>1</v>
      </c>
      <c r="C2669">
        <v>10</v>
      </c>
      <c r="D2669">
        <v>2017</v>
      </c>
      <c r="E2669" t="s">
        <v>950</v>
      </c>
      <c r="F2669" t="s">
        <v>930</v>
      </c>
      <c r="G2669" t="s">
        <v>4434</v>
      </c>
      <c r="H2669" t="s">
        <v>14</v>
      </c>
      <c r="I2669" t="s">
        <v>61</v>
      </c>
      <c r="J2669" t="s">
        <v>758</v>
      </c>
      <c r="K2669" t="s">
        <v>26</v>
      </c>
      <c r="L2669">
        <v>28.352</v>
      </c>
    </row>
    <row r="2670" spans="1:12" x14ac:dyDescent="0.3">
      <c r="A2670" t="s">
        <v>4435</v>
      </c>
      <c r="B2670">
        <v>25</v>
      </c>
      <c r="C2670">
        <v>8</v>
      </c>
      <c r="D2670">
        <v>2016</v>
      </c>
      <c r="E2670" t="s">
        <v>4436</v>
      </c>
      <c r="F2670" t="s">
        <v>30</v>
      </c>
      <c r="G2670" t="s">
        <v>4437</v>
      </c>
      <c r="H2670" t="s">
        <v>60</v>
      </c>
      <c r="I2670" t="s">
        <v>24</v>
      </c>
      <c r="J2670" t="s">
        <v>91</v>
      </c>
      <c r="K2670" t="s">
        <v>17</v>
      </c>
      <c r="L2670">
        <v>40.783999999999999</v>
      </c>
    </row>
    <row r="2671" spans="1:12" x14ac:dyDescent="0.3">
      <c r="A2671" t="s">
        <v>4435</v>
      </c>
      <c r="B2671">
        <v>25</v>
      </c>
      <c r="C2671">
        <v>8</v>
      </c>
      <c r="D2671">
        <v>2016</v>
      </c>
      <c r="E2671" t="s">
        <v>4436</v>
      </c>
      <c r="F2671" t="s">
        <v>30</v>
      </c>
      <c r="G2671" t="s">
        <v>4437</v>
      </c>
      <c r="H2671" t="s">
        <v>60</v>
      </c>
      <c r="I2671" t="s">
        <v>24</v>
      </c>
      <c r="J2671" t="s">
        <v>3971</v>
      </c>
      <c r="K2671" t="s">
        <v>26</v>
      </c>
      <c r="L2671">
        <v>105.96</v>
      </c>
    </row>
    <row r="2672" spans="1:12" x14ac:dyDescent="0.3">
      <c r="A2672" t="s">
        <v>4438</v>
      </c>
      <c r="B2672">
        <v>9</v>
      </c>
      <c r="C2672">
        <v>9</v>
      </c>
      <c r="D2672">
        <v>2015</v>
      </c>
      <c r="E2672" t="s">
        <v>480</v>
      </c>
      <c r="F2672" t="s">
        <v>12</v>
      </c>
      <c r="G2672" t="s">
        <v>4439</v>
      </c>
      <c r="H2672" t="s">
        <v>23</v>
      </c>
      <c r="I2672" t="s">
        <v>90</v>
      </c>
      <c r="J2672" t="s">
        <v>494</v>
      </c>
      <c r="K2672" t="s">
        <v>26</v>
      </c>
      <c r="L2672">
        <v>166.44</v>
      </c>
    </row>
    <row r="2673" spans="1:12" x14ac:dyDescent="0.3">
      <c r="A2673" t="s">
        <v>4438</v>
      </c>
      <c r="B2673">
        <v>9</v>
      </c>
      <c r="C2673">
        <v>9</v>
      </c>
      <c r="D2673">
        <v>2015</v>
      </c>
      <c r="E2673" t="s">
        <v>480</v>
      </c>
      <c r="F2673" t="s">
        <v>12</v>
      </c>
      <c r="G2673" t="s">
        <v>4439</v>
      </c>
      <c r="H2673" t="s">
        <v>23</v>
      </c>
      <c r="I2673" t="s">
        <v>90</v>
      </c>
      <c r="J2673" t="s">
        <v>4440</v>
      </c>
      <c r="K2673" t="s">
        <v>17</v>
      </c>
      <c r="L2673">
        <v>785.88</v>
      </c>
    </row>
    <row r="2674" spans="1:12" x14ac:dyDescent="0.3">
      <c r="A2674" t="s">
        <v>4438</v>
      </c>
      <c r="B2674">
        <v>9</v>
      </c>
      <c r="C2674">
        <v>9</v>
      </c>
      <c r="D2674">
        <v>2015</v>
      </c>
      <c r="E2674" t="s">
        <v>480</v>
      </c>
      <c r="F2674" t="s">
        <v>12</v>
      </c>
      <c r="G2674" t="s">
        <v>4439</v>
      </c>
      <c r="H2674" t="s">
        <v>23</v>
      </c>
      <c r="I2674" t="s">
        <v>90</v>
      </c>
      <c r="J2674" t="s">
        <v>4441</v>
      </c>
      <c r="K2674" t="s">
        <v>26</v>
      </c>
      <c r="L2674">
        <v>26.2</v>
      </c>
    </row>
    <row r="2675" spans="1:12" x14ac:dyDescent="0.3">
      <c r="A2675" t="s">
        <v>4438</v>
      </c>
      <c r="B2675">
        <v>9</v>
      </c>
      <c r="C2675">
        <v>9</v>
      </c>
      <c r="D2675">
        <v>2015</v>
      </c>
      <c r="E2675" t="s">
        <v>480</v>
      </c>
      <c r="F2675" t="s">
        <v>12</v>
      </c>
      <c r="G2675" t="s">
        <v>4439</v>
      </c>
      <c r="H2675" t="s">
        <v>23</v>
      </c>
      <c r="I2675" t="s">
        <v>90</v>
      </c>
      <c r="J2675" t="s">
        <v>3831</v>
      </c>
      <c r="K2675" t="s">
        <v>26</v>
      </c>
      <c r="L2675">
        <v>1325.85</v>
      </c>
    </row>
    <row r="2676" spans="1:12" x14ac:dyDescent="0.3">
      <c r="A2676" t="s">
        <v>4442</v>
      </c>
      <c r="B2676">
        <v>3</v>
      </c>
      <c r="C2676">
        <v>12</v>
      </c>
      <c r="D2676">
        <v>2018</v>
      </c>
      <c r="E2676" t="s">
        <v>688</v>
      </c>
      <c r="F2676" t="s">
        <v>930</v>
      </c>
      <c r="G2676" t="s">
        <v>4443</v>
      </c>
      <c r="H2676" t="s">
        <v>14</v>
      </c>
      <c r="I2676" t="s">
        <v>24</v>
      </c>
      <c r="J2676" t="s">
        <v>1256</v>
      </c>
      <c r="K2676" t="s">
        <v>26</v>
      </c>
      <c r="L2676">
        <v>166.44</v>
      </c>
    </row>
    <row r="2677" spans="1:12" x14ac:dyDescent="0.3">
      <c r="A2677" t="s">
        <v>4444</v>
      </c>
      <c r="B2677">
        <v>27</v>
      </c>
      <c r="C2677">
        <v>11</v>
      </c>
      <c r="D2677">
        <v>2018</v>
      </c>
      <c r="E2677" t="s">
        <v>2022</v>
      </c>
      <c r="F2677" t="s">
        <v>30</v>
      </c>
      <c r="G2677" t="s">
        <v>866</v>
      </c>
      <c r="H2677" t="s">
        <v>14</v>
      </c>
      <c r="I2677" t="s">
        <v>15</v>
      </c>
      <c r="J2677" t="s">
        <v>2663</v>
      </c>
      <c r="K2677" t="s">
        <v>26</v>
      </c>
      <c r="L2677">
        <v>8.76</v>
      </c>
    </row>
    <row r="2678" spans="1:12" x14ac:dyDescent="0.3">
      <c r="A2678" t="s">
        <v>4444</v>
      </c>
      <c r="B2678">
        <v>27</v>
      </c>
      <c r="C2678">
        <v>11</v>
      </c>
      <c r="D2678">
        <v>2018</v>
      </c>
      <c r="E2678" t="s">
        <v>2022</v>
      </c>
      <c r="F2678" t="s">
        <v>30</v>
      </c>
      <c r="G2678" t="s">
        <v>866</v>
      </c>
      <c r="H2678" t="s">
        <v>14</v>
      </c>
      <c r="I2678" t="s">
        <v>15</v>
      </c>
      <c r="J2678" t="s">
        <v>4105</v>
      </c>
      <c r="K2678" t="s">
        <v>26</v>
      </c>
      <c r="L2678">
        <v>43.584000000000003</v>
      </c>
    </row>
    <row r="2679" spans="1:12" x14ac:dyDescent="0.3">
      <c r="A2679" t="s">
        <v>4445</v>
      </c>
      <c r="B2679">
        <v>21</v>
      </c>
      <c r="C2679">
        <v>6</v>
      </c>
      <c r="D2679">
        <v>2015</v>
      </c>
      <c r="E2679" t="s">
        <v>1641</v>
      </c>
      <c r="F2679" t="s">
        <v>930</v>
      </c>
      <c r="G2679" t="s">
        <v>4446</v>
      </c>
      <c r="H2679" t="s">
        <v>14</v>
      </c>
      <c r="I2679" t="s">
        <v>24</v>
      </c>
      <c r="J2679" t="s">
        <v>3279</v>
      </c>
      <c r="K2679" t="s">
        <v>26</v>
      </c>
      <c r="L2679">
        <v>11.087999999999999</v>
      </c>
    </row>
    <row r="2680" spans="1:12" x14ac:dyDescent="0.3">
      <c r="A2680" t="s">
        <v>4445</v>
      </c>
      <c r="B2680">
        <v>21</v>
      </c>
      <c r="C2680">
        <v>6</v>
      </c>
      <c r="D2680">
        <v>2015</v>
      </c>
      <c r="E2680" t="s">
        <v>1641</v>
      </c>
      <c r="F2680" t="s">
        <v>930</v>
      </c>
      <c r="G2680" t="s">
        <v>4446</v>
      </c>
      <c r="H2680" t="s">
        <v>14</v>
      </c>
      <c r="I2680" t="s">
        <v>24</v>
      </c>
      <c r="J2680" t="s">
        <v>2154</v>
      </c>
      <c r="K2680" t="s">
        <v>26</v>
      </c>
      <c r="L2680">
        <v>25.164000000000001</v>
      </c>
    </row>
    <row r="2681" spans="1:12" x14ac:dyDescent="0.3">
      <c r="A2681" t="s">
        <v>4447</v>
      </c>
      <c r="B2681">
        <v>21</v>
      </c>
      <c r="C2681">
        <v>1</v>
      </c>
      <c r="D2681">
        <v>2018</v>
      </c>
      <c r="E2681" t="s">
        <v>1278</v>
      </c>
      <c r="F2681" t="s">
        <v>30</v>
      </c>
      <c r="G2681" t="s">
        <v>2643</v>
      </c>
      <c r="H2681" t="s">
        <v>60</v>
      </c>
      <c r="I2681" t="s">
        <v>61</v>
      </c>
      <c r="J2681" t="s">
        <v>1761</v>
      </c>
      <c r="K2681" t="s">
        <v>26</v>
      </c>
      <c r="L2681">
        <v>14.4</v>
      </c>
    </row>
    <row r="2682" spans="1:12" x14ac:dyDescent="0.3">
      <c r="A2682" t="s">
        <v>4447</v>
      </c>
      <c r="B2682">
        <v>21</v>
      </c>
      <c r="C2682">
        <v>1</v>
      </c>
      <c r="D2682">
        <v>2018</v>
      </c>
      <c r="E2682" t="s">
        <v>1278</v>
      </c>
      <c r="F2682" t="s">
        <v>30</v>
      </c>
      <c r="G2682" t="s">
        <v>2643</v>
      </c>
      <c r="H2682" t="s">
        <v>60</v>
      </c>
      <c r="I2682" t="s">
        <v>61</v>
      </c>
      <c r="J2682" t="s">
        <v>2016</v>
      </c>
      <c r="K2682" t="s">
        <v>41</v>
      </c>
      <c r="L2682">
        <v>619.95000000000005</v>
      </c>
    </row>
    <row r="2683" spans="1:12" x14ac:dyDescent="0.3">
      <c r="A2683" t="s">
        <v>4447</v>
      </c>
      <c r="B2683">
        <v>21</v>
      </c>
      <c r="C2683">
        <v>1</v>
      </c>
      <c r="D2683">
        <v>2018</v>
      </c>
      <c r="E2683" t="s">
        <v>1278</v>
      </c>
      <c r="F2683" t="s">
        <v>30</v>
      </c>
      <c r="G2683" t="s">
        <v>2643</v>
      </c>
      <c r="H2683" t="s">
        <v>60</v>
      </c>
      <c r="I2683" t="s">
        <v>61</v>
      </c>
      <c r="J2683" t="s">
        <v>4448</v>
      </c>
      <c r="K2683" t="s">
        <v>26</v>
      </c>
      <c r="L2683">
        <v>89.52</v>
      </c>
    </row>
    <row r="2684" spans="1:12" x14ac:dyDescent="0.3">
      <c r="A2684" t="s">
        <v>4447</v>
      </c>
      <c r="B2684">
        <v>21</v>
      </c>
      <c r="C2684">
        <v>1</v>
      </c>
      <c r="D2684">
        <v>2018</v>
      </c>
      <c r="E2684" t="s">
        <v>1278</v>
      </c>
      <c r="F2684" t="s">
        <v>30</v>
      </c>
      <c r="G2684" t="s">
        <v>2643</v>
      </c>
      <c r="H2684" t="s">
        <v>60</v>
      </c>
      <c r="I2684" t="s">
        <v>61</v>
      </c>
      <c r="J2684" t="s">
        <v>4449</v>
      </c>
      <c r="K2684" t="s">
        <v>41</v>
      </c>
      <c r="L2684">
        <v>350.97300000000001</v>
      </c>
    </row>
    <row r="2685" spans="1:12" x14ac:dyDescent="0.3">
      <c r="A2685" t="s">
        <v>4447</v>
      </c>
      <c r="B2685">
        <v>21</v>
      </c>
      <c r="C2685">
        <v>1</v>
      </c>
      <c r="D2685">
        <v>2018</v>
      </c>
      <c r="E2685" t="s">
        <v>1278</v>
      </c>
      <c r="F2685" t="s">
        <v>30</v>
      </c>
      <c r="G2685" t="s">
        <v>2643</v>
      </c>
      <c r="H2685" t="s">
        <v>60</v>
      </c>
      <c r="I2685" t="s">
        <v>61</v>
      </c>
      <c r="J2685" t="s">
        <v>4450</v>
      </c>
      <c r="K2685" t="s">
        <v>41</v>
      </c>
      <c r="L2685">
        <v>164.99</v>
      </c>
    </row>
    <row r="2686" spans="1:12" x14ac:dyDescent="0.3">
      <c r="A2686" t="s">
        <v>4451</v>
      </c>
      <c r="B2686">
        <v>29</v>
      </c>
      <c r="C2686">
        <v>6</v>
      </c>
      <c r="D2686">
        <v>2018</v>
      </c>
      <c r="E2686" t="s">
        <v>565</v>
      </c>
      <c r="F2686" t="s">
        <v>30</v>
      </c>
      <c r="G2686" t="s">
        <v>3761</v>
      </c>
      <c r="H2686" t="s">
        <v>14</v>
      </c>
      <c r="I2686" t="s">
        <v>24</v>
      </c>
      <c r="J2686" t="s">
        <v>4109</v>
      </c>
      <c r="K2686" t="s">
        <v>26</v>
      </c>
      <c r="L2686">
        <v>312.55200000000002</v>
      </c>
    </row>
    <row r="2687" spans="1:12" x14ac:dyDescent="0.3">
      <c r="A2687" t="s">
        <v>4452</v>
      </c>
      <c r="B2687">
        <v>6</v>
      </c>
      <c r="C2687">
        <v>9</v>
      </c>
      <c r="D2687">
        <v>2017</v>
      </c>
      <c r="E2687" t="s">
        <v>302</v>
      </c>
      <c r="F2687" t="s">
        <v>30</v>
      </c>
      <c r="G2687" t="s">
        <v>281</v>
      </c>
      <c r="H2687" t="s">
        <v>14</v>
      </c>
      <c r="I2687" t="s">
        <v>15</v>
      </c>
      <c r="J2687" t="s">
        <v>2607</v>
      </c>
      <c r="K2687" t="s">
        <v>26</v>
      </c>
      <c r="L2687">
        <v>95.951999999999998</v>
      </c>
    </row>
    <row r="2688" spans="1:12" x14ac:dyDescent="0.3">
      <c r="A2688" t="s">
        <v>4452</v>
      </c>
      <c r="B2688">
        <v>6</v>
      </c>
      <c r="C2688">
        <v>9</v>
      </c>
      <c r="D2688">
        <v>2017</v>
      </c>
      <c r="E2688" t="s">
        <v>302</v>
      </c>
      <c r="F2688" t="s">
        <v>30</v>
      </c>
      <c r="G2688" t="s">
        <v>281</v>
      </c>
      <c r="H2688" t="s">
        <v>14</v>
      </c>
      <c r="I2688" t="s">
        <v>15</v>
      </c>
      <c r="J2688" t="s">
        <v>2587</v>
      </c>
      <c r="K2688" t="s">
        <v>26</v>
      </c>
      <c r="L2688">
        <v>3.2040000000000002</v>
      </c>
    </row>
    <row r="2689" spans="1:12" x14ac:dyDescent="0.3">
      <c r="A2689" t="s">
        <v>4453</v>
      </c>
      <c r="B2689">
        <v>4</v>
      </c>
      <c r="C2689">
        <v>8</v>
      </c>
      <c r="D2689">
        <v>2017</v>
      </c>
      <c r="E2689" t="s">
        <v>4454</v>
      </c>
      <c r="F2689" t="s">
        <v>119</v>
      </c>
      <c r="G2689" t="s">
        <v>1638</v>
      </c>
      <c r="H2689" t="s">
        <v>14</v>
      </c>
      <c r="I2689" t="s">
        <v>61</v>
      </c>
      <c r="J2689" t="s">
        <v>4455</v>
      </c>
      <c r="K2689" t="s">
        <v>26</v>
      </c>
      <c r="L2689">
        <v>3.98</v>
      </c>
    </row>
    <row r="2690" spans="1:12" x14ac:dyDescent="0.3">
      <c r="A2690" t="s">
        <v>4456</v>
      </c>
      <c r="B2690">
        <v>12</v>
      </c>
      <c r="C2690">
        <v>11</v>
      </c>
      <c r="D2690">
        <v>2016</v>
      </c>
      <c r="E2690" t="s">
        <v>3643</v>
      </c>
      <c r="F2690" t="s">
        <v>119</v>
      </c>
      <c r="G2690" t="s">
        <v>1765</v>
      </c>
      <c r="H2690" t="s">
        <v>23</v>
      </c>
      <c r="I2690" t="s">
        <v>24</v>
      </c>
      <c r="J2690" t="s">
        <v>4458</v>
      </c>
      <c r="K2690" t="s">
        <v>26</v>
      </c>
      <c r="L2690">
        <v>15.7</v>
      </c>
    </row>
    <row r="2691" spans="1:12" x14ac:dyDescent="0.3">
      <c r="A2691" t="s">
        <v>4459</v>
      </c>
      <c r="B2691">
        <v>30</v>
      </c>
      <c r="C2691">
        <v>6</v>
      </c>
      <c r="D2691">
        <v>2015</v>
      </c>
      <c r="E2691" t="s">
        <v>1898</v>
      </c>
      <c r="F2691" t="s">
        <v>119</v>
      </c>
      <c r="G2691" t="s">
        <v>960</v>
      </c>
      <c r="H2691" t="s">
        <v>14</v>
      </c>
      <c r="I2691" t="s">
        <v>61</v>
      </c>
      <c r="J2691" t="s">
        <v>3686</v>
      </c>
      <c r="K2691" t="s">
        <v>26</v>
      </c>
      <c r="L2691">
        <v>5.2480000000000002</v>
      </c>
    </row>
    <row r="2692" spans="1:12" x14ac:dyDescent="0.3">
      <c r="A2692" t="s">
        <v>4460</v>
      </c>
      <c r="B2692">
        <v>4</v>
      </c>
      <c r="C2692">
        <v>12</v>
      </c>
      <c r="D2692">
        <v>2018</v>
      </c>
      <c r="E2692" t="s">
        <v>1035</v>
      </c>
      <c r="F2692" t="s">
        <v>30</v>
      </c>
      <c r="G2692" t="s">
        <v>2384</v>
      </c>
      <c r="H2692" t="s">
        <v>14</v>
      </c>
      <c r="I2692" t="s">
        <v>90</v>
      </c>
      <c r="J2692" t="s">
        <v>2932</v>
      </c>
      <c r="K2692" t="s">
        <v>26</v>
      </c>
      <c r="L2692">
        <v>5.3460000000000001</v>
      </c>
    </row>
    <row r="2693" spans="1:12" x14ac:dyDescent="0.3">
      <c r="A2693" t="s">
        <v>4461</v>
      </c>
      <c r="B2693">
        <v>28</v>
      </c>
      <c r="C2693">
        <v>8</v>
      </c>
      <c r="D2693">
        <v>2017</v>
      </c>
      <c r="E2693" t="s">
        <v>307</v>
      </c>
      <c r="F2693" t="s">
        <v>30</v>
      </c>
      <c r="G2693" t="s">
        <v>492</v>
      </c>
      <c r="H2693" t="s">
        <v>14</v>
      </c>
      <c r="I2693" t="s">
        <v>24</v>
      </c>
      <c r="J2693" t="s">
        <v>4462</v>
      </c>
      <c r="K2693" t="s">
        <v>26</v>
      </c>
      <c r="L2693">
        <v>15.48</v>
      </c>
    </row>
    <row r="2694" spans="1:12" x14ac:dyDescent="0.3">
      <c r="A2694" t="s">
        <v>4461</v>
      </c>
      <c r="B2694">
        <v>28</v>
      </c>
      <c r="C2694">
        <v>8</v>
      </c>
      <c r="D2694">
        <v>2017</v>
      </c>
      <c r="E2694" t="s">
        <v>307</v>
      </c>
      <c r="F2694" t="s">
        <v>30</v>
      </c>
      <c r="G2694" t="s">
        <v>492</v>
      </c>
      <c r="H2694" t="s">
        <v>14</v>
      </c>
      <c r="I2694" t="s">
        <v>24</v>
      </c>
      <c r="J2694" t="s">
        <v>4463</v>
      </c>
      <c r="K2694" t="s">
        <v>41</v>
      </c>
      <c r="L2694">
        <v>108.57599999999999</v>
      </c>
    </row>
    <row r="2695" spans="1:12" x14ac:dyDescent="0.3">
      <c r="A2695" t="s">
        <v>4464</v>
      </c>
      <c r="B2695">
        <v>22</v>
      </c>
      <c r="C2695">
        <v>1</v>
      </c>
      <c r="D2695">
        <v>2017</v>
      </c>
      <c r="E2695" t="s">
        <v>716</v>
      </c>
      <c r="F2695" t="s">
        <v>30</v>
      </c>
      <c r="G2695" t="s">
        <v>1799</v>
      </c>
      <c r="H2695" t="s">
        <v>23</v>
      </c>
      <c r="I2695" t="s">
        <v>24</v>
      </c>
      <c r="J2695" t="s">
        <v>1429</v>
      </c>
      <c r="K2695" t="s">
        <v>17</v>
      </c>
      <c r="L2695">
        <v>109.9</v>
      </c>
    </row>
    <row r="2696" spans="1:12" x14ac:dyDescent="0.3">
      <c r="A2696" t="s">
        <v>4465</v>
      </c>
      <c r="B2696">
        <v>15</v>
      </c>
      <c r="C2696">
        <v>10</v>
      </c>
      <c r="D2696">
        <v>2015</v>
      </c>
      <c r="E2696" t="s">
        <v>153</v>
      </c>
      <c r="F2696" t="s">
        <v>30</v>
      </c>
      <c r="G2696" t="s">
        <v>1813</v>
      </c>
      <c r="H2696" t="s">
        <v>14</v>
      </c>
      <c r="I2696" t="s">
        <v>15</v>
      </c>
      <c r="J2696" t="s">
        <v>2997</v>
      </c>
      <c r="K2696" t="s">
        <v>17</v>
      </c>
      <c r="L2696">
        <v>15.384</v>
      </c>
    </row>
    <row r="2697" spans="1:12" x14ac:dyDescent="0.3">
      <c r="A2697" t="s">
        <v>4466</v>
      </c>
      <c r="B2697">
        <v>7</v>
      </c>
      <c r="C2697">
        <v>2</v>
      </c>
      <c r="D2697">
        <v>2017</v>
      </c>
      <c r="E2697" t="s">
        <v>4467</v>
      </c>
      <c r="F2697" t="s">
        <v>119</v>
      </c>
      <c r="G2697" t="s">
        <v>4468</v>
      </c>
      <c r="H2697" t="s">
        <v>14</v>
      </c>
      <c r="I2697" t="s">
        <v>90</v>
      </c>
      <c r="J2697" t="s">
        <v>1185</v>
      </c>
      <c r="K2697" t="s">
        <v>26</v>
      </c>
      <c r="L2697">
        <v>30.352</v>
      </c>
    </row>
    <row r="2698" spans="1:12" x14ac:dyDescent="0.3">
      <c r="A2698" t="s">
        <v>4469</v>
      </c>
      <c r="B2698">
        <v>18</v>
      </c>
      <c r="C2698">
        <v>3</v>
      </c>
      <c r="D2698">
        <v>2015</v>
      </c>
      <c r="E2698" t="s">
        <v>4470</v>
      </c>
      <c r="F2698" t="s">
        <v>30</v>
      </c>
      <c r="G2698" t="s">
        <v>4015</v>
      </c>
      <c r="H2698" t="s">
        <v>60</v>
      </c>
      <c r="I2698" t="s">
        <v>15</v>
      </c>
      <c r="J2698" t="s">
        <v>4471</v>
      </c>
      <c r="K2698" t="s">
        <v>41</v>
      </c>
      <c r="L2698">
        <v>821.3</v>
      </c>
    </row>
    <row r="2699" spans="1:12" x14ac:dyDescent="0.3">
      <c r="A2699" t="s">
        <v>4469</v>
      </c>
      <c r="B2699">
        <v>18</v>
      </c>
      <c r="C2699">
        <v>3</v>
      </c>
      <c r="D2699">
        <v>2015</v>
      </c>
      <c r="E2699" t="s">
        <v>4470</v>
      </c>
      <c r="F2699" t="s">
        <v>30</v>
      </c>
      <c r="G2699" t="s">
        <v>4015</v>
      </c>
      <c r="H2699" t="s">
        <v>60</v>
      </c>
      <c r="I2699" t="s">
        <v>15</v>
      </c>
      <c r="J2699" t="s">
        <v>4472</v>
      </c>
      <c r="K2699" t="s">
        <v>41</v>
      </c>
      <c r="L2699">
        <v>22638.48</v>
      </c>
    </row>
    <row r="2700" spans="1:12" x14ac:dyDescent="0.3">
      <c r="A2700" t="s">
        <v>4469</v>
      </c>
      <c r="B2700">
        <v>18</v>
      </c>
      <c r="C2700">
        <v>3</v>
      </c>
      <c r="D2700">
        <v>2015</v>
      </c>
      <c r="E2700" t="s">
        <v>4470</v>
      </c>
      <c r="F2700" t="s">
        <v>30</v>
      </c>
      <c r="G2700" t="s">
        <v>4015</v>
      </c>
      <c r="H2700" t="s">
        <v>60</v>
      </c>
      <c r="I2700" t="s">
        <v>15</v>
      </c>
      <c r="J2700" t="s">
        <v>400</v>
      </c>
      <c r="K2700" t="s">
        <v>26</v>
      </c>
      <c r="L2700">
        <v>21.376000000000001</v>
      </c>
    </row>
    <row r="2701" spans="1:12" x14ac:dyDescent="0.3">
      <c r="A2701" t="s">
        <v>4469</v>
      </c>
      <c r="B2701">
        <v>18</v>
      </c>
      <c r="C2701">
        <v>3</v>
      </c>
      <c r="D2701">
        <v>2015</v>
      </c>
      <c r="E2701" t="s">
        <v>4470</v>
      </c>
      <c r="F2701" t="s">
        <v>30</v>
      </c>
      <c r="G2701" t="s">
        <v>4015</v>
      </c>
      <c r="H2701" t="s">
        <v>60</v>
      </c>
      <c r="I2701" t="s">
        <v>15</v>
      </c>
      <c r="J2701" t="s">
        <v>4473</v>
      </c>
      <c r="K2701" t="s">
        <v>26</v>
      </c>
      <c r="L2701">
        <v>8.016</v>
      </c>
    </row>
    <row r="2702" spans="1:12" x14ac:dyDescent="0.3">
      <c r="A2702" t="s">
        <v>4469</v>
      </c>
      <c r="B2702">
        <v>18</v>
      </c>
      <c r="C2702">
        <v>3</v>
      </c>
      <c r="D2702">
        <v>2015</v>
      </c>
      <c r="E2702" t="s">
        <v>4470</v>
      </c>
      <c r="F2702" t="s">
        <v>30</v>
      </c>
      <c r="G2702" t="s">
        <v>4015</v>
      </c>
      <c r="H2702" t="s">
        <v>60</v>
      </c>
      <c r="I2702" t="s">
        <v>15</v>
      </c>
      <c r="J2702" t="s">
        <v>2997</v>
      </c>
      <c r="K2702" t="s">
        <v>17</v>
      </c>
      <c r="L2702">
        <v>30.768000000000001</v>
      </c>
    </row>
    <row r="2703" spans="1:12" x14ac:dyDescent="0.3">
      <c r="A2703" t="s">
        <v>4469</v>
      </c>
      <c r="B2703">
        <v>18</v>
      </c>
      <c r="C2703">
        <v>3</v>
      </c>
      <c r="D2703">
        <v>2015</v>
      </c>
      <c r="E2703" t="s">
        <v>4470</v>
      </c>
      <c r="F2703" t="s">
        <v>30</v>
      </c>
      <c r="G2703" t="s">
        <v>4015</v>
      </c>
      <c r="H2703" t="s">
        <v>60</v>
      </c>
      <c r="I2703" t="s">
        <v>15</v>
      </c>
      <c r="J2703" t="s">
        <v>1568</v>
      </c>
      <c r="K2703" t="s">
        <v>26</v>
      </c>
      <c r="L2703">
        <v>18.936</v>
      </c>
    </row>
    <row r="2704" spans="1:12" x14ac:dyDescent="0.3">
      <c r="A2704" t="s">
        <v>4469</v>
      </c>
      <c r="B2704">
        <v>18</v>
      </c>
      <c r="C2704">
        <v>3</v>
      </c>
      <c r="D2704">
        <v>2015</v>
      </c>
      <c r="E2704" t="s">
        <v>4470</v>
      </c>
      <c r="F2704" t="s">
        <v>30</v>
      </c>
      <c r="G2704" t="s">
        <v>4015</v>
      </c>
      <c r="H2704" t="s">
        <v>60</v>
      </c>
      <c r="I2704" t="s">
        <v>15</v>
      </c>
      <c r="J2704" t="s">
        <v>3530</v>
      </c>
      <c r="K2704" t="s">
        <v>17</v>
      </c>
      <c r="L2704">
        <v>122.352</v>
      </c>
    </row>
    <row r="2705" spans="1:12" x14ac:dyDescent="0.3">
      <c r="A2705" t="s">
        <v>4474</v>
      </c>
      <c r="B2705">
        <v>24</v>
      </c>
      <c r="C2705">
        <v>5</v>
      </c>
      <c r="D2705">
        <v>2015</v>
      </c>
      <c r="E2705" t="s">
        <v>2761</v>
      </c>
      <c r="F2705" t="s">
        <v>30</v>
      </c>
      <c r="G2705" t="s">
        <v>1602</v>
      </c>
      <c r="H2705" t="s">
        <v>14</v>
      </c>
      <c r="I2705" t="s">
        <v>90</v>
      </c>
      <c r="J2705" t="s">
        <v>4475</v>
      </c>
      <c r="K2705" t="s">
        <v>26</v>
      </c>
      <c r="L2705">
        <v>116.28</v>
      </c>
    </row>
    <row r="2706" spans="1:12" x14ac:dyDescent="0.3">
      <c r="A2706" t="s">
        <v>4476</v>
      </c>
      <c r="B2706">
        <v>11</v>
      </c>
      <c r="C2706">
        <v>7</v>
      </c>
      <c r="D2706">
        <v>2018</v>
      </c>
      <c r="E2706" t="s">
        <v>566</v>
      </c>
      <c r="F2706" t="s">
        <v>12</v>
      </c>
      <c r="G2706" t="s">
        <v>3699</v>
      </c>
      <c r="H2706" t="s">
        <v>14</v>
      </c>
      <c r="I2706" t="s">
        <v>90</v>
      </c>
      <c r="J2706" t="s">
        <v>538</v>
      </c>
      <c r="K2706" t="s">
        <v>41</v>
      </c>
      <c r="L2706">
        <v>132.6</v>
      </c>
    </row>
    <row r="2707" spans="1:12" x14ac:dyDescent="0.3">
      <c r="A2707" t="s">
        <v>4477</v>
      </c>
      <c r="B2707">
        <v>16</v>
      </c>
      <c r="C2707">
        <v>6</v>
      </c>
      <c r="D2707">
        <v>2018</v>
      </c>
      <c r="E2707" t="s">
        <v>1917</v>
      </c>
      <c r="F2707" t="s">
        <v>30</v>
      </c>
      <c r="G2707" t="s">
        <v>2778</v>
      </c>
      <c r="H2707" t="s">
        <v>60</v>
      </c>
      <c r="I2707" t="s">
        <v>24</v>
      </c>
      <c r="J2707" t="s">
        <v>3212</v>
      </c>
      <c r="K2707" t="s">
        <v>26</v>
      </c>
      <c r="L2707">
        <v>16.68</v>
      </c>
    </row>
    <row r="2708" spans="1:12" x14ac:dyDescent="0.3">
      <c r="A2708" t="s">
        <v>4477</v>
      </c>
      <c r="B2708">
        <v>16</v>
      </c>
      <c r="C2708">
        <v>6</v>
      </c>
      <c r="D2708">
        <v>2018</v>
      </c>
      <c r="E2708" t="s">
        <v>1917</v>
      </c>
      <c r="F2708" t="s">
        <v>30</v>
      </c>
      <c r="G2708" t="s">
        <v>2778</v>
      </c>
      <c r="H2708" t="s">
        <v>60</v>
      </c>
      <c r="I2708" t="s">
        <v>24</v>
      </c>
      <c r="J2708" t="s">
        <v>4478</v>
      </c>
      <c r="K2708" t="s">
        <v>26</v>
      </c>
      <c r="L2708">
        <v>19.440000000000001</v>
      </c>
    </row>
    <row r="2709" spans="1:12" x14ac:dyDescent="0.3">
      <c r="A2709" t="s">
        <v>4477</v>
      </c>
      <c r="B2709">
        <v>16</v>
      </c>
      <c r="C2709">
        <v>6</v>
      </c>
      <c r="D2709">
        <v>2018</v>
      </c>
      <c r="E2709" t="s">
        <v>1917</v>
      </c>
      <c r="F2709" t="s">
        <v>30</v>
      </c>
      <c r="G2709" t="s">
        <v>2778</v>
      </c>
      <c r="H2709" t="s">
        <v>60</v>
      </c>
      <c r="I2709" t="s">
        <v>24</v>
      </c>
      <c r="J2709" t="s">
        <v>4479</v>
      </c>
      <c r="K2709" t="s">
        <v>26</v>
      </c>
      <c r="L2709">
        <v>192.16</v>
      </c>
    </row>
    <row r="2710" spans="1:12" x14ac:dyDescent="0.3">
      <c r="A2710" t="s">
        <v>4480</v>
      </c>
      <c r="B2710">
        <v>30</v>
      </c>
      <c r="C2710">
        <v>1</v>
      </c>
      <c r="D2710">
        <v>2016</v>
      </c>
      <c r="E2710" t="s">
        <v>3132</v>
      </c>
      <c r="F2710" t="s">
        <v>30</v>
      </c>
      <c r="G2710" t="s">
        <v>1433</v>
      </c>
      <c r="H2710" t="s">
        <v>14</v>
      </c>
      <c r="I2710" t="s">
        <v>24</v>
      </c>
      <c r="J2710" t="s">
        <v>4481</v>
      </c>
      <c r="K2710" t="s">
        <v>17</v>
      </c>
      <c r="L2710">
        <v>227.36</v>
      </c>
    </row>
    <row r="2711" spans="1:12" x14ac:dyDescent="0.3">
      <c r="A2711" t="s">
        <v>4480</v>
      </c>
      <c r="B2711">
        <v>30</v>
      </c>
      <c r="C2711">
        <v>1</v>
      </c>
      <c r="D2711">
        <v>2016</v>
      </c>
      <c r="E2711" t="s">
        <v>3132</v>
      </c>
      <c r="F2711" t="s">
        <v>30</v>
      </c>
      <c r="G2711" t="s">
        <v>1433</v>
      </c>
      <c r="H2711" t="s">
        <v>14</v>
      </c>
      <c r="I2711" t="s">
        <v>24</v>
      </c>
      <c r="J2711" t="s">
        <v>3514</v>
      </c>
      <c r="K2711" t="s">
        <v>41</v>
      </c>
      <c r="L2711">
        <v>1919.9760000000001</v>
      </c>
    </row>
    <row r="2712" spans="1:12" x14ac:dyDescent="0.3">
      <c r="A2712" t="s">
        <v>4482</v>
      </c>
      <c r="B2712">
        <v>11</v>
      </c>
      <c r="C2712">
        <v>12</v>
      </c>
      <c r="D2712">
        <v>2016</v>
      </c>
      <c r="E2712" t="s">
        <v>513</v>
      </c>
      <c r="F2712" t="s">
        <v>30</v>
      </c>
      <c r="G2712" t="s">
        <v>3084</v>
      </c>
      <c r="H2712" t="s">
        <v>14</v>
      </c>
      <c r="I2712" t="s">
        <v>15</v>
      </c>
      <c r="J2712" t="s">
        <v>1156</v>
      </c>
      <c r="K2712" t="s">
        <v>26</v>
      </c>
      <c r="L2712">
        <v>12.827999999999999</v>
      </c>
    </row>
    <row r="2713" spans="1:12" x14ac:dyDescent="0.3">
      <c r="A2713" t="s">
        <v>4483</v>
      </c>
      <c r="B2713">
        <v>9</v>
      </c>
      <c r="C2713">
        <v>10</v>
      </c>
      <c r="D2713">
        <v>2018</v>
      </c>
      <c r="E2713" t="s">
        <v>4170</v>
      </c>
      <c r="F2713" t="s">
        <v>119</v>
      </c>
      <c r="G2713" t="s">
        <v>2766</v>
      </c>
      <c r="H2713" t="s">
        <v>23</v>
      </c>
      <c r="I2713" t="s">
        <v>90</v>
      </c>
      <c r="J2713" t="s">
        <v>1760</v>
      </c>
      <c r="K2713" t="s">
        <v>17</v>
      </c>
      <c r="L2713">
        <v>45.887999999999998</v>
      </c>
    </row>
    <row r="2714" spans="1:12" x14ac:dyDescent="0.3">
      <c r="A2714" t="s">
        <v>4484</v>
      </c>
      <c r="B2714">
        <v>29</v>
      </c>
      <c r="C2714">
        <v>7</v>
      </c>
      <c r="D2714">
        <v>2018</v>
      </c>
      <c r="E2714" t="s">
        <v>2273</v>
      </c>
      <c r="F2714" t="s">
        <v>12</v>
      </c>
      <c r="G2714" t="s">
        <v>1872</v>
      </c>
      <c r="H2714" t="s">
        <v>14</v>
      </c>
      <c r="I2714" t="s">
        <v>90</v>
      </c>
      <c r="J2714" t="s">
        <v>486</v>
      </c>
      <c r="K2714" t="s">
        <v>26</v>
      </c>
      <c r="L2714">
        <v>60.12</v>
      </c>
    </row>
    <row r="2715" spans="1:12" x14ac:dyDescent="0.3">
      <c r="A2715" t="s">
        <v>4485</v>
      </c>
      <c r="B2715">
        <v>25</v>
      </c>
      <c r="C2715">
        <v>4</v>
      </c>
      <c r="D2715">
        <v>2015</v>
      </c>
      <c r="E2715" t="s">
        <v>2032</v>
      </c>
      <c r="F2715" t="s">
        <v>30</v>
      </c>
      <c r="G2715" t="s">
        <v>399</v>
      </c>
      <c r="H2715" t="s">
        <v>14</v>
      </c>
      <c r="I2715" t="s">
        <v>15</v>
      </c>
      <c r="J2715" t="s">
        <v>2113</v>
      </c>
      <c r="K2715" t="s">
        <v>41</v>
      </c>
      <c r="L2715">
        <v>302.37599999999998</v>
      </c>
    </row>
    <row r="2716" spans="1:12" x14ac:dyDescent="0.3">
      <c r="A2716" t="s">
        <v>4486</v>
      </c>
      <c r="B2716">
        <v>1</v>
      </c>
      <c r="C2716">
        <v>12</v>
      </c>
      <c r="D2716">
        <v>2016</v>
      </c>
      <c r="E2716" t="s">
        <v>2425</v>
      </c>
      <c r="F2716" t="s">
        <v>30</v>
      </c>
      <c r="G2716" t="s">
        <v>2906</v>
      </c>
      <c r="H2716" t="s">
        <v>60</v>
      </c>
      <c r="I2716" t="s">
        <v>24</v>
      </c>
      <c r="J2716" t="s">
        <v>3218</v>
      </c>
      <c r="K2716" t="s">
        <v>26</v>
      </c>
      <c r="L2716">
        <v>13.9</v>
      </c>
    </row>
    <row r="2717" spans="1:12" x14ac:dyDescent="0.3">
      <c r="A2717" t="s">
        <v>4487</v>
      </c>
      <c r="B2717">
        <v>4</v>
      </c>
      <c r="C2717">
        <v>12</v>
      </c>
      <c r="D2717">
        <v>2015</v>
      </c>
      <c r="E2717" t="s">
        <v>3451</v>
      </c>
      <c r="F2717" t="s">
        <v>30</v>
      </c>
      <c r="G2717" t="s">
        <v>2766</v>
      </c>
      <c r="H2717" t="s">
        <v>23</v>
      </c>
      <c r="I2717" t="s">
        <v>90</v>
      </c>
      <c r="J2717" t="s">
        <v>4488</v>
      </c>
      <c r="K2717" t="s">
        <v>41</v>
      </c>
      <c r="L2717">
        <v>129.97999999999999</v>
      </c>
    </row>
    <row r="2718" spans="1:12" x14ac:dyDescent="0.3">
      <c r="A2718" t="s">
        <v>4489</v>
      </c>
      <c r="B2718">
        <v>26</v>
      </c>
      <c r="C2718">
        <v>8</v>
      </c>
      <c r="D2718">
        <v>2018</v>
      </c>
      <c r="E2718" t="s">
        <v>955</v>
      </c>
      <c r="F2718" t="s">
        <v>30</v>
      </c>
      <c r="G2718" t="s">
        <v>4491</v>
      </c>
      <c r="H2718" t="s">
        <v>60</v>
      </c>
      <c r="I2718" t="s">
        <v>15</v>
      </c>
      <c r="J2718" t="s">
        <v>1020</v>
      </c>
      <c r="K2718" t="s">
        <v>41</v>
      </c>
      <c r="L2718">
        <v>71.98</v>
      </c>
    </row>
    <row r="2719" spans="1:12" x14ac:dyDescent="0.3">
      <c r="A2719" t="s">
        <v>4492</v>
      </c>
      <c r="B2719">
        <v>7</v>
      </c>
      <c r="C2719">
        <v>9</v>
      </c>
      <c r="D2719">
        <v>2015</v>
      </c>
      <c r="E2719" t="s">
        <v>640</v>
      </c>
      <c r="F2719" t="s">
        <v>30</v>
      </c>
      <c r="G2719" t="s">
        <v>3959</v>
      </c>
      <c r="H2719" t="s">
        <v>14</v>
      </c>
      <c r="I2719" t="s">
        <v>90</v>
      </c>
      <c r="J2719" t="s">
        <v>4493</v>
      </c>
      <c r="K2719" t="s">
        <v>41</v>
      </c>
      <c r="L2719">
        <v>377.97</v>
      </c>
    </row>
    <row r="2720" spans="1:12" x14ac:dyDescent="0.3">
      <c r="A2720" t="s">
        <v>4494</v>
      </c>
      <c r="B2720">
        <v>21</v>
      </c>
      <c r="C2720">
        <v>12</v>
      </c>
      <c r="D2720">
        <v>2018</v>
      </c>
      <c r="E2720" t="s">
        <v>418</v>
      </c>
      <c r="F2720" t="s">
        <v>30</v>
      </c>
      <c r="G2720" t="s">
        <v>2111</v>
      </c>
      <c r="H2720" t="s">
        <v>14</v>
      </c>
      <c r="I2720" t="s">
        <v>24</v>
      </c>
      <c r="J2720" t="s">
        <v>2434</v>
      </c>
      <c r="K2720" t="s">
        <v>26</v>
      </c>
      <c r="L2720">
        <v>124.36</v>
      </c>
    </row>
    <row r="2721" spans="1:12" x14ac:dyDescent="0.3">
      <c r="A2721" t="s">
        <v>4495</v>
      </c>
      <c r="B2721">
        <v>6</v>
      </c>
      <c r="C2721">
        <v>12</v>
      </c>
      <c r="D2721">
        <v>2015</v>
      </c>
      <c r="E2721" t="s">
        <v>3451</v>
      </c>
      <c r="F2721" t="s">
        <v>12</v>
      </c>
      <c r="G2721" t="s">
        <v>1023</v>
      </c>
      <c r="H2721" t="s">
        <v>14</v>
      </c>
      <c r="I2721" t="s">
        <v>61</v>
      </c>
      <c r="J2721" t="s">
        <v>1606</v>
      </c>
      <c r="K2721" t="s">
        <v>17</v>
      </c>
      <c r="L2721">
        <v>23.975999999999999</v>
      </c>
    </row>
    <row r="2722" spans="1:12" x14ac:dyDescent="0.3">
      <c r="A2722" t="s">
        <v>4496</v>
      </c>
      <c r="B2722">
        <v>4</v>
      </c>
      <c r="C2722">
        <v>11</v>
      </c>
      <c r="D2722">
        <v>2015</v>
      </c>
      <c r="E2722" t="s">
        <v>4497</v>
      </c>
      <c r="F2722" t="s">
        <v>12</v>
      </c>
      <c r="G2722" t="s">
        <v>149</v>
      </c>
      <c r="H2722" t="s">
        <v>23</v>
      </c>
      <c r="I2722" t="s">
        <v>15</v>
      </c>
      <c r="J2722" t="s">
        <v>621</v>
      </c>
      <c r="K2722" t="s">
        <v>26</v>
      </c>
      <c r="L2722">
        <v>8.3759999999999994</v>
      </c>
    </row>
    <row r="2723" spans="1:12" x14ac:dyDescent="0.3">
      <c r="A2723" t="s">
        <v>4496</v>
      </c>
      <c r="B2723">
        <v>4</v>
      </c>
      <c r="C2723">
        <v>11</v>
      </c>
      <c r="D2723">
        <v>2015</v>
      </c>
      <c r="E2723" t="s">
        <v>4497</v>
      </c>
      <c r="F2723" t="s">
        <v>12</v>
      </c>
      <c r="G2723" t="s">
        <v>149</v>
      </c>
      <c r="H2723" t="s">
        <v>23</v>
      </c>
      <c r="I2723" t="s">
        <v>15</v>
      </c>
      <c r="J2723" t="s">
        <v>2751</v>
      </c>
      <c r="K2723" t="s">
        <v>26</v>
      </c>
      <c r="L2723">
        <v>58.24</v>
      </c>
    </row>
    <row r="2724" spans="1:12" x14ac:dyDescent="0.3">
      <c r="A2724" t="s">
        <v>4498</v>
      </c>
      <c r="B2724">
        <v>14</v>
      </c>
      <c r="C2724">
        <v>4</v>
      </c>
      <c r="D2724">
        <v>2017</v>
      </c>
      <c r="E2724" t="s">
        <v>2884</v>
      </c>
      <c r="F2724" t="s">
        <v>12</v>
      </c>
      <c r="G2724" t="s">
        <v>3075</v>
      </c>
      <c r="H2724" t="s">
        <v>14</v>
      </c>
      <c r="I2724" t="s">
        <v>15</v>
      </c>
      <c r="J2724" t="s">
        <v>2105</v>
      </c>
      <c r="K2724" t="s">
        <v>26</v>
      </c>
      <c r="L2724">
        <v>81.2</v>
      </c>
    </row>
    <row r="2725" spans="1:12" x14ac:dyDescent="0.3">
      <c r="A2725" t="s">
        <v>4499</v>
      </c>
      <c r="B2725">
        <v>4</v>
      </c>
      <c r="C2725">
        <v>10</v>
      </c>
      <c r="D2725">
        <v>2015</v>
      </c>
      <c r="E2725" t="s">
        <v>2814</v>
      </c>
      <c r="F2725" t="s">
        <v>30</v>
      </c>
      <c r="G2725" t="s">
        <v>4500</v>
      </c>
      <c r="H2725" t="s">
        <v>14</v>
      </c>
      <c r="I2725" t="s">
        <v>24</v>
      </c>
      <c r="J2725" t="s">
        <v>770</v>
      </c>
      <c r="K2725" t="s">
        <v>26</v>
      </c>
      <c r="L2725">
        <v>14.45</v>
      </c>
    </row>
    <row r="2726" spans="1:12" x14ac:dyDescent="0.3">
      <c r="A2726" t="s">
        <v>4499</v>
      </c>
      <c r="B2726">
        <v>4</v>
      </c>
      <c r="C2726">
        <v>10</v>
      </c>
      <c r="D2726">
        <v>2015</v>
      </c>
      <c r="E2726" t="s">
        <v>2814</v>
      </c>
      <c r="F2726" t="s">
        <v>30</v>
      </c>
      <c r="G2726" t="s">
        <v>4500</v>
      </c>
      <c r="H2726" t="s">
        <v>14</v>
      </c>
      <c r="I2726" t="s">
        <v>24</v>
      </c>
      <c r="J2726" t="s">
        <v>2902</v>
      </c>
      <c r="K2726" t="s">
        <v>26</v>
      </c>
      <c r="L2726">
        <v>95.647999999999996</v>
      </c>
    </row>
    <row r="2727" spans="1:12" x14ac:dyDescent="0.3">
      <c r="A2727" t="s">
        <v>4501</v>
      </c>
      <c r="B2727">
        <v>7</v>
      </c>
      <c r="C2727">
        <v>11</v>
      </c>
      <c r="D2727">
        <v>2018</v>
      </c>
      <c r="E2727" t="s">
        <v>254</v>
      </c>
      <c r="F2727" t="s">
        <v>30</v>
      </c>
      <c r="G2727" t="s">
        <v>1331</v>
      </c>
      <c r="H2727" t="s">
        <v>14</v>
      </c>
      <c r="I2727" t="s">
        <v>90</v>
      </c>
      <c r="J2727" t="s">
        <v>3713</v>
      </c>
      <c r="K2727" t="s">
        <v>41</v>
      </c>
      <c r="L2727">
        <v>359.97</v>
      </c>
    </row>
    <row r="2728" spans="1:12" x14ac:dyDescent="0.3">
      <c r="A2728" t="s">
        <v>4501</v>
      </c>
      <c r="B2728">
        <v>7</v>
      </c>
      <c r="C2728">
        <v>11</v>
      </c>
      <c r="D2728">
        <v>2018</v>
      </c>
      <c r="E2728" t="s">
        <v>254</v>
      </c>
      <c r="F2728" t="s">
        <v>30</v>
      </c>
      <c r="G2728" t="s">
        <v>1331</v>
      </c>
      <c r="H2728" t="s">
        <v>14</v>
      </c>
      <c r="I2728" t="s">
        <v>90</v>
      </c>
      <c r="J2728" t="s">
        <v>4213</v>
      </c>
      <c r="K2728" t="s">
        <v>17</v>
      </c>
      <c r="L2728">
        <v>350.35199999999998</v>
      </c>
    </row>
    <row r="2729" spans="1:12" x14ac:dyDescent="0.3">
      <c r="A2729" t="s">
        <v>4502</v>
      </c>
      <c r="B2729">
        <v>22</v>
      </c>
      <c r="C2729">
        <v>12</v>
      </c>
      <c r="D2729">
        <v>2018</v>
      </c>
      <c r="E2729" t="s">
        <v>1030</v>
      </c>
      <c r="F2729" t="s">
        <v>119</v>
      </c>
      <c r="G2729" t="s">
        <v>532</v>
      </c>
      <c r="H2729" t="s">
        <v>14</v>
      </c>
      <c r="I2729" t="s">
        <v>90</v>
      </c>
      <c r="J2729" t="s">
        <v>1480</v>
      </c>
      <c r="K2729" t="s">
        <v>26</v>
      </c>
      <c r="L2729">
        <v>1.641</v>
      </c>
    </row>
    <row r="2730" spans="1:12" x14ac:dyDescent="0.3">
      <c r="A2730" t="s">
        <v>4502</v>
      </c>
      <c r="B2730">
        <v>22</v>
      </c>
      <c r="C2730">
        <v>12</v>
      </c>
      <c r="D2730">
        <v>2018</v>
      </c>
      <c r="E2730" t="s">
        <v>1030</v>
      </c>
      <c r="F2730" t="s">
        <v>119</v>
      </c>
      <c r="G2730" t="s">
        <v>532</v>
      </c>
      <c r="H2730" t="s">
        <v>14</v>
      </c>
      <c r="I2730" t="s">
        <v>90</v>
      </c>
      <c r="J2730" t="s">
        <v>4173</v>
      </c>
      <c r="K2730" t="s">
        <v>41</v>
      </c>
      <c r="L2730">
        <v>629.95799999999997</v>
      </c>
    </row>
    <row r="2731" spans="1:12" x14ac:dyDescent="0.3">
      <c r="A2731" t="s">
        <v>4503</v>
      </c>
      <c r="B2731">
        <v>13</v>
      </c>
      <c r="C2731">
        <v>2</v>
      </c>
      <c r="D2731">
        <v>2018</v>
      </c>
      <c r="E2731" t="s">
        <v>3519</v>
      </c>
      <c r="F2731" t="s">
        <v>30</v>
      </c>
      <c r="G2731" t="s">
        <v>4504</v>
      </c>
      <c r="H2731" t="s">
        <v>14</v>
      </c>
      <c r="I2731" t="s">
        <v>24</v>
      </c>
      <c r="J2731" t="s">
        <v>451</v>
      </c>
      <c r="K2731" t="s">
        <v>26</v>
      </c>
      <c r="L2731">
        <v>6.63</v>
      </c>
    </row>
    <row r="2732" spans="1:12" x14ac:dyDescent="0.3">
      <c r="A2732" t="s">
        <v>4503</v>
      </c>
      <c r="B2732">
        <v>13</v>
      </c>
      <c r="C2732">
        <v>2</v>
      </c>
      <c r="D2732">
        <v>2018</v>
      </c>
      <c r="E2732" t="s">
        <v>3519</v>
      </c>
      <c r="F2732" t="s">
        <v>30</v>
      </c>
      <c r="G2732" t="s">
        <v>4504</v>
      </c>
      <c r="H2732" t="s">
        <v>14</v>
      </c>
      <c r="I2732" t="s">
        <v>24</v>
      </c>
      <c r="J2732" t="s">
        <v>1888</v>
      </c>
      <c r="K2732" t="s">
        <v>41</v>
      </c>
      <c r="L2732">
        <v>799.96</v>
      </c>
    </row>
    <row r="2733" spans="1:12" x14ac:dyDescent="0.3">
      <c r="A2733" t="s">
        <v>4503</v>
      </c>
      <c r="B2733">
        <v>13</v>
      </c>
      <c r="C2733">
        <v>2</v>
      </c>
      <c r="D2733">
        <v>2018</v>
      </c>
      <c r="E2733" t="s">
        <v>3519</v>
      </c>
      <c r="F2733" t="s">
        <v>30</v>
      </c>
      <c r="G2733" t="s">
        <v>4504</v>
      </c>
      <c r="H2733" t="s">
        <v>14</v>
      </c>
      <c r="I2733" t="s">
        <v>24</v>
      </c>
      <c r="J2733" t="s">
        <v>649</v>
      </c>
      <c r="K2733" t="s">
        <v>17</v>
      </c>
      <c r="L2733">
        <v>107.53</v>
      </c>
    </row>
    <row r="2734" spans="1:12" x14ac:dyDescent="0.3">
      <c r="A2734" t="s">
        <v>4505</v>
      </c>
      <c r="B2734">
        <v>2</v>
      </c>
      <c r="C2734">
        <v>7</v>
      </c>
      <c r="D2734">
        <v>2015</v>
      </c>
      <c r="E2734" t="s">
        <v>1691</v>
      </c>
      <c r="F2734" t="s">
        <v>30</v>
      </c>
      <c r="G2734" t="s">
        <v>98</v>
      </c>
      <c r="H2734" t="s">
        <v>14</v>
      </c>
      <c r="I2734" t="s">
        <v>90</v>
      </c>
      <c r="J2734" t="s">
        <v>1985</v>
      </c>
      <c r="K2734" t="s">
        <v>41</v>
      </c>
      <c r="L2734">
        <v>73.98</v>
      </c>
    </row>
    <row r="2735" spans="1:12" x14ac:dyDescent="0.3">
      <c r="A2735" t="s">
        <v>4505</v>
      </c>
      <c r="B2735">
        <v>2</v>
      </c>
      <c r="C2735">
        <v>7</v>
      </c>
      <c r="D2735">
        <v>2015</v>
      </c>
      <c r="E2735" t="s">
        <v>1691</v>
      </c>
      <c r="F2735" t="s">
        <v>30</v>
      </c>
      <c r="G2735" t="s">
        <v>98</v>
      </c>
      <c r="H2735" t="s">
        <v>14</v>
      </c>
      <c r="I2735" t="s">
        <v>90</v>
      </c>
      <c r="J2735" t="s">
        <v>2361</v>
      </c>
      <c r="K2735" t="s">
        <v>26</v>
      </c>
      <c r="L2735">
        <v>5.58</v>
      </c>
    </row>
    <row r="2736" spans="1:12" x14ac:dyDescent="0.3">
      <c r="A2736" t="s">
        <v>4506</v>
      </c>
      <c r="B2736">
        <v>21</v>
      </c>
      <c r="C2736">
        <v>2</v>
      </c>
      <c r="D2736">
        <v>2016</v>
      </c>
      <c r="E2736" t="s">
        <v>4508</v>
      </c>
      <c r="F2736" t="s">
        <v>12</v>
      </c>
      <c r="G2736" t="s">
        <v>3679</v>
      </c>
      <c r="H2736" t="s">
        <v>14</v>
      </c>
      <c r="I2736" t="s">
        <v>24</v>
      </c>
      <c r="J2736" t="s">
        <v>116</v>
      </c>
      <c r="K2736" t="s">
        <v>26</v>
      </c>
      <c r="L2736">
        <v>49.12</v>
      </c>
    </row>
    <row r="2737" spans="1:12" x14ac:dyDescent="0.3">
      <c r="A2737" t="s">
        <v>4509</v>
      </c>
      <c r="B2737">
        <v>13</v>
      </c>
      <c r="C2737">
        <v>11</v>
      </c>
      <c r="D2737">
        <v>2016</v>
      </c>
      <c r="E2737" t="s">
        <v>4161</v>
      </c>
      <c r="F2737" t="s">
        <v>30</v>
      </c>
      <c r="G2737" t="s">
        <v>656</v>
      </c>
      <c r="H2737" t="s">
        <v>14</v>
      </c>
      <c r="I2737" t="s">
        <v>90</v>
      </c>
      <c r="J2737" t="s">
        <v>4510</v>
      </c>
      <c r="K2737" t="s">
        <v>41</v>
      </c>
      <c r="L2737">
        <v>377.97</v>
      </c>
    </row>
    <row r="2738" spans="1:12" x14ac:dyDescent="0.3">
      <c r="A2738" t="s">
        <v>4509</v>
      </c>
      <c r="B2738">
        <v>13</v>
      </c>
      <c r="C2738">
        <v>11</v>
      </c>
      <c r="D2738">
        <v>2016</v>
      </c>
      <c r="E2738" t="s">
        <v>4161</v>
      </c>
      <c r="F2738" t="s">
        <v>30</v>
      </c>
      <c r="G2738" t="s">
        <v>656</v>
      </c>
      <c r="H2738" t="s">
        <v>14</v>
      </c>
      <c r="I2738" t="s">
        <v>90</v>
      </c>
      <c r="J2738" t="s">
        <v>1932</v>
      </c>
      <c r="K2738" t="s">
        <v>26</v>
      </c>
      <c r="L2738">
        <v>42.28</v>
      </c>
    </row>
    <row r="2739" spans="1:12" x14ac:dyDescent="0.3">
      <c r="A2739" t="s">
        <v>4509</v>
      </c>
      <c r="B2739">
        <v>13</v>
      </c>
      <c r="C2739">
        <v>11</v>
      </c>
      <c r="D2739">
        <v>2016</v>
      </c>
      <c r="E2739" t="s">
        <v>4161</v>
      </c>
      <c r="F2739" t="s">
        <v>30</v>
      </c>
      <c r="G2739" t="s">
        <v>656</v>
      </c>
      <c r="H2739" t="s">
        <v>14</v>
      </c>
      <c r="I2739" t="s">
        <v>90</v>
      </c>
      <c r="J2739" t="s">
        <v>2632</v>
      </c>
      <c r="K2739" t="s">
        <v>17</v>
      </c>
      <c r="L2739">
        <v>299.97000000000003</v>
      </c>
    </row>
    <row r="2740" spans="1:12" x14ac:dyDescent="0.3">
      <c r="A2740" t="s">
        <v>4509</v>
      </c>
      <c r="B2740">
        <v>13</v>
      </c>
      <c r="C2740">
        <v>11</v>
      </c>
      <c r="D2740">
        <v>2016</v>
      </c>
      <c r="E2740" t="s">
        <v>4161</v>
      </c>
      <c r="F2740" t="s">
        <v>30</v>
      </c>
      <c r="G2740" t="s">
        <v>656</v>
      </c>
      <c r="H2740" t="s">
        <v>14</v>
      </c>
      <c r="I2740" t="s">
        <v>90</v>
      </c>
      <c r="J2740" t="s">
        <v>2423</v>
      </c>
      <c r="K2740" t="s">
        <v>41</v>
      </c>
      <c r="L2740">
        <v>89.98</v>
      </c>
    </row>
    <row r="2741" spans="1:12" x14ac:dyDescent="0.3">
      <c r="A2741" t="s">
        <v>4511</v>
      </c>
      <c r="B2741">
        <v>16</v>
      </c>
      <c r="C2741">
        <v>4</v>
      </c>
      <c r="D2741">
        <v>2018</v>
      </c>
      <c r="E2741" t="s">
        <v>3561</v>
      </c>
      <c r="F2741" t="s">
        <v>119</v>
      </c>
      <c r="G2741" t="s">
        <v>3144</v>
      </c>
      <c r="H2741" t="s">
        <v>23</v>
      </c>
      <c r="I2741" t="s">
        <v>15</v>
      </c>
      <c r="J2741" t="s">
        <v>4512</v>
      </c>
      <c r="K2741" t="s">
        <v>26</v>
      </c>
      <c r="L2741">
        <v>477.24</v>
      </c>
    </row>
    <row r="2742" spans="1:12" x14ac:dyDescent="0.3">
      <c r="A2742" t="s">
        <v>4511</v>
      </c>
      <c r="B2742">
        <v>16</v>
      </c>
      <c r="C2742">
        <v>4</v>
      </c>
      <c r="D2742">
        <v>2018</v>
      </c>
      <c r="E2742" t="s">
        <v>3561</v>
      </c>
      <c r="F2742" t="s">
        <v>119</v>
      </c>
      <c r="G2742" t="s">
        <v>3144</v>
      </c>
      <c r="H2742" t="s">
        <v>23</v>
      </c>
      <c r="I2742" t="s">
        <v>15</v>
      </c>
      <c r="J2742" t="s">
        <v>4513</v>
      </c>
      <c r="K2742" t="s">
        <v>41</v>
      </c>
      <c r="L2742">
        <v>25.98</v>
      </c>
    </row>
    <row r="2743" spans="1:12" x14ac:dyDescent="0.3">
      <c r="A2743" t="s">
        <v>4514</v>
      </c>
      <c r="B2743">
        <v>25</v>
      </c>
      <c r="C2743">
        <v>2</v>
      </c>
      <c r="D2743">
        <v>2017</v>
      </c>
      <c r="E2743" t="s">
        <v>3182</v>
      </c>
      <c r="F2743" t="s">
        <v>12</v>
      </c>
      <c r="G2743" t="s">
        <v>1443</v>
      </c>
      <c r="H2743" t="s">
        <v>14</v>
      </c>
      <c r="I2743" t="s">
        <v>90</v>
      </c>
      <c r="J2743" t="s">
        <v>3139</v>
      </c>
      <c r="K2743" t="s">
        <v>26</v>
      </c>
      <c r="L2743">
        <v>46.72</v>
      </c>
    </row>
    <row r="2744" spans="1:12" x14ac:dyDescent="0.3">
      <c r="A2744" t="s">
        <v>4516</v>
      </c>
      <c r="B2744">
        <v>4</v>
      </c>
      <c r="C2744">
        <v>11</v>
      </c>
      <c r="D2744">
        <v>2015</v>
      </c>
      <c r="E2744" t="s">
        <v>4497</v>
      </c>
      <c r="F2744" t="s">
        <v>30</v>
      </c>
      <c r="G2744" t="s">
        <v>4517</v>
      </c>
      <c r="H2744" t="s">
        <v>14</v>
      </c>
      <c r="I2744" t="s">
        <v>24</v>
      </c>
      <c r="J2744" t="s">
        <v>4363</v>
      </c>
      <c r="K2744" t="s">
        <v>17</v>
      </c>
      <c r="L2744">
        <v>35.340000000000003</v>
      </c>
    </row>
    <row r="2745" spans="1:12" x14ac:dyDescent="0.3">
      <c r="A2745" t="s">
        <v>4518</v>
      </c>
      <c r="B2745">
        <v>20</v>
      </c>
      <c r="C2745">
        <v>6</v>
      </c>
      <c r="D2745">
        <v>2016</v>
      </c>
      <c r="E2745" t="s">
        <v>3195</v>
      </c>
      <c r="F2745" t="s">
        <v>12</v>
      </c>
      <c r="G2745" t="s">
        <v>240</v>
      </c>
      <c r="H2745" t="s">
        <v>23</v>
      </c>
      <c r="I2745" t="s">
        <v>24</v>
      </c>
      <c r="J2745" t="s">
        <v>1698</v>
      </c>
      <c r="K2745" t="s">
        <v>17</v>
      </c>
      <c r="L2745">
        <v>257.64</v>
      </c>
    </row>
    <row r="2746" spans="1:12" x14ac:dyDescent="0.3">
      <c r="A2746" t="s">
        <v>4518</v>
      </c>
      <c r="B2746">
        <v>20</v>
      </c>
      <c r="C2746">
        <v>6</v>
      </c>
      <c r="D2746">
        <v>2016</v>
      </c>
      <c r="E2746" t="s">
        <v>3195</v>
      </c>
      <c r="F2746" t="s">
        <v>12</v>
      </c>
      <c r="G2746" t="s">
        <v>240</v>
      </c>
      <c r="H2746" t="s">
        <v>23</v>
      </c>
      <c r="I2746" t="s">
        <v>24</v>
      </c>
      <c r="J2746" t="s">
        <v>205</v>
      </c>
      <c r="K2746" t="s">
        <v>41</v>
      </c>
      <c r="L2746">
        <v>125.976</v>
      </c>
    </row>
    <row r="2747" spans="1:12" x14ac:dyDescent="0.3">
      <c r="A2747" t="s">
        <v>4519</v>
      </c>
      <c r="B2747">
        <v>7</v>
      </c>
      <c r="C2747">
        <v>8</v>
      </c>
      <c r="D2747">
        <v>2018</v>
      </c>
      <c r="E2747" t="s">
        <v>4520</v>
      </c>
      <c r="F2747" t="s">
        <v>12</v>
      </c>
      <c r="G2747" t="s">
        <v>1524</v>
      </c>
      <c r="H2747" t="s">
        <v>14</v>
      </c>
      <c r="I2747" t="s">
        <v>15</v>
      </c>
      <c r="J2747" t="s">
        <v>1155</v>
      </c>
      <c r="K2747" t="s">
        <v>41</v>
      </c>
      <c r="L2747">
        <v>79.992000000000004</v>
      </c>
    </row>
    <row r="2748" spans="1:12" x14ac:dyDescent="0.3">
      <c r="A2748" t="s">
        <v>4521</v>
      </c>
      <c r="B2748">
        <v>12</v>
      </c>
      <c r="C2748">
        <v>5</v>
      </c>
      <c r="D2748">
        <v>2015</v>
      </c>
      <c r="E2748" t="s">
        <v>3406</v>
      </c>
      <c r="F2748" t="s">
        <v>30</v>
      </c>
      <c r="G2748" t="s">
        <v>2606</v>
      </c>
      <c r="H2748" t="s">
        <v>14</v>
      </c>
      <c r="I2748" t="s">
        <v>90</v>
      </c>
      <c r="J2748" t="s">
        <v>1730</v>
      </c>
      <c r="K2748" t="s">
        <v>17</v>
      </c>
      <c r="L2748">
        <v>700.05600000000004</v>
      </c>
    </row>
    <row r="2749" spans="1:12" x14ac:dyDescent="0.3">
      <c r="A2749" t="s">
        <v>4522</v>
      </c>
      <c r="B2749">
        <v>22</v>
      </c>
      <c r="C2749">
        <v>11</v>
      </c>
      <c r="D2749">
        <v>2016</v>
      </c>
      <c r="E2749" t="s">
        <v>58</v>
      </c>
      <c r="F2749" t="s">
        <v>30</v>
      </c>
      <c r="G2749" t="s">
        <v>2519</v>
      </c>
      <c r="H2749" t="s">
        <v>60</v>
      </c>
      <c r="I2749" t="s">
        <v>61</v>
      </c>
      <c r="J2749" t="s">
        <v>4523</v>
      </c>
      <c r="K2749" t="s">
        <v>41</v>
      </c>
      <c r="L2749">
        <v>27.167999999999999</v>
      </c>
    </row>
    <row r="2750" spans="1:12" x14ac:dyDescent="0.3">
      <c r="A2750" t="s">
        <v>4524</v>
      </c>
      <c r="B2750">
        <v>4</v>
      </c>
      <c r="C2750">
        <v>12</v>
      </c>
      <c r="D2750">
        <v>2016</v>
      </c>
      <c r="E2750" t="s">
        <v>1334</v>
      </c>
      <c r="F2750" t="s">
        <v>30</v>
      </c>
      <c r="G2750" t="s">
        <v>4525</v>
      </c>
      <c r="H2750" t="s">
        <v>14</v>
      </c>
      <c r="I2750" t="s">
        <v>15</v>
      </c>
      <c r="J2750" t="s">
        <v>4119</v>
      </c>
      <c r="K2750" t="s">
        <v>26</v>
      </c>
      <c r="L2750">
        <v>8.2260000000000009</v>
      </c>
    </row>
    <row r="2751" spans="1:12" x14ac:dyDescent="0.3">
      <c r="A2751" t="s">
        <v>4526</v>
      </c>
      <c r="B2751">
        <v>8</v>
      </c>
      <c r="C2751">
        <v>6</v>
      </c>
      <c r="D2751">
        <v>2015</v>
      </c>
      <c r="E2751" t="s">
        <v>36</v>
      </c>
      <c r="F2751" t="s">
        <v>30</v>
      </c>
      <c r="G2751" t="s">
        <v>1428</v>
      </c>
      <c r="H2751" t="s">
        <v>14</v>
      </c>
      <c r="I2751" t="s">
        <v>24</v>
      </c>
      <c r="J2751" t="s">
        <v>4527</v>
      </c>
      <c r="K2751" t="s">
        <v>17</v>
      </c>
      <c r="L2751">
        <v>585.55200000000002</v>
      </c>
    </row>
    <row r="2752" spans="1:12" x14ac:dyDescent="0.3">
      <c r="A2752" t="s">
        <v>4528</v>
      </c>
      <c r="B2752">
        <v>8</v>
      </c>
      <c r="C2752">
        <v>8</v>
      </c>
      <c r="D2752">
        <v>2015</v>
      </c>
      <c r="E2752" t="s">
        <v>2615</v>
      </c>
      <c r="F2752" t="s">
        <v>12</v>
      </c>
      <c r="G2752" t="s">
        <v>4172</v>
      </c>
      <c r="H2752" t="s">
        <v>14</v>
      </c>
      <c r="I2752" t="s">
        <v>24</v>
      </c>
      <c r="J2752" t="s">
        <v>4529</v>
      </c>
      <c r="K2752" t="s">
        <v>26</v>
      </c>
      <c r="L2752">
        <v>423.28</v>
      </c>
    </row>
    <row r="2753" spans="1:12" x14ac:dyDescent="0.3">
      <c r="A2753" t="s">
        <v>4530</v>
      </c>
      <c r="B2753">
        <v>26</v>
      </c>
      <c r="C2753">
        <v>5</v>
      </c>
      <c r="D2753">
        <v>2015</v>
      </c>
      <c r="E2753" t="s">
        <v>2761</v>
      </c>
      <c r="F2753" t="s">
        <v>30</v>
      </c>
      <c r="G2753" t="s">
        <v>3324</v>
      </c>
      <c r="H2753" t="s">
        <v>14</v>
      </c>
      <c r="I2753" t="s">
        <v>24</v>
      </c>
      <c r="J2753" t="s">
        <v>3527</v>
      </c>
      <c r="K2753" t="s">
        <v>17</v>
      </c>
      <c r="L2753">
        <v>225.29599999999999</v>
      </c>
    </row>
    <row r="2754" spans="1:12" x14ac:dyDescent="0.3">
      <c r="A2754" t="s">
        <v>4531</v>
      </c>
      <c r="B2754">
        <v>17</v>
      </c>
      <c r="C2754">
        <v>4</v>
      </c>
      <c r="D2754">
        <v>2016</v>
      </c>
      <c r="E2754" t="s">
        <v>2373</v>
      </c>
      <c r="F2754" t="s">
        <v>30</v>
      </c>
      <c r="G2754" t="s">
        <v>4533</v>
      </c>
      <c r="H2754" t="s">
        <v>14</v>
      </c>
      <c r="I2754" t="s">
        <v>24</v>
      </c>
      <c r="J2754" t="s">
        <v>3218</v>
      </c>
      <c r="K2754" t="s">
        <v>26</v>
      </c>
      <c r="L2754">
        <v>5.56</v>
      </c>
    </row>
    <row r="2755" spans="1:12" x14ac:dyDescent="0.3">
      <c r="A2755" t="s">
        <v>4531</v>
      </c>
      <c r="B2755">
        <v>17</v>
      </c>
      <c r="C2755">
        <v>4</v>
      </c>
      <c r="D2755">
        <v>2016</v>
      </c>
      <c r="E2755" t="s">
        <v>2373</v>
      </c>
      <c r="F2755" t="s">
        <v>30</v>
      </c>
      <c r="G2755" t="s">
        <v>4533</v>
      </c>
      <c r="H2755" t="s">
        <v>14</v>
      </c>
      <c r="I2755" t="s">
        <v>24</v>
      </c>
      <c r="J2755" t="s">
        <v>1793</v>
      </c>
      <c r="K2755" t="s">
        <v>41</v>
      </c>
      <c r="L2755">
        <v>323.37</v>
      </c>
    </row>
    <row r="2756" spans="1:12" x14ac:dyDescent="0.3">
      <c r="A2756" t="s">
        <v>4531</v>
      </c>
      <c r="B2756">
        <v>17</v>
      </c>
      <c r="C2756">
        <v>4</v>
      </c>
      <c r="D2756">
        <v>2016</v>
      </c>
      <c r="E2756" t="s">
        <v>2373</v>
      </c>
      <c r="F2756" t="s">
        <v>30</v>
      </c>
      <c r="G2756" t="s">
        <v>4533</v>
      </c>
      <c r="H2756" t="s">
        <v>14</v>
      </c>
      <c r="I2756" t="s">
        <v>24</v>
      </c>
      <c r="J2756" t="s">
        <v>2862</v>
      </c>
      <c r="K2756" t="s">
        <v>41</v>
      </c>
      <c r="L2756">
        <v>783.96</v>
      </c>
    </row>
    <row r="2757" spans="1:12" x14ac:dyDescent="0.3">
      <c r="A2757" t="s">
        <v>4531</v>
      </c>
      <c r="B2757">
        <v>17</v>
      </c>
      <c r="C2757">
        <v>4</v>
      </c>
      <c r="D2757">
        <v>2016</v>
      </c>
      <c r="E2757" t="s">
        <v>2373</v>
      </c>
      <c r="F2757" t="s">
        <v>30</v>
      </c>
      <c r="G2757" t="s">
        <v>4533</v>
      </c>
      <c r="H2757" t="s">
        <v>14</v>
      </c>
      <c r="I2757" t="s">
        <v>24</v>
      </c>
      <c r="J2757" t="s">
        <v>4298</v>
      </c>
      <c r="K2757" t="s">
        <v>26</v>
      </c>
      <c r="L2757">
        <v>1447.65</v>
      </c>
    </row>
    <row r="2758" spans="1:12" x14ac:dyDescent="0.3">
      <c r="A2758" t="s">
        <v>4531</v>
      </c>
      <c r="B2758">
        <v>17</v>
      </c>
      <c r="C2758">
        <v>4</v>
      </c>
      <c r="D2758">
        <v>2016</v>
      </c>
      <c r="E2758" t="s">
        <v>2373</v>
      </c>
      <c r="F2758" t="s">
        <v>30</v>
      </c>
      <c r="G2758" t="s">
        <v>4533</v>
      </c>
      <c r="H2758" t="s">
        <v>14</v>
      </c>
      <c r="I2758" t="s">
        <v>24</v>
      </c>
      <c r="J2758" t="s">
        <v>4156</v>
      </c>
      <c r="K2758" t="s">
        <v>26</v>
      </c>
      <c r="L2758">
        <v>11.96</v>
      </c>
    </row>
    <row r="2759" spans="1:12" x14ac:dyDescent="0.3">
      <c r="A2759" t="s">
        <v>4534</v>
      </c>
      <c r="B2759">
        <v>11</v>
      </c>
      <c r="C2759">
        <v>6</v>
      </c>
      <c r="D2759">
        <v>2017</v>
      </c>
      <c r="E2759" t="s">
        <v>703</v>
      </c>
      <c r="F2759" t="s">
        <v>12</v>
      </c>
      <c r="G2759" t="s">
        <v>1845</v>
      </c>
      <c r="H2759" t="s">
        <v>14</v>
      </c>
      <c r="I2759" t="s">
        <v>90</v>
      </c>
      <c r="J2759" t="s">
        <v>1906</v>
      </c>
      <c r="K2759" t="s">
        <v>41</v>
      </c>
      <c r="L2759">
        <v>239.97</v>
      </c>
    </row>
    <row r="2760" spans="1:12" x14ac:dyDescent="0.3">
      <c r="A2760" t="s">
        <v>4535</v>
      </c>
      <c r="B2760">
        <v>11</v>
      </c>
      <c r="C2760">
        <v>3</v>
      </c>
      <c r="D2760">
        <v>2017</v>
      </c>
      <c r="E2760" t="s">
        <v>2979</v>
      </c>
      <c r="F2760" t="s">
        <v>30</v>
      </c>
      <c r="G2760" t="s">
        <v>4536</v>
      </c>
      <c r="H2760" t="s">
        <v>60</v>
      </c>
      <c r="I2760" t="s">
        <v>15</v>
      </c>
      <c r="J2760" t="s">
        <v>2997</v>
      </c>
      <c r="K2760" t="s">
        <v>17</v>
      </c>
      <c r="L2760">
        <v>76.92</v>
      </c>
    </row>
    <row r="2761" spans="1:12" x14ac:dyDescent="0.3">
      <c r="A2761" t="s">
        <v>4535</v>
      </c>
      <c r="B2761">
        <v>11</v>
      </c>
      <c r="C2761">
        <v>3</v>
      </c>
      <c r="D2761">
        <v>2017</v>
      </c>
      <c r="E2761" t="s">
        <v>2979</v>
      </c>
      <c r="F2761" t="s">
        <v>30</v>
      </c>
      <c r="G2761" t="s">
        <v>4536</v>
      </c>
      <c r="H2761" t="s">
        <v>60</v>
      </c>
      <c r="I2761" t="s">
        <v>15</v>
      </c>
      <c r="J2761" t="s">
        <v>2291</v>
      </c>
      <c r="K2761" t="s">
        <v>26</v>
      </c>
      <c r="L2761">
        <v>481.32</v>
      </c>
    </row>
    <row r="2762" spans="1:12" x14ac:dyDescent="0.3">
      <c r="A2762" t="s">
        <v>4537</v>
      </c>
      <c r="B2762">
        <v>26</v>
      </c>
      <c r="C2762">
        <v>5</v>
      </c>
      <c r="D2762">
        <v>2015</v>
      </c>
      <c r="E2762" t="s">
        <v>3487</v>
      </c>
      <c r="F2762" t="s">
        <v>119</v>
      </c>
      <c r="G2762" t="s">
        <v>4538</v>
      </c>
      <c r="H2762" t="s">
        <v>60</v>
      </c>
      <c r="I2762" t="s">
        <v>24</v>
      </c>
      <c r="J2762" t="s">
        <v>1041</v>
      </c>
      <c r="K2762" t="s">
        <v>26</v>
      </c>
      <c r="L2762">
        <v>48.4</v>
      </c>
    </row>
    <row r="2763" spans="1:12" x14ac:dyDescent="0.3">
      <c r="A2763" t="s">
        <v>4539</v>
      </c>
      <c r="B2763">
        <v>12</v>
      </c>
      <c r="C2763">
        <v>10</v>
      </c>
      <c r="D2763">
        <v>2018</v>
      </c>
      <c r="E2763" t="s">
        <v>2045</v>
      </c>
      <c r="F2763" t="s">
        <v>119</v>
      </c>
      <c r="G2763" t="s">
        <v>450</v>
      </c>
      <c r="H2763" t="s">
        <v>60</v>
      </c>
      <c r="I2763" t="s">
        <v>24</v>
      </c>
      <c r="J2763" t="s">
        <v>4540</v>
      </c>
      <c r="K2763" t="s">
        <v>41</v>
      </c>
      <c r="L2763">
        <v>0.99</v>
      </c>
    </row>
    <row r="2764" spans="1:12" x14ac:dyDescent="0.3">
      <c r="A2764" t="s">
        <v>4539</v>
      </c>
      <c r="B2764">
        <v>12</v>
      </c>
      <c r="C2764">
        <v>10</v>
      </c>
      <c r="D2764">
        <v>2018</v>
      </c>
      <c r="E2764" t="s">
        <v>2045</v>
      </c>
      <c r="F2764" t="s">
        <v>119</v>
      </c>
      <c r="G2764" t="s">
        <v>450</v>
      </c>
      <c r="H2764" t="s">
        <v>60</v>
      </c>
      <c r="I2764" t="s">
        <v>24</v>
      </c>
      <c r="J2764" t="s">
        <v>2921</v>
      </c>
      <c r="K2764" t="s">
        <v>26</v>
      </c>
      <c r="L2764">
        <v>101.84</v>
      </c>
    </row>
    <row r="2765" spans="1:12" x14ac:dyDescent="0.3">
      <c r="A2765" t="s">
        <v>4541</v>
      </c>
      <c r="B2765">
        <v>22</v>
      </c>
      <c r="C2765">
        <v>6</v>
      </c>
      <c r="D2765">
        <v>2018</v>
      </c>
      <c r="E2765" t="s">
        <v>1050</v>
      </c>
      <c r="F2765" t="s">
        <v>30</v>
      </c>
      <c r="G2765" t="s">
        <v>3081</v>
      </c>
      <c r="H2765" t="s">
        <v>60</v>
      </c>
      <c r="I2765" t="s">
        <v>90</v>
      </c>
      <c r="J2765" t="s">
        <v>4542</v>
      </c>
      <c r="K2765" t="s">
        <v>26</v>
      </c>
      <c r="L2765">
        <v>10.332000000000001</v>
      </c>
    </row>
    <row r="2766" spans="1:12" x14ac:dyDescent="0.3">
      <c r="A2766" t="s">
        <v>4541</v>
      </c>
      <c r="B2766">
        <v>22</v>
      </c>
      <c r="C2766">
        <v>6</v>
      </c>
      <c r="D2766">
        <v>2018</v>
      </c>
      <c r="E2766" t="s">
        <v>1050</v>
      </c>
      <c r="F2766" t="s">
        <v>30</v>
      </c>
      <c r="G2766" t="s">
        <v>3081</v>
      </c>
      <c r="H2766" t="s">
        <v>60</v>
      </c>
      <c r="I2766" t="s">
        <v>90</v>
      </c>
      <c r="J2766" t="s">
        <v>1001</v>
      </c>
      <c r="K2766" t="s">
        <v>26</v>
      </c>
      <c r="L2766">
        <v>31.155000000000001</v>
      </c>
    </row>
    <row r="2767" spans="1:12" x14ac:dyDescent="0.3">
      <c r="A2767" t="s">
        <v>4541</v>
      </c>
      <c r="B2767">
        <v>22</v>
      </c>
      <c r="C2767">
        <v>6</v>
      </c>
      <c r="D2767">
        <v>2018</v>
      </c>
      <c r="E2767" t="s">
        <v>1050</v>
      </c>
      <c r="F2767" t="s">
        <v>30</v>
      </c>
      <c r="G2767" t="s">
        <v>3081</v>
      </c>
      <c r="H2767" t="s">
        <v>60</v>
      </c>
      <c r="I2767" t="s">
        <v>90</v>
      </c>
      <c r="J2767" t="s">
        <v>4543</v>
      </c>
      <c r="K2767" t="s">
        <v>26</v>
      </c>
      <c r="L2767">
        <v>8.9280000000000008</v>
      </c>
    </row>
    <row r="2768" spans="1:12" x14ac:dyDescent="0.3">
      <c r="A2768" t="s">
        <v>4544</v>
      </c>
      <c r="B2768">
        <v>15</v>
      </c>
      <c r="C2768">
        <v>1</v>
      </c>
      <c r="D2768">
        <v>2018</v>
      </c>
      <c r="E2768" t="s">
        <v>4545</v>
      </c>
      <c r="F2768" t="s">
        <v>119</v>
      </c>
      <c r="G2768" t="s">
        <v>2215</v>
      </c>
      <c r="H2768" t="s">
        <v>14</v>
      </c>
      <c r="I2768" t="s">
        <v>90</v>
      </c>
      <c r="J2768" t="s">
        <v>4546</v>
      </c>
      <c r="K2768" t="s">
        <v>26</v>
      </c>
      <c r="L2768">
        <v>34.384</v>
      </c>
    </row>
    <row r="2769" spans="1:12" x14ac:dyDescent="0.3">
      <c r="A2769" t="s">
        <v>4544</v>
      </c>
      <c r="B2769">
        <v>15</v>
      </c>
      <c r="C2769">
        <v>1</v>
      </c>
      <c r="D2769">
        <v>2018</v>
      </c>
      <c r="E2769" t="s">
        <v>4545</v>
      </c>
      <c r="F2769" t="s">
        <v>119</v>
      </c>
      <c r="G2769" t="s">
        <v>2215</v>
      </c>
      <c r="H2769" t="s">
        <v>14</v>
      </c>
      <c r="I2769" t="s">
        <v>90</v>
      </c>
      <c r="J2769" t="s">
        <v>669</v>
      </c>
      <c r="K2769" t="s">
        <v>26</v>
      </c>
      <c r="L2769">
        <v>1924.16</v>
      </c>
    </row>
    <row r="2770" spans="1:12" x14ac:dyDescent="0.3">
      <c r="A2770" t="s">
        <v>4547</v>
      </c>
      <c r="B2770">
        <v>2</v>
      </c>
      <c r="C2770">
        <v>4</v>
      </c>
      <c r="D2770">
        <v>2016</v>
      </c>
      <c r="E2770" t="s">
        <v>4548</v>
      </c>
      <c r="F2770" t="s">
        <v>30</v>
      </c>
      <c r="G2770" t="s">
        <v>4549</v>
      </c>
      <c r="H2770" t="s">
        <v>14</v>
      </c>
      <c r="I2770" t="s">
        <v>61</v>
      </c>
      <c r="J2770" t="s">
        <v>4550</v>
      </c>
      <c r="K2770" t="s">
        <v>26</v>
      </c>
      <c r="L2770">
        <v>32.192</v>
      </c>
    </row>
    <row r="2771" spans="1:12" x14ac:dyDescent="0.3">
      <c r="A2771" t="s">
        <v>4547</v>
      </c>
      <c r="B2771">
        <v>2</v>
      </c>
      <c r="C2771">
        <v>4</v>
      </c>
      <c r="D2771">
        <v>2016</v>
      </c>
      <c r="E2771" t="s">
        <v>4548</v>
      </c>
      <c r="F2771" t="s">
        <v>30</v>
      </c>
      <c r="G2771" t="s">
        <v>4549</v>
      </c>
      <c r="H2771" t="s">
        <v>14</v>
      </c>
      <c r="I2771" t="s">
        <v>61</v>
      </c>
      <c r="J2771" t="s">
        <v>3162</v>
      </c>
      <c r="K2771" t="s">
        <v>41</v>
      </c>
      <c r="L2771">
        <v>50.12</v>
      </c>
    </row>
    <row r="2772" spans="1:12" x14ac:dyDescent="0.3">
      <c r="A2772" t="s">
        <v>4547</v>
      </c>
      <c r="B2772">
        <v>2</v>
      </c>
      <c r="C2772">
        <v>4</v>
      </c>
      <c r="D2772">
        <v>2016</v>
      </c>
      <c r="E2772" t="s">
        <v>4548</v>
      </c>
      <c r="F2772" t="s">
        <v>30</v>
      </c>
      <c r="G2772" t="s">
        <v>4549</v>
      </c>
      <c r="H2772" t="s">
        <v>14</v>
      </c>
      <c r="I2772" t="s">
        <v>61</v>
      </c>
      <c r="J2772" t="s">
        <v>3800</v>
      </c>
      <c r="K2772" t="s">
        <v>41</v>
      </c>
      <c r="L2772">
        <v>47.975999999999999</v>
      </c>
    </row>
    <row r="2773" spans="1:12" x14ac:dyDescent="0.3">
      <c r="A2773" t="s">
        <v>4551</v>
      </c>
      <c r="B2773">
        <v>3</v>
      </c>
      <c r="C2773">
        <v>9</v>
      </c>
      <c r="D2773">
        <v>2017</v>
      </c>
      <c r="E2773" t="s">
        <v>1016</v>
      </c>
      <c r="F2773" t="s">
        <v>30</v>
      </c>
      <c r="G2773" t="s">
        <v>2327</v>
      </c>
      <c r="H2773" t="s">
        <v>14</v>
      </c>
      <c r="I2773" t="s">
        <v>61</v>
      </c>
      <c r="J2773" t="s">
        <v>1072</v>
      </c>
      <c r="K2773" t="s">
        <v>26</v>
      </c>
      <c r="L2773">
        <v>54.5</v>
      </c>
    </row>
    <row r="2774" spans="1:12" x14ac:dyDescent="0.3">
      <c r="A2774" t="s">
        <v>4552</v>
      </c>
      <c r="B2774">
        <v>10</v>
      </c>
      <c r="C2774">
        <v>12</v>
      </c>
      <c r="D2774">
        <v>2018</v>
      </c>
      <c r="E2774" t="s">
        <v>1036</v>
      </c>
      <c r="F2774" t="s">
        <v>119</v>
      </c>
      <c r="G2774" t="s">
        <v>3479</v>
      </c>
      <c r="H2774" t="s">
        <v>14</v>
      </c>
      <c r="I2774" t="s">
        <v>15</v>
      </c>
      <c r="J2774" t="s">
        <v>2166</v>
      </c>
      <c r="K2774" t="s">
        <v>17</v>
      </c>
      <c r="L2774">
        <v>19.103999999999999</v>
      </c>
    </row>
    <row r="2775" spans="1:12" x14ac:dyDescent="0.3">
      <c r="A2775" t="s">
        <v>4553</v>
      </c>
      <c r="B2775">
        <v>22</v>
      </c>
      <c r="C2775">
        <v>11</v>
      </c>
      <c r="D2775">
        <v>2017</v>
      </c>
      <c r="E2775" t="s">
        <v>2700</v>
      </c>
      <c r="F2775" t="s">
        <v>30</v>
      </c>
      <c r="G2775" t="s">
        <v>2254</v>
      </c>
      <c r="H2775" t="s">
        <v>14</v>
      </c>
      <c r="I2775" t="s">
        <v>61</v>
      </c>
      <c r="J2775" t="s">
        <v>284</v>
      </c>
      <c r="K2775" t="s">
        <v>26</v>
      </c>
      <c r="L2775">
        <v>49.44</v>
      </c>
    </row>
    <row r="2776" spans="1:12" x14ac:dyDescent="0.3">
      <c r="A2776" t="s">
        <v>4554</v>
      </c>
      <c r="B2776">
        <v>11</v>
      </c>
      <c r="C2776">
        <v>11</v>
      </c>
      <c r="D2776">
        <v>2018</v>
      </c>
      <c r="E2776" t="s">
        <v>3050</v>
      </c>
      <c r="F2776" t="s">
        <v>30</v>
      </c>
      <c r="G2776" t="s">
        <v>3417</v>
      </c>
      <c r="H2776" t="s">
        <v>60</v>
      </c>
      <c r="I2776" t="s">
        <v>90</v>
      </c>
      <c r="J2776" t="s">
        <v>1411</v>
      </c>
      <c r="K2776" t="s">
        <v>26</v>
      </c>
      <c r="L2776">
        <v>10.368</v>
      </c>
    </row>
    <row r="2777" spans="1:12" x14ac:dyDescent="0.3">
      <c r="A2777" t="s">
        <v>4555</v>
      </c>
      <c r="B2777">
        <v>21</v>
      </c>
      <c r="C2777">
        <v>10</v>
      </c>
      <c r="D2777">
        <v>2017</v>
      </c>
      <c r="E2777" t="s">
        <v>4556</v>
      </c>
      <c r="F2777" t="s">
        <v>30</v>
      </c>
      <c r="G2777" t="s">
        <v>223</v>
      </c>
      <c r="H2777" t="s">
        <v>14</v>
      </c>
      <c r="I2777" t="s">
        <v>24</v>
      </c>
      <c r="J2777" t="s">
        <v>685</v>
      </c>
      <c r="K2777" t="s">
        <v>26</v>
      </c>
      <c r="L2777">
        <v>154.44</v>
      </c>
    </row>
    <row r="2778" spans="1:12" x14ac:dyDescent="0.3">
      <c r="A2778" t="s">
        <v>4557</v>
      </c>
      <c r="B2778">
        <v>21</v>
      </c>
      <c r="C2778">
        <v>12</v>
      </c>
      <c r="D2778">
        <v>2016</v>
      </c>
      <c r="E2778" t="s">
        <v>3363</v>
      </c>
      <c r="F2778" t="s">
        <v>30</v>
      </c>
      <c r="G2778" t="s">
        <v>303</v>
      </c>
      <c r="H2778" t="s">
        <v>23</v>
      </c>
      <c r="I2778" t="s">
        <v>24</v>
      </c>
      <c r="J2778" t="s">
        <v>2731</v>
      </c>
      <c r="K2778" t="s">
        <v>26</v>
      </c>
      <c r="L2778">
        <v>60.984000000000002</v>
      </c>
    </row>
    <row r="2779" spans="1:12" x14ac:dyDescent="0.3">
      <c r="A2779" t="s">
        <v>4558</v>
      </c>
      <c r="B2779">
        <v>17</v>
      </c>
      <c r="C2779">
        <v>7</v>
      </c>
      <c r="D2779">
        <v>2016</v>
      </c>
      <c r="E2779" t="s">
        <v>2957</v>
      </c>
      <c r="F2779" t="s">
        <v>12</v>
      </c>
      <c r="G2779" t="s">
        <v>2120</v>
      </c>
      <c r="H2779" t="s">
        <v>14</v>
      </c>
      <c r="I2779" t="s">
        <v>24</v>
      </c>
      <c r="J2779" t="s">
        <v>3413</v>
      </c>
      <c r="K2779" t="s">
        <v>17</v>
      </c>
      <c r="L2779">
        <v>195.46600000000001</v>
      </c>
    </row>
    <row r="2780" spans="1:12" x14ac:dyDescent="0.3">
      <c r="A2780" t="s">
        <v>4560</v>
      </c>
      <c r="B2780">
        <v>30</v>
      </c>
      <c r="C2780">
        <v>4</v>
      </c>
      <c r="D2780">
        <v>2018</v>
      </c>
      <c r="E2780" t="s">
        <v>3034</v>
      </c>
      <c r="F2780" t="s">
        <v>30</v>
      </c>
      <c r="G2780" t="s">
        <v>1008</v>
      </c>
      <c r="H2780" t="s">
        <v>23</v>
      </c>
      <c r="I2780" t="s">
        <v>15</v>
      </c>
      <c r="J2780" t="s">
        <v>984</v>
      </c>
      <c r="K2780" t="s">
        <v>17</v>
      </c>
      <c r="L2780">
        <v>23.68</v>
      </c>
    </row>
    <row r="2781" spans="1:12" x14ac:dyDescent="0.3">
      <c r="A2781" t="s">
        <v>4560</v>
      </c>
      <c r="B2781">
        <v>30</v>
      </c>
      <c r="C2781">
        <v>4</v>
      </c>
      <c r="D2781">
        <v>2018</v>
      </c>
      <c r="E2781" t="s">
        <v>3034</v>
      </c>
      <c r="F2781" t="s">
        <v>30</v>
      </c>
      <c r="G2781" t="s">
        <v>1008</v>
      </c>
      <c r="H2781" t="s">
        <v>23</v>
      </c>
      <c r="I2781" t="s">
        <v>15</v>
      </c>
      <c r="J2781" t="s">
        <v>4561</v>
      </c>
      <c r="K2781" t="s">
        <v>41</v>
      </c>
      <c r="L2781">
        <v>2.3759999999999999</v>
      </c>
    </row>
    <row r="2782" spans="1:12" x14ac:dyDescent="0.3">
      <c r="A2782" t="s">
        <v>4562</v>
      </c>
      <c r="B2782">
        <v>6</v>
      </c>
      <c r="C2782">
        <v>5</v>
      </c>
      <c r="D2782">
        <v>2018</v>
      </c>
      <c r="E2782" t="s">
        <v>3207</v>
      </c>
      <c r="F2782" t="s">
        <v>119</v>
      </c>
      <c r="G2782" t="s">
        <v>4443</v>
      </c>
      <c r="H2782" t="s">
        <v>14</v>
      </c>
      <c r="I2782" t="s">
        <v>90</v>
      </c>
      <c r="J2782" t="s">
        <v>609</v>
      </c>
      <c r="K2782" t="s">
        <v>26</v>
      </c>
      <c r="L2782">
        <v>59.2</v>
      </c>
    </row>
    <row r="2783" spans="1:12" x14ac:dyDescent="0.3">
      <c r="A2783" t="s">
        <v>4563</v>
      </c>
      <c r="B2783">
        <v>20</v>
      </c>
      <c r="C2783">
        <v>11</v>
      </c>
      <c r="D2783">
        <v>2018</v>
      </c>
      <c r="E2783" t="s">
        <v>1266</v>
      </c>
      <c r="F2783" t="s">
        <v>30</v>
      </c>
      <c r="G2783" t="s">
        <v>4434</v>
      </c>
      <c r="H2783" t="s">
        <v>14</v>
      </c>
      <c r="I2783" t="s">
        <v>61</v>
      </c>
      <c r="J2783" t="s">
        <v>630</v>
      </c>
      <c r="K2783" t="s">
        <v>26</v>
      </c>
      <c r="L2783">
        <v>22</v>
      </c>
    </row>
    <row r="2784" spans="1:12" x14ac:dyDescent="0.3">
      <c r="A2784" t="s">
        <v>4564</v>
      </c>
      <c r="B2784">
        <v>11</v>
      </c>
      <c r="C2784">
        <v>11</v>
      </c>
      <c r="D2784">
        <v>2017</v>
      </c>
      <c r="E2784" t="s">
        <v>471</v>
      </c>
      <c r="F2784" t="s">
        <v>30</v>
      </c>
      <c r="G2784" t="s">
        <v>2774</v>
      </c>
      <c r="H2784" t="s">
        <v>14</v>
      </c>
      <c r="I2784" t="s">
        <v>61</v>
      </c>
      <c r="J2784" t="s">
        <v>2839</v>
      </c>
      <c r="K2784" t="s">
        <v>41</v>
      </c>
      <c r="L2784">
        <v>257.98</v>
      </c>
    </row>
    <row r="2785" spans="1:12" x14ac:dyDescent="0.3">
      <c r="A2785" t="s">
        <v>4565</v>
      </c>
      <c r="B2785">
        <v>5</v>
      </c>
      <c r="C2785">
        <v>11</v>
      </c>
      <c r="D2785">
        <v>2017</v>
      </c>
      <c r="E2785" t="s">
        <v>343</v>
      </c>
      <c r="F2785" t="s">
        <v>30</v>
      </c>
      <c r="G2785" t="s">
        <v>966</v>
      </c>
      <c r="H2785" t="s">
        <v>23</v>
      </c>
      <c r="I2785" t="s">
        <v>90</v>
      </c>
      <c r="J2785" t="s">
        <v>4566</v>
      </c>
      <c r="K2785" t="s">
        <v>41</v>
      </c>
      <c r="L2785">
        <v>23.988</v>
      </c>
    </row>
    <row r="2786" spans="1:12" x14ac:dyDescent="0.3">
      <c r="A2786" t="s">
        <v>4567</v>
      </c>
      <c r="B2786">
        <v>9</v>
      </c>
      <c r="C2786">
        <v>10</v>
      </c>
      <c r="D2786">
        <v>2017</v>
      </c>
      <c r="E2786" t="s">
        <v>3913</v>
      </c>
      <c r="F2786" t="s">
        <v>30</v>
      </c>
      <c r="G2786" t="s">
        <v>1070</v>
      </c>
      <c r="H2786" t="s">
        <v>23</v>
      </c>
      <c r="I2786" t="s">
        <v>90</v>
      </c>
      <c r="J2786" t="s">
        <v>3472</v>
      </c>
      <c r="K2786" t="s">
        <v>41</v>
      </c>
      <c r="L2786">
        <v>23.975999999999999</v>
      </c>
    </row>
    <row r="2787" spans="1:12" x14ac:dyDescent="0.3">
      <c r="A2787" t="s">
        <v>4569</v>
      </c>
      <c r="B2787">
        <v>21</v>
      </c>
      <c r="C2787">
        <v>9</v>
      </c>
      <c r="D2787">
        <v>2016</v>
      </c>
      <c r="E2787" t="s">
        <v>4570</v>
      </c>
      <c r="F2787" t="s">
        <v>119</v>
      </c>
      <c r="G2787" t="s">
        <v>3342</v>
      </c>
      <c r="H2787" t="s">
        <v>60</v>
      </c>
      <c r="I2787" t="s">
        <v>24</v>
      </c>
      <c r="J2787" t="s">
        <v>1412</v>
      </c>
      <c r="K2787" t="s">
        <v>17</v>
      </c>
      <c r="L2787">
        <v>601.53599999999994</v>
      </c>
    </row>
    <row r="2788" spans="1:12" x14ac:dyDescent="0.3">
      <c r="A2788" t="s">
        <v>4569</v>
      </c>
      <c r="B2788">
        <v>21</v>
      </c>
      <c r="C2788">
        <v>9</v>
      </c>
      <c r="D2788">
        <v>2016</v>
      </c>
      <c r="E2788" t="s">
        <v>4570</v>
      </c>
      <c r="F2788" t="s">
        <v>119</v>
      </c>
      <c r="G2788" t="s">
        <v>3342</v>
      </c>
      <c r="H2788" t="s">
        <v>60</v>
      </c>
      <c r="I2788" t="s">
        <v>24</v>
      </c>
      <c r="J2788" t="s">
        <v>4571</v>
      </c>
      <c r="K2788" t="s">
        <v>26</v>
      </c>
      <c r="L2788">
        <v>7.9</v>
      </c>
    </row>
    <row r="2789" spans="1:12" x14ac:dyDescent="0.3">
      <c r="A2789" t="s">
        <v>4572</v>
      </c>
      <c r="B2789">
        <v>2</v>
      </c>
      <c r="C2789">
        <v>12</v>
      </c>
      <c r="D2789">
        <v>2015</v>
      </c>
      <c r="E2789" t="s">
        <v>3030</v>
      </c>
      <c r="F2789" t="s">
        <v>30</v>
      </c>
      <c r="G2789" t="s">
        <v>3623</v>
      </c>
      <c r="H2789" t="s">
        <v>23</v>
      </c>
      <c r="I2789" t="s">
        <v>61</v>
      </c>
      <c r="J2789" t="s">
        <v>818</v>
      </c>
      <c r="K2789" t="s">
        <v>17</v>
      </c>
      <c r="L2789">
        <v>58.36</v>
      </c>
    </row>
    <row r="2790" spans="1:12" x14ac:dyDescent="0.3">
      <c r="A2790" t="s">
        <v>4572</v>
      </c>
      <c r="B2790">
        <v>2</v>
      </c>
      <c r="C2790">
        <v>12</v>
      </c>
      <c r="D2790">
        <v>2015</v>
      </c>
      <c r="E2790" t="s">
        <v>3030</v>
      </c>
      <c r="F2790" t="s">
        <v>30</v>
      </c>
      <c r="G2790" t="s">
        <v>3623</v>
      </c>
      <c r="H2790" t="s">
        <v>23</v>
      </c>
      <c r="I2790" t="s">
        <v>61</v>
      </c>
      <c r="J2790" t="s">
        <v>413</v>
      </c>
      <c r="K2790" t="s">
        <v>26</v>
      </c>
      <c r="L2790">
        <v>16.463999999999999</v>
      </c>
    </row>
    <row r="2791" spans="1:12" x14ac:dyDescent="0.3">
      <c r="A2791" t="s">
        <v>4572</v>
      </c>
      <c r="B2791">
        <v>2</v>
      </c>
      <c r="C2791">
        <v>12</v>
      </c>
      <c r="D2791">
        <v>2015</v>
      </c>
      <c r="E2791" t="s">
        <v>3030</v>
      </c>
      <c r="F2791" t="s">
        <v>30</v>
      </c>
      <c r="G2791" t="s">
        <v>3623</v>
      </c>
      <c r="H2791" t="s">
        <v>23</v>
      </c>
      <c r="I2791" t="s">
        <v>61</v>
      </c>
      <c r="J2791" t="s">
        <v>1606</v>
      </c>
      <c r="K2791" t="s">
        <v>17</v>
      </c>
      <c r="L2791">
        <v>39.96</v>
      </c>
    </row>
    <row r="2792" spans="1:12" x14ac:dyDescent="0.3">
      <c r="A2792" t="s">
        <v>4573</v>
      </c>
      <c r="B2792">
        <v>21</v>
      </c>
      <c r="C2792">
        <v>9</v>
      </c>
      <c r="D2792">
        <v>2015</v>
      </c>
      <c r="E2792" t="s">
        <v>2191</v>
      </c>
      <c r="F2792" t="s">
        <v>119</v>
      </c>
      <c r="G2792" t="s">
        <v>1937</v>
      </c>
      <c r="H2792" t="s">
        <v>23</v>
      </c>
      <c r="I2792" t="s">
        <v>61</v>
      </c>
      <c r="J2792" t="s">
        <v>304</v>
      </c>
      <c r="K2792" t="s">
        <v>26</v>
      </c>
      <c r="L2792">
        <v>25.96</v>
      </c>
    </row>
    <row r="2793" spans="1:12" x14ac:dyDescent="0.3">
      <c r="A2793" t="s">
        <v>4573</v>
      </c>
      <c r="B2793">
        <v>21</v>
      </c>
      <c r="C2793">
        <v>9</v>
      </c>
      <c r="D2793">
        <v>2015</v>
      </c>
      <c r="E2793" t="s">
        <v>2191</v>
      </c>
      <c r="F2793" t="s">
        <v>119</v>
      </c>
      <c r="G2793" t="s">
        <v>1937</v>
      </c>
      <c r="H2793" t="s">
        <v>23</v>
      </c>
      <c r="I2793" t="s">
        <v>61</v>
      </c>
      <c r="J2793" t="s">
        <v>3692</v>
      </c>
      <c r="K2793" t="s">
        <v>26</v>
      </c>
      <c r="L2793">
        <v>36.270000000000003</v>
      </c>
    </row>
    <row r="2794" spans="1:12" x14ac:dyDescent="0.3">
      <c r="A2794" t="s">
        <v>4573</v>
      </c>
      <c r="B2794">
        <v>21</v>
      </c>
      <c r="C2794">
        <v>9</v>
      </c>
      <c r="D2794">
        <v>2015</v>
      </c>
      <c r="E2794" t="s">
        <v>2191</v>
      </c>
      <c r="F2794" t="s">
        <v>119</v>
      </c>
      <c r="G2794" t="s">
        <v>1937</v>
      </c>
      <c r="H2794" t="s">
        <v>23</v>
      </c>
      <c r="I2794" t="s">
        <v>61</v>
      </c>
      <c r="J2794" t="s">
        <v>2417</v>
      </c>
      <c r="K2794" t="s">
        <v>26</v>
      </c>
      <c r="L2794">
        <v>6.48</v>
      </c>
    </row>
    <row r="2795" spans="1:12" x14ac:dyDescent="0.3">
      <c r="A2795" t="s">
        <v>4574</v>
      </c>
      <c r="B2795">
        <v>12</v>
      </c>
      <c r="C2795">
        <v>4</v>
      </c>
      <c r="D2795">
        <v>2015</v>
      </c>
      <c r="E2795" t="s">
        <v>882</v>
      </c>
      <c r="F2795" t="s">
        <v>30</v>
      </c>
      <c r="G2795" t="s">
        <v>4375</v>
      </c>
      <c r="H2795" t="s">
        <v>23</v>
      </c>
      <c r="I2795" t="s">
        <v>24</v>
      </c>
      <c r="J2795" t="s">
        <v>1920</v>
      </c>
      <c r="K2795" t="s">
        <v>41</v>
      </c>
      <c r="L2795">
        <v>1075.088</v>
      </c>
    </row>
    <row r="2796" spans="1:12" x14ac:dyDescent="0.3">
      <c r="A2796" t="s">
        <v>4574</v>
      </c>
      <c r="B2796">
        <v>12</v>
      </c>
      <c r="C2796">
        <v>4</v>
      </c>
      <c r="D2796">
        <v>2015</v>
      </c>
      <c r="E2796" t="s">
        <v>882</v>
      </c>
      <c r="F2796" t="s">
        <v>30</v>
      </c>
      <c r="G2796" t="s">
        <v>4375</v>
      </c>
      <c r="H2796" t="s">
        <v>23</v>
      </c>
      <c r="I2796" t="s">
        <v>24</v>
      </c>
      <c r="J2796" t="s">
        <v>2427</v>
      </c>
      <c r="K2796" t="s">
        <v>41</v>
      </c>
      <c r="L2796">
        <v>438.36799999999999</v>
      </c>
    </row>
    <row r="2797" spans="1:12" x14ac:dyDescent="0.3">
      <c r="A2797" t="s">
        <v>4574</v>
      </c>
      <c r="B2797">
        <v>12</v>
      </c>
      <c r="C2797">
        <v>4</v>
      </c>
      <c r="D2797">
        <v>2015</v>
      </c>
      <c r="E2797" t="s">
        <v>882</v>
      </c>
      <c r="F2797" t="s">
        <v>30</v>
      </c>
      <c r="G2797" t="s">
        <v>4375</v>
      </c>
      <c r="H2797" t="s">
        <v>23</v>
      </c>
      <c r="I2797" t="s">
        <v>24</v>
      </c>
      <c r="J2797" t="s">
        <v>1439</v>
      </c>
      <c r="K2797" t="s">
        <v>26</v>
      </c>
      <c r="L2797">
        <v>18.088000000000001</v>
      </c>
    </row>
    <row r="2798" spans="1:12" x14ac:dyDescent="0.3">
      <c r="A2798" t="s">
        <v>4574</v>
      </c>
      <c r="B2798">
        <v>12</v>
      </c>
      <c r="C2798">
        <v>4</v>
      </c>
      <c r="D2798">
        <v>2015</v>
      </c>
      <c r="E2798" t="s">
        <v>882</v>
      </c>
      <c r="F2798" t="s">
        <v>30</v>
      </c>
      <c r="G2798" t="s">
        <v>4375</v>
      </c>
      <c r="H2798" t="s">
        <v>23</v>
      </c>
      <c r="I2798" t="s">
        <v>24</v>
      </c>
      <c r="J2798" t="s">
        <v>1214</v>
      </c>
      <c r="K2798" t="s">
        <v>17</v>
      </c>
      <c r="L2798">
        <v>308.49900000000002</v>
      </c>
    </row>
    <row r="2799" spans="1:12" x14ac:dyDescent="0.3">
      <c r="A2799" t="s">
        <v>4576</v>
      </c>
      <c r="B2799">
        <v>20</v>
      </c>
      <c r="C2799">
        <v>10</v>
      </c>
      <c r="D2799">
        <v>2018</v>
      </c>
      <c r="E2799" t="s">
        <v>2651</v>
      </c>
      <c r="F2799" t="s">
        <v>30</v>
      </c>
      <c r="G2799" t="s">
        <v>3124</v>
      </c>
      <c r="H2799" t="s">
        <v>14</v>
      </c>
      <c r="I2799" t="s">
        <v>15</v>
      </c>
      <c r="J2799" t="s">
        <v>3724</v>
      </c>
      <c r="K2799" t="s">
        <v>26</v>
      </c>
      <c r="L2799">
        <v>13.36</v>
      </c>
    </row>
    <row r="2800" spans="1:12" x14ac:dyDescent="0.3">
      <c r="A2800" t="s">
        <v>4576</v>
      </c>
      <c r="B2800">
        <v>20</v>
      </c>
      <c r="C2800">
        <v>10</v>
      </c>
      <c r="D2800">
        <v>2018</v>
      </c>
      <c r="E2800" t="s">
        <v>2651</v>
      </c>
      <c r="F2800" t="s">
        <v>30</v>
      </c>
      <c r="G2800" t="s">
        <v>3124</v>
      </c>
      <c r="H2800" t="s">
        <v>14</v>
      </c>
      <c r="I2800" t="s">
        <v>15</v>
      </c>
      <c r="J2800" t="s">
        <v>1970</v>
      </c>
      <c r="K2800" t="s">
        <v>26</v>
      </c>
      <c r="L2800">
        <v>39.96</v>
      </c>
    </row>
    <row r="2801" spans="1:12" x14ac:dyDescent="0.3">
      <c r="A2801" t="s">
        <v>4576</v>
      </c>
      <c r="B2801">
        <v>20</v>
      </c>
      <c r="C2801">
        <v>10</v>
      </c>
      <c r="D2801">
        <v>2018</v>
      </c>
      <c r="E2801" t="s">
        <v>2651</v>
      </c>
      <c r="F2801" t="s">
        <v>30</v>
      </c>
      <c r="G2801" t="s">
        <v>3124</v>
      </c>
      <c r="H2801" t="s">
        <v>14</v>
      </c>
      <c r="I2801" t="s">
        <v>15</v>
      </c>
      <c r="J2801" t="s">
        <v>2058</v>
      </c>
      <c r="K2801" t="s">
        <v>26</v>
      </c>
      <c r="L2801">
        <v>145.85</v>
      </c>
    </row>
    <row r="2802" spans="1:12" x14ac:dyDescent="0.3">
      <c r="A2802" t="s">
        <v>4577</v>
      </c>
      <c r="B2802">
        <v>25</v>
      </c>
      <c r="C2802">
        <v>10</v>
      </c>
      <c r="D2802">
        <v>2017</v>
      </c>
      <c r="E2802" t="s">
        <v>614</v>
      </c>
      <c r="F2802" t="s">
        <v>119</v>
      </c>
      <c r="G2802" t="s">
        <v>2038</v>
      </c>
      <c r="H2802" t="s">
        <v>23</v>
      </c>
      <c r="I2802" t="s">
        <v>15</v>
      </c>
      <c r="J2802" t="s">
        <v>1323</v>
      </c>
      <c r="K2802" t="s">
        <v>41</v>
      </c>
      <c r="L2802">
        <v>783.96</v>
      </c>
    </row>
    <row r="2803" spans="1:12" x14ac:dyDescent="0.3">
      <c r="A2803" t="s">
        <v>4578</v>
      </c>
      <c r="B2803">
        <v>1</v>
      </c>
      <c r="C2803">
        <v>11</v>
      </c>
      <c r="D2803">
        <v>2016</v>
      </c>
      <c r="E2803" t="s">
        <v>1012</v>
      </c>
      <c r="F2803" t="s">
        <v>119</v>
      </c>
      <c r="G2803" t="s">
        <v>1954</v>
      </c>
      <c r="H2803" t="s">
        <v>14</v>
      </c>
      <c r="I2803" t="s">
        <v>24</v>
      </c>
      <c r="J2803" t="s">
        <v>111</v>
      </c>
      <c r="K2803" t="s">
        <v>26</v>
      </c>
      <c r="L2803">
        <v>7.88</v>
      </c>
    </row>
    <row r="2804" spans="1:12" x14ac:dyDescent="0.3">
      <c r="A2804" t="s">
        <v>4579</v>
      </c>
      <c r="B2804">
        <v>3</v>
      </c>
      <c r="C2804">
        <v>11</v>
      </c>
      <c r="D2804">
        <v>2018</v>
      </c>
      <c r="E2804" t="s">
        <v>4580</v>
      </c>
      <c r="F2804" t="s">
        <v>30</v>
      </c>
      <c r="G2804" t="s">
        <v>4581</v>
      </c>
      <c r="H2804" t="s">
        <v>14</v>
      </c>
      <c r="I2804" t="s">
        <v>24</v>
      </c>
      <c r="J2804" t="s">
        <v>294</v>
      </c>
      <c r="K2804" t="s">
        <v>17</v>
      </c>
      <c r="L2804">
        <v>41.37</v>
      </c>
    </row>
    <row r="2805" spans="1:12" x14ac:dyDescent="0.3">
      <c r="A2805" t="s">
        <v>4582</v>
      </c>
      <c r="B2805">
        <v>12</v>
      </c>
      <c r="C2805">
        <v>5</v>
      </c>
      <c r="D2805">
        <v>2016</v>
      </c>
      <c r="E2805" t="s">
        <v>2987</v>
      </c>
      <c r="F2805" t="s">
        <v>30</v>
      </c>
      <c r="G2805" t="s">
        <v>3007</v>
      </c>
      <c r="H2805" t="s">
        <v>14</v>
      </c>
      <c r="I2805" t="s">
        <v>24</v>
      </c>
      <c r="J2805" t="s">
        <v>3401</v>
      </c>
      <c r="K2805" t="s">
        <v>26</v>
      </c>
      <c r="L2805">
        <v>12.84</v>
      </c>
    </row>
    <row r="2806" spans="1:12" x14ac:dyDescent="0.3">
      <c r="A2806" t="s">
        <v>4582</v>
      </c>
      <c r="B2806">
        <v>12</v>
      </c>
      <c r="C2806">
        <v>5</v>
      </c>
      <c r="D2806">
        <v>2016</v>
      </c>
      <c r="E2806" t="s">
        <v>2987</v>
      </c>
      <c r="F2806" t="s">
        <v>30</v>
      </c>
      <c r="G2806" t="s">
        <v>3007</v>
      </c>
      <c r="H2806" t="s">
        <v>14</v>
      </c>
      <c r="I2806" t="s">
        <v>24</v>
      </c>
      <c r="J2806" t="s">
        <v>4583</v>
      </c>
      <c r="K2806" t="s">
        <v>26</v>
      </c>
      <c r="L2806">
        <v>25.68</v>
      </c>
    </row>
    <row r="2807" spans="1:12" x14ac:dyDescent="0.3">
      <c r="A2807" t="s">
        <v>4584</v>
      </c>
      <c r="B2807">
        <v>7</v>
      </c>
      <c r="C2807">
        <v>9</v>
      </c>
      <c r="D2807">
        <v>2016</v>
      </c>
      <c r="E2807" t="s">
        <v>4585</v>
      </c>
      <c r="F2807" t="s">
        <v>30</v>
      </c>
      <c r="G2807" t="s">
        <v>1433</v>
      </c>
      <c r="H2807" t="s">
        <v>14</v>
      </c>
      <c r="I2807" t="s">
        <v>61</v>
      </c>
      <c r="J2807" t="s">
        <v>3952</v>
      </c>
      <c r="K2807" t="s">
        <v>17</v>
      </c>
      <c r="L2807">
        <v>47.515999999999998</v>
      </c>
    </row>
    <row r="2808" spans="1:12" x14ac:dyDescent="0.3">
      <c r="A2808" t="s">
        <v>4586</v>
      </c>
      <c r="B2808">
        <v>25</v>
      </c>
      <c r="C2808">
        <v>7</v>
      </c>
      <c r="D2808">
        <v>2016</v>
      </c>
      <c r="E2808" t="s">
        <v>4587</v>
      </c>
      <c r="F2808" t="s">
        <v>12</v>
      </c>
      <c r="G2808" t="s">
        <v>4588</v>
      </c>
      <c r="H2808" t="s">
        <v>14</v>
      </c>
      <c r="I2808" t="s">
        <v>24</v>
      </c>
      <c r="J2808" t="s">
        <v>3725</v>
      </c>
      <c r="K2808" t="s">
        <v>26</v>
      </c>
      <c r="L2808">
        <v>9.42</v>
      </c>
    </row>
    <row r="2809" spans="1:12" x14ac:dyDescent="0.3">
      <c r="A2809" t="s">
        <v>4586</v>
      </c>
      <c r="B2809">
        <v>25</v>
      </c>
      <c r="C2809">
        <v>7</v>
      </c>
      <c r="D2809">
        <v>2016</v>
      </c>
      <c r="E2809" t="s">
        <v>4587</v>
      </c>
      <c r="F2809" t="s">
        <v>12</v>
      </c>
      <c r="G2809" t="s">
        <v>4588</v>
      </c>
      <c r="H2809" t="s">
        <v>14</v>
      </c>
      <c r="I2809" t="s">
        <v>24</v>
      </c>
      <c r="J2809" t="s">
        <v>4589</v>
      </c>
      <c r="K2809" t="s">
        <v>26</v>
      </c>
      <c r="L2809">
        <v>12.96</v>
      </c>
    </row>
    <row r="2810" spans="1:12" x14ac:dyDescent="0.3">
      <c r="A2810" t="s">
        <v>4586</v>
      </c>
      <c r="B2810">
        <v>25</v>
      </c>
      <c r="C2810">
        <v>7</v>
      </c>
      <c r="D2810">
        <v>2016</v>
      </c>
      <c r="E2810" t="s">
        <v>4587</v>
      </c>
      <c r="F2810" t="s">
        <v>12</v>
      </c>
      <c r="G2810" t="s">
        <v>4588</v>
      </c>
      <c r="H2810" t="s">
        <v>14</v>
      </c>
      <c r="I2810" t="s">
        <v>24</v>
      </c>
      <c r="J2810" t="s">
        <v>3844</v>
      </c>
      <c r="K2810" t="s">
        <v>17</v>
      </c>
      <c r="L2810">
        <v>704.9</v>
      </c>
    </row>
    <row r="2811" spans="1:12" x14ac:dyDescent="0.3">
      <c r="A2811" t="s">
        <v>4586</v>
      </c>
      <c r="B2811">
        <v>25</v>
      </c>
      <c r="C2811">
        <v>7</v>
      </c>
      <c r="D2811">
        <v>2016</v>
      </c>
      <c r="E2811" t="s">
        <v>4587</v>
      </c>
      <c r="F2811" t="s">
        <v>12</v>
      </c>
      <c r="G2811" t="s">
        <v>4588</v>
      </c>
      <c r="H2811" t="s">
        <v>14</v>
      </c>
      <c r="I2811" t="s">
        <v>24</v>
      </c>
      <c r="J2811" t="s">
        <v>3448</v>
      </c>
      <c r="K2811" t="s">
        <v>17</v>
      </c>
      <c r="L2811">
        <v>561.56799999999998</v>
      </c>
    </row>
    <row r="2812" spans="1:12" x14ac:dyDescent="0.3">
      <c r="A2812" t="s">
        <v>4590</v>
      </c>
      <c r="B2812">
        <v>16</v>
      </c>
      <c r="C2812">
        <v>11</v>
      </c>
      <c r="D2812">
        <v>2016</v>
      </c>
      <c r="E2812" t="s">
        <v>4591</v>
      </c>
      <c r="F2812" t="s">
        <v>12</v>
      </c>
      <c r="G2812" t="s">
        <v>3101</v>
      </c>
      <c r="H2812" t="s">
        <v>60</v>
      </c>
      <c r="I2812" t="s">
        <v>61</v>
      </c>
      <c r="J2812" t="s">
        <v>1048</v>
      </c>
      <c r="K2812" t="s">
        <v>26</v>
      </c>
      <c r="L2812">
        <v>179.82</v>
      </c>
    </row>
    <row r="2813" spans="1:12" x14ac:dyDescent="0.3">
      <c r="A2813" t="s">
        <v>4590</v>
      </c>
      <c r="B2813">
        <v>16</v>
      </c>
      <c r="C2813">
        <v>11</v>
      </c>
      <c r="D2813">
        <v>2016</v>
      </c>
      <c r="E2813" t="s">
        <v>4591</v>
      </c>
      <c r="F2813" t="s">
        <v>12</v>
      </c>
      <c r="G2813" t="s">
        <v>3101</v>
      </c>
      <c r="H2813" t="s">
        <v>60</v>
      </c>
      <c r="I2813" t="s">
        <v>61</v>
      </c>
      <c r="J2813" t="s">
        <v>4592</v>
      </c>
      <c r="K2813" t="s">
        <v>17</v>
      </c>
      <c r="L2813">
        <v>185.58</v>
      </c>
    </row>
    <row r="2814" spans="1:12" x14ac:dyDescent="0.3">
      <c r="A2814" t="s">
        <v>4590</v>
      </c>
      <c r="B2814">
        <v>16</v>
      </c>
      <c r="C2814">
        <v>11</v>
      </c>
      <c r="D2814">
        <v>2016</v>
      </c>
      <c r="E2814" t="s">
        <v>4591</v>
      </c>
      <c r="F2814" t="s">
        <v>12</v>
      </c>
      <c r="G2814" t="s">
        <v>3101</v>
      </c>
      <c r="H2814" t="s">
        <v>60</v>
      </c>
      <c r="I2814" t="s">
        <v>61</v>
      </c>
      <c r="J2814" t="s">
        <v>2101</v>
      </c>
      <c r="K2814" t="s">
        <v>17</v>
      </c>
      <c r="L2814">
        <v>214.11</v>
      </c>
    </row>
    <row r="2815" spans="1:12" x14ac:dyDescent="0.3">
      <c r="A2815" t="s">
        <v>4590</v>
      </c>
      <c r="B2815">
        <v>16</v>
      </c>
      <c r="C2815">
        <v>11</v>
      </c>
      <c r="D2815">
        <v>2016</v>
      </c>
      <c r="E2815" t="s">
        <v>4591</v>
      </c>
      <c r="F2815" t="s">
        <v>12</v>
      </c>
      <c r="G2815" t="s">
        <v>3101</v>
      </c>
      <c r="H2815" t="s">
        <v>60</v>
      </c>
      <c r="I2815" t="s">
        <v>61</v>
      </c>
      <c r="J2815" t="s">
        <v>4013</v>
      </c>
      <c r="K2815" t="s">
        <v>41</v>
      </c>
      <c r="L2815">
        <v>999.96</v>
      </c>
    </row>
    <row r="2816" spans="1:12" x14ac:dyDescent="0.3">
      <c r="A2816" t="s">
        <v>4590</v>
      </c>
      <c r="B2816">
        <v>16</v>
      </c>
      <c r="C2816">
        <v>11</v>
      </c>
      <c r="D2816">
        <v>2016</v>
      </c>
      <c r="E2816" t="s">
        <v>4591</v>
      </c>
      <c r="F2816" t="s">
        <v>12</v>
      </c>
      <c r="G2816" t="s">
        <v>3101</v>
      </c>
      <c r="H2816" t="s">
        <v>60</v>
      </c>
      <c r="I2816" t="s">
        <v>61</v>
      </c>
      <c r="J2816" t="s">
        <v>1607</v>
      </c>
      <c r="K2816" t="s">
        <v>17</v>
      </c>
      <c r="L2816">
        <v>653.54999999999995</v>
      </c>
    </row>
    <row r="2817" spans="1:12" x14ac:dyDescent="0.3">
      <c r="A2817" t="s">
        <v>4593</v>
      </c>
      <c r="B2817">
        <v>1</v>
      </c>
      <c r="C2817">
        <v>9</v>
      </c>
      <c r="D2817">
        <v>2016</v>
      </c>
      <c r="E2817" t="s">
        <v>250</v>
      </c>
      <c r="F2817" t="s">
        <v>30</v>
      </c>
      <c r="G2817" t="s">
        <v>4594</v>
      </c>
      <c r="H2817" t="s">
        <v>60</v>
      </c>
      <c r="I2817" t="s">
        <v>90</v>
      </c>
      <c r="J2817" t="s">
        <v>2079</v>
      </c>
      <c r="K2817" t="s">
        <v>26</v>
      </c>
      <c r="L2817">
        <v>114.6</v>
      </c>
    </row>
    <row r="2818" spans="1:12" x14ac:dyDescent="0.3">
      <c r="A2818" t="s">
        <v>4593</v>
      </c>
      <c r="B2818">
        <v>1</v>
      </c>
      <c r="C2818">
        <v>9</v>
      </c>
      <c r="D2818">
        <v>2016</v>
      </c>
      <c r="E2818" t="s">
        <v>250</v>
      </c>
      <c r="F2818" t="s">
        <v>30</v>
      </c>
      <c r="G2818" t="s">
        <v>4594</v>
      </c>
      <c r="H2818" t="s">
        <v>60</v>
      </c>
      <c r="I2818" t="s">
        <v>90</v>
      </c>
      <c r="J2818" t="s">
        <v>495</v>
      </c>
      <c r="K2818" t="s">
        <v>17</v>
      </c>
      <c r="L2818">
        <v>60.74</v>
      </c>
    </row>
    <row r="2819" spans="1:12" x14ac:dyDescent="0.3">
      <c r="A2819" t="s">
        <v>4593</v>
      </c>
      <c r="B2819">
        <v>1</v>
      </c>
      <c r="C2819">
        <v>9</v>
      </c>
      <c r="D2819">
        <v>2016</v>
      </c>
      <c r="E2819" t="s">
        <v>250</v>
      </c>
      <c r="F2819" t="s">
        <v>30</v>
      </c>
      <c r="G2819" t="s">
        <v>4594</v>
      </c>
      <c r="H2819" t="s">
        <v>60</v>
      </c>
      <c r="I2819" t="s">
        <v>90</v>
      </c>
      <c r="J2819" t="s">
        <v>4027</v>
      </c>
      <c r="K2819" t="s">
        <v>17</v>
      </c>
      <c r="L2819">
        <v>124.36</v>
      </c>
    </row>
    <row r="2820" spans="1:12" x14ac:dyDescent="0.3">
      <c r="A2820" t="s">
        <v>4593</v>
      </c>
      <c r="B2820">
        <v>1</v>
      </c>
      <c r="C2820">
        <v>9</v>
      </c>
      <c r="D2820">
        <v>2016</v>
      </c>
      <c r="E2820" t="s">
        <v>250</v>
      </c>
      <c r="F2820" t="s">
        <v>30</v>
      </c>
      <c r="G2820" t="s">
        <v>4594</v>
      </c>
      <c r="H2820" t="s">
        <v>60</v>
      </c>
      <c r="I2820" t="s">
        <v>90</v>
      </c>
      <c r="J2820" t="s">
        <v>727</v>
      </c>
      <c r="K2820" t="s">
        <v>26</v>
      </c>
      <c r="L2820">
        <v>1088.76</v>
      </c>
    </row>
    <row r="2821" spans="1:12" x14ac:dyDescent="0.3">
      <c r="A2821" t="s">
        <v>4595</v>
      </c>
      <c r="B2821">
        <v>5</v>
      </c>
      <c r="C2821">
        <v>5</v>
      </c>
      <c r="D2821">
        <v>2017</v>
      </c>
      <c r="E2821" t="s">
        <v>3214</v>
      </c>
      <c r="F2821" t="s">
        <v>119</v>
      </c>
      <c r="G2821" t="s">
        <v>4596</v>
      </c>
      <c r="H2821" t="s">
        <v>14</v>
      </c>
      <c r="I2821" t="s">
        <v>24</v>
      </c>
      <c r="J2821" t="s">
        <v>4196</v>
      </c>
      <c r="K2821" t="s">
        <v>26</v>
      </c>
      <c r="L2821">
        <v>6.72</v>
      </c>
    </row>
    <row r="2822" spans="1:12" x14ac:dyDescent="0.3">
      <c r="A2822" t="s">
        <v>4595</v>
      </c>
      <c r="B2822">
        <v>5</v>
      </c>
      <c r="C2822">
        <v>5</v>
      </c>
      <c r="D2822">
        <v>2017</v>
      </c>
      <c r="E2822" t="s">
        <v>3214</v>
      </c>
      <c r="F2822" t="s">
        <v>119</v>
      </c>
      <c r="G2822" t="s">
        <v>4596</v>
      </c>
      <c r="H2822" t="s">
        <v>14</v>
      </c>
      <c r="I2822" t="s">
        <v>24</v>
      </c>
      <c r="J2822" t="s">
        <v>631</v>
      </c>
      <c r="K2822" t="s">
        <v>17</v>
      </c>
      <c r="L2822">
        <v>298.77600000000001</v>
      </c>
    </row>
    <row r="2823" spans="1:12" x14ac:dyDescent="0.3">
      <c r="A2823" t="s">
        <v>4597</v>
      </c>
      <c r="B2823">
        <v>31</v>
      </c>
      <c r="C2823">
        <v>12</v>
      </c>
      <c r="D2823">
        <v>2017</v>
      </c>
      <c r="E2823" t="s">
        <v>4598</v>
      </c>
      <c r="F2823" t="s">
        <v>30</v>
      </c>
      <c r="G2823" t="s">
        <v>2380</v>
      </c>
      <c r="H2823" t="s">
        <v>14</v>
      </c>
      <c r="I2823" t="s">
        <v>24</v>
      </c>
      <c r="J2823" t="s">
        <v>617</v>
      </c>
      <c r="K2823" t="s">
        <v>41</v>
      </c>
      <c r="L2823">
        <v>302.37599999999998</v>
      </c>
    </row>
    <row r="2824" spans="1:12" x14ac:dyDescent="0.3">
      <c r="A2824" t="s">
        <v>4599</v>
      </c>
      <c r="B2824">
        <v>18</v>
      </c>
      <c r="C2824">
        <v>9</v>
      </c>
      <c r="D2824">
        <v>2018</v>
      </c>
      <c r="E2824" t="s">
        <v>1721</v>
      </c>
      <c r="F2824" t="s">
        <v>119</v>
      </c>
      <c r="G2824" t="s">
        <v>2668</v>
      </c>
      <c r="H2824" t="s">
        <v>14</v>
      </c>
      <c r="I2824" t="s">
        <v>61</v>
      </c>
      <c r="J2824" t="s">
        <v>883</v>
      </c>
      <c r="K2824" t="s">
        <v>26</v>
      </c>
      <c r="L2824">
        <v>8.9280000000000008</v>
      </c>
    </row>
    <row r="2825" spans="1:12" x14ac:dyDescent="0.3">
      <c r="A2825" t="s">
        <v>4599</v>
      </c>
      <c r="B2825">
        <v>18</v>
      </c>
      <c r="C2825">
        <v>9</v>
      </c>
      <c r="D2825">
        <v>2018</v>
      </c>
      <c r="E2825" t="s">
        <v>1721</v>
      </c>
      <c r="F2825" t="s">
        <v>119</v>
      </c>
      <c r="G2825" t="s">
        <v>2668</v>
      </c>
      <c r="H2825" t="s">
        <v>14</v>
      </c>
      <c r="I2825" t="s">
        <v>61</v>
      </c>
      <c r="J2825" t="s">
        <v>3237</v>
      </c>
      <c r="K2825" t="s">
        <v>26</v>
      </c>
      <c r="L2825">
        <v>47.584000000000003</v>
      </c>
    </row>
    <row r="2826" spans="1:12" x14ac:dyDescent="0.3">
      <c r="A2826" t="s">
        <v>4600</v>
      </c>
      <c r="B2826">
        <v>25</v>
      </c>
      <c r="C2826">
        <v>9</v>
      </c>
      <c r="D2826">
        <v>2015</v>
      </c>
      <c r="E2826" t="s">
        <v>3445</v>
      </c>
      <c r="F2826" t="s">
        <v>30</v>
      </c>
      <c r="G2826" t="s">
        <v>1212</v>
      </c>
      <c r="H2826" t="s">
        <v>60</v>
      </c>
      <c r="I2826" t="s">
        <v>61</v>
      </c>
      <c r="J2826" t="s">
        <v>4601</v>
      </c>
      <c r="K2826" t="s">
        <v>26</v>
      </c>
      <c r="L2826">
        <v>33.792000000000002</v>
      </c>
    </row>
    <row r="2827" spans="1:12" x14ac:dyDescent="0.3">
      <c r="A2827" t="s">
        <v>4600</v>
      </c>
      <c r="B2827">
        <v>25</v>
      </c>
      <c r="C2827">
        <v>9</v>
      </c>
      <c r="D2827">
        <v>2015</v>
      </c>
      <c r="E2827" t="s">
        <v>3445</v>
      </c>
      <c r="F2827" t="s">
        <v>30</v>
      </c>
      <c r="G2827" t="s">
        <v>1212</v>
      </c>
      <c r="H2827" t="s">
        <v>60</v>
      </c>
      <c r="I2827" t="s">
        <v>61</v>
      </c>
      <c r="J2827" t="s">
        <v>1676</v>
      </c>
      <c r="K2827" t="s">
        <v>17</v>
      </c>
      <c r="L2827">
        <v>300.53280000000001</v>
      </c>
    </row>
    <row r="2828" spans="1:12" x14ac:dyDescent="0.3">
      <c r="A2828" t="s">
        <v>4600</v>
      </c>
      <c r="B2828">
        <v>25</v>
      </c>
      <c r="C2828">
        <v>9</v>
      </c>
      <c r="D2828">
        <v>2015</v>
      </c>
      <c r="E2828" t="s">
        <v>3445</v>
      </c>
      <c r="F2828" t="s">
        <v>30</v>
      </c>
      <c r="G2828" t="s">
        <v>1212</v>
      </c>
      <c r="H2828" t="s">
        <v>60</v>
      </c>
      <c r="I2828" t="s">
        <v>61</v>
      </c>
      <c r="J2828" t="s">
        <v>3988</v>
      </c>
      <c r="K2828" t="s">
        <v>26</v>
      </c>
      <c r="L2828">
        <v>2.7240000000000002</v>
      </c>
    </row>
    <row r="2829" spans="1:12" x14ac:dyDescent="0.3">
      <c r="A2829" t="s">
        <v>4600</v>
      </c>
      <c r="B2829">
        <v>25</v>
      </c>
      <c r="C2829">
        <v>9</v>
      </c>
      <c r="D2829">
        <v>2015</v>
      </c>
      <c r="E2829" t="s">
        <v>3445</v>
      </c>
      <c r="F2829" t="s">
        <v>30</v>
      </c>
      <c r="G2829" t="s">
        <v>1212</v>
      </c>
      <c r="H2829" t="s">
        <v>60</v>
      </c>
      <c r="I2829" t="s">
        <v>61</v>
      </c>
      <c r="J2829" t="s">
        <v>108</v>
      </c>
      <c r="K2829" t="s">
        <v>26</v>
      </c>
      <c r="L2829">
        <v>3.2639999999999998</v>
      </c>
    </row>
    <row r="2830" spans="1:12" x14ac:dyDescent="0.3">
      <c r="A2830" t="s">
        <v>4602</v>
      </c>
      <c r="B2830">
        <v>23</v>
      </c>
      <c r="C2830">
        <v>4</v>
      </c>
      <c r="D2830">
        <v>2017</v>
      </c>
      <c r="E2830" t="s">
        <v>2322</v>
      </c>
      <c r="F2830" t="s">
        <v>119</v>
      </c>
      <c r="G2830" t="s">
        <v>476</v>
      </c>
      <c r="H2830" t="s">
        <v>14</v>
      </c>
      <c r="I2830" t="s">
        <v>90</v>
      </c>
      <c r="J2830" t="s">
        <v>4603</v>
      </c>
      <c r="K2830" t="s">
        <v>26</v>
      </c>
      <c r="L2830">
        <v>108.336</v>
      </c>
    </row>
    <row r="2831" spans="1:12" x14ac:dyDescent="0.3">
      <c r="A2831" t="s">
        <v>4602</v>
      </c>
      <c r="B2831">
        <v>23</v>
      </c>
      <c r="C2831">
        <v>4</v>
      </c>
      <c r="D2831">
        <v>2017</v>
      </c>
      <c r="E2831" t="s">
        <v>2322</v>
      </c>
      <c r="F2831" t="s">
        <v>119</v>
      </c>
      <c r="G2831" t="s">
        <v>476</v>
      </c>
      <c r="H2831" t="s">
        <v>14</v>
      </c>
      <c r="I2831" t="s">
        <v>90</v>
      </c>
      <c r="J2831" t="s">
        <v>33</v>
      </c>
      <c r="K2831" t="s">
        <v>26</v>
      </c>
      <c r="L2831">
        <v>55.92</v>
      </c>
    </row>
    <row r="2832" spans="1:12" x14ac:dyDescent="0.3">
      <c r="A2832" t="s">
        <v>4602</v>
      </c>
      <c r="B2832">
        <v>23</v>
      </c>
      <c r="C2832">
        <v>4</v>
      </c>
      <c r="D2832">
        <v>2017</v>
      </c>
      <c r="E2832" t="s">
        <v>2322</v>
      </c>
      <c r="F2832" t="s">
        <v>119</v>
      </c>
      <c r="G2832" t="s">
        <v>476</v>
      </c>
      <c r="H2832" t="s">
        <v>14</v>
      </c>
      <c r="I2832" t="s">
        <v>90</v>
      </c>
      <c r="J2832" t="s">
        <v>4604</v>
      </c>
      <c r="K2832" t="s">
        <v>26</v>
      </c>
      <c r="L2832">
        <v>78.304000000000002</v>
      </c>
    </row>
    <row r="2833" spans="1:12" x14ac:dyDescent="0.3">
      <c r="A2833" t="s">
        <v>4605</v>
      </c>
      <c r="B2833">
        <v>1</v>
      </c>
      <c r="C2833">
        <v>11</v>
      </c>
      <c r="D2833">
        <v>2015</v>
      </c>
      <c r="E2833" t="s">
        <v>4606</v>
      </c>
      <c r="F2833" t="s">
        <v>30</v>
      </c>
      <c r="G2833" t="s">
        <v>2826</v>
      </c>
      <c r="H2833" t="s">
        <v>14</v>
      </c>
      <c r="I2833" t="s">
        <v>24</v>
      </c>
      <c r="J2833" t="s">
        <v>4607</v>
      </c>
      <c r="K2833" t="s">
        <v>26</v>
      </c>
      <c r="L2833">
        <v>443.92</v>
      </c>
    </row>
    <row r="2834" spans="1:12" x14ac:dyDescent="0.3">
      <c r="A2834" t="s">
        <v>4605</v>
      </c>
      <c r="B2834">
        <v>1</v>
      </c>
      <c r="C2834">
        <v>11</v>
      </c>
      <c r="D2834">
        <v>2015</v>
      </c>
      <c r="E2834" t="s">
        <v>4606</v>
      </c>
      <c r="F2834" t="s">
        <v>30</v>
      </c>
      <c r="G2834" t="s">
        <v>2826</v>
      </c>
      <c r="H2834" t="s">
        <v>14</v>
      </c>
      <c r="I2834" t="s">
        <v>24</v>
      </c>
      <c r="J2834" t="s">
        <v>4488</v>
      </c>
      <c r="K2834" t="s">
        <v>41</v>
      </c>
      <c r="L2834">
        <v>155.976</v>
      </c>
    </row>
    <row r="2835" spans="1:12" x14ac:dyDescent="0.3">
      <c r="A2835" t="s">
        <v>4608</v>
      </c>
      <c r="B2835">
        <v>26</v>
      </c>
      <c r="C2835">
        <v>1</v>
      </c>
      <c r="D2835">
        <v>2018</v>
      </c>
      <c r="E2835" t="s">
        <v>2905</v>
      </c>
      <c r="F2835" t="s">
        <v>12</v>
      </c>
      <c r="G2835" t="s">
        <v>4609</v>
      </c>
      <c r="H2835" t="s">
        <v>23</v>
      </c>
      <c r="I2835" t="s">
        <v>15</v>
      </c>
      <c r="J2835" t="s">
        <v>451</v>
      </c>
      <c r="K2835" t="s">
        <v>26</v>
      </c>
      <c r="L2835">
        <v>15.47</v>
      </c>
    </row>
    <row r="2836" spans="1:12" x14ac:dyDescent="0.3">
      <c r="A2836" t="s">
        <v>4608</v>
      </c>
      <c r="B2836">
        <v>26</v>
      </c>
      <c r="C2836">
        <v>1</v>
      </c>
      <c r="D2836">
        <v>2018</v>
      </c>
      <c r="E2836" t="s">
        <v>2905</v>
      </c>
      <c r="F2836" t="s">
        <v>12</v>
      </c>
      <c r="G2836" t="s">
        <v>4609</v>
      </c>
      <c r="H2836" t="s">
        <v>23</v>
      </c>
      <c r="I2836" t="s">
        <v>15</v>
      </c>
      <c r="J2836" t="s">
        <v>533</v>
      </c>
      <c r="K2836" t="s">
        <v>26</v>
      </c>
      <c r="L2836">
        <v>7.16</v>
      </c>
    </row>
    <row r="2837" spans="1:12" x14ac:dyDescent="0.3">
      <c r="A2837" t="s">
        <v>4610</v>
      </c>
      <c r="B2837">
        <v>11</v>
      </c>
      <c r="C2837">
        <v>11</v>
      </c>
      <c r="D2837">
        <v>2018</v>
      </c>
      <c r="E2837" t="s">
        <v>255</v>
      </c>
      <c r="F2837" t="s">
        <v>30</v>
      </c>
      <c r="G2837" t="s">
        <v>1954</v>
      </c>
      <c r="H2837" t="s">
        <v>14</v>
      </c>
      <c r="I2837" t="s">
        <v>24</v>
      </c>
      <c r="J2837" t="s">
        <v>2731</v>
      </c>
      <c r="K2837" t="s">
        <v>26</v>
      </c>
      <c r="L2837">
        <v>10.89</v>
      </c>
    </row>
    <row r="2838" spans="1:12" x14ac:dyDescent="0.3">
      <c r="A2838" t="s">
        <v>4610</v>
      </c>
      <c r="B2838">
        <v>11</v>
      </c>
      <c r="C2838">
        <v>11</v>
      </c>
      <c r="D2838">
        <v>2018</v>
      </c>
      <c r="E2838" t="s">
        <v>255</v>
      </c>
      <c r="F2838" t="s">
        <v>30</v>
      </c>
      <c r="G2838" t="s">
        <v>1954</v>
      </c>
      <c r="H2838" t="s">
        <v>14</v>
      </c>
      <c r="I2838" t="s">
        <v>24</v>
      </c>
      <c r="J2838" t="s">
        <v>4611</v>
      </c>
      <c r="K2838" t="s">
        <v>26</v>
      </c>
      <c r="L2838">
        <v>19.440000000000001</v>
      </c>
    </row>
    <row r="2839" spans="1:12" x14ac:dyDescent="0.3">
      <c r="A2839" t="s">
        <v>4610</v>
      </c>
      <c r="B2839">
        <v>11</v>
      </c>
      <c r="C2839">
        <v>11</v>
      </c>
      <c r="D2839">
        <v>2018</v>
      </c>
      <c r="E2839" t="s">
        <v>255</v>
      </c>
      <c r="F2839" t="s">
        <v>30</v>
      </c>
      <c r="G2839" t="s">
        <v>1954</v>
      </c>
      <c r="H2839" t="s">
        <v>14</v>
      </c>
      <c r="I2839" t="s">
        <v>24</v>
      </c>
      <c r="J2839" t="s">
        <v>2968</v>
      </c>
      <c r="K2839" t="s">
        <v>26</v>
      </c>
      <c r="L2839">
        <v>121.6</v>
      </c>
    </row>
    <row r="2840" spans="1:12" x14ac:dyDescent="0.3">
      <c r="A2840" t="s">
        <v>4612</v>
      </c>
      <c r="B2840">
        <v>9</v>
      </c>
      <c r="C2840">
        <v>6</v>
      </c>
      <c r="D2840">
        <v>2017</v>
      </c>
      <c r="E2840" t="s">
        <v>20</v>
      </c>
      <c r="F2840" t="s">
        <v>119</v>
      </c>
      <c r="G2840" t="s">
        <v>4443</v>
      </c>
      <c r="H2840" t="s">
        <v>14</v>
      </c>
      <c r="I2840" t="s">
        <v>15</v>
      </c>
      <c r="J2840" t="s">
        <v>2801</v>
      </c>
      <c r="K2840" t="s">
        <v>41</v>
      </c>
      <c r="L2840">
        <v>695.7</v>
      </c>
    </row>
    <row r="2841" spans="1:12" x14ac:dyDescent="0.3">
      <c r="A2841" t="s">
        <v>4613</v>
      </c>
      <c r="B2841">
        <v>3</v>
      </c>
      <c r="C2841">
        <v>9</v>
      </c>
      <c r="D2841">
        <v>2016</v>
      </c>
      <c r="E2841" t="s">
        <v>250</v>
      </c>
      <c r="F2841" t="s">
        <v>12</v>
      </c>
      <c r="G2841" t="s">
        <v>499</v>
      </c>
      <c r="H2841" t="s">
        <v>23</v>
      </c>
      <c r="I2841" t="s">
        <v>90</v>
      </c>
      <c r="J2841" t="s">
        <v>2291</v>
      </c>
      <c r="K2841" t="s">
        <v>26</v>
      </c>
      <c r="L2841">
        <v>120.33</v>
      </c>
    </row>
    <row r="2842" spans="1:12" x14ac:dyDescent="0.3">
      <c r="A2842" t="s">
        <v>4614</v>
      </c>
      <c r="B2842">
        <v>14</v>
      </c>
      <c r="C2842">
        <v>3</v>
      </c>
      <c r="D2842">
        <v>2015</v>
      </c>
      <c r="E2842" t="s">
        <v>1472</v>
      </c>
      <c r="F2842" t="s">
        <v>30</v>
      </c>
      <c r="G2842" t="s">
        <v>1701</v>
      </c>
      <c r="H2842" t="s">
        <v>60</v>
      </c>
      <c r="I2842" t="s">
        <v>15</v>
      </c>
      <c r="J2842" t="s">
        <v>1303</v>
      </c>
      <c r="K2842" t="s">
        <v>17</v>
      </c>
      <c r="L2842">
        <v>1139.92</v>
      </c>
    </row>
    <row r="2843" spans="1:12" x14ac:dyDescent="0.3">
      <c r="A2843" t="s">
        <v>4615</v>
      </c>
      <c r="B2843">
        <v>31</v>
      </c>
      <c r="C2843">
        <v>8</v>
      </c>
      <c r="D2843">
        <v>2018</v>
      </c>
      <c r="E2843" t="s">
        <v>3044</v>
      </c>
      <c r="F2843" t="s">
        <v>12</v>
      </c>
      <c r="G2843" t="s">
        <v>1322</v>
      </c>
      <c r="H2843" t="s">
        <v>14</v>
      </c>
      <c r="I2843" t="s">
        <v>15</v>
      </c>
      <c r="J2843" t="s">
        <v>2474</v>
      </c>
      <c r="K2843" t="s">
        <v>26</v>
      </c>
      <c r="L2843">
        <v>229.54400000000001</v>
      </c>
    </row>
    <row r="2844" spans="1:12" x14ac:dyDescent="0.3">
      <c r="A2844" t="s">
        <v>4616</v>
      </c>
      <c r="B2844">
        <v>23</v>
      </c>
      <c r="C2844">
        <v>3</v>
      </c>
      <c r="D2844">
        <v>2018</v>
      </c>
      <c r="E2844" t="s">
        <v>3551</v>
      </c>
      <c r="F2844" t="s">
        <v>30</v>
      </c>
      <c r="G2844" t="s">
        <v>4617</v>
      </c>
      <c r="H2844" t="s">
        <v>14</v>
      </c>
      <c r="I2844" t="s">
        <v>61</v>
      </c>
      <c r="J2844" t="s">
        <v>1228</v>
      </c>
      <c r="K2844" t="s">
        <v>26</v>
      </c>
      <c r="L2844">
        <v>143.72800000000001</v>
      </c>
    </row>
    <row r="2845" spans="1:12" x14ac:dyDescent="0.3">
      <c r="A2845" t="s">
        <v>4618</v>
      </c>
      <c r="B2845">
        <v>18</v>
      </c>
      <c r="C2845">
        <v>5</v>
      </c>
      <c r="D2845">
        <v>2018</v>
      </c>
      <c r="E2845" t="s">
        <v>4619</v>
      </c>
      <c r="F2845" t="s">
        <v>30</v>
      </c>
      <c r="G2845" t="s">
        <v>37</v>
      </c>
      <c r="H2845" t="s">
        <v>14</v>
      </c>
      <c r="I2845" t="s">
        <v>90</v>
      </c>
      <c r="J2845" t="s">
        <v>4339</v>
      </c>
      <c r="K2845" t="s">
        <v>41</v>
      </c>
      <c r="L2845">
        <v>36.048000000000002</v>
      </c>
    </row>
    <row r="2846" spans="1:12" x14ac:dyDescent="0.3">
      <c r="A2846" t="s">
        <v>4620</v>
      </c>
      <c r="B2846">
        <v>27</v>
      </c>
      <c r="C2846">
        <v>12</v>
      </c>
      <c r="D2846">
        <v>2017</v>
      </c>
      <c r="E2846" t="s">
        <v>2502</v>
      </c>
      <c r="F2846" t="s">
        <v>30</v>
      </c>
      <c r="G2846" t="s">
        <v>2609</v>
      </c>
      <c r="H2846" t="s">
        <v>23</v>
      </c>
      <c r="I2846" t="s">
        <v>61</v>
      </c>
      <c r="J2846" t="s">
        <v>1510</v>
      </c>
      <c r="K2846" t="s">
        <v>17</v>
      </c>
      <c r="L2846">
        <v>845.48800000000006</v>
      </c>
    </row>
    <row r="2847" spans="1:12" x14ac:dyDescent="0.3">
      <c r="A2847" t="s">
        <v>4622</v>
      </c>
      <c r="B2847">
        <v>17</v>
      </c>
      <c r="C2847">
        <v>11</v>
      </c>
      <c r="D2847">
        <v>2018</v>
      </c>
      <c r="E2847" t="s">
        <v>1391</v>
      </c>
      <c r="F2847" t="s">
        <v>119</v>
      </c>
      <c r="G2847" t="s">
        <v>1203</v>
      </c>
      <c r="H2847" t="s">
        <v>14</v>
      </c>
      <c r="I2847" t="s">
        <v>90</v>
      </c>
      <c r="J2847" t="s">
        <v>625</v>
      </c>
      <c r="K2847" t="s">
        <v>26</v>
      </c>
      <c r="L2847">
        <v>50.94</v>
      </c>
    </row>
    <row r="2848" spans="1:12" x14ac:dyDescent="0.3">
      <c r="A2848" t="s">
        <v>4623</v>
      </c>
      <c r="B2848">
        <v>10</v>
      </c>
      <c r="C2848">
        <v>9</v>
      </c>
      <c r="D2848">
        <v>2018</v>
      </c>
      <c r="E2848" t="s">
        <v>133</v>
      </c>
      <c r="F2848" t="s">
        <v>30</v>
      </c>
      <c r="G2848" t="s">
        <v>2389</v>
      </c>
      <c r="H2848" t="s">
        <v>60</v>
      </c>
      <c r="I2848" t="s">
        <v>61</v>
      </c>
      <c r="J2848" t="s">
        <v>1264</v>
      </c>
      <c r="K2848" t="s">
        <v>26</v>
      </c>
      <c r="L2848">
        <v>762.59400000000005</v>
      </c>
    </row>
    <row r="2849" spans="1:12" x14ac:dyDescent="0.3">
      <c r="A2849" t="s">
        <v>4624</v>
      </c>
      <c r="B2849">
        <v>8</v>
      </c>
      <c r="C2849">
        <v>4</v>
      </c>
      <c r="D2849">
        <v>2018</v>
      </c>
      <c r="E2849" t="s">
        <v>47</v>
      </c>
      <c r="F2849" t="s">
        <v>30</v>
      </c>
      <c r="G2849" t="s">
        <v>4626</v>
      </c>
      <c r="H2849" t="s">
        <v>23</v>
      </c>
      <c r="I2849" t="s">
        <v>15</v>
      </c>
      <c r="J2849" t="s">
        <v>4627</v>
      </c>
      <c r="K2849" t="s">
        <v>17</v>
      </c>
      <c r="L2849">
        <v>56.28</v>
      </c>
    </row>
    <row r="2850" spans="1:12" x14ac:dyDescent="0.3">
      <c r="A2850" t="s">
        <v>4624</v>
      </c>
      <c r="B2850">
        <v>8</v>
      </c>
      <c r="C2850">
        <v>4</v>
      </c>
      <c r="D2850">
        <v>2018</v>
      </c>
      <c r="E2850" t="s">
        <v>47</v>
      </c>
      <c r="F2850" t="s">
        <v>30</v>
      </c>
      <c r="G2850" t="s">
        <v>4626</v>
      </c>
      <c r="H2850" t="s">
        <v>23</v>
      </c>
      <c r="I2850" t="s">
        <v>15</v>
      </c>
      <c r="J2850" t="s">
        <v>3611</v>
      </c>
      <c r="K2850" t="s">
        <v>26</v>
      </c>
      <c r="L2850">
        <v>2690.97</v>
      </c>
    </row>
    <row r="2851" spans="1:12" x14ac:dyDescent="0.3">
      <c r="A2851" t="s">
        <v>4628</v>
      </c>
      <c r="B2851">
        <v>28</v>
      </c>
      <c r="C2851">
        <v>11</v>
      </c>
      <c r="D2851">
        <v>2017</v>
      </c>
      <c r="E2851" t="s">
        <v>1726</v>
      </c>
      <c r="F2851" t="s">
        <v>30</v>
      </c>
      <c r="G2851" t="s">
        <v>1988</v>
      </c>
      <c r="H2851" t="s">
        <v>23</v>
      </c>
      <c r="I2851" t="s">
        <v>15</v>
      </c>
      <c r="J2851" t="s">
        <v>2536</v>
      </c>
      <c r="K2851" t="s">
        <v>26</v>
      </c>
      <c r="L2851">
        <v>7.4340000000000002</v>
      </c>
    </row>
    <row r="2852" spans="1:12" x14ac:dyDescent="0.3">
      <c r="A2852" t="s">
        <v>4629</v>
      </c>
      <c r="B2852">
        <v>2</v>
      </c>
      <c r="C2852">
        <v>6</v>
      </c>
      <c r="D2852">
        <v>2017</v>
      </c>
      <c r="E2852" t="s">
        <v>2478</v>
      </c>
      <c r="F2852" t="s">
        <v>119</v>
      </c>
      <c r="G2852" t="s">
        <v>2147</v>
      </c>
      <c r="H2852" t="s">
        <v>23</v>
      </c>
      <c r="I2852" t="s">
        <v>90</v>
      </c>
      <c r="J2852" t="s">
        <v>1286</v>
      </c>
      <c r="K2852" t="s">
        <v>26</v>
      </c>
      <c r="L2852">
        <v>64.784000000000006</v>
      </c>
    </row>
    <row r="2853" spans="1:12" x14ac:dyDescent="0.3">
      <c r="A2853" t="s">
        <v>4631</v>
      </c>
      <c r="B2853">
        <v>17</v>
      </c>
      <c r="C2853">
        <v>12</v>
      </c>
      <c r="D2853">
        <v>2018</v>
      </c>
      <c r="E2853" t="s">
        <v>417</v>
      </c>
      <c r="F2853" t="s">
        <v>30</v>
      </c>
      <c r="G2853" t="s">
        <v>4632</v>
      </c>
      <c r="H2853" t="s">
        <v>60</v>
      </c>
      <c r="I2853" t="s">
        <v>61</v>
      </c>
      <c r="J2853" t="s">
        <v>2136</v>
      </c>
      <c r="K2853" t="s">
        <v>26</v>
      </c>
      <c r="L2853">
        <v>28.16</v>
      </c>
    </row>
    <row r="2854" spans="1:12" x14ac:dyDescent="0.3">
      <c r="A2854" t="s">
        <v>4633</v>
      </c>
      <c r="B2854">
        <v>19</v>
      </c>
      <c r="C2854">
        <v>3</v>
      </c>
      <c r="D2854">
        <v>2017</v>
      </c>
      <c r="E2854" t="s">
        <v>1237</v>
      </c>
      <c r="F2854" t="s">
        <v>12</v>
      </c>
      <c r="G2854" t="s">
        <v>4068</v>
      </c>
      <c r="H2854" t="s">
        <v>14</v>
      </c>
      <c r="I2854" t="s">
        <v>90</v>
      </c>
      <c r="J2854" t="s">
        <v>4634</v>
      </c>
      <c r="K2854" t="s">
        <v>17</v>
      </c>
      <c r="L2854">
        <v>14.98</v>
      </c>
    </row>
    <row r="2855" spans="1:12" x14ac:dyDescent="0.3">
      <c r="A2855" t="s">
        <v>4633</v>
      </c>
      <c r="B2855">
        <v>19</v>
      </c>
      <c r="C2855">
        <v>3</v>
      </c>
      <c r="D2855">
        <v>2017</v>
      </c>
      <c r="E2855" t="s">
        <v>1237</v>
      </c>
      <c r="F2855" t="s">
        <v>12</v>
      </c>
      <c r="G2855" t="s">
        <v>4068</v>
      </c>
      <c r="H2855" t="s">
        <v>14</v>
      </c>
      <c r="I2855" t="s">
        <v>90</v>
      </c>
      <c r="J2855" t="s">
        <v>1515</v>
      </c>
      <c r="K2855" t="s">
        <v>17</v>
      </c>
      <c r="L2855">
        <v>20.32</v>
      </c>
    </row>
    <row r="2856" spans="1:12" x14ac:dyDescent="0.3">
      <c r="A2856" t="s">
        <v>4635</v>
      </c>
      <c r="B2856">
        <v>20</v>
      </c>
      <c r="C2856">
        <v>8</v>
      </c>
      <c r="D2856">
        <v>2018</v>
      </c>
      <c r="E2856" t="s">
        <v>3752</v>
      </c>
      <c r="F2856" t="s">
        <v>930</v>
      </c>
      <c r="G2856" t="s">
        <v>4179</v>
      </c>
      <c r="H2856" t="s">
        <v>23</v>
      </c>
      <c r="I2856" t="s">
        <v>90</v>
      </c>
      <c r="J2856" t="s">
        <v>3097</v>
      </c>
      <c r="K2856" t="s">
        <v>26</v>
      </c>
      <c r="L2856">
        <v>40.29</v>
      </c>
    </row>
    <row r="2857" spans="1:12" x14ac:dyDescent="0.3">
      <c r="A2857" t="s">
        <v>4636</v>
      </c>
      <c r="B2857">
        <v>25</v>
      </c>
      <c r="C2857">
        <v>7</v>
      </c>
      <c r="D2857">
        <v>2018</v>
      </c>
      <c r="E2857" t="s">
        <v>3961</v>
      </c>
      <c r="F2857" t="s">
        <v>30</v>
      </c>
      <c r="G2857" t="s">
        <v>1129</v>
      </c>
      <c r="H2857" t="s">
        <v>14</v>
      </c>
      <c r="I2857" t="s">
        <v>61</v>
      </c>
      <c r="J2857" t="s">
        <v>4387</v>
      </c>
      <c r="K2857" t="s">
        <v>26</v>
      </c>
      <c r="L2857">
        <v>20.23</v>
      </c>
    </row>
    <row r="2858" spans="1:12" x14ac:dyDescent="0.3">
      <c r="A2858" t="s">
        <v>4637</v>
      </c>
      <c r="B2858">
        <v>26</v>
      </c>
      <c r="C2858">
        <v>8</v>
      </c>
      <c r="D2858">
        <v>2017</v>
      </c>
      <c r="E2858" t="s">
        <v>306</v>
      </c>
      <c r="F2858" t="s">
        <v>119</v>
      </c>
      <c r="G2858" t="s">
        <v>845</v>
      </c>
      <c r="H2858" t="s">
        <v>23</v>
      </c>
      <c r="I2858" t="s">
        <v>24</v>
      </c>
      <c r="J2858" t="s">
        <v>1254</v>
      </c>
      <c r="K2858" t="s">
        <v>17</v>
      </c>
      <c r="L2858">
        <v>1603.136</v>
      </c>
    </row>
    <row r="2859" spans="1:12" x14ac:dyDescent="0.3">
      <c r="A2859" t="s">
        <v>4638</v>
      </c>
      <c r="B2859">
        <v>15</v>
      </c>
      <c r="C2859">
        <v>8</v>
      </c>
      <c r="D2859">
        <v>2017</v>
      </c>
      <c r="E2859" t="s">
        <v>3392</v>
      </c>
      <c r="F2859" t="s">
        <v>12</v>
      </c>
      <c r="G2859" t="s">
        <v>4639</v>
      </c>
      <c r="H2859" t="s">
        <v>14</v>
      </c>
      <c r="I2859" t="s">
        <v>15</v>
      </c>
      <c r="J2859" t="s">
        <v>3527</v>
      </c>
      <c r="K2859" t="s">
        <v>17</v>
      </c>
      <c r="L2859">
        <v>225.29599999999999</v>
      </c>
    </row>
    <row r="2860" spans="1:12" x14ac:dyDescent="0.3">
      <c r="A2860" t="s">
        <v>4640</v>
      </c>
      <c r="B2860">
        <v>19</v>
      </c>
      <c r="C2860">
        <v>5</v>
      </c>
      <c r="D2860">
        <v>2018</v>
      </c>
      <c r="E2860" t="s">
        <v>1518</v>
      </c>
      <c r="F2860" t="s">
        <v>30</v>
      </c>
      <c r="G2860" t="s">
        <v>4231</v>
      </c>
      <c r="H2860" t="s">
        <v>14</v>
      </c>
      <c r="I2860" t="s">
        <v>15</v>
      </c>
      <c r="J2860" t="s">
        <v>1910</v>
      </c>
      <c r="K2860" t="s">
        <v>41</v>
      </c>
      <c r="L2860">
        <v>67.8</v>
      </c>
    </row>
    <row r="2861" spans="1:12" x14ac:dyDescent="0.3">
      <c r="A2861" t="s">
        <v>4640</v>
      </c>
      <c r="B2861">
        <v>19</v>
      </c>
      <c r="C2861">
        <v>5</v>
      </c>
      <c r="D2861">
        <v>2018</v>
      </c>
      <c r="E2861" t="s">
        <v>1518</v>
      </c>
      <c r="F2861" t="s">
        <v>30</v>
      </c>
      <c r="G2861" t="s">
        <v>4231</v>
      </c>
      <c r="H2861" t="s">
        <v>14</v>
      </c>
      <c r="I2861" t="s">
        <v>15</v>
      </c>
      <c r="J2861" t="s">
        <v>4641</v>
      </c>
      <c r="K2861" t="s">
        <v>41</v>
      </c>
      <c r="L2861">
        <v>377.97</v>
      </c>
    </row>
    <row r="2862" spans="1:12" x14ac:dyDescent="0.3">
      <c r="A2862" t="s">
        <v>4640</v>
      </c>
      <c r="B2862">
        <v>19</v>
      </c>
      <c r="C2862">
        <v>5</v>
      </c>
      <c r="D2862">
        <v>2018</v>
      </c>
      <c r="E2862" t="s">
        <v>1518</v>
      </c>
      <c r="F2862" t="s">
        <v>30</v>
      </c>
      <c r="G2862" t="s">
        <v>4231</v>
      </c>
      <c r="H2862" t="s">
        <v>14</v>
      </c>
      <c r="I2862" t="s">
        <v>15</v>
      </c>
      <c r="J2862" t="s">
        <v>610</v>
      </c>
      <c r="K2862" t="s">
        <v>17</v>
      </c>
      <c r="L2862">
        <v>1628.82</v>
      </c>
    </row>
    <row r="2863" spans="1:12" x14ac:dyDescent="0.3">
      <c r="A2863" t="s">
        <v>4640</v>
      </c>
      <c r="B2863">
        <v>19</v>
      </c>
      <c r="C2863">
        <v>5</v>
      </c>
      <c r="D2863">
        <v>2018</v>
      </c>
      <c r="E2863" t="s">
        <v>1518</v>
      </c>
      <c r="F2863" t="s">
        <v>30</v>
      </c>
      <c r="G2863" t="s">
        <v>4231</v>
      </c>
      <c r="H2863" t="s">
        <v>14</v>
      </c>
      <c r="I2863" t="s">
        <v>15</v>
      </c>
      <c r="J2863" t="s">
        <v>2474</v>
      </c>
      <c r="K2863" t="s">
        <v>26</v>
      </c>
      <c r="L2863">
        <v>286.93</v>
      </c>
    </row>
    <row r="2864" spans="1:12" x14ac:dyDescent="0.3">
      <c r="A2864" t="s">
        <v>4642</v>
      </c>
      <c r="B2864">
        <v>12</v>
      </c>
      <c r="C2864">
        <v>8</v>
      </c>
      <c r="D2864">
        <v>2018</v>
      </c>
      <c r="E2864" t="s">
        <v>3648</v>
      </c>
      <c r="F2864" t="s">
        <v>30</v>
      </c>
      <c r="G2864" t="s">
        <v>1849</v>
      </c>
      <c r="H2864" t="s">
        <v>14</v>
      </c>
      <c r="I2864" t="s">
        <v>15</v>
      </c>
      <c r="J2864" t="s">
        <v>4419</v>
      </c>
      <c r="K2864" t="s">
        <v>26</v>
      </c>
      <c r="L2864">
        <v>20.736000000000001</v>
      </c>
    </row>
    <row r="2865" spans="1:12" x14ac:dyDescent="0.3">
      <c r="A2865" t="s">
        <v>4644</v>
      </c>
      <c r="B2865">
        <v>13</v>
      </c>
      <c r="C2865">
        <v>8</v>
      </c>
      <c r="D2865">
        <v>2018</v>
      </c>
      <c r="E2865" t="s">
        <v>4645</v>
      </c>
      <c r="F2865" t="s">
        <v>930</v>
      </c>
      <c r="G2865" t="s">
        <v>1666</v>
      </c>
      <c r="H2865" t="s">
        <v>14</v>
      </c>
      <c r="I2865" t="s">
        <v>24</v>
      </c>
      <c r="J2865" t="s">
        <v>1327</v>
      </c>
      <c r="K2865" t="s">
        <v>26</v>
      </c>
      <c r="L2865">
        <v>31.44</v>
      </c>
    </row>
    <row r="2866" spans="1:12" x14ac:dyDescent="0.3">
      <c r="A2866" t="s">
        <v>4644</v>
      </c>
      <c r="B2866">
        <v>13</v>
      </c>
      <c r="C2866">
        <v>8</v>
      </c>
      <c r="D2866">
        <v>2018</v>
      </c>
      <c r="E2866" t="s">
        <v>4645</v>
      </c>
      <c r="F2866" t="s">
        <v>930</v>
      </c>
      <c r="G2866" t="s">
        <v>1666</v>
      </c>
      <c r="H2866" t="s">
        <v>14</v>
      </c>
      <c r="I2866" t="s">
        <v>24</v>
      </c>
      <c r="J2866" t="s">
        <v>1033</v>
      </c>
      <c r="K2866" t="s">
        <v>26</v>
      </c>
      <c r="L2866">
        <v>83.79</v>
      </c>
    </row>
    <row r="2867" spans="1:12" x14ac:dyDescent="0.3">
      <c r="A2867" t="s">
        <v>4644</v>
      </c>
      <c r="B2867">
        <v>13</v>
      </c>
      <c r="C2867">
        <v>8</v>
      </c>
      <c r="D2867">
        <v>2018</v>
      </c>
      <c r="E2867" t="s">
        <v>4645</v>
      </c>
      <c r="F2867" t="s">
        <v>930</v>
      </c>
      <c r="G2867" t="s">
        <v>1666</v>
      </c>
      <c r="H2867" t="s">
        <v>14</v>
      </c>
      <c r="I2867" t="s">
        <v>24</v>
      </c>
      <c r="J2867" t="s">
        <v>1130</v>
      </c>
      <c r="K2867" t="s">
        <v>26</v>
      </c>
      <c r="L2867">
        <v>59.52</v>
      </c>
    </row>
    <row r="2868" spans="1:12" x14ac:dyDescent="0.3">
      <c r="A2868" t="s">
        <v>4644</v>
      </c>
      <c r="B2868">
        <v>13</v>
      </c>
      <c r="C2868">
        <v>8</v>
      </c>
      <c r="D2868">
        <v>2018</v>
      </c>
      <c r="E2868" t="s">
        <v>4645</v>
      </c>
      <c r="F2868" t="s">
        <v>930</v>
      </c>
      <c r="G2868" t="s">
        <v>1666</v>
      </c>
      <c r="H2868" t="s">
        <v>14</v>
      </c>
      <c r="I2868" t="s">
        <v>24</v>
      </c>
      <c r="J2868" t="s">
        <v>4646</v>
      </c>
      <c r="K2868" t="s">
        <v>26</v>
      </c>
      <c r="L2868">
        <v>31.92</v>
      </c>
    </row>
    <row r="2869" spans="1:12" x14ac:dyDescent="0.3">
      <c r="A2869" t="s">
        <v>4647</v>
      </c>
      <c r="B2869">
        <v>10</v>
      </c>
      <c r="C2869">
        <v>11</v>
      </c>
      <c r="D2869">
        <v>2017</v>
      </c>
      <c r="E2869" t="s">
        <v>2056</v>
      </c>
      <c r="F2869" t="s">
        <v>12</v>
      </c>
      <c r="G2869" t="s">
        <v>1950</v>
      </c>
      <c r="H2869" t="s">
        <v>14</v>
      </c>
      <c r="I2869" t="s">
        <v>90</v>
      </c>
      <c r="J2869" t="s">
        <v>933</v>
      </c>
      <c r="K2869" t="s">
        <v>26</v>
      </c>
      <c r="L2869">
        <v>14.72</v>
      </c>
    </row>
    <row r="2870" spans="1:12" x14ac:dyDescent="0.3">
      <c r="A2870" t="s">
        <v>4647</v>
      </c>
      <c r="B2870">
        <v>10</v>
      </c>
      <c r="C2870">
        <v>11</v>
      </c>
      <c r="D2870">
        <v>2017</v>
      </c>
      <c r="E2870" t="s">
        <v>2056</v>
      </c>
      <c r="F2870" t="s">
        <v>12</v>
      </c>
      <c r="G2870" t="s">
        <v>1950</v>
      </c>
      <c r="H2870" t="s">
        <v>14</v>
      </c>
      <c r="I2870" t="s">
        <v>90</v>
      </c>
      <c r="J2870" t="s">
        <v>2105</v>
      </c>
      <c r="K2870" t="s">
        <v>26</v>
      </c>
      <c r="L2870">
        <v>38.975999999999999</v>
      </c>
    </row>
    <row r="2871" spans="1:12" x14ac:dyDescent="0.3">
      <c r="A2871" t="s">
        <v>4648</v>
      </c>
      <c r="B2871">
        <v>12</v>
      </c>
      <c r="C2871">
        <v>6</v>
      </c>
      <c r="D2871">
        <v>2018</v>
      </c>
      <c r="E2871" t="s">
        <v>889</v>
      </c>
      <c r="F2871" t="s">
        <v>30</v>
      </c>
      <c r="G2871" t="s">
        <v>399</v>
      </c>
      <c r="H2871" t="s">
        <v>14</v>
      </c>
      <c r="I2871" t="s">
        <v>15</v>
      </c>
      <c r="J2871" t="s">
        <v>4649</v>
      </c>
      <c r="K2871" t="s">
        <v>17</v>
      </c>
      <c r="L2871">
        <v>17.088000000000001</v>
      </c>
    </row>
    <row r="2872" spans="1:12" x14ac:dyDescent="0.3">
      <c r="A2872" t="s">
        <v>4650</v>
      </c>
      <c r="B2872">
        <v>22</v>
      </c>
      <c r="C2872">
        <v>3</v>
      </c>
      <c r="D2872">
        <v>2015</v>
      </c>
      <c r="E2872" t="s">
        <v>3422</v>
      </c>
      <c r="F2872" t="s">
        <v>30</v>
      </c>
      <c r="G2872" t="s">
        <v>4651</v>
      </c>
      <c r="H2872" t="s">
        <v>23</v>
      </c>
      <c r="I2872" t="s">
        <v>24</v>
      </c>
      <c r="J2872" t="s">
        <v>4142</v>
      </c>
      <c r="K2872" t="s">
        <v>26</v>
      </c>
      <c r="L2872">
        <v>74.352000000000004</v>
      </c>
    </row>
    <row r="2873" spans="1:12" x14ac:dyDescent="0.3">
      <c r="A2873" t="s">
        <v>4650</v>
      </c>
      <c r="B2873">
        <v>22</v>
      </c>
      <c r="C2873">
        <v>3</v>
      </c>
      <c r="D2873">
        <v>2015</v>
      </c>
      <c r="E2873" t="s">
        <v>3422</v>
      </c>
      <c r="F2873" t="s">
        <v>30</v>
      </c>
      <c r="G2873" t="s">
        <v>4651</v>
      </c>
      <c r="H2873" t="s">
        <v>23</v>
      </c>
      <c r="I2873" t="s">
        <v>24</v>
      </c>
      <c r="J2873" t="s">
        <v>1536</v>
      </c>
      <c r="K2873" t="s">
        <v>17</v>
      </c>
      <c r="L2873">
        <v>314.35199999999998</v>
      </c>
    </row>
    <row r="2874" spans="1:12" x14ac:dyDescent="0.3">
      <c r="A2874" t="s">
        <v>4652</v>
      </c>
      <c r="B2874">
        <v>15</v>
      </c>
      <c r="C2874">
        <v>6</v>
      </c>
      <c r="D2874">
        <v>2018</v>
      </c>
      <c r="E2874" t="s">
        <v>297</v>
      </c>
      <c r="F2874" t="s">
        <v>30</v>
      </c>
      <c r="G2874" t="s">
        <v>3742</v>
      </c>
      <c r="H2874" t="s">
        <v>14</v>
      </c>
      <c r="I2874" t="s">
        <v>24</v>
      </c>
      <c r="J2874" t="s">
        <v>908</v>
      </c>
      <c r="K2874" t="s">
        <v>26</v>
      </c>
      <c r="L2874">
        <v>4.26</v>
      </c>
    </row>
    <row r="2875" spans="1:12" x14ac:dyDescent="0.3">
      <c r="A2875" t="s">
        <v>4653</v>
      </c>
      <c r="B2875">
        <v>16</v>
      </c>
      <c r="C2875">
        <v>11</v>
      </c>
      <c r="D2875">
        <v>2018</v>
      </c>
      <c r="E2875" t="s">
        <v>1359</v>
      </c>
      <c r="F2875" t="s">
        <v>30</v>
      </c>
      <c r="G2875" t="s">
        <v>2172</v>
      </c>
      <c r="H2875" t="s">
        <v>14</v>
      </c>
      <c r="I2875" t="s">
        <v>24</v>
      </c>
      <c r="J2875" t="s">
        <v>1525</v>
      </c>
      <c r="K2875" t="s">
        <v>26</v>
      </c>
      <c r="L2875">
        <v>811.28</v>
      </c>
    </row>
    <row r="2876" spans="1:12" x14ac:dyDescent="0.3">
      <c r="A2876" t="s">
        <v>4654</v>
      </c>
      <c r="B2876">
        <v>29</v>
      </c>
      <c r="C2876">
        <v>12</v>
      </c>
      <c r="D2876">
        <v>2018</v>
      </c>
      <c r="E2876" t="s">
        <v>4249</v>
      </c>
      <c r="F2876" t="s">
        <v>119</v>
      </c>
      <c r="G2876" t="s">
        <v>1635</v>
      </c>
      <c r="H2876" t="s">
        <v>14</v>
      </c>
      <c r="I2876" t="s">
        <v>90</v>
      </c>
      <c r="J2876" t="s">
        <v>403</v>
      </c>
      <c r="K2876" t="s">
        <v>26</v>
      </c>
      <c r="L2876">
        <v>6.03</v>
      </c>
    </row>
    <row r="2877" spans="1:12" x14ac:dyDescent="0.3">
      <c r="A2877" t="s">
        <v>4655</v>
      </c>
      <c r="B2877">
        <v>21</v>
      </c>
      <c r="C2877">
        <v>1</v>
      </c>
      <c r="D2877">
        <v>2017</v>
      </c>
      <c r="E2877" t="s">
        <v>4656</v>
      </c>
      <c r="F2877" t="s">
        <v>12</v>
      </c>
      <c r="G2877" t="s">
        <v>894</v>
      </c>
      <c r="H2877" t="s">
        <v>14</v>
      </c>
      <c r="I2877" t="s">
        <v>24</v>
      </c>
      <c r="J2877" t="s">
        <v>2946</v>
      </c>
      <c r="K2877" t="s">
        <v>17</v>
      </c>
      <c r="L2877">
        <v>153.56800000000001</v>
      </c>
    </row>
    <row r="2878" spans="1:12" x14ac:dyDescent="0.3">
      <c r="A2878" t="s">
        <v>4655</v>
      </c>
      <c r="B2878">
        <v>21</v>
      </c>
      <c r="C2878">
        <v>1</v>
      </c>
      <c r="D2878">
        <v>2017</v>
      </c>
      <c r="E2878" t="s">
        <v>4656</v>
      </c>
      <c r="F2878" t="s">
        <v>12</v>
      </c>
      <c r="G2878" t="s">
        <v>894</v>
      </c>
      <c r="H2878" t="s">
        <v>14</v>
      </c>
      <c r="I2878" t="s">
        <v>24</v>
      </c>
      <c r="J2878" t="s">
        <v>922</v>
      </c>
      <c r="K2878" t="s">
        <v>17</v>
      </c>
      <c r="L2878">
        <v>1013.4880000000001</v>
      </c>
    </row>
    <row r="2879" spans="1:12" x14ac:dyDescent="0.3">
      <c r="A2879" t="s">
        <v>4657</v>
      </c>
      <c r="B2879">
        <v>15</v>
      </c>
      <c r="C2879">
        <v>1</v>
      </c>
      <c r="D2879">
        <v>2017</v>
      </c>
      <c r="E2879" t="s">
        <v>4659</v>
      </c>
      <c r="F2879" t="s">
        <v>30</v>
      </c>
      <c r="G2879" t="s">
        <v>4538</v>
      </c>
      <c r="H2879" t="s">
        <v>60</v>
      </c>
      <c r="I2879" t="s">
        <v>90</v>
      </c>
      <c r="J2879" t="s">
        <v>3854</v>
      </c>
      <c r="K2879" t="s">
        <v>26</v>
      </c>
      <c r="L2879">
        <v>52.34</v>
      </c>
    </row>
    <row r="2880" spans="1:12" x14ac:dyDescent="0.3">
      <c r="A2880" t="s">
        <v>4657</v>
      </c>
      <c r="B2880">
        <v>15</v>
      </c>
      <c r="C2880">
        <v>1</v>
      </c>
      <c r="D2880">
        <v>2017</v>
      </c>
      <c r="E2880" t="s">
        <v>4659</v>
      </c>
      <c r="F2880" t="s">
        <v>30</v>
      </c>
      <c r="G2880" t="s">
        <v>4538</v>
      </c>
      <c r="H2880" t="s">
        <v>60</v>
      </c>
      <c r="I2880" t="s">
        <v>90</v>
      </c>
      <c r="J2880" t="s">
        <v>1063</v>
      </c>
      <c r="K2880" t="s">
        <v>26</v>
      </c>
      <c r="L2880">
        <v>4.66</v>
      </c>
    </row>
    <row r="2881" spans="1:12" x14ac:dyDescent="0.3">
      <c r="A2881" t="s">
        <v>4657</v>
      </c>
      <c r="B2881">
        <v>15</v>
      </c>
      <c r="C2881">
        <v>1</v>
      </c>
      <c r="D2881">
        <v>2017</v>
      </c>
      <c r="E2881" t="s">
        <v>4659</v>
      </c>
      <c r="F2881" t="s">
        <v>30</v>
      </c>
      <c r="G2881" t="s">
        <v>4538</v>
      </c>
      <c r="H2881" t="s">
        <v>60</v>
      </c>
      <c r="I2881" t="s">
        <v>90</v>
      </c>
      <c r="J2881" t="s">
        <v>335</v>
      </c>
      <c r="K2881" t="s">
        <v>41</v>
      </c>
      <c r="L2881">
        <v>254.97</v>
      </c>
    </row>
    <row r="2882" spans="1:12" x14ac:dyDescent="0.3">
      <c r="A2882" t="s">
        <v>4660</v>
      </c>
      <c r="B2882">
        <v>19</v>
      </c>
      <c r="C2882">
        <v>9</v>
      </c>
      <c r="D2882">
        <v>2017</v>
      </c>
      <c r="E2882" t="s">
        <v>213</v>
      </c>
      <c r="F2882" t="s">
        <v>12</v>
      </c>
      <c r="G2882" t="s">
        <v>1083</v>
      </c>
      <c r="H2882" t="s">
        <v>60</v>
      </c>
      <c r="I2882" t="s">
        <v>90</v>
      </c>
      <c r="J2882" t="s">
        <v>63</v>
      </c>
      <c r="K2882" t="s">
        <v>26</v>
      </c>
      <c r="L2882">
        <v>25.44</v>
      </c>
    </row>
    <row r="2883" spans="1:12" x14ac:dyDescent="0.3">
      <c r="A2883" t="s">
        <v>4660</v>
      </c>
      <c r="B2883">
        <v>19</v>
      </c>
      <c r="C2883">
        <v>9</v>
      </c>
      <c r="D2883">
        <v>2017</v>
      </c>
      <c r="E2883" t="s">
        <v>213</v>
      </c>
      <c r="F2883" t="s">
        <v>12</v>
      </c>
      <c r="G2883" t="s">
        <v>1083</v>
      </c>
      <c r="H2883" t="s">
        <v>60</v>
      </c>
      <c r="I2883" t="s">
        <v>90</v>
      </c>
      <c r="J2883" t="s">
        <v>1914</v>
      </c>
      <c r="K2883" t="s">
        <v>26</v>
      </c>
      <c r="L2883">
        <v>27.93</v>
      </c>
    </row>
    <row r="2884" spans="1:12" x14ac:dyDescent="0.3">
      <c r="A2884" t="s">
        <v>4661</v>
      </c>
      <c r="B2884">
        <v>21</v>
      </c>
      <c r="C2884">
        <v>2</v>
      </c>
      <c r="D2884">
        <v>2015</v>
      </c>
      <c r="E2884" t="s">
        <v>4662</v>
      </c>
      <c r="F2884" t="s">
        <v>30</v>
      </c>
      <c r="G2884" t="s">
        <v>4172</v>
      </c>
      <c r="H2884" t="s">
        <v>14</v>
      </c>
      <c r="I2884" t="s">
        <v>61</v>
      </c>
      <c r="J2884" t="s">
        <v>1744</v>
      </c>
      <c r="K2884" t="s">
        <v>26</v>
      </c>
      <c r="L2884">
        <v>8.85</v>
      </c>
    </row>
    <row r="2885" spans="1:12" x14ac:dyDescent="0.3">
      <c r="A2885" t="s">
        <v>4663</v>
      </c>
      <c r="B2885">
        <v>11</v>
      </c>
      <c r="C2885">
        <v>11</v>
      </c>
      <c r="D2885">
        <v>2017</v>
      </c>
      <c r="E2885" t="s">
        <v>471</v>
      </c>
      <c r="F2885" t="s">
        <v>12</v>
      </c>
      <c r="G2885" t="s">
        <v>1969</v>
      </c>
      <c r="H2885" t="s">
        <v>14</v>
      </c>
      <c r="I2885" t="s">
        <v>24</v>
      </c>
      <c r="J2885" t="s">
        <v>2500</v>
      </c>
      <c r="K2885" t="s">
        <v>17</v>
      </c>
      <c r="L2885">
        <v>6.96</v>
      </c>
    </row>
    <row r="2886" spans="1:12" x14ac:dyDescent="0.3">
      <c r="A2886" t="s">
        <v>4664</v>
      </c>
      <c r="B2886">
        <v>30</v>
      </c>
      <c r="C2886">
        <v>1</v>
      </c>
      <c r="D2886">
        <v>2017</v>
      </c>
      <c r="E2886" t="s">
        <v>4665</v>
      </c>
      <c r="F2886" t="s">
        <v>30</v>
      </c>
      <c r="G2886" t="s">
        <v>1401</v>
      </c>
      <c r="H2886" t="s">
        <v>14</v>
      </c>
      <c r="I2886" t="s">
        <v>24</v>
      </c>
      <c r="J2886" t="s">
        <v>1831</v>
      </c>
      <c r="K2886" t="s">
        <v>26</v>
      </c>
      <c r="L2886">
        <v>17.456</v>
      </c>
    </row>
    <row r="2887" spans="1:12" x14ac:dyDescent="0.3">
      <c r="A2887" t="s">
        <v>4666</v>
      </c>
      <c r="B2887">
        <v>18</v>
      </c>
      <c r="C2887">
        <v>10</v>
      </c>
      <c r="D2887">
        <v>2017</v>
      </c>
      <c r="E2887" t="s">
        <v>2028</v>
      </c>
      <c r="F2887" t="s">
        <v>30</v>
      </c>
      <c r="G2887" t="s">
        <v>1331</v>
      </c>
      <c r="H2887" t="s">
        <v>14</v>
      </c>
      <c r="I2887" t="s">
        <v>24</v>
      </c>
      <c r="J2887" t="s">
        <v>1113</v>
      </c>
      <c r="K2887" t="s">
        <v>17</v>
      </c>
      <c r="L2887">
        <v>307.92</v>
      </c>
    </row>
    <row r="2888" spans="1:12" x14ac:dyDescent="0.3">
      <c r="A2888" t="s">
        <v>4667</v>
      </c>
      <c r="B2888">
        <v>18</v>
      </c>
      <c r="C2888">
        <v>12</v>
      </c>
      <c r="D2888">
        <v>2018</v>
      </c>
      <c r="E2888" t="s">
        <v>2935</v>
      </c>
      <c r="F2888" t="s">
        <v>119</v>
      </c>
      <c r="G2888" t="s">
        <v>1331</v>
      </c>
      <c r="H2888" t="s">
        <v>14</v>
      </c>
      <c r="I2888" t="s">
        <v>24</v>
      </c>
      <c r="J2888" t="s">
        <v>1275</v>
      </c>
      <c r="K2888" t="s">
        <v>26</v>
      </c>
      <c r="L2888">
        <v>6.63</v>
      </c>
    </row>
    <row r="2889" spans="1:12" x14ac:dyDescent="0.3">
      <c r="A2889" t="s">
        <v>4667</v>
      </c>
      <c r="B2889">
        <v>18</v>
      </c>
      <c r="C2889">
        <v>12</v>
      </c>
      <c r="D2889">
        <v>2018</v>
      </c>
      <c r="E2889" t="s">
        <v>2935</v>
      </c>
      <c r="F2889" t="s">
        <v>119</v>
      </c>
      <c r="G2889" t="s">
        <v>1331</v>
      </c>
      <c r="H2889" t="s">
        <v>14</v>
      </c>
      <c r="I2889" t="s">
        <v>24</v>
      </c>
      <c r="J2889" t="s">
        <v>2528</v>
      </c>
      <c r="K2889" t="s">
        <v>26</v>
      </c>
      <c r="L2889">
        <v>12.96</v>
      </c>
    </row>
    <row r="2890" spans="1:12" x14ac:dyDescent="0.3">
      <c r="A2890" t="s">
        <v>4667</v>
      </c>
      <c r="B2890">
        <v>18</v>
      </c>
      <c r="C2890">
        <v>12</v>
      </c>
      <c r="D2890">
        <v>2018</v>
      </c>
      <c r="E2890" t="s">
        <v>2935</v>
      </c>
      <c r="F2890" t="s">
        <v>119</v>
      </c>
      <c r="G2890" t="s">
        <v>1331</v>
      </c>
      <c r="H2890" t="s">
        <v>14</v>
      </c>
      <c r="I2890" t="s">
        <v>24</v>
      </c>
      <c r="J2890" t="s">
        <v>2143</v>
      </c>
      <c r="K2890" t="s">
        <v>26</v>
      </c>
      <c r="L2890">
        <v>32.4</v>
      </c>
    </row>
    <row r="2891" spans="1:12" x14ac:dyDescent="0.3">
      <c r="A2891" t="s">
        <v>4668</v>
      </c>
      <c r="B2891">
        <v>2</v>
      </c>
      <c r="C2891">
        <v>11</v>
      </c>
      <c r="D2891">
        <v>2018</v>
      </c>
      <c r="E2891" t="s">
        <v>286</v>
      </c>
      <c r="F2891" t="s">
        <v>30</v>
      </c>
      <c r="G2891" t="s">
        <v>1087</v>
      </c>
      <c r="H2891" t="s">
        <v>23</v>
      </c>
      <c r="I2891" t="s">
        <v>24</v>
      </c>
      <c r="J2891" t="s">
        <v>4669</v>
      </c>
      <c r="K2891" t="s">
        <v>26</v>
      </c>
      <c r="L2891">
        <v>23.85</v>
      </c>
    </row>
    <row r="2892" spans="1:12" x14ac:dyDescent="0.3">
      <c r="A2892" t="s">
        <v>4670</v>
      </c>
      <c r="B2892">
        <v>29</v>
      </c>
      <c r="C2892">
        <v>4</v>
      </c>
      <c r="D2892">
        <v>2015</v>
      </c>
      <c r="E2892" t="s">
        <v>4671</v>
      </c>
      <c r="F2892" t="s">
        <v>12</v>
      </c>
      <c r="G2892" t="s">
        <v>4672</v>
      </c>
      <c r="H2892" t="s">
        <v>14</v>
      </c>
      <c r="I2892" t="s">
        <v>15</v>
      </c>
      <c r="J2892" t="s">
        <v>2347</v>
      </c>
      <c r="K2892" t="s">
        <v>17</v>
      </c>
      <c r="L2892">
        <v>51.96</v>
      </c>
    </row>
    <row r="2893" spans="1:12" x14ac:dyDescent="0.3">
      <c r="A2893" t="s">
        <v>4670</v>
      </c>
      <c r="B2893">
        <v>29</v>
      </c>
      <c r="C2893">
        <v>4</v>
      </c>
      <c r="D2893">
        <v>2015</v>
      </c>
      <c r="E2893" t="s">
        <v>4671</v>
      </c>
      <c r="F2893" t="s">
        <v>12</v>
      </c>
      <c r="G2893" t="s">
        <v>4672</v>
      </c>
      <c r="H2893" t="s">
        <v>14</v>
      </c>
      <c r="I2893" t="s">
        <v>15</v>
      </c>
      <c r="J2893" t="s">
        <v>2812</v>
      </c>
      <c r="K2893" t="s">
        <v>26</v>
      </c>
      <c r="L2893">
        <v>17.940000000000001</v>
      </c>
    </row>
    <row r="2894" spans="1:12" x14ac:dyDescent="0.3">
      <c r="A2894" t="s">
        <v>4673</v>
      </c>
      <c r="B2894">
        <v>23</v>
      </c>
      <c r="C2894">
        <v>10</v>
      </c>
      <c r="D2894">
        <v>2018</v>
      </c>
      <c r="E2894" t="s">
        <v>2069</v>
      </c>
      <c r="F2894" t="s">
        <v>30</v>
      </c>
      <c r="G2894" t="s">
        <v>251</v>
      </c>
      <c r="H2894" t="s">
        <v>23</v>
      </c>
      <c r="I2894" t="s">
        <v>90</v>
      </c>
      <c r="J2894" t="s">
        <v>4674</v>
      </c>
      <c r="K2894" t="s">
        <v>26</v>
      </c>
      <c r="L2894">
        <v>11.56</v>
      </c>
    </row>
    <row r="2895" spans="1:12" x14ac:dyDescent="0.3">
      <c r="A2895" t="s">
        <v>4673</v>
      </c>
      <c r="B2895">
        <v>23</v>
      </c>
      <c r="C2895">
        <v>10</v>
      </c>
      <c r="D2895">
        <v>2018</v>
      </c>
      <c r="E2895" t="s">
        <v>2069</v>
      </c>
      <c r="F2895" t="s">
        <v>30</v>
      </c>
      <c r="G2895" t="s">
        <v>251</v>
      </c>
      <c r="H2895" t="s">
        <v>23</v>
      </c>
      <c r="I2895" t="s">
        <v>90</v>
      </c>
      <c r="J2895" t="s">
        <v>653</v>
      </c>
      <c r="K2895" t="s">
        <v>26</v>
      </c>
      <c r="L2895">
        <v>26.4</v>
      </c>
    </row>
    <row r="2896" spans="1:12" x14ac:dyDescent="0.3">
      <c r="A2896" t="s">
        <v>4673</v>
      </c>
      <c r="B2896">
        <v>23</v>
      </c>
      <c r="C2896">
        <v>10</v>
      </c>
      <c r="D2896">
        <v>2018</v>
      </c>
      <c r="E2896" t="s">
        <v>2069</v>
      </c>
      <c r="F2896" t="s">
        <v>30</v>
      </c>
      <c r="G2896" t="s">
        <v>251</v>
      </c>
      <c r="H2896" t="s">
        <v>23</v>
      </c>
      <c r="I2896" t="s">
        <v>90</v>
      </c>
      <c r="J2896" t="s">
        <v>4675</v>
      </c>
      <c r="K2896" t="s">
        <v>17</v>
      </c>
      <c r="L2896">
        <v>69.08</v>
      </c>
    </row>
    <row r="2897" spans="1:12" x14ac:dyDescent="0.3">
      <c r="A2897" t="s">
        <v>4673</v>
      </c>
      <c r="B2897">
        <v>23</v>
      </c>
      <c r="C2897">
        <v>10</v>
      </c>
      <c r="D2897">
        <v>2018</v>
      </c>
      <c r="E2897" t="s">
        <v>2069</v>
      </c>
      <c r="F2897" t="s">
        <v>30</v>
      </c>
      <c r="G2897" t="s">
        <v>251</v>
      </c>
      <c r="H2897" t="s">
        <v>23</v>
      </c>
      <c r="I2897" t="s">
        <v>90</v>
      </c>
      <c r="J2897" t="s">
        <v>548</v>
      </c>
      <c r="K2897" t="s">
        <v>41</v>
      </c>
      <c r="L2897">
        <v>35.880000000000003</v>
      </c>
    </row>
    <row r="2898" spans="1:12" x14ac:dyDescent="0.3">
      <c r="A2898" t="s">
        <v>4676</v>
      </c>
      <c r="B2898">
        <v>30</v>
      </c>
      <c r="C2898">
        <v>3</v>
      </c>
      <c r="D2898">
        <v>2015</v>
      </c>
      <c r="E2898" t="s">
        <v>4678</v>
      </c>
      <c r="F2898" t="s">
        <v>30</v>
      </c>
      <c r="G2898" t="s">
        <v>190</v>
      </c>
      <c r="H2898" t="s">
        <v>14</v>
      </c>
      <c r="I2898" t="s">
        <v>90</v>
      </c>
      <c r="J2898" t="s">
        <v>3235</v>
      </c>
      <c r="K2898" t="s">
        <v>26</v>
      </c>
      <c r="L2898">
        <v>49.65</v>
      </c>
    </row>
    <row r="2899" spans="1:12" x14ac:dyDescent="0.3">
      <c r="A2899" t="s">
        <v>4679</v>
      </c>
      <c r="B2899">
        <v>4</v>
      </c>
      <c r="C2899">
        <v>1</v>
      </c>
      <c r="D2899">
        <v>2017</v>
      </c>
      <c r="E2899" t="s">
        <v>4680</v>
      </c>
      <c r="F2899" t="s">
        <v>30</v>
      </c>
      <c r="G2899" t="s">
        <v>2711</v>
      </c>
      <c r="H2899" t="s">
        <v>23</v>
      </c>
      <c r="I2899" t="s">
        <v>15</v>
      </c>
      <c r="J2899" t="s">
        <v>4148</v>
      </c>
      <c r="K2899" t="s">
        <v>41</v>
      </c>
      <c r="L2899">
        <v>959.96799999999996</v>
      </c>
    </row>
    <row r="2900" spans="1:12" x14ac:dyDescent="0.3">
      <c r="A2900" t="s">
        <v>4681</v>
      </c>
      <c r="B2900">
        <v>26</v>
      </c>
      <c r="C2900">
        <v>4</v>
      </c>
      <c r="D2900">
        <v>2016</v>
      </c>
      <c r="E2900" t="s">
        <v>196</v>
      </c>
      <c r="F2900" t="s">
        <v>30</v>
      </c>
      <c r="G2900" t="s">
        <v>4212</v>
      </c>
      <c r="H2900" t="s">
        <v>14</v>
      </c>
      <c r="I2900" t="s">
        <v>61</v>
      </c>
      <c r="J2900" t="s">
        <v>811</v>
      </c>
      <c r="K2900" t="s">
        <v>17</v>
      </c>
      <c r="L2900">
        <v>408.42200000000003</v>
      </c>
    </row>
    <row r="2901" spans="1:12" x14ac:dyDescent="0.3">
      <c r="A2901" t="s">
        <v>4682</v>
      </c>
      <c r="B2901">
        <v>12</v>
      </c>
      <c r="C2901">
        <v>9</v>
      </c>
      <c r="D2901">
        <v>2016</v>
      </c>
      <c r="E2901" t="s">
        <v>102</v>
      </c>
      <c r="F2901" t="s">
        <v>30</v>
      </c>
      <c r="G2901" t="s">
        <v>264</v>
      </c>
      <c r="H2901" t="s">
        <v>14</v>
      </c>
      <c r="I2901" t="s">
        <v>90</v>
      </c>
      <c r="J2901" t="s">
        <v>4148</v>
      </c>
      <c r="K2901" t="s">
        <v>41</v>
      </c>
      <c r="L2901">
        <v>479.98399999999998</v>
      </c>
    </row>
    <row r="2902" spans="1:12" x14ac:dyDescent="0.3">
      <c r="A2902" t="s">
        <v>4682</v>
      </c>
      <c r="B2902">
        <v>12</v>
      </c>
      <c r="C2902">
        <v>9</v>
      </c>
      <c r="D2902">
        <v>2016</v>
      </c>
      <c r="E2902" t="s">
        <v>102</v>
      </c>
      <c r="F2902" t="s">
        <v>30</v>
      </c>
      <c r="G2902" t="s">
        <v>264</v>
      </c>
      <c r="H2902" t="s">
        <v>14</v>
      </c>
      <c r="I2902" t="s">
        <v>90</v>
      </c>
      <c r="J2902" t="s">
        <v>1120</v>
      </c>
      <c r="K2902" t="s">
        <v>26</v>
      </c>
      <c r="L2902">
        <v>12.6</v>
      </c>
    </row>
    <row r="2903" spans="1:12" x14ac:dyDescent="0.3">
      <c r="A2903" t="s">
        <v>4683</v>
      </c>
      <c r="B2903">
        <v>11</v>
      </c>
      <c r="C2903">
        <v>9</v>
      </c>
      <c r="D2903">
        <v>2018</v>
      </c>
      <c r="E2903" t="s">
        <v>133</v>
      </c>
      <c r="F2903" t="s">
        <v>30</v>
      </c>
      <c r="G2903" t="s">
        <v>4287</v>
      </c>
      <c r="H2903" t="s">
        <v>60</v>
      </c>
      <c r="I2903" t="s">
        <v>15</v>
      </c>
      <c r="J2903" t="s">
        <v>2310</v>
      </c>
      <c r="K2903" t="s">
        <v>26</v>
      </c>
      <c r="L2903">
        <v>184.66</v>
      </c>
    </row>
    <row r="2904" spans="1:12" x14ac:dyDescent="0.3">
      <c r="A2904" t="s">
        <v>4684</v>
      </c>
      <c r="B2904">
        <v>12</v>
      </c>
      <c r="C2904">
        <v>6</v>
      </c>
      <c r="D2904">
        <v>2017</v>
      </c>
      <c r="E2904" t="s">
        <v>178</v>
      </c>
      <c r="F2904" t="s">
        <v>30</v>
      </c>
      <c r="G2904" t="s">
        <v>1581</v>
      </c>
      <c r="H2904" t="s">
        <v>14</v>
      </c>
      <c r="I2904" t="s">
        <v>61</v>
      </c>
      <c r="J2904" t="s">
        <v>3721</v>
      </c>
      <c r="K2904" t="s">
        <v>26</v>
      </c>
      <c r="L2904">
        <v>23.12</v>
      </c>
    </row>
    <row r="2905" spans="1:12" x14ac:dyDescent="0.3">
      <c r="A2905" t="s">
        <v>4685</v>
      </c>
      <c r="B2905">
        <v>27</v>
      </c>
      <c r="C2905">
        <v>6</v>
      </c>
      <c r="D2905">
        <v>2017</v>
      </c>
      <c r="E2905" t="s">
        <v>4687</v>
      </c>
      <c r="F2905" t="s">
        <v>30</v>
      </c>
      <c r="G2905" t="s">
        <v>3526</v>
      </c>
      <c r="H2905" t="s">
        <v>23</v>
      </c>
      <c r="I2905" t="s">
        <v>61</v>
      </c>
      <c r="J2905" t="s">
        <v>3238</v>
      </c>
      <c r="K2905" t="s">
        <v>26</v>
      </c>
      <c r="L2905">
        <v>37.463999999999999</v>
      </c>
    </row>
    <row r="2906" spans="1:12" x14ac:dyDescent="0.3">
      <c r="A2906" t="s">
        <v>4685</v>
      </c>
      <c r="B2906">
        <v>27</v>
      </c>
      <c r="C2906">
        <v>6</v>
      </c>
      <c r="D2906">
        <v>2017</v>
      </c>
      <c r="E2906" t="s">
        <v>4687</v>
      </c>
      <c r="F2906" t="s">
        <v>30</v>
      </c>
      <c r="G2906" t="s">
        <v>3526</v>
      </c>
      <c r="H2906" t="s">
        <v>23</v>
      </c>
      <c r="I2906" t="s">
        <v>61</v>
      </c>
      <c r="J2906" t="s">
        <v>3652</v>
      </c>
      <c r="K2906" t="s">
        <v>17</v>
      </c>
      <c r="L2906">
        <v>539.65800000000002</v>
      </c>
    </row>
    <row r="2907" spans="1:12" x14ac:dyDescent="0.3">
      <c r="A2907" t="s">
        <v>4688</v>
      </c>
      <c r="B2907">
        <v>26</v>
      </c>
      <c r="C2907">
        <v>9</v>
      </c>
      <c r="D2907">
        <v>2015</v>
      </c>
      <c r="E2907" t="s">
        <v>3445</v>
      </c>
      <c r="F2907" t="s">
        <v>30</v>
      </c>
      <c r="G2907" t="s">
        <v>256</v>
      </c>
      <c r="H2907" t="s">
        <v>60</v>
      </c>
      <c r="I2907" t="s">
        <v>24</v>
      </c>
      <c r="J2907" t="s">
        <v>4689</v>
      </c>
      <c r="K2907" t="s">
        <v>26</v>
      </c>
      <c r="L2907">
        <v>310.12</v>
      </c>
    </row>
    <row r="2908" spans="1:12" x14ac:dyDescent="0.3">
      <c r="A2908" t="s">
        <v>4690</v>
      </c>
      <c r="B2908">
        <v>3</v>
      </c>
      <c r="C2908">
        <v>11</v>
      </c>
      <c r="D2908">
        <v>2018</v>
      </c>
      <c r="E2908" t="s">
        <v>291</v>
      </c>
      <c r="F2908" t="s">
        <v>30</v>
      </c>
      <c r="G2908" t="s">
        <v>2180</v>
      </c>
      <c r="H2908" t="s">
        <v>14</v>
      </c>
      <c r="I2908" t="s">
        <v>61</v>
      </c>
      <c r="J2908" t="s">
        <v>4691</v>
      </c>
      <c r="K2908" t="s">
        <v>26</v>
      </c>
      <c r="L2908">
        <v>8.56</v>
      </c>
    </row>
    <row r="2909" spans="1:12" x14ac:dyDescent="0.3">
      <c r="A2909" t="s">
        <v>4690</v>
      </c>
      <c r="B2909">
        <v>3</v>
      </c>
      <c r="C2909">
        <v>11</v>
      </c>
      <c r="D2909">
        <v>2018</v>
      </c>
      <c r="E2909" t="s">
        <v>291</v>
      </c>
      <c r="F2909" t="s">
        <v>30</v>
      </c>
      <c r="G2909" t="s">
        <v>2180</v>
      </c>
      <c r="H2909" t="s">
        <v>14</v>
      </c>
      <c r="I2909" t="s">
        <v>61</v>
      </c>
      <c r="J2909" t="s">
        <v>1327</v>
      </c>
      <c r="K2909" t="s">
        <v>26</v>
      </c>
      <c r="L2909">
        <v>52.4</v>
      </c>
    </row>
    <row r="2910" spans="1:12" x14ac:dyDescent="0.3">
      <c r="A2910" t="s">
        <v>4690</v>
      </c>
      <c r="B2910">
        <v>3</v>
      </c>
      <c r="C2910">
        <v>11</v>
      </c>
      <c r="D2910">
        <v>2018</v>
      </c>
      <c r="E2910" t="s">
        <v>291</v>
      </c>
      <c r="F2910" t="s">
        <v>30</v>
      </c>
      <c r="G2910" t="s">
        <v>2180</v>
      </c>
      <c r="H2910" t="s">
        <v>14</v>
      </c>
      <c r="I2910" t="s">
        <v>61</v>
      </c>
      <c r="J2910" t="s">
        <v>3485</v>
      </c>
      <c r="K2910" t="s">
        <v>26</v>
      </c>
      <c r="L2910">
        <v>14.94</v>
      </c>
    </row>
    <row r="2911" spans="1:12" x14ac:dyDescent="0.3">
      <c r="A2911" t="s">
        <v>4692</v>
      </c>
      <c r="B2911">
        <v>19</v>
      </c>
      <c r="C2911">
        <v>2</v>
      </c>
      <c r="D2911">
        <v>2018</v>
      </c>
      <c r="E2911" t="s">
        <v>1857</v>
      </c>
      <c r="F2911" t="s">
        <v>30</v>
      </c>
      <c r="G2911" t="s">
        <v>1540</v>
      </c>
      <c r="H2911" t="s">
        <v>14</v>
      </c>
      <c r="I2911" t="s">
        <v>24</v>
      </c>
      <c r="J2911" t="s">
        <v>3090</v>
      </c>
      <c r="K2911" t="s">
        <v>26</v>
      </c>
      <c r="L2911">
        <v>11.22</v>
      </c>
    </row>
    <row r="2912" spans="1:12" x14ac:dyDescent="0.3">
      <c r="A2912" t="s">
        <v>4693</v>
      </c>
      <c r="B2912">
        <v>5</v>
      </c>
      <c r="C2912">
        <v>11</v>
      </c>
      <c r="D2912">
        <v>2016</v>
      </c>
      <c r="E2912" t="s">
        <v>1311</v>
      </c>
      <c r="F2912" t="s">
        <v>30</v>
      </c>
      <c r="G2912" t="s">
        <v>636</v>
      </c>
      <c r="H2912" t="s">
        <v>14</v>
      </c>
      <c r="I2912" t="s">
        <v>15</v>
      </c>
      <c r="J2912" t="s">
        <v>1863</v>
      </c>
      <c r="K2912" t="s">
        <v>26</v>
      </c>
      <c r="L2912">
        <v>387.13600000000002</v>
      </c>
    </row>
    <row r="2913" spans="1:12" x14ac:dyDescent="0.3">
      <c r="A2913" t="s">
        <v>4694</v>
      </c>
      <c r="B2913">
        <v>16</v>
      </c>
      <c r="C2913">
        <v>6</v>
      </c>
      <c r="D2913">
        <v>2015</v>
      </c>
      <c r="E2913" t="s">
        <v>1641</v>
      </c>
      <c r="F2913" t="s">
        <v>30</v>
      </c>
      <c r="G2913" t="s">
        <v>1467</v>
      </c>
      <c r="H2913" t="s">
        <v>14</v>
      </c>
      <c r="I2913" t="s">
        <v>90</v>
      </c>
      <c r="J2913" t="s">
        <v>4695</v>
      </c>
      <c r="K2913" t="s">
        <v>26</v>
      </c>
      <c r="L2913">
        <v>41.4</v>
      </c>
    </row>
    <row r="2914" spans="1:12" x14ac:dyDescent="0.3">
      <c r="A2914" t="s">
        <v>4694</v>
      </c>
      <c r="B2914">
        <v>16</v>
      </c>
      <c r="C2914">
        <v>6</v>
      </c>
      <c r="D2914">
        <v>2015</v>
      </c>
      <c r="E2914" t="s">
        <v>1641</v>
      </c>
      <c r="F2914" t="s">
        <v>30</v>
      </c>
      <c r="G2914" t="s">
        <v>1467</v>
      </c>
      <c r="H2914" t="s">
        <v>14</v>
      </c>
      <c r="I2914" t="s">
        <v>90</v>
      </c>
      <c r="J2914" t="s">
        <v>4696</v>
      </c>
      <c r="K2914" t="s">
        <v>26</v>
      </c>
      <c r="L2914">
        <v>35</v>
      </c>
    </row>
    <row r="2915" spans="1:12" x14ac:dyDescent="0.3">
      <c r="A2915" t="s">
        <v>4694</v>
      </c>
      <c r="B2915">
        <v>16</v>
      </c>
      <c r="C2915">
        <v>6</v>
      </c>
      <c r="D2915">
        <v>2015</v>
      </c>
      <c r="E2915" t="s">
        <v>1641</v>
      </c>
      <c r="F2915" t="s">
        <v>30</v>
      </c>
      <c r="G2915" t="s">
        <v>1467</v>
      </c>
      <c r="H2915" t="s">
        <v>14</v>
      </c>
      <c r="I2915" t="s">
        <v>90</v>
      </c>
      <c r="J2915" t="s">
        <v>284</v>
      </c>
      <c r="K2915" t="s">
        <v>26</v>
      </c>
      <c r="L2915">
        <v>39.552</v>
      </c>
    </row>
    <row r="2916" spans="1:12" x14ac:dyDescent="0.3">
      <c r="A2916" t="s">
        <v>4697</v>
      </c>
      <c r="B2916">
        <v>12</v>
      </c>
      <c r="C2916">
        <v>10</v>
      </c>
      <c r="D2916">
        <v>2016</v>
      </c>
      <c r="E2916" t="s">
        <v>1949</v>
      </c>
      <c r="F2916" t="s">
        <v>12</v>
      </c>
      <c r="G2916" t="s">
        <v>2180</v>
      </c>
      <c r="H2916" t="s">
        <v>14</v>
      </c>
      <c r="I2916" t="s">
        <v>61</v>
      </c>
      <c r="J2916" t="s">
        <v>4463</v>
      </c>
      <c r="K2916" t="s">
        <v>41</v>
      </c>
      <c r="L2916">
        <v>135.72</v>
      </c>
    </row>
    <row r="2917" spans="1:12" x14ac:dyDescent="0.3">
      <c r="A2917" t="s">
        <v>4697</v>
      </c>
      <c r="B2917">
        <v>12</v>
      </c>
      <c r="C2917">
        <v>10</v>
      </c>
      <c r="D2917">
        <v>2016</v>
      </c>
      <c r="E2917" t="s">
        <v>1949</v>
      </c>
      <c r="F2917" t="s">
        <v>12</v>
      </c>
      <c r="G2917" t="s">
        <v>2180</v>
      </c>
      <c r="H2917" t="s">
        <v>14</v>
      </c>
      <c r="I2917" t="s">
        <v>61</v>
      </c>
      <c r="J2917" t="s">
        <v>4344</v>
      </c>
      <c r="K2917" t="s">
        <v>26</v>
      </c>
      <c r="L2917">
        <v>12.56</v>
      </c>
    </row>
    <row r="2918" spans="1:12" x14ac:dyDescent="0.3">
      <c r="A2918" t="s">
        <v>4697</v>
      </c>
      <c r="B2918">
        <v>12</v>
      </c>
      <c r="C2918">
        <v>10</v>
      </c>
      <c r="D2918">
        <v>2016</v>
      </c>
      <c r="E2918" t="s">
        <v>1949</v>
      </c>
      <c r="F2918" t="s">
        <v>12</v>
      </c>
      <c r="G2918" t="s">
        <v>2180</v>
      </c>
      <c r="H2918" t="s">
        <v>14</v>
      </c>
      <c r="I2918" t="s">
        <v>61</v>
      </c>
      <c r="J2918" t="s">
        <v>2915</v>
      </c>
      <c r="K2918" t="s">
        <v>41</v>
      </c>
      <c r="L2918">
        <v>263.95999999999998</v>
      </c>
    </row>
    <row r="2919" spans="1:12" x14ac:dyDescent="0.3">
      <c r="A2919" t="s">
        <v>4698</v>
      </c>
      <c r="B2919">
        <v>27</v>
      </c>
      <c r="C2919">
        <v>8</v>
      </c>
      <c r="D2919">
        <v>2018</v>
      </c>
      <c r="E2919" t="s">
        <v>3457</v>
      </c>
      <c r="F2919" t="s">
        <v>119</v>
      </c>
      <c r="G2919" t="s">
        <v>2111</v>
      </c>
      <c r="H2919" t="s">
        <v>14</v>
      </c>
      <c r="I2919" t="s">
        <v>61</v>
      </c>
      <c r="J2919" t="s">
        <v>4699</v>
      </c>
      <c r="K2919" t="s">
        <v>26</v>
      </c>
      <c r="L2919">
        <v>5.952</v>
      </c>
    </row>
    <row r="2920" spans="1:12" x14ac:dyDescent="0.3">
      <c r="A2920" t="s">
        <v>4700</v>
      </c>
      <c r="B2920">
        <v>23</v>
      </c>
      <c r="C2920">
        <v>11</v>
      </c>
      <c r="D2920">
        <v>2017</v>
      </c>
      <c r="E2920" t="s">
        <v>4282</v>
      </c>
      <c r="F2920" t="s">
        <v>930</v>
      </c>
      <c r="G2920" t="s">
        <v>4270</v>
      </c>
      <c r="H2920" t="s">
        <v>23</v>
      </c>
      <c r="I2920" t="s">
        <v>90</v>
      </c>
      <c r="J2920" t="s">
        <v>4571</v>
      </c>
      <c r="K2920" t="s">
        <v>26</v>
      </c>
      <c r="L2920">
        <v>15.8</v>
      </c>
    </row>
    <row r="2921" spans="1:12" x14ac:dyDescent="0.3">
      <c r="A2921" t="s">
        <v>4700</v>
      </c>
      <c r="B2921">
        <v>23</v>
      </c>
      <c r="C2921">
        <v>11</v>
      </c>
      <c r="D2921">
        <v>2017</v>
      </c>
      <c r="E2921" t="s">
        <v>4282</v>
      </c>
      <c r="F2921" t="s">
        <v>930</v>
      </c>
      <c r="G2921" t="s">
        <v>4270</v>
      </c>
      <c r="H2921" t="s">
        <v>23</v>
      </c>
      <c r="I2921" t="s">
        <v>90</v>
      </c>
      <c r="J2921" t="s">
        <v>3361</v>
      </c>
      <c r="K2921" t="s">
        <v>17</v>
      </c>
      <c r="L2921">
        <v>14.368</v>
      </c>
    </row>
    <row r="2922" spans="1:12" x14ac:dyDescent="0.3">
      <c r="A2922" t="s">
        <v>4700</v>
      </c>
      <c r="B2922">
        <v>23</v>
      </c>
      <c r="C2922">
        <v>11</v>
      </c>
      <c r="D2922">
        <v>2017</v>
      </c>
      <c r="E2922" t="s">
        <v>4282</v>
      </c>
      <c r="F2922" t="s">
        <v>930</v>
      </c>
      <c r="G2922" t="s">
        <v>4270</v>
      </c>
      <c r="H2922" t="s">
        <v>23</v>
      </c>
      <c r="I2922" t="s">
        <v>90</v>
      </c>
      <c r="J2922" t="s">
        <v>2907</v>
      </c>
      <c r="K2922" t="s">
        <v>17</v>
      </c>
      <c r="L2922">
        <v>70.447999999999993</v>
      </c>
    </row>
    <row r="2923" spans="1:12" x14ac:dyDescent="0.3">
      <c r="A2923" t="s">
        <v>4701</v>
      </c>
      <c r="B2923">
        <v>30</v>
      </c>
      <c r="C2923">
        <v>1</v>
      </c>
      <c r="D2923">
        <v>2018</v>
      </c>
      <c r="E2923" t="s">
        <v>1806</v>
      </c>
      <c r="F2923" t="s">
        <v>930</v>
      </c>
      <c r="G2923" t="s">
        <v>2936</v>
      </c>
      <c r="H2923" t="s">
        <v>14</v>
      </c>
      <c r="I2923" t="s">
        <v>24</v>
      </c>
      <c r="J2923" t="s">
        <v>1590</v>
      </c>
      <c r="K2923" t="s">
        <v>26</v>
      </c>
      <c r="L2923">
        <v>129.30000000000001</v>
      </c>
    </row>
    <row r="2924" spans="1:12" x14ac:dyDescent="0.3">
      <c r="A2924" t="s">
        <v>4702</v>
      </c>
      <c r="B2924">
        <v>30</v>
      </c>
      <c r="C2924">
        <v>11</v>
      </c>
      <c r="D2924">
        <v>2016</v>
      </c>
      <c r="E2924" t="s">
        <v>980</v>
      </c>
      <c r="F2924" t="s">
        <v>12</v>
      </c>
      <c r="G2924" t="s">
        <v>3115</v>
      </c>
      <c r="H2924" t="s">
        <v>60</v>
      </c>
      <c r="I2924" t="s">
        <v>61</v>
      </c>
      <c r="J2924" t="s">
        <v>1809</v>
      </c>
      <c r="K2924" t="s">
        <v>26</v>
      </c>
      <c r="L2924">
        <v>3.8820000000000001</v>
      </c>
    </row>
    <row r="2925" spans="1:12" x14ac:dyDescent="0.3">
      <c r="A2925" t="s">
        <v>4703</v>
      </c>
      <c r="B2925">
        <v>28</v>
      </c>
      <c r="C2925">
        <v>6</v>
      </c>
      <c r="D2925">
        <v>2015</v>
      </c>
      <c r="E2925" t="s">
        <v>4704</v>
      </c>
      <c r="F2925" t="s">
        <v>30</v>
      </c>
      <c r="G2925" t="s">
        <v>2104</v>
      </c>
      <c r="H2925" t="s">
        <v>23</v>
      </c>
      <c r="I2925" t="s">
        <v>61</v>
      </c>
      <c r="J2925" t="s">
        <v>2450</v>
      </c>
      <c r="K2925" t="s">
        <v>26</v>
      </c>
      <c r="L2925">
        <v>6.08</v>
      </c>
    </row>
    <row r="2926" spans="1:12" x14ac:dyDescent="0.3">
      <c r="A2926" t="s">
        <v>4705</v>
      </c>
      <c r="B2926">
        <v>2</v>
      </c>
      <c r="C2926">
        <v>9</v>
      </c>
      <c r="D2926">
        <v>2015</v>
      </c>
      <c r="E2926" t="s">
        <v>2515</v>
      </c>
      <c r="F2926" t="s">
        <v>119</v>
      </c>
      <c r="G2926" t="s">
        <v>3994</v>
      </c>
      <c r="H2926" t="s">
        <v>14</v>
      </c>
      <c r="I2926" t="s">
        <v>90</v>
      </c>
      <c r="J2926" t="s">
        <v>2782</v>
      </c>
      <c r="K2926" t="s">
        <v>26</v>
      </c>
      <c r="L2926">
        <v>19.899999999999999</v>
      </c>
    </row>
    <row r="2927" spans="1:12" x14ac:dyDescent="0.3">
      <c r="A2927" t="s">
        <v>4705</v>
      </c>
      <c r="B2927">
        <v>2</v>
      </c>
      <c r="C2927">
        <v>9</v>
      </c>
      <c r="D2927">
        <v>2015</v>
      </c>
      <c r="E2927" t="s">
        <v>2515</v>
      </c>
      <c r="F2927" t="s">
        <v>119</v>
      </c>
      <c r="G2927" t="s">
        <v>3994</v>
      </c>
      <c r="H2927" t="s">
        <v>14</v>
      </c>
      <c r="I2927" t="s">
        <v>90</v>
      </c>
      <c r="J2927" t="s">
        <v>4706</v>
      </c>
      <c r="K2927" t="s">
        <v>17</v>
      </c>
      <c r="L2927">
        <v>70.709999999999994</v>
      </c>
    </row>
    <row r="2928" spans="1:12" x14ac:dyDescent="0.3">
      <c r="A2928" t="s">
        <v>4707</v>
      </c>
      <c r="B2928">
        <v>10</v>
      </c>
      <c r="C2928">
        <v>7</v>
      </c>
      <c r="D2928">
        <v>2018</v>
      </c>
      <c r="E2928" t="s">
        <v>3975</v>
      </c>
      <c r="F2928" t="s">
        <v>12</v>
      </c>
      <c r="G2928" t="s">
        <v>4708</v>
      </c>
      <c r="H2928" t="s">
        <v>14</v>
      </c>
      <c r="I2928" t="s">
        <v>15</v>
      </c>
      <c r="J2928" t="s">
        <v>4675</v>
      </c>
      <c r="K2928" t="s">
        <v>17</v>
      </c>
      <c r="L2928">
        <v>18.84</v>
      </c>
    </row>
    <row r="2929" spans="1:12" x14ac:dyDescent="0.3">
      <c r="A2929" t="s">
        <v>4709</v>
      </c>
      <c r="B2929">
        <v>4</v>
      </c>
      <c r="C2929">
        <v>6</v>
      </c>
      <c r="D2929">
        <v>2018</v>
      </c>
      <c r="E2929" t="s">
        <v>1210</v>
      </c>
      <c r="F2929" t="s">
        <v>30</v>
      </c>
      <c r="G2929" t="s">
        <v>3761</v>
      </c>
      <c r="H2929" t="s">
        <v>14</v>
      </c>
      <c r="I2929" t="s">
        <v>61</v>
      </c>
      <c r="J2929" t="s">
        <v>2442</v>
      </c>
      <c r="K2929" t="s">
        <v>26</v>
      </c>
      <c r="L2929">
        <v>8.64</v>
      </c>
    </row>
    <row r="2930" spans="1:12" x14ac:dyDescent="0.3">
      <c r="A2930" t="s">
        <v>4710</v>
      </c>
      <c r="B2930">
        <v>19</v>
      </c>
      <c r="C2930">
        <v>10</v>
      </c>
      <c r="D2930">
        <v>2018</v>
      </c>
      <c r="E2930" t="s">
        <v>262</v>
      </c>
      <c r="F2930" t="s">
        <v>30</v>
      </c>
      <c r="G2930" t="s">
        <v>1680</v>
      </c>
      <c r="H2930" t="s">
        <v>60</v>
      </c>
      <c r="I2930" t="s">
        <v>15</v>
      </c>
      <c r="J2930" t="s">
        <v>901</v>
      </c>
      <c r="K2930" t="s">
        <v>26</v>
      </c>
      <c r="L2930">
        <v>1633.1880000000001</v>
      </c>
    </row>
    <row r="2931" spans="1:12" x14ac:dyDescent="0.3">
      <c r="A2931" t="s">
        <v>4711</v>
      </c>
      <c r="B2931">
        <v>18</v>
      </c>
      <c r="C2931">
        <v>11</v>
      </c>
      <c r="D2931">
        <v>2018</v>
      </c>
      <c r="E2931" t="s">
        <v>1373</v>
      </c>
      <c r="F2931" t="s">
        <v>30</v>
      </c>
      <c r="G2931" t="s">
        <v>2967</v>
      </c>
      <c r="H2931" t="s">
        <v>60</v>
      </c>
      <c r="I2931" t="s">
        <v>61</v>
      </c>
      <c r="J2931" t="s">
        <v>1811</v>
      </c>
      <c r="K2931" t="s">
        <v>17</v>
      </c>
      <c r="L2931">
        <v>19.760000000000002</v>
      </c>
    </row>
    <row r="2932" spans="1:12" x14ac:dyDescent="0.3">
      <c r="A2932" t="s">
        <v>4712</v>
      </c>
      <c r="B2932">
        <v>8</v>
      </c>
      <c r="C2932">
        <v>8</v>
      </c>
      <c r="D2932">
        <v>2016</v>
      </c>
      <c r="E2932" t="s">
        <v>4066</v>
      </c>
      <c r="F2932" t="s">
        <v>930</v>
      </c>
      <c r="G2932" t="s">
        <v>4301</v>
      </c>
      <c r="H2932" t="s">
        <v>14</v>
      </c>
      <c r="I2932" t="s">
        <v>24</v>
      </c>
      <c r="J2932" t="s">
        <v>2704</v>
      </c>
      <c r="K2932" t="s">
        <v>26</v>
      </c>
      <c r="L2932">
        <v>6.6079999999999997</v>
      </c>
    </row>
    <row r="2933" spans="1:12" x14ac:dyDescent="0.3">
      <c r="A2933" t="s">
        <v>4712</v>
      </c>
      <c r="B2933">
        <v>8</v>
      </c>
      <c r="C2933">
        <v>8</v>
      </c>
      <c r="D2933">
        <v>2016</v>
      </c>
      <c r="E2933" t="s">
        <v>4066</v>
      </c>
      <c r="F2933" t="s">
        <v>930</v>
      </c>
      <c r="G2933" t="s">
        <v>4301</v>
      </c>
      <c r="H2933" t="s">
        <v>14</v>
      </c>
      <c r="I2933" t="s">
        <v>24</v>
      </c>
      <c r="J2933" t="s">
        <v>733</v>
      </c>
      <c r="K2933" t="s">
        <v>26</v>
      </c>
      <c r="L2933">
        <v>7.28</v>
      </c>
    </row>
    <row r="2934" spans="1:12" x14ac:dyDescent="0.3">
      <c r="A2934" t="s">
        <v>4712</v>
      </c>
      <c r="B2934">
        <v>8</v>
      </c>
      <c r="C2934">
        <v>8</v>
      </c>
      <c r="D2934">
        <v>2016</v>
      </c>
      <c r="E2934" t="s">
        <v>4066</v>
      </c>
      <c r="F2934" t="s">
        <v>930</v>
      </c>
      <c r="G2934" t="s">
        <v>4301</v>
      </c>
      <c r="H2934" t="s">
        <v>14</v>
      </c>
      <c r="I2934" t="s">
        <v>24</v>
      </c>
      <c r="J2934" t="s">
        <v>922</v>
      </c>
      <c r="K2934" t="s">
        <v>17</v>
      </c>
      <c r="L2934">
        <v>144.78399999999999</v>
      </c>
    </row>
    <row r="2935" spans="1:12" x14ac:dyDescent="0.3">
      <c r="A2935" t="s">
        <v>4713</v>
      </c>
      <c r="B2935">
        <v>6</v>
      </c>
      <c r="C2935">
        <v>12</v>
      </c>
      <c r="D2935">
        <v>2017</v>
      </c>
      <c r="E2935" t="s">
        <v>2713</v>
      </c>
      <c r="F2935" t="s">
        <v>30</v>
      </c>
      <c r="G2935" t="s">
        <v>1374</v>
      </c>
      <c r="H2935" t="s">
        <v>14</v>
      </c>
      <c r="I2935" t="s">
        <v>24</v>
      </c>
      <c r="J2935" t="s">
        <v>2862</v>
      </c>
      <c r="K2935" t="s">
        <v>41</v>
      </c>
      <c r="L2935">
        <v>156.792</v>
      </c>
    </row>
    <row r="2936" spans="1:12" x14ac:dyDescent="0.3">
      <c r="A2936" t="s">
        <v>4713</v>
      </c>
      <c r="B2936">
        <v>6</v>
      </c>
      <c r="C2936">
        <v>12</v>
      </c>
      <c r="D2936">
        <v>2017</v>
      </c>
      <c r="E2936" t="s">
        <v>2713</v>
      </c>
      <c r="F2936" t="s">
        <v>30</v>
      </c>
      <c r="G2936" t="s">
        <v>1374</v>
      </c>
      <c r="H2936" t="s">
        <v>14</v>
      </c>
      <c r="I2936" t="s">
        <v>24</v>
      </c>
      <c r="J2936" t="s">
        <v>4429</v>
      </c>
      <c r="K2936" t="s">
        <v>41</v>
      </c>
      <c r="L2936">
        <v>431.976</v>
      </c>
    </row>
    <row r="2937" spans="1:12" x14ac:dyDescent="0.3">
      <c r="A2937" t="s">
        <v>4713</v>
      </c>
      <c r="B2937">
        <v>6</v>
      </c>
      <c r="C2937">
        <v>12</v>
      </c>
      <c r="D2937">
        <v>2017</v>
      </c>
      <c r="E2937" t="s">
        <v>2713</v>
      </c>
      <c r="F2937" t="s">
        <v>30</v>
      </c>
      <c r="G2937" t="s">
        <v>1374</v>
      </c>
      <c r="H2937" t="s">
        <v>14</v>
      </c>
      <c r="I2937" t="s">
        <v>24</v>
      </c>
      <c r="J2937" t="s">
        <v>252</v>
      </c>
      <c r="K2937" t="s">
        <v>26</v>
      </c>
      <c r="L2937">
        <v>35.89</v>
      </c>
    </row>
    <row r="2938" spans="1:12" x14ac:dyDescent="0.3">
      <c r="A2938" t="s">
        <v>4713</v>
      </c>
      <c r="B2938">
        <v>6</v>
      </c>
      <c r="C2938">
        <v>12</v>
      </c>
      <c r="D2938">
        <v>2017</v>
      </c>
      <c r="E2938" t="s">
        <v>2713</v>
      </c>
      <c r="F2938" t="s">
        <v>30</v>
      </c>
      <c r="G2938" t="s">
        <v>1374</v>
      </c>
      <c r="H2938" t="s">
        <v>14</v>
      </c>
      <c r="I2938" t="s">
        <v>24</v>
      </c>
      <c r="J2938" t="s">
        <v>1944</v>
      </c>
      <c r="K2938" t="s">
        <v>26</v>
      </c>
      <c r="L2938">
        <v>47.207999999999998</v>
      </c>
    </row>
    <row r="2939" spans="1:12" x14ac:dyDescent="0.3">
      <c r="A2939" t="s">
        <v>4713</v>
      </c>
      <c r="B2939">
        <v>6</v>
      </c>
      <c r="C2939">
        <v>12</v>
      </c>
      <c r="D2939">
        <v>2017</v>
      </c>
      <c r="E2939" t="s">
        <v>2713</v>
      </c>
      <c r="F2939" t="s">
        <v>30</v>
      </c>
      <c r="G2939" t="s">
        <v>1374</v>
      </c>
      <c r="H2939" t="s">
        <v>14</v>
      </c>
      <c r="I2939" t="s">
        <v>24</v>
      </c>
      <c r="J2939" t="s">
        <v>401</v>
      </c>
      <c r="K2939" t="s">
        <v>26</v>
      </c>
      <c r="L2939">
        <v>248.08</v>
      </c>
    </row>
    <row r="2940" spans="1:12" x14ac:dyDescent="0.3">
      <c r="A2940" t="s">
        <v>4713</v>
      </c>
      <c r="B2940">
        <v>6</v>
      </c>
      <c r="C2940">
        <v>12</v>
      </c>
      <c r="D2940">
        <v>2017</v>
      </c>
      <c r="E2940" t="s">
        <v>2713</v>
      </c>
      <c r="F2940" t="s">
        <v>30</v>
      </c>
      <c r="G2940" t="s">
        <v>1374</v>
      </c>
      <c r="H2940" t="s">
        <v>14</v>
      </c>
      <c r="I2940" t="s">
        <v>24</v>
      </c>
      <c r="J2940" t="s">
        <v>210</v>
      </c>
      <c r="K2940" t="s">
        <v>26</v>
      </c>
      <c r="L2940">
        <v>189.7</v>
      </c>
    </row>
    <row r="2941" spans="1:12" x14ac:dyDescent="0.3">
      <c r="A2941" t="s">
        <v>4713</v>
      </c>
      <c r="B2941">
        <v>6</v>
      </c>
      <c r="C2941">
        <v>12</v>
      </c>
      <c r="D2941">
        <v>2017</v>
      </c>
      <c r="E2941" t="s">
        <v>2713</v>
      </c>
      <c r="F2941" t="s">
        <v>30</v>
      </c>
      <c r="G2941" t="s">
        <v>1374</v>
      </c>
      <c r="H2941" t="s">
        <v>14</v>
      </c>
      <c r="I2941" t="s">
        <v>24</v>
      </c>
      <c r="J2941" t="s">
        <v>1253</v>
      </c>
      <c r="K2941" t="s">
        <v>26</v>
      </c>
      <c r="L2941">
        <v>59.808</v>
      </c>
    </row>
    <row r="2942" spans="1:12" x14ac:dyDescent="0.3">
      <c r="A2942" t="s">
        <v>4714</v>
      </c>
      <c r="B2942">
        <v>25</v>
      </c>
      <c r="C2942">
        <v>3</v>
      </c>
      <c r="D2942">
        <v>2018</v>
      </c>
      <c r="E2942" t="s">
        <v>1169</v>
      </c>
      <c r="F2942" t="s">
        <v>30</v>
      </c>
      <c r="G2942" t="s">
        <v>1549</v>
      </c>
      <c r="H2942" t="s">
        <v>23</v>
      </c>
      <c r="I2942" t="s">
        <v>61</v>
      </c>
      <c r="J2942" t="s">
        <v>4715</v>
      </c>
      <c r="K2942" t="s">
        <v>17</v>
      </c>
      <c r="L2942">
        <v>90.99</v>
      </c>
    </row>
    <row r="2943" spans="1:12" x14ac:dyDescent="0.3">
      <c r="A2943" t="s">
        <v>4714</v>
      </c>
      <c r="B2943">
        <v>25</v>
      </c>
      <c r="C2943">
        <v>3</v>
      </c>
      <c r="D2943">
        <v>2018</v>
      </c>
      <c r="E2943" t="s">
        <v>1169</v>
      </c>
      <c r="F2943" t="s">
        <v>30</v>
      </c>
      <c r="G2943" t="s">
        <v>1549</v>
      </c>
      <c r="H2943" t="s">
        <v>23</v>
      </c>
      <c r="I2943" t="s">
        <v>61</v>
      </c>
      <c r="J2943" t="s">
        <v>1835</v>
      </c>
      <c r="K2943" t="s">
        <v>17</v>
      </c>
      <c r="L2943">
        <v>1526.56</v>
      </c>
    </row>
    <row r="2944" spans="1:12" x14ac:dyDescent="0.3">
      <c r="A2944" t="s">
        <v>4714</v>
      </c>
      <c r="B2944">
        <v>25</v>
      </c>
      <c r="C2944">
        <v>3</v>
      </c>
      <c r="D2944">
        <v>2018</v>
      </c>
      <c r="E2944" t="s">
        <v>1169</v>
      </c>
      <c r="F2944" t="s">
        <v>30</v>
      </c>
      <c r="G2944" t="s">
        <v>1549</v>
      </c>
      <c r="H2944" t="s">
        <v>23</v>
      </c>
      <c r="I2944" t="s">
        <v>61</v>
      </c>
      <c r="J2944" t="s">
        <v>2410</v>
      </c>
      <c r="K2944" t="s">
        <v>17</v>
      </c>
      <c r="L2944">
        <v>368.97</v>
      </c>
    </row>
    <row r="2945" spans="1:12" x14ac:dyDescent="0.3">
      <c r="A2945" t="s">
        <v>4716</v>
      </c>
      <c r="B2945">
        <v>19</v>
      </c>
      <c r="C2945">
        <v>11</v>
      </c>
      <c r="D2945">
        <v>2018</v>
      </c>
      <c r="E2945" t="s">
        <v>1373</v>
      </c>
      <c r="F2945" t="s">
        <v>30</v>
      </c>
      <c r="G2945" t="s">
        <v>3175</v>
      </c>
      <c r="H2945" t="s">
        <v>14</v>
      </c>
      <c r="I2945" t="s">
        <v>24</v>
      </c>
      <c r="J2945" t="s">
        <v>852</v>
      </c>
      <c r="K2945" t="s">
        <v>26</v>
      </c>
      <c r="L2945">
        <v>305.01</v>
      </c>
    </row>
    <row r="2946" spans="1:12" x14ac:dyDescent="0.3">
      <c r="A2946" t="s">
        <v>4716</v>
      </c>
      <c r="B2946">
        <v>19</v>
      </c>
      <c r="C2946">
        <v>11</v>
      </c>
      <c r="D2946">
        <v>2018</v>
      </c>
      <c r="E2946" t="s">
        <v>1373</v>
      </c>
      <c r="F2946" t="s">
        <v>30</v>
      </c>
      <c r="G2946" t="s">
        <v>3175</v>
      </c>
      <c r="H2946" t="s">
        <v>14</v>
      </c>
      <c r="I2946" t="s">
        <v>24</v>
      </c>
      <c r="J2946" t="s">
        <v>4717</v>
      </c>
      <c r="K2946" t="s">
        <v>17</v>
      </c>
      <c r="L2946">
        <v>18.7</v>
      </c>
    </row>
    <row r="2947" spans="1:12" x14ac:dyDescent="0.3">
      <c r="A2947" t="s">
        <v>4718</v>
      </c>
      <c r="B2947">
        <v>4</v>
      </c>
      <c r="C2947">
        <v>11</v>
      </c>
      <c r="D2947">
        <v>2017</v>
      </c>
      <c r="E2947" t="s">
        <v>2881</v>
      </c>
      <c r="F2947" t="s">
        <v>119</v>
      </c>
      <c r="G2947" t="s">
        <v>1788</v>
      </c>
      <c r="H2947" t="s">
        <v>14</v>
      </c>
      <c r="I2947" t="s">
        <v>24</v>
      </c>
      <c r="J2947" t="s">
        <v>1398</v>
      </c>
      <c r="K2947" t="s">
        <v>17</v>
      </c>
      <c r="L2947">
        <v>38.29</v>
      </c>
    </row>
    <row r="2948" spans="1:12" x14ac:dyDescent="0.3">
      <c r="A2948" t="s">
        <v>4719</v>
      </c>
      <c r="B2948">
        <v>14</v>
      </c>
      <c r="C2948">
        <v>12</v>
      </c>
      <c r="D2948">
        <v>2018</v>
      </c>
      <c r="E2948" t="s">
        <v>2455</v>
      </c>
      <c r="F2948" t="s">
        <v>30</v>
      </c>
      <c r="G2948" t="s">
        <v>3101</v>
      </c>
      <c r="H2948" t="s">
        <v>60</v>
      </c>
      <c r="I2948" t="s">
        <v>24</v>
      </c>
      <c r="J2948" t="s">
        <v>4720</v>
      </c>
      <c r="K2948" t="s">
        <v>17</v>
      </c>
      <c r="L2948">
        <v>26.25</v>
      </c>
    </row>
    <row r="2949" spans="1:12" x14ac:dyDescent="0.3">
      <c r="A2949" t="s">
        <v>4719</v>
      </c>
      <c r="B2949">
        <v>14</v>
      </c>
      <c r="C2949">
        <v>12</v>
      </c>
      <c r="D2949">
        <v>2018</v>
      </c>
      <c r="E2949" t="s">
        <v>2455</v>
      </c>
      <c r="F2949" t="s">
        <v>30</v>
      </c>
      <c r="G2949" t="s">
        <v>3101</v>
      </c>
      <c r="H2949" t="s">
        <v>60</v>
      </c>
      <c r="I2949" t="s">
        <v>24</v>
      </c>
      <c r="J2949" t="s">
        <v>4721</v>
      </c>
      <c r="K2949" t="s">
        <v>26</v>
      </c>
      <c r="L2949">
        <v>64.959999999999994</v>
      </c>
    </row>
    <row r="2950" spans="1:12" x14ac:dyDescent="0.3">
      <c r="A2950" t="s">
        <v>4719</v>
      </c>
      <c r="B2950">
        <v>14</v>
      </c>
      <c r="C2950">
        <v>12</v>
      </c>
      <c r="D2950">
        <v>2018</v>
      </c>
      <c r="E2950" t="s">
        <v>2455</v>
      </c>
      <c r="F2950" t="s">
        <v>30</v>
      </c>
      <c r="G2950" t="s">
        <v>3101</v>
      </c>
      <c r="H2950" t="s">
        <v>60</v>
      </c>
      <c r="I2950" t="s">
        <v>24</v>
      </c>
      <c r="J2950" t="s">
        <v>2227</v>
      </c>
      <c r="K2950" t="s">
        <v>26</v>
      </c>
      <c r="L2950">
        <v>43.7</v>
      </c>
    </row>
    <row r="2951" spans="1:12" x14ac:dyDescent="0.3">
      <c r="A2951" t="s">
        <v>4722</v>
      </c>
      <c r="B2951">
        <v>12</v>
      </c>
      <c r="C2951">
        <v>11</v>
      </c>
      <c r="D2951">
        <v>2018</v>
      </c>
      <c r="E2951" t="s">
        <v>287</v>
      </c>
      <c r="F2951" t="s">
        <v>930</v>
      </c>
      <c r="G2951" t="s">
        <v>4723</v>
      </c>
      <c r="H2951" t="s">
        <v>60</v>
      </c>
      <c r="I2951" t="s">
        <v>24</v>
      </c>
      <c r="J2951" t="s">
        <v>604</v>
      </c>
      <c r="K2951" t="s">
        <v>41</v>
      </c>
      <c r="L2951">
        <v>41.6</v>
      </c>
    </row>
    <row r="2952" spans="1:12" x14ac:dyDescent="0.3">
      <c r="A2952" t="s">
        <v>4722</v>
      </c>
      <c r="B2952">
        <v>12</v>
      </c>
      <c r="C2952">
        <v>11</v>
      </c>
      <c r="D2952">
        <v>2018</v>
      </c>
      <c r="E2952" t="s">
        <v>287</v>
      </c>
      <c r="F2952" t="s">
        <v>930</v>
      </c>
      <c r="G2952" t="s">
        <v>4723</v>
      </c>
      <c r="H2952" t="s">
        <v>60</v>
      </c>
      <c r="I2952" t="s">
        <v>24</v>
      </c>
      <c r="J2952" t="s">
        <v>3721</v>
      </c>
      <c r="K2952" t="s">
        <v>26</v>
      </c>
      <c r="L2952">
        <v>23.12</v>
      </c>
    </row>
    <row r="2953" spans="1:12" x14ac:dyDescent="0.3">
      <c r="A2953" t="s">
        <v>4722</v>
      </c>
      <c r="B2953">
        <v>12</v>
      </c>
      <c r="C2953">
        <v>11</v>
      </c>
      <c r="D2953">
        <v>2018</v>
      </c>
      <c r="E2953" t="s">
        <v>287</v>
      </c>
      <c r="F2953" t="s">
        <v>930</v>
      </c>
      <c r="G2953" t="s">
        <v>4723</v>
      </c>
      <c r="H2953" t="s">
        <v>60</v>
      </c>
      <c r="I2953" t="s">
        <v>24</v>
      </c>
      <c r="J2953" t="s">
        <v>4724</v>
      </c>
      <c r="K2953" t="s">
        <v>17</v>
      </c>
      <c r="L2953">
        <v>113.88800000000001</v>
      </c>
    </row>
    <row r="2954" spans="1:12" x14ac:dyDescent="0.3">
      <c r="A2954" t="s">
        <v>4722</v>
      </c>
      <c r="B2954">
        <v>12</v>
      </c>
      <c r="C2954">
        <v>11</v>
      </c>
      <c r="D2954">
        <v>2018</v>
      </c>
      <c r="E2954" t="s">
        <v>287</v>
      </c>
      <c r="F2954" t="s">
        <v>930</v>
      </c>
      <c r="G2954" t="s">
        <v>4723</v>
      </c>
      <c r="H2954" t="s">
        <v>60</v>
      </c>
      <c r="I2954" t="s">
        <v>24</v>
      </c>
      <c r="J2954" t="s">
        <v>4725</v>
      </c>
      <c r="K2954" t="s">
        <v>17</v>
      </c>
      <c r="L2954">
        <v>113.568</v>
      </c>
    </row>
    <row r="2955" spans="1:12" x14ac:dyDescent="0.3">
      <c r="A2955" t="s">
        <v>4722</v>
      </c>
      <c r="B2955">
        <v>12</v>
      </c>
      <c r="C2955">
        <v>11</v>
      </c>
      <c r="D2955">
        <v>2018</v>
      </c>
      <c r="E2955" t="s">
        <v>287</v>
      </c>
      <c r="F2955" t="s">
        <v>930</v>
      </c>
      <c r="G2955" t="s">
        <v>4723</v>
      </c>
      <c r="H2955" t="s">
        <v>60</v>
      </c>
      <c r="I2955" t="s">
        <v>24</v>
      </c>
      <c r="J2955" t="s">
        <v>1416</v>
      </c>
      <c r="K2955" t="s">
        <v>41</v>
      </c>
      <c r="L2955">
        <v>7.92</v>
      </c>
    </row>
    <row r="2956" spans="1:12" x14ac:dyDescent="0.3">
      <c r="A2956" t="s">
        <v>4722</v>
      </c>
      <c r="B2956">
        <v>12</v>
      </c>
      <c r="C2956">
        <v>11</v>
      </c>
      <c r="D2956">
        <v>2018</v>
      </c>
      <c r="E2956" t="s">
        <v>287</v>
      </c>
      <c r="F2956" t="s">
        <v>930</v>
      </c>
      <c r="G2956" t="s">
        <v>4723</v>
      </c>
      <c r="H2956" t="s">
        <v>60</v>
      </c>
      <c r="I2956" t="s">
        <v>24</v>
      </c>
      <c r="J2956" t="s">
        <v>4726</v>
      </c>
      <c r="K2956" t="s">
        <v>41</v>
      </c>
      <c r="L2956">
        <v>671.98400000000004</v>
      </c>
    </row>
    <row r="2957" spans="1:12" x14ac:dyDescent="0.3">
      <c r="A2957" t="s">
        <v>4727</v>
      </c>
      <c r="B2957">
        <v>18</v>
      </c>
      <c r="C2957">
        <v>8</v>
      </c>
      <c r="D2957">
        <v>2017</v>
      </c>
      <c r="E2957" t="s">
        <v>4728</v>
      </c>
      <c r="F2957" t="s">
        <v>30</v>
      </c>
      <c r="G2957" t="s">
        <v>362</v>
      </c>
      <c r="H2957" t="s">
        <v>23</v>
      </c>
      <c r="I2957" t="s">
        <v>90</v>
      </c>
      <c r="J2957" t="s">
        <v>2598</v>
      </c>
      <c r="K2957" t="s">
        <v>41</v>
      </c>
      <c r="L2957">
        <v>39.99</v>
      </c>
    </row>
    <row r="2958" spans="1:12" x14ac:dyDescent="0.3">
      <c r="A2958" t="s">
        <v>4729</v>
      </c>
      <c r="B2958">
        <v>27</v>
      </c>
      <c r="C2958">
        <v>6</v>
      </c>
      <c r="D2958">
        <v>2018</v>
      </c>
      <c r="E2958" t="s">
        <v>2512</v>
      </c>
      <c r="F2958" t="s">
        <v>30</v>
      </c>
      <c r="G2958" t="s">
        <v>4730</v>
      </c>
      <c r="H2958" t="s">
        <v>60</v>
      </c>
      <c r="I2958" t="s">
        <v>90</v>
      </c>
      <c r="J2958" t="s">
        <v>1340</v>
      </c>
      <c r="K2958" t="s">
        <v>17</v>
      </c>
      <c r="L2958">
        <v>191.64599999999999</v>
      </c>
    </row>
    <row r="2959" spans="1:12" x14ac:dyDescent="0.3">
      <c r="A2959" t="s">
        <v>4731</v>
      </c>
      <c r="B2959">
        <v>4</v>
      </c>
      <c r="C2959">
        <v>5</v>
      </c>
      <c r="D2959">
        <v>2018</v>
      </c>
      <c r="E2959" t="s">
        <v>2822</v>
      </c>
      <c r="F2959" t="s">
        <v>30</v>
      </c>
      <c r="G2959" t="s">
        <v>804</v>
      </c>
      <c r="H2959" t="s">
        <v>14</v>
      </c>
      <c r="I2959" t="s">
        <v>90</v>
      </c>
      <c r="J2959" t="s">
        <v>42</v>
      </c>
      <c r="K2959" t="s">
        <v>26</v>
      </c>
      <c r="L2959">
        <v>2.3130000000000002</v>
      </c>
    </row>
    <row r="2960" spans="1:12" x14ac:dyDescent="0.3">
      <c r="A2960" t="s">
        <v>4732</v>
      </c>
      <c r="B2960">
        <v>24</v>
      </c>
      <c r="C2960">
        <v>12</v>
      </c>
      <c r="D2960">
        <v>2016</v>
      </c>
      <c r="E2960" t="s">
        <v>3806</v>
      </c>
      <c r="F2960" t="s">
        <v>30</v>
      </c>
      <c r="G2960" t="s">
        <v>2833</v>
      </c>
      <c r="H2960" t="s">
        <v>14</v>
      </c>
      <c r="I2960" t="s">
        <v>24</v>
      </c>
      <c r="J2960" t="s">
        <v>2365</v>
      </c>
      <c r="K2960" t="s">
        <v>26</v>
      </c>
      <c r="L2960">
        <v>19.936</v>
      </c>
    </row>
    <row r="2961" spans="1:12" x14ac:dyDescent="0.3">
      <c r="A2961" t="s">
        <v>4732</v>
      </c>
      <c r="B2961">
        <v>24</v>
      </c>
      <c r="C2961">
        <v>12</v>
      </c>
      <c r="D2961">
        <v>2016</v>
      </c>
      <c r="E2961" t="s">
        <v>3806</v>
      </c>
      <c r="F2961" t="s">
        <v>30</v>
      </c>
      <c r="G2961" t="s">
        <v>2833</v>
      </c>
      <c r="H2961" t="s">
        <v>14</v>
      </c>
      <c r="I2961" t="s">
        <v>24</v>
      </c>
      <c r="J2961" t="s">
        <v>779</v>
      </c>
      <c r="K2961" t="s">
        <v>26</v>
      </c>
      <c r="L2961">
        <v>45.92</v>
      </c>
    </row>
    <row r="2962" spans="1:12" x14ac:dyDescent="0.3">
      <c r="A2962" t="s">
        <v>4733</v>
      </c>
      <c r="B2962">
        <v>26</v>
      </c>
      <c r="C2962">
        <v>4</v>
      </c>
      <c r="D2962">
        <v>2018</v>
      </c>
      <c r="E2962" t="s">
        <v>4734</v>
      </c>
      <c r="F2962" t="s">
        <v>30</v>
      </c>
      <c r="G2962" t="s">
        <v>1106</v>
      </c>
      <c r="H2962" t="s">
        <v>60</v>
      </c>
      <c r="I2962" t="s">
        <v>24</v>
      </c>
      <c r="J2962" t="s">
        <v>2925</v>
      </c>
      <c r="K2962" t="s">
        <v>26</v>
      </c>
      <c r="L2962">
        <v>20.34</v>
      </c>
    </row>
    <row r="2963" spans="1:12" x14ac:dyDescent="0.3">
      <c r="A2963" t="s">
        <v>4733</v>
      </c>
      <c r="B2963">
        <v>26</v>
      </c>
      <c r="C2963">
        <v>4</v>
      </c>
      <c r="D2963">
        <v>2018</v>
      </c>
      <c r="E2963" t="s">
        <v>4734</v>
      </c>
      <c r="F2963" t="s">
        <v>30</v>
      </c>
      <c r="G2963" t="s">
        <v>1106</v>
      </c>
      <c r="H2963" t="s">
        <v>60</v>
      </c>
      <c r="I2963" t="s">
        <v>24</v>
      </c>
      <c r="J2963" t="s">
        <v>3419</v>
      </c>
      <c r="K2963" t="s">
        <v>26</v>
      </c>
      <c r="L2963">
        <v>39.28</v>
      </c>
    </row>
    <row r="2964" spans="1:12" x14ac:dyDescent="0.3">
      <c r="A2964" t="s">
        <v>4735</v>
      </c>
      <c r="B2964">
        <v>16</v>
      </c>
      <c r="C2964">
        <v>12</v>
      </c>
      <c r="D2964">
        <v>2018</v>
      </c>
      <c r="E2964" t="s">
        <v>581</v>
      </c>
      <c r="F2964" t="s">
        <v>12</v>
      </c>
      <c r="G2964" t="s">
        <v>4737</v>
      </c>
      <c r="H2964" t="s">
        <v>23</v>
      </c>
      <c r="I2964" t="s">
        <v>24</v>
      </c>
      <c r="J2964" t="s">
        <v>91</v>
      </c>
      <c r="K2964" t="s">
        <v>17</v>
      </c>
      <c r="L2964">
        <v>81.567999999999998</v>
      </c>
    </row>
    <row r="2965" spans="1:12" x14ac:dyDescent="0.3">
      <c r="A2965" t="s">
        <v>4735</v>
      </c>
      <c r="B2965">
        <v>16</v>
      </c>
      <c r="C2965">
        <v>12</v>
      </c>
      <c r="D2965">
        <v>2018</v>
      </c>
      <c r="E2965" t="s">
        <v>581</v>
      </c>
      <c r="F2965" t="s">
        <v>12</v>
      </c>
      <c r="G2965" t="s">
        <v>4737</v>
      </c>
      <c r="H2965" t="s">
        <v>23</v>
      </c>
      <c r="I2965" t="s">
        <v>24</v>
      </c>
      <c r="J2965" t="s">
        <v>495</v>
      </c>
      <c r="K2965" t="s">
        <v>17</v>
      </c>
      <c r="L2965">
        <v>97.183999999999997</v>
      </c>
    </row>
    <row r="2966" spans="1:12" x14ac:dyDescent="0.3">
      <c r="A2966" t="s">
        <v>4735</v>
      </c>
      <c r="B2966">
        <v>16</v>
      </c>
      <c r="C2966">
        <v>12</v>
      </c>
      <c r="D2966">
        <v>2018</v>
      </c>
      <c r="E2966" t="s">
        <v>581</v>
      </c>
      <c r="F2966" t="s">
        <v>12</v>
      </c>
      <c r="G2966" t="s">
        <v>4737</v>
      </c>
      <c r="H2966" t="s">
        <v>23</v>
      </c>
      <c r="I2966" t="s">
        <v>24</v>
      </c>
      <c r="J2966" t="s">
        <v>1495</v>
      </c>
      <c r="K2966" t="s">
        <v>26</v>
      </c>
      <c r="L2966">
        <v>24.32</v>
      </c>
    </row>
    <row r="2967" spans="1:12" x14ac:dyDescent="0.3">
      <c r="A2967" t="s">
        <v>4735</v>
      </c>
      <c r="B2967">
        <v>16</v>
      </c>
      <c r="C2967">
        <v>12</v>
      </c>
      <c r="D2967">
        <v>2018</v>
      </c>
      <c r="E2967" t="s">
        <v>581</v>
      </c>
      <c r="F2967" t="s">
        <v>12</v>
      </c>
      <c r="G2967" t="s">
        <v>4737</v>
      </c>
      <c r="H2967" t="s">
        <v>23</v>
      </c>
      <c r="I2967" t="s">
        <v>24</v>
      </c>
      <c r="J2967" t="s">
        <v>4738</v>
      </c>
      <c r="K2967" t="s">
        <v>17</v>
      </c>
      <c r="L2967">
        <v>18.96</v>
      </c>
    </row>
    <row r="2968" spans="1:12" x14ac:dyDescent="0.3">
      <c r="A2968" t="s">
        <v>4739</v>
      </c>
      <c r="B2968">
        <v>27</v>
      </c>
      <c r="C2968">
        <v>12</v>
      </c>
      <c r="D2968">
        <v>2015</v>
      </c>
      <c r="E2968" t="s">
        <v>1504</v>
      </c>
      <c r="F2968" t="s">
        <v>30</v>
      </c>
      <c r="G2968" t="s">
        <v>3031</v>
      </c>
      <c r="H2968" t="s">
        <v>14</v>
      </c>
      <c r="I2968" t="s">
        <v>61</v>
      </c>
      <c r="J2968" t="s">
        <v>2975</v>
      </c>
      <c r="K2968" t="s">
        <v>17</v>
      </c>
      <c r="L2968">
        <v>32.951999999999998</v>
      </c>
    </row>
    <row r="2969" spans="1:12" x14ac:dyDescent="0.3">
      <c r="A2969" t="s">
        <v>4739</v>
      </c>
      <c r="B2969">
        <v>27</v>
      </c>
      <c r="C2969">
        <v>12</v>
      </c>
      <c r="D2969">
        <v>2015</v>
      </c>
      <c r="E2969" t="s">
        <v>1504</v>
      </c>
      <c r="F2969" t="s">
        <v>30</v>
      </c>
      <c r="G2969" t="s">
        <v>3031</v>
      </c>
      <c r="H2969" t="s">
        <v>14</v>
      </c>
      <c r="I2969" t="s">
        <v>61</v>
      </c>
      <c r="J2969" t="s">
        <v>3654</v>
      </c>
      <c r="K2969" t="s">
        <v>26</v>
      </c>
      <c r="L2969">
        <v>30.015999999999998</v>
      </c>
    </row>
    <row r="2970" spans="1:12" x14ac:dyDescent="0.3">
      <c r="A2970" t="s">
        <v>4740</v>
      </c>
      <c r="B2970">
        <v>6</v>
      </c>
      <c r="C2970">
        <v>11</v>
      </c>
      <c r="D2970">
        <v>2018</v>
      </c>
      <c r="E2970" t="s">
        <v>291</v>
      </c>
      <c r="F2970" t="s">
        <v>12</v>
      </c>
      <c r="G2970" t="s">
        <v>3463</v>
      </c>
      <c r="H2970" t="s">
        <v>14</v>
      </c>
      <c r="I2970" t="s">
        <v>15</v>
      </c>
      <c r="J2970" t="s">
        <v>241</v>
      </c>
      <c r="K2970" t="s">
        <v>26</v>
      </c>
      <c r="L2970">
        <v>499.584</v>
      </c>
    </row>
    <row r="2971" spans="1:12" x14ac:dyDescent="0.3">
      <c r="A2971" t="s">
        <v>4740</v>
      </c>
      <c r="B2971">
        <v>6</v>
      </c>
      <c r="C2971">
        <v>11</v>
      </c>
      <c r="D2971">
        <v>2018</v>
      </c>
      <c r="E2971" t="s">
        <v>291</v>
      </c>
      <c r="F2971" t="s">
        <v>12</v>
      </c>
      <c r="G2971" t="s">
        <v>3463</v>
      </c>
      <c r="H2971" t="s">
        <v>14</v>
      </c>
      <c r="I2971" t="s">
        <v>15</v>
      </c>
      <c r="J2971" t="s">
        <v>1670</v>
      </c>
      <c r="K2971" t="s">
        <v>26</v>
      </c>
      <c r="L2971">
        <v>31.103999999999999</v>
      </c>
    </row>
    <row r="2972" spans="1:12" x14ac:dyDescent="0.3">
      <c r="A2972" t="s">
        <v>4740</v>
      </c>
      <c r="B2972">
        <v>6</v>
      </c>
      <c r="C2972">
        <v>11</v>
      </c>
      <c r="D2972">
        <v>2018</v>
      </c>
      <c r="E2972" t="s">
        <v>291</v>
      </c>
      <c r="F2972" t="s">
        <v>12</v>
      </c>
      <c r="G2972" t="s">
        <v>3463</v>
      </c>
      <c r="H2972" t="s">
        <v>14</v>
      </c>
      <c r="I2972" t="s">
        <v>15</v>
      </c>
      <c r="J2972" t="s">
        <v>1583</v>
      </c>
      <c r="K2972" t="s">
        <v>26</v>
      </c>
      <c r="L2972">
        <v>13.272</v>
      </c>
    </row>
    <row r="2973" spans="1:12" x14ac:dyDescent="0.3">
      <c r="A2973" t="s">
        <v>4740</v>
      </c>
      <c r="B2973">
        <v>6</v>
      </c>
      <c r="C2973">
        <v>11</v>
      </c>
      <c r="D2973">
        <v>2018</v>
      </c>
      <c r="E2973" t="s">
        <v>291</v>
      </c>
      <c r="F2973" t="s">
        <v>12</v>
      </c>
      <c r="G2973" t="s">
        <v>3463</v>
      </c>
      <c r="H2973" t="s">
        <v>14</v>
      </c>
      <c r="I2973" t="s">
        <v>15</v>
      </c>
      <c r="J2973" t="s">
        <v>4363</v>
      </c>
      <c r="K2973" t="s">
        <v>17</v>
      </c>
      <c r="L2973">
        <v>28.271999999999998</v>
      </c>
    </row>
    <row r="2974" spans="1:12" x14ac:dyDescent="0.3">
      <c r="A2974" t="s">
        <v>4740</v>
      </c>
      <c r="B2974">
        <v>6</v>
      </c>
      <c r="C2974">
        <v>11</v>
      </c>
      <c r="D2974">
        <v>2018</v>
      </c>
      <c r="E2974" t="s">
        <v>291</v>
      </c>
      <c r="F2974" t="s">
        <v>12</v>
      </c>
      <c r="G2974" t="s">
        <v>3463</v>
      </c>
      <c r="H2974" t="s">
        <v>14</v>
      </c>
      <c r="I2974" t="s">
        <v>15</v>
      </c>
      <c r="J2974" t="s">
        <v>1286</v>
      </c>
      <c r="K2974" t="s">
        <v>26</v>
      </c>
      <c r="L2974">
        <v>259.13600000000002</v>
      </c>
    </row>
    <row r="2975" spans="1:12" x14ac:dyDescent="0.3">
      <c r="A2975" t="s">
        <v>4741</v>
      </c>
      <c r="B2975">
        <v>16</v>
      </c>
      <c r="C2975">
        <v>12</v>
      </c>
      <c r="D2975">
        <v>2018</v>
      </c>
      <c r="E2975" t="s">
        <v>2302</v>
      </c>
      <c r="F2975" t="s">
        <v>30</v>
      </c>
      <c r="G2975" t="s">
        <v>1479</v>
      </c>
      <c r="H2975" t="s">
        <v>14</v>
      </c>
      <c r="I2975" t="s">
        <v>61</v>
      </c>
      <c r="J2975" t="s">
        <v>2563</v>
      </c>
      <c r="K2975" t="s">
        <v>26</v>
      </c>
      <c r="L2975">
        <v>10.8</v>
      </c>
    </row>
    <row r="2976" spans="1:12" x14ac:dyDescent="0.3">
      <c r="A2976" t="s">
        <v>4742</v>
      </c>
      <c r="B2976">
        <v>7</v>
      </c>
      <c r="C2976">
        <v>5</v>
      </c>
      <c r="D2976">
        <v>2016</v>
      </c>
      <c r="E2976" t="s">
        <v>3707</v>
      </c>
      <c r="F2976" t="s">
        <v>30</v>
      </c>
      <c r="G2976" t="s">
        <v>1017</v>
      </c>
      <c r="H2976" t="s">
        <v>14</v>
      </c>
      <c r="I2976" t="s">
        <v>61</v>
      </c>
      <c r="J2976" t="s">
        <v>1770</v>
      </c>
      <c r="K2976" t="s">
        <v>17</v>
      </c>
      <c r="L2976">
        <v>244.006</v>
      </c>
    </row>
    <row r="2977" spans="1:12" x14ac:dyDescent="0.3">
      <c r="A2977" t="s">
        <v>4742</v>
      </c>
      <c r="B2977">
        <v>7</v>
      </c>
      <c r="C2977">
        <v>5</v>
      </c>
      <c r="D2977">
        <v>2016</v>
      </c>
      <c r="E2977" t="s">
        <v>3707</v>
      </c>
      <c r="F2977" t="s">
        <v>30</v>
      </c>
      <c r="G2977" t="s">
        <v>1017</v>
      </c>
      <c r="H2977" t="s">
        <v>14</v>
      </c>
      <c r="I2977" t="s">
        <v>61</v>
      </c>
      <c r="J2977" t="s">
        <v>4743</v>
      </c>
      <c r="K2977" t="s">
        <v>26</v>
      </c>
      <c r="L2977">
        <v>15.936</v>
      </c>
    </row>
    <row r="2978" spans="1:12" x14ac:dyDescent="0.3">
      <c r="A2978" t="s">
        <v>4744</v>
      </c>
      <c r="B2978">
        <v>4</v>
      </c>
      <c r="C2978">
        <v>12</v>
      </c>
      <c r="D2978">
        <v>2018</v>
      </c>
      <c r="E2978" t="s">
        <v>2171</v>
      </c>
      <c r="F2978" t="s">
        <v>930</v>
      </c>
      <c r="G2978" t="s">
        <v>22</v>
      </c>
      <c r="H2978" t="s">
        <v>23</v>
      </c>
      <c r="I2978" t="s">
        <v>90</v>
      </c>
      <c r="J2978" t="s">
        <v>4745</v>
      </c>
      <c r="K2978" t="s">
        <v>17</v>
      </c>
      <c r="L2978">
        <v>188.55199999999999</v>
      </c>
    </row>
    <row r="2979" spans="1:12" x14ac:dyDescent="0.3">
      <c r="A2979" t="s">
        <v>4746</v>
      </c>
      <c r="B2979">
        <v>3</v>
      </c>
      <c r="C2979">
        <v>10</v>
      </c>
      <c r="D2979">
        <v>2018</v>
      </c>
      <c r="E2979" t="s">
        <v>1086</v>
      </c>
      <c r="F2979" t="s">
        <v>12</v>
      </c>
      <c r="G2979" t="s">
        <v>2062</v>
      </c>
      <c r="H2979" t="s">
        <v>14</v>
      </c>
      <c r="I2979" t="s">
        <v>90</v>
      </c>
      <c r="J2979" t="s">
        <v>3012</v>
      </c>
      <c r="K2979" t="s">
        <v>26</v>
      </c>
      <c r="L2979">
        <v>22.58</v>
      </c>
    </row>
    <row r="2980" spans="1:12" x14ac:dyDescent="0.3">
      <c r="A2980" t="s">
        <v>4747</v>
      </c>
      <c r="B2980">
        <v>13</v>
      </c>
      <c r="C2980">
        <v>1</v>
      </c>
      <c r="D2980">
        <v>2015</v>
      </c>
      <c r="E2980" t="s">
        <v>2201</v>
      </c>
      <c r="F2980" t="s">
        <v>12</v>
      </c>
      <c r="G2980" t="s">
        <v>2826</v>
      </c>
      <c r="H2980" t="s">
        <v>14</v>
      </c>
      <c r="I2980" t="s">
        <v>15</v>
      </c>
      <c r="J2980" t="s">
        <v>4715</v>
      </c>
      <c r="K2980" t="s">
        <v>17</v>
      </c>
      <c r="L2980">
        <v>545.94000000000005</v>
      </c>
    </row>
    <row r="2981" spans="1:12" x14ac:dyDescent="0.3">
      <c r="A2981" t="s">
        <v>4748</v>
      </c>
      <c r="B2981">
        <v>12</v>
      </c>
      <c r="C2981">
        <v>6</v>
      </c>
      <c r="D2981">
        <v>2016</v>
      </c>
      <c r="E2981" t="s">
        <v>4750</v>
      </c>
      <c r="F2981" t="s">
        <v>30</v>
      </c>
      <c r="G2981" t="s">
        <v>4751</v>
      </c>
      <c r="H2981" t="s">
        <v>14</v>
      </c>
      <c r="I2981" t="s">
        <v>90</v>
      </c>
      <c r="J2981" t="s">
        <v>4752</v>
      </c>
      <c r="K2981" t="s">
        <v>26</v>
      </c>
      <c r="L2981">
        <v>20.736000000000001</v>
      </c>
    </row>
    <row r="2982" spans="1:12" x14ac:dyDescent="0.3">
      <c r="A2982" t="s">
        <v>4748</v>
      </c>
      <c r="B2982">
        <v>12</v>
      </c>
      <c r="C2982">
        <v>6</v>
      </c>
      <c r="D2982">
        <v>2016</v>
      </c>
      <c r="E2982" t="s">
        <v>4750</v>
      </c>
      <c r="F2982" t="s">
        <v>30</v>
      </c>
      <c r="G2982" t="s">
        <v>4751</v>
      </c>
      <c r="H2982" t="s">
        <v>14</v>
      </c>
      <c r="I2982" t="s">
        <v>90</v>
      </c>
      <c r="J2982" t="s">
        <v>3859</v>
      </c>
      <c r="K2982" t="s">
        <v>17</v>
      </c>
      <c r="L2982">
        <v>43.295999999999999</v>
      </c>
    </row>
    <row r="2983" spans="1:12" x14ac:dyDescent="0.3">
      <c r="A2983" t="s">
        <v>4753</v>
      </c>
      <c r="B2983">
        <v>12</v>
      </c>
      <c r="C2983">
        <v>7</v>
      </c>
      <c r="D2983">
        <v>2015</v>
      </c>
      <c r="E2983" t="s">
        <v>3833</v>
      </c>
      <c r="F2983" t="s">
        <v>30</v>
      </c>
      <c r="G2983" t="s">
        <v>344</v>
      </c>
      <c r="H2983" t="s">
        <v>14</v>
      </c>
      <c r="I2983" t="s">
        <v>24</v>
      </c>
      <c r="J2983" t="s">
        <v>4745</v>
      </c>
      <c r="K2983" t="s">
        <v>17</v>
      </c>
      <c r="L2983">
        <v>123.136</v>
      </c>
    </row>
    <row r="2984" spans="1:12" x14ac:dyDescent="0.3">
      <c r="A2984" t="s">
        <v>4753</v>
      </c>
      <c r="B2984">
        <v>12</v>
      </c>
      <c r="C2984">
        <v>7</v>
      </c>
      <c r="D2984">
        <v>2015</v>
      </c>
      <c r="E2984" t="s">
        <v>3833</v>
      </c>
      <c r="F2984" t="s">
        <v>30</v>
      </c>
      <c r="G2984" t="s">
        <v>344</v>
      </c>
      <c r="H2984" t="s">
        <v>14</v>
      </c>
      <c r="I2984" t="s">
        <v>24</v>
      </c>
      <c r="J2984" t="s">
        <v>1899</v>
      </c>
      <c r="K2984" t="s">
        <v>26</v>
      </c>
      <c r="L2984">
        <v>11.263999999999999</v>
      </c>
    </row>
    <row r="2985" spans="1:12" x14ac:dyDescent="0.3">
      <c r="A2985" t="s">
        <v>4754</v>
      </c>
      <c r="B2985">
        <v>6</v>
      </c>
      <c r="C2985">
        <v>12</v>
      </c>
      <c r="D2985">
        <v>2015</v>
      </c>
      <c r="E2985" t="s">
        <v>4755</v>
      </c>
      <c r="F2985" t="s">
        <v>12</v>
      </c>
      <c r="G2985" t="s">
        <v>349</v>
      </c>
      <c r="H2985" t="s">
        <v>14</v>
      </c>
      <c r="I2985" t="s">
        <v>24</v>
      </c>
      <c r="J2985" t="s">
        <v>940</v>
      </c>
      <c r="K2985" t="s">
        <v>26</v>
      </c>
      <c r="L2985">
        <v>53.423999999999999</v>
      </c>
    </row>
    <row r="2986" spans="1:12" x14ac:dyDescent="0.3">
      <c r="A2986" t="s">
        <v>4754</v>
      </c>
      <c r="B2986">
        <v>6</v>
      </c>
      <c r="C2986">
        <v>12</v>
      </c>
      <c r="D2986">
        <v>2015</v>
      </c>
      <c r="E2986" t="s">
        <v>4755</v>
      </c>
      <c r="F2986" t="s">
        <v>12</v>
      </c>
      <c r="G2986" t="s">
        <v>349</v>
      </c>
      <c r="H2986" t="s">
        <v>14</v>
      </c>
      <c r="I2986" t="s">
        <v>24</v>
      </c>
      <c r="J2986" t="s">
        <v>3876</v>
      </c>
      <c r="K2986" t="s">
        <v>17</v>
      </c>
      <c r="L2986">
        <v>275.49</v>
      </c>
    </row>
    <row r="2987" spans="1:12" x14ac:dyDescent="0.3">
      <c r="A2987" t="s">
        <v>4756</v>
      </c>
      <c r="B2987">
        <v>25</v>
      </c>
      <c r="C2987">
        <v>5</v>
      </c>
      <c r="D2987">
        <v>2017</v>
      </c>
      <c r="E2987" t="s">
        <v>1250</v>
      </c>
      <c r="F2987" t="s">
        <v>30</v>
      </c>
      <c r="G2987" t="s">
        <v>4757</v>
      </c>
      <c r="H2987" t="s">
        <v>60</v>
      </c>
      <c r="I2987" t="s">
        <v>15</v>
      </c>
      <c r="J2987" t="s">
        <v>4758</v>
      </c>
      <c r="K2987" t="s">
        <v>17</v>
      </c>
      <c r="L2987">
        <v>24.96</v>
      </c>
    </row>
    <row r="2988" spans="1:12" x14ac:dyDescent="0.3">
      <c r="A2988" t="s">
        <v>4756</v>
      </c>
      <c r="B2988">
        <v>25</v>
      </c>
      <c r="C2988">
        <v>5</v>
      </c>
      <c r="D2988">
        <v>2017</v>
      </c>
      <c r="E2988" t="s">
        <v>1250</v>
      </c>
      <c r="F2988" t="s">
        <v>30</v>
      </c>
      <c r="G2988" t="s">
        <v>4757</v>
      </c>
      <c r="H2988" t="s">
        <v>60</v>
      </c>
      <c r="I2988" t="s">
        <v>15</v>
      </c>
      <c r="J2988" t="s">
        <v>1041</v>
      </c>
      <c r="K2988" t="s">
        <v>26</v>
      </c>
      <c r="L2988">
        <v>19.36</v>
      </c>
    </row>
    <row r="2989" spans="1:12" x14ac:dyDescent="0.3">
      <c r="A2989" t="s">
        <v>4756</v>
      </c>
      <c r="B2989">
        <v>25</v>
      </c>
      <c r="C2989">
        <v>5</v>
      </c>
      <c r="D2989">
        <v>2017</v>
      </c>
      <c r="E2989" t="s">
        <v>1250</v>
      </c>
      <c r="F2989" t="s">
        <v>30</v>
      </c>
      <c r="G2989" t="s">
        <v>4757</v>
      </c>
      <c r="H2989" t="s">
        <v>60</v>
      </c>
      <c r="I2989" t="s">
        <v>15</v>
      </c>
      <c r="J2989" t="s">
        <v>1199</v>
      </c>
      <c r="K2989" t="s">
        <v>26</v>
      </c>
      <c r="L2989">
        <v>1267.6500000000001</v>
      </c>
    </row>
    <row r="2990" spans="1:12" x14ac:dyDescent="0.3">
      <c r="A2990" t="s">
        <v>4759</v>
      </c>
      <c r="B2990">
        <v>21</v>
      </c>
      <c r="C2990">
        <v>2</v>
      </c>
      <c r="D2990">
        <v>2017</v>
      </c>
      <c r="E2990" t="s">
        <v>4760</v>
      </c>
      <c r="F2990" t="s">
        <v>12</v>
      </c>
      <c r="G2990" t="s">
        <v>4390</v>
      </c>
      <c r="H2990" t="s">
        <v>23</v>
      </c>
      <c r="I2990" t="s">
        <v>24</v>
      </c>
      <c r="J2990" t="s">
        <v>4513</v>
      </c>
      <c r="K2990" t="s">
        <v>41</v>
      </c>
      <c r="L2990">
        <v>12.99</v>
      </c>
    </row>
    <row r="2991" spans="1:12" x14ac:dyDescent="0.3">
      <c r="A2991" t="s">
        <v>4759</v>
      </c>
      <c r="B2991">
        <v>21</v>
      </c>
      <c r="C2991">
        <v>2</v>
      </c>
      <c r="D2991">
        <v>2017</v>
      </c>
      <c r="E2991" t="s">
        <v>4760</v>
      </c>
      <c r="F2991" t="s">
        <v>12</v>
      </c>
      <c r="G2991" t="s">
        <v>4390</v>
      </c>
      <c r="H2991" t="s">
        <v>23</v>
      </c>
      <c r="I2991" t="s">
        <v>24</v>
      </c>
      <c r="J2991" t="s">
        <v>4721</v>
      </c>
      <c r="K2991" t="s">
        <v>26</v>
      </c>
      <c r="L2991">
        <v>18.559999999999999</v>
      </c>
    </row>
    <row r="2992" spans="1:12" x14ac:dyDescent="0.3">
      <c r="A2992" t="s">
        <v>4759</v>
      </c>
      <c r="B2992">
        <v>21</v>
      </c>
      <c r="C2992">
        <v>2</v>
      </c>
      <c r="D2992">
        <v>2017</v>
      </c>
      <c r="E2992" t="s">
        <v>4760</v>
      </c>
      <c r="F2992" t="s">
        <v>12</v>
      </c>
      <c r="G2992" t="s">
        <v>4390</v>
      </c>
      <c r="H2992" t="s">
        <v>23</v>
      </c>
      <c r="I2992" t="s">
        <v>24</v>
      </c>
      <c r="J2992" t="s">
        <v>1228</v>
      </c>
      <c r="K2992" t="s">
        <v>26</v>
      </c>
      <c r="L2992">
        <v>449.15</v>
      </c>
    </row>
    <row r="2993" spans="1:12" x14ac:dyDescent="0.3">
      <c r="A2993" t="s">
        <v>4759</v>
      </c>
      <c r="B2993">
        <v>21</v>
      </c>
      <c r="C2993">
        <v>2</v>
      </c>
      <c r="D2993">
        <v>2017</v>
      </c>
      <c r="E2993" t="s">
        <v>4760</v>
      </c>
      <c r="F2993" t="s">
        <v>12</v>
      </c>
      <c r="G2993" t="s">
        <v>4390</v>
      </c>
      <c r="H2993" t="s">
        <v>23</v>
      </c>
      <c r="I2993" t="s">
        <v>24</v>
      </c>
      <c r="J2993" t="s">
        <v>242</v>
      </c>
      <c r="K2993" t="s">
        <v>26</v>
      </c>
      <c r="L2993">
        <v>31.248000000000001</v>
      </c>
    </row>
    <row r="2994" spans="1:12" x14ac:dyDescent="0.3">
      <c r="A2994" t="s">
        <v>4761</v>
      </c>
      <c r="B2994">
        <v>2</v>
      </c>
      <c r="C2994">
        <v>10</v>
      </c>
      <c r="D2994">
        <v>2017</v>
      </c>
      <c r="E2994" t="s">
        <v>2061</v>
      </c>
      <c r="F2994" t="s">
        <v>30</v>
      </c>
      <c r="G2994" t="s">
        <v>4406</v>
      </c>
      <c r="H2994" t="s">
        <v>23</v>
      </c>
      <c r="I2994" t="s">
        <v>90</v>
      </c>
      <c r="J2994" t="s">
        <v>1613</v>
      </c>
      <c r="K2994" t="s">
        <v>26</v>
      </c>
      <c r="L2994">
        <v>61.44</v>
      </c>
    </row>
    <row r="2995" spans="1:12" x14ac:dyDescent="0.3">
      <c r="A2995" t="s">
        <v>4762</v>
      </c>
      <c r="B2995">
        <v>11</v>
      </c>
      <c r="C2995">
        <v>3</v>
      </c>
      <c r="D2995">
        <v>2018</v>
      </c>
      <c r="E2995" t="s">
        <v>1829</v>
      </c>
      <c r="F2995" t="s">
        <v>30</v>
      </c>
      <c r="G2995" t="s">
        <v>476</v>
      </c>
      <c r="H2995" t="s">
        <v>14</v>
      </c>
      <c r="I2995" t="s">
        <v>61</v>
      </c>
      <c r="J2995" t="s">
        <v>3651</v>
      </c>
      <c r="K2995" t="s">
        <v>26</v>
      </c>
      <c r="L2995">
        <v>895.92</v>
      </c>
    </row>
    <row r="2996" spans="1:12" x14ac:dyDescent="0.3">
      <c r="A2996" t="s">
        <v>4763</v>
      </c>
      <c r="B2996">
        <v>9</v>
      </c>
      <c r="C2996">
        <v>9</v>
      </c>
      <c r="D2996">
        <v>2017</v>
      </c>
      <c r="E2996" t="s">
        <v>1487</v>
      </c>
      <c r="F2996" t="s">
        <v>12</v>
      </c>
      <c r="G2996" t="s">
        <v>1519</v>
      </c>
      <c r="H2996" t="s">
        <v>14</v>
      </c>
      <c r="I2996" t="s">
        <v>24</v>
      </c>
      <c r="J2996" t="s">
        <v>215</v>
      </c>
      <c r="K2996" t="s">
        <v>26</v>
      </c>
      <c r="L2996">
        <v>55.36</v>
      </c>
    </row>
    <row r="2997" spans="1:12" x14ac:dyDescent="0.3">
      <c r="A2997" t="s">
        <v>4764</v>
      </c>
      <c r="B2997">
        <v>14</v>
      </c>
      <c r="C2997">
        <v>7</v>
      </c>
      <c r="D2997">
        <v>2015</v>
      </c>
      <c r="E2997" t="s">
        <v>3568</v>
      </c>
      <c r="F2997" t="s">
        <v>30</v>
      </c>
      <c r="G2997" t="s">
        <v>1056</v>
      </c>
      <c r="H2997" t="s">
        <v>14</v>
      </c>
      <c r="I2997" t="s">
        <v>24</v>
      </c>
      <c r="J2997" t="s">
        <v>33</v>
      </c>
      <c r="K2997" t="s">
        <v>26</v>
      </c>
      <c r="L2997">
        <v>55.92</v>
      </c>
    </row>
    <row r="2998" spans="1:12" x14ac:dyDescent="0.3">
      <c r="A2998" t="s">
        <v>4765</v>
      </c>
      <c r="B2998">
        <v>21</v>
      </c>
      <c r="C2998">
        <v>6</v>
      </c>
      <c r="D2998">
        <v>2015</v>
      </c>
      <c r="E2998" t="s">
        <v>1067</v>
      </c>
      <c r="F2998" t="s">
        <v>30</v>
      </c>
      <c r="G2998" t="s">
        <v>3254</v>
      </c>
      <c r="H2998" t="s">
        <v>14</v>
      </c>
      <c r="I2998" t="s">
        <v>90</v>
      </c>
      <c r="J2998" t="s">
        <v>2468</v>
      </c>
      <c r="K2998" t="s">
        <v>26</v>
      </c>
      <c r="L2998">
        <v>24.896000000000001</v>
      </c>
    </row>
    <row r="2999" spans="1:12" x14ac:dyDescent="0.3">
      <c r="A2999" t="s">
        <v>4765</v>
      </c>
      <c r="B2999">
        <v>21</v>
      </c>
      <c r="C2999">
        <v>6</v>
      </c>
      <c r="D2999">
        <v>2015</v>
      </c>
      <c r="E2999" t="s">
        <v>1067</v>
      </c>
      <c r="F2999" t="s">
        <v>30</v>
      </c>
      <c r="G2999" t="s">
        <v>3254</v>
      </c>
      <c r="H2999" t="s">
        <v>14</v>
      </c>
      <c r="I2999" t="s">
        <v>90</v>
      </c>
      <c r="J2999" t="s">
        <v>4766</v>
      </c>
      <c r="K2999" t="s">
        <v>17</v>
      </c>
      <c r="L2999">
        <v>3.984</v>
      </c>
    </row>
    <row r="3000" spans="1:12" x14ac:dyDescent="0.3">
      <c r="A3000" t="s">
        <v>4765</v>
      </c>
      <c r="B3000">
        <v>21</v>
      </c>
      <c r="C3000">
        <v>6</v>
      </c>
      <c r="D3000">
        <v>2015</v>
      </c>
      <c r="E3000" t="s">
        <v>1067</v>
      </c>
      <c r="F3000" t="s">
        <v>30</v>
      </c>
      <c r="G3000" t="s">
        <v>3254</v>
      </c>
      <c r="H3000" t="s">
        <v>14</v>
      </c>
      <c r="I3000" t="s">
        <v>90</v>
      </c>
      <c r="J3000" t="s">
        <v>731</v>
      </c>
      <c r="K3000" t="s">
        <v>41</v>
      </c>
      <c r="L3000">
        <v>95.968000000000004</v>
      </c>
    </row>
    <row r="3001" spans="1:12" x14ac:dyDescent="0.3">
      <c r="A3001" t="s">
        <v>4765</v>
      </c>
      <c r="B3001">
        <v>21</v>
      </c>
      <c r="C3001">
        <v>6</v>
      </c>
      <c r="D3001">
        <v>2015</v>
      </c>
      <c r="E3001" t="s">
        <v>1067</v>
      </c>
      <c r="F3001" t="s">
        <v>30</v>
      </c>
      <c r="G3001" t="s">
        <v>3254</v>
      </c>
      <c r="H3001" t="s">
        <v>14</v>
      </c>
      <c r="I3001" t="s">
        <v>90</v>
      </c>
      <c r="J3001" t="s">
        <v>4767</v>
      </c>
      <c r="K3001" t="s">
        <v>41</v>
      </c>
      <c r="L3001">
        <v>206.99100000000001</v>
      </c>
    </row>
    <row r="3002" spans="1:12" x14ac:dyDescent="0.3">
      <c r="A3002" t="s">
        <v>4765</v>
      </c>
      <c r="B3002">
        <v>21</v>
      </c>
      <c r="C3002">
        <v>6</v>
      </c>
      <c r="D3002">
        <v>2015</v>
      </c>
      <c r="E3002" t="s">
        <v>1067</v>
      </c>
      <c r="F3002" t="s">
        <v>30</v>
      </c>
      <c r="G3002" t="s">
        <v>3254</v>
      </c>
      <c r="H3002" t="s">
        <v>14</v>
      </c>
      <c r="I3002" t="s">
        <v>90</v>
      </c>
      <c r="J3002" t="s">
        <v>3369</v>
      </c>
      <c r="K3002" t="s">
        <v>26</v>
      </c>
      <c r="L3002">
        <v>44.415999999999997</v>
      </c>
    </row>
    <row r="3003" spans="1:12" x14ac:dyDescent="0.3">
      <c r="A3003" t="s">
        <v>4765</v>
      </c>
      <c r="B3003">
        <v>21</v>
      </c>
      <c r="C3003">
        <v>6</v>
      </c>
      <c r="D3003">
        <v>2015</v>
      </c>
      <c r="E3003" t="s">
        <v>1067</v>
      </c>
      <c r="F3003" t="s">
        <v>30</v>
      </c>
      <c r="G3003" t="s">
        <v>3254</v>
      </c>
      <c r="H3003" t="s">
        <v>14</v>
      </c>
      <c r="I3003" t="s">
        <v>90</v>
      </c>
      <c r="J3003" t="s">
        <v>1393</v>
      </c>
      <c r="K3003" t="s">
        <v>26</v>
      </c>
      <c r="L3003">
        <v>9.0060000000000002</v>
      </c>
    </row>
    <row r="3004" spans="1:12" x14ac:dyDescent="0.3">
      <c r="A3004" t="s">
        <v>4768</v>
      </c>
      <c r="B3004">
        <v>5</v>
      </c>
      <c r="C3004">
        <v>7</v>
      </c>
      <c r="D3004">
        <v>2016</v>
      </c>
      <c r="E3004" t="s">
        <v>2287</v>
      </c>
      <c r="F3004" t="s">
        <v>30</v>
      </c>
      <c r="G3004" t="s">
        <v>1005</v>
      </c>
      <c r="H3004" t="s">
        <v>60</v>
      </c>
      <c r="I3004" t="s">
        <v>61</v>
      </c>
      <c r="J3004" t="s">
        <v>4769</v>
      </c>
      <c r="K3004" t="s">
        <v>26</v>
      </c>
      <c r="L3004">
        <v>19</v>
      </c>
    </row>
    <row r="3005" spans="1:12" x14ac:dyDescent="0.3">
      <c r="A3005" t="s">
        <v>4770</v>
      </c>
      <c r="B3005">
        <v>16</v>
      </c>
      <c r="C3005">
        <v>12</v>
      </c>
      <c r="D3005">
        <v>2018</v>
      </c>
      <c r="E3005" t="s">
        <v>2026</v>
      </c>
      <c r="F3005" t="s">
        <v>30</v>
      </c>
      <c r="G3005" t="s">
        <v>1705</v>
      </c>
      <c r="H3005" t="s">
        <v>60</v>
      </c>
      <c r="I3005" t="s">
        <v>90</v>
      </c>
      <c r="J3005" t="s">
        <v>3429</v>
      </c>
      <c r="K3005" t="s">
        <v>26</v>
      </c>
      <c r="L3005">
        <v>33.375999999999998</v>
      </c>
    </row>
    <row r="3006" spans="1:12" x14ac:dyDescent="0.3">
      <c r="A3006" t="s">
        <v>4771</v>
      </c>
      <c r="B3006">
        <v>8</v>
      </c>
      <c r="C3006">
        <v>9</v>
      </c>
      <c r="D3006">
        <v>2017</v>
      </c>
      <c r="E3006" t="s">
        <v>1016</v>
      </c>
      <c r="F3006" t="s">
        <v>119</v>
      </c>
      <c r="G3006" t="s">
        <v>4772</v>
      </c>
      <c r="H3006" t="s">
        <v>60</v>
      </c>
      <c r="I3006" t="s">
        <v>90</v>
      </c>
      <c r="J3006" t="s">
        <v>4773</v>
      </c>
      <c r="K3006" t="s">
        <v>26</v>
      </c>
      <c r="L3006">
        <v>207.48</v>
      </c>
    </row>
    <row r="3007" spans="1:12" x14ac:dyDescent="0.3">
      <c r="A3007" t="s">
        <v>4774</v>
      </c>
      <c r="B3007">
        <v>17</v>
      </c>
      <c r="C3007">
        <v>5</v>
      </c>
      <c r="D3007">
        <v>2015</v>
      </c>
      <c r="E3007" t="s">
        <v>2247</v>
      </c>
      <c r="F3007" t="s">
        <v>30</v>
      </c>
      <c r="G3007" t="s">
        <v>334</v>
      </c>
      <c r="H3007" t="s">
        <v>60</v>
      </c>
      <c r="I3007" t="s">
        <v>61</v>
      </c>
      <c r="J3007" t="s">
        <v>2964</v>
      </c>
      <c r="K3007" t="s">
        <v>26</v>
      </c>
      <c r="L3007">
        <v>91.68</v>
      </c>
    </row>
    <row r="3008" spans="1:12" x14ac:dyDescent="0.3">
      <c r="A3008" t="s">
        <v>4775</v>
      </c>
      <c r="B3008">
        <v>13</v>
      </c>
      <c r="C3008">
        <v>10</v>
      </c>
      <c r="D3008">
        <v>2018</v>
      </c>
      <c r="E3008" t="s">
        <v>2768</v>
      </c>
      <c r="F3008" t="s">
        <v>119</v>
      </c>
      <c r="G3008" t="s">
        <v>1581</v>
      </c>
      <c r="H3008" t="s">
        <v>14</v>
      </c>
      <c r="I3008" t="s">
        <v>90</v>
      </c>
      <c r="J3008" t="s">
        <v>3367</v>
      </c>
      <c r="K3008" t="s">
        <v>26</v>
      </c>
      <c r="L3008">
        <v>904.9</v>
      </c>
    </row>
    <row r="3009" spans="1:12" x14ac:dyDescent="0.3">
      <c r="A3009" t="s">
        <v>4776</v>
      </c>
      <c r="B3009">
        <v>24</v>
      </c>
      <c r="C3009">
        <v>10</v>
      </c>
      <c r="D3009">
        <v>2015</v>
      </c>
      <c r="E3009" t="s">
        <v>1217</v>
      </c>
      <c r="F3009" t="s">
        <v>30</v>
      </c>
      <c r="G3009" t="s">
        <v>1326</v>
      </c>
      <c r="H3009" t="s">
        <v>14</v>
      </c>
      <c r="I3009" t="s">
        <v>24</v>
      </c>
      <c r="J3009" t="s">
        <v>785</v>
      </c>
      <c r="K3009" t="s">
        <v>26</v>
      </c>
      <c r="L3009">
        <v>34.271999999999998</v>
      </c>
    </row>
    <row r="3010" spans="1:12" x14ac:dyDescent="0.3">
      <c r="A3010" t="s">
        <v>4777</v>
      </c>
      <c r="B3010">
        <v>5</v>
      </c>
      <c r="C3010">
        <v>12</v>
      </c>
      <c r="D3010">
        <v>2017</v>
      </c>
      <c r="E3010" t="s">
        <v>1727</v>
      </c>
      <c r="F3010" t="s">
        <v>119</v>
      </c>
      <c r="G3010" t="s">
        <v>3244</v>
      </c>
      <c r="H3010" t="s">
        <v>14</v>
      </c>
      <c r="I3010" t="s">
        <v>15</v>
      </c>
      <c r="J3010" t="s">
        <v>3933</v>
      </c>
      <c r="K3010" t="s">
        <v>17</v>
      </c>
      <c r="L3010">
        <v>191.82</v>
      </c>
    </row>
    <row r="3011" spans="1:12" x14ac:dyDescent="0.3">
      <c r="A3011" t="s">
        <v>4778</v>
      </c>
      <c r="B3011">
        <v>25</v>
      </c>
      <c r="C3011">
        <v>7</v>
      </c>
      <c r="D3011">
        <v>2017</v>
      </c>
      <c r="E3011" t="s">
        <v>4779</v>
      </c>
      <c r="F3011" t="s">
        <v>30</v>
      </c>
      <c r="G3011" t="s">
        <v>4439</v>
      </c>
      <c r="H3011" t="s">
        <v>23</v>
      </c>
      <c r="I3011" t="s">
        <v>90</v>
      </c>
      <c r="J3011" t="s">
        <v>4092</v>
      </c>
      <c r="K3011" t="s">
        <v>26</v>
      </c>
      <c r="L3011">
        <v>243.88</v>
      </c>
    </row>
    <row r="3012" spans="1:12" x14ac:dyDescent="0.3">
      <c r="A3012" t="s">
        <v>4780</v>
      </c>
      <c r="B3012">
        <v>17</v>
      </c>
      <c r="C3012">
        <v>4</v>
      </c>
      <c r="D3012">
        <v>2018</v>
      </c>
      <c r="E3012" t="s">
        <v>4370</v>
      </c>
      <c r="F3012" t="s">
        <v>30</v>
      </c>
      <c r="G3012" t="s">
        <v>4781</v>
      </c>
      <c r="H3012" t="s">
        <v>60</v>
      </c>
      <c r="I3012" t="s">
        <v>24</v>
      </c>
      <c r="J3012" t="s">
        <v>1102</v>
      </c>
      <c r="K3012" t="s">
        <v>26</v>
      </c>
      <c r="L3012">
        <v>12.03</v>
      </c>
    </row>
    <row r="3013" spans="1:12" x14ac:dyDescent="0.3">
      <c r="A3013" t="s">
        <v>4780</v>
      </c>
      <c r="B3013">
        <v>17</v>
      </c>
      <c r="C3013">
        <v>4</v>
      </c>
      <c r="D3013">
        <v>2018</v>
      </c>
      <c r="E3013" t="s">
        <v>4370</v>
      </c>
      <c r="F3013" t="s">
        <v>30</v>
      </c>
      <c r="G3013" t="s">
        <v>4781</v>
      </c>
      <c r="H3013" t="s">
        <v>60</v>
      </c>
      <c r="I3013" t="s">
        <v>24</v>
      </c>
      <c r="J3013" t="s">
        <v>483</v>
      </c>
      <c r="K3013" t="s">
        <v>41</v>
      </c>
      <c r="L3013">
        <v>2549.9850000000001</v>
      </c>
    </row>
    <row r="3014" spans="1:12" x14ac:dyDescent="0.3">
      <c r="A3014" t="s">
        <v>4780</v>
      </c>
      <c r="B3014">
        <v>17</v>
      </c>
      <c r="C3014">
        <v>4</v>
      </c>
      <c r="D3014">
        <v>2018</v>
      </c>
      <c r="E3014" t="s">
        <v>4370</v>
      </c>
      <c r="F3014" t="s">
        <v>30</v>
      </c>
      <c r="G3014" t="s">
        <v>4781</v>
      </c>
      <c r="H3014" t="s">
        <v>60</v>
      </c>
      <c r="I3014" t="s">
        <v>24</v>
      </c>
      <c r="J3014" t="s">
        <v>1081</v>
      </c>
      <c r="K3014" t="s">
        <v>26</v>
      </c>
      <c r="L3014">
        <v>21.594000000000001</v>
      </c>
    </row>
    <row r="3015" spans="1:12" x14ac:dyDescent="0.3">
      <c r="A3015" t="s">
        <v>4780</v>
      </c>
      <c r="B3015">
        <v>17</v>
      </c>
      <c r="C3015">
        <v>4</v>
      </c>
      <c r="D3015">
        <v>2018</v>
      </c>
      <c r="E3015" t="s">
        <v>4370</v>
      </c>
      <c r="F3015" t="s">
        <v>30</v>
      </c>
      <c r="G3015" t="s">
        <v>4781</v>
      </c>
      <c r="H3015" t="s">
        <v>60</v>
      </c>
      <c r="I3015" t="s">
        <v>24</v>
      </c>
      <c r="J3015" t="s">
        <v>1692</v>
      </c>
      <c r="K3015" t="s">
        <v>26</v>
      </c>
      <c r="L3015">
        <v>8.9640000000000004</v>
      </c>
    </row>
    <row r="3016" spans="1:12" x14ac:dyDescent="0.3">
      <c r="A3016" t="s">
        <v>4780</v>
      </c>
      <c r="B3016">
        <v>17</v>
      </c>
      <c r="C3016">
        <v>4</v>
      </c>
      <c r="D3016">
        <v>2018</v>
      </c>
      <c r="E3016" t="s">
        <v>4370</v>
      </c>
      <c r="F3016" t="s">
        <v>30</v>
      </c>
      <c r="G3016" t="s">
        <v>4781</v>
      </c>
      <c r="H3016" t="s">
        <v>60</v>
      </c>
      <c r="I3016" t="s">
        <v>24</v>
      </c>
      <c r="J3016" t="s">
        <v>1450</v>
      </c>
      <c r="K3016" t="s">
        <v>26</v>
      </c>
      <c r="L3016">
        <v>20.736000000000001</v>
      </c>
    </row>
    <row r="3017" spans="1:12" x14ac:dyDescent="0.3">
      <c r="A3017" t="s">
        <v>4782</v>
      </c>
      <c r="B3017">
        <v>17</v>
      </c>
      <c r="C3017">
        <v>9</v>
      </c>
      <c r="D3017">
        <v>2016</v>
      </c>
      <c r="E3017" t="s">
        <v>103</v>
      </c>
      <c r="F3017" t="s">
        <v>30</v>
      </c>
      <c r="G3017" t="s">
        <v>387</v>
      </c>
      <c r="H3017" t="s">
        <v>60</v>
      </c>
      <c r="I3017" t="s">
        <v>90</v>
      </c>
      <c r="J3017" t="s">
        <v>2161</v>
      </c>
      <c r="K3017" t="s">
        <v>17</v>
      </c>
      <c r="L3017">
        <v>344.22</v>
      </c>
    </row>
    <row r="3018" spans="1:12" x14ac:dyDescent="0.3">
      <c r="A3018" t="s">
        <v>4783</v>
      </c>
      <c r="B3018">
        <v>23</v>
      </c>
      <c r="C3018">
        <v>8</v>
      </c>
      <c r="D3018">
        <v>2017</v>
      </c>
      <c r="E3018" t="s">
        <v>848</v>
      </c>
      <c r="F3018" t="s">
        <v>30</v>
      </c>
      <c r="G3018" t="s">
        <v>2643</v>
      </c>
      <c r="H3018" t="s">
        <v>60</v>
      </c>
      <c r="I3018" t="s">
        <v>61</v>
      </c>
      <c r="J3018" t="s">
        <v>1180</v>
      </c>
      <c r="K3018" t="s">
        <v>26</v>
      </c>
      <c r="L3018">
        <v>727.29600000000005</v>
      </c>
    </row>
    <row r="3019" spans="1:12" x14ac:dyDescent="0.3">
      <c r="A3019" t="s">
        <v>4783</v>
      </c>
      <c r="B3019">
        <v>23</v>
      </c>
      <c r="C3019">
        <v>8</v>
      </c>
      <c r="D3019">
        <v>2017</v>
      </c>
      <c r="E3019" t="s">
        <v>848</v>
      </c>
      <c r="F3019" t="s">
        <v>30</v>
      </c>
      <c r="G3019" t="s">
        <v>2643</v>
      </c>
      <c r="H3019" t="s">
        <v>60</v>
      </c>
      <c r="I3019" t="s">
        <v>61</v>
      </c>
      <c r="J3019" t="s">
        <v>3536</v>
      </c>
      <c r="K3019" t="s">
        <v>17</v>
      </c>
      <c r="L3019">
        <v>22.608000000000001</v>
      </c>
    </row>
    <row r="3020" spans="1:12" x14ac:dyDescent="0.3">
      <c r="A3020" t="s">
        <v>4783</v>
      </c>
      <c r="B3020">
        <v>23</v>
      </c>
      <c r="C3020">
        <v>8</v>
      </c>
      <c r="D3020">
        <v>2017</v>
      </c>
      <c r="E3020" t="s">
        <v>848</v>
      </c>
      <c r="F3020" t="s">
        <v>30</v>
      </c>
      <c r="G3020" t="s">
        <v>2643</v>
      </c>
      <c r="H3020" t="s">
        <v>60</v>
      </c>
      <c r="I3020" t="s">
        <v>61</v>
      </c>
      <c r="J3020" t="s">
        <v>3687</v>
      </c>
      <c r="K3020" t="s">
        <v>41</v>
      </c>
      <c r="L3020">
        <v>666.4</v>
      </c>
    </row>
    <row r="3021" spans="1:12" x14ac:dyDescent="0.3">
      <c r="A3021" t="s">
        <v>4784</v>
      </c>
      <c r="B3021">
        <v>8</v>
      </c>
      <c r="C3021">
        <v>11</v>
      </c>
      <c r="D3021">
        <v>2016</v>
      </c>
      <c r="E3021" t="s">
        <v>3643</v>
      </c>
      <c r="F3021" t="s">
        <v>30</v>
      </c>
      <c r="G3021" t="s">
        <v>1146</v>
      </c>
      <c r="H3021" t="s">
        <v>14</v>
      </c>
      <c r="I3021" t="s">
        <v>24</v>
      </c>
      <c r="J3021" t="s">
        <v>4785</v>
      </c>
      <c r="K3021" t="s">
        <v>26</v>
      </c>
      <c r="L3021">
        <v>5.04</v>
      </c>
    </row>
    <row r="3022" spans="1:12" x14ac:dyDescent="0.3">
      <c r="A3022" t="s">
        <v>4784</v>
      </c>
      <c r="B3022">
        <v>8</v>
      </c>
      <c r="C3022">
        <v>11</v>
      </c>
      <c r="D3022">
        <v>2016</v>
      </c>
      <c r="E3022" t="s">
        <v>3643</v>
      </c>
      <c r="F3022" t="s">
        <v>30</v>
      </c>
      <c r="G3022" t="s">
        <v>1146</v>
      </c>
      <c r="H3022" t="s">
        <v>14</v>
      </c>
      <c r="I3022" t="s">
        <v>24</v>
      </c>
      <c r="J3022" t="s">
        <v>3093</v>
      </c>
      <c r="K3022" t="s">
        <v>26</v>
      </c>
      <c r="L3022">
        <v>92.94</v>
      </c>
    </row>
    <row r="3023" spans="1:12" x14ac:dyDescent="0.3">
      <c r="A3023" t="s">
        <v>4784</v>
      </c>
      <c r="B3023">
        <v>8</v>
      </c>
      <c r="C3023">
        <v>11</v>
      </c>
      <c r="D3023">
        <v>2016</v>
      </c>
      <c r="E3023" t="s">
        <v>3643</v>
      </c>
      <c r="F3023" t="s">
        <v>30</v>
      </c>
      <c r="G3023" t="s">
        <v>1146</v>
      </c>
      <c r="H3023" t="s">
        <v>14</v>
      </c>
      <c r="I3023" t="s">
        <v>24</v>
      </c>
      <c r="J3023" t="s">
        <v>1859</v>
      </c>
      <c r="K3023" t="s">
        <v>17</v>
      </c>
      <c r="L3023">
        <v>66.69</v>
      </c>
    </row>
    <row r="3024" spans="1:12" x14ac:dyDescent="0.3">
      <c r="A3024" t="s">
        <v>4784</v>
      </c>
      <c r="B3024">
        <v>8</v>
      </c>
      <c r="C3024">
        <v>11</v>
      </c>
      <c r="D3024">
        <v>2016</v>
      </c>
      <c r="E3024" t="s">
        <v>3643</v>
      </c>
      <c r="F3024" t="s">
        <v>30</v>
      </c>
      <c r="G3024" t="s">
        <v>1146</v>
      </c>
      <c r="H3024" t="s">
        <v>14</v>
      </c>
      <c r="I3024" t="s">
        <v>24</v>
      </c>
      <c r="J3024" t="s">
        <v>2079</v>
      </c>
      <c r="K3024" t="s">
        <v>26</v>
      </c>
      <c r="L3024">
        <v>91.68</v>
      </c>
    </row>
    <row r="3025" spans="1:12" x14ac:dyDescent="0.3">
      <c r="A3025" t="s">
        <v>4786</v>
      </c>
      <c r="B3025">
        <v>17</v>
      </c>
      <c r="C3025">
        <v>11</v>
      </c>
      <c r="D3025">
        <v>2018</v>
      </c>
      <c r="E3025" t="s">
        <v>325</v>
      </c>
      <c r="F3025" t="s">
        <v>30</v>
      </c>
      <c r="G3025" t="s">
        <v>4787</v>
      </c>
      <c r="H3025" t="s">
        <v>14</v>
      </c>
      <c r="I3025" t="s">
        <v>61</v>
      </c>
      <c r="J3025" t="s">
        <v>3965</v>
      </c>
      <c r="K3025" t="s">
        <v>17</v>
      </c>
      <c r="L3025">
        <v>327.7328</v>
      </c>
    </row>
    <row r="3026" spans="1:12" x14ac:dyDescent="0.3">
      <c r="A3026" t="s">
        <v>4788</v>
      </c>
      <c r="B3026">
        <v>8</v>
      </c>
      <c r="C3026">
        <v>11</v>
      </c>
      <c r="D3026">
        <v>2016</v>
      </c>
      <c r="E3026" t="s">
        <v>318</v>
      </c>
      <c r="F3026" t="s">
        <v>30</v>
      </c>
      <c r="G3026" t="s">
        <v>3610</v>
      </c>
      <c r="H3026" t="s">
        <v>14</v>
      </c>
      <c r="I3026" t="s">
        <v>90</v>
      </c>
      <c r="J3026" t="s">
        <v>867</v>
      </c>
      <c r="K3026" t="s">
        <v>26</v>
      </c>
      <c r="L3026">
        <v>52.271999999999998</v>
      </c>
    </row>
    <row r="3027" spans="1:12" x14ac:dyDescent="0.3">
      <c r="A3027" t="s">
        <v>4788</v>
      </c>
      <c r="B3027">
        <v>8</v>
      </c>
      <c r="C3027">
        <v>11</v>
      </c>
      <c r="D3027">
        <v>2016</v>
      </c>
      <c r="E3027" t="s">
        <v>318</v>
      </c>
      <c r="F3027" t="s">
        <v>30</v>
      </c>
      <c r="G3027" t="s">
        <v>3610</v>
      </c>
      <c r="H3027" t="s">
        <v>14</v>
      </c>
      <c r="I3027" t="s">
        <v>90</v>
      </c>
      <c r="J3027" t="s">
        <v>1281</v>
      </c>
      <c r="K3027" t="s">
        <v>26</v>
      </c>
      <c r="L3027">
        <v>17.940000000000001</v>
      </c>
    </row>
    <row r="3028" spans="1:12" x14ac:dyDescent="0.3">
      <c r="A3028" t="s">
        <v>4789</v>
      </c>
      <c r="B3028">
        <v>22</v>
      </c>
      <c r="C3028">
        <v>4</v>
      </c>
      <c r="D3028">
        <v>2018</v>
      </c>
      <c r="E3028" t="s">
        <v>2829</v>
      </c>
      <c r="F3028" t="s">
        <v>30</v>
      </c>
      <c r="G3028" t="s">
        <v>1514</v>
      </c>
      <c r="H3028" t="s">
        <v>60</v>
      </c>
      <c r="I3028" t="s">
        <v>90</v>
      </c>
      <c r="J3028" t="s">
        <v>3216</v>
      </c>
      <c r="K3028" t="s">
        <v>17</v>
      </c>
      <c r="L3028">
        <v>254.352</v>
      </c>
    </row>
    <row r="3029" spans="1:12" x14ac:dyDescent="0.3">
      <c r="A3029" t="s">
        <v>4790</v>
      </c>
      <c r="B3029">
        <v>24</v>
      </c>
      <c r="C3029">
        <v>8</v>
      </c>
      <c r="D3029">
        <v>2015</v>
      </c>
      <c r="E3029" t="s">
        <v>4096</v>
      </c>
      <c r="F3029" t="s">
        <v>930</v>
      </c>
      <c r="G3029" t="s">
        <v>3302</v>
      </c>
      <c r="H3029" t="s">
        <v>23</v>
      </c>
      <c r="I3029" t="s">
        <v>24</v>
      </c>
      <c r="J3029" t="s">
        <v>4791</v>
      </c>
      <c r="K3029" t="s">
        <v>26</v>
      </c>
      <c r="L3029">
        <v>8.2880000000000003</v>
      </c>
    </row>
    <row r="3030" spans="1:12" x14ac:dyDescent="0.3">
      <c r="A3030" t="s">
        <v>4792</v>
      </c>
      <c r="B3030">
        <v>17</v>
      </c>
      <c r="C3030">
        <v>12</v>
      </c>
      <c r="D3030">
        <v>2018</v>
      </c>
      <c r="E3030" t="s">
        <v>581</v>
      </c>
      <c r="F3030" t="s">
        <v>30</v>
      </c>
      <c r="G3030" t="s">
        <v>3071</v>
      </c>
      <c r="H3030" t="s">
        <v>14</v>
      </c>
      <c r="I3030" t="s">
        <v>15</v>
      </c>
      <c r="J3030" t="s">
        <v>2732</v>
      </c>
      <c r="K3030" t="s">
        <v>17</v>
      </c>
      <c r="L3030">
        <v>504.9</v>
      </c>
    </row>
    <row r="3031" spans="1:12" x14ac:dyDescent="0.3">
      <c r="A3031" t="s">
        <v>4793</v>
      </c>
      <c r="B3031">
        <v>24</v>
      </c>
      <c r="C3031">
        <v>3</v>
      </c>
      <c r="D3031">
        <v>2017</v>
      </c>
      <c r="E3031" t="s">
        <v>2817</v>
      </c>
      <c r="F3031" t="s">
        <v>30</v>
      </c>
      <c r="G3031" t="s">
        <v>684</v>
      </c>
      <c r="H3031" t="s">
        <v>23</v>
      </c>
      <c r="I3031" t="s">
        <v>24</v>
      </c>
      <c r="J3031" t="s">
        <v>4510</v>
      </c>
      <c r="K3031" t="s">
        <v>41</v>
      </c>
      <c r="L3031">
        <v>403.16800000000001</v>
      </c>
    </row>
    <row r="3032" spans="1:12" x14ac:dyDescent="0.3">
      <c r="A3032" t="s">
        <v>4794</v>
      </c>
      <c r="B3032">
        <v>21</v>
      </c>
      <c r="C3032">
        <v>9</v>
      </c>
      <c r="D3032">
        <v>2016</v>
      </c>
      <c r="E3032" t="s">
        <v>2992</v>
      </c>
      <c r="F3032" t="s">
        <v>30</v>
      </c>
      <c r="G3032" t="s">
        <v>4795</v>
      </c>
      <c r="H3032" t="s">
        <v>23</v>
      </c>
      <c r="I3032" t="s">
        <v>61</v>
      </c>
      <c r="J3032" t="s">
        <v>3673</v>
      </c>
      <c r="K3032" t="s">
        <v>17</v>
      </c>
      <c r="L3032">
        <v>194.32</v>
      </c>
    </row>
    <row r="3033" spans="1:12" x14ac:dyDescent="0.3">
      <c r="A3033" t="s">
        <v>4794</v>
      </c>
      <c r="B3033">
        <v>21</v>
      </c>
      <c r="C3033">
        <v>9</v>
      </c>
      <c r="D3033">
        <v>2016</v>
      </c>
      <c r="E3033" t="s">
        <v>2992</v>
      </c>
      <c r="F3033" t="s">
        <v>30</v>
      </c>
      <c r="G3033" t="s">
        <v>4795</v>
      </c>
      <c r="H3033" t="s">
        <v>23</v>
      </c>
      <c r="I3033" t="s">
        <v>61</v>
      </c>
      <c r="J3033" t="s">
        <v>3220</v>
      </c>
      <c r="K3033" t="s">
        <v>26</v>
      </c>
      <c r="L3033">
        <v>25.99</v>
      </c>
    </row>
    <row r="3034" spans="1:12" x14ac:dyDescent="0.3">
      <c r="A3034" t="s">
        <v>4796</v>
      </c>
      <c r="B3034">
        <v>21</v>
      </c>
      <c r="C3034">
        <v>11</v>
      </c>
      <c r="D3034">
        <v>2017</v>
      </c>
      <c r="E3034" t="s">
        <v>2700</v>
      </c>
      <c r="F3034" t="s">
        <v>30</v>
      </c>
      <c r="G3034" t="s">
        <v>2709</v>
      </c>
      <c r="H3034" t="s">
        <v>14</v>
      </c>
      <c r="I3034" t="s">
        <v>24</v>
      </c>
      <c r="J3034" t="s">
        <v>3778</v>
      </c>
      <c r="K3034" t="s">
        <v>17</v>
      </c>
      <c r="L3034">
        <v>195.136</v>
      </c>
    </row>
    <row r="3035" spans="1:12" x14ac:dyDescent="0.3">
      <c r="A3035" t="s">
        <v>4798</v>
      </c>
      <c r="B3035">
        <v>16</v>
      </c>
      <c r="C3035">
        <v>9</v>
      </c>
      <c r="D3035">
        <v>2018</v>
      </c>
      <c r="E3035" t="s">
        <v>1848</v>
      </c>
      <c r="F3035" t="s">
        <v>30</v>
      </c>
      <c r="G3035" t="s">
        <v>898</v>
      </c>
      <c r="H3035" t="s">
        <v>60</v>
      </c>
      <c r="I3035" t="s">
        <v>90</v>
      </c>
      <c r="J3035" t="s">
        <v>3388</v>
      </c>
      <c r="K3035" t="s">
        <v>26</v>
      </c>
      <c r="L3035">
        <v>20.736000000000001</v>
      </c>
    </row>
    <row r="3036" spans="1:12" x14ac:dyDescent="0.3">
      <c r="A3036" t="s">
        <v>4799</v>
      </c>
      <c r="B3036">
        <v>11</v>
      </c>
      <c r="C3036">
        <v>6</v>
      </c>
      <c r="D3036">
        <v>2016</v>
      </c>
      <c r="E3036" t="s">
        <v>2298</v>
      </c>
      <c r="F3036" t="s">
        <v>30</v>
      </c>
      <c r="G3036" t="s">
        <v>1298</v>
      </c>
      <c r="H3036" t="s">
        <v>14</v>
      </c>
      <c r="I3036" t="s">
        <v>15</v>
      </c>
      <c r="J3036" t="s">
        <v>3162</v>
      </c>
      <c r="K3036" t="s">
        <v>41</v>
      </c>
      <c r="L3036">
        <v>53.7</v>
      </c>
    </row>
    <row r="3037" spans="1:12" x14ac:dyDescent="0.3">
      <c r="A3037" t="s">
        <v>4799</v>
      </c>
      <c r="B3037">
        <v>11</v>
      </c>
      <c r="C3037">
        <v>6</v>
      </c>
      <c r="D3037">
        <v>2016</v>
      </c>
      <c r="E3037" t="s">
        <v>2298</v>
      </c>
      <c r="F3037" t="s">
        <v>30</v>
      </c>
      <c r="G3037" t="s">
        <v>1298</v>
      </c>
      <c r="H3037" t="s">
        <v>14</v>
      </c>
      <c r="I3037" t="s">
        <v>15</v>
      </c>
      <c r="J3037" t="s">
        <v>4791</v>
      </c>
      <c r="K3037" t="s">
        <v>26</v>
      </c>
      <c r="L3037">
        <v>36.26</v>
      </c>
    </row>
    <row r="3038" spans="1:12" x14ac:dyDescent="0.3">
      <c r="A3038" t="s">
        <v>4799</v>
      </c>
      <c r="B3038">
        <v>11</v>
      </c>
      <c r="C3038">
        <v>6</v>
      </c>
      <c r="D3038">
        <v>2016</v>
      </c>
      <c r="E3038" t="s">
        <v>2298</v>
      </c>
      <c r="F3038" t="s">
        <v>30</v>
      </c>
      <c r="G3038" t="s">
        <v>1298</v>
      </c>
      <c r="H3038" t="s">
        <v>14</v>
      </c>
      <c r="I3038" t="s">
        <v>15</v>
      </c>
      <c r="J3038" t="s">
        <v>4801</v>
      </c>
      <c r="K3038" t="s">
        <v>26</v>
      </c>
      <c r="L3038">
        <v>56.3</v>
      </c>
    </row>
    <row r="3039" spans="1:12" x14ac:dyDescent="0.3">
      <c r="A3039" t="s">
        <v>4799</v>
      </c>
      <c r="B3039">
        <v>11</v>
      </c>
      <c r="C3039">
        <v>6</v>
      </c>
      <c r="D3039">
        <v>2016</v>
      </c>
      <c r="E3039" t="s">
        <v>2298</v>
      </c>
      <c r="F3039" t="s">
        <v>30</v>
      </c>
      <c r="G3039" t="s">
        <v>1298</v>
      </c>
      <c r="H3039" t="s">
        <v>14</v>
      </c>
      <c r="I3039" t="s">
        <v>15</v>
      </c>
      <c r="J3039" t="s">
        <v>1411</v>
      </c>
      <c r="K3039" t="s">
        <v>26</v>
      </c>
      <c r="L3039">
        <v>32.4</v>
      </c>
    </row>
    <row r="3040" spans="1:12" x14ac:dyDescent="0.3">
      <c r="A3040" t="s">
        <v>4799</v>
      </c>
      <c r="B3040">
        <v>11</v>
      </c>
      <c r="C3040">
        <v>6</v>
      </c>
      <c r="D3040">
        <v>2016</v>
      </c>
      <c r="E3040" t="s">
        <v>2298</v>
      </c>
      <c r="F3040" t="s">
        <v>30</v>
      </c>
      <c r="G3040" t="s">
        <v>1298</v>
      </c>
      <c r="H3040" t="s">
        <v>14</v>
      </c>
      <c r="I3040" t="s">
        <v>15</v>
      </c>
      <c r="J3040" t="s">
        <v>4802</v>
      </c>
      <c r="K3040" t="s">
        <v>17</v>
      </c>
      <c r="L3040">
        <v>29.16</v>
      </c>
    </row>
    <row r="3041" spans="1:12" x14ac:dyDescent="0.3">
      <c r="A3041" t="s">
        <v>4803</v>
      </c>
      <c r="B3041">
        <v>3</v>
      </c>
      <c r="C3041">
        <v>10</v>
      </c>
      <c r="D3041">
        <v>2018</v>
      </c>
      <c r="E3041" t="s">
        <v>1086</v>
      </c>
      <c r="F3041" t="s">
        <v>30</v>
      </c>
      <c r="G3041" t="s">
        <v>2800</v>
      </c>
      <c r="H3041" t="s">
        <v>23</v>
      </c>
      <c r="I3041" t="s">
        <v>24</v>
      </c>
      <c r="J3041" t="s">
        <v>2101</v>
      </c>
      <c r="K3041" t="s">
        <v>17</v>
      </c>
      <c r="L3041">
        <v>171.28800000000001</v>
      </c>
    </row>
    <row r="3042" spans="1:12" x14ac:dyDescent="0.3">
      <c r="A3042" t="s">
        <v>4804</v>
      </c>
      <c r="B3042">
        <v>5</v>
      </c>
      <c r="C3042">
        <v>5</v>
      </c>
      <c r="D3042">
        <v>2017</v>
      </c>
      <c r="E3042" t="s">
        <v>1231</v>
      </c>
      <c r="F3042" t="s">
        <v>30</v>
      </c>
      <c r="G3042" t="s">
        <v>76</v>
      </c>
      <c r="H3042" t="s">
        <v>14</v>
      </c>
      <c r="I3042" t="s">
        <v>15</v>
      </c>
      <c r="J3042" t="s">
        <v>2997</v>
      </c>
      <c r="K3042" t="s">
        <v>17</v>
      </c>
      <c r="L3042">
        <v>16.72</v>
      </c>
    </row>
    <row r="3043" spans="1:12" x14ac:dyDescent="0.3">
      <c r="A3043" t="s">
        <v>4805</v>
      </c>
      <c r="B3043">
        <v>11</v>
      </c>
      <c r="C3043">
        <v>9</v>
      </c>
      <c r="D3043">
        <v>2018</v>
      </c>
      <c r="E3043" t="s">
        <v>1370</v>
      </c>
      <c r="F3043" t="s">
        <v>930</v>
      </c>
      <c r="G3043" t="s">
        <v>3900</v>
      </c>
      <c r="H3043" t="s">
        <v>60</v>
      </c>
      <c r="I3043" t="s">
        <v>24</v>
      </c>
      <c r="J3043" t="s">
        <v>2528</v>
      </c>
      <c r="K3043" t="s">
        <v>26</v>
      </c>
      <c r="L3043">
        <v>12.96</v>
      </c>
    </row>
    <row r="3044" spans="1:12" x14ac:dyDescent="0.3">
      <c r="A3044" t="s">
        <v>4805</v>
      </c>
      <c r="B3044">
        <v>11</v>
      </c>
      <c r="C3044">
        <v>9</v>
      </c>
      <c r="D3044">
        <v>2018</v>
      </c>
      <c r="E3044" t="s">
        <v>1370</v>
      </c>
      <c r="F3044" t="s">
        <v>930</v>
      </c>
      <c r="G3044" t="s">
        <v>3900</v>
      </c>
      <c r="H3044" t="s">
        <v>60</v>
      </c>
      <c r="I3044" t="s">
        <v>24</v>
      </c>
      <c r="J3044" t="s">
        <v>4806</v>
      </c>
      <c r="K3044" t="s">
        <v>26</v>
      </c>
      <c r="L3044">
        <v>22.18</v>
      </c>
    </row>
    <row r="3045" spans="1:12" x14ac:dyDescent="0.3">
      <c r="A3045" t="s">
        <v>4805</v>
      </c>
      <c r="B3045">
        <v>11</v>
      </c>
      <c r="C3045">
        <v>9</v>
      </c>
      <c r="D3045">
        <v>2018</v>
      </c>
      <c r="E3045" t="s">
        <v>1370</v>
      </c>
      <c r="F3045" t="s">
        <v>930</v>
      </c>
      <c r="G3045" t="s">
        <v>3900</v>
      </c>
      <c r="H3045" t="s">
        <v>60</v>
      </c>
      <c r="I3045" t="s">
        <v>24</v>
      </c>
      <c r="J3045" t="s">
        <v>4807</v>
      </c>
      <c r="K3045" t="s">
        <v>17</v>
      </c>
      <c r="L3045">
        <v>2054.2719999999999</v>
      </c>
    </row>
    <row r="3046" spans="1:12" x14ac:dyDescent="0.3">
      <c r="A3046" t="s">
        <v>4808</v>
      </c>
      <c r="B3046">
        <v>30</v>
      </c>
      <c r="C3046">
        <v>4</v>
      </c>
      <c r="D3046">
        <v>2016</v>
      </c>
      <c r="E3046" t="s">
        <v>222</v>
      </c>
      <c r="F3046" t="s">
        <v>12</v>
      </c>
      <c r="G3046" t="s">
        <v>3575</v>
      </c>
      <c r="H3046" t="s">
        <v>14</v>
      </c>
      <c r="I3046" t="s">
        <v>90</v>
      </c>
      <c r="J3046" t="s">
        <v>1842</v>
      </c>
      <c r="K3046" t="s">
        <v>41</v>
      </c>
      <c r="L3046">
        <v>1022.97</v>
      </c>
    </row>
    <row r="3047" spans="1:12" x14ac:dyDescent="0.3">
      <c r="A3047" t="s">
        <v>4809</v>
      </c>
      <c r="B3047">
        <v>6</v>
      </c>
      <c r="C3047">
        <v>11</v>
      </c>
      <c r="D3047">
        <v>2018</v>
      </c>
      <c r="E3047" t="s">
        <v>1059</v>
      </c>
      <c r="F3047" t="s">
        <v>12</v>
      </c>
      <c r="G3047" t="s">
        <v>1565</v>
      </c>
      <c r="H3047" t="s">
        <v>60</v>
      </c>
      <c r="I3047" t="s">
        <v>61</v>
      </c>
      <c r="J3047" t="s">
        <v>4810</v>
      </c>
      <c r="K3047" t="s">
        <v>26</v>
      </c>
      <c r="L3047">
        <v>13.9</v>
      </c>
    </row>
    <row r="3048" spans="1:12" x14ac:dyDescent="0.3">
      <c r="A3048" t="s">
        <v>4809</v>
      </c>
      <c r="B3048">
        <v>6</v>
      </c>
      <c r="C3048">
        <v>11</v>
      </c>
      <c r="D3048">
        <v>2018</v>
      </c>
      <c r="E3048" t="s">
        <v>1059</v>
      </c>
      <c r="F3048" t="s">
        <v>12</v>
      </c>
      <c r="G3048" t="s">
        <v>1565</v>
      </c>
      <c r="H3048" t="s">
        <v>60</v>
      </c>
      <c r="I3048" t="s">
        <v>61</v>
      </c>
      <c r="J3048" t="s">
        <v>2413</v>
      </c>
      <c r="K3048" t="s">
        <v>26</v>
      </c>
      <c r="L3048">
        <v>26.38</v>
      </c>
    </row>
    <row r="3049" spans="1:12" x14ac:dyDescent="0.3">
      <c r="A3049" t="s">
        <v>4811</v>
      </c>
      <c r="B3049">
        <v>30</v>
      </c>
      <c r="C3049">
        <v>9</v>
      </c>
      <c r="D3049">
        <v>2015</v>
      </c>
      <c r="E3049" t="s">
        <v>3446</v>
      </c>
      <c r="F3049" t="s">
        <v>30</v>
      </c>
      <c r="G3049" t="s">
        <v>866</v>
      </c>
      <c r="H3049" t="s">
        <v>14</v>
      </c>
      <c r="I3049" t="s">
        <v>24</v>
      </c>
      <c r="J3049" t="s">
        <v>42</v>
      </c>
      <c r="K3049" t="s">
        <v>26</v>
      </c>
      <c r="L3049">
        <v>43.176000000000002</v>
      </c>
    </row>
    <row r="3050" spans="1:12" x14ac:dyDescent="0.3">
      <c r="A3050" t="s">
        <v>4812</v>
      </c>
      <c r="B3050">
        <v>2</v>
      </c>
      <c r="C3050">
        <v>4</v>
      </c>
      <c r="D3050">
        <v>2018</v>
      </c>
      <c r="E3050" t="s">
        <v>1170</v>
      </c>
      <c r="F3050" t="s">
        <v>119</v>
      </c>
      <c r="G3050" t="s">
        <v>4813</v>
      </c>
      <c r="H3050" t="s">
        <v>60</v>
      </c>
      <c r="I3050" t="s">
        <v>15</v>
      </c>
      <c r="J3050" t="s">
        <v>379</v>
      </c>
      <c r="K3050" t="s">
        <v>17</v>
      </c>
      <c r="L3050">
        <v>411.8</v>
      </c>
    </row>
    <row r="3051" spans="1:12" x14ac:dyDescent="0.3">
      <c r="A3051" t="s">
        <v>4812</v>
      </c>
      <c r="B3051">
        <v>2</v>
      </c>
      <c r="C3051">
        <v>4</v>
      </c>
      <c r="D3051">
        <v>2018</v>
      </c>
      <c r="E3051" t="s">
        <v>1170</v>
      </c>
      <c r="F3051" t="s">
        <v>119</v>
      </c>
      <c r="G3051" t="s">
        <v>4813</v>
      </c>
      <c r="H3051" t="s">
        <v>60</v>
      </c>
      <c r="I3051" t="s">
        <v>15</v>
      </c>
      <c r="J3051" t="s">
        <v>833</v>
      </c>
      <c r="K3051" t="s">
        <v>41</v>
      </c>
      <c r="L3051">
        <v>360</v>
      </c>
    </row>
    <row r="3052" spans="1:12" x14ac:dyDescent="0.3">
      <c r="A3052" t="s">
        <v>4814</v>
      </c>
      <c r="B3052">
        <v>6</v>
      </c>
      <c r="C3052">
        <v>10</v>
      </c>
      <c r="D3052">
        <v>2018</v>
      </c>
      <c r="E3052" t="s">
        <v>4170</v>
      </c>
      <c r="F3052" t="s">
        <v>30</v>
      </c>
      <c r="G3052" t="s">
        <v>768</v>
      </c>
      <c r="H3052" t="s">
        <v>60</v>
      </c>
      <c r="I3052" t="s">
        <v>24</v>
      </c>
      <c r="J3052" t="s">
        <v>4815</v>
      </c>
      <c r="K3052" t="s">
        <v>17</v>
      </c>
      <c r="L3052">
        <v>41.96</v>
      </c>
    </row>
    <row r="3053" spans="1:12" x14ac:dyDescent="0.3">
      <c r="A3053" t="s">
        <v>4814</v>
      </c>
      <c r="B3053">
        <v>6</v>
      </c>
      <c r="C3053">
        <v>10</v>
      </c>
      <c r="D3053">
        <v>2018</v>
      </c>
      <c r="E3053" t="s">
        <v>4170</v>
      </c>
      <c r="F3053" t="s">
        <v>30</v>
      </c>
      <c r="G3053" t="s">
        <v>768</v>
      </c>
      <c r="H3053" t="s">
        <v>60</v>
      </c>
      <c r="I3053" t="s">
        <v>24</v>
      </c>
      <c r="J3053" t="s">
        <v>3183</v>
      </c>
      <c r="K3053" t="s">
        <v>26</v>
      </c>
      <c r="L3053">
        <v>227.84</v>
      </c>
    </row>
    <row r="3054" spans="1:12" x14ac:dyDescent="0.3">
      <c r="A3054" t="s">
        <v>4814</v>
      </c>
      <c r="B3054">
        <v>6</v>
      </c>
      <c r="C3054">
        <v>10</v>
      </c>
      <c r="D3054">
        <v>2018</v>
      </c>
      <c r="E3054" t="s">
        <v>4170</v>
      </c>
      <c r="F3054" t="s">
        <v>30</v>
      </c>
      <c r="G3054" t="s">
        <v>768</v>
      </c>
      <c r="H3054" t="s">
        <v>60</v>
      </c>
      <c r="I3054" t="s">
        <v>24</v>
      </c>
      <c r="J3054" t="s">
        <v>3807</v>
      </c>
      <c r="K3054" t="s">
        <v>26</v>
      </c>
      <c r="L3054">
        <v>37.94</v>
      </c>
    </row>
    <row r="3055" spans="1:12" x14ac:dyDescent="0.3">
      <c r="A3055" t="s">
        <v>4816</v>
      </c>
      <c r="B3055">
        <v>9</v>
      </c>
      <c r="C3055">
        <v>4</v>
      </c>
      <c r="D3055">
        <v>2017</v>
      </c>
      <c r="E3055" t="s">
        <v>1054</v>
      </c>
      <c r="F3055" t="s">
        <v>12</v>
      </c>
      <c r="G3055" t="s">
        <v>4817</v>
      </c>
      <c r="H3055" t="s">
        <v>60</v>
      </c>
      <c r="I3055" t="s">
        <v>61</v>
      </c>
      <c r="J3055" t="s">
        <v>4312</v>
      </c>
      <c r="K3055" t="s">
        <v>41</v>
      </c>
      <c r="L3055">
        <v>517.9</v>
      </c>
    </row>
    <row r="3056" spans="1:12" x14ac:dyDescent="0.3">
      <c r="A3056" t="s">
        <v>4816</v>
      </c>
      <c r="B3056">
        <v>9</v>
      </c>
      <c r="C3056">
        <v>4</v>
      </c>
      <c r="D3056">
        <v>2017</v>
      </c>
      <c r="E3056" t="s">
        <v>1054</v>
      </c>
      <c r="F3056" t="s">
        <v>12</v>
      </c>
      <c r="G3056" t="s">
        <v>4817</v>
      </c>
      <c r="H3056" t="s">
        <v>60</v>
      </c>
      <c r="I3056" t="s">
        <v>61</v>
      </c>
      <c r="J3056" t="s">
        <v>1255</v>
      </c>
      <c r="K3056" t="s">
        <v>26</v>
      </c>
      <c r="L3056">
        <v>5.28</v>
      </c>
    </row>
    <row r="3057" spans="1:12" x14ac:dyDescent="0.3">
      <c r="A3057" t="s">
        <v>4818</v>
      </c>
      <c r="B3057">
        <v>28</v>
      </c>
      <c r="C3057">
        <v>8</v>
      </c>
      <c r="D3057">
        <v>2016</v>
      </c>
      <c r="E3057" t="s">
        <v>864</v>
      </c>
      <c r="F3057" t="s">
        <v>30</v>
      </c>
      <c r="G3057" t="s">
        <v>3036</v>
      </c>
      <c r="H3057" t="s">
        <v>23</v>
      </c>
      <c r="I3057" t="s">
        <v>61</v>
      </c>
      <c r="J3057" t="s">
        <v>2610</v>
      </c>
      <c r="K3057" t="s">
        <v>41</v>
      </c>
      <c r="L3057">
        <v>2799.96</v>
      </c>
    </row>
    <row r="3058" spans="1:12" x14ac:dyDescent="0.3">
      <c r="A3058" t="s">
        <v>4819</v>
      </c>
      <c r="B3058">
        <v>19</v>
      </c>
      <c r="C3058">
        <v>10</v>
      </c>
      <c r="D3058">
        <v>2018</v>
      </c>
      <c r="E3058" t="s">
        <v>1138</v>
      </c>
      <c r="F3058" t="s">
        <v>12</v>
      </c>
      <c r="G3058" t="s">
        <v>3273</v>
      </c>
      <c r="H3058" t="s">
        <v>23</v>
      </c>
      <c r="I3058" t="s">
        <v>24</v>
      </c>
      <c r="J3058" t="s">
        <v>4219</v>
      </c>
      <c r="K3058" t="s">
        <v>26</v>
      </c>
      <c r="L3058">
        <v>8.9600000000000009</v>
      </c>
    </row>
    <row r="3059" spans="1:12" x14ac:dyDescent="0.3">
      <c r="A3059" t="s">
        <v>4819</v>
      </c>
      <c r="B3059">
        <v>19</v>
      </c>
      <c r="C3059">
        <v>10</v>
      </c>
      <c r="D3059">
        <v>2018</v>
      </c>
      <c r="E3059" t="s">
        <v>1138</v>
      </c>
      <c r="F3059" t="s">
        <v>12</v>
      </c>
      <c r="G3059" t="s">
        <v>3273</v>
      </c>
      <c r="H3059" t="s">
        <v>23</v>
      </c>
      <c r="I3059" t="s">
        <v>24</v>
      </c>
      <c r="J3059" t="s">
        <v>3148</v>
      </c>
      <c r="K3059" t="s">
        <v>26</v>
      </c>
      <c r="L3059">
        <v>31.5</v>
      </c>
    </row>
    <row r="3060" spans="1:12" x14ac:dyDescent="0.3">
      <c r="A3060" t="s">
        <v>4819</v>
      </c>
      <c r="B3060">
        <v>19</v>
      </c>
      <c r="C3060">
        <v>10</v>
      </c>
      <c r="D3060">
        <v>2018</v>
      </c>
      <c r="E3060" t="s">
        <v>1138</v>
      </c>
      <c r="F3060" t="s">
        <v>12</v>
      </c>
      <c r="G3060" t="s">
        <v>3273</v>
      </c>
      <c r="H3060" t="s">
        <v>23</v>
      </c>
      <c r="I3060" t="s">
        <v>24</v>
      </c>
      <c r="J3060" t="s">
        <v>1955</v>
      </c>
      <c r="K3060" t="s">
        <v>17</v>
      </c>
      <c r="L3060">
        <v>30.56</v>
      </c>
    </row>
    <row r="3061" spans="1:12" x14ac:dyDescent="0.3">
      <c r="A3061" t="s">
        <v>4819</v>
      </c>
      <c r="B3061">
        <v>19</v>
      </c>
      <c r="C3061">
        <v>10</v>
      </c>
      <c r="D3061">
        <v>2018</v>
      </c>
      <c r="E3061" t="s">
        <v>1138</v>
      </c>
      <c r="F3061" t="s">
        <v>12</v>
      </c>
      <c r="G3061" t="s">
        <v>3273</v>
      </c>
      <c r="H3061" t="s">
        <v>23</v>
      </c>
      <c r="I3061" t="s">
        <v>24</v>
      </c>
      <c r="J3061" t="s">
        <v>4820</v>
      </c>
      <c r="K3061" t="s">
        <v>17</v>
      </c>
      <c r="L3061">
        <v>24.367999999999999</v>
      </c>
    </row>
    <row r="3062" spans="1:12" x14ac:dyDescent="0.3">
      <c r="A3062" t="s">
        <v>4821</v>
      </c>
      <c r="B3062">
        <v>7</v>
      </c>
      <c r="C3062">
        <v>11</v>
      </c>
      <c r="D3062">
        <v>2017</v>
      </c>
      <c r="E3062" t="s">
        <v>2056</v>
      </c>
      <c r="F3062" t="s">
        <v>30</v>
      </c>
      <c r="G3062" t="s">
        <v>4626</v>
      </c>
      <c r="H3062" t="s">
        <v>23</v>
      </c>
      <c r="I3062" t="s">
        <v>90</v>
      </c>
      <c r="J3062" t="s">
        <v>3791</v>
      </c>
      <c r="K3062" t="s">
        <v>41</v>
      </c>
      <c r="L3062">
        <v>119.976</v>
      </c>
    </row>
    <row r="3063" spans="1:12" x14ac:dyDescent="0.3">
      <c r="A3063" t="s">
        <v>4822</v>
      </c>
      <c r="B3063">
        <v>3</v>
      </c>
      <c r="C3063">
        <v>3</v>
      </c>
      <c r="D3063">
        <v>2018</v>
      </c>
      <c r="E3063" t="s">
        <v>2849</v>
      </c>
      <c r="F3063" t="s">
        <v>30</v>
      </c>
      <c r="G3063" t="s">
        <v>4823</v>
      </c>
      <c r="H3063" t="s">
        <v>14</v>
      </c>
      <c r="I3063" t="s">
        <v>61</v>
      </c>
      <c r="J3063" t="s">
        <v>2355</v>
      </c>
      <c r="K3063" t="s">
        <v>26</v>
      </c>
      <c r="L3063">
        <v>26.88</v>
      </c>
    </row>
    <row r="3064" spans="1:12" x14ac:dyDescent="0.3">
      <c r="A3064" t="s">
        <v>4824</v>
      </c>
      <c r="B3064">
        <v>27</v>
      </c>
      <c r="C3064">
        <v>11</v>
      </c>
      <c r="D3064">
        <v>2016</v>
      </c>
      <c r="E3064" t="s">
        <v>1508</v>
      </c>
      <c r="F3064" t="s">
        <v>119</v>
      </c>
      <c r="G3064" t="s">
        <v>1549</v>
      </c>
      <c r="H3064" t="s">
        <v>23</v>
      </c>
      <c r="I3064" t="s">
        <v>90</v>
      </c>
      <c r="J3064" t="s">
        <v>4825</v>
      </c>
      <c r="K3064" t="s">
        <v>41</v>
      </c>
      <c r="L3064">
        <v>83.97</v>
      </c>
    </row>
    <row r="3065" spans="1:12" x14ac:dyDescent="0.3">
      <c r="A3065" t="s">
        <v>4824</v>
      </c>
      <c r="B3065">
        <v>27</v>
      </c>
      <c r="C3065">
        <v>11</v>
      </c>
      <c r="D3065">
        <v>2016</v>
      </c>
      <c r="E3065" t="s">
        <v>1508</v>
      </c>
      <c r="F3065" t="s">
        <v>119</v>
      </c>
      <c r="G3065" t="s">
        <v>1549</v>
      </c>
      <c r="H3065" t="s">
        <v>23</v>
      </c>
      <c r="I3065" t="s">
        <v>90</v>
      </c>
      <c r="J3065" t="s">
        <v>4826</v>
      </c>
      <c r="K3065" t="s">
        <v>41</v>
      </c>
      <c r="L3065">
        <v>104.97</v>
      </c>
    </row>
    <row r="3066" spans="1:12" x14ac:dyDescent="0.3">
      <c r="A3066" t="s">
        <v>4827</v>
      </c>
      <c r="B3066">
        <v>13</v>
      </c>
      <c r="C3066">
        <v>3</v>
      </c>
      <c r="D3066">
        <v>2018</v>
      </c>
      <c r="E3066" t="s">
        <v>1616</v>
      </c>
      <c r="F3066" t="s">
        <v>12</v>
      </c>
      <c r="G3066" t="s">
        <v>4828</v>
      </c>
      <c r="H3066" t="s">
        <v>60</v>
      </c>
      <c r="I3066" t="s">
        <v>24</v>
      </c>
      <c r="J3066" t="s">
        <v>233</v>
      </c>
      <c r="K3066" t="s">
        <v>26</v>
      </c>
      <c r="L3066">
        <v>90.8</v>
      </c>
    </row>
    <row r="3067" spans="1:12" x14ac:dyDescent="0.3">
      <c r="A3067" t="s">
        <v>4827</v>
      </c>
      <c r="B3067">
        <v>13</v>
      </c>
      <c r="C3067">
        <v>3</v>
      </c>
      <c r="D3067">
        <v>2018</v>
      </c>
      <c r="E3067" t="s">
        <v>1616</v>
      </c>
      <c r="F3067" t="s">
        <v>12</v>
      </c>
      <c r="G3067" t="s">
        <v>4828</v>
      </c>
      <c r="H3067" t="s">
        <v>60</v>
      </c>
      <c r="I3067" t="s">
        <v>24</v>
      </c>
      <c r="J3067" t="s">
        <v>2113</v>
      </c>
      <c r="K3067" t="s">
        <v>41</v>
      </c>
      <c r="L3067">
        <v>140.73599999999999</v>
      </c>
    </row>
    <row r="3068" spans="1:12" x14ac:dyDescent="0.3">
      <c r="A3068" t="s">
        <v>4827</v>
      </c>
      <c r="B3068">
        <v>13</v>
      </c>
      <c r="C3068">
        <v>3</v>
      </c>
      <c r="D3068">
        <v>2018</v>
      </c>
      <c r="E3068" t="s">
        <v>1616</v>
      </c>
      <c r="F3068" t="s">
        <v>12</v>
      </c>
      <c r="G3068" t="s">
        <v>4828</v>
      </c>
      <c r="H3068" t="s">
        <v>60</v>
      </c>
      <c r="I3068" t="s">
        <v>24</v>
      </c>
      <c r="J3068" t="s">
        <v>4829</v>
      </c>
      <c r="K3068" t="s">
        <v>41</v>
      </c>
      <c r="L3068">
        <v>214.95</v>
      </c>
    </row>
    <row r="3069" spans="1:12" x14ac:dyDescent="0.3">
      <c r="A3069" t="s">
        <v>4827</v>
      </c>
      <c r="B3069">
        <v>13</v>
      </c>
      <c r="C3069">
        <v>3</v>
      </c>
      <c r="D3069">
        <v>2018</v>
      </c>
      <c r="E3069" t="s">
        <v>1616</v>
      </c>
      <c r="F3069" t="s">
        <v>12</v>
      </c>
      <c r="G3069" t="s">
        <v>4828</v>
      </c>
      <c r="H3069" t="s">
        <v>60</v>
      </c>
      <c r="I3069" t="s">
        <v>24</v>
      </c>
      <c r="J3069" t="s">
        <v>4830</v>
      </c>
      <c r="K3069" t="s">
        <v>26</v>
      </c>
      <c r="L3069">
        <v>45.36</v>
      </c>
    </row>
    <row r="3070" spans="1:12" x14ac:dyDescent="0.3">
      <c r="A3070" t="s">
        <v>4827</v>
      </c>
      <c r="B3070">
        <v>13</v>
      </c>
      <c r="C3070">
        <v>3</v>
      </c>
      <c r="D3070">
        <v>2018</v>
      </c>
      <c r="E3070" t="s">
        <v>1616</v>
      </c>
      <c r="F3070" t="s">
        <v>12</v>
      </c>
      <c r="G3070" t="s">
        <v>4828</v>
      </c>
      <c r="H3070" t="s">
        <v>60</v>
      </c>
      <c r="I3070" t="s">
        <v>24</v>
      </c>
      <c r="J3070" t="s">
        <v>4479</v>
      </c>
      <c r="K3070" t="s">
        <v>26</v>
      </c>
      <c r="L3070">
        <v>288.24</v>
      </c>
    </row>
    <row r="3071" spans="1:12" x14ac:dyDescent="0.3">
      <c r="A3071" t="s">
        <v>4831</v>
      </c>
      <c r="B3071">
        <v>30</v>
      </c>
      <c r="C3071">
        <v>11</v>
      </c>
      <c r="D3071">
        <v>2018</v>
      </c>
      <c r="E3071" t="s">
        <v>2021</v>
      </c>
      <c r="F3071" t="s">
        <v>930</v>
      </c>
      <c r="G3071" t="s">
        <v>3417</v>
      </c>
      <c r="H3071" t="s">
        <v>60</v>
      </c>
      <c r="I3071" t="s">
        <v>90</v>
      </c>
      <c r="J3071" t="s">
        <v>4773</v>
      </c>
      <c r="K3071" t="s">
        <v>26</v>
      </c>
      <c r="L3071">
        <v>663.93600000000004</v>
      </c>
    </row>
    <row r="3072" spans="1:12" x14ac:dyDescent="0.3">
      <c r="A3072" t="s">
        <v>4832</v>
      </c>
      <c r="B3072">
        <v>17</v>
      </c>
      <c r="C3072">
        <v>11</v>
      </c>
      <c r="D3072">
        <v>2015</v>
      </c>
      <c r="E3072" t="s">
        <v>4292</v>
      </c>
      <c r="F3072" t="s">
        <v>30</v>
      </c>
      <c r="G3072" t="s">
        <v>1765</v>
      </c>
      <c r="H3072" t="s">
        <v>23</v>
      </c>
      <c r="I3072" t="s">
        <v>90</v>
      </c>
      <c r="J3072" t="s">
        <v>3252</v>
      </c>
      <c r="K3072" t="s">
        <v>26</v>
      </c>
      <c r="L3072">
        <v>2934.33</v>
      </c>
    </row>
    <row r="3073" spans="1:12" x14ac:dyDescent="0.3">
      <c r="A3073" t="s">
        <v>4832</v>
      </c>
      <c r="B3073">
        <v>17</v>
      </c>
      <c r="C3073">
        <v>11</v>
      </c>
      <c r="D3073">
        <v>2015</v>
      </c>
      <c r="E3073" t="s">
        <v>4292</v>
      </c>
      <c r="F3073" t="s">
        <v>30</v>
      </c>
      <c r="G3073" t="s">
        <v>1765</v>
      </c>
      <c r="H3073" t="s">
        <v>23</v>
      </c>
      <c r="I3073" t="s">
        <v>90</v>
      </c>
      <c r="J3073" t="s">
        <v>4833</v>
      </c>
      <c r="K3073" t="s">
        <v>17</v>
      </c>
      <c r="L3073">
        <v>124.41</v>
      </c>
    </row>
    <row r="3074" spans="1:12" x14ac:dyDescent="0.3">
      <c r="A3074" t="s">
        <v>4832</v>
      </c>
      <c r="B3074">
        <v>17</v>
      </c>
      <c r="C3074">
        <v>11</v>
      </c>
      <c r="D3074">
        <v>2015</v>
      </c>
      <c r="E3074" t="s">
        <v>4292</v>
      </c>
      <c r="F3074" t="s">
        <v>30</v>
      </c>
      <c r="G3074" t="s">
        <v>1765</v>
      </c>
      <c r="H3074" t="s">
        <v>23</v>
      </c>
      <c r="I3074" t="s">
        <v>90</v>
      </c>
      <c r="J3074" t="s">
        <v>1979</v>
      </c>
      <c r="K3074" t="s">
        <v>26</v>
      </c>
      <c r="L3074">
        <v>57.75</v>
      </c>
    </row>
    <row r="3075" spans="1:12" x14ac:dyDescent="0.3">
      <c r="A3075" t="s">
        <v>4834</v>
      </c>
      <c r="B3075">
        <v>3</v>
      </c>
      <c r="C3075">
        <v>1</v>
      </c>
      <c r="D3075">
        <v>2017</v>
      </c>
      <c r="E3075" t="s">
        <v>1981</v>
      </c>
      <c r="F3075" t="s">
        <v>119</v>
      </c>
      <c r="G3075" t="s">
        <v>1459</v>
      </c>
      <c r="H3075" t="s">
        <v>14</v>
      </c>
      <c r="I3075" t="s">
        <v>24</v>
      </c>
      <c r="J3075" t="s">
        <v>3976</v>
      </c>
      <c r="K3075" t="s">
        <v>26</v>
      </c>
      <c r="L3075">
        <v>114.46</v>
      </c>
    </row>
    <row r="3076" spans="1:12" x14ac:dyDescent="0.3">
      <c r="A3076" t="s">
        <v>4835</v>
      </c>
      <c r="B3076">
        <v>3</v>
      </c>
      <c r="C3076">
        <v>10</v>
      </c>
      <c r="D3076">
        <v>2016</v>
      </c>
      <c r="E3076" t="s">
        <v>3768</v>
      </c>
      <c r="F3076" t="s">
        <v>30</v>
      </c>
      <c r="G3076" t="s">
        <v>576</v>
      </c>
      <c r="H3076" t="s">
        <v>14</v>
      </c>
      <c r="I3076" t="s">
        <v>24</v>
      </c>
      <c r="J3076" t="s">
        <v>1824</v>
      </c>
      <c r="K3076" t="s">
        <v>17</v>
      </c>
      <c r="L3076">
        <v>120.666</v>
      </c>
    </row>
    <row r="3077" spans="1:12" x14ac:dyDescent="0.3">
      <c r="A3077" t="s">
        <v>4836</v>
      </c>
      <c r="B3077">
        <v>20</v>
      </c>
      <c r="C3077">
        <v>7</v>
      </c>
      <c r="D3077">
        <v>2015</v>
      </c>
      <c r="E3077" t="s">
        <v>4837</v>
      </c>
      <c r="F3077" t="s">
        <v>30</v>
      </c>
      <c r="G3077" t="s">
        <v>2882</v>
      </c>
      <c r="H3077" t="s">
        <v>60</v>
      </c>
      <c r="I3077" t="s">
        <v>61</v>
      </c>
      <c r="J3077" t="s">
        <v>1097</v>
      </c>
      <c r="K3077" t="s">
        <v>26</v>
      </c>
      <c r="L3077">
        <v>342.86399999999998</v>
      </c>
    </row>
    <row r="3078" spans="1:12" x14ac:dyDescent="0.3">
      <c r="A3078" t="s">
        <v>4836</v>
      </c>
      <c r="B3078">
        <v>20</v>
      </c>
      <c r="C3078">
        <v>7</v>
      </c>
      <c r="D3078">
        <v>2015</v>
      </c>
      <c r="E3078" t="s">
        <v>4837</v>
      </c>
      <c r="F3078" t="s">
        <v>30</v>
      </c>
      <c r="G3078" t="s">
        <v>2882</v>
      </c>
      <c r="H3078" t="s">
        <v>60</v>
      </c>
      <c r="I3078" t="s">
        <v>61</v>
      </c>
      <c r="J3078" t="s">
        <v>2644</v>
      </c>
      <c r="K3078" t="s">
        <v>17</v>
      </c>
      <c r="L3078">
        <v>16.739999999999998</v>
      </c>
    </row>
    <row r="3079" spans="1:12" x14ac:dyDescent="0.3">
      <c r="A3079" t="s">
        <v>4836</v>
      </c>
      <c r="B3079">
        <v>20</v>
      </c>
      <c r="C3079">
        <v>7</v>
      </c>
      <c r="D3079">
        <v>2015</v>
      </c>
      <c r="E3079" t="s">
        <v>4837</v>
      </c>
      <c r="F3079" t="s">
        <v>30</v>
      </c>
      <c r="G3079" t="s">
        <v>2882</v>
      </c>
      <c r="H3079" t="s">
        <v>60</v>
      </c>
      <c r="I3079" t="s">
        <v>61</v>
      </c>
      <c r="J3079" t="s">
        <v>1368</v>
      </c>
      <c r="K3079" t="s">
        <v>17</v>
      </c>
      <c r="L3079">
        <v>981.37199999999996</v>
      </c>
    </row>
    <row r="3080" spans="1:12" x14ac:dyDescent="0.3">
      <c r="A3080" t="s">
        <v>4838</v>
      </c>
      <c r="B3080">
        <v>21</v>
      </c>
      <c r="C3080">
        <v>5</v>
      </c>
      <c r="D3080">
        <v>2015</v>
      </c>
      <c r="E3080" t="s">
        <v>2248</v>
      </c>
      <c r="F3080" t="s">
        <v>30</v>
      </c>
      <c r="G3080" t="s">
        <v>2568</v>
      </c>
      <c r="H3080" t="s">
        <v>60</v>
      </c>
      <c r="I3080" t="s">
        <v>24</v>
      </c>
      <c r="J3080" t="s">
        <v>550</v>
      </c>
      <c r="K3080" t="s">
        <v>26</v>
      </c>
      <c r="L3080">
        <v>31.84</v>
      </c>
    </row>
    <row r="3081" spans="1:12" x14ac:dyDescent="0.3">
      <c r="A3081" t="s">
        <v>4839</v>
      </c>
      <c r="B3081">
        <v>4</v>
      </c>
      <c r="C3081">
        <v>9</v>
      </c>
      <c r="D3081">
        <v>2018</v>
      </c>
      <c r="E3081" t="s">
        <v>3096</v>
      </c>
      <c r="F3081" t="s">
        <v>119</v>
      </c>
      <c r="G3081" t="s">
        <v>4840</v>
      </c>
      <c r="H3081" t="s">
        <v>60</v>
      </c>
      <c r="I3081" t="s">
        <v>24</v>
      </c>
      <c r="J3081" t="s">
        <v>1670</v>
      </c>
      <c r="K3081" t="s">
        <v>26</v>
      </c>
      <c r="L3081">
        <v>12.96</v>
      </c>
    </row>
    <row r="3082" spans="1:12" x14ac:dyDescent="0.3">
      <c r="A3082" t="s">
        <v>4839</v>
      </c>
      <c r="B3082">
        <v>4</v>
      </c>
      <c r="C3082">
        <v>9</v>
      </c>
      <c r="D3082">
        <v>2018</v>
      </c>
      <c r="E3082" t="s">
        <v>3096</v>
      </c>
      <c r="F3082" t="s">
        <v>119</v>
      </c>
      <c r="G3082" t="s">
        <v>4840</v>
      </c>
      <c r="H3082" t="s">
        <v>60</v>
      </c>
      <c r="I3082" t="s">
        <v>24</v>
      </c>
      <c r="J3082" t="s">
        <v>2452</v>
      </c>
      <c r="K3082" t="s">
        <v>41</v>
      </c>
      <c r="L3082">
        <v>43.176000000000002</v>
      </c>
    </row>
    <row r="3083" spans="1:12" x14ac:dyDescent="0.3">
      <c r="A3083" t="s">
        <v>4841</v>
      </c>
      <c r="B3083">
        <v>27</v>
      </c>
      <c r="C3083">
        <v>5</v>
      </c>
      <c r="D3083">
        <v>2018</v>
      </c>
      <c r="E3083" t="s">
        <v>2776</v>
      </c>
      <c r="F3083" t="s">
        <v>30</v>
      </c>
      <c r="G3083" t="s">
        <v>666</v>
      </c>
      <c r="H3083" t="s">
        <v>60</v>
      </c>
      <c r="I3083" t="s">
        <v>15</v>
      </c>
      <c r="J3083" t="s">
        <v>2058</v>
      </c>
      <c r="K3083" t="s">
        <v>26</v>
      </c>
      <c r="L3083">
        <v>58.34</v>
      </c>
    </row>
    <row r="3084" spans="1:12" x14ac:dyDescent="0.3">
      <c r="A3084" t="s">
        <v>4841</v>
      </c>
      <c r="B3084">
        <v>27</v>
      </c>
      <c r="C3084">
        <v>5</v>
      </c>
      <c r="D3084">
        <v>2018</v>
      </c>
      <c r="E3084" t="s">
        <v>2776</v>
      </c>
      <c r="F3084" t="s">
        <v>30</v>
      </c>
      <c r="G3084" t="s">
        <v>666</v>
      </c>
      <c r="H3084" t="s">
        <v>60</v>
      </c>
      <c r="I3084" t="s">
        <v>15</v>
      </c>
      <c r="J3084" t="s">
        <v>4429</v>
      </c>
      <c r="K3084" t="s">
        <v>41</v>
      </c>
      <c r="L3084">
        <v>539.97</v>
      </c>
    </row>
    <row r="3085" spans="1:12" x14ac:dyDescent="0.3">
      <c r="A3085" t="s">
        <v>4843</v>
      </c>
      <c r="B3085">
        <v>28</v>
      </c>
      <c r="C3085">
        <v>1</v>
      </c>
      <c r="D3085">
        <v>2015</v>
      </c>
      <c r="E3085" t="s">
        <v>1342</v>
      </c>
      <c r="F3085" t="s">
        <v>30</v>
      </c>
      <c r="G3085" t="s">
        <v>1317</v>
      </c>
      <c r="H3085" t="s">
        <v>14</v>
      </c>
      <c r="I3085" t="s">
        <v>90</v>
      </c>
      <c r="J3085" t="s">
        <v>568</v>
      </c>
      <c r="K3085" t="s">
        <v>26</v>
      </c>
      <c r="L3085">
        <v>3.9279999999999999</v>
      </c>
    </row>
    <row r="3086" spans="1:12" x14ac:dyDescent="0.3">
      <c r="A3086" t="s">
        <v>4845</v>
      </c>
      <c r="B3086">
        <v>9</v>
      </c>
      <c r="C3086">
        <v>2</v>
      </c>
      <c r="D3086">
        <v>2018</v>
      </c>
      <c r="E3086" t="s">
        <v>3078</v>
      </c>
      <c r="F3086" t="s">
        <v>30</v>
      </c>
      <c r="G3086" t="s">
        <v>4018</v>
      </c>
      <c r="H3086" t="s">
        <v>14</v>
      </c>
      <c r="I3086" t="s">
        <v>61</v>
      </c>
      <c r="J3086" t="s">
        <v>1093</v>
      </c>
      <c r="K3086" t="s">
        <v>26</v>
      </c>
      <c r="L3086">
        <v>252.78399999999999</v>
      </c>
    </row>
    <row r="3087" spans="1:12" x14ac:dyDescent="0.3">
      <c r="A3087" t="s">
        <v>4845</v>
      </c>
      <c r="B3087">
        <v>9</v>
      </c>
      <c r="C3087">
        <v>2</v>
      </c>
      <c r="D3087">
        <v>2018</v>
      </c>
      <c r="E3087" t="s">
        <v>3078</v>
      </c>
      <c r="F3087" t="s">
        <v>30</v>
      </c>
      <c r="G3087" t="s">
        <v>4018</v>
      </c>
      <c r="H3087" t="s">
        <v>14</v>
      </c>
      <c r="I3087" t="s">
        <v>61</v>
      </c>
      <c r="J3087" t="s">
        <v>1906</v>
      </c>
      <c r="K3087" t="s">
        <v>41</v>
      </c>
      <c r="L3087">
        <v>127.98399999999999</v>
      </c>
    </row>
    <row r="3088" spans="1:12" x14ac:dyDescent="0.3">
      <c r="A3088" t="s">
        <v>4845</v>
      </c>
      <c r="B3088">
        <v>9</v>
      </c>
      <c r="C3088">
        <v>2</v>
      </c>
      <c r="D3088">
        <v>2018</v>
      </c>
      <c r="E3088" t="s">
        <v>3078</v>
      </c>
      <c r="F3088" t="s">
        <v>30</v>
      </c>
      <c r="G3088" t="s">
        <v>4018</v>
      </c>
      <c r="H3088" t="s">
        <v>14</v>
      </c>
      <c r="I3088" t="s">
        <v>61</v>
      </c>
      <c r="J3088" t="s">
        <v>4766</v>
      </c>
      <c r="K3088" t="s">
        <v>17</v>
      </c>
      <c r="L3088">
        <v>3.984</v>
      </c>
    </row>
    <row r="3089" spans="1:12" x14ac:dyDescent="0.3">
      <c r="A3089" t="s">
        <v>4845</v>
      </c>
      <c r="B3089">
        <v>9</v>
      </c>
      <c r="C3089">
        <v>2</v>
      </c>
      <c r="D3089">
        <v>2018</v>
      </c>
      <c r="E3089" t="s">
        <v>3078</v>
      </c>
      <c r="F3089" t="s">
        <v>30</v>
      </c>
      <c r="G3089" t="s">
        <v>4018</v>
      </c>
      <c r="H3089" t="s">
        <v>14</v>
      </c>
      <c r="I3089" t="s">
        <v>61</v>
      </c>
      <c r="J3089" t="s">
        <v>2343</v>
      </c>
      <c r="K3089" t="s">
        <v>26</v>
      </c>
      <c r="L3089">
        <v>12.992000000000001</v>
      </c>
    </row>
    <row r="3090" spans="1:12" x14ac:dyDescent="0.3">
      <c r="A3090" t="s">
        <v>4846</v>
      </c>
      <c r="B3090">
        <v>31</v>
      </c>
      <c r="C3090">
        <v>3</v>
      </c>
      <c r="D3090">
        <v>2018</v>
      </c>
      <c r="E3090" t="s">
        <v>2790</v>
      </c>
      <c r="F3090" t="s">
        <v>12</v>
      </c>
      <c r="G3090" t="s">
        <v>4287</v>
      </c>
      <c r="H3090" t="s">
        <v>60</v>
      </c>
      <c r="I3090" t="s">
        <v>15</v>
      </c>
      <c r="J3090" t="s">
        <v>3418</v>
      </c>
      <c r="K3090" t="s">
        <v>17</v>
      </c>
      <c r="L3090">
        <v>61</v>
      </c>
    </row>
    <row r="3091" spans="1:12" x14ac:dyDescent="0.3">
      <c r="A3091" t="s">
        <v>4846</v>
      </c>
      <c r="B3091">
        <v>31</v>
      </c>
      <c r="C3091">
        <v>3</v>
      </c>
      <c r="D3091">
        <v>2018</v>
      </c>
      <c r="E3091" t="s">
        <v>2790</v>
      </c>
      <c r="F3091" t="s">
        <v>12</v>
      </c>
      <c r="G3091" t="s">
        <v>4287</v>
      </c>
      <c r="H3091" t="s">
        <v>60</v>
      </c>
      <c r="I3091" t="s">
        <v>15</v>
      </c>
      <c r="J3091" t="s">
        <v>4847</v>
      </c>
      <c r="K3091" t="s">
        <v>41</v>
      </c>
      <c r="L3091">
        <v>671.93</v>
      </c>
    </row>
    <row r="3092" spans="1:12" x14ac:dyDescent="0.3">
      <c r="A3092" t="s">
        <v>4848</v>
      </c>
      <c r="B3092">
        <v>3</v>
      </c>
      <c r="C3092">
        <v>3</v>
      </c>
      <c r="D3092">
        <v>2017</v>
      </c>
      <c r="E3092" t="s">
        <v>2349</v>
      </c>
      <c r="F3092" t="s">
        <v>30</v>
      </c>
      <c r="G3092" t="s">
        <v>37</v>
      </c>
      <c r="H3092" t="s">
        <v>14</v>
      </c>
      <c r="I3092" t="s">
        <v>90</v>
      </c>
      <c r="J3092" t="s">
        <v>1929</v>
      </c>
      <c r="K3092" t="s">
        <v>26</v>
      </c>
      <c r="L3092">
        <v>447.86</v>
      </c>
    </row>
    <row r="3093" spans="1:12" x14ac:dyDescent="0.3">
      <c r="A3093" t="s">
        <v>4848</v>
      </c>
      <c r="B3093">
        <v>3</v>
      </c>
      <c r="C3093">
        <v>3</v>
      </c>
      <c r="D3093">
        <v>2017</v>
      </c>
      <c r="E3093" t="s">
        <v>2349</v>
      </c>
      <c r="F3093" t="s">
        <v>30</v>
      </c>
      <c r="G3093" t="s">
        <v>37</v>
      </c>
      <c r="H3093" t="s">
        <v>14</v>
      </c>
      <c r="I3093" t="s">
        <v>90</v>
      </c>
      <c r="J3093" t="s">
        <v>1920</v>
      </c>
      <c r="K3093" t="s">
        <v>41</v>
      </c>
      <c r="L3093">
        <v>479.95</v>
      </c>
    </row>
    <row r="3094" spans="1:12" x14ac:dyDescent="0.3">
      <c r="A3094" t="s">
        <v>4848</v>
      </c>
      <c r="B3094">
        <v>3</v>
      </c>
      <c r="C3094">
        <v>3</v>
      </c>
      <c r="D3094">
        <v>2017</v>
      </c>
      <c r="E3094" t="s">
        <v>2349</v>
      </c>
      <c r="F3094" t="s">
        <v>30</v>
      </c>
      <c r="G3094" t="s">
        <v>37</v>
      </c>
      <c r="H3094" t="s">
        <v>14</v>
      </c>
      <c r="I3094" t="s">
        <v>90</v>
      </c>
      <c r="J3094" t="s">
        <v>4850</v>
      </c>
      <c r="K3094" t="s">
        <v>26</v>
      </c>
      <c r="L3094">
        <v>166.44</v>
      </c>
    </row>
    <row r="3095" spans="1:12" x14ac:dyDescent="0.3">
      <c r="A3095" t="s">
        <v>4851</v>
      </c>
      <c r="B3095">
        <v>23</v>
      </c>
      <c r="C3095">
        <v>8</v>
      </c>
      <c r="D3095">
        <v>2016</v>
      </c>
      <c r="E3095" t="s">
        <v>1817</v>
      </c>
      <c r="F3095" t="s">
        <v>930</v>
      </c>
      <c r="G3095" t="s">
        <v>894</v>
      </c>
      <c r="H3095" t="s">
        <v>14</v>
      </c>
      <c r="I3095" t="s">
        <v>61</v>
      </c>
      <c r="J3095" t="s">
        <v>1599</v>
      </c>
      <c r="K3095" t="s">
        <v>26</v>
      </c>
      <c r="L3095">
        <v>31.68</v>
      </c>
    </row>
    <row r="3096" spans="1:12" x14ac:dyDescent="0.3">
      <c r="A3096" t="s">
        <v>4851</v>
      </c>
      <c r="B3096">
        <v>23</v>
      </c>
      <c r="C3096">
        <v>8</v>
      </c>
      <c r="D3096">
        <v>2016</v>
      </c>
      <c r="E3096" t="s">
        <v>1817</v>
      </c>
      <c r="F3096" t="s">
        <v>930</v>
      </c>
      <c r="G3096" t="s">
        <v>894</v>
      </c>
      <c r="H3096" t="s">
        <v>14</v>
      </c>
      <c r="I3096" t="s">
        <v>61</v>
      </c>
      <c r="J3096" t="s">
        <v>3495</v>
      </c>
      <c r="K3096" t="s">
        <v>26</v>
      </c>
      <c r="L3096">
        <v>10.368</v>
      </c>
    </row>
    <row r="3097" spans="1:12" x14ac:dyDescent="0.3">
      <c r="A3097" t="s">
        <v>4851</v>
      </c>
      <c r="B3097">
        <v>23</v>
      </c>
      <c r="C3097">
        <v>8</v>
      </c>
      <c r="D3097">
        <v>2016</v>
      </c>
      <c r="E3097" t="s">
        <v>1817</v>
      </c>
      <c r="F3097" t="s">
        <v>930</v>
      </c>
      <c r="G3097" t="s">
        <v>894</v>
      </c>
      <c r="H3097" t="s">
        <v>14</v>
      </c>
      <c r="I3097" t="s">
        <v>61</v>
      </c>
      <c r="J3097" t="s">
        <v>3023</v>
      </c>
      <c r="K3097" t="s">
        <v>26</v>
      </c>
      <c r="L3097">
        <v>12.032</v>
      </c>
    </row>
    <row r="3098" spans="1:12" x14ac:dyDescent="0.3">
      <c r="A3098" t="s">
        <v>4851</v>
      </c>
      <c r="B3098">
        <v>23</v>
      </c>
      <c r="C3098">
        <v>8</v>
      </c>
      <c r="D3098">
        <v>2016</v>
      </c>
      <c r="E3098" t="s">
        <v>1817</v>
      </c>
      <c r="F3098" t="s">
        <v>930</v>
      </c>
      <c r="G3098" t="s">
        <v>894</v>
      </c>
      <c r="H3098" t="s">
        <v>14</v>
      </c>
      <c r="I3098" t="s">
        <v>61</v>
      </c>
      <c r="J3098" t="s">
        <v>961</v>
      </c>
      <c r="K3098" t="s">
        <v>26</v>
      </c>
      <c r="L3098">
        <v>5.7679999999999998</v>
      </c>
    </row>
    <row r="3099" spans="1:12" x14ac:dyDescent="0.3">
      <c r="A3099" t="s">
        <v>4852</v>
      </c>
      <c r="B3099">
        <v>27</v>
      </c>
      <c r="C3099">
        <v>4</v>
      </c>
      <c r="D3099">
        <v>2018</v>
      </c>
      <c r="E3099" t="s">
        <v>4734</v>
      </c>
      <c r="F3099" t="s">
        <v>30</v>
      </c>
      <c r="G3099" t="s">
        <v>339</v>
      </c>
      <c r="H3099" t="s">
        <v>23</v>
      </c>
      <c r="I3099" t="s">
        <v>61</v>
      </c>
      <c r="J3099" t="s">
        <v>917</v>
      </c>
      <c r="K3099" t="s">
        <v>26</v>
      </c>
      <c r="L3099">
        <v>33.119999999999997</v>
      </c>
    </row>
    <row r="3100" spans="1:12" x14ac:dyDescent="0.3">
      <c r="A3100" t="s">
        <v>4852</v>
      </c>
      <c r="B3100">
        <v>27</v>
      </c>
      <c r="C3100">
        <v>4</v>
      </c>
      <c r="D3100">
        <v>2018</v>
      </c>
      <c r="E3100" t="s">
        <v>4734</v>
      </c>
      <c r="F3100" t="s">
        <v>30</v>
      </c>
      <c r="G3100" t="s">
        <v>339</v>
      </c>
      <c r="H3100" t="s">
        <v>23</v>
      </c>
      <c r="I3100" t="s">
        <v>61</v>
      </c>
      <c r="J3100" t="s">
        <v>906</v>
      </c>
      <c r="K3100" t="s">
        <v>17</v>
      </c>
      <c r="L3100">
        <v>220.26560000000001</v>
      </c>
    </row>
    <row r="3101" spans="1:12" x14ac:dyDescent="0.3">
      <c r="A3101" t="s">
        <v>4853</v>
      </c>
      <c r="B3101">
        <v>14</v>
      </c>
      <c r="C3101">
        <v>4</v>
      </c>
      <c r="D3101">
        <v>2018</v>
      </c>
      <c r="E3101" t="s">
        <v>4854</v>
      </c>
      <c r="F3101" t="s">
        <v>30</v>
      </c>
      <c r="G3101" t="s">
        <v>2461</v>
      </c>
      <c r="H3101" t="s">
        <v>14</v>
      </c>
      <c r="I3101" t="s">
        <v>90</v>
      </c>
      <c r="J3101" t="s">
        <v>4306</v>
      </c>
      <c r="K3101" t="s">
        <v>26</v>
      </c>
      <c r="L3101">
        <v>10.776</v>
      </c>
    </row>
    <row r="3102" spans="1:12" x14ac:dyDescent="0.3">
      <c r="A3102" t="s">
        <v>4853</v>
      </c>
      <c r="B3102">
        <v>14</v>
      </c>
      <c r="C3102">
        <v>4</v>
      </c>
      <c r="D3102">
        <v>2018</v>
      </c>
      <c r="E3102" t="s">
        <v>4854</v>
      </c>
      <c r="F3102" t="s">
        <v>30</v>
      </c>
      <c r="G3102" t="s">
        <v>2461</v>
      </c>
      <c r="H3102" t="s">
        <v>14</v>
      </c>
      <c r="I3102" t="s">
        <v>90</v>
      </c>
      <c r="J3102" t="s">
        <v>2086</v>
      </c>
      <c r="K3102" t="s">
        <v>17</v>
      </c>
      <c r="L3102">
        <v>242.352</v>
      </c>
    </row>
    <row r="3103" spans="1:12" x14ac:dyDescent="0.3">
      <c r="A3103" t="s">
        <v>4855</v>
      </c>
      <c r="B3103">
        <v>22</v>
      </c>
      <c r="C3103">
        <v>12</v>
      </c>
      <c r="D3103">
        <v>2018</v>
      </c>
      <c r="E3103" t="s">
        <v>418</v>
      </c>
      <c r="F3103" t="s">
        <v>12</v>
      </c>
      <c r="G3103" t="s">
        <v>4856</v>
      </c>
      <c r="H3103" t="s">
        <v>23</v>
      </c>
      <c r="I3103" t="s">
        <v>90</v>
      </c>
      <c r="J3103" t="s">
        <v>1162</v>
      </c>
      <c r="K3103" t="s">
        <v>26</v>
      </c>
      <c r="L3103">
        <v>695.16</v>
      </c>
    </row>
    <row r="3104" spans="1:12" x14ac:dyDescent="0.3">
      <c r="A3104" t="s">
        <v>4855</v>
      </c>
      <c r="B3104">
        <v>22</v>
      </c>
      <c r="C3104">
        <v>12</v>
      </c>
      <c r="D3104">
        <v>2018</v>
      </c>
      <c r="E3104" t="s">
        <v>418</v>
      </c>
      <c r="F3104" t="s">
        <v>12</v>
      </c>
      <c r="G3104" t="s">
        <v>4856</v>
      </c>
      <c r="H3104" t="s">
        <v>23</v>
      </c>
      <c r="I3104" t="s">
        <v>90</v>
      </c>
      <c r="J3104" t="s">
        <v>4857</v>
      </c>
      <c r="K3104" t="s">
        <v>17</v>
      </c>
      <c r="L3104">
        <v>220.98</v>
      </c>
    </row>
    <row r="3105" spans="1:12" x14ac:dyDescent="0.3">
      <c r="A3105" t="s">
        <v>4858</v>
      </c>
      <c r="B3105">
        <v>8</v>
      </c>
      <c r="C3105">
        <v>12</v>
      </c>
      <c r="D3105">
        <v>2017</v>
      </c>
      <c r="E3105" t="s">
        <v>2713</v>
      </c>
      <c r="F3105" t="s">
        <v>30</v>
      </c>
      <c r="G3105" t="s">
        <v>4536</v>
      </c>
      <c r="H3105" t="s">
        <v>60</v>
      </c>
      <c r="I3105" t="s">
        <v>90</v>
      </c>
      <c r="J3105" t="s">
        <v>4859</v>
      </c>
      <c r="K3105" t="s">
        <v>26</v>
      </c>
      <c r="L3105">
        <v>12.957000000000001</v>
      </c>
    </row>
    <row r="3106" spans="1:12" x14ac:dyDescent="0.3">
      <c r="A3106" t="s">
        <v>4860</v>
      </c>
      <c r="B3106">
        <v>23</v>
      </c>
      <c r="C3106">
        <v>3</v>
      </c>
      <c r="D3106">
        <v>2018</v>
      </c>
      <c r="E3106" t="s">
        <v>3581</v>
      </c>
      <c r="F3106" t="s">
        <v>30</v>
      </c>
      <c r="G3106" t="s">
        <v>4861</v>
      </c>
      <c r="H3106" t="s">
        <v>14</v>
      </c>
      <c r="I3106" t="s">
        <v>90</v>
      </c>
      <c r="J3106" t="s">
        <v>4862</v>
      </c>
      <c r="K3106" t="s">
        <v>26</v>
      </c>
      <c r="L3106">
        <v>25.68</v>
      </c>
    </row>
    <row r="3107" spans="1:12" x14ac:dyDescent="0.3">
      <c r="A3107" t="s">
        <v>4863</v>
      </c>
      <c r="B3107">
        <v>25</v>
      </c>
      <c r="C3107">
        <v>7</v>
      </c>
      <c r="D3107">
        <v>2017</v>
      </c>
      <c r="E3107" t="s">
        <v>4779</v>
      </c>
      <c r="F3107" t="s">
        <v>30</v>
      </c>
      <c r="G3107" t="s">
        <v>1087</v>
      </c>
      <c r="H3107" t="s">
        <v>23</v>
      </c>
      <c r="I3107" t="s">
        <v>61</v>
      </c>
      <c r="J3107" t="s">
        <v>1485</v>
      </c>
      <c r="K3107" t="s">
        <v>26</v>
      </c>
      <c r="L3107">
        <v>15.712</v>
      </c>
    </row>
    <row r="3108" spans="1:12" x14ac:dyDescent="0.3">
      <c r="A3108" t="s">
        <v>4864</v>
      </c>
      <c r="B3108">
        <v>10</v>
      </c>
      <c r="C3108">
        <v>7</v>
      </c>
      <c r="D3108">
        <v>2018</v>
      </c>
      <c r="E3108" t="s">
        <v>3975</v>
      </c>
      <c r="F3108" t="s">
        <v>30</v>
      </c>
      <c r="G3108" t="s">
        <v>2770</v>
      </c>
      <c r="H3108" t="s">
        <v>60</v>
      </c>
      <c r="I3108" t="s">
        <v>61</v>
      </c>
      <c r="J3108" t="s">
        <v>2434</v>
      </c>
      <c r="K3108" t="s">
        <v>26</v>
      </c>
      <c r="L3108">
        <v>298.464</v>
      </c>
    </row>
    <row r="3109" spans="1:12" x14ac:dyDescent="0.3">
      <c r="A3109" t="s">
        <v>4865</v>
      </c>
      <c r="B3109">
        <v>17</v>
      </c>
      <c r="C3109">
        <v>7</v>
      </c>
      <c r="D3109">
        <v>2017</v>
      </c>
      <c r="E3109" t="s">
        <v>138</v>
      </c>
      <c r="F3109" t="s">
        <v>30</v>
      </c>
      <c r="G3109" t="s">
        <v>49</v>
      </c>
      <c r="H3109" t="s">
        <v>14</v>
      </c>
      <c r="I3109" t="s">
        <v>61</v>
      </c>
      <c r="J3109" t="s">
        <v>4866</v>
      </c>
      <c r="K3109" t="s">
        <v>26</v>
      </c>
      <c r="L3109">
        <v>21.93</v>
      </c>
    </row>
    <row r="3110" spans="1:12" x14ac:dyDescent="0.3">
      <c r="A3110" t="s">
        <v>4865</v>
      </c>
      <c r="B3110">
        <v>17</v>
      </c>
      <c r="C3110">
        <v>7</v>
      </c>
      <c r="D3110">
        <v>2017</v>
      </c>
      <c r="E3110" t="s">
        <v>138</v>
      </c>
      <c r="F3110" t="s">
        <v>30</v>
      </c>
      <c r="G3110" t="s">
        <v>49</v>
      </c>
      <c r="H3110" t="s">
        <v>14</v>
      </c>
      <c r="I3110" t="s">
        <v>61</v>
      </c>
      <c r="J3110" t="s">
        <v>2564</v>
      </c>
      <c r="K3110" t="s">
        <v>26</v>
      </c>
      <c r="L3110">
        <v>242.94</v>
      </c>
    </row>
    <row r="3111" spans="1:12" x14ac:dyDescent="0.3">
      <c r="A3111" t="s">
        <v>4865</v>
      </c>
      <c r="B3111">
        <v>17</v>
      </c>
      <c r="C3111">
        <v>7</v>
      </c>
      <c r="D3111">
        <v>2017</v>
      </c>
      <c r="E3111" t="s">
        <v>138</v>
      </c>
      <c r="F3111" t="s">
        <v>30</v>
      </c>
      <c r="G3111" t="s">
        <v>49</v>
      </c>
      <c r="H3111" t="s">
        <v>14</v>
      </c>
      <c r="I3111" t="s">
        <v>61</v>
      </c>
      <c r="J3111" t="s">
        <v>2447</v>
      </c>
      <c r="K3111" t="s">
        <v>26</v>
      </c>
      <c r="L3111">
        <v>7.64</v>
      </c>
    </row>
    <row r="3112" spans="1:12" x14ac:dyDescent="0.3">
      <c r="A3112" t="s">
        <v>4865</v>
      </c>
      <c r="B3112">
        <v>17</v>
      </c>
      <c r="C3112">
        <v>7</v>
      </c>
      <c r="D3112">
        <v>2017</v>
      </c>
      <c r="E3112" t="s">
        <v>138</v>
      </c>
      <c r="F3112" t="s">
        <v>30</v>
      </c>
      <c r="G3112" t="s">
        <v>49</v>
      </c>
      <c r="H3112" t="s">
        <v>14</v>
      </c>
      <c r="I3112" t="s">
        <v>61</v>
      </c>
      <c r="J3112" t="s">
        <v>1562</v>
      </c>
      <c r="K3112" t="s">
        <v>26</v>
      </c>
      <c r="L3112">
        <v>51.84</v>
      </c>
    </row>
    <row r="3113" spans="1:12" x14ac:dyDescent="0.3">
      <c r="A3113" t="s">
        <v>4865</v>
      </c>
      <c r="B3113">
        <v>17</v>
      </c>
      <c r="C3113">
        <v>7</v>
      </c>
      <c r="D3113">
        <v>2017</v>
      </c>
      <c r="E3113" t="s">
        <v>138</v>
      </c>
      <c r="F3113" t="s">
        <v>30</v>
      </c>
      <c r="G3113" t="s">
        <v>49</v>
      </c>
      <c r="H3113" t="s">
        <v>14</v>
      </c>
      <c r="I3113" t="s">
        <v>61</v>
      </c>
      <c r="J3113" t="s">
        <v>3831</v>
      </c>
      <c r="K3113" t="s">
        <v>26</v>
      </c>
      <c r="L3113">
        <v>265.17</v>
      </c>
    </row>
    <row r="3114" spans="1:12" x14ac:dyDescent="0.3">
      <c r="A3114" t="s">
        <v>4867</v>
      </c>
      <c r="B3114">
        <v>23</v>
      </c>
      <c r="C3114">
        <v>8</v>
      </c>
      <c r="D3114">
        <v>2017</v>
      </c>
      <c r="E3114" t="s">
        <v>848</v>
      </c>
      <c r="F3114" t="s">
        <v>30</v>
      </c>
      <c r="G3114" t="s">
        <v>3022</v>
      </c>
      <c r="H3114" t="s">
        <v>14</v>
      </c>
      <c r="I3114" t="s">
        <v>24</v>
      </c>
      <c r="J3114" t="s">
        <v>4868</v>
      </c>
      <c r="K3114" t="s">
        <v>41</v>
      </c>
      <c r="L3114">
        <v>837.6</v>
      </c>
    </row>
    <row r="3115" spans="1:12" x14ac:dyDescent="0.3">
      <c r="A3115" t="s">
        <v>4867</v>
      </c>
      <c r="B3115">
        <v>23</v>
      </c>
      <c r="C3115">
        <v>8</v>
      </c>
      <c r="D3115">
        <v>2017</v>
      </c>
      <c r="E3115" t="s">
        <v>848</v>
      </c>
      <c r="F3115" t="s">
        <v>30</v>
      </c>
      <c r="G3115" t="s">
        <v>3022</v>
      </c>
      <c r="H3115" t="s">
        <v>14</v>
      </c>
      <c r="I3115" t="s">
        <v>24</v>
      </c>
      <c r="J3115" t="s">
        <v>353</v>
      </c>
      <c r="K3115" t="s">
        <v>26</v>
      </c>
      <c r="L3115">
        <v>135.9</v>
      </c>
    </row>
    <row r="3116" spans="1:12" x14ac:dyDescent="0.3">
      <c r="A3116" t="s">
        <v>4867</v>
      </c>
      <c r="B3116">
        <v>23</v>
      </c>
      <c r="C3116">
        <v>8</v>
      </c>
      <c r="D3116">
        <v>2017</v>
      </c>
      <c r="E3116" t="s">
        <v>848</v>
      </c>
      <c r="F3116" t="s">
        <v>30</v>
      </c>
      <c r="G3116" t="s">
        <v>3022</v>
      </c>
      <c r="H3116" t="s">
        <v>14</v>
      </c>
      <c r="I3116" t="s">
        <v>24</v>
      </c>
      <c r="J3116" t="s">
        <v>3721</v>
      </c>
      <c r="K3116" t="s">
        <v>26</v>
      </c>
      <c r="L3116">
        <v>34.68</v>
      </c>
    </row>
    <row r="3117" spans="1:12" x14ac:dyDescent="0.3">
      <c r="A3117" t="s">
        <v>4867</v>
      </c>
      <c r="B3117">
        <v>23</v>
      </c>
      <c r="C3117">
        <v>8</v>
      </c>
      <c r="D3117">
        <v>2017</v>
      </c>
      <c r="E3117" t="s">
        <v>848</v>
      </c>
      <c r="F3117" t="s">
        <v>30</v>
      </c>
      <c r="G3117" t="s">
        <v>3022</v>
      </c>
      <c r="H3117" t="s">
        <v>14</v>
      </c>
      <c r="I3117" t="s">
        <v>24</v>
      </c>
      <c r="J3117" t="s">
        <v>2675</v>
      </c>
      <c r="K3117" t="s">
        <v>17</v>
      </c>
      <c r="L3117">
        <v>532.70399999999995</v>
      </c>
    </row>
    <row r="3118" spans="1:12" x14ac:dyDescent="0.3">
      <c r="A3118" t="s">
        <v>4867</v>
      </c>
      <c r="B3118">
        <v>23</v>
      </c>
      <c r="C3118">
        <v>8</v>
      </c>
      <c r="D3118">
        <v>2017</v>
      </c>
      <c r="E3118" t="s">
        <v>848</v>
      </c>
      <c r="F3118" t="s">
        <v>30</v>
      </c>
      <c r="G3118" t="s">
        <v>3022</v>
      </c>
      <c r="H3118" t="s">
        <v>14</v>
      </c>
      <c r="I3118" t="s">
        <v>24</v>
      </c>
      <c r="J3118" t="s">
        <v>85</v>
      </c>
      <c r="K3118" t="s">
        <v>26</v>
      </c>
      <c r="L3118">
        <v>43.1</v>
      </c>
    </row>
    <row r="3119" spans="1:12" x14ac:dyDescent="0.3">
      <c r="A3119" t="s">
        <v>4867</v>
      </c>
      <c r="B3119">
        <v>23</v>
      </c>
      <c r="C3119">
        <v>8</v>
      </c>
      <c r="D3119">
        <v>2017</v>
      </c>
      <c r="E3119" t="s">
        <v>848</v>
      </c>
      <c r="F3119" t="s">
        <v>30</v>
      </c>
      <c r="G3119" t="s">
        <v>3022</v>
      </c>
      <c r="H3119" t="s">
        <v>14</v>
      </c>
      <c r="I3119" t="s">
        <v>24</v>
      </c>
      <c r="J3119" t="s">
        <v>511</v>
      </c>
      <c r="K3119" t="s">
        <v>26</v>
      </c>
      <c r="L3119">
        <v>15.88</v>
      </c>
    </row>
    <row r="3120" spans="1:12" x14ac:dyDescent="0.3">
      <c r="A3120" t="s">
        <v>4869</v>
      </c>
      <c r="B3120">
        <v>11</v>
      </c>
      <c r="C3120">
        <v>6</v>
      </c>
      <c r="D3120">
        <v>2016</v>
      </c>
      <c r="E3120" t="s">
        <v>4749</v>
      </c>
      <c r="F3120" t="s">
        <v>119</v>
      </c>
      <c r="G3120" t="s">
        <v>3438</v>
      </c>
      <c r="H3120" t="s">
        <v>23</v>
      </c>
      <c r="I3120" t="s">
        <v>15</v>
      </c>
      <c r="J3120" t="s">
        <v>853</v>
      </c>
      <c r="K3120" t="s">
        <v>17</v>
      </c>
      <c r="L3120">
        <v>1123.92</v>
      </c>
    </row>
    <row r="3121" spans="1:12" x14ac:dyDescent="0.3">
      <c r="A3121" t="s">
        <v>4869</v>
      </c>
      <c r="B3121">
        <v>11</v>
      </c>
      <c r="C3121">
        <v>6</v>
      </c>
      <c r="D3121">
        <v>2016</v>
      </c>
      <c r="E3121" t="s">
        <v>4749</v>
      </c>
      <c r="F3121" t="s">
        <v>119</v>
      </c>
      <c r="G3121" t="s">
        <v>3438</v>
      </c>
      <c r="H3121" t="s">
        <v>23</v>
      </c>
      <c r="I3121" t="s">
        <v>15</v>
      </c>
      <c r="J3121" t="s">
        <v>1406</v>
      </c>
      <c r="K3121" t="s">
        <v>41</v>
      </c>
      <c r="L3121">
        <v>249.584</v>
      </c>
    </row>
    <row r="3122" spans="1:12" x14ac:dyDescent="0.3">
      <c r="A3122" t="s">
        <v>4869</v>
      </c>
      <c r="B3122">
        <v>11</v>
      </c>
      <c r="C3122">
        <v>6</v>
      </c>
      <c r="D3122">
        <v>2016</v>
      </c>
      <c r="E3122" t="s">
        <v>4749</v>
      </c>
      <c r="F3122" t="s">
        <v>119</v>
      </c>
      <c r="G3122" t="s">
        <v>3438</v>
      </c>
      <c r="H3122" t="s">
        <v>23</v>
      </c>
      <c r="I3122" t="s">
        <v>15</v>
      </c>
      <c r="J3122" t="s">
        <v>4870</v>
      </c>
      <c r="K3122" t="s">
        <v>17</v>
      </c>
      <c r="L3122">
        <v>48.671999999999997</v>
      </c>
    </row>
    <row r="3123" spans="1:12" x14ac:dyDescent="0.3">
      <c r="A3123" t="s">
        <v>4869</v>
      </c>
      <c r="B3123">
        <v>11</v>
      </c>
      <c r="C3123">
        <v>6</v>
      </c>
      <c r="D3123">
        <v>2016</v>
      </c>
      <c r="E3123" t="s">
        <v>4749</v>
      </c>
      <c r="F3123" t="s">
        <v>119</v>
      </c>
      <c r="G3123" t="s">
        <v>3438</v>
      </c>
      <c r="H3123" t="s">
        <v>23</v>
      </c>
      <c r="I3123" t="s">
        <v>15</v>
      </c>
      <c r="J3123" t="s">
        <v>345</v>
      </c>
      <c r="K3123" t="s">
        <v>26</v>
      </c>
      <c r="L3123">
        <v>60.768000000000001</v>
      </c>
    </row>
    <row r="3124" spans="1:12" x14ac:dyDescent="0.3">
      <c r="A3124" t="s">
        <v>4869</v>
      </c>
      <c r="B3124">
        <v>11</v>
      </c>
      <c r="C3124">
        <v>6</v>
      </c>
      <c r="D3124">
        <v>2016</v>
      </c>
      <c r="E3124" t="s">
        <v>4749</v>
      </c>
      <c r="F3124" t="s">
        <v>119</v>
      </c>
      <c r="G3124" t="s">
        <v>3438</v>
      </c>
      <c r="H3124" t="s">
        <v>23</v>
      </c>
      <c r="I3124" t="s">
        <v>15</v>
      </c>
      <c r="J3124" t="s">
        <v>778</v>
      </c>
      <c r="K3124" t="s">
        <v>26</v>
      </c>
      <c r="L3124">
        <v>78.599999999999994</v>
      </c>
    </row>
    <row r="3125" spans="1:12" x14ac:dyDescent="0.3">
      <c r="A3125" t="s">
        <v>4869</v>
      </c>
      <c r="B3125">
        <v>11</v>
      </c>
      <c r="C3125">
        <v>6</v>
      </c>
      <c r="D3125">
        <v>2016</v>
      </c>
      <c r="E3125" t="s">
        <v>4749</v>
      </c>
      <c r="F3125" t="s">
        <v>119</v>
      </c>
      <c r="G3125" t="s">
        <v>3438</v>
      </c>
      <c r="H3125" t="s">
        <v>23</v>
      </c>
      <c r="I3125" t="s">
        <v>15</v>
      </c>
      <c r="J3125" t="s">
        <v>4344</v>
      </c>
      <c r="K3125" t="s">
        <v>26</v>
      </c>
      <c r="L3125">
        <v>3.7679999999999998</v>
      </c>
    </row>
    <row r="3126" spans="1:12" x14ac:dyDescent="0.3">
      <c r="A3126" t="s">
        <v>4869</v>
      </c>
      <c r="B3126">
        <v>11</v>
      </c>
      <c r="C3126">
        <v>6</v>
      </c>
      <c r="D3126">
        <v>2016</v>
      </c>
      <c r="E3126" t="s">
        <v>4749</v>
      </c>
      <c r="F3126" t="s">
        <v>119</v>
      </c>
      <c r="G3126" t="s">
        <v>3438</v>
      </c>
      <c r="H3126" t="s">
        <v>23</v>
      </c>
      <c r="I3126" t="s">
        <v>15</v>
      </c>
      <c r="J3126" t="s">
        <v>1378</v>
      </c>
      <c r="K3126" t="s">
        <v>26</v>
      </c>
      <c r="L3126">
        <v>1036.624</v>
      </c>
    </row>
    <row r="3127" spans="1:12" x14ac:dyDescent="0.3">
      <c r="A3127" t="s">
        <v>4869</v>
      </c>
      <c r="B3127">
        <v>11</v>
      </c>
      <c r="C3127">
        <v>6</v>
      </c>
      <c r="D3127">
        <v>2016</v>
      </c>
      <c r="E3127" t="s">
        <v>4749</v>
      </c>
      <c r="F3127" t="s">
        <v>119</v>
      </c>
      <c r="G3127" t="s">
        <v>3438</v>
      </c>
      <c r="H3127" t="s">
        <v>23</v>
      </c>
      <c r="I3127" t="s">
        <v>15</v>
      </c>
      <c r="J3127" t="s">
        <v>2093</v>
      </c>
      <c r="K3127" t="s">
        <v>26</v>
      </c>
      <c r="L3127">
        <v>563.80799999999999</v>
      </c>
    </row>
    <row r="3128" spans="1:12" x14ac:dyDescent="0.3">
      <c r="A3128" t="s">
        <v>4871</v>
      </c>
      <c r="B3128">
        <v>8</v>
      </c>
      <c r="C3128">
        <v>9</v>
      </c>
      <c r="D3128">
        <v>2018</v>
      </c>
      <c r="E3128" t="s">
        <v>1370</v>
      </c>
      <c r="F3128" t="s">
        <v>30</v>
      </c>
      <c r="G3128" t="s">
        <v>4872</v>
      </c>
      <c r="H3128" t="s">
        <v>14</v>
      </c>
      <c r="I3128" t="s">
        <v>90</v>
      </c>
      <c r="J3128" t="s">
        <v>2594</v>
      </c>
      <c r="K3128" t="s">
        <v>41</v>
      </c>
      <c r="L3128">
        <v>258.52800000000002</v>
      </c>
    </row>
    <row r="3129" spans="1:12" x14ac:dyDescent="0.3">
      <c r="A3129" t="s">
        <v>4873</v>
      </c>
      <c r="B3129">
        <v>2</v>
      </c>
      <c r="C3129">
        <v>10</v>
      </c>
      <c r="D3129">
        <v>2018</v>
      </c>
      <c r="E3129" t="s">
        <v>1757</v>
      </c>
      <c r="F3129" t="s">
        <v>30</v>
      </c>
      <c r="G3129" t="s">
        <v>4708</v>
      </c>
      <c r="H3129" t="s">
        <v>14</v>
      </c>
      <c r="I3129" t="s">
        <v>90</v>
      </c>
      <c r="J3129" t="s">
        <v>4874</v>
      </c>
      <c r="K3129" t="s">
        <v>26</v>
      </c>
      <c r="L3129">
        <v>49.12</v>
      </c>
    </row>
    <row r="3130" spans="1:12" x14ac:dyDescent="0.3">
      <c r="A3130" t="s">
        <v>4875</v>
      </c>
      <c r="B3130">
        <v>16</v>
      </c>
      <c r="C3130">
        <v>12</v>
      </c>
      <c r="D3130">
        <v>2015</v>
      </c>
      <c r="E3130" t="s">
        <v>3042</v>
      </c>
      <c r="F3130" t="s">
        <v>119</v>
      </c>
      <c r="G3130" t="s">
        <v>2402</v>
      </c>
      <c r="H3130" t="s">
        <v>60</v>
      </c>
      <c r="I3130" t="s">
        <v>24</v>
      </c>
      <c r="J3130" t="s">
        <v>1859</v>
      </c>
      <c r="K3130" t="s">
        <v>17</v>
      </c>
      <c r="L3130">
        <v>44.46</v>
      </c>
    </row>
    <row r="3131" spans="1:12" x14ac:dyDescent="0.3">
      <c r="A3131" t="s">
        <v>4875</v>
      </c>
      <c r="B3131">
        <v>16</v>
      </c>
      <c r="C3131">
        <v>12</v>
      </c>
      <c r="D3131">
        <v>2015</v>
      </c>
      <c r="E3131" t="s">
        <v>3042</v>
      </c>
      <c r="F3131" t="s">
        <v>119</v>
      </c>
      <c r="G3131" t="s">
        <v>2402</v>
      </c>
      <c r="H3131" t="s">
        <v>60</v>
      </c>
      <c r="I3131" t="s">
        <v>24</v>
      </c>
      <c r="J3131" t="s">
        <v>831</v>
      </c>
      <c r="K3131" t="s">
        <v>17</v>
      </c>
      <c r="L3131">
        <v>241.56800000000001</v>
      </c>
    </row>
    <row r="3132" spans="1:12" x14ac:dyDescent="0.3">
      <c r="A3132" t="s">
        <v>4875</v>
      </c>
      <c r="B3132">
        <v>16</v>
      </c>
      <c r="C3132">
        <v>12</v>
      </c>
      <c r="D3132">
        <v>2015</v>
      </c>
      <c r="E3132" t="s">
        <v>3042</v>
      </c>
      <c r="F3132" t="s">
        <v>119</v>
      </c>
      <c r="G3132" t="s">
        <v>2402</v>
      </c>
      <c r="H3132" t="s">
        <v>60</v>
      </c>
      <c r="I3132" t="s">
        <v>24</v>
      </c>
      <c r="J3132" t="s">
        <v>1572</v>
      </c>
      <c r="K3132" t="s">
        <v>41</v>
      </c>
      <c r="L3132">
        <v>395</v>
      </c>
    </row>
    <row r="3133" spans="1:12" x14ac:dyDescent="0.3">
      <c r="A3133" t="s">
        <v>4875</v>
      </c>
      <c r="B3133">
        <v>16</v>
      </c>
      <c r="C3133">
        <v>12</v>
      </c>
      <c r="D3133">
        <v>2015</v>
      </c>
      <c r="E3133" t="s">
        <v>3042</v>
      </c>
      <c r="F3133" t="s">
        <v>119</v>
      </c>
      <c r="G3133" t="s">
        <v>2402</v>
      </c>
      <c r="H3133" t="s">
        <v>60</v>
      </c>
      <c r="I3133" t="s">
        <v>24</v>
      </c>
      <c r="J3133" t="s">
        <v>121</v>
      </c>
      <c r="K3133" t="s">
        <v>41</v>
      </c>
      <c r="L3133">
        <v>627.16800000000001</v>
      </c>
    </row>
    <row r="3134" spans="1:12" x14ac:dyDescent="0.3">
      <c r="A3134" t="s">
        <v>4876</v>
      </c>
      <c r="B3134">
        <v>24</v>
      </c>
      <c r="C3134">
        <v>8</v>
      </c>
      <c r="D3134">
        <v>2015</v>
      </c>
      <c r="E3134" t="s">
        <v>535</v>
      </c>
      <c r="F3134" t="s">
        <v>119</v>
      </c>
      <c r="G3134" t="s">
        <v>4877</v>
      </c>
      <c r="H3134" t="s">
        <v>23</v>
      </c>
      <c r="I3134" t="s">
        <v>90</v>
      </c>
      <c r="J3134" t="s">
        <v>4878</v>
      </c>
      <c r="K3134" t="s">
        <v>17</v>
      </c>
      <c r="L3134">
        <v>13.28</v>
      </c>
    </row>
    <row r="3135" spans="1:12" x14ac:dyDescent="0.3">
      <c r="A3135" t="s">
        <v>4876</v>
      </c>
      <c r="B3135">
        <v>24</v>
      </c>
      <c r="C3135">
        <v>8</v>
      </c>
      <c r="D3135">
        <v>2015</v>
      </c>
      <c r="E3135" t="s">
        <v>535</v>
      </c>
      <c r="F3135" t="s">
        <v>119</v>
      </c>
      <c r="G3135" t="s">
        <v>4877</v>
      </c>
      <c r="H3135" t="s">
        <v>23</v>
      </c>
      <c r="I3135" t="s">
        <v>90</v>
      </c>
      <c r="J3135" t="s">
        <v>3279</v>
      </c>
      <c r="K3135" t="s">
        <v>26</v>
      </c>
      <c r="L3135">
        <v>12.672000000000001</v>
      </c>
    </row>
    <row r="3136" spans="1:12" x14ac:dyDescent="0.3">
      <c r="A3136" t="s">
        <v>4879</v>
      </c>
      <c r="B3136">
        <v>12</v>
      </c>
      <c r="C3136">
        <v>11</v>
      </c>
      <c r="D3136">
        <v>2018</v>
      </c>
      <c r="E3136" t="s">
        <v>3050</v>
      </c>
      <c r="F3136" t="s">
        <v>30</v>
      </c>
      <c r="G3136" t="s">
        <v>387</v>
      </c>
      <c r="H3136" t="s">
        <v>60</v>
      </c>
      <c r="I3136" t="s">
        <v>61</v>
      </c>
      <c r="J3136" t="s">
        <v>2964</v>
      </c>
      <c r="K3136" t="s">
        <v>26</v>
      </c>
      <c r="L3136">
        <v>30.56</v>
      </c>
    </row>
    <row r="3137" spans="1:12" x14ac:dyDescent="0.3">
      <c r="A3137" t="s">
        <v>4879</v>
      </c>
      <c r="B3137">
        <v>12</v>
      </c>
      <c r="C3137">
        <v>11</v>
      </c>
      <c r="D3137">
        <v>2018</v>
      </c>
      <c r="E3137" t="s">
        <v>3050</v>
      </c>
      <c r="F3137" t="s">
        <v>30</v>
      </c>
      <c r="G3137" t="s">
        <v>387</v>
      </c>
      <c r="H3137" t="s">
        <v>60</v>
      </c>
      <c r="I3137" t="s">
        <v>61</v>
      </c>
      <c r="J3137" t="s">
        <v>1627</v>
      </c>
      <c r="K3137" t="s">
        <v>26</v>
      </c>
      <c r="L3137">
        <v>77.951999999999998</v>
      </c>
    </row>
    <row r="3138" spans="1:12" x14ac:dyDescent="0.3">
      <c r="A3138" t="s">
        <v>4879</v>
      </c>
      <c r="B3138">
        <v>12</v>
      </c>
      <c r="C3138">
        <v>11</v>
      </c>
      <c r="D3138">
        <v>2018</v>
      </c>
      <c r="E3138" t="s">
        <v>3050</v>
      </c>
      <c r="F3138" t="s">
        <v>30</v>
      </c>
      <c r="G3138" t="s">
        <v>387</v>
      </c>
      <c r="H3138" t="s">
        <v>60</v>
      </c>
      <c r="I3138" t="s">
        <v>61</v>
      </c>
      <c r="J3138" t="s">
        <v>4880</v>
      </c>
      <c r="K3138" t="s">
        <v>41</v>
      </c>
      <c r="L3138">
        <v>67.992000000000004</v>
      </c>
    </row>
    <row r="3139" spans="1:12" x14ac:dyDescent="0.3">
      <c r="A3139" t="s">
        <v>4879</v>
      </c>
      <c r="B3139">
        <v>12</v>
      </c>
      <c r="C3139">
        <v>11</v>
      </c>
      <c r="D3139">
        <v>2018</v>
      </c>
      <c r="E3139" t="s">
        <v>3050</v>
      </c>
      <c r="F3139" t="s">
        <v>30</v>
      </c>
      <c r="G3139" t="s">
        <v>387</v>
      </c>
      <c r="H3139" t="s">
        <v>60</v>
      </c>
      <c r="I3139" t="s">
        <v>61</v>
      </c>
      <c r="J3139" t="s">
        <v>1683</v>
      </c>
      <c r="K3139" t="s">
        <v>26</v>
      </c>
      <c r="L3139">
        <v>12.224</v>
      </c>
    </row>
    <row r="3140" spans="1:12" x14ac:dyDescent="0.3">
      <c r="A3140" t="s">
        <v>4879</v>
      </c>
      <c r="B3140">
        <v>12</v>
      </c>
      <c r="C3140">
        <v>11</v>
      </c>
      <c r="D3140">
        <v>2018</v>
      </c>
      <c r="E3140" t="s">
        <v>3050</v>
      </c>
      <c r="F3140" t="s">
        <v>30</v>
      </c>
      <c r="G3140" t="s">
        <v>387</v>
      </c>
      <c r="H3140" t="s">
        <v>60</v>
      </c>
      <c r="I3140" t="s">
        <v>61</v>
      </c>
      <c r="J3140" t="s">
        <v>3443</v>
      </c>
      <c r="K3140" t="s">
        <v>41</v>
      </c>
      <c r="L3140">
        <v>44.783999999999999</v>
      </c>
    </row>
    <row r="3141" spans="1:12" x14ac:dyDescent="0.3">
      <c r="A3141" t="s">
        <v>4879</v>
      </c>
      <c r="B3141">
        <v>12</v>
      </c>
      <c r="C3141">
        <v>11</v>
      </c>
      <c r="D3141">
        <v>2018</v>
      </c>
      <c r="E3141" t="s">
        <v>3050</v>
      </c>
      <c r="F3141" t="s">
        <v>30</v>
      </c>
      <c r="G3141" t="s">
        <v>387</v>
      </c>
      <c r="H3141" t="s">
        <v>60</v>
      </c>
      <c r="I3141" t="s">
        <v>61</v>
      </c>
      <c r="J3141" t="s">
        <v>812</v>
      </c>
      <c r="K3141" t="s">
        <v>17</v>
      </c>
      <c r="L3141">
        <v>22.847999999999999</v>
      </c>
    </row>
    <row r="3142" spans="1:12" x14ac:dyDescent="0.3">
      <c r="A3142" t="s">
        <v>4881</v>
      </c>
      <c r="B3142">
        <v>25</v>
      </c>
      <c r="C3142">
        <v>4</v>
      </c>
      <c r="D3142">
        <v>2016</v>
      </c>
      <c r="E3142" t="s">
        <v>959</v>
      </c>
      <c r="F3142" t="s">
        <v>119</v>
      </c>
      <c r="G3142" t="s">
        <v>859</v>
      </c>
      <c r="H3142" t="s">
        <v>14</v>
      </c>
      <c r="I3142" t="s">
        <v>90</v>
      </c>
      <c r="J3142" t="s">
        <v>62</v>
      </c>
      <c r="K3142" t="s">
        <v>26</v>
      </c>
      <c r="L3142">
        <v>206.43</v>
      </c>
    </row>
    <row r="3143" spans="1:12" x14ac:dyDescent="0.3">
      <c r="A3143" t="s">
        <v>4882</v>
      </c>
      <c r="B3143">
        <v>12</v>
      </c>
      <c r="C3143">
        <v>12</v>
      </c>
      <c r="D3143">
        <v>2015</v>
      </c>
      <c r="E3143" t="s">
        <v>2107</v>
      </c>
      <c r="F3143" t="s">
        <v>930</v>
      </c>
      <c r="G3143" t="s">
        <v>2420</v>
      </c>
      <c r="H3143" t="s">
        <v>23</v>
      </c>
      <c r="I3143" t="s">
        <v>61</v>
      </c>
      <c r="J3143" t="s">
        <v>363</v>
      </c>
      <c r="K3143" t="s">
        <v>26</v>
      </c>
      <c r="L3143">
        <v>210.392</v>
      </c>
    </row>
    <row r="3144" spans="1:12" x14ac:dyDescent="0.3">
      <c r="A3144" t="s">
        <v>4883</v>
      </c>
      <c r="B3144">
        <v>25</v>
      </c>
      <c r="C3144">
        <v>9</v>
      </c>
      <c r="D3144">
        <v>2018</v>
      </c>
      <c r="E3144" t="s">
        <v>2666</v>
      </c>
      <c r="F3144" t="s">
        <v>12</v>
      </c>
      <c r="G3144" t="s">
        <v>1129</v>
      </c>
      <c r="H3144" t="s">
        <v>14</v>
      </c>
      <c r="I3144" t="s">
        <v>90</v>
      </c>
      <c r="J3144" t="s">
        <v>731</v>
      </c>
      <c r="K3144" t="s">
        <v>41</v>
      </c>
      <c r="L3144">
        <v>119.96</v>
      </c>
    </row>
    <row r="3145" spans="1:12" x14ac:dyDescent="0.3">
      <c r="A3145" t="s">
        <v>4883</v>
      </c>
      <c r="B3145">
        <v>25</v>
      </c>
      <c r="C3145">
        <v>9</v>
      </c>
      <c r="D3145">
        <v>2018</v>
      </c>
      <c r="E3145" t="s">
        <v>2666</v>
      </c>
      <c r="F3145" t="s">
        <v>12</v>
      </c>
      <c r="G3145" t="s">
        <v>1129</v>
      </c>
      <c r="H3145" t="s">
        <v>14</v>
      </c>
      <c r="I3145" t="s">
        <v>90</v>
      </c>
      <c r="J3145" t="s">
        <v>451</v>
      </c>
      <c r="K3145" t="s">
        <v>26</v>
      </c>
      <c r="L3145">
        <v>10.608000000000001</v>
      </c>
    </row>
    <row r="3146" spans="1:12" x14ac:dyDescent="0.3">
      <c r="A3146" t="s">
        <v>4884</v>
      </c>
      <c r="B3146">
        <v>5</v>
      </c>
      <c r="C3146">
        <v>9</v>
      </c>
      <c r="D3146">
        <v>2017</v>
      </c>
      <c r="E3146" t="s">
        <v>302</v>
      </c>
      <c r="F3146" t="s">
        <v>30</v>
      </c>
      <c r="G3146" t="s">
        <v>1571</v>
      </c>
      <c r="H3146" t="s">
        <v>23</v>
      </c>
      <c r="I3146" t="s">
        <v>61</v>
      </c>
      <c r="J3146" t="s">
        <v>1340</v>
      </c>
      <c r="K3146" t="s">
        <v>17</v>
      </c>
      <c r="L3146">
        <v>347.80200000000002</v>
      </c>
    </row>
    <row r="3147" spans="1:12" x14ac:dyDescent="0.3">
      <c r="A3147" t="s">
        <v>4885</v>
      </c>
      <c r="B3147">
        <v>11</v>
      </c>
      <c r="C3147">
        <v>2</v>
      </c>
      <c r="D3147">
        <v>2018</v>
      </c>
      <c r="E3147" t="s">
        <v>4125</v>
      </c>
      <c r="F3147" t="s">
        <v>12</v>
      </c>
      <c r="G3147" t="s">
        <v>4886</v>
      </c>
      <c r="H3147" t="s">
        <v>23</v>
      </c>
      <c r="I3147" t="s">
        <v>24</v>
      </c>
      <c r="J3147" t="s">
        <v>4887</v>
      </c>
      <c r="K3147" t="s">
        <v>17</v>
      </c>
      <c r="L3147">
        <v>963.13599999999997</v>
      </c>
    </row>
    <row r="3148" spans="1:12" x14ac:dyDescent="0.3">
      <c r="A3148" t="s">
        <v>4885</v>
      </c>
      <c r="B3148">
        <v>11</v>
      </c>
      <c r="C3148">
        <v>2</v>
      </c>
      <c r="D3148">
        <v>2018</v>
      </c>
      <c r="E3148" t="s">
        <v>4125</v>
      </c>
      <c r="F3148" t="s">
        <v>12</v>
      </c>
      <c r="G3148" t="s">
        <v>4886</v>
      </c>
      <c r="H3148" t="s">
        <v>23</v>
      </c>
      <c r="I3148" t="s">
        <v>24</v>
      </c>
      <c r="J3148" t="s">
        <v>1985</v>
      </c>
      <c r="K3148" t="s">
        <v>41</v>
      </c>
      <c r="L3148">
        <v>88.775999999999996</v>
      </c>
    </row>
    <row r="3149" spans="1:12" x14ac:dyDescent="0.3">
      <c r="A3149" t="s">
        <v>4888</v>
      </c>
      <c r="B3149">
        <v>30</v>
      </c>
      <c r="C3149">
        <v>6</v>
      </c>
      <c r="D3149">
        <v>2015</v>
      </c>
      <c r="E3149" t="s">
        <v>4889</v>
      </c>
      <c r="F3149" t="s">
        <v>12</v>
      </c>
      <c r="G3149" t="s">
        <v>1571</v>
      </c>
      <c r="H3149" t="s">
        <v>23</v>
      </c>
      <c r="I3149" t="s">
        <v>24</v>
      </c>
      <c r="J3149" t="s">
        <v>895</v>
      </c>
      <c r="K3149" t="s">
        <v>26</v>
      </c>
      <c r="L3149">
        <v>32.4</v>
      </c>
    </row>
    <row r="3150" spans="1:12" x14ac:dyDescent="0.3">
      <c r="A3150" t="s">
        <v>4890</v>
      </c>
      <c r="B3150">
        <v>7</v>
      </c>
      <c r="C3150">
        <v>6</v>
      </c>
      <c r="D3150">
        <v>2017</v>
      </c>
      <c r="E3150" t="s">
        <v>1385</v>
      </c>
      <c r="F3150" t="s">
        <v>119</v>
      </c>
      <c r="G3150" t="s">
        <v>1705</v>
      </c>
      <c r="H3150" t="s">
        <v>60</v>
      </c>
      <c r="I3150" t="s">
        <v>90</v>
      </c>
      <c r="J3150" t="s">
        <v>1389</v>
      </c>
      <c r="K3150" t="s">
        <v>26</v>
      </c>
      <c r="L3150">
        <v>32.4</v>
      </c>
    </row>
    <row r="3151" spans="1:12" x14ac:dyDescent="0.3">
      <c r="A3151" t="s">
        <v>4891</v>
      </c>
      <c r="B3151">
        <v>20</v>
      </c>
      <c r="C3151">
        <v>12</v>
      </c>
      <c r="D3151">
        <v>2015</v>
      </c>
      <c r="E3151" t="s">
        <v>1100</v>
      </c>
      <c r="F3151" t="s">
        <v>30</v>
      </c>
      <c r="G3151" t="s">
        <v>1037</v>
      </c>
      <c r="H3151" t="s">
        <v>14</v>
      </c>
      <c r="I3151" t="s">
        <v>24</v>
      </c>
      <c r="J3151" t="s">
        <v>746</v>
      </c>
      <c r="K3151" t="s">
        <v>26</v>
      </c>
      <c r="L3151">
        <v>31.05</v>
      </c>
    </row>
    <row r="3152" spans="1:12" x14ac:dyDescent="0.3">
      <c r="A3152" t="s">
        <v>4892</v>
      </c>
      <c r="B3152">
        <v>15</v>
      </c>
      <c r="C3152">
        <v>12</v>
      </c>
      <c r="D3152">
        <v>2016</v>
      </c>
      <c r="E3152" t="s">
        <v>1349</v>
      </c>
      <c r="F3152" t="s">
        <v>119</v>
      </c>
      <c r="G3152" t="s">
        <v>1076</v>
      </c>
      <c r="H3152" t="s">
        <v>14</v>
      </c>
      <c r="I3152" t="s">
        <v>90</v>
      </c>
      <c r="J3152" t="s">
        <v>2016</v>
      </c>
      <c r="K3152" t="s">
        <v>41</v>
      </c>
      <c r="L3152">
        <v>2025.36</v>
      </c>
    </row>
    <row r="3153" spans="1:12" x14ac:dyDescent="0.3">
      <c r="A3153" t="s">
        <v>4892</v>
      </c>
      <c r="B3153">
        <v>15</v>
      </c>
      <c r="C3153">
        <v>12</v>
      </c>
      <c r="D3153">
        <v>2016</v>
      </c>
      <c r="E3153" t="s">
        <v>1349</v>
      </c>
      <c r="F3153" t="s">
        <v>119</v>
      </c>
      <c r="G3153" t="s">
        <v>1076</v>
      </c>
      <c r="H3153" t="s">
        <v>14</v>
      </c>
      <c r="I3153" t="s">
        <v>90</v>
      </c>
      <c r="J3153" t="s">
        <v>4893</v>
      </c>
      <c r="K3153" t="s">
        <v>41</v>
      </c>
      <c r="L3153">
        <v>1799.9939999999999</v>
      </c>
    </row>
    <row r="3154" spans="1:12" x14ac:dyDescent="0.3">
      <c r="A3154" t="s">
        <v>4892</v>
      </c>
      <c r="B3154">
        <v>15</v>
      </c>
      <c r="C3154">
        <v>12</v>
      </c>
      <c r="D3154">
        <v>2016</v>
      </c>
      <c r="E3154" t="s">
        <v>1349</v>
      </c>
      <c r="F3154" t="s">
        <v>119</v>
      </c>
      <c r="G3154" t="s">
        <v>1076</v>
      </c>
      <c r="H3154" t="s">
        <v>14</v>
      </c>
      <c r="I3154" t="s">
        <v>90</v>
      </c>
      <c r="J3154" t="s">
        <v>4880</v>
      </c>
      <c r="K3154" t="s">
        <v>41</v>
      </c>
      <c r="L3154">
        <v>101.988</v>
      </c>
    </row>
    <row r="3155" spans="1:12" x14ac:dyDescent="0.3">
      <c r="A3155" t="s">
        <v>4892</v>
      </c>
      <c r="B3155">
        <v>15</v>
      </c>
      <c r="C3155">
        <v>12</v>
      </c>
      <c r="D3155">
        <v>2016</v>
      </c>
      <c r="E3155" t="s">
        <v>1349</v>
      </c>
      <c r="F3155" t="s">
        <v>119</v>
      </c>
      <c r="G3155" t="s">
        <v>1076</v>
      </c>
      <c r="H3155" t="s">
        <v>14</v>
      </c>
      <c r="I3155" t="s">
        <v>90</v>
      </c>
      <c r="J3155" t="s">
        <v>775</v>
      </c>
      <c r="K3155" t="s">
        <v>17</v>
      </c>
      <c r="L3155">
        <v>262.86399999999998</v>
      </c>
    </row>
    <row r="3156" spans="1:12" x14ac:dyDescent="0.3">
      <c r="A3156" t="s">
        <v>4894</v>
      </c>
      <c r="B3156">
        <v>20</v>
      </c>
      <c r="C3156">
        <v>7</v>
      </c>
      <c r="D3156">
        <v>2018</v>
      </c>
      <c r="E3156" t="s">
        <v>4895</v>
      </c>
      <c r="F3156" t="s">
        <v>30</v>
      </c>
      <c r="G3156" t="s">
        <v>2655</v>
      </c>
      <c r="H3156" t="s">
        <v>23</v>
      </c>
      <c r="I3156" t="s">
        <v>61</v>
      </c>
      <c r="J3156" t="s">
        <v>4896</v>
      </c>
      <c r="K3156" t="s">
        <v>26</v>
      </c>
      <c r="L3156">
        <v>735.98</v>
      </c>
    </row>
    <row r="3157" spans="1:12" x14ac:dyDescent="0.3">
      <c r="A3157" t="s">
        <v>4897</v>
      </c>
      <c r="B3157">
        <v>3</v>
      </c>
      <c r="C3157">
        <v>8</v>
      </c>
      <c r="D3157">
        <v>2015</v>
      </c>
      <c r="E3157" t="s">
        <v>490</v>
      </c>
      <c r="F3157" t="s">
        <v>12</v>
      </c>
      <c r="G3157" t="s">
        <v>4898</v>
      </c>
      <c r="H3157" t="s">
        <v>60</v>
      </c>
      <c r="I3157" t="s">
        <v>24</v>
      </c>
      <c r="J3157" t="s">
        <v>2869</v>
      </c>
      <c r="K3157" t="s">
        <v>26</v>
      </c>
      <c r="L3157">
        <v>93.024000000000001</v>
      </c>
    </row>
    <row r="3158" spans="1:12" x14ac:dyDescent="0.3">
      <c r="A3158" t="s">
        <v>4899</v>
      </c>
      <c r="B3158">
        <v>24</v>
      </c>
      <c r="C3158">
        <v>8</v>
      </c>
      <c r="D3158">
        <v>2016</v>
      </c>
      <c r="E3158" t="s">
        <v>1589</v>
      </c>
      <c r="F3158" t="s">
        <v>30</v>
      </c>
      <c r="G3158" t="s">
        <v>4179</v>
      </c>
      <c r="H3158" t="s">
        <v>23</v>
      </c>
      <c r="I3158" t="s">
        <v>90</v>
      </c>
      <c r="J3158" t="s">
        <v>44</v>
      </c>
      <c r="K3158" t="s">
        <v>17</v>
      </c>
      <c r="L3158">
        <v>284.36399999999998</v>
      </c>
    </row>
    <row r="3159" spans="1:12" x14ac:dyDescent="0.3">
      <c r="A3159" t="s">
        <v>4899</v>
      </c>
      <c r="B3159">
        <v>24</v>
      </c>
      <c r="C3159">
        <v>8</v>
      </c>
      <c r="D3159">
        <v>2016</v>
      </c>
      <c r="E3159" t="s">
        <v>1589</v>
      </c>
      <c r="F3159" t="s">
        <v>30</v>
      </c>
      <c r="G3159" t="s">
        <v>4179</v>
      </c>
      <c r="H3159" t="s">
        <v>23</v>
      </c>
      <c r="I3159" t="s">
        <v>90</v>
      </c>
      <c r="J3159" t="s">
        <v>604</v>
      </c>
      <c r="K3159" t="s">
        <v>41</v>
      </c>
      <c r="L3159">
        <v>26</v>
      </c>
    </row>
    <row r="3160" spans="1:12" x14ac:dyDescent="0.3">
      <c r="A3160" t="s">
        <v>4900</v>
      </c>
      <c r="B3160">
        <v>26</v>
      </c>
      <c r="C3160">
        <v>3</v>
      </c>
      <c r="D3160">
        <v>2017</v>
      </c>
      <c r="E3160" t="s">
        <v>4901</v>
      </c>
      <c r="F3160" t="s">
        <v>119</v>
      </c>
      <c r="G3160" t="s">
        <v>1285</v>
      </c>
      <c r="H3160" t="s">
        <v>14</v>
      </c>
      <c r="I3160" t="s">
        <v>15</v>
      </c>
      <c r="J3160" t="s">
        <v>3118</v>
      </c>
      <c r="K3160" t="s">
        <v>26</v>
      </c>
      <c r="L3160">
        <v>67.64</v>
      </c>
    </row>
    <row r="3161" spans="1:12" x14ac:dyDescent="0.3">
      <c r="A3161" t="s">
        <v>4900</v>
      </c>
      <c r="B3161">
        <v>26</v>
      </c>
      <c r="C3161">
        <v>3</v>
      </c>
      <c r="D3161">
        <v>2017</v>
      </c>
      <c r="E3161" t="s">
        <v>4901</v>
      </c>
      <c r="F3161" t="s">
        <v>119</v>
      </c>
      <c r="G3161" t="s">
        <v>1285</v>
      </c>
      <c r="H3161" t="s">
        <v>14</v>
      </c>
      <c r="I3161" t="s">
        <v>15</v>
      </c>
      <c r="J3161" t="s">
        <v>2843</v>
      </c>
      <c r="K3161" t="s">
        <v>41</v>
      </c>
      <c r="L3161">
        <v>119.976</v>
      </c>
    </row>
    <row r="3162" spans="1:12" x14ac:dyDescent="0.3">
      <c r="A3162" t="s">
        <v>4902</v>
      </c>
      <c r="B3162">
        <v>12</v>
      </c>
      <c r="C3162">
        <v>9</v>
      </c>
      <c r="D3162">
        <v>2015</v>
      </c>
      <c r="E3162" t="s">
        <v>2119</v>
      </c>
      <c r="F3162" t="s">
        <v>12</v>
      </c>
      <c r="G3162" t="s">
        <v>4903</v>
      </c>
      <c r="H3162" t="s">
        <v>14</v>
      </c>
      <c r="I3162" t="s">
        <v>61</v>
      </c>
      <c r="J3162" t="s">
        <v>4904</v>
      </c>
      <c r="K3162" t="s">
        <v>26</v>
      </c>
      <c r="L3162">
        <v>5.18</v>
      </c>
    </row>
    <row r="3163" spans="1:12" x14ac:dyDescent="0.3">
      <c r="A3163" t="s">
        <v>4905</v>
      </c>
      <c r="B3163">
        <v>21</v>
      </c>
      <c r="C3163">
        <v>9</v>
      </c>
      <c r="D3163">
        <v>2015</v>
      </c>
      <c r="E3163" t="s">
        <v>377</v>
      </c>
      <c r="F3163" t="s">
        <v>30</v>
      </c>
      <c r="G3163" t="s">
        <v>3324</v>
      </c>
      <c r="H3163" t="s">
        <v>14</v>
      </c>
      <c r="I3163" t="s">
        <v>24</v>
      </c>
      <c r="J3163" t="s">
        <v>2468</v>
      </c>
      <c r="K3163" t="s">
        <v>26</v>
      </c>
      <c r="L3163">
        <v>15.56</v>
      </c>
    </row>
    <row r="3164" spans="1:12" x14ac:dyDescent="0.3">
      <c r="A3164" t="s">
        <v>4905</v>
      </c>
      <c r="B3164">
        <v>21</v>
      </c>
      <c r="C3164">
        <v>9</v>
      </c>
      <c r="D3164">
        <v>2015</v>
      </c>
      <c r="E3164" t="s">
        <v>377</v>
      </c>
      <c r="F3164" t="s">
        <v>30</v>
      </c>
      <c r="G3164" t="s">
        <v>3324</v>
      </c>
      <c r="H3164" t="s">
        <v>14</v>
      </c>
      <c r="I3164" t="s">
        <v>24</v>
      </c>
      <c r="J3164" t="s">
        <v>4268</v>
      </c>
      <c r="K3164" t="s">
        <v>26</v>
      </c>
      <c r="L3164">
        <v>78.349999999999994</v>
      </c>
    </row>
    <row r="3165" spans="1:12" x14ac:dyDescent="0.3">
      <c r="A3165" t="s">
        <v>4905</v>
      </c>
      <c r="B3165">
        <v>21</v>
      </c>
      <c r="C3165">
        <v>9</v>
      </c>
      <c r="D3165">
        <v>2015</v>
      </c>
      <c r="E3165" t="s">
        <v>377</v>
      </c>
      <c r="F3165" t="s">
        <v>30</v>
      </c>
      <c r="G3165" t="s">
        <v>3324</v>
      </c>
      <c r="H3165" t="s">
        <v>14</v>
      </c>
      <c r="I3165" t="s">
        <v>24</v>
      </c>
      <c r="J3165" t="s">
        <v>4906</v>
      </c>
      <c r="K3165" t="s">
        <v>26</v>
      </c>
      <c r="L3165">
        <v>59.52</v>
      </c>
    </row>
    <row r="3166" spans="1:12" x14ac:dyDescent="0.3">
      <c r="A3166" t="s">
        <v>4905</v>
      </c>
      <c r="B3166">
        <v>21</v>
      </c>
      <c r="C3166">
        <v>9</v>
      </c>
      <c r="D3166">
        <v>2015</v>
      </c>
      <c r="E3166" t="s">
        <v>377</v>
      </c>
      <c r="F3166" t="s">
        <v>30</v>
      </c>
      <c r="G3166" t="s">
        <v>3324</v>
      </c>
      <c r="H3166" t="s">
        <v>14</v>
      </c>
      <c r="I3166" t="s">
        <v>24</v>
      </c>
      <c r="J3166" t="s">
        <v>4691</v>
      </c>
      <c r="K3166" t="s">
        <v>26</v>
      </c>
      <c r="L3166">
        <v>38.520000000000003</v>
      </c>
    </row>
    <row r="3167" spans="1:12" x14ac:dyDescent="0.3">
      <c r="A3167" t="s">
        <v>4905</v>
      </c>
      <c r="B3167">
        <v>21</v>
      </c>
      <c r="C3167">
        <v>9</v>
      </c>
      <c r="D3167">
        <v>2015</v>
      </c>
      <c r="E3167" t="s">
        <v>377</v>
      </c>
      <c r="F3167" t="s">
        <v>30</v>
      </c>
      <c r="G3167" t="s">
        <v>3324</v>
      </c>
      <c r="H3167" t="s">
        <v>14</v>
      </c>
      <c r="I3167" t="s">
        <v>24</v>
      </c>
      <c r="J3167" t="s">
        <v>4907</v>
      </c>
      <c r="K3167" t="s">
        <v>41</v>
      </c>
      <c r="L3167">
        <v>239.98400000000001</v>
      </c>
    </row>
    <row r="3168" spans="1:12" x14ac:dyDescent="0.3">
      <c r="A3168" t="s">
        <v>4905</v>
      </c>
      <c r="B3168">
        <v>21</v>
      </c>
      <c r="C3168">
        <v>9</v>
      </c>
      <c r="D3168">
        <v>2015</v>
      </c>
      <c r="E3168" t="s">
        <v>377</v>
      </c>
      <c r="F3168" t="s">
        <v>30</v>
      </c>
      <c r="G3168" t="s">
        <v>3324</v>
      </c>
      <c r="H3168" t="s">
        <v>14</v>
      </c>
      <c r="I3168" t="s">
        <v>24</v>
      </c>
      <c r="J3168" t="s">
        <v>4462</v>
      </c>
      <c r="K3168" t="s">
        <v>26</v>
      </c>
      <c r="L3168">
        <v>19.350000000000001</v>
      </c>
    </row>
    <row r="3169" spans="1:12" x14ac:dyDescent="0.3">
      <c r="A3169" t="s">
        <v>4908</v>
      </c>
      <c r="B3169">
        <v>29</v>
      </c>
      <c r="C3169">
        <v>10</v>
      </c>
      <c r="D3169">
        <v>2017</v>
      </c>
      <c r="E3169" t="s">
        <v>4222</v>
      </c>
      <c r="F3169" t="s">
        <v>119</v>
      </c>
      <c r="G3169" t="s">
        <v>921</v>
      </c>
      <c r="H3169" t="s">
        <v>14</v>
      </c>
      <c r="I3169" t="s">
        <v>61</v>
      </c>
      <c r="J3169" t="s">
        <v>793</v>
      </c>
      <c r="K3169" t="s">
        <v>17</v>
      </c>
      <c r="L3169">
        <v>67</v>
      </c>
    </row>
    <row r="3170" spans="1:12" x14ac:dyDescent="0.3">
      <c r="A3170" t="s">
        <v>4909</v>
      </c>
      <c r="B3170">
        <v>28</v>
      </c>
      <c r="C3170">
        <v>5</v>
      </c>
      <c r="D3170">
        <v>2017</v>
      </c>
      <c r="E3170" t="s">
        <v>4910</v>
      </c>
      <c r="F3170" t="s">
        <v>30</v>
      </c>
      <c r="G3170" t="s">
        <v>1047</v>
      </c>
      <c r="H3170" t="s">
        <v>23</v>
      </c>
      <c r="I3170" t="s">
        <v>15</v>
      </c>
      <c r="J3170" t="s">
        <v>3778</v>
      </c>
      <c r="K3170" t="s">
        <v>17</v>
      </c>
      <c r="L3170">
        <v>390.27199999999999</v>
      </c>
    </row>
    <row r="3171" spans="1:12" x14ac:dyDescent="0.3">
      <c r="A3171" t="s">
        <v>4909</v>
      </c>
      <c r="B3171">
        <v>28</v>
      </c>
      <c r="C3171">
        <v>5</v>
      </c>
      <c r="D3171">
        <v>2017</v>
      </c>
      <c r="E3171" t="s">
        <v>4910</v>
      </c>
      <c r="F3171" t="s">
        <v>30</v>
      </c>
      <c r="G3171" t="s">
        <v>1047</v>
      </c>
      <c r="H3171" t="s">
        <v>23</v>
      </c>
      <c r="I3171" t="s">
        <v>15</v>
      </c>
      <c r="J3171" t="s">
        <v>1281</v>
      </c>
      <c r="K3171" t="s">
        <v>26</v>
      </c>
      <c r="L3171">
        <v>62.192</v>
      </c>
    </row>
    <row r="3172" spans="1:12" x14ac:dyDescent="0.3">
      <c r="A3172" t="s">
        <v>4911</v>
      </c>
      <c r="B3172">
        <v>21</v>
      </c>
      <c r="C3172">
        <v>12</v>
      </c>
      <c r="D3172">
        <v>2018</v>
      </c>
      <c r="E3172" t="s">
        <v>2271</v>
      </c>
      <c r="F3172" t="s">
        <v>12</v>
      </c>
      <c r="G3172" t="s">
        <v>67</v>
      </c>
      <c r="H3172" t="s">
        <v>14</v>
      </c>
      <c r="I3172" t="s">
        <v>15</v>
      </c>
      <c r="J3172" t="s">
        <v>4455</v>
      </c>
      <c r="K3172" t="s">
        <v>26</v>
      </c>
      <c r="L3172">
        <v>23.88</v>
      </c>
    </row>
    <row r="3173" spans="1:12" x14ac:dyDescent="0.3">
      <c r="A3173" t="s">
        <v>4912</v>
      </c>
      <c r="B3173">
        <v>21</v>
      </c>
      <c r="C3173">
        <v>3</v>
      </c>
      <c r="D3173">
        <v>2017</v>
      </c>
      <c r="E3173" t="s">
        <v>2817</v>
      </c>
      <c r="F3173" t="s">
        <v>30</v>
      </c>
      <c r="G3173" t="s">
        <v>2833</v>
      </c>
      <c r="H3173" t="s">
        <v>14</v>
      </c>
      <c r="I3173" t="s">
        <v>61</v>
      </c>
      <c r="J3173" t="s">
        <v>2177</v>
      </c>
      <c r="K3173" t="s">
        <v>26</v>
      </c>
      <c r="L3173">
        <v>3.1680000000000001</v>
      </c>
    </row>
    <row r="3174" spans="1:12" x14ac:dyDescent="0.3">
      <c r="A3174" t="s">
        <v>4912</v>
      </c>
      <c r="B3174">
        <v>21</v>
      </c>
      <c r="C3174">
        <v>3</v>
      </c>
      <c r="D3174">
        <v>2017</v>
      </c>
      <c r="E3174" t="s">
        <v>2817</v>
      </c>
      <c r="F3174" t="s">
        <v>30</v>
      </c>
      <c r="G3174" t="s">
        <v>2833</v>
      </c>
      <c r="H3174" t="s">
        <v>14</v>
      </c>
      <c r="I3174" t="s">
        <v>61</v>
      </c>
      <c r="J3174" t="s">
        <v>1918</v>
      </c>
      <c r="K3174" t="s">
        <v>17</v>
      </c>
      <c r="L3174">
        <v>528.42999999999995</v>
      </c>
    </row>
    <row r="3175" spans="1:12" x14ac:dyDescent="0.3">
      <c r="A3175" t="s">
        <v>4912</v>
      </c>
      <c r="B3175">
        <v>21</v>
      </c>
      <c r="C3175">
        <v>3</v>
      </c>
      <c r="D3175">
        <v>2017</v>
      </c>
      <c r="E3175" t="s">
        <v>2817</v>
      </c>
      <c r="F3175" t="s">
        <v>30</v>
      </c>
      <c r="G3175" t="s">
        <v>2833</v>
      </c>
      <c r="H3175" t="s">
        <v>14</v>
      </c>
      <c r="I3175" t="s">
        <v>61</v>
      </c>
      <c r="J3175" t="s">
        <v>3893</v>
      </c>
      <c r="K3175" t="s">
        <v>26</v>
      </c>
      <c r="L3175">
        <v>13.391999999999999</v>
      </c>
    </row>
    <row r="3176" spans="1:12" x14ac:dyDescent="0.3">
      <c r="A3176" t="s">
        <v>4913</v>
      </c>
      <c r="B3176">
        <v>11</v>
      </c>
      <c r="C3176">
        <v>11</v>
      </c>
      <c r="D3176">
        <v>2018</v>
      </c>
      <c r="E3176" t="s">
        <v>3050</v>
      </c>
      <c r="F3176" t="s">
        <v>30</v>
      </c>
      <c r="G3176" t="s">
        <v>1331</v>
      </c>
      <c r="H3176" t="s">
        <v>14</v>
      </c>
      <c r="I3176" t="s">
        <v>61</v>
      </c>
      <c r="J3176" t="s">
        <v>4914</v>
      </c>
      <c r="K3176" t="s">
        <v>26</v>
      </c>
      <c r="L3176">
        <v>181.86</v>
      </c>
    </row>
    <row r="3177" spans="1:12" x14ac:dyDescent="0.3">
      <c r="A3177" t="s">
        <v>4915</v>
      </c>
      <c r="B3177">
        <v>23</v>
      </c>
      <c r="C3177">
        <v>9</v>
      </c>
      <c r="D3177">
        <v>2018</v>
      </c>
      <c r="E3177" t="s">
        <v>1697</v>
      </c>
      <c r="F3177" t="s">
        <v>30</v>
      </c>
      <c r="G3177" t="s">
        <v>1682</v>
      </c>
      <c r="H3177" t="s">
        <v>14</v>
      </c>
      <c r="I3177" t="s">
        <v>24</v>
      </c>
      <c r="J3177" t="s">
        <v>2339</v>
      </c>
      <c r="K3177" t="s">
        <v>17</v>
      </c>
      <c r="L3177">
        <v>180.58799999999999</v>
      </c>
    </row>
    <row r="3178" spans="1:12" x14ac:dyDescent="0.3">
      <c r="A3178" t="s">
        <v>4915</v>
      </c>
      <c r="B3178">
        <v>23</v>
      </c>
      <c r="C3178">
        <v>9</v>
      </c>
      <c r="D3178">
        <v>2018</v>
      </c>
      <c r="E3178" t="s">
        <v>1697</v>
      </c>
      <c r="F3178" t="s">
        <v>30</v>
      </c>
      <c r="G3178" t="s">
        <v>1682</v>
      </c>
      <c r="H3178" t="s">
        <v>14</v>
      </c>
      <c r="I3178" t="s">
        <v>24</v>
      </c>
      <c r="J3178" t="s">
        <v>3172</v>
      </c>
      <c r="K3178" t="s">
        <v>41</v>
      </c>
      <c r="L3178">
        <v>47.984000000000002</v>
      </c>
    </row>
    <row r="3179" spans="1:12" x14ac:dyDescent="0.3">
      <c r="A3179" t="s">
        <v>4916</v>
      </c>
      <c r="B3179">
        <v>10</v>
      </c>
      <c r="C3179">
        <v>9</v>
      </c>
      <c r="D3179">
        <v>2018</v>
      </c>
      <c r="E3179" t="s">
        <v>132</v>
      </c>
      <c r="F3179" t="s">
        <v>930</v>
      </c>
      <c r="G3179" t="s">
        <v>804</v>
      </c>
      <c r="H3179" t="s">
        <v>14</v>
      </c>
      <c r="I3179" t="s">
        <v>90</v>
      </c>
      <c r="J3179" t="s">
        <v>2796</v>
      </c>
      <c r="K3179" t="s">
        <v>26</v>
      </c>
      <c r="L3179">
        <v>18.760000000000002</v>
      </c>
    </row>
    <row r="3180" spans="1:12" x14ac:dyDescent="0.3">
      <c r="A3180" t="s">
        <v>4917</v>
      </c>
      <c r="B3180">
        <v>5</v>
      </c>
      <c r="C3180">
        <v>12</v>
      </c>
      <c r="D3180">
        <v>2018</v>
      </c>
      <c r="E3180" t="s">
        <v>229</v>
      </c>
      <c r="F3180" t="s">
        <v>30</v>
      </c>
      <c r="G3180" t="s">
        <v>2655</v>
      </c>
      <c r="H3180" t="s">
        <v>23</v>
      </c>
      <c r="I3180" t="s">
        <v>90</v>
      </c>
      <c r="J3180" t="s">
        <v>38</v>
      </c>
      <c r="K3180" t="s">
        <v>17</v>
      </c>
      <c r="L3180">
        <v>20.94</v>
      </c>
    </row>
    <row r="3181" spans="1:12" x14ac:dyDescent="0.3">
      <c r="A3181" t="s">
        <v>4917</v>
      </c>
      <c r="B3181">
        <v>5</v>
      </c>
      <c r="C3181">
        <v>12</v>
      </c>
      <c r="D3181">
        <v>2018</v>
      </c>
      <c r="E3181" t="s">
        <v>229</v>
      </c>
      <c r="F3181" t="s">
        <v>30</v>
      </c>
      <c r="G3181" t="s">
        <v>2655</v>
      </c>
      <c r="H3181" t="s">
        <v>23</v>
      </c>
      <c r="I3181" t="s">
        <v>90</v>
      </c>
      <c r="J3181" t="s">
        <v>429</v>
      </c>
      <c r="K3181" t="s">
        <v>17</v>
      </c>
      <c r="L3181">
        <v>58.68</v>
      </c>
    </row>
    <row r="3182" spans="1:12" x14ac:dyDescent="0.3">
      <c r="A3182" t="s">
        <v>4917</v>
      </c>
      <c r="B3182">
        <v>5</v>
      </c>
      <c r="C3182">
        <v>12</v>
      </c>
      <c r="D3182">
        <v>2018</v>
      </c>
      <c r="E3182" t="s">
        <v>229</v>
      </c>
      <c r="F3182" t="s">
        <v>30</v>
      </c>
      <c r="G3182" t="s">
        <v>2655</v>
      </c>
      <c r="H3182" t="s">
        <v>23</v>
      </c>
      <c r="I3182" t="s">
        <v>90</v>
      </c>
      <c r="J3182" t="s">
        <v>1339</v>
      </c>
      <c r="K3182" t="s">
        <v>26</v>
      </c>
      <c r="L3182">
        <v>254.9</v>
      </c>
    </row>
    <row r="3183" spans="1:12" x14ac:dyDescent="0.3">
      <c r="A3183" t="s">
        <v>4918</v>
      </c>
      <c r="B3183">
        <v>9</v>
      </c>
      <c r="C3183">
        <v>11</v>
      </c>
      <c r="D3183">
        <v>2018</v>
      </c>
      <c r="E3183" t="s">
        <v>287</v>
      </c>
      <c r="F3183" t="s">
        <v>12</v>
      </c>
      <c r="G3183" t="s">
        <v>1937</v>
      </c>
      <c r="H3183" t="s">
        <v>23</v>
      </c>
      <c r="I3183" t="s">
        <v>90</v>
      </c>
      <c r="J3183" t="s">
        <v>1546</v>
      </c>
      <c r="K3183" t="s">
        <v>26</v>
      </c>
      <c r="L3183">
        <v>9.64</v>
      </c>
    </row>
    <row r="3184" spans="1:12" x14ac:dyDescent="0.3">
      <c r="A3184" t="s">
        <v>4918</v>
      </c>
      <c r="B3184">
        <v>9</v>
      </c>
      <c r="C3184">
        <v>11</v>
      </c>
      <c r="D3184">
        <v>2018</v>
      </c>
      <c r="E3184" t="s">
        <v>287</v>
      </c>
      <c r="F3184" t="s">
        <v>12</v>
      </c>
      <c r="G3184" t="s">
        <v>1937</v>
      </c>
      <c r="H3184" t="s">
        <v>23</v>
      </c>
      <c r="I3184" t="s">
        <v>90</v>
      </c>
      <c r="J3184" t="s">
        <v>2092</v>
      </c>
      <c r="K3184" t="s">
        <v>41</v>
      </c>
      <c r="L3184">
        <v>826.62</v>
      </c>
    </row>
    <row r="3185" spans="1:12" x14ac:dyDescent="0.3">
      <c r="A3185" t="s">
        <v>4918</v>
      </c>
      <c r="B3185">
        <v>9</v>
      </c>
      <c r="C3185">
        <v>11</v>
      </c>
      <c r="D3185">
        <v>2018</v>
      </c>
      <c r="E3185" t="s">
        <v>287</v>
      </c>
      <c r="F3185" t="s">
        <v>12</v>
      </c>
      <c r="G3185" t="s">
        <v>1937</v>
      </c>
      <c r="H3185" t="s">
        <v>23</v>
      </c>
      <c r="I3185" t="s">
        <v>90</v>
      </c>
      <c r="J3185" t="s">
        <v>727</v>
      </c>
      <c r="K3185" t="s">
        <v>26</v>
      </c>
      <c r="L3185">
        <v>1633.14</v>
      </c>
    </row>
    <row r="3186" spans="1:12" x14ac:dyDescent="0.3">
      <c r="A3186" t="s">
        <v>4918</v>
      </c>
      <c r="B3186">
        <v>9</v>
      </c>
      <c r="C3186">
        <v>11</v>
      </c>
      <c r="D3186">
        <v>2018</v>
      </c>
      <c r="E3186" t="s">
        <v>287</v>
      </c>
      <c r="F3186" t="s">
        <v>12</v>
      </c>
      <c r="G3186" t="s">
        <v>1937</v>
      </c>
      <c r="H3186" t="s">
        <v>23</v>
      </c>
      <c r="I3186" t="s">
        <v>90</v>
      </c>
      <c r="J3186" t="s">
        <v>727</v>
      </c>
      <c r="K3186" t="s">
        <v>26</v>
      </c>
      <c r="L3186">
        <v>544.38</v>
      </c>
    </row>
    <row r="3187" spans="1:12" x14ac:dyDescent="0.3">
      <c r="A3187" t="s">
        <v>4919</v>
      </c>
      <c r="B3187">
        <v>7</v>
      </c>
      <c r="C3187">
        <v>11</v>
      </c>
      <c r="D3187">
        <v>2015</v>
      </c>
      <c r="E3187" t="s">
        <v>829</v>
      </c>
      <c r="F3187" t="s">
        <v>119</v>
      </c>
      <c r="G3187" t="s">
        <v>3798</v>
      </c>
      <c r="H3187" t="s">
        <v>23</v>
      </c>
      <c r="I3187" t="s">
        <v>61</v>
      </c>
      <c r="J3187" t="s">
        <v>4109</v>
      </c>
      <c r="K3187" t="s">
        <v>26</v>
      </c>
      <c r="L3187">
        <v>26.045999999999999</v>
      </c>
    </row>
    <row r="3188" spans="1:12" x14ac:dyDescent="0.3">
      <c r="A3188" t="s">
        <v>4919</v>
      </c>
      <c r="B3188">
        <v>7</v>
      </c>
      <c r="C3188">
        <v>11</v>
      </c>
      <c r="D3188">
        <v>2015</v>
      </c>
      <c r="E3188" t="s">
        <v>829</v>
      </c>
      <c r="F3188" t="s">
        <v>119</v>
      </c>
      <c r="G3188" t="s">
        <v>3798</v>
      </c>
      <c r="H3188" t="s">
        <v>23</v>
      </c>
      <c r="I3188" t="s">
        <v>61</v>
      </c>
      <c r="J3188" t="s">
        <v>4920</v>
      </c>
      <c r="K3188" t="s">
        <v>26</v>
      </c>
      <c r="L3188">
        <v>74.352000000000004</v>
      </c>
    </row>
    <row r="3189" spans="1:12" x14ac:dyDescent="0.3">
      <c r="A3189" t="s">
        <v>4921</v>
      </c>
      <c r="B3189">
        <v>12</v>
      </c>
      <c r="C3189">
        <v>3</v>
      </c>
      <c r="D3189">
        <v>2018</v>
      </c>
      <c r="E3189" t="s">
        <v>1829</v>
      </c>
      <c r="F3189" t="s">
        <v>30</v>
      </c>
      <c r="G3189" t="s">
        <v>83</v>
      </c>
      <c r="H3189" t="s">
        <v>23</v>
      </c>
      <c r="I3189" t="s">
        <v>90</v>
      </c>
      <c r="J3189" t="s">
        <v>2520</v>
      </c>
      <c r="K3189" t="s">
        <v>41</v>
      </c>
      <c r="L3189">
        <v>69.930000000000007</v>
      </c>
    </row>
    <row r="3190" spans="1:12" x14ac:dyDescent="0.3">
      <c r="A3190" t="s">
        <v>4922</v>
      </c>
      <c r="B3190">
        <v>20</v>
      </c>
      <c r="C3190">
        <v>10</v>
      </c>
      <c r="D3190">
        <v>2018</v>
      </c>
      <c r="E3190" t="s">
        <v>3620</v>
      </c>
      <c r="F3190" t="s">
        <v>12</v>
      </c>
      <c r="G3190" t="s">
        <v>431</v>
      </c>
      <c r="H3190" t="s">
        <v>23</v>
      </c>
      <c r="I3190" t="s">
        <v>24</v>
      </c>
      <c r="J3190" t="s">
        <v>3592</v>
      </c>
      <c r="K3190" t="s">
        <v>26</v>
      </c>
      <c r="L3190">
        <v>3.75</v>
      </c>
    </row>
    <row r="3191" spans="1:12" x14ac:dyDescent="0.3">
      <c r="A3191" t="s">
        <v>4922</v>
      </c>
      <c r="B3191">
        <v>20</v>
      </c>
      <c r="C3191">
        <v>10</v>
      </c>
      <c r="D3191">
        <v>2018</v>
      </c>
      <c r="E3191" t="s">
        <v>3620</v>
      </c>
      <c r="F3191" t="s">
        <v>12</v>
      </c>
      <c r="G3191" t="s">
        <v>431</v>
      </c>
      <c r="H3191" t="s">
        <v>23</v>
      </c>
      <c r="I3191" t="s">
        <v>24</v>
      </c>
      <c r="J3191" t="s">
        <v>4923</v>
      </c>
      <c r="K3191" t="s">
        <v>26</v>
      </c>
      <c r="L3191">
        <v>20.928000000000001</v>
      </c>
    </row>
    <row r="3192" spans="1:12" x14ac:dyDescent="0.3">
      <c r="A3192" t="s">
        <v>4924</v>
      </c>
      <c r="B3192">
        <v>27</v>
      </c>
      <c r="C3192">
        <v>12</v>
      </c>
      <c r="D3192">
        <v>2016</v>
      </c>
      <c r="E3192" t="s">
        <v>4925</v>
      </c>
      <c r="F3192" t="s">
        <v>30</v>
      </c>
      <c r="G3192" t="s">
        <v>4594</v>
      </c>
      <c r="H3192" t="s">
        <v>60</v>
      </c>
      <c r="I3192" t="s">
        <v>61</v>
      </c>
      <c r="J3192" t="s">
        <v>4926</v>
      </c>
      <c r="K3192" t="s">
        <v>26</v>
      </c>
      <c r="L3192">
        <v>12.672000000000001</v>
      </c>
    </row>
    <row r="3193" spans="1:12" x14ac:dyDescent="0.3">
      <c r="A3193" t="s">
        <v>4927</v>
      </c>
      <c r="B3193">
        <v>2</v>
      </c>
      <c r="C3193">
        <v>10</v>
      </c>
      <c r="D3193">
        <v>2018</v>
      </c>
      <c r="E3193" t="s">
        <v>1086</v>
      </c>
      <c r="F3193" t="s">
        <v>30</v>
      </c>
      <c r="G3193" t="s">
        <v>2104</v>
      </c>
      <c r="H3193" t="s">
        <v>23</v>
      </c>
      <c r="I3193" t="s">
        <v>90</v>
      </c>
      <c r="J3193" t="s">
        <v>2376</v>
      </c>
      <c r="K3193" t="s">
        <v>41</v>
      </c>
      <c r="L3193">
        <v>65.989999999999995</v>
      </c>
    </row>
    <row r="3194" spans="1:12" x14ac:dyDescent="0.3">
      <c r="A3194" t="s">
        <v>4928</v>
      </c>
      <c r="B3194">
        <v>4</v>
      </c>
      <c r="C3194">
        <v>6</v>
      </c>
      <c r="D3194">
        <v>2018</v>
      </c>
      <c r="E3194" t="s">
        <v>694</v>
      </c>
      <c r="F3194" t="s">
        <v>30</v>
      </c>
      <c r="G3194" t="s">
        <v>4185</v>
      </c>
      <c r="H3194" t="s">
        <v>23</v>
      </c>
      <c r="I3194" t="s">
        <v>61</v>
      </c>
      <c r="J3194" t="s">
        <v>733</v>
      </c>
      <c r="K3194" t="s">
        <v>26</v>
      </c>
      <c r="L3194">
        <v>6.37</v>
      </c>
    </row>
    <row r="3195" spans="1:12" x14ac:dyDescent="0.3">
      <c r="A3195" t="s">
        <v>4929</v>
      </c>
      <c r="B3195">
        <v>1</v>
      </c>
      <c r="C3195">
        <v>9</v>
      </c>
      <c r="D3195">
        <v>2015</v>
      </c>
      <c r="E3195" t="s">
        <v>4930</v>
      </c>
      <c r="F3195" t="s">
        <v>119</v>
      </c>
      <c r="G3195" t="s">
        <v>4931</v>
      </c>
      <c r="H3195" t="s">
        <v>14</v>
      </c>
      <c r="I3195" t="s">
        <v>61</v>
      </c>
      <c r="J3195" t="s">
        <v>1495</v>
      </c>
      <c r="K3195" t="s">
        <v>26</v>
      </c>
      <c r="L3195">
        <v>3.6480000000000001</v>
      </c>
    </row>
    <row r="3196" spans="1:12" x14ac:dyDescent="0.3">
      <c r="A3196" t="s">
        <v>4929</v>
      </c>
      <c r="B3196">
        <v>1</v>
      </c>
      <c r="C3196">
        <v>9</v>
      </c>
      <c r="D3196">
        <v>2015</v>
      </c>
      <c r="E3196" t="s">
        <v>4930</v>
      </c>
      <c r="F3196" t="s">
        <v>119</v>
      </c>
      <c r="G3196" t="s">
        <v>4931</v>
      </c>
      <c r="H3196" t="s">
        <v>14</v>
      </c>
      <c r="I3196" t="s">
        <v>61</v>
      </c>
      <c r="J3196" t="s">
        <v>760</v>
      </c>
      <c r="K3196" t="s">
        <v>26</v>
      </c>
      <c r="L3196">
        <v>31.103999999999999</v>
      </c>
    </row>
    <row r="3197" spans="1:12" x14ac:dyDescent="0.3">
      <c r="A3197" t="s">
        <v>4932</v>
      </c>
      <c r="B3197">
        <v>8</v>
      </c>
      <c r="C3197">
        <v>8</v>
      </c>
      <c r="D3197">
        <v>2017</v>
      </c>
      <c r="E3197" t="s">
        <v>3391</v>
      </c>
      <c r="F3197" t="s">
        <v>30</v>
      </c>
      <c r="G3197" t="s">
        <v>3025</v>
      </c>
      <c r="H3197" t="s">
        <v>60</v>
      </c>
      <c r="I3197" t="s">
        <v>15</v>
      </c>
      <c r="J3197" t="s">
        <v>4933</v>
      </c>
      <c r="K3197" t="s">
        <v>26</v>
      </c>
      <c r="L3197">
        <v>23.34</v>
      </c>
    </row>
    <row r="3198" spans="1:12" x14ac:dyDescent="0.3">
      <c r="A3198" t="s">
        <v>4934</v>
      </c>
      <c r="B3198">
        <v>22</v>
      </c>
      <c r="C3198">
        <v>7</v>
      </c>
      <c r="D3198">
        <v>2018</v>
      </c>
      <c r="E3198" t="s">
        <v>1776</v>
      </c>
      <c r="F3198" t="s">
        <v>30</v>
      </c>
      <c r="G3198" t="s">
        <v>567</v>
      </c>
      <c r="H3198" t="s">
        <v>23</v>
      </c>
      <c r="I3198" t="s">
        <v>90</v>
      </c>
      <c r="J3198" t="s">
        <v>884</v>
      </c>
      <c r="K3198" t="s">
        <v>41</v>
      </c>
      <c r="L3198">
        <v>29.97</v>
      </c>
    </row>
    <row r="3199" spans="1:12" x14ac:dyDescent="0.3">
      <c r="A3199" t="s">
        <v>4935</v>
      </c>
      <c r="B3199">
        <v>10</v>
      </c>
      <c r="C3199">
        <v>7</v>
      </c>
      <c r="D3199">
        <v>2016</v>
      </c>
      <c r="E3199" t="s">
        <v>2287</v>
      </c>
      <c r="F3199" t="s">
        <v>930</v>
      </c>
      <c r="G3199" t="s">
        <v>98</v>
      </c>
      <c r="H3199" t="s">
        <v>14</v>
      </c>
      <c r="I3199" t="s">
        <v>24</v>
      </c>
      <c r="J3199" t="s">
        <v>4396</v>
      </c>
      <c r="K3199" t="s">
        <v>26</v>
      </c>
      <c r="L3199">
        <v>3.3660000000000001</v>
      </c>
    </row>
    <row r="3200" spans="1:12" x14ac:dyDescent="0.3">
      <c r="A3200" t="s">
        <v>4936</v>
      </c>
      <c r="B3200">
        <v>1</v>
      </c>
      <c r="C3200">
        <v>12</v>
      </c>
      <c r="D3200">
        <v>2015</v>
      </c>
      <c r="E3200" t="s">
        <v>4937</v>
      </c>
      <c r="F3200" t="s">
        <v>30</v>
      </c>
      <c r="G3200" t="s">
        <v>3257</v>
      </c>
      <c r="H3200" t="s">
        <v>14</v>
      </c>
      <c r="I3200" t="s">
        <v>15</v>
      </c>
      <c r="J3200" t="s">
        <v>4938</v>
      </c>
      <c r="K3200" t="s">
        <v>41</v>
      </c>
      <c r="L3200">
        <v>95.968000000000004</v>
      </c>
    </row>
    <row r="3201" spans="1:12" x14ac:dyDescent="0.3">
      <c r="A3201" t="s">
        <v>4939</v>
      </c>
      <c r="B3201">
        <v>18</v>
      </c>
      <c r="C3201">
        <v>12</v>
      </c>
      <c r="D3201">
        <v>2018</v>
      </c>
      <c r="E3201" t="s">
        <v>417</v>
      </c>
      <c r="F3201" t="s">
        <v>30</v>
      </c>
      <c r="G3201" t="s">
        <v>4940</v>
      </c>
      <c r="H3201" t="s">
        <v>23</v>
      </c>
      <c r="I3201" t="s">
        <v>90</v>
      </c>
      <c r="J3201" t="s">
        <v>4473</v>
      </c>
      <c r="K3201" t="s">
        <v>26</v>
      </c>
      <c r="L3201">
        <v>18.704000000000001</v>
      </c>
    </row>
    <row r="3202" spans="1:12" x14ac:dyDescent="0.3">
      <c r="A3202" t="s">
        <v>4941</v>
      </c>
      <c r="B3202">
        <v>18</v>
      </c>
      <c r="C3202">
        <v>5</v>
      </c>
      <c r="D3202">
        <v>2015</v>
      </c>
      <c r="E3202" t="s">
        <v>1798</v>
      </c>
      <c r="F3202" t="s">
        <v>12</v>
      </c>
      <c r="G3202" t="s">
        <v>464</v>
      </c>
      <c r="H3202" t="s">
        <v>14</v>
      </c>
      <c r="I3202" t="s">
        <v>90</v>
      </c>
      <c r="J3202" t="s">
        <v>4027</v>
      </c>
      <c r="K3202" t="s">
        <v>17</v>
      </c>
      <c r="L3202">
        <v>149.232</v>
      </c>
    </row>
    <row r="3203" spans="1:12" x14ac:dyDescent="0.3">
      <c r="A3203" t="s">
        <v>4941</v>
      </c>
      <c r="B3203">
        <v>18</v>
      </c>
      <c r="C3203">
        <v>5</v>
      </c>
      <c r="D3203">
        <v>2015</v>
      </c>
      <c r="E3203" t="s">
        <v>1798</v>
      </c>
      <c r="F3203" t="s">
        <v>12</v>
      </c>
      <c r="G3203" t="s">
        <v>464</v>
      </c>
      <c r="H3203" t="s">
        <v>14</v>
      </c>
      <c r="I3203" t="s">
        <v>90</v>
      </c>
      <c r="J3203" t="s">
        <v>3180</v>
      </c>
      <c r="K3203" t="s">
        <v>26</v>
      </c>
      <c r="L3203">
        <v>15.936</v>
      </c>
    </row>
    <row r="3204" spans="1:12" x14ac:dyDescent="0.3">
      <c r="A3204" t="s">
        <v>4942</v>
      </c>
      <c r="B3204">
        <v>10</v>
      </c>
      <c r="C3204">
        <v>11</v>
      </c>
      <c r="D3204">
        <v>2015</v>
      </c>
      <c r="E3204" t="s">
        <v>3944</v>
      </c>
      <c r="F3204" t="s">
        <v>30</v>
      </c>
      <c r="G3204" t="s">
        <v>472</v>
      </c>
      <c r="H3204" t="s">
        <v>14</v>
      </c>
      <c r="I3204" t="s">
        <v>24</v>
      </c>
      <c r="J3204" t="s">
        <v>1527</v>
      </c>
      <c r="K3204" t="s">
        <v>41</v>
      </c>
      <c r="L3204">
        <v>601.53599999999994</v>
      </c>
    </row>
    <row r="3205" spans="1:12" x14ac:dyDescent="0.3">
      <c r="A3205" t="s">
        <v>4942</v>
      </c>
      <c r="B3205">
        <v>10</v>
      </c>
      <c r="C3205">
        <v>11</v>
      </c>
      <c r="D3205">
        <v>2015</v>
      </c>
      <c r="E3205" t="s">
        <v>3944</v>
      </c>
      <c r="F3205" t="s">
        <v>30</v>
      </c>
      <c r="G3205" t="s">
        <v>472</v>
      </c>
      <c r="H3205" t="s">
        <v>14</v>
      </c>
      <c r="I3205" t="s">
        <v>24</v>
      </c>
      <c r="J3205" t="s">
        <v>2683</v>
      </c>
      <c r="K3205" t="s">
        <v>41</v>
      </c>
      <c r="L3205">
        <v>10.99</v>
      </c>
    </row>
    <row r="3206" spans="1:12" x14ac:dyDescent="0.3">
      <c r="A3206" t="s">
        <v>4942</v>
      </c>
      <c r="B3206">
        <v>10</v>
      </c>
      <c r="C3206">
        <v>11</v>
      </c>
      <c r="D3206">
        <v>2015</v>
      </c>
      <c r="E3206" t="s">
        <v>3944</v>
      </c>
      <c r="F3206" t="s">
        <v>30</v>
      </c>
      <c r="G3206" t="s">
        <v>472</v>
      </c>
      <c r="H3206" t="s">
        <v>14</v>
      </c>
      <c r="I3206" t="s">
        <v>24</v>
      </c>
      <c r="J3206" t="s">
        <v>194</v>
      </c>
      <c r="K3206" t="s">
        <v>17</v>
      </c>
      <c r="L3206">
        <v>39.880000000000003</v>
      </c>
    </row>
    <row r="3207" spans="1:12" x14ac:dyDescent="0.3">
      <c r="A3207" t="s">
        <v>4942</v>
      </c>
      <c r="B3207">
        <v>10</v>
      </c>
      <c r="C3207">
        <v>11</v>
      </c>
      <c r="D3207">
        <v>2015</v>
      </c>
      <c r="E3207" t="s">
        <v>3944</v>
      </c>
      <c r="F3207" t="s">
        <v>30</v>
      </c>
      <c r="G3207" t="s">
        <v>472</v>
      </c>
      <c r="H3207" t="s">
        <v>14</v>
      </c>
      <c r="I3207" t="s">
        <v>24</v>
      </c>
      <c r="J3207" t="s">
        <v>1614</v>
      </c>
      <c r="K3207" t="s">
        <v>26</v>
      </c>
      <c r="L3207">
        <v>62.24</v>
      </c>
    </row>
    <row r="3208" spans="1:12" x14ac:dyDescent="0.3">
      <c r="A3208" t="s">
        <v>4942</v>
      </c>
      <c r="B3208">
        <v>10</v>
      </c>
      <c r="C3208">
        <v>11</v>
      </c>
      <c r="D3208">
        <v>2015</v>
      </c>
      <c r="E3208" t="s">
        <v>3944</v>
      </c>
      <c r="F3208" t="s">
        <v>30</v>
      </c>
      <c r="G3208" t="s">
        <v>472</v>
      </c>
      <c r="H3208" t="s">
        <v>14</v>
      </c>
      <c r="I3208" t="s">
        <v>24</v>
      </c>
      <c r="J3208" t="s">
        <v>2593</v>
      </c>
      <c r="K3208" t="s">
        <v>17</v>
      </c>
      <c r="L3208">
        <v>53.2</v>
      </c>
    </row>
    <row r="3209" spans="1:12" x14ac:dyDescent="0.3">
      <c r="A3209" t="s">
        <v>4942</v>
      </c>
      <c r="B3209">
        <v>10</v>
      </c>
      <c r="C3209">
        <v>11</v>
      </c>
      <c r="D3209">
        <v>2015</v>
      </c>
      <c r="E3209" t="s">
        <v>3944</v>
      </c>
      <c r="F3209" t="s">
        <v>30</v>
      </c>
      <c r="G3209" t="s">
        <v>472</v>
      </c>
      <c r="H3209" t="s">
        <v>14</v>
      </c>
      <c r="I3209" t="s">
        <v>24</v>
      </c>
      <c r="J3209" t="s">
        <v>4944</v>
      </c>
      <c r="K3209" t="s">
        <v>26</v>
      </c>
      <c r="L3209">
        <v>39.840000000000003</v>
      </c>
    </row>
    <row r="3210" spans="1:12" x14ac:dyDescent="0.3">
      <c r="A3210" t="s">
        <v>4945</v>
      </c>
      <c r="B3210">
        <v>9</v>
      </c>
      <c r="C3210">
        <v>1</v>
      </c>
      <c r="D3210">
        <v>2017</v>
      </c>
      <c r="E3210" t="s">
        <v>4658</v>
      </c>
      <c r="F3210" t="s">
        <v>30</v>
      </c>
      <c r="G3210" t="s">
        <v>971</v>
      </c>
      <c r="H3210" t="s">
        <v>23</v>
      </c>
      <c r="I3210" t="s">
        <v>24</v>
      </c>
      <c r="J3210" t="s">
        <v>4946</v>
      </c>
      <c r="K3210" t="s">
        <v>41</v>
      </c>
      <c r="L3210">
        <v>349.95</v>
      </c>
    </row>
    <row r="3211" spans="1:12" x14ac:dyDescent="0.3">
      <c r="A3211" t="s">
        <v>4945</v>
      </c>
      <c r="B3211">
        <v>9</v>
      </c>
      <c r="C3211">
        <v>1</v>
      </c>
      <c r="D3211">
        <v>2017</v>
      </c>
      <c r="E3211" t="s">
        <v>4658</v>
      </c>
      <c r="F3211" t="s">
        <v>30</v>
      </c>
      <c r="G3211" t="s">
        <v>971</v>
      </c>
      <c r="H3211" t="s">
        <v>23</v>
      </c>
      <c r="I3211" t="s">
        <v>24</v>
      </c>
      <c r="J3211" t="s">
        <v>205</v>
      </c>
      <c r="K3211" t="s">
        <v>41</v>
      </c>
      <c r="L3211">
        <v>377.928</v>
      </c>
    </row>
    <row r="3212" spans="1:12" x14ac:dyDescent="0.3">
      <c r="A3212" t="s">
        <v>4947</v>
      </c>
      <c r="B3212">
        <v>22</v>
      </c>
      <c r="C3212">
        <v>9</v>
      </c>
      <c r="D3212">
        <v>2018</v>
      </c>
      <c r="E3212" t="s">
        <v>2666</v>
      </c>
      <c r="F3212" t="s">
        <v>30</v>
      </c>
      <c r="G3212" t="s">
        <v>412</v>
      </c>
      <c r="H3212" t="s">
        <v>23</v>
      </c>
      <c r="I3212" t="s">
        <v>61</v>
      </c>
      <c r="J3212" t="s">
        <v>1151</v>
      </c>
      <c r="K3212" t="s">
        <v>26</v>
      </c>
      <c r="L3212">
        <v>13.391999999999999</v>
      </c>
    </row>
    <row r="3213" spans="1:12" x14ac:dyDescent="0.3">
      <c r="A3213" t="s">
        <v>4947</v>
      </c>
      <c r="B3213">
        <v>22</v>
      </c>
      <c r="C3213">
        <v>9</v>
      </c>
      <c r="D3213">
        <v>2018</v>
      </c>
      <c r="E3213" t="s">
        <v>2666</v>
      </c>
      <c r="F3213" t="s">
        <v>30</v>
      </c>
      <c r="G3213" t="s">
        <v>412</v>
      </c>
      <c r="H3213" t="s">
        <v>23</v>
      </c>
      <c r="I3213" t="s">
        <v>61</v>
      </c>
      <c r="J3213" t="s">
        <v>1102</v>
      </c>
      <c r="K3213" t="s">
        <v>26</v>
      </c>
      <c r="L3213">
        <v>11.228</v>
      </c>
    </row>
    <row r="3214" spans="1:12" x14ac:dyDescent="0.3">
      <c r="A3214" t="s">
        <v>4948</v>
      </c>
      <c r="B3214">
        <v>23</v>
      </c>
      <c r="C3214">
        <v>12</v>
      </c>
      <c r="D3214">
        <v>2015</v>
      </c>
      <c r="E3214" t="s">
        <v>372</v>
      </c>
      <c r="F3214" t="s">
        <v>30</v>
      </c>
      <c r="G3214" t="s">
        <v>1418</v>
      </c>
      <c r="H3214" t="s">
        <v>14</v>
      </c>
      <c r="I3214" t="s">
        <v>61</v>
      </c>
      <c r="J3214" t="s">
        <v>1569</v>
      </c>
      <c r="K3214" t="s">
        <v>26</v>
      </c>
      <c r="L3214">
        <v>207.24</v>
      </c>
    </row>
    <row r="3215" spans="1:12" x14ac:dyDescent="0.3">
      <c r="A3215" t="s">
        <v>4950</v>
      </c>
      <c r="B3215">
        <v>26</v>
      </c>
      <c r="C3215">
        <v>5</v>
      </c>
      <c r="D3215">
        <v>2017</v>
      </c>
      <c r="E3215" t="s">
        <v>1321</v>
      </c>
      <c r="F3215" t="s">
        <v>30</v>
      </c>
      <c r="G3215" t="s">
        <v>1598</v>
      </c>
      <c r="H3215" t="s">
        <v>23</v>
      </c>
      <c r="I3215" t="s">
        <v>90</v>
      </c>
      <c r="J3215" t="s">
        <v>2556</v>
      </c>
      <c r="K3215" t="s">
        <v>26</v>
      </c>
      <c r="L3215">
        <v>1.504</v>
      </c>
    </row>
    <row r="3216" spans="1:12" x14ac:dyDescent="0.3">
      <c r="A3216" t="s">
        <v>4950</v>
      </c>
      <c r="B3216">
        <v>26</v>
      </c>
      <c r="C3216">
        <v>5</v>
      </c>
      <c r="D3216">
        <v>2017</v>
      </c>
      <c r="E3216" t="s">
        <v>1321</v>
      </c>
      <c r="F3216" t="s">
        <v>30</v>
      </c>
      <c r="G3216" t="s">
        <v>1598</v>
      </c>
      <c r="H3216" t="s">
        <v>23</v>
      </c>
      <c r="I3216" t="s">
        <v>90</v>
      </c>
      <c r="J3216" t="s">
        <v>3381</v>
      </c>
      <c r="K3216" t="s">
        <v>26</v>
      </c>
      <c r="L3216">
        <v>34.847999999999999</v>
      </c>
    </row>
    <row r="3217" spans="1:12" x14ac:dyDescent="0.3">
      <c r="A3217" t="s">
        <v>4951</v>
      </c>
      <c r="B3217">
        <v>8</v>
      </c>
      <c r="C3217">
        <v>7</v>
      </c>
      <c r="D3217">
        <v>2018</v>
      </c>
      <c r="E3217" t="s">
        <v>4209</v>
      </c>
      <c r="F3217" t="s">
        <v>119</v>
      </c>
      <c r="G3217" t="s">
        <v>2275</v>
      </c>
      <c r="H3217" t="s">
        <v>14</v>
      </c>
      <c r="I3217" t="s">
        <v>24</v>
      </c>
      <c r="J3217" t="s">
        <v>168</v>
      </c>
      <c r="K3217" t="s">
        <v>26</v>
      </c>
      <c r="L3217">
        <v>75.180000000000007</v>
      </c>
    </row>
    <row r="3218" spans="1:12" x14ac:dyDescent="0.3">
      <c r="A3218" t="s">
        <v>4952</v>
      </c>
      <c r="B3218">
        <v>13</v>
      </c>
      <c r="C3218">
        <v>5</v>
      </c>
      <c r="D3218">
        <v>2015</v>
      </c>
      <c r="E3218" t="s">
        <v>3406</v>
      </c>
      <c r="F3218" t="s">
        <v>30</v>
      </c>
      <c r="G3218" t="s">
        <v>1643</v>
      </c>
      <c r="H3218" t="s">
        <v>14</v>
      </c>
      <c r="I3218" t="s">
        <v>24</v>
      </c>
      <c r="J3218" t="s">
        <v>3791</v>
      </c>
      <c r="K3218" t="s">
        <v>41</v>
      </c>
      <c r="L3218">
        <v>149.97</v>
      </c>
    </row>
    <row r="3219" spans="1:12" x14ac:dyDescent="0.3">
      <c r="A3219" t="s">
        <v>4953</v>
      </c>
      <c r="B3219">
        <v>10</v>
      </c>
      <c r="C3219">
        <v>11</v>
      </c>
      <c r="D3219">
        <v>2018</v>
      </c>
      <c r="E3219" t="s">
        <v>255</v>
      </c>
      <c r="F3219" t="s">
        <v>30</v>
      </c>
      <c r="G3219" t="s">
        <v>2484</v>
      </c>
      <c r="H3219" t="s">
        <v>23</v>
      </c>
      <c r="I3219" t="s">
        <v>90</v>
      </c>
      <c r="J3219" t="s">
        <v>2250</v>
      </c>
      <c r="K3219" t="s">
        <v>26</v>
      </c>
      <c r="L3219">
        <v>931.17600000000004</v>
      </c>
    </row>
    <row r="3220" spans="1:12" x14ac:dyDescent="0.3">
      <c r="A3220" t="s">
        <v>4953</v>
      </c>
      <c r="B3220">
        <v>10</v>
      </c>
      <c r="C3220">
        <v>11</v>
      </c>
      <c r="D3220">
        <v>2018</v>
      </c>
      <c r="E3220" t="s">
        <v>255</v>
      </c>
      <c r="F3220" t="s">
        <v>30</v>
      </c>
      <c r="G3220" t="s">
        <v>2484</v>
      </c>
      <c r="H3220" t="s">
        <v>23</v>
      </c>
      <c r="I3220" t="s">
        <v>90</v>
      </c>
      <c r="J3220" t="s">
        <v>2594</v>
      </c>
      <c r="K3220" t="s">
        <v>41</v>
      </c>
      <c r="L3220">
        <v>430.88</v>
      </c>
    </row>
    <row r="3221" spans="1:12" x14ac:dyDescent="0.3">
      <c r="A3221" t="s">
        <v>4954</v>
      </c>
      <c r="B3221">
        <v>2</v>
      </c>
      <c r="C3221">
        <v>10</v>
      </c>
      <c r="D3221">
        <v>2016</v>
      </c>
      <c r="E3221" t="s">
        <v>3768</v>
      </c>
      <c r="F3221" t="s">
        <v>30</v>
      </c>
      <c r="G3221" t="s">
        <v>4877</v>
      </c>
      <c r="H3221" t="s">
        <v>23</v>
      </c>
      <c r="I3221" t="s">
        <v>90</v>
      </c>
      <c r="J3221" t="s">
        <v>3807</v>
      </c>
      <c r="K3221" t="s">
        <v>26</v>
      </c>
      <c r="L3221">
        <v>94.85</v>
      </c>
    </row>
    <row r="3222" spans="1:12" x14ac:dyDescent="0.3">
      <c r="A3222" t="s">
        <v>4954</v>
      </c>
      <c r="B3222">
        <v>2</v>
      </c>
      <c r="C3222">
        <v>10</v>
      </c>
      <c r="D3222">
        <v>2016</v>
      </c>
      <c r="E3222" t="s">
        <v>3768</v>
      </c>
      <c r="F3222" t="s">
        <v>30</v>
      </c>
      <c r="G3222" t="s">
        <v>4877</v>
      </c>
      <c r="H3222" t="s">
        <v>23</v>
      </c>
      <c r="I3222" t="s">
        <v>90</v>
      </c>
      <c r="J3222" t="s">
        <v>368</v>
      </c>
      <c r="K3222" t="s">
        <v>26</v>
      </c>
      <c r="L3222">
        <v>51.12</v>
      </c>
    </row>
    <row r="3223" spans="1:12" x14ac:dyDescent="0.3">
      <c r="A3223" t="s">
        <v>4954</v>
      </c>
      <c r="B3223">
        <v>2</v>
      </c>
      <c r="C3223">
        <v>10</v>
      </c>
      <c r="D3223">
        <v>2016</v>
      </c>
      <c r="E3223" t="s">
        <v>3768</v>
      </c>
      <c r="F3223" t="s">
        <v>30</v>
      </c>
      <c r="G3223" t="s">
        <v>4877</v>
      </c>
      <c r="H3223" t="s">
        <v>23</v>
      </c>
      <c r="I3223" t="s">
        <v>90</v>
      </c>
      <c r="J3223" t="s">
        <v>833</v>
      </c>
      <c r="K3223" t="s">
        <v>41</v>
      </c>
      <c r="L3223">
        <v>90</v>
      </c>
    </row>
    <row r="3224" spans="1:12" x14ac:dyDescent="0.3">
      <c r="A3224" t="s">
        <v>4955</v>
      </c>
      <c r="B3224">
        <v>2</v>
      </c>
      <c r="C3224">
        <v>10</v>
      </c>
      <c r="D3224">
        <v>2015</v>
      </c>
      <c r="E3224" t="s">
        <v>3837</v>
      </c>
      <c r="F3224" t="s">
        <v>119</v>
      </c>
      <c r="G3224" t="s">
        <v>144</v>
      </c>
      <c r="H3224" t="s">
        <v>23</v>
      </c>
      <c r="I3224" t="s">
        <v>24</v>
      </c>
      <c r="J3224" t="s">
        <v>3037</v>
      </c>
      <c r="K3224" t="s">
        <v>26</v>
      </c>
      <c r="L3224">
        <v>9.4079999999999995</v>
      </c>
    </row>
    <row r="3225" spans="1:12" x14ac:dyDescent="0.3">
      <c r="A3225" t="s">
        <v>4955</v>
      </c>
      <c r="B3225">
        <v>2</v>
      </c>
      <c r="C3225">
        <v>10</v>
      </c>
      <c r="D3225">
        <v>2015</v>
      </c>
      <c r="E3225" t="s">
        <v>3837</v>
      </c>
      <c r="F3225" t="s">
        <v>119</v>
      </c>
      <c r="G3225" t="s">
        <v>144</v>
      </c>
      <c r="H3225" t="s">
        <v>23</v>
      </c>
      <c r="I3225" t="s">
        <v>24</v>
      </c>
      <c r="J3225" t="s">
        <v>2494</v>
      </c>
      <c r="K3225" t="s">
        <v>26</v>
      </c>
      <c r="L3225">
        <v>4.6719999999999997</v>
      </c>
    </row>
    <row r="3226" spans="1:12" x14ac:dyDescent="0.3">
      <c r="A3226" t="s">
        <v>4955</v>
      </c>
      <c r="B3226">
        <v>2</v>
      </c>
      <c r="C3226">
        <v>10</v>
      </c>
      <c r="D3226">
        <v>2015</v>
      </c>
      <c r="E3226" t="s">
        <v>3837</v>
      </c>
      <c r="F3226" t="s">
        <v>119</v>
      </c>
      <c r="G3226" t="s">
        <v>144</v>
      </c>
      <c r="H3226" t="s">
        <v>23</v>
      </c>
      <c r="I3226" t="s">
        <v>24</v>
      </c>
      <c r="J3226" t="s">
        <v>751</v>
      </c>
      <c r="K3226" t="s">
        <v>41</v>
      </c>
      <c r="L3226">
        <v>318.39999999999998</v>
      </c>
    </row>
    <row r="3227" spans="1:12" x14ac:dyDescent="0.3">
      <c r="A3227" t="s">
        <v>4955</v>
      </c>
      <c r="B3227">
        <v>2</v>
      </c>
      <c r="C3227">
        <v>10</v>
      </c>
      <c r="D3227">
        <v>2015</v>
      </c>
      <c r="E3227" t="s">
        <v>3837</v>
      </c>
      <c r="F3227" t="s">
        <v>119</v>
      </c>
      <c r="G3227" t="s">
        <v>144</v>
      </c>
      <c r="H3227" t="s">
        <v>23</v>
      </c>
      <c r="I3227" t="s">
        <v>24</v>
      </c>
      <c r="J3227" t="s">
        <v>4956</v>
      </c>
      <c r="K3227" t="s">
        <v>26</v>
      </c>
      <c r="L3227">
        <v>12.768000000000001</v>
      </c>
    </row>
    <row r="3228" spans="1:12" x14ac:dyDescent="0.3">
      <c r="A3228" t="s">
        <v>4955</v>
      </c>
      <c r="B3228">
        <v>2</v>
      </c>
      <c r="C3228">
        <v>10</v>
      </c>
      <c r="D3228">
        <v>2015</v>
      </c>
      <c r="E3228" t="s">
        <v>3837</v>
      </c>
      <c r="F3228" t="s">
        <v>119</v>
      </c>
      <c r="G3228" t="s">
        <v>144</v>
      </c>
      <c r="H3228" t="s">
        <v>23</v>
      </c>
      <c r="I3228" t="s">
        <v>24</v>
      </c>
      <c r="J3228" t="s">
        <v>4957</v>
      </c>
      <c r="K3228" t="s">
        <v>26</v>
      </c>
      <c r="L3228">
        <v>15.36</v>
      </c>
    </row>
    <row r="3229" spans="1:12" x14ac:dyDescent="0.3">
      <c r="A3229" t="s">
        <v>4955</v>
      </c>
      <c r="B3229">
        <v>2</v>
      </c>
      <c r="C3229">
        <v>10</v>
      </c>
      <c r="D3229">
        <v>2015</v>
      </c>
      <c r="E3229" t="s">
        <v>3837</v>
      </c>
      <c r="F3229" t="s">
        <v>119</v>
      </c>
      <c r="G3229" t="s">
        <v>144</v>
      </c>
      <c r="H3229" t="s">
        <v>23</v>
      </c>
      <c r="I3229" t="s">
        <v>24</v>
      </c>
      <c r="J3229" t="s">
        <v>1920</v>
      </c>
      <c r="K3229" t="s">
        <v>41</v>
      </c>
      <c r="L3229">
        <v>230.376</v>
      </c>
    </row>
    <row r="3230" spans="1:12" x14ac:dyDescent="0.3">
      <c r="A3230" t="s">
        <v>4955</v>
      </c>
      <c r="B3230">
        <v>2</v>
      </c>
      <c r="C3230">
        <v>10</v>
      </c>
      <c r="D3230">
        <v>2015</v>
      </c>
      <c r="E3230" t="s">
        <v>3837</v>
      </c>
      <c r="F3230" t="s">
        <v>119</v>
      </c>
      <c r="G3230" t="s">
        <v>144</v>
      </c>
      <c r="H3230" t="s">
        <v>23</v>
      </c>
      <c r="I3230" t="s">
        <v>24</v>
      </c>
      <c r="J3230" t="s">
        <v>3162</v>
      </c>
      <c r="K3230" t="s">
        <v>41</v>
      </c>
      <c r="L3230">
        <v>7.16</v>
      </c>
    </row>
    <row r="3231" spans="1:12" x14ac:dyDescent="0.3">
      <c r="A3231" t="s">
        <v>4958</v>
      </c>
      <c r="B3231">
        <v>11</v>
      </c>
      <c r="C3231">
        <v>8</v>
      </c>
      <c r="D3231">
        <v>2015</v>
      </c>
      <c r="E3231" t="s">
        <v>820</v>
      </c>
      <c r="F3231" t="s">
        <v>30</v>
      </c>
      <c r="G3231" t="s">
        <v>656</v>
      </c>
      <c r="H3231" t="s">
        <v>14</v>
      </c>
      <c r="I3231" t="s">
        <v>90</v>
      </c>
      <c r="J3231" t="s">
        <v>1282</v>
      </c>
      <c r="K3231" t="s">
        <v>26</v>
      </c>
      <c r="L3231">
        <v>375.34</v>
      </c>
    </row>
    <row r="3232" spans="1:12" x14ac:dyDescent="0.3">
      <c r="A3232" t="s">
        <v>4959</v>
      </c>
      <c r="B3232">
        <v>1</v>
      </c>
      <c r="C3232">
        <v>9</v>
      </c>
      <c r="D3232">
        <v>2018</v>
      </c>
      <c r="E3232" t="s">
        <v>3096</v>
      </c>
      <c r="F3232" t="s">
        <v>12</v>
      </c>
      <c r="G3232" t="s">
        <v>1274</v>
      </c>
      <c r="H3232" t="s">
        <v>14</v>
      </c>
      <c r="I3232" t="s">
        <v>90</v>
      </c>
      <c r="J3232" t="s">
        <v>2741</v>
      </c>
      <c r="K3232" t="s">
        <v>17</v>
      </c>
      <c r="L3232">
        <v>114.9</v>
      </c>
    </row>
    <row r="3233" spans="1:12" x14ac:dyDescent="0.3">
      <c r="A3233" t="s">
        <v>4960</v>
      </c>
      <c r="B3233">
        <v>16</v>
      </c>
      <c r="C3233">
        <v>4</v>
      </c>
      <c r="D3233">
        <v>2018</v>
      </c>
      <c r="E3233" t="s">
        <v>1870</v>
      </c>
      <c r="F3233" t="s">
        <v>30</v>
      </c>
      <c r="G3233" t="s">
        <v>2826</v>
      </c>
      <c r="H3233" t="s">
        <v>14</v>
      </c>
      <c r="I3233" t="s">
        <v>61</v>
      </c>
      <c r="J3233" t="s">
        <v>4109</v>
      </c>
      <c r="K3233" t="s">
        <v>26</v>
      </c>
      <c r="L3233">
        <v>26.045999999999999</v>
      </c>
    </row>
    <row r="3234" spans="1:12" x14ac:dyDescent="0.3">
      <c r="A3234" t="s">
        <v>4960</v>
      </c>
      <c r="B3234">
        <v>16</v>
      </c>
      <c r="C3234">
        <v>4</v>
      </c>
      <c r="D3234">
        <v>2018</v>
      </c>
      <c r="E3234" t="s">
        <v>1870</v>
      </c>
      <c r="F3234" t="s">
        <v>30</v>
      </c>
      <c r="G3234" t="s">
        <v>2826</v>
      </c>
      <c r="H3234" t="s">
        <v>14</v>
      </c>
      <c r="I3234" t="s">
        <v>61</v>
      </c>
      <c r="J3234" t="s">
        <v>1410</v>
      </c>
      <c r="K3234" t="s">
        <v>26</v>
      </c>
      <c r="L3234">
        <v>2.8959999999999999</v>
      </c>
    </row>
    <row r="3235" spans="1:12" x14ac:dyDescent="0.3">
      <c r="A3235" t="s">
        <v>4960</v>
      </c>
      <c r="B3235">
        <v>16</v>
      </c>
      <c r="C3235">
        <v>4</v>
      </c>
      <c r="D3235">
        <v>2018</v>
      </c>
      <c r="E3235" t="s">
        <v>1870</v>
      </c>
      <c r="F3235" t="s">
        <v>30</v>
      </c>
      <c r="G3235" t="s">
        <v>2826</v>
      </c>
      <c r="H3235" t="s">
        <v>14</v>
      </c>
      <c r="I3235" t="s">
        <v>61</v>
      </c>
      <c r="J3235" t="s">
        <v>4961</v>
      </c>
      <c r="K3235" t="s">
        <v>26</v>
      </c>
      <c r="L3235">
        <v>32.543999999999997</v>
      </c>
    </row>
    <row r="3236" spans="1:12" x14ac:dyDescent="0.3">
      <c r="A3236" t="s">
        <v>4962</v>
      </c>
      <c r="B3236">
        <v>24</v>
      </c>
      <c r="C3236">
        <v>4</v>
      </c>
      <c r="D3236">
        <v>2017</v>
      </c>
      <c r="E3236" t="s">
        <v>840</v>
      </c>
      <c r="F3236" t="s">
        <v>119</v>
      </c>
      <c r="G3236" t="s">
        <v>4931</v>
      </c>
      <c r="H3236" t="s">
        <v>14</v>
      </c>
      <c r="I3236" t="s">
        <v>24</v>
      </c>
      <c r="J3236" t="s">
        <v>1692</v>
      </c>
      <c r="K3236" t="s">
        <v>26</v>
      </c>
      <c r="L3236">
        <v>3.984</v>
      </c>
    </row>
    <row r="3237" spans="1:12" x14ac:dyDescent="0.3">
      <c r="A3237" t="s">
        <v>4963</v>
      </c>
      <c r="B3237">
        <v>15</v>
      </c>
      <c r="C3237">
        <v>1</v>
      </c>
      <c r="D3237">
        <v>2017</v>
      </c>
      <c r="E3237" t="s">
        <v>4658</v>
      </c>
      <c r="F3237" t="s">
        <v>930</v>
      </c>
      <c r="G3237" t="s">
        <v>704</v>
      </c>
      <c r="H3237" t="s">
        <v>14</v>
      </c>
      <c r="I3237" t="s">
        <v>90</v>
      </c>
      <c r="J3237" t="s">
        <v>755</v>
      </c>
      <c r="K3237" t="s">
        <v>17</v>
      </c>
      <c r="L3237">
        <v>181.797</v>
      </c>
    </row>
    <row r="3238" spans="1:12" x14ac:dyDescent="0.3">
      <c r="A3238" t="s">
        <v>4964</v>
      </c>
      <c r="B3238">
        <v>2</v>
      </c>
      <c r="C3238">
        <v>5</v>
      </c>
      <c r="D3238">
        <v>2017</v>
      </c>
      <c r="E3238" t="s">
        <v>2391</v>
      </c>
      <c r="F3238" t="s">
        <v>930</v>
      </c>
      <c r="G3238" t="s">
        <v>4965</v>
      </c>
      <c r="H3238" t="s">
        <v>14</v>
      </c>
      <c r="I3238" t="s">
        <v>90</v>
      </c>
      <c r="J3238" t="s">
        <v>1018</v>
      </c>
      <c r="K3238" t="s">
        <v>26</v>
      </c>
      <c r="L3238">
        <v>44.94</v>
      </c>
    </row>
    <row r="3239" spans="1:12" x14ac:dyDescent="0.3">
      <c r="A3239" t="s">
        <v>4964</v>
      </c>
      <c r="B3239">
        <v>2</v>
      </c>
      <c r="C3239">
        <v>5</v>
      </c>
      <c r="D3239">
        <v>2017</v>
      </c>
      <c r="E3239" t="s">
        <v>2391</v>
      </c>
      <c r="F3239" t="s">
        <v>930</v>
      </c>
      <c r="G3239" t="s">
        <v>4965</v>
      </c>
      <c r="H3239" t="s">
        <v>14</v>
      </c>
      <c r="I3239" t="s">
        <v>90</v>
      </c>
      <c r="J3239" t="s">
        <v>1161</v>
      </c>
      <c r="K3239" t="s">
        <v>26</v>
      </c>
      <c r="L3239">
        <v>45.576000000000001</v>
      </c>
    </row>
    <row r="3240" spans="1:12" x14ac:dyDescent="0.3">
      <c r="A3240" t="s">
        <v>4966</v>
      </c>
      <c r="B3240">
        <v>20</v>
      </c>
      <c r="C3240">
        <v>11</v>
      </c>
      <c r="D3240">
        <v>2017</v>
      </c>
      <c r="E3240" t="s">
        <v>3427</v>
      </c>
      <c r="F3240" t="s">
        <v>30</v>
      </c>
      <c r="G3240" t="s">
        <v>4967</v>
      </c>
      <c r="H3240" t="s">
        <v>23</v>
      </c>
      <c r="I3240" t="s">
        <v>61</v>
      </c>
      <c r="J3240" t="s">
        <v>3705</v>
      </c>
      <c r="K3240" t="s">
        <v>17</v>
      </c>
      <c r="L3240">
        <v>318.43</v>
      </c>
    </row>
    <row r="3241" spans="1:12" x14ac:dyDescent="0.3">
      <c r="A3241" t="s">
        <v>4966</v>
      </c>
      <c r="B3241">
        <v>20</v>
      </c>
      <c r="C3241">
        <v>11</v>
      </c>
      <c r="D3241">
        <v>2017</v>
      </c>
      <c r="E3241" t="s">
        <v>3427</v>
      </c>
      <c r="F3241" t="s">
        <v>30</v>
      </c>
      <c r="G3241" t="s">
        <v>4967</v>
      </c>
      <c r="H3241" t="s">
        <v>23</v>
      </c>
      <c r="I3241" t="s">
        <v>61</v>
      </c>
      <c r="J3241" t="s">
        <v>4968</v>
      </c>
      <c r="K3241" t="s">
        <v>41</v>
      </c>
      <c r="L3241">
        <v>122.92</v>
      </c>
    </row>
    <row r="3242" spans="1:12" x14ac:dyDescent="0.3">
      <c r="A3242" t="s">
        <v>4966</v>
      </c>
      <c r="B3242">
        <v>20</v>
      </c>
      <c r="C3242">
        <v>11</v>
      </c>
      <c r="D3242">
        <v>2017</v>
      </c>
      <c r="E3242" t="s">
        <v>3427</v>
      </c>
      <c r="F3242" t="s">
        <v>30</v>
      </c>
      <c r="G3242" t="s">
        <v>4967</v>
      </c>
      <c r="H3242" t="s">
        <v>23</v>
      </c>
      <c r="I3242" t="s">
        <v>61</v>
      </c>
      <c r="J3242" t="s">
        <v>924</v>
      </c>
      <c r="K3242" t="s">
        <v>17</v>
      </c>
      <c r="L3242">
        <v>7.0679999999999996</v>
      </c>
    </row>
    <row r="3243" spans="1:12" x14ac:dyDescent="0.3">
      <c r="A3243" t="s">
        <v>4969</v>
      </c>
      <c r="B3243">
        <v>1</v>
      </c>
      <c r="C3243">
        <v>2</v>
      </c>
      <c r="D3243">
        <v>2017</v>
      </c>
      <c r="E3243" t="s">
        <v>4665</v>
      </c>
      <c r="F3243" t="s">
        <v>119</v>
      </c>
      <c r="G3243" t="s">
        <v>1957</v>
      </c>
      <c r="H3243" t="s">
        <v>23</v>
      </c>
      <c r="I3243" t="s">
        <v>15</v>
      </c>
      <c r="J3243" t="s">
        <v>3012</v>
      </c>
      <c r="K3243" t="s">
        <v>26</v>
      </c>
      <c r="L3243">
        <v>56.45</v>
      </c>
    </row>
    <row r="3244" spans="1:12" x14ac:dyDescent="0.3">
      <c r="A3244" t="s">
        <v>4971</v>
      </c>
      <c r="B3244">
        <v>31</v>
      </c>
      <c r="C3244">
        <v>3</v>
      </c>
      <c r="D3244">
        <v>2018</v>
      </c>
      <c r="E3244" t="s">
        <v>3881</v>
      </c>
      <c r="F3244" t="s">
        <v>12</v>
      </c>
      <c r="G3244" t="s">
        <v>1728</v>
      </c>
      <c r="H3244" t="s">
        <v>14</v>
      </c>
      <c r="I3244" t="s">
        <v>61</v>
      </c>
      <c r="J3244" t="s">
        <v>4791</v>
      </c>
      <c r="K3244" t="s">
        <v>26</v>
      </c>
      <c r="L3244">
        <v>13.468</v>
      </c>
    </row>
    <row r="3245" spans="1:12" x14ac:dyDescent="0.3">
      <c r="A3245" t="s">
        <v>4972</v>
      </c>
      <c r="B3245">
        <v>1</v>
      </c>
      <c r="C3245">
        <v>12</v>
      </c>
      <c r="D3245">
        <v>2018</v>
      </c>
      <c r="E3245" t="s">
        <v>1436</v>
      </c>
      <c r="F3245" t="s">
        <v>30</v>
      </c>
      <c r="G3245" t="s">
        <v>4973</v>
      </c>
      <c r="H3245" t="s">
        <v>14</v>
      </c>
      <c r="I3245" t="s">
        <v>61</v>
      </c>
      <c r="J3245" t="s">
        <v>4974</v>
      </c>
      <c r="K3245" t="s">
        <v>41</v>
      </c>
      <c r="L3245">
        <v>219.8</v>
      </c>
    </row>
    <row r="3246" spans="1:12" x14ac:dyDescent="0.3">
      <c r="A3246" t="s">
        <v>4972</v>
      </c>
      <c r="B3246">
        <v>1</v>
      </c>
      <c r="C3246">
        <v>12</v>
      </c>
      <c r="D3246">
        <v>2018</v>
      </c>
      <c r="E3246" t="s">
        <v>1436</v>
      </c>
      <c r="F3246" t="s">
        <v>30</v>
      </c>
      <c r="G3246" t="s">
        <v>4973</v>
      </c>
      <c r="H3246" t="s">
        <v>14</v>
      </c>
      <c r="I3246" t="s">
        <v>61</v>
      </c>
      <c r="J3246" t="s">
        <v>831</v>
      </c>
      <c r="K3246" t="s">
        <v>17</v>
      </c>
      <c r="L3246">
        <v>317.05799999999999</v>
      </c>
    </row>
    <row r="3247" spans="1:12" x14ac:dyDescent="0.3">
      <c r="A3247" t="s">
        <v>4975</v>
      </c>
      <c r="B3247">
        <v>10</v>
      </c>
      <c r="C3247">
        <v>12</v>
      </c>
      <c r="D3247">
        <v>2018</v>
      </c>
      <c r="E3247" t="s">
        <v>1036</v>
      </c>
      <c r="F3247" t="s">
        <v>12</v>
      </c>
      <c r="G3247" t="s">
        <v>809</v>
      </c>
      <c r="H3247" t="s">
        <v>23</v>
      </c>
      <c r="I3247" t="s">
        <v>24</v>
      </c>
      <c r="J3247" t="s">
        <v>2852</v>
      </c>
      <c r="K3247" t="s">
        <v>41</v>
      </c>
      <c r="L3247">
        <v>49.08</v>
      </c>
    </row>
    <row r="3248" spans="1:12" x14ac:dyDescent="0.3">
      <c r="A3248" t="s">
        <v>4975</v>
      </c>
      <c r="B3248">
        <v>10</v>
      </c>
      <c r="C3248">
        <v>12</v>
      </c>
      <c r="D3248">
        <v>2018</v>
      </c>
      <c r="E3248" t="s">
        <v>1036</v>
      </c>
      <c r="F3248" t="s">
        <v>12</v>
      </c>
      <c r="G3248" t="s">
        <v>809</v>
      </c>
      <c r="H3248" t="s">
        <v>23</v>
      </c>
      <c r="I3248" t="s">
        <v>24</v>
      </c>
      <c r="J3248" t="s">
        <v>1116</v>
      </c>
      <c r="K3248" t="s">
        <v>26</v>
      </c>
      <c r="L3248">
        <v>324.89999999999998</v>
      </c>
    </row>
    <row r="3249" spans="1:12" x14ac:dyDescent="0.3">
      <c r="A3249" t="s">
        <v>4975</v>
      </c>
      <c r="B3249">
        <v>10</v>
      </c>
      <c r="C3249">
        <v>12</v>
      </c>
      <c r="D3249">
        <v>2018</v>
      </c>
      <c r="E3249" t="s">
        <v>1036</v>
      </c>
      <c r="F3249" t="s">
        <v>12</v>
      </c>
      <c r="G3249" t="s">
        <v>809</v>
      </c>
      <c r="H3249" t="s">
        <v>23</v>
      </c>
      <c r="I3249" t="s">
        <v>24</v>
      </c>
      <c r="J3249" t="s">
        <v>4976</v>
      </c>
      <c r="K3249" t="s">
        <v>26</v>
      </c>
      <c r="L3249">
        <v>18.239999999999998</v>
      </c>
    </row>
    <row r="3250" spans="1:12" x14ac:dyDescent="0.3">
      <c r="A3250" t="s">
        <v>4977</v>
      </c>
      <c r="B3250">
        <v>17</v>
      </c>
      <c r="C3250">
        <v>9</v>
      </c>
      <c r="D3250">
        <v>2017</v>
      </c>
      <c r="E3250" t="s">
        <v>3749</v>
      </c>
      <c r="F3250" t="s">
        <v>30</v>
      </c>
      <c r="G3250" t="s">
        <v>1975</v>
      </c>
      <c r="H3250" t="s">
        <v>60</v>
      </c>
      <c r="I3250" t="s">
        <v>24</v>
      </c>
      <c r="J3250" t="s">
        <v>4724</v>
      </c>
      <c r="K3250" t="s">
        <v>17</v>
      </c>
      <c r="L3250">
        <v>113.88800000000001</v>
      </c>
    </row>
    <row r="3251" spans="1:12" x14ac:dyDescent="0.3">
      <c r="A3251" t="s">
        <v>4977</v>
      </c>
      <c r="B3251">
        <v>17</v>
      </c>
      <c r="C3251">
        <v>9</v>
      </c>
      <c r="D3251">
        <v>2017</v>
      </c>
      <c r="E3251" t="s">
        <v>3749</v>
      </c>
      <c r="F3251" t="s">
        <v>30</v>
      </c>
      <c r="G3251" t="s">
        <v>1975</v>
      </c>
      <c r="H3251" t="s">
        <v>60</v>
      </c>
      <c r="I3251" t="s">
        <v>24</v>
      </c>
      <c r="J3251" t="s">
        <v>1921</v>
      </c>
      <c r="K3251" t="s">
        <v>41</v>
      </c>
      <c r="L3251">
        <v>105.584</v>
      </c>
    </row>
    <row r="3252" spans="1:12" x14ac:dyDescent="0.3">
      <c r="A3252" t="s">
        <v>4978</v>
      </c>
      <c r="B3252">
        <v>23</v>
      </c>
      <c r="C3252">
        <v>12</v>
      </c>
      <c r="D3252">
        <v>2017</v>
      </c>
      <c r="E3252" t="s">
        <v>4182</v>
      </c>
      <c r="F3252" t="s">
        <v>30</v>
      </c>
      <c r="G3252" t="s">
        <v>3775</v>
      </c>
      <c r="H3252" t="s">
        <v>23</v>
      </c>
      <c r="I3252" t="s">
        <v>61</v>
      </c>
      <c r="J3252" t="s">
        <v>3187</v>
      </c>
      <c r="K3252" t="s">
        <v>26</v>
      </c>
      <c r="L3252">
        <v>24.85</v>
      </c>
    </row>
    <row r="3253" spans="1:12" x14ac:dyDescent="0.3">
      <c r="A3253" t="s">
        <v>4979</v>
      </c>
      <c r="B3253">
        <v>17</v>
      </c>
      <c r="C3253">
        <v>4</v>
      </c>
      <c r="D3253">
        <v>2018</v>
      </c>
      <c r="E3253" t="s">
        <v>4854</v>
      </c>
      <c r="F3253" t="s">
        <v>119</v>
      </c>
      <c r="G3253" t="s">
        <v>4980</v>
      </c>
      <c r="H3253" t="s">
        <v>14</v>
      </c>
      <c r="I3253" t="s">
        <v>90</v>
      </c>
      <c r="J3253" t="s">
        <v>2975</v>
      </c>
      <c r="K3253" t="s">
        <v>17</v>
      </c>
      <c r="L3253">
        <v>60.311999999999998</v>
      </c>
    </row>
    <row r="3254" spans="1:12" x14ac:dyDescent="0.3">
      <c r="A3254" t="s">
        <v>4981</v>
      </c>
      <c r="B3254">
        <v>27</v>
      </c>
      <c r="C3254">
        <v>10</v>
      </c>
      <c r="D3254">
        <v>2018</v>
      </c>
      <c r="E3254" t="s">
        <v>3039</v>
      </c>
      <c r="F3254" t="s">
        <v>12</v>
      </c>
      <c r="G3254" t="s">
        <v>115</v>
      </c>
      <c r="H3254" t="s">
        <v>60</v>
      </c>
      <c r="I3254" t="s">
        <v>61</v>
      </c>
      <c r="J3254" t="s">
        <v>1198</v>
      </c>
      <c r="K3254" t="s">
        <v>26</v>
      </c>
      <c r="L3254">
        <v>7.056</v>
      </c>
    </row>
    <row r="3255" spans="1:12" x14ac:dyDescent="0.3">
      <c r="A3255" t="s">
        <v>4981</v>
      </c>
      <c r="B3255">
        <v>27</v>
      </c>
      <c r="C3255">
        <v>10</v>
      </c>
      <c r="D3255">
        <v>2018</v>
      </c>
      <c r="E3255" t="s">
        <v>3039</v>
      </c>
      <c r="F3255" t="s">
        <v>12</v>
      </c>
      <c r="G3255" t="s">
        <v>115</v>
      </c>
      <c r="H3255" t="s">
        <v>60</v>
      </c>
      <c r="I3255" t="s">
        <v>61</v>
      </c>
      <c r="J3255" t="s">
        <v>3882</v>
      </c>
      <c r="K3255" t="s">
        <v>41</v>
      </c>
      <c r="L3255">
        <v>27.184000000000001</v>
      </c>
    </row>
    <row r="3256" spans="1:12" x14ac:dyDescent="0.3">
      <c r="A3256" t="s">
        <v>4982</v>
      </c>
      <c r="B3256">
        <v>8</v>
      </c>
      <c r="C3256">
        <v>7</v>
      </c>
      <c r="D3256">
        <v>2017</v>
      </c>
      <c r="E3256" t="s">
        <v>1346</v>
      </c>
      <c r="F3256" t="s">
        <v>30</v>
      </c>
      <c r="G3256" t="s">
        <v>2660</v>
      </c>
      <c r="H3256" t="s">
        <v>14</v>
      </c>
      <c r="I3256" t="s">
        <v>24</v>
      </c>
      <c r="J3256" t="s">
        <v>686</v>
      </c>
      <c r="K3256" t="s">
        <v>41</v>
      </c>
      <c r="L3256">
        <v>107.98399999999999</v>
      </c>
    </row>
    <row r="3257" spans="1:12" x14ac:dyDescent="0.3">
      <c r="A3257" t="s">
        <v>4982</v>
      </c>
      <c r="B3257">
        <v>8</v>
      </c>
      <c r="C3257">
        <v>7</v>
      </c>
      <c r="D3257">
        <v>2017</v>
      </c>
      <c r="E3257" t="s">
        <v>1346</v>
      </c>
      <c r="F3257" t="s">
        <v>30</v>
      </c>
      <c r="G3257" t="s">
        <v>2660</v>
      </c>
      <c r="H3257" t="s">
        <v>14</v>
      </c>
      <c r="I3257" t="s">
        <v>24</v>
      </c>
      <c r="J3257" t="s">
        <v>3788</v>
      </c>
      <c r="K3257" t="s">
        <v>26</v>
      </c>
      <c r="L3257">
        <v>19.295999999999999</v>
      </c>
    </row>
    <row r="3258" spans="1:12" x14ac:dyDescent="0.3">
      <c r="A3258" t="s">
        <v>4983</v>
      </c>
      <c r="B3258">
        <v>9</v>
      </c>
      <c r="C3258">
        <v>8</v>
      </c>
      <c r="D3258">
        <v>2016</v>
      </c>
      <c r="E3258" t="s">
        <v>4984</v>
      </c>
      <c r="F3258" t="s">
        <v>30</v>
      </c>
      <c r="G3258" t="s">
        <v>139</v>
      </c>
      <c r="H3258" t="s">
        <v>23</v>
      </c>
      <c r="I3258" t="s">
        <v>15</v>
      </c>
      <c r="J3258" t="s">
        <v>2192</v>
      </c>
      <c r="K3258" t="s">
        <v>26</v>
      </c>
      <c r="L3258">
        <v>4.6079999999999997</v>
      </c>
    </row>
    <row r="3259" spans="1:12" x14ac:dyDescent="0.3">
      <c r="A3259" t="s">
        <v>4985</v>
      </c>
      <c r="B3259">
        <v>9</v>
      </c>
      <c r="C3259">
        <v>12</v>
      </c>
      <c r="D3259">
        <v>2017</v>
      </c>
      <c r="E3259" t="s">
        <v>4986</v>
      </c>
      <c r="F3259" t="s">
        <v>12</v>
      </c>
      <c r="G3259" t="s">
        <v>2917</v>
      </c>
      <c r="H3259" t="s">
        <v>23</v>
      </c>
      <c r="I3259" t="s">
        <v>15</v>
      </c>
      <c r="J3259" t="s">
        <v>2876</v>
      </c>
      <c r="K3259" t="s">
        <v>17</v>
      </c>
      <c r="L3259">
        <v>79.974000000000004</v>
      </c>
    </row>
    <row r="3260" spans="1:12" x14ac:dyDescent="0.3">
      <c r="A3260" t="s">
        <v>4985</v>
      </c>
      <c r="B3260">
        <v>9</v>
      </c>
      <c r="C3260">
        <v>12</v>
      </c>
      <c r="D3260">
        <v>2017</v>
      </c>
      <c r="E3260" t="s">
        <v>4986</v>
      </c>
      <c r="F3260" t="s">
        <v>12</v>
      </c>
      <c r="G3260" t="s">
        <v>2917</v>
      </c>
      <c r="H3260" t="s">
        <v>23</v>
      </c>
      <c r="I3260" t="s">
        <v>15</v>
      </c>
      <c r="J3260" t="s">
        <v>2019</v>
      </c>
      <c r="K3260" t="s">
        <v>26</v>
      </c>
      <c r="L3260">
        <v>2.9460000000000002</v>
      </c>
    </row>
    <row r="3261" spans="1:12" x14ac:dyDescent="0.3">
      <c r="A3261" t="s">
        <v>4987</v>
      </c>
      <c r="B3261">
        <v>13</v>
      </c>
      <c r="C3261">
        <v>11</v>
      </c>
      <c r="D3261">
        <v>2017</v>
      </c>
      <c r="E3261" t="s">
        <v>2260</v>
      </c>
      <c r="F3261" t="s">
        <v>30</v>
      </c>
      <c r="G3261" t="s">
        <v>4988</v>
      </c>
      <c r="H3261" t="s">
        <v>60</v>
      </c>
      <c r="I3261" t="s">
        <v>61</v>
      </c>
      <c r="J3261" t="s">
        <v>1287</v>
      </c>
      <c r="K3261" t="s">
        <v>26</v>
      </c>
      <c r="L3261">
        <v>3.1360000000000001</v>
      </c>
    </row>
    <row r="3262" spans="1:12" x14ac:dyDescent="0.3">
      <c r="A3262" t="s">
        <v>4989</v>
      </c>
      <c r="B3262">
        <v>14</v>
      </c>
      <c r="C3262">
        <v>11</v>
      </c>
      <c r="D3262">
        <v>2015</v>
      </c>
      <c r="E3262" t="s">
        <v>3739</v>
      </c>
      <c r="F3262" t="s">
        <v>119</v>
      </c>
      <c r="G3262" t="s">
        <v>4990</v>
      </c>
      <c r="H3262" t="s">
        <v>23</v>
      </c>
      <c r="I3262" t="s">
        <v>61</v>
      </c>
      <c r="J3262" t="s">
        <v>4991</v>
      </c>
      <c r="K3262" t="s">
        <v>26</v>
      </c>
      <c r="L3262">
        <v>20.736000000000001</v>
      </c>
    </row>
    <row r="3263" spans="1:12" x14ac:dyDescent="0.3">
      <c r="A3263" t="s">
        <v>4992</v>
      </c>
      <c r="B3263">
        <v>17</v>
      </c>
      <c r="C3263">
        <v>11</v>
      </c>
      <c r="D3263">
        <v>2015</v>
      </c>
      <c r="E3263" t="s">
        <v>523</v>
      </c>
      <c r="F3263" t="s">
        <v>119</v>
      </c>
      <c r="G3263" t="s">
        <v>817</v>
      </c>
      <c r="H3263" t="s">
        <v>23</v>
      </c>
      <c r="I3263" t="s">
        <v>24</v>
      </c>
      <c r="J3263" t="s">
        <v>2843</v>
      </c>
      <c r="K3263" t="s">
        <v>41</v>
      </c>
      <c r="L3263">
        <v>99.98</v>
      </c>
    </row>
    <row r="3264" spans="1:12" x14ac:dyDescent="0.3">
      <c r="A3264" t="s">
        <v>4992</v>
      </c>
      <c r="B3264">
        <v>17</v>
      </c>
      <c r="C3264">
        <v>11</v>
      </c>
      <c r="D3264">
        <v>2015</v>
      </c>
      <c r="E3264" t="s">
        <v>523</v>
      </c>
      <c r="F3264" t="s">
        <v>119</v>
      </c>
      <c r="G3264" t="s">
        <v>817</v>
      </c>
      <c r="H3264" t="s">
        <v>23</v>
      </c>
      <c r="I3264" t="s">
        <v>24</v>
      </c>
      <c r="J3264" t="s">
        <v>1902</v>
      </c>
      <c r="K3264" t="s">
        <v>26</v>
      </c>
      <c r="L3264">
        <v>733.95</v>
      </c>
    </row>
    <row r="3265" spans="1:12" x14ac:dyDescent="0.3">
      <c r="A3265" t="s">
        <v>4992</v>
      </c>
      <c r="B3265">
        <v>17</v>
      </c>
      <c r="C3265">
        <v>11</v>
      </c>
      <c r="D3265">
        <v>2015</v>
      </c>
      <c r="E3265" t="s">
        <v>523</v>
      </c>
      <c r="F3265" t="s">
        <v>119</v>
      </c>
      <c r="G3265" t="s">
        <v>817</v>
      </c>
      <c r="H3265" t="s">
        <v>23</v>
      </c>
      <c r="I3265" t="s">
        <v>24</v>
      </c>
      <c r="J3265" t="s">
        <v>4550</v>
      </c>
      <c r="K3265" t="s">
        <v>26</v>
      </c>
      <c r="L3265">
        <v>241.44</v>
      </c>
    </row>
    <row r="3266" spans="1:12" x14ac:dyDescent="0.3">
      <c r="A3266" t="s">
        <v>4993</v>
      </c>
      <c r="B3266">
        <v>4</v>
      </c>
      <c r="C3266">
        <v>3</v>
      </c>
      <c r="D3266">
        <v>2017</v>
      </c>
      <c r="E3266" t="s">
        <v>2349</v>
      </c>
      <c r="F3266" t="s">
        <v>12</v>
      </c>
      <c r="G3266" t="s">
        <v>3862</v>
      </c>
      <c r="H3266" t="s">
        <v>23</v>
      </c>
      <c r="I3266" t="s">
        <v>15</v>
      </c>
      <c r="J3266" t="s">
        <v>3148</v>
      </c>
      <c r="K3266" t="s">
        <v>26</v>
      </c>
      <c r="L3266">
        <v>10.08</v>
      </c>
    </row>
    <row r="3267" spans="1:12" x14ac:dyDescent="0.3">
      <c r="A3267" t="s">
        <v>4994</v>
      </c>
      <c r="B3267">
        <v>11</v>
      </c>
      <c r="C3267">
        <v>10</v>
      </c>
      <c r="D3267">
        <v>2015</v>
      </c>
      <c r="E3267" t="s">
        <v>1882</v>
      </c>
      <c r="F3267" t="s">
        <v>30</v>
      </c>
      <c r="G3267" t="s">
        <v>3463</v>
      </c>
      <c r="H3267" t="s">
        <v>14</v>
      </c>
      <c r="I3267" t="s">
        <v>90</v>
      </c>
      <c r="J3267" t="s">
        <v>2093</v>
      </c>
      <c r="K3267" t="s">
        <v>26</v>
      </c>
      <c r="L3267">
        <v>281.904</v>
      </c>
    </row>
    <row r="3268" spans="1:12" x14ac:dyDescent="0.3">
      <c r="A3268" t="s">
        <v>4994</v>
      </c>
      <c r="B3268">
        <v>11</v>
      </c>
      <c r="C3268">
        <v>10</v>
      </c>
      <c r="D3268">
        <v>2015</v>
      </c>
      <c r="E3268" t="s">
        <v>1882</v>
      </c>
      <c r="F3268" t="s">
        <v>30</v>
      </c>
      <c r="G3268" t="s">
        <v>3463</v>
      </c>
      <c r="H3268" t="s">
        <v>14</v>
      </c>
      <c r="I3268" t="s">
        <v>90</v>
      </c>
      <c r="J3268" t="s">
        <v>1584</v>
      </c>
      <c r="K3268" t="s">
        <v>26</v>
      </c>
      <c r="L3268">
        <v>201.43199999999999</v>
      </c>
    </row>
    <row r="3269" spans="1:12" x14ac:dyDescent="0.3">
      <c r="A3269" t="s">
        <v>4995</v>
      </c>
      <c r="B3269">
        <v>22</v>
      </c>
      <c r="C3269">
        <v>5</v>
      </c>
      <c r="D3269">
        <v>2015</v>
      </c>
      <c r="E3269" t="s">
        <v>3487</v>
      </c>
      <c r="F3269" t="s">
        <v>30</v>
      </c>
      <c r="G3269" t="s">
        <v>4996</v>
      </c>
      <c r="H3269" t="s">
        <v>14</v>
      </c>
      <c r="I3269" t="s">
        <v>15</v>
      </c>
      <c r="J3269" t="s">
        <v>2054</v>
      </c>
      <c r="K3269" t="s">
        <v>41</v>
      </c>
      <c r="L3269">
        <v>135.97999999999999</v>
      </c>
    </row>
    <row r="3270" spans="1:12" x14ac:dyDescent="0.3">
      <c r="A3270" t="s">
        <v>4995</v>
      </c>
      <c r="B3270">
        <v>22</v>
      </c>
      <c r="C3270">
        <v>5</v>
      </c>
      <c r="D3270">
        <v>2015</v>
      </c>
      <c r="E3270" t="s">
        <v>3487</v>
      </c>
      <c r="F3270" t="s">
        <v>30</v>
      </c>
      <c r="G3270" t="s">
        <v>4996</v>
      </c>
      <c r="H3270" t="s">
        <v>14</v>
      </c>
      <c r="I3270" t="s">
        <v>15</v>
      </c>
      <c r="J3270" t="s">
        <v>4997</v>
      </c>
      <c r="K3270" t="s">
        <v>41</v>
      </c>
      <c r="L3270">
        <v>44.95</v>
      </c>
    </row>
    <row r="3271" spans="1:12" x14ac:dyDescent="0.3">
      <c r="A3271" t="s">
        <v>4998</v>
      </c>
      <c r="B3271">
        <v>15</v>
      </c>
      <c r="C3271">
        <v>7</v>
      </c>
      <c r="D3271">
        <v>2015</v>
      </c>
      <c r="E3271" t="s">
        <v>4999</v>
      </c>
      <c r="F3271" t="s">
        <v>30</v>
      </c>
      <c r="G3271" t="s">
        <v>608</v>
      </c>
      <c r="H3271" t="s">
        <v>23</v>
      </c>
      <c r="I3271" t="s">
        <v>61</v>
      </c>
      <c r="J3271" t="s">
        <v>4540</v>
      </c>
      <c r="K3271" t="s">
        <v>41</v>
      </c>
      <c r="L3271">
        <v>2.97</v>
      </c>
    </row>
    <row r="3272" spans="1:12" x14ac:dyDescent="0.3">
      <c r="A3272" t="s">
        <v>4998</v>
      </c>
      <c r="B3272">
        <v>15</v>
      </c>
      <c r="C3272">
        <v>7</v>
      </c>
      <c r="D3272">
        <v>2015</v>
      </c>
      <c r="E3272" t="s">
        <v>4999</v>
      </c>
      <c r="F3272" t="s">
        <v>30</v>
      </c>
      <c r="G3272" t="s">
        <v>608</v>
      </c>
      <c r="H3272" t="s">
        <v>23</v>
      </c>
      <c r="I3272" t="s">
        <v>61</v>
      </c>
      <c r="J3272" t="s">
        <v>175</v>
      </c>
      <c r="K3272" t="s">
        <v>26</v>
      </c>
      <c r="L3272">
        <v>6.54</v>
      </c>
    </row>
    <row r="3273" spans="1:12" x14ac:dyDescent="0.3">
      <c r="A3273" t="s">
        <v>5000</v>
      </c>
      <c r="B3273">
        <v>27</v>
      </c>
      <c r="C3273">
        <v>12</v>
      </c>
      <c r="D3273">
        <v>2016</v>
      </c>
      <c r="E3273" t="s">
        <v>3806</v>
      </c>
      <c r="F3273" t="s">
        <v>12</v>
      </c>
      <c r="G3273" t="s">
        <v>4375</v>
      </c>
      <c r="H3273" t="s">
        <v>23</v>
      </c>
      <c r="I3273" t="s">
        <v>24</v>
      </c>
      <c r="J3273" t="s">
        <v>4540</v>
      </c>
      <c r="K3273" t="s">
        <v>41</v>
      </c>
      <c r="L3273">
        <v>7.92</v>
      </c>
    </row>
    <row r="3274" spans="1:12" x14ac:dyDescent="0.3">
      <c r="A3274" t="s">
        <v>5001</v>
      </c>
      <c r="B3274">
        <v>9</v>
      </c>
      <c r="C3274">
        <v>2</v>
      </c>
      <c r="D3274">
        <v>2016</v>
      </c>
      <c r="E3274" t="s">
        <v>5002</v>
      </c>
      <c r="F3274" t="s">
        <v>30</v>
      </c>
      <c r="G3274" t="s">
        <v>4973</v>
      </c>
      <c r="H3274" t="s">
        <v>14</v>
      </c>
      <c r="I3274" t="s">
        <v>24</v>
      </c>
      <c r="J3274" t="s">
        <v>91</v>
      </c>
      <c r="K3274" t="s">
        <v>17</v>
      </c>
      <c r="L3274">
        <v>203.92</v>
      </c>
    </row>
    <row r="3275" spans="1:12" x14ac:dyDescent="0.3">
      <c r="A3275" t="s">
        <v>5003</v>
      </c>
      <c r="B3275">
        <v>8</v>
      </c>
      <c r="C3275">
        <v>5</v>
      </c>
      <c r="D3275">
        <v>2018</v>
      </c>
      <c r="E3275" t="s">
        <v>3208</v>
      </c>
      <c r="F3275" t="s">
        <v>30</v>
      </c>
      <c r="G3275" t="s">
        <v>2433</v>
      </c>
      <c r="H3275" t="s">
        <v>60</v>
      </c>
      <c r="I3275" t="s">
        <v>24</v>
      </c>
      <c r="J3275" t="s">
        <v>2610</v>
      </c>
      <c r="K3275" t="s">
        <v>41</v>
      </c>
      <c r="L3275">
        <v>3359.9520000000002</v>
      </c>
    </row>
    <row r="3276" spans="1:12" x14ac:dyDescent="0.3">
      <c r="A3276" t="s">
        <v>5004</v>
      </c>
      <c r="B3276">
        <v>2</v>
      </c>
      <c r="C3276">
        <v>11</v>
      </c>
      <c r="D3276">
        <v>2018</v>
      </c>
      <c r="E3276" t="s">
        <v>286</v>
      </c>
      <c r="F3276" t="s">
        <v>30</v>
      </c>
      <c r="G3276" t="s">
        <v>2288</v>
      </c>
      <c r="H3276" t="s">
        <v>23</v>
      </c>
      <c r="I3276" t="s">
        <v>61</v>
      </c>
      <c r="J3276" t="s">
        <v>2450</v>
      </c>
      <c r="K3276" t="s">
        <v>26</v>
      </c>
      <c r="L3276">
        <v>18.239999999999998</v>
      </c>
    </row>
    <row r="3277" spans="1:12" x14ac:dyDescent="0.3">
      <c r="A3277" t="s">
        <v>5004</v>
      </c>
      <c r="B3277">
        <v>2</v>
      </c>
      <c r="C3277">
        <v>11</v>
      </c>
      <c r="D3277">
        <v>2018</v>
      </c>
      <c r="E3277" t="s">
        <v>286</v>
      </c>
      <c r="F3277" t="s">
        <v>30</v>
      </c>
      <c r="G3277" t="s">
        <v>2288</v>
      </c>
      <c r="H3277" t="s">
        <v>23</v>
      </c>
      <c r="I3277" t="s">
        <v>61</v>
      </c>
      <c r="J3277" t="s">
        <v>559</v>
      </c>
      <c r="K3277" t="s">
        <v>26</v>
      </c>
      <c r="L3277">
        <v>27.78</v>
      </c>
    </row>
    <row r="3278" spans="1:12" x14ac:dyDescent="0.3">
      <c r="A3278" t="s">
        <v>5005</v>
      </c>
      <c r="B3278">
        <v>5</v>
      </c>
      <c r="C3278">
        <v>4</v>
      </c>
      <c r="D3278">
        <v>2015</v>
      </c>
      <c r="E3278" t="s">
        <v>3147</v>
      </c>
      <c r="F3278" t="s">
        <v>12</v>
      </c>
      <c r="G3278" t="s">
        <v>4244</v>
      </c>
      <c r="H3278" t="s">
        <v>23</v>
      </c>
      <c r="I3278" t="s">
        <v>15</v>
      </c>
      <c r="J3278" t="s">
        <v>987</v>
      </c>
      <c r="K3278" t="s">
        <v>26</v>
      </c>
      <c r="L3278">
        <v>22.96</v>
      </c>
    </row>
    <row r="3279" spans="1:12" x14ac:dyDescent="0.3">
      <c r="A3279" t="s">
        <v>5005</v>
      </c>
      <c r="B3279">
        <v>5</v>
      </c>
      <c r="C3279">
        <v>4</v>
      </c>
      <c r="D3279">
        <v>2015</v>
      </c>
      <c r="E3279" t="s">
        <v>3147</v>
      </c>
      <c r="F3279" t="s">
        <v>12</v>
      </c>
      <c r="G3279" t="s">
        <v>4244</v>
      </c>
      <c r="H3279" t="s">
        <v>23</v>
      </c>
      <c r="I3279" t="s">
        <v>15</v>
      </c>
      <c r="J3279" t="s">
        <v>3439</v>
      </c>
      <c r="K3279" t="s">
        <v>41</v>
      </c>
      <c r="L3279">
        <v>28.99</v>
      </c>
    </row>
    <row r="3280" spans="1:12" x14ac:dyDescent="0.3">
      <c r="A3280" t="s">
        <v>5005</v>
      </c>
      <c r="B3280">
        <v>5</v>
      </c>
      <c r="C3280">
        <v>4</v>
      </c>
      <c r="D3280">
        <v>2015</v>
      </c>
      <c r="E3280" t="s">
        <v>3147</v>
      </c>
      <c r="F3280" t="s">
        <v>12</v>
      </c>
      <c r="G3280" t="s">
        <v>4244</v>
      </c>
      <c r="H3280" t="s">
        <v>23</v>
      </c>
      <c r="I3280" t="s">
        <v>15</v>
      </c>
      <c r="J3280" t="s">
        <v>657</v>
      </c>
      <c r="K3280" t="s">
        <v>26</v>
      </c>
      <c r="L3280">
        <v>12.96</v>
      </c>
    </row>
    <row r="3281" spans="1:12" x14ac:dyDescent="0.3">
      <c r="A3281" t="s">
        <v>5005</v>
      </c>
      <c r="B3281">
        <v>5</v>
      </c>
      <c r="C3281">
        <v>4</v>
      </c>
      <c r="D3281">
        <v>2015</v>
      </c>
      <c r="E3281" t="s">
        <v>3147</v>
      </c>
      <c r="F3281" t="s">
        <v>12</v>
      </c>
      <c r="G3281" t="s">
        <v>4244</v>
      </c>
      <c r="H3281" t="s">
        <v>23</v>
      </c>
      <c r="I3281" t="s">
        <v>15</v>
      </c>
      <c r="J3281" t="s">
        <v>3708</v>
      </c>
      <c r="K3281" t="s">
        <v>26</v>
      </c>
      <c r="L3281">
        <v>22.96</v>
      </c>
    </row>
    <row r="3282" spans="1:12" x14ac:dyDescent="0.3">
      <c r="A3282" t="s">
        <v>5005</v>
      </c>
      <c r="B3282">
        <v>5</v>
      </c>
      <c r="C3282">
        <v>4</v>
      </c>
      <c r="D3282">
        <v>2015</v>
      </c>
      <c r="E3282" t="s">
        <v>3147</v>
      </c>
      <c r="F3282" t="s">
        <v>12</v>
      </c>
      <c r="G3282" t="s">
        <v>4244</v>
      </c>
      <c r="H3282" t="s">
        <v>23</v>
      </c>
      <c r="I3282" t="s">
        <v>15</v>
      </c>
      <c r="J3282" t="s">
        <v>1307</v>
      </c>
      <c r="K3282" t="s">
        <v>26</v>
      </c>
      <c r="L3282">
        <v>4164.05</v>
      </c>
    </row>
    <row r="3283" spans="1:12" x14ac:dyDescent="0.3">
      <c r="A3283" t="s">
        <v>5006</v>
      </c>
      <c r="B3283">
        <v>17</v>
      </c>
      <c r="C3283">
        <v>9</v>
      </c>
      <c r="D3283">
        <v>2015</v>
      </c>
      <c r="E3283" t="s">
        <v>835</v>
      </c>
      <c r="F3283" t="s">
        <v>30</v>
      </c>
      <c r="G3283" t="s">
        <v>2833</v>
      </c>
      <c r="H3283" t="s">
        <v>14</v>
      </c>
      <c r="I3283" t="s">
        <v>15</v>
      </c>
      <c r="J3283" t="s">
        <v>3027</v>
      </c>
      <c r="K3283" t="s">
        <v>41</v>
      </c>
      <c r="L3283">
        <v>47.984000000000002</v>
      </c>
    </row>
    <row r="3284" spans="1:12" x14ac:dyDescent="0.3">
      <c r="A3284" t="s">
        <v>5006</v>
      </c>
      <c r="B3284">
        <v>17</v>
      </c>
      <c r="C3284">
        <v>9</v>
      </c>
      <c r="D3284">
        <v>2015</v>
      </c>
      <c r="E3284" t="s">
        <v>835</v>
      </c>
      <c r="F3284" t="s">
        <v>30</v>
      </c>
      <c r="G3284" t="s">
        <v>2833</v>
      </c>
      <c r="H3284" t="s">
        <v>14</v>
      </c>
      <c r="I3284" t="s">
        <v>15</v>
      </c>
      <c r="J3284" t="s">
        <v>2571</v>
      </c>
      <c r="K3284" t="s">
        <v>26</v>
      </c>
      <c r="L3284">
        <v>4.6239999999999997</v>
      </c>
    </row>
    <row r="3285" spans="1:12" x14ac:dyDescent="0.3">
      <c r="A3285" t="s">
        <v>5007</v>
      </c>
      <c r="B3285">
        <v>30</v>
      </c>
      <c r="C3285">
        <v>9</v>
      </c>
      <c r="D3285">
        <v>2015</v>
      </c>
      <c r="E3285" t="s">
        <v>1201</v>
      </c>
      <c r="F3285" t="s">
        <v>30</v>
      </c>
      <c r="G3285" t="s">
        <v>1176</v>
      </c>
      <c r="H3285" t="s">
        <v>23</v>
      </c>
      <c r="I3285" t="s">
        <v>90</v>
      </c>
      <c r="J3285" t="s">
        <v>1515</v>
      </c>
      <c r="K3285" t="s">
        <v>17</v>
      </c>
      <c r="L3285">
        <v>15.24</v>
      </c>
    </row>
    <row r="3286" spans="1:12" x14ac:dyDescent="0.3">
      <c r="A3286" t="s">
        <v>5008</v>
      </c>
      <c r="B3286">
        <v>12</v>
      </c>
      <c r="C3286">
        <v>9</v>
      </c>
      <c r="D3286">
        <v>2015</v>
      </c>
      <c r="E3286" t="s">
        <v>641</v>
      </c>
      <c r="F3286" t="s">
        <v>30</v>
      </c>
      <c r="G3286" t="s">
        <v>1950</v>
      </c>
      <c r="H3286" t="s">
        <v>14</v>
      </c>
      <c r="I3286" t="s">
        <v>90</v>
      </c>
      <c r="J3286" t="s">
        <v>1332</v>
      </c>
      <c r="K3286" t="s">
        <v>26</v>
      </c>
      <c r="L3286">
        <v>63.923999999999999</v>
      </c>
    </row>
    <row r="3287" spans="1:12" x14ac:dyDescent="0.3">
      <c r="A3287" t="s">
        <v>5009</v>
      </c>
      <c r="B3287">
        <v>20</v>
      </c>
      <c r="C3287">
        <v>2</v>
      </c>
      <c r="D3287">
        <v>2018</v>
      </c>
      <c r="E3287" t="s">
        <v>5010</v>
      </c>
      <c r="F3287" t="s">
        <v>30</v>
      </c>
      <c r="G3287" t="s">
        <v>4536</v>
      </c>
      <c r="H3287" t="s">
        <v>60</v>
      </c>
      <c r="I3287" t="s">
        <v>61</v>
      </c>
      <c r="J3287" t="s">
        <v>2467</v>
      </c>
      <c r="K3287" t="s">
        <v>26</v>
      </c>
      <c r="L3287">
        <v>6.56</v>
      </c>
    </row>
    <row r="3288" spans="1:12" x14ac:dyDescent="0.3">
      <c r="A3288" t="s">
        <v>5009</v>
      </c>
      <c r="B3288">
        <v>20</v>
      </c>
      <c r="C3288">
        <v>2</v>
      </c>
      <c r="D3288">
        <v>2018</v>
      </c>
      <c r="E3288" t="s">
        <v>5010</v>
      </c>
      <c r="F3288" t="s">
        <v>30</v>
      </c>
      <c r="G3288" t="s">
        <v>4536</v>
      </c>
      <c r="H3288" t="s">
        <v>60</v>
      </c>
      <c r="I3288" t="s">
        <v>61</v>
      </c>
      <c r="J3288" t="s">
        <v>5011</v>
      </c>
      <c r="K3288" t="s">
        <v>26</v>
      </c>
      <c r="L3288">
        <v>13.11</v>
      </c>
    </row>
    <row r="3289" spans="1:12" x14ac:dyDescent="0.3">
      <c r="A3289" t="s">
        <v>5012</v>
      </c>
      <c r="B3289">
        <v>13</v>
      </c>
      <c r="C3289">
        <v>12</v>
      </c>
      <c r="D3289">
        <v>2016</v>
      </c>
      <c r="E3289" t="s">
        <v>513</v>
      </c>
      <c r="F3289" t="s">
        <v>119</v>
      </c>
      <c r="G3289" t="s">
        <v>2254</v>
      </c>
      <c r="H3289" t="s">
        <v>14</v>
      </c>
      <c r="I3289" t="s">
        <v>24</v>
      </c>
      <c r="J3289" t="s">
        <v>1842</v>
      </c>
      <c r="K3289" t="s">
        <v>41</v>
      </c>
      <c r="L3289">
        <v>494.37599999999998</v>
      </c>
    </row>
    <row r="3290" spans="1:12" x14ac:dyDescent="0.3">
      <c r="A3290" t="s">
        <v>5012</v>
      </c>
      <c r="B3290">
        <v>13</v>
      </c>
      <c r="C3290">
        <v>12</v>
      </c>
      <c r="D3290">
        <v>2016</v>
      </c>
      <c r="E3290" t="s">
        <v>513</v>
      </c>
      <c r="F3290" t="s">
        <v>119</v>
      </c>
      <c r="G3290" t="s">
        <v>2254</v>
      </c>
      <c r="H3290" t="s">
        <v>14</v>
      </c>
      <c r="I3290" t="s">
        <v>24</v>
      </c>
      <c r="J3290" t="s">
        <v>991</v>
      </c>
      <c r="K3290" t="s">
        <v>26</v>
      </c>
      <c r="L3290">
        <v>29.2</v>
      </c>
    </row>
    <row r="3291" spans="1:12" x14ac:dyDescent="0.3">
      <c r="A3291" t="s">
        <v>5012</v>
      </c>
      <c r="B3291">
        <v>13</v>
      </c>
      <c r="C3291">
        <v>12</v>
      </c>
      <c r="D3291">
        <v>2016</v>
      </c>
      <c r="E3291" t="s">
        <v>513</v>
      </c>
      <c r="F3291" t="s">
        <v>119</v>
      </c>
      <c r="G3291" t="s">
        <v>2254</v>
      </c>
      <c r="H3291" t="s">
        <v>14</v>
      </c>
      <c r="I3291" t="s">
        <v>24</v>
      </c>
      <c r="J3291" t="s">
        <v>321</v>
      </c>
      <c r="K3291" t="s">
        <v>41</v>
      </c>
      <c r="L3291">
        <v>248.85</v>
      </c>
    </row>
    <row r="3292" spans="1:12" x14ac:dyDescent="0.3">
      <c r="A3292" t="s">
        <v>5012</v>
      </c>
      <c r="B3292">
        <v>13</v>
      </c>
      <c r="C3292">
        <v>12</v>
      </c>
      <c r="D3292">
        <v>2016</v>
      </c>
      <c r="E3292" t="s">
        <v>513</v>
      </c>
      <c r="F3292" t="s">
        <v>119</v>
      </c>
      <c r="G3292" t="s">
        <v>2254</v>
      </c>
      <c r="H3292" t="s">
        <v>14</v>
      </c>
      <c r="I3292" t="s">
        <v>24</v>
      </c>
      <c r="J3292" t="s">
        <v>5013</v>
      </c>
      <c r="K3292" t="s">
        <v>41</v>
      </c>
      <c r="L3292">
        <v>36.24</v>
      </c>
    </row>
    <row r="3293" spans="1:12" x14ac:dyDescent="0.3">
      <c r="A3293" t="s">
        <v>5014</v>
      </c>
      <c r="B3293">
        <v>30</v>
      </c>
      <c r="C3293">
        <v>10</v>
      </c>
      <c r="D3293">
        <v>2017</v>
      </c>
      <c r="E3293" t="s">
        <v>1596</v>
      </c>
      <c r="F3293" t="s">
        <v>30</v>
      </c>
      <c r="G3293" t="s">
        <v>4399</v>
      </c>
      <c r="H3293" t="s">
        <v>14</v>
      </c>
      <c r="I3293" t="s">
        <v>61</v>
      </c>
      <c r="J3293" t="s">
        <v>1455</v>
      </c>
      <c r="K3293" t="s">
        <v>26</v>
      </c>
      <c r="L3293">
        <v>11.68</v>
      </c>
    </row>
    <row r="3294" spans="1:12" x14ac:dyDescent="0.3">
      <c r="A3294" t="s">
        <v>5015</v>
      </c>
      <c r="B3294">
        <v>26</v>
      </c>
      <c r="C3294">
        <v>12</v>
      </c>
      <c r="D3294">
        <v>2015</v>
      </c>
      <c r="E3294" t="s">
        <v>795</v>
      </c>
      <c r="F3294" t="s">
        <v>30</v>
      </c>
      <c r="G3294" t="s">
        <v>1494</v>
      </c>
      <c r="H3294" t="s">
        <v>14</v>
      </c>
      <c r="I3294" t="s">
        <v>24</v>
      </c>
      <c r="J3294" t="s">
        <v>511</v>
      </c>
      <c r="K3294" t="s">
        <v>26</v>
      </c>
      <c r="L3294">
        <v>11.91</v>
      </c>
    </row>
    <row r="3295" spans="1:12" x14ac:dyDescent="0.3">
      <c r="A3295" t="s">
        <v>5015</v>
      </c>
      <c r="B3295">
        <v>26</v>
      </c>
      <c r="C3295">
        <v>12</v>
      </c>
      <c r="D3295">
        <v>2015</v>
      </c>
      <c r="E3295" t="s">
        <v>795</v>
      </c>
      <c r="F3295" t="s">
        <v>30</v>
      </c>
      <c r="G3295" t="s">
        <v>1494</v>
      </c>
      <c r="H3295" t="s">
        <v>14</v>
      </c>
      <c r="I3295" t="s">
        <v>24</v>
      </c>
      <c r="J3295" t="s">
        <v>2500</v>
      </c>
      <c r="K3295" t="s">
        <v>17</v>
      </c>
      <c r="L3295">
        <v>3.48</v>
      </c>
    </row>
    <row r="3296" spans="1:12" x14ac:dyDescent="0.3">
      <c r="A3296" t="s">
        <v>5016</v>
      </c>
      <c r="B3296">
        <v>15</v>
      </c>
      <c r="C3296">
        <v>8</v>
      </c>
      <c r="D3296">
        <v>2015</v>
      </c>
      <c r="E3296" t="s">
        <v>5017</v>
      </c>
      <c r="F3296" t="s">
        <v>119</v>
      </c>
      <c r="G3296" t="s">
        <v>1037</v>
      </c>
      <c r="H3296" t="s">
        <v>14</v>
      </c>
      <c r="I3296" t="s">
        <v>61</v>
      </c>
      <c r="J3296" t="s">
        <v>1759</v>
      </c>
      <c r="K3296" t="s">
        <v>26</v>
      </c>
      <c r="L3296">
        <v>30.96</v>
      </c>
    </row>
    <row r="3297" spans="1:12" x14ac:dyDescent="0.3">
      <c r="A3297" t="s">
        <v>5018</v>
      </c>
      <c r="B3297">
        <v>1</v>
      </c>
      <c r="C3297">
        <v>10</v>
      </c>
      <c r="D3297">
        <v>2018</v>
      </c>
      <c r="E3297" t="s">
        <v>3609</v>
      </c>
      <c r="F3297" t="s">
        <v>119</v>
      </c>
      <c r="G3297" t="s">
        <v>3025</v>
      </c>
      <c r="H3297" t="s">
        <v>60</v>
      </c>
      <c r="I3297" t="s">
        <v>90</v>
      </c>
      <c r="J3297" t="s">
        <v>5019</v>
      </c>
      <c r="K3297" t="s">
        <v>41</v>
      </c>
      <c r="L3297">
        <v>1704.89</v>
      </c>
    </row>
    <row r="3298" spans="1:12" x14ac:dyDescent="0.3">
      <c r="A3298" t="s">
        <v>5020</v>
      </c>
      <c r="B3298">
        <v>23</v>
      </c>
      <c r="C3298">
        <v>5</v>
      </c>
      <c r="D3298">
        <v>2016</v>
      </c>
      <c r="E3298" t="s">
        <v>5021</v>
      </c>
      <c r="F3298" t="s">
        <v>30</v>
      </c>
      <c r="G3298" t="s">
        <v>95</v>
      </c>
      <c r="H3298" t="s">
        <v>14</v>
      </c>
      <c r="I3298" t="s">
        <v>24</v>
      </c>
      <c r="J3298" t="s">
        <v>1808</v>
      </c>
      <c r="K3298" t="s">
        <v>26</v>
      </c>
      <c r="L3298">
        <v>19.193999999999999</v>
      </c>
    </row>
    <row r="3299" spans="1:12" x14ac:dyDescent="0.3">
      <c r="A3299" t="s">
        <v>5020</v>
      </c>
      <c r="B3299">
        <v>23</v>
      </c>
      <c r="C3299">
        <v>5</v>
      </c>
      <c r="D3299">
        <v>2016</v>
      </c>
      <c r="E3299" t="s">
        <v>5021</v>
      </c>
      <c r="F3299" t="s">
        <v>30</v>
      </c>
      <c r="G3299" t="s">
        <v>95</v>
      </c>
      <c r="H3299" t="s">
        <v>14</v>
      </c>
      <c r="I3299" t="s">
        <v>24</v>
      </c>
      <c r="J3299" t="s">
        <v>1460</v>
      </c>
      <c r="K3299" t="s">
        <v>26</v>
      </c>
      <c r="L3299">
        <v>121.792</v>
      </c>
    </row>
    <row r="3300" spans="1:12" x14ac:dyDescent="0.3">
      <c r="A3300" t="s">
        <v>5022</v>
      </c>
      <c r="B3300">
        <v>16</v>
      </c>
      <c r="C3300">
        <v>11</v>
      </c>
      <c r="D3300">
        <v>2018</v>
      </c>
      <c r="E3300" t="s">
        <v>255</v>
      </c>
      <c r="F3300" t="s">
        <v>930</v>
      </c>
      <c r="G3300" t="s">
        <v>2249</v>
      </c>
      <c r="H3300" t="s">
        <v>23</v>
      </c>
      <c r="I3300" t="s">
        <v>24</v>
      </c>
      <c r="J3300" t="s">
        <v>3514</v>
      </c>
      <c r="K3300" t="s">
        <v>41</v>
      </c>
      <c r="L3300">
        <v>1919.9760000000001</v>
      </c>
    </row>
    <row r="3301" spans="1:12" x14ac:dyDescent="0.3">
      <c r="A3301" t="s">
        <v>5023</v>
      </c>
      <c r="B3301">
        <v>18</v>
      </c>
      <c r="C3301">
        <v>11</v>
      </c>
      <c r="D3301">
        <v>2015</v>
      </c>
      <c r="E3301" t="s">
        <v>4292</v>
      </c>
      <c r="F3301" t="s">
        <v>30</v>
      </c>
      <c r="G3301" t="s">
        <v>1428</v>
      </c>
      <c r="H3301" t="s">
        <v>14</v>
      </c>
      <c r="I3301" t="s">
        <v>90</v>
      </c>
      <c r="J3301" t="s">
        <v>55</v>
      </c>
      <c r="K3301" t="s">
        <v>26</v>
      </c>
      <c r="L3301">
        <v>50.997</v>
      </c>
    </row>
    <row r="3302" spans="1:12" x14ac:dyDescent="0.3">
      <c r="A3302" t="s">
        <v>5023</v>
      </c>
      <c r="B3302">
        <v>18</v>
      </c>
      <c r="C3302">
        <v>11</v>
      </c>
      <c r="D3302">
        <v>2015</v>
      </c>
      <c r="E3302" t="s">
        <v>4292</v>
      </c>
      <c r="F3302" t="s">
        <v>30</v>
      </c>
      <c r="G3302" t="s">
        <v>1428</v>
      </c>
      <c r="H3302" t="s">
        <v>14</v>
      </c>
      <c r="I3302" t="s">
        <v>90</v>
      </c>
      <c r="J3302" t="s">
        <v>257</v>
      </c>
      <c r="K3302" t="s">
        <v>26</v>
      </c>
      <c r="L3302">
        <v>76.792000000000002</v>
      </c>
    </row>
    <row r="3303" spans="1:12" x14ac:dyDescent="0.3">
      <c r="A3303" t="s">
        <v>5023</v>
      </c>
      <c r="B3303">
        <v>18</v>
      </c>
      <c r="C3303">
        <v>11</v>
      </c>
      <c r="D3303">
        <v>2015</v>
      </c>
      <c r="E3303" t="s">
        <v>4292</v>
      </c>
      <c r="F3303" t="s">
        <v>30</v>
      </c>
      <c r="G3303" t="s">
        <v>1428</v>
      </c>
      <c r="H3303" t="s">
        <v>14</v>
      </c>
      <c r="I3303" t="s">
        <v>90</v>
      </c>
      <c r="J3303" t="s">
        <v>5024</v>
      </c>
      <c r="K3303" t="s">
        <v>41</v>
      </c>
      <c r="L3303">
        <v>539.96400000000006</v>
      </c>
    </row>
    <row r="3304" spans="1:12" x14ac:dyDescent="0.3">
      <c r="A3304" t="s">
        <v>5023</v>
      </c>
      <c r="B3304">
        <v>18</v>
      </c>
      <c r="C3304">
        <v>11</v>
      </c>
      <c r="D3304">
        <v>2015</v>
      </c>
      <c r="E3304" t="s">
        <v>4292</v>
      </c>
      <c r="F3304" t="s">
        <v>30</v>
      </c>
      <c r="G3304" t="s">
        <v>1428</v>
      </c>
      <c r="H3304" t="s">
        <v>14</v>
      </c>
      <c r="I3304" t="s">
        <v>90</v>
      </c>
      <c r="J3304" t="s">
        <v>2975</v>
      </c>
      <c r="K3304" t="s">
        <v>17</v>
      </c>
      <c r="L3304">
        <v>60.311999999999998</v>
      </c>
    </row>
    <row r="3305" spans="1:12" x14ac:dyDescent="0.3">
      <c r="A3305" t="s">
        <v>5023</v>
      </c>
      <c r="B3305">
        <v>18</v>
      </c>
      <c r="C3305">
        <v>11</v>
      </c>
      <c r="D3305">
        <v>2015</v>
      </c>
      <c r="E3305" t="s">
        <v>4292</v>
      </c>
      <c r="F3305" t="s">
        <v>30</v>
      </c>
      <c r="G3305" t="s">
        <v>1428</v>
      </c>
      <c r="H3305" t="s">
        <v>14</v>
      </c>
      <c r="I3305" t="s">
        <v>90</v>
      </c>
      <c r="J3305" t="s">
        <v>2563</v>
      </c>
      <c r="K3305" t="s">
        <v>26</v>
      </c>
      <c r="L3305">
        <v>1.944</v>
      </c>
    </row>
    <row r="3306" spans="1:12" x14ac:dyDescent="0.3">
      <c r="A3306" t="s">
        <v>5025</v>
      </c>
      <c r="B3306">
        <v>30</v>
      </c>
      <c r="C3306">
        <v>12</v>
      </c>
      <c r="D3306">
        <v>2015</v>
      </c>
      <c r="E3306" t="s">
        <v>5026</v>
      </c>
      <c r="F3306" t="s">
        <v>12</v>
      </c>
      <c r="G3306" t="s">
        <v>2591</v>
      </c>
      <c r="H3306" t="s">
        <v>23</v>
      </c>
      <c r="I3306" t="s">
        <v>61</v>
      </c>
      <c r="J3306" t="s">
        <v>2627</v>
      </c>
      <c r="K3306" t="s">
        <v>26</v>
      </c>
      <c r="L3306">
        <v>12.984</v>
      </c>
    </row>
    <row r="3307" spans="1:12" x14ac:dyDescent="0.3">
      <c r="A3307" t="s">
        <v>5025</v>
      </c>
      <c r="B3307">
        <v>30</v>
      </c>
      <c r="C3307">
        <v>12</v>
      </c>
      <c r="D3307">
        <v>2015</v>
      </c>
      <c r="E3307" t="s">
        <v>5026</v>
      </c>
      <c r="F3307" t="s">
        <v>12</v>
      </c>
      <c r="G3307" t="s">
        <v>2591</v>
      </c>
      <c r="H3307" t="s">
        <v>23</v>
      </c>
      <c r="I3307" t="s">
        <v>61</v>
      </c>
      <c r="J3307" t="s">
        <v>3801</v>
      </c>
      <c r="K3307" t="s">
        <v>41</v>
      </c>
      <c r="L3307">
        <v>217.584</v>
      </c>
    </row>
    <row r="3308" spans="1:12" x14ac:dyDescent="0.3">
      <c r="A3308" t="s">
        <v>5025</v>
      </c>
      <c r="B3308">
        <v>30</v>
      </c>
      <c r="C3308">
        <v>12</v>
      </c>
      <c r="D3308">
        <v>2015</v>
      </c>
      <c r="E3308" t="s">
        <v>5026</v>
      </c>
      <c r="F3308" t="s">
        <v>12</v>
      </c>
      <c r="G3308" t="s">
        <v>2591</v>
      </c>
      <c r="H3308" t="s">
        <v>23</v>
      </c>
      <c r="I3308" t="s">
        <v>61</v>
      </c>
      <c r="J3308" t="s">
        <v>2427</v>
      </c>
      <c r="K3308" t="s">
        <v>41</v>
      </c>
      <c r="L3308">
        <v>328.77600000000001</v>
      </c>
    </row>
    <row r="3309" spans="1:12" x14ac:dyDescent="0.3">
      <c r="A3309" t="s">
        <v>5025</v>
      </c>
      <c r="B3309">
        <v>30</v>
      </c>
      <c r="C3309">
        <v>12</v>
      </c>
      <c r="D3309">
        <v>2015</v>
      </c>
      <c r="E3309" t="s">
        <v>5026</v>
      </c>
      <c r="F3309" t="s">
        <v>12</v>
      </c>
      <c r="G3309" t="s">
        <v>2591</v>
      </c>
      <c r="H3309" t="s">
        <v>23</v>
      </c>
      <c r="I3309" t="s">
        <v>61</v>
      </c>
      <c r="J3309" t="s">
        <v>900</v>
      </c>
      <c r="K3309" t="s">
        <v>26</v>
      </c>
      <c r="L3309">
        <v>2.286</v>
      </c>
    </row>
    <row r="3310" spans="1:12" x14ac:dyDescent="0.3">
      <c r="A3310" t="s">
        <v>5025</v>
      </c>
      <c r="B3310">
        <v>30</v>
      </c>
      <c r="C3310">
        <v>12</v>
      </c>
      <c r="D3310">
        <v>2015</v>
      </c>
      <c r="E3310" t="s">
        <v>5026</v>
      </c>
      <c r="F3310" t="s">
        <v>12</v>
      </c>
      <c r="G3310" t="s">
        <v>2591</v>
      </c>
      <c r="H3310" t="s">
        <v>23</v>
      </c>
      <c r="I3310" t="s">
        <v>61</v>
      </c>
      <c r="J3310" t="s">
        <v>731</v>
      </c>
      <c r="K3310" t="s">
        <v>41</v>
      </c>
      <c r="L3310">
        <v>47.984000000000002</v>
      </c>
    </row>
    <row r="3311" spans="1:12" x14ac:dyDescent="0.3">
      <c r="A3311" t="s">
        <v>5027</v>
      </c>
      <c r="B3311">
        <v>5</v>
      </c>
      <c r="C3311">
        <v>11</v>
      </c>
      <c r="D3311">
        <v>2016</v>
      </c>
      <c r="E3311" t="s">
        <v>5028</v>
      </c>
      <c r="F3311" t="s">
        <v>30</v>
      </c>
      <c r="G3311" t="s">
        <v>1630</v>
      </c>
      <c r="H3311" t="s">
        <v>23</v>
      </c>
      <c r="I3311" t="s">
        <v>90</v>
      </c>
      <c r="J3311" t="s">
        <v>3279</v>
      </c>
      <c r="K3311" t="s">
        <v>26</v>
      </c>
      <c r="L3311">
        <v>25.344000000000001</v>
      </c>
    </row>
    <row r="3312" spans="1:12" x14ac:dyDescent="0.3">
      <c r="A3312" t="s">
        <v>5029</v>
      </c>
      <c r="B3312">
        <v>17</v>
      </c>
      <c r="C3312">
        <v>9</v>
      </c>
      <c r="D3312">
        <v>2017</v>
      </c>
      <c r="E3312" t="s">
        <v>274</v>
      </c>
      <c r="F3312" t="s">
        <v>30</v>
      </c>
      <c r="G3312" t="s">
        <v>3732</v>
      </c>
      <c r="H3312" t="s">
        <v>14</v>
      </c>
      <c r="I3312" t="s">
        <v>90</v>
      </c>
      <c r="J3312" t="s">
        <v>2689</v>
      </c>
      <c r="K3312" t="s">
        <v>26</v>
      </c>
      <c r="L3312">
        <v>232.4</v>
      </c>
    </row>
    <row r="3313" spans="1:12" x14ac:dyDescent="0.3">
      <c r="A3313" t="s">
        <v>5030</v>
      </c>
      <c r="B3313">
        <v>20</v>
      </c>
      <c r="C3313">
        <v>3</v>
      </c>
      <c r="D3313">
        <v>2017</v>
      </c>
      <c r="E3313" t="s">
        <v>3301</v>
      </c>
      <c r="F3313" t="s">
        <v>12</v>
      </c>
      <c r="G3313" t="s">
        <v>4940</v>
      </c>
      <c r="H3313" t="s">
        <v>23</v>
      </c>
      <c r="I3313" t="s">
        <v>15</v>
      </c>
      <c r="J3313" t="s">
        <v>2617</v>
      </c>
      <c r="K3313" t="s">
        <v>17</v>
      </c>
      <c r="L3313">
        <v>86.45</v>
      </c>
    </row>
    <row r="3314" spans="1:12" x14ac:dyDescent="0.3">
      <c r="A3314" t="s">
        <v>5031</v>
      </c>
      <c r="B3314">
        <v>27</v>
      </c>
      <c r="C3314">
        <v>9</v>
      </c>
      <c r="D3314">
        <v>2015</v>
      </c>
      <c r="E3314" t="s">
        <v>2832</v>
      </c>
      <c r="F3314" t="s">
        <v>30</v>
      </c>
      <c r="G3314" t="s">
        <v>3283</v>
      </c>
      <c r="H3314" t="s">
        <v>14</v>
      </c>
      <c r="I3314" t="s">
        <v>24</v>
      </c>
      <c r="J3314" t="s">
        <v>831</v>
      </c>
      <c r="K3314" t="s">
        <v>17</v>
      </c>
      <c r="L3314">
        <v>603.91999999999996</v>
      </c>
    </row>
    <row r="3315" spans="1:12" x14ac:dyDescent="0.3">
      <c r="A3315" t="s">
        <v>5031</v>
      </c>
      <c r="B3315">
        <v>27</v>
      </c>
      <c r="C3315">
        <v>9</v>
      </c>
      <c r="D3315">
        <v>2015</v>
      </c>
      <c r="E3315" t="s">
        <v>2832</v>
      </c>
      <c r="F3315" t="s">
        <v>30</v>
      </c>
      <c r="G3315" t="s">
        <v>3283</v>
      </c>
      <c r="H3315" t="s">
        <v>14</v>
      </c>
      <c r="I3315" t="s">
        <v>24</v>
      </c>
      <c r="J3315" t="s">
        <v>3433</v>
      </c>
      <c r="K3315" t="s">
        <v>26</v>
      </c>
      <c r="L3315">
        <v>81.98</v>
      </c>
    </row>
    <row r="3316" spans="1:12" x14ac:dyDescent="0.3">
      <c r="A3316" t="s">
        <v>5032</v>
      </c>
      <c r="B3316">
        <v>24</v>
      </c>
      <c r="C3316">
        <v>12</v>
      </c>
      <c r="D3316">
        <v>2018</v>
      </c>
      <c r="E3316" t="s">
        <v>724</v>
      </c>
      <c r="F3316" t="s">
        <v>30</v>
      </c>
      <c r="G3316" t="s">
        <v>4434</v>
      </c>
      <c r="H3316" t="s">
        <v>14</v>
      </c>
      <c r="I3316" t="s">
        <v>90</v>
      </c>
      <c r="J3316" t="s">
        <v>831</v>
      </c>
      <c r="K3316" t="s">
        <v>17</v>
      </c>
      <c r="L3316">
        <v>271.76400000000001</v>
      </c>
    </row>
    <row r="3317" spans="1:12" x14ac:dyDescent="0.3">
      <c r="A3317" t="s">
        <v>5032</v>
      </c>
      <c r="B3317">
        <v>24</v>
      </c>
      <c r="C3317">
        <v>12</v>
      </c>
      <c r="D3317">
        <v>2018</v>
      </c>
      <c r="E3317" t="s">
        <v>724</v>
      </c>
      <c r="F3317" t="s">
        <v>30</v>
      </c>
      <c r="G3317" t="s">
        <v>4434</v>
      </c>
      <c r="H3317" t="s">
        <v>14</v>
      </c>
      <c r="I3317" t="s">
        <v>90</v>
      </c>
      <c r="J3317" t="s">
        <v>3412</v>
      </c>
      <c r="K3317" t="s">
        <v>26</v>
      </c>
      <c r="L3317">
        <v>14.375999999999999</v>
      </c>
    </row>
    <row r="3318" spans="1:12" x14ac:dyDescent="0.3">
      <c r="A3318" t="s">
        <v>5033</v>
      </c>
      <c r="B3318">
        <v>10</v>
      </c>
      <c r="C3318">
        <v>11</v>
      </c>
      <c r="D3318">
        <v>2018</v>
      </c>
      <c r="E3318" t="s">
        <v>1258</v>
      </c>
      <c r="F3318" t="s">
        <v>12</v>
      </c>
      <c r="G3318" t="s">
        <v>3144</v>
      </c>
      <c r="H3318" t="s">
        <v>23</v>
      </c>
      <c r="I3318" t="s">
        <v>61</v>
      </c>
      <c r="J3318" t="s">
        <v>4085</v>
      </c>
      <c r="K3318" t="s">
        <v>17</v>
      </c>
      <c r="L3318">
        <v>341.96</v>
      </c>
    </row>
    <row r="3319" spans="1:12" x14ac:dyDescent="0.3">
      <c r="A3319" t="s">
        <v>5034</v>
      </c>
      <c r="B3319">
        <v>11</v>
      </c>
      <c r="C3319">
        <v>9</v>
      </c>
      <c r="D3319">
        <v>2016</v>
      </c>
      <c r="E3319" t="s">
        <v>2573</v>
      </c>
      <c r="F3319" t="s">
        <v>30</v>
      </c>
      <c r="G3319" t="s">
        <v>365</v>
      </c>
      <c r="H3319" t="s">
        <v>14</v>
      </c>
      <c r="I3319" t="s">
        <v>24</v>
      </c>
      <c r="J3319" t="s">
        <v>1810</v>
      </c>
      <c r="K3319" t="s">
        <v>26</v>
      </c>
      <c r="L3319">
        <v>181.35</v>
      </c>
    </row>
    <row r="3320" spans="1:12" x14ac:dyDescent="0.3">
      <c r="A3320" t="s">
        <v>5034</v>
      </c>
      <c r="B3320">
        <v>11</v>
      </c>
      <c r="C3320">
        <v>9</v>
      </c>
      <c r="D3320">
        <v>2016</v>
      </c>
      <c r="E3320" t="s">
        <v>2573</v>
      </c>
      <c r="F3320" t="s">
        <v>30</v>
      </c>
      <c r="G3320" t="s">
        <v>365</v>
      </c>
      <c r="H3320" t="s">
        <v>14</v>
      </c>
      <c r="I3320" t="s">
        <v>24</v>
      </c>
      <c r="J3320" t="s">
        <v>3640</v>
      </c>
      <c r="K3320" t="s">
        <v>26</v>
      </c>
      <c r="L3320">
        <v>8.64</v>
      </c>
    </row>
    <row r="3321" spans="1:12" x14ac:dyDescent="0.3">
      <c r="A3321" t="s">
        <v>5035</v>
      </c>
      <c r="B3321">
        <v>20</v>
      </c>
      <c r="C3321">
        <v>12</v>
      </c>
      <c r="D3321">
        <v>2015</v>
      </c>
      <c r="E3321" t="s">
        <v>1100</v>
      </c>
      <c r="F3321" t="s">
        <v>30</v>
      </c>
      <c r="G3321" t="s">
        <v>5036</v>
      </c>
      <c r="H3321" t="s">
        <v>14</v>
      </c>
      <c r="I3321" t="s">
        <v>15</v>
      </c>
      <c r="J3321" t="s">
        <v>3121</v>
      </c>
      <c r="K3321" t="s">
        <v>26</v>
      </c>
      <c r="L3321">
        <v>43.512</v>
      </c>
    </row>
    <row r="3322" spans="1:12" x14ac:dyDescent="0.3">
      <c r="A3322" t="s">
        <v>5035</v>
      </c>
      <c r="B3322">
        <v>20</v>
      </c>
      <c r="C3322">
        <v>12</v>
      </c>
      <c r="D3322">
        <v>2015</v>
      </c>
      <c r="E3322" t="s">
        <v>1100</v>
      </c>
      <c r="F3322" t="s">
        <v>30</v>
      </c>
      <c r="G3322" t="s">
        <v>5036</v>
      </c>
      <c r="H3322" t="s">
        <v>14</v>
      </c>
      <c r="I3322" t="s">
        <v>15</v>
      </c>
      <c r="J3322" t="s">
        <v>485</v>
      </c>
      <c r="K3322" t="s">
        <v>17</v>
      </c>
      <c r="L3322">
        <v>662.88</v>
      </c>
    </row>
    <row r="3323" spans="1:12" x14ac:dyDescent="0.3">
      <c r="A3323" t="s">
        <v>5035</v>
      </c>
      <c r="B3323">
        <v>20</v>
      </c>
      <c r="C3323">
        <v>12</v>
      </c>
      <c r="D3323">
        <v>2015</v>
      </c>
      <c r="E3323" t="s">
        <v>1100</v>
      </c>
      <c r="F3323" t="s">
        <v>30</v>
      </c>
      <c r="G3323" t="s">
        <v>5036</v>
      </c>
      <c r="H3323" t="s">
        <v>14</v>
      </c>
      <c r="I3323" t="s">
        <v>15</v>
      </c>
      <c r="J3323" t="s">
        <v>3258</v>
      </c>
      <c r="K3323" t="s">
        <v>26</v>
      </c>
      <c r="L3323">
        <v>25.92</v>
      </c>
    </row>
    <row r="3324" spans="1:12" x14ac:dyDescent="0.3">
      <c r="A3324" t="s">
        <v>5037</v>
      </c>
      <c r="B3324">
        <v>23</v>
      </c>
      <c r="C3324">
        <v>7</v>
      </c>
      <c r="D3324">
        <v>2016</v>
      </c>
      <c r="E3324" t="s">
        <v>4587</v>
      </c>
      <c r="F3324" t="s">
        <v>30</v>
      </c>
      <c r="G3324" t="s">
        <v>1680</v>
      </c>
      <c r="H3324" t="s">
        <v>60</v>
      </c>
      <c r="I3324" t="s">
        <v>90</v>
      </c>
      <c r="J3324" t="s">
        <v>43</v>
      </c>
      <c r="K3324" t="s">
        <v>26</v>
      </c>
      <c r="L3324">
        <v>68.94</v>
      </c>
    </row>
    <row r="3325" spans="1:12" x14ac:dyDescent="0.3">
      <c r="A3325" t="s">
        <v>5037</v>
      </c>
      <c r="B3325">
        <v>23</v>
      </c>
      <c r="C3325">
        <v>7</v>
      </c>
      <c r="D3325">
        <v>2016</v>
      </c>
      <c r="E3325" t="s">
        <v>4587</v>
      </c>
      <c r="F3325" t="s">
        <v>30</v>
      </c>
      <c r="G3325" t="s">
        <v>1680</v>
      </c>
      <c r="H3325" t="s">
        <v>60</v>
      </c>
      <c r="I3325" t="s">
        <v>90</v>
      </c>
      <c r="J3325" t="s">
        <v>1698</v>
      </c>
      <c r="K3325" t="s">
        <v>17</v>
      </c>
      <c r="L3325">
        <v>128.82</v>
      </c>
    </row>
    <row r="3326" spans="1:12" x14ac:dyDescent="0.3">
      <c r="A3326" t="s">
        <v>5038</v>
      </c>
      <c r="B3326">
        <v>11</v>
      </c>
      <c r="C3326">
        <v>11</v>
      </c>
      <c r="D3326">
        <v>2015</v>
      </c>
      <c r="E3326" t="s">
        <v>3739</v>
      </c>
      <c r="F3326" t="s">
        <v>30</v>
      </c>
      <c r="G3326" t="s">
        <v>209</v>
      </c>
      <c r="H3326" t="s">
        <v>14</v>
      </c>
      <c r="I3326" t="s">
        <v>61</v>
      </c>
      <c r="J3326" t="s">
        <v>3611</v>
      </c>
      <c r="K3326" t="s">
        <v>26</v>
      </c>
      <c r="L3326">
        <v>896.99</v>
      </c>
    </row>
    <row r="3327" spans="1:12" x14ac:dyDescent="0.3">
      <c r="A3327" t="s">
        <v>5038</v>
      </c>
      <c r="B3327">
        <v>11</v>
      </c>
      <c r="C3327">
        <v>11</v>
      </c>
      <c r="D3327">
        <v>2015</v>
      </c>
      <c r="E3327" t="s">
        <v>3739</v>
      </c>
      <c r="F3327" t="s">
        <v>30</v>
      </c>
      <c r="G3327" t="s">
        <v>209</v>
      </c>
      <c r="H3327" t="s">
        <v>14</v>
      </c>
      <c r="I3327" t="s">
        <v>61</v>
      </c>
      <c r="J3327" t="s">
        <v>4859</v>
      </c>
      <c r="K3327" t="s">
        <v>26</v>
      </c>
      <c r="L3327">
        <v>1.234</v>
      </c>
    </row>
    <row r="3328" spans="1:12" x14ac:dyDescent="0.3">
      <c r="A3328" t="s">
        <v>5038</v>
      </c>
      <c r="B3328">
        <v>11</v>
      </c>
      <c r="C3328">
        <v>11</v>
      </c>
      <c r="D3328">
        <v>2015</v>
      </c>
      <c r="E3328" t="s">
        <v>3739</v>
      </c>
      <c r="F3328" t="s">
        <v>30</v>
      </c>
      <c r="G3328" t="s">
        <v>209</v>
      </c>
      <c r="H3328" t="s">
        <v>14</v>
      </c>
      <c r="I3328" t="s">
        <v>61</v>
      </c>
      <c r="J3328" t="s">
        <v>4801</v>
      </c>
      <c r="K3328" t="s">
        <v>26</v>
      </c>
      <c r="L3328">
        <v>67.56</v>
      </c>
    </row>
    <row r="3329" spans="1:12" x14ac:dyDescent="0.3">
      <c r="A3329" t="s">
        <v>5038</v>
      </c>
      <c r="B3329">
        <v>11</v>
      </c>
      <c r="C3329">
        <v>11</v>
      </c>
      <c r="D3329">
        <v>2015</v>
      </c>
      <c r="E3329" t="s">
        <v>3739</v>
      </c>
      <c r="F3329" t="s">
        <v>30</v>
      </c>
      <c r="G3329" t="s">
        <v>209</v>
      </c>
      <c r="H3329" t="s">
        <v>14</v>
      </c>
      <c r="I3329" t="s">
        <v>61</v>
      </c>
      <c r="J3329" t="s">
        <v>1039</v>
      </c>
      <c r="K3329" t="s">
        <v>26</v>
      </c>
      <c r="L3329">
        <v>21.72</v>
      </c>
    </row>
    <row r="3330" spans="1:12" x14ac:dyDescent="0.3">
      <c r="A3330" t="s">
        <v>5038</v>
      </c>
      <c r="B3330">
        <v>11</v>
      </c>
      <c r="C3330">
        <v>11</v>
      </c>
      <c r="D3330">
        <v>2015</v>
      </c>
      <c r="E3330" t="s">
        <v>3739</v>
      </c>
      <c r="F3330" t="s">
        <v>30</v>
      </c>
      <c r="G3330" t="s">
        <v>209</v>
      </c>
      <c r="H3330" t="s">
        <v>14</v>
      </c>
      <c r="I3330" t="s">
        <v>61</v>
      </c>
      <c r="J3330" t="s">
        <v>5039</v>
      </c>
      <c r="K3330" t="s">
        <v>26</v>
      </c>
      <c r="L3330">
        <v>262.33600000000001</v>
      </c>
    </row>
    <row r="3331" spans="1:12" x14ac:dyDescent="0.3">
      <c r="A3331" t="s">
        <v>5038</v>
      </c>
      <c r="B3331">
        <v>11</v>
      </c>
      <c r="C3331">
        <v>11</v>
      </c>
      <c r="D3331">
        <v>2015</v>
      </c>
      <c r="E3331" t="s">
        <v>3739</v>
      </c>
      <c r="F3331" t="s">
        <v>30</v>
      </c>
      <c r="G3331" t="s">
        <v>209</v>
      </c>
      <c r="H3331" t="s">
        <v>14</v>
      </c>
      <c r="I3331" t="s">
        <v>61</v>
      </c>
      <c r="J3331" t="s">
        <v>2686</v>
      </c>
      <c r="K3331" t="s">
        <v>41</v>
      </c>
      <c r="L3331">
        <v>148.47999999999999</v>
      </c>
    </row>
    <row r="3332" spans="1:12" x14ac:dyDescent="0.3">
      <c r="A3332" t="s">
        <v>5038</v>
      </c>
      <c r="B3332">
        <v>11</v>
      </c>
      <c r="C3332">
        <v>11</v>
      </c>
      <c r="D3332">
        <v>2015</v>
      </c>
      <c r="E3332" t="s">
        <v>3739</v>
      </c>
      <c r="F3332" t="s">
        <v>30</v>
      </c>
      <c r="G3332" t="s">
        <v>209</v>
      </c>
      <c r="H3332" t="s">
        <v>14</v>
      </c>
      <c r="I3332" t="s">
        <v>61</v>
      </c>
      <c r="J3332" t="s">
        <v>3548</v>
      </c>
      <c r="K3332" t="s">
        <v>41</v>
      </c>
      <c r="L3332">
        <v>241.17599999999999</v>
      </c>
    </row>
    <row r="3333" spans="1:12" x14ac:dyDescent="0.3">
      <c r="A3333" t="s">
        <v>5040</v>
      </c>
      <c r="B3333">
        <v>14</v>
      </c>
      <c r="C3333">
        <v>12</v>
      </c>
      <c r="D3333">
        <v>2018</v>
      </c>
      <c r="E3333" t="s">
        <v>2302</v>
      </c>
      <c r="F3333" t="s">
        <v>30</v>
      </c>
      <c r="G3333" t="s">
        <v>270</v>
      </c>
      <c r="H3333" t="s">
        <v>60</v>
      </c>
      <c r="I3333" t="s">
        <v>61</v>
      </c>
      <c r="J3333" t="s">
        <v>5041</v>
      </c>
      <c r="K3333" t="s">
        <v>41</v>
      </c>
      <c r="L3333">
        <v>227.976</v>
      </c>
    </row>
    <row r="3334" spans="1:12" x14ac:dyDescent="0.3">
      <c r="A3334" t="s">
        <v>5040</v>
      </c>
      <c r="B3334">
        <v>14</v>
      </c>
      <c r="C3334">
        <v>12</v>
      </c>
      <c r="D3334">
        <v>2018</v>
      </c>
      <c r="E3334" t="s">
        <v>2302</v>
      </c>
      <c r="F3334" t="s">
        <v>30</v>
      </c>
      <c r="G3334" t="s">
        <v>270</v>
      </c>
      <c r="H3334" t="s">
        <v>60</v>
      </c>
      <c r="I3334" t="s">
        <v>61</v>
      </c>
      <c r="J3334" t="s">
        <v>4968</v>
      </c>
      <c r="K3334" t="s">
        <v>41</v>
      </c>
      <c r="L3334">
        <v>52.68</v>
      </c>
    </row>
    <row r="3335" spans="1:12" x14ac:dyDescent="0.3">
      <c r="A3335" t="s">
        <v>5040</v>
      </c>
      <c r="B3335">
        <v>14</v>
      </c>
      <c r="C3335">
        <v>12</v>
      </c>
      <c r="D3335">
        <v>2018</v>
      </c>
      <c r="E3335" t="s">
        <v>2302</v>
      </c>
      <c r="F3335" t="s">
        <v>30</v>
      </c>
      <c r="G3335" t="s">
        <v>270</v>
      </c>
      <c r="H3335" t="s">
        <v>60</v>
      </c>
      <c r="I3335" t="s">
        <v>61</v>
      </c>
      <c r="J3335" t="s">
        <v>5042</v>
      </c>
      <c r="K3335" t="s">
        <v>17</v>
      </c>
      <c r="L3335">
        <v>2.032</v>
      </c>
    </row>
    <row r="3336" spans="1:12" x14ac:dyDescent="0.3">
      <c r="A3336" t="s">
        <v>5043</v>
      </c>
      <c r="B3336">
        <v>21</v>
      </c>
      <c r="C3336">
        <v>8</v>
      </c>
      <c r="D3336">
        <v>2018</v>
      </c>
      <c r="E3336" t="s">
        <v>3069</v>
      </c>
      <c r="F3336" t="s">
        <v>119</v>
      </c>
      <c r="G3336" t="s">
        <v>5044</v>
      </c>
      <c r="H3336" t="s">
        <v>14</v>
      </c>
      <c r="I3336" t="s">
        <v>24</v>
      </c>
      <c r="J3336" t="s">
        <v>2332</v>
      </c>
      <c r="K3336" t="s">
        <v>26</v>
      </c>
      <c r="L3336">
        <v>17.12</v>
      </c>
    </row>
    <row r="3337" spans="1:12" x14ac:dyDescent="0.3">
      <c r="A3337" t="s">
        <v>5043</v>
      </c>
      <c r="B3337">
        <v>21</v>
      </c>
      <c r="C3337">
        <v>8</v>
      </c>
      <c r="D3337">
        <v>2018</v>
      </c>
      <c r="E3337" t="s">
        <v>3069</v>
      </c>
      <c r="F3337" t="s">
        <v>119</v>
      </c>
      <c r="G3337" t="s">
        <v>5044</v>
      </c>
      <c r="H3337" t="s">
        <v>14</v>
      </c>
      <c r="I3337" t="s">
        <v>24</v>
      </c>
      <c r="J3337" t="s">
        <v>1490</v>
      </c>
      <c r="K3337" t="s">
        <v>41</v>
      </c>
      <c r="L3337">
        <v>431.96800000000002</v>
      </c>
    </row>
    <row r="3338" spans="1:12" x14ac:dyDescent="0.3">
      <c r="A3338" t="s">
        <v>5043</v>
      </c>
      <c r="B3338">
        <v>21</v>
      </c>
      <c r="C3338">
        <v>8</v>
      </c>
      <c r="D3338">
        <v>2018</v>
      </c>
      <c r="E3338" t="s">
        <v>3069</v>
      </c>
      <c r="F3338" t="s">
        <v>119</v>
      </c>
      <c r="G3338" t="s">
        <v>5044</v>
      </c>
      <c r="H3338" t="s">
        <v>14</v>
      </c>
      <c r="I3338" t="s">
        <v>24</v>
      </c>
      <c r="J3338" t="s">
        <v>5045</v>
      </c>
      <c r="K3338" t="s">
        <v>17</v>
      </c>
      <c r="L3338">
        <v>129.91999999999999</v>
      </c>
    </row>
    <row r="3339" spans="1:12" x14ac:dyDescent="0.3">
      <c r="A3339" t="s">
        <v>5043</v>
      </c>
      <c r="B3339">
        <v>21</v>
      </c>
      <c r="C3339">
        <v>8</v>
      </c>
      <c r="D3339">
        <v>2018</v>
      </c>
      <c r="E3339" t="s">
        <v>3069</v>
      </c>
      <c r="F3339" t="s">
        <v>119</v>
      </c>
      <c r="G3339" t="s">
        <v>5044</v>
      </c>
      <c r="H3339" t="s">
        <v>14</v>
      </c>
      <c r="I3339" t="s">
        <v>24</v>
      </c>
      <c r="J3339" t="s">
        <v>44</v>
      </c>
      <c r="K3339" t="s">
        <v>17</v>
      </c>
      <c r="L3339">
        <v>568.72799999999995</v>
      </c>
    </row>
    <row r="3340" spans="1:12" x14ac:dyDescent="0.3">
      <c r="A3340" t="s">
        <v>5043</v>
      </c>
      <c r="B3340">
        <v>21</v>
      </c>
      <c r="C3340">
        <v>8</v>
      </c>
      <c r="D3340">
        <v>2018</v>
      </c>
      <c r="E3340" t="s">
        <v>3069</v>
      </c>
      <c r="F3340" t="s">
        <v>119</v>
      </c>
      <c r="G3340" t="s">
        <v>5044</v>
      </c>
      <c r="H3340" t="s">
        <v>14</v>
      </c>
      <c r="I3340" t="s">
        <v>24</v>
      </c>
      <c r="J3340" t="s">
        <v>5046</v>
      </c>
      <c r="K3340" t="s">
        <v>26</v>
      </c>
      <c r="L3340">
        <v>117.14400000000001</v>
      </c>
    </row>
    <row r="3341" spans="1:12" x14ac:dyDescent="0.3">
      <c r="A3341" t="s">
        <v>5043</v>
      </c>
      <c r="B3341">
        <v>21</v>
      </c>
      <c r="C3341">
        <v>8</v>
      </c>
      <c r="D3341">
        <v>2018</v>
      </c>
      <c r="E3341" t="s">
        <v>3069</v>
      </c>
      <c r="F3341" t="s">
        <v>119</v>
      </c>
      <c r="G3341" t="s">
        <v>5044</v>
      </c>
      <c r="H3341" t="s">
        <v>14</v>
      </c>
      <c r="I3341" t="s">
        <v>24</v>
      </c>
      <c r="J3341" t="s">
        <v>5047</v>
      </c>
      <c r="K3341" t="s">
        <v>26</v>
      </c>
      <c r="L3341">
        <v>203.52</v>
      </c>
    </row>
    <row r="3342" spans="1:12" x14ac:dyDescent="0.3">
      <c r="A3342" t="s">
        <v>5043</v>
      </c>
      <c r="B3342">
        <v>21</v>
      </c>
      <c r="C3342">
        <v>8</v>
      </c>
      <c r="D3342">
        <v>2018</v>
      </c>
      <c r="E3342" t="s">
        <v>3069</v>
      </c>
      <c r="F3342" t="s">
        <v>119</v>
      </c>
      <c r="G3342" t="s">
        <v>5044</v>
      </c>
      <c r="H3342" t="s">
        <v>14</v>
      </c>
      <c r="I3342" t="s">
        <v>24</v>
      </c>
      <c r="J3342" t="s">
        <v>917</v>
      </c>
      <c r="K3342" t="s">
        <v>26</v>
      </c>
      <c r="L3342">
        <v>51.75</v>
      </c>
    </row>
    <row r="3343" spans="1:12" x14ac:dyDescent="0.3">
      <c r="A3343" t="s">
        <v>5048</v>
      </c>
      <c r="B3343">
        <v>27</v>
      </c>
      <c r="C3343">
        <v>8</v>
      </c>
      <c r="D3343">
        <v>2017</v>
      </c>
      <c r="E3343" t="s">
        <v>849</v>
      </c>
      <c r="F3343" t="s">
        <v>12</v>
      </c>
      <c r="G3343" t="s">
        <v>180</v>
      </c>
      <c r="H3343" t="s">
        <v>14</v>
      </c>
      <c r="I3343" t="s">
        <v>90</v>
      </c>
      <c r="J3343" t="s">
        <v>3433</v>
      </c>
      <c r="K3343" t="s">
        <v>26</v>
      </c>
      <c r="L3343">
        <v>122.97</v>
      </c>
    </row>
    <row r="3344" spans="1:12" x14ac:dyDescent="0.3">
      <c r="A3344" t="s">
        <v>5048</v>
      </c>
      <c r="B3344">
        <v>27</v>
      </c>
      <c r="C3344">
        <v>8</v>
      </c>
      <c r="D3344">
        <v>2017</v>
      </c>
      <c r="E3344" t="s">
        <v>849</v>
      </c>
      <c r="F3344" t="s">
        <v>12</v>
      </c>
      <c r="G3344" t="s">
        <v>180</v>
      </c>
      <c r="H3344" t="s">
        <v>14</v>
      </c>
      <c r="I3344" t="s">
        <v>90</v>
      </c>
      <c r="J3344" t="s">
        <v>3373</v>
      </c>
      <c r="K3344" t="s">
        <v>17</v>
      </c>
      <c r="L3344">
        <v>244.61500000000001</v>
      </c>
    </row>
    <row r="3345" spans="1:12" x14ac:dyDescent="0.3">
      <c r="A3345" t="s">
        <v>5048</v>
      </c>
      <c r="B3345">
        <v>27</v>
      </c>
      <c r="C3345">
        <v>8</v>
      </c>
      <c r="D3345">
        <v>2017</v>
      </c>
      <c r="E3345" t="s">
        <v>849</v>
      </c>
      <c r="F3345" t="s">
        <v>12</v>
      </c>
      <c r="G3345" t="s">
        <v>180</v>
      </c>
      <c r="H3345" t="s">
        <v>14</v>
      </c>
      <c r="I3345" t="s">
        <v>90</v>
      </c>
      <c r="J3345" t="s">
        <v>660</v>
      </c>
      <c r="K3345" t="s">
        <v>41</v>
      </c>
      <c r="L3345">
        <v>59.97</v>
      </c>
    </row>
    <row r="3346" spans="1:12" x14ac:dyDescent="0.3">
      <c r="A3346" t="s">
        <v>5048</v>
      </c>
      <c r="B3346">
        <v>27</v>
      </c>
      <c r="C3346">
        <v>8</v>
      </c>
      <c r="D3346">
        <v>2017</v>
      </c>
      <c r="E3346" t="s">
        <v>849</v>
      </c>
      <c r="F3346" t="s">
        <v>12</v>
      </c>
      <c r="G3346" t="s">
        <v>180</v>
      </c>
      <c r="H3346" t="s">
        <v>14</v>
      </c>
      <c r="I3346" t="s">
        <v>90</v>
      </c>
      <c r="J3346" t="s">
        <v>573</v>
      </c>
      <c r="K3346" t="s">
        <v>26</v>
      </c>
      <c r="L3346">
        <v>81.540000000000006</v>
      </c>
    </row>
    <row r="3347" spans="1:12" x14ac:dyDescent="0.3">
      <c r="A3347" t="s">
        <v>5048</v>
      </c>
      <c r="B3347">
        <v>27</v>
      </c>
      <c r="C3347">
        <v>8</v>
      </c>
      <c r="D3347">
        <v>2017</v>
      </c>
      <c r="E3347" t="s">
        <v>849</v>
      </c>
      <c r="F3347" t="s">
        <v>12</v>
      </c>
      <c r="G3347" t="s">
        <v>180</v>
      </c>
      <c r="H3347" t="s">
        <v>14</v>
      </c>
      <c r="I3347" t="s">
        <v>90</v>
      </c>
      <c r="J3347" t="s">
        <v>2494</v>
      </c>
      <c r="K3347" t="s">
        <v>26</v>
      </c>
      <c r="L3347">
        <v>11.68</v>
      </c>
    </row>
    <row r="3348" spans="1:12" x14ac:dyDescent="0.3">
      <c r="A3348" t="s">
        <v>5048</v>
      </c>
      <c r="B3348">
        <v>27</v>
      </c>
      <c r="C3348">
        <v>8</v>
      </c>
      <c r="D3348">
        <v>2017</v>
      </c>
      <c r="E3348" t="s">
        <v>849</v>
      </c>
      <c r="F3348" t="s">
        <v>12</v>
      </c>
      <c r="G3348" t="s">
        <v>180</v>
      </c>
      <c r="H3348" t="s">
        <v>14</v>
      </c>
      <c r="I3348" t="s">
        <v>90</v>
      </c>
      <c r="J3348" t="s">
        <v>4721</v>
      </c>
      <c r="K3348" t="s">
        <v>26</v>
      </c>
      <c r="L3348">
        <v>29</v>
      </c>
    </row>
    <row r="3349" spans="1:12" x14ac:dyDescent="0.3">
      <c r="A3349" t="s">
        <v>5049</v>
      </c>
      <c r="B3349">
        <v>13</v>
      </c>
      <c r="C3349">
        <v>8</v>
      </c>
      <c r="D3349">
        <v>2016</v>
      </c>
      <c r="E3349" t="s">
        <v>5051</v>
      </c>
      <c r="F3349" t="s">
        <v>30</v>
      </c>
      <c r="G3349" t="s">
        <v>149</v>
      </c>
      <c r="H3349" t="s">
        <v>23</v>
      </c>
      <c r="I3349" t="s">
        <v>24</v>
      </c>
      <c r="J3349" t="s">
        <v>1133</v>
      </c>
      <c r="K3349" t="s">
        <v>26</v>
      </c>
      <c r="L3349">
        <v>50.8</v>
      </c>
    </row>
    <row r="3350" spans="1:12" x14ac:dyDescent="0.3">
      <c r="A3350" t="s">
        <v>5052</v>
      </c>
      <c r="B3350">
        <v>5</v>
      </c>
      <c r="C3350">
        <v>11</v>
      </c>
      <c r="D3350">
        <v>2018</v>
      </c>
      <c r="E3350" t="s">
        <v>1046</v>
      </c>
      <c r="F3350" t="s">
        <v>119</v>
      </c>
      <c r="G3350" t="s">
        <v>764</v>
      </c>
      <c r="H3350" t="s">
        <v>23</v>
      </c>
      <c r="I3350" t="s">
        <v>61</v>
      </c>
      <c r="J3350" t="s">
        <v>106</v>
      </c>
      <c r="K3350" t="s">
        <v>26</v>
      </c>
      <c r="L3350">
        <v>16.03</v>
      </c>
    </row>
    <row r="3351" spans="1:12" x14ac:dyDescent="0.3">
      <c r="A3351" t="s">
        <v>5053</v>
      </c>
      <c r="B3351">
        <v>17</v>
      </c>
      <c r="C3351">
        <v>8</v>
      </c>
      <c r="D3351">
        <v>2017</v>
      </c>
      <c r="E3351" t="s">
        <v>1539</v>
      </c>
      <c r="F3351" t="s">
        <v>30</v>
      </c>
      <c r="G3351" t="s">
        <v>2446</v>
      </c>
      <c r="H3351" t="s">
        <v>14</v>
      </c>
      <c r="I3351" t="s">
        <v>24</v>
      </c>
      <c r="J3351" t="s">
        <v>2019</v>
      </c>
      <c r="K3351" t="s">
        <v>26</v>
      </c>
      <c r="L3351">
        <v>15.712</v>
      </c>
    </row>
    <row r="3352" spans="1:12" x14ac:dyDescent="0.3">
      <c r="A3352" t="s">
        <v>5054</v>
      </c>
      <c r="B3352">
        <v>26</v>
      </c>
      <c r="C3352">
        <v>12</v>
      </c>
      <c r="D3352">
        <v>2017</v>
      </c>
      <c r="E3352" t="s">
        <v>2502</v>
      </c>
      <c r="F3352" t="s">
        <v>30</v>
      </c>
      <c r="G3352" t="s">
        <v>1479</v>
      </c>
      <c r="H3352" t="s">
        <v>14</v>
      </c>
      <c r="I3352" t="s">
        <v>90</v>
      </c>
      <c r="J3352" t="s">
        <v>3172</v>
      </c>
      <c r="K3352" t="s">
        <v>41</v>
      </c>
      <c r="L3352">
        <v>89.97</v>
      </c>
    </row>
    <row r="3353" spans="1:12" x14ac:dyDescent="0.3">
      <c r="A3353" t="s">
        <v>5055</v>
      </c>
      <c r="B3353">
        <v>23</v>
      </c>
      <c r="C3353">
        <v>9</v>
      </c>
      <c r="D3353">
        <v>2015</v>
      </c>
      <c r="E3353" t="s">
        <v>2758</v>
      </c>
      <c r="F3353" t="s">
        <v>30</v>
      </c>
      <c r="G3353" t="s">
        <v>1937</v>
      </c>
      <c r="H3353" t="s">
        <v>23</v>
      </c>
      <c r="I3353" t="s">
        <v>24</v>
      </c>
      <c r="J3353" t="s">
        <v>5056</v>
      </c>
      <c r="K3353" t="s">
        <v>17</v>
      </c>
      <c r="L3353">
        <v>435.99900000000002</v>
      </c>
    </row>
    <row r="3354" spans="1:12" x14ac:dyDescent="0.3">
      <c r="A3354" t="s">
        <v>5055</v>
      </c>
      <c r="B3354">
        <v>23</v>
      </c>
      <c r="C3354">
        <v>9</v>
      </c>
      <c r="D3354">
        <v>2015</v>
      </c>
      <c r="E3354" t="s">
        <v>2758</v>
      </c>
      <c r="F3354" t="s">
        <v>30</v>
      </c>
      <c r="G3354" t="s">
        <v>1937</v>
      </c>
      <c r="H3354" t="s">
        <v>23</v>
      </c>
      <c r="I3354" t="s">
        <v>24</v>
      </c>
      <c r="J3354" t="s">
        <v>205</v>
      </c>
      <c r="K3354" t="s">
        <v>41</v>
      </c>
      <c r="L3354">
        <v>83.983999999999995</v>
      </c>
    </row>
    <row r="3355" spans="1:12" x14ac:dyDescent="0.3">
      <c r="A3355" t="s">
        <v>5057</v>
      </c>
      <c r="B3355">
        <v>19</v>
      </c>
      <c r="C3355">
        <v>7</v>
      </c>
      <c r="D3355">
        <v>2015</v>
      </c>
      <c r="E3355" t="s">
        <v>4837</v>
      </c>
      <c r="F3355" t="s">
        <v>30</v>
      </c>
      <c r="G3355" t="s">
        <v>720</v>
      </c>
      <c r="H3355" t="s">
        <v>23</v>
      </c>
      <c r="I3355" t="s">
        <v>90</v>
      </c>
      <c r="J3355" t="s">
        <v>3509</v>
      </c>
      <c r="K3355" t="s">
        <v>41</v>
      </c>
      <c r="L3355">
        <v>359.98</v>
      </c>
    </row>
    <row r="3356" spans="1:12" x14ac:dyDescent="0.3">
      <c r="A3356" t="s">
        <v>5057</v>
      </c>
      <c r="B3356">
        <v>19</v>
      </c>
      <c r="C3356">
        <v>7</v>
      </c>
      <c r="D3356">
        <v>2015</v>
      </c>
      <c r="E3356" t="s">
        <v>4837</v>
      </c>
      <c r="F3356" t="s">
        <v>30</v>
      </c>
      <c r="G3356" t="s">
        <v>720</v>
      </c>
      <c r="H3356" t="s">
        <v>23</v>
      </c>
      <c r="I3356" t="s">
        <v>90</v>
      </c>
      <c r="J3356" t="s">
        <v>5058</v>
      </c>
      <c r="K3356" t="s">
        <v>17</v>
      </c>
      <c r="L3356">
        <v>70.56</v>
      </c>
    </row>
    <row r="3357" spans="1:12" x14ac:dyDescent="0.3">
      <c r="A3357" t="s">
        <v>5057</v>
      </c>
      <c r="B3357">
        <v>19</v>
      </c>
      <c r="C3357">
        <v>7</v>
      </c>
      <c r="D3357">
        <v>2015</v>
      </c>
      <c r="E3357" t="s">
        <v>4837</v>
      </c>
      <c r="F3357" t="s">
        <v>30</v>
      </c>
      <c r="G3357" t="s">
        <v>720</v>
      </c>
      <c r="H3357" t="s">
        <v>23</v>
      </c>
      <c r="I3357" t="s">
        <v>90</v>
      </c>
      <c r="J3357" t="s">
        <v>2543</v>
      </c>
      <c r="K3357" t="s">
        <v>26</v>
      </c>
      <c r="L3357">
        <v>20.88</v>
      </c>
    </row>
    <row r="3358" spans="1:12" x14ac:dyDescent="0.3">
      <c r="A3358" t="s">
        <v>5057</v>
      </c>
      <c r="B3358">
        <v>19</v>
      </c>
      <c r="C3358">
        <v>7</v>
      </c>
      <c r="D3358">
        <v>2015</v>
      </c>
      <c r="E3358" t="s">
        <v>4837</v>
      </c>
      <c r="F3358" t="s">
        <v>30</v>
      </c>
      <c r="G3358" t="s">
        <v>720</v>
      </c>
      <c r="H3358" t="s">
        <v>23</v>
      </c>
      <c r="I3358" t="s">
        <v>90</v>
      </c>
      <c r="J3358" t="s">
        <v>900</v>
      </c>
      <c r="K3358" t="s">
        <v>26</v>
      </c>
      <c r="L3358">
        <v>3.81</v>
      </c>
    </row>
    <row r="3359" spans="1:12" x14ac:dyDescent="0.3">
      <c r="A3359" t="s">
        <v>5059</v>
      </c>
      <c r="B3359">
        <v>7</v>
      </c>
      <c r="C3359">
        <v>9</v>
      </c>
      <c r="D3359">
        <v>2018</v>
      </c>
      <c r="E3359" t="s">
        <v>2590</v>
      </c>
      <c r="F3359" t="s">
        <v>30</v>
      </c>
      <c r="G3359" t="s">
        <v>2360</v>
      </c>
      <c r="H3359" t="s">
        <v>60</v>
      </c>
      <c r="I3359" t="s">
        <v>61</v>
      </c>
      <c r="J3359" t="s">
        <v>2600</v>
      </c>
      <c r="K3359" t="s">
        <v>26</v>
      </c>
      <c r="L3359">
        <v>73.007999999999996</v>
      </c>
    </row>
    <row r="3360" spans="1:12" x14ac:dyDescent="0.3">
      <c r="A3360" t="s">
        <v>5060</v>
      </c>
      <c r="B3360">
        <v>6</v>
      </c>
      <c r="C3360">
        <v>5</v>
      </c>
      <c r="D3360">
        <v>2017</v>
      </c>
      <c r="E3360" t="s">
        <v>4141</v>
      </c>
      <c r="F3360" t="s">
        <v>30</v>
      </c>
      <c r="G3360" t="s">
        <v>3884</v>
      </c>
      <c r="H3360" t="s">
        <v>14</v>
      </c>
      <c r="I3360" t="s">
        <v>61</v>
      </c>
      <c r="J3360" t="s">
        <v>1102</v>
      </c>
      <c r="K3360" t="s">
        <v>26</v>
      </c>
      <c r="L3360">
        <v>3.2080000000000002</v>
      </c>
    </row>
    <row r="3361" spans="1:12" x14ac:dyDescent="0.3">
      <c r="A3361" t="s">
        <v>5060</v>
      </c>
      <c r="B3361">
        <v>6</v>
      </c>
      <c r="C3361">
        <v>5</v>
      </c>
      <c r="D3361">
        <v>2017</v>
      </c>
      <c r="E3361" t="s">
        <v>4141</v>
      </c>
      <c r="F3361" t="s">
        <v>30</v>
      </c>
      <c r="G3361" t="s">
        <v>3884</v>
      </c>
      <c r="H3361" t="s">
        <v>14</v>
      </c>
      <c r="I3361" t="s">
        <v>61</v>
      </c>
      <c r="J3361" t="s">
        <v>2852</v>
      </c>
      <c r="K3361" t="s">
        <v>41</v>
      </c>
      <c r="L3361">
        <v>26.175999999999998</v>
      </c>
    </row>
    <row r="3362" spans="1:12" x14ac:dyDescent="0.3">
      <c r="A3362" t="s">
        <v>5061</v>
      </c>
      <c r="B3362">
        <v>4</v>
      </c>
      <c r="C3362">
        <v>6</v>
      </c>
      <c r="D3362">
        <v>2016</v>
      </c>
      <c r="E3362" t="s">
        <v>5062</v>
      </c>
      <c r="F3362" t="s">
        <v>12</v>
      </c>
      <c r="G3362" t="s">
        <v>2722</v>
      </c>
      <c r="H3362" t="s">
        <v>60</v>
      </c>
      <c r="I3362" t="s">
        <v>90</v>
      </c>
      <c r="J3362" t="s">
        <v>676</v>
      </c>
      <c r="K3362" t="s">
        <v>26</v>
      </c>
      <c r="L3362">
        <v>30.44</v>
      </c>
    </row>
    <row r="3363" spans="1:12" x14ac:dyDescent="0.3">
      <c r="A3363" t="s">
        <v>5061</v>
      </c>
      <c r="B3363">
        <v>4</v>
      </c>
      <c r="C3363">
        <v>6</v>
      </c>
      <c r="D3363">
        <v>2016</v>
      </c>
      <c r="E3363" t="s">
        <v>5062</v>
      </c>
      <c r="F3363" t="s">
        <v>12</v>
      </c>
      <c r="G3363" t="s">
        <v>2722</v>
      </c>
      <c r="H3363" t="s">
        <v>60</v>
      </c>
      <c r="I3363" t="s">
        <v>90</v>
      </c>
      <c r="J3363" t="s">
        <v>5063</v>
      </c>
      <c r="K3363" t="s">
        <v>17</v>
      </c>
      <c r="L3363">
        <v>35.28</v>
      </c>
    </row>
    <row r="3364" spans="1:12" x14ac:dyDescent="0.3">
      <c r="A3364" t="s">
        <v>5064</v>
      </c>
      <c r="B3364">
        <v>13</v>
      </c>
      <c r="C3364">
        <v>12</v>
      </c>
      <c r="D3364">
        <v>2016</v>
      </c>
      <c r="E3364" t="s">
        <v>886</v>
      </c>
      <c r="F3364" t="s">
        <v>30</v>
      </c>
      <c r="G3364" t="s">
        <v>4538</v>
      </c>
      <c r="H3364" t="s">
        <v>60</v>
      </c>
      <c r="I3364" t="s">
        <v>90</v>
      </c>
      <c r="J3364" t="s">
        <v>1411</v>
      </c>
      <c r="K3364" t="s">
        <v>26</v>
      </c>
      <c r="L3364">
        <v>19.440000000000001</v>
      </c>
    </row>
    <row r="3365" spans="1:12" x14ac:dyDescent="0.3">
      <c r="A3365" t="s">
        <v>5064</v>
      </c>
      <c r="B3365">
        <v>13</v>
      </c>
      <c r="C3365">
        <v>12</v>
      </c>
      <c r="D3365">
        <v>2016</v>
      </c>
      <c r="E3365" t="s">
        <v>886</v>
      </c>
      <c r="F3365" t="s">
        <v>30</v>
      </c>
      <c r="G3365" t="s">
        <v>4538</v>
      </c>
      <c r="H3365" t="s">
        <v>60</v>
      </c>
      <c r="I3365" t="s">
        <v>90</v>
      </c>
      <c r="J3365" t="s">
        <v>289</v>
      </c>
      <c r="K3365" t="s">
        <v>26</v>
      </c>
      <c r="L3365">
        <v>37.880000000000003</v>
      </c>
    </row>
    <row r="3366" spans="1:12" x14ac:dyDescent="0.3">
      <c r="A3366" t="s">
        <v>5065</v>
      </c>
      <c r="B3366">
        <v>16</v>
      </c>
      <c r="C3366">
        <v>7</v>
      </c>
      <c r="D3366">
        <v>2017</v>
      </c>
      <c r="E3366" t="s">
        <v>2579</v>
      </c>
      <c r="F3366" t="s">
        <v>12</v>
      </c>
      <c r="G3366" t="s">
        <v>2963</v>
      </c>
      <c r="H3366" t="s">
        <v>23</v>
      </c>
      <c r="I3366" t="s">
        <v>61</v>
      </c>
      <c r="J3366" t="s">
        <v>2166</v>
      </c>
      <c r="K3366" t="s">
        <v>17</v>
      </c>
      <c r="L3366">
        <v>9.5519999999999996</v>
      </c>
    </row>
    <row r="3367" spans="1:12" x14ac:dyDescent="0.3">
      <c r="A3367" t="s">
        <v>5066</v>
      </c>
      <c r="B3367">
        <v>31</v>
      </c>
      <c r="C3367">
        <v>1</v>
      </c>
      <c r="D3367">
        <v>2015</v>
      </c>
      <c r="E3367" t="s">
        <v>3341</v>
      </c>
      <c r="F3367" t="s">
        <v>119</v>
      </c>
      <c r="G3367" t="s">
        <v>5067</v>
      </c>
      <c r="H3367" t="s">
        <v>14</v>
      </c>
      <c r="I3367" t="s">
        <v>24</v>
      </c>
      <c r="J3367" t="s">
        <v>3365</v>
      </c>
      <c r="K3367" t="s">
        <v>17</v>
      </c>
      <c r="L3367">
        <v>290.666</v>
      </c>
    </row>
    <row r="3368" spans="1:12" x14ac:dyDescent="0.3">
      <c r="A3368" t="s">
        <v>5068</v>
      </c>
      <c r="B3368">
        <v>9</v>
      </c>
      <c r="C3368">
        <v>7</v>
      </c>
      <c r="D3368">
        <v>2015</v>
      </c>
      <c r="E3368" t="s">
        <v>2314</v>
      </c>
      <c r="F3368" t="s">
        <v>30</v>
      </c>
      <c r="G3368" t="s">
        <v>1937</v>
      </c>
      <c r="H3368" t="s">
        <v>23</v>
      </c>
      <c r="I3368" t="s">
        <v>61</v>
      </c>
      <c r="J3368" t="s">
        <v>2740</v>
      </c>
      <c r="K3368" t="s">
        <v>26</v>
      </c>
      <c r="L3368">
        <v>10.368</v>
      </c>
    </row>
    <row r="3369" spans="1:12" x14ac:dyDescent="0.3">
      <c r="A3369" t="s">
        <v>5068</v>
      </c>
      <c r="B3369">
        <v>9</v>
      </c>
      <c r="C3369">
        <v>7</v>
      </c>
      <c r="D3369">
        <v>2015</v>
      </c>
      <c r="E3369" t="s">
        <v>2314</v>
      </c>
      <c r="F3369" t="s">
        <v>30</v>
      </c>
      <c r="G3369" t="s">
        <v>1937</v>
      </c>
      <c r="H3369" t="s">
        <v>23</v>
      </c>
      <c r="I3369" t="s">
        <v>61</v>
      </c>
      <c r="J3369" t="s">
        <v>4258</v>
      </c>
      <c r="K3369" t="s">
        <v>26</v>
      </c>
      <c r="L3369">
        <v>14.352</v>
      </c>
    </row>
    <row r="3370" spans="1:12" x14ac:dyDescent="0.3">
      <c r="A3370" t="s">
        <v>5070</v>
      </c>
      <c r="B3370">
        <v>21</v>
      </c>
      <c r="C3370">
        <v>11</v>
      </c>
      <c r="D3370">
        <v>2016</v>
      </c>
      <c r="E3370" t="s">
        <v>1936</v>
      </c>
      <c r="F3370" t="s">
        <v>30</v>
      </c>
      <c r="G3370" t="s">
        <v>3254</v>
      </c>
      <c r="H3370" t="s">
        <v>14</v>
      </c>
      <c r="I3370" t="s">
        <v>24</v>
      </c>
      <c r="J3370" t="s">
        <v>5071</v>
      </c>
      <c r="K3370" t="s">
        <v>17</v>
      </c>
      <c r="L3370">
        <v>141.96</v>
      </c>
    </row>
    <row r="3371" spans="1:12" x14ac:dyDescent="0.3">
      <c r="A3371" t="s">
        <v>5070</v>
      </c>
      <c r="B3371">
        <v>21</v>
      </c>
      <c r="C3371">
        <v>11</v>
      </c>
      <c r="D3371">
        <v>2016</v>
      </c>
      <c r="E3371" t="s">
        <v>1936</v>
      </c>
      <c r="F3371" t="s">
        <v>30</v>
      </c>
      <c r="G3371" t="s">
        <v>3254</v>
      </c>
      <c r="H3371" t="s">
        <v>14</v>
      </c>
      <c r="I3371" t="s">
        <v>24</v>
      </c>
      <c r="J3371" t="s">
        <v>968</v>
      </c>
      <c r="K3371" t="s">
        <v>26</v>
      </c>
      <c r="L3371">
        <v>66.048000000000002</v>
      </c>
    </row>
    <row r="3372" spans="1:12" x14ac:dyDescent="0.3">
      <c r="A3372" t="s">
        <v>5072</v>
      </c>
      <c r="B3372">
        <v>25</v>
      </c>
      <c r="C3372">
        <v>3</v>
      </c>
      <c r="D3372">
        <v>2017</v>
      </c>
      <c r="E3372" t="s">
        <v>3301</v>
      </c>
      <c r="F3372" t="s">
        <v>930</v>
      </c>
      <c r="G3372" t="s">
        <v>3257</v>
      </c>
      <c r="H3372" t="s">
        <v>14</v>
      </c>
      <c r="I3372" t="s">
        <v>61</v>
      </c>
      <c r="J3372" t="s">
        <v>650</v>
      </c>
      <c r="K3372" t="s">
        <v>41</v>
      </c>
      <c r="L3372">
        <v>1287.45</v>
      </c>
    </row>
    <row r="3373" spans="1:12" x14ac:dyDescent="0.3">
      <c r="A3373" t="s">
        <v>5073</v>
      </c>
      <c r="B3373">
        <v>23</v>
      </c>
      <c r="C3373">
        <v>9</v>
      </c>
      <c r="D3373">
        <v>2018</v>
      </c>
      <c r="E3373" t="s">
        <v>2383</v>
      </c>
      <c r="F3373" t="s">
        <v>30</v>
      </c>
      <c r="G3373" t="s">
        <v>576</v>
      </c>
      <c r="H3373" t="s">
        <v>14</v>
      </c>
      <c r="I3373" t="s">
        <v>24</v>
      </c>
      <c r="J3373" t="s">
        <v>2878</v>
      </c>
      <c r="K3373" t="s">
        <v>26</v>
      </c>
      <c r="L3373">
        <v>25.824000000000002</v>
      </c>
    </row>
    <row r="3374" spans="1:12" x14ac:dyDescent="0.3">
      <c r="A3374" t="s">
        <v>5073</v>
      </c>
      <c r="B3374">
        <v>23</v>
      </c>
      <c r="C3374">
        <v>9</v>
      </c>
      <c r="D3374">
        <v>2018</v>
      </c>
      <c r="E3374" t="s">
        <v>2383</v>
      </c>
      <c r="F3374" t="s">
        <v>30</v>
      </c>
      <c r="G3374" t="s">
        <v>576</v>
      </c>
      <c r="H3374" t="s">
        <v>14</v>
      </c>
      <c r="I3374" t="s">
        <v>24</v>
      </c>
      <c r="J3374" t="s">
        <v>4550</v>
      </c>
      <c r="K3374" t="s">
        <v>26</v>
      </c>
      <c r="L3374">
        <v>160.96</v>
      </c>
    </row>
    <row r="3375" spans="1:12" x14ac:dyDescent="0.3">
      <c r="A3375" t="s">
        <v>5074</v>
      </c>
      <c r="B3375">
        <v>4</v>
      </c>
      <c r="C3375">
        <v>12</v>
      </c>
      <c r="D3375">
        <v>2016</v>
      </c>
      <c r="E3375" t="s">
        <v>4153</v>
      </c>
      <c r="F3375" t="s">
        <v>30</v>
      </c>
      <c r="G3375" t="s">
        <v>31</v>
      </c>
      <c r="H3375" t="s">
        <v>14</v>
      </c>
      <c r="I3375" t="s">
        <v>90</v>
      </c>
      <c r="J3375" t="s">
        <v>4738</v>
      </c>
      <c r="K3375" t="s">
        <v>17</v>
      </c>
      <c r="L3375">
        <v>28.44</v>
      </c>
    </row>
    <row r="3376" spans="1:12" x14ac:dyDescent="0.3">
      <c r="A3376" t="s">
        <v>5074</v>
      </c>
      <c r="B3376">
        <v>4</v>
      </c>
      <c r="C3376">
        <v>12</v>
      </c>
      <c r="D3376">
        <v>2016</v>
      </c>
      <c r="E3376" t="s">
        <v>4153</v>
      </c>
      <c r="F3376" t="s">
        <v>30</v>
      </c>
      <c r="G3376" t="s">
        <v>31</v>
      </c>
      <c r="H3376" t="s">
        <v>14</v>
      </c>
      <c r="I3376" t="s">
        <v>90</v>
      </c>
      <c r="J3376" t="s">
        <v>1119</v>
      </c>
      <c r="K3376" t="s">
        <v>17</v>
      </c>
      <c r="L3376">
        <v>364.41</v>
      </c>
    </row>
    <row r="3377" spans="1:12" x14ac:dyDescent="0.3">
      <c r="A3377" t="s">
        <v>5074</v>
      </c>
      <c r="B3377">
        <v>4</v>
      </c>
      <c r="C3377">
        <v>12</v>
      </c>
      <c r="D3377">
        <v>2016</v>
      </c>
      <c r="E3377" t="s">
        <v>4153</v>
      </c>
      <c r="F3377" t="s">
        <v>30</v>
      </c>
      <c r="G3377" t="s">
        <v>31</v>
      </c>
      <c r="H3377" t="s">
        <v>14</v>
      </c>
      <c r="I3377" t="s">
        <v>90</v>
      </c>
      <c r="J3377" t="s">
        <v>1224</v>
      </c>
      <c r="K3377" t="s">
        <v>41</v>
      </c>
      <c r="L3377">
        <v>39.96</v>
      </c>
    </row>
    <row r="3378" spans="1:12" x14ac:dyDescent="0.3">
      <c r="A3378" t="s">
        <v>5074</v>
      </c>
      <c r="B3378">
        <v>4</v>
      </c>
      <c r="C3378">
        <v>12</v>
      </c>
      <c r="D3378">
        <v>2016</v>
      </c>
      <c r="E3378" t="s">
        <v>4153</v>
      </c>
      <c r="F3378" t="s">
        <v>30</v>
      </c>
      <c r="G3378" t="s">
        <v>31</v>
      </c>
      <c r="H3378" t="s">
        <v>14</v>
      </c>
      <c r="I3378" t="s">
        <v>90</v>
      </c>
      <c r="J3378" t="s">
        <v>673</v>
      </c>
      <c r="K3378" t="s">
        <v>17</v>
      </c>
      <c r="L3378">
        <v>361.76400000000001</v>
      </c>
    </row>
    <row r="3379" spans="1:12" x14ac:dyDescent="0.3">
      <c r="A3379" t="s">
        <v>5075</v>
      </c>
      <c r="B3379">
        <v>1</v>
      </c>
      <c r="C3379">
        <v>11</v>
      </c>
      <c r="D3379">
        <v>2017</v>
      </c>
      <c r="E3379" t="s">
        <v>1596</v>
      </c>
      <c r="F3379" t="s">
        <v>119</v>
      </c>
      <c r="G3379" t="s">
        <v>5076</v>
      </c>
      <c r="H3379" t="s">
        <v>23</v>
      </c>
      <c r="I3379" t="s">
        <v>61</v>
      </c>
      <c r="J3379" t="s">
        <v>3046</v>
      </c>
      <c r="K3379" t="s">
        <v>26</v>
      </c>
      <c r="L3379">
        <v>111.672</v>
      </c>
    </row>
    <row r="3380" spans="1:12" x14ac:dyDescent="0.3">
      <c r="A3380" t="s">
        <v>5077</v>
      </c>
      <c r="B3380">
        <v>17</v>
      </c>
      <c r="C3380">
        <v>3</v>
      </c>
      <c r="D3380">
        <v>2018</v>
      </c>
      <c r="E3380" t="s">
        <v>1830</v>
      </c>
      <c r="F3380" t="s">
        <v>30</v>
      </c>
      <c r="G3380" t="s">
        <v>1106</v>
      </c>
      <c r="H3380" t="s">
        <v>60</v>
      </c>
      <c r="I3380" t="s">
        <v>61</v>
      </c>
      <c r="J3380" t="s">
        <v>4542</v>
      </c>
      <c r="K3380" t="s">
        <v>26</v>
      </c>
      <c r="L3380">
        <v>13.776</v>
      </c>
    </row>
    <row r="3381" spans="1:12" x14ac:dyDescent="0.3">
      <c r="A3381" t="s">
        <v>5077</v>
      </c>
      <c r="B3381">
        <v>17</v>
      </c>
      <c r="C3381">
        <v>3</v>
      </c>
      <c r="D3381">
        <v>2018</v>
      </c>
      <c r="E3381" t="s">
        <v>1830</v>
      </c>
      <c r="F3381" t="s">
        <v>30</v>
      </c>
      <c r="G3381" t="s">
        <v>1106</v>
      </c>
      <c r="H3381" t="s">
        <v>60</v>
      </c>
      <c r="I3381" t="s">
        <v>61</v>
      </c>
      <c r="J3381" t="s">
        <v>5078</v>
      </c>
      <c r="K3381" t="s">
        <v>26</v>
      </c>
      <c r="L3381">
        <v>10.272</v>
      </c>
    </row>
    <row r="3382" spans="1:12" x14ac:dyDescent="0.3">
      <c r="A3382" t="s">
        <v>5079</v>
      </c>
      <c r="B3382">
        <v>23</v>
      </c>
      <c r="C3382">
        <v>11</v>
      </c>
      <c r="D3382">
        <v>2018</v>
      </c>
      <c r="E3382" t="s">
        <v>1373</v>
      </c>
      <c r="F3382" t="s">
        <v>119</v>
      </c>
      <c r="G3382" t="s">
        <v>894</v>
      </c>
      <c r="H3382" t="s">
        <v>14</v>
      </c>
      <c r="I3382" t="s">
        <v>90</v>
      </c>
      <c r="J3382" t="s">
        <v>5080</v>
      </c>
      <c r="K3382" t="s">
        <v>17</v>
      </c>
      <c r="L3382">
        <v>24.047999999999998</v>
      </c>
    </row>
    <row r="3383" spans="1:12" x14ac:dyDescent="0.3">
      <c r="A3383" t="s">
        <v>5081</v>
      </c>
      <c r="B3383">
        <v>27</v>
      </c>
      <c r="C3383">
        <v>8</v>
      </c>
      <c r="D3383">
        <v>2018</v>
      </c>
      <c r="E3383" t="s">
        <v>3457</v>
      </c>
      <c r="F3383" t="s">
        <v>119</v>
      </c>
      <c r="G3383" t="s">
        <v>2591</v>
      </c>
      <c r="H3383" t="s">
        <v>23</v>
      </c>
      <c r="I3383" t="s">
        <v>15</v>
      </c>
      <c r="J3383" t="s">
        <v>414</v>
      </c>
      <c r="K3383" t="s">
        <v>26</v>
      </c>
      <c r="L3383">
        <v>2.8959999999999999</v>
      </c>
    </row>
    <row r="3384" spans="1:12" x14ac:dyDescent="0.3">
      <c r="A3384" t="s">
        <v>5082</v>
      </c>
      <c r="B3384">
        <v>4</v>
      </c>
      <c r="C3384">
        <v>12</v>
      </c>
      <c r="D3384">
        <v>2016</v>
      </c>
      <c r="E3384" t="s">
        <v>1400</v>
      </c>
      <c r="F3384" t="s">
        <v>12</v>
      </c>
      <c r="G3384" t="s">
        <v>2067</v>
      </c>
      <c r="H3384" t="s">
        <v>14</v>
      </c>
      <c r="I3384" t="s">
        <v>90</v>
      </c>
      <c r="J3384" t="s">
        <v>4083</v>
      </c>
      <c r="K3384" t="s">
        <v>26</v>
      </c>
      <c r="L3384">
        <v>17.940000000000001</v>
      </c>
    </row>
    <row r="3385" spans="1:12" x14ac:dyDescent="0.3">
      <c r="A3385" t="s">
        <v>5082</v>
      </c>
      <c r="B3385">
        <v>4</v>
      </c>
      <c r="C3385">
        <v>12</v>
      </c>
      <c r="D3385">
        <v>2016</v>
      </c>
      <c r="E3385" t="s">
        <v>1400</v>
      </c>
      <c r="F3385" t="s">
        <v>12</v>
      </c>
      <c r="G3385" t="s">
        <v>2067</v>
      </c>
      <c r="H3385" t="s">
        <v>14</v>
      </c>
      <c r="I3385" t="s">
        <v>90</v>
      </c>
      <c r="J3385" t="s">
        <v>5083</v>
      </c>
      <c r="K3385" t="s">
        <v>17</v>
      </c>
      <c r="L3385">
        <v>384.17399999999998</v>
      </c>
    </row>
    <row r="3386" spans="1:12" x14ac:dyDescent="0.3">
      <c r="A3386" t="s">
        <v>5082</v>
      </c>
      <c r="B3386">
        <v>4</v>
      </c>
      <c r="C3386">
        <v>12</v>
      </c>
      <c r="D3386">
        <v>2016</v>
      </c>
      <c r="E3386" t="s">
        <v>1400</v>
      </c>
      <c r="F3386" t="s">
        <v>12</v>
      </c>
      <c r="G3386" t="s">
        <v>2067</v>
      </c>
      <c r="H3386" t="s">
        <v>14</v>
      </c>
      <c r="I3386" t="s">
        <v>90</v>
      </c>
      <c r="J3386" t="s">
        <v>2653</v>
      </c>
      <c r="K3386" t="s">
        <v>41</v>
      </c>
      <c r="L3386">
        <v>1799.75</v>
      </c>
    </row>
    <row r="3387" spans="1:12" x14ac:dyDescent="0.3">
      <c r="A3387" t="s">
        <v>5084</v>
      </c>
      <c r="B3387">
        <v>7</v>
      </c>
      <c r="C3387">
        <v>10</v>
      </c>
      <c r="D3387">
        <v>2018</v>
      </c>
      <c r="E3387" t="s">
        <v>4170</v>
      </c>
      <c r="F3387" t="s">
        <v>30</v>
      </c>
      <c r="G3387" t="s">
        <v>4538</v>
      </c>
      <c r="H3387" t="s">
        <v>60</v>
      </c>
      <c r="I3387" t="s">
        <v>15</v>
      </c>
      <c r="J3387" t="s">
        <v>727</v>
      </c>
      <c r="K3387" t="s">
        <v>26</v>
      </c>
      <c r="L3387">
        <v>580.67200000000003</v>
      </c>
    </row>
    <row r="3388" spans="1:12" x14ac:dyDescent="0.3">
      <c r="A3388" t="s">
        <v>5084</v>
      </c>
      <c r="B3388">
        <v>7</v>
      </c>
      <c r="C3388">
        <v>10</v>
      </c>
      <c r="D3388">
        <v>2018</v>
      </c>
      <c r="E3388" t="s">
        <v>4170</v>
      </c>
      <c r="F3388" t="s">
        <v>30</v>
      </c>
      <c r="G3388" t="s">
        <v>4538</v>
      </c>
      <c r="H3388" t="s">
        <v>60</v>
      </c>
      <c r="I3388" t="s">
        <v>15</v>
      </c>
      <c r="J3388" t="s">
        <v>1568</v>
      </c>
      <c r="K3388" t="s">
        <v>26</v>
      </c>
      <c r="L3388">
        <v>18.936</v>
      </c>
    </row>
    <row r="3389" spans="1:12" x14ac:dyDescent="0.3">
      <c r="A3389" t="s">
        <v>5084</v>
      </c>
      <c r="B3389">
        <v>7</v>
      </c>
      <c r="C3389">
        <v>10</v>
      </c>
      <c r="D3389">
        <v>2018</v>
      </c>
      <c r="E3389" t="s">
        <v>4170</v>
      </c>
      <c r="F3389" t="s">
        <v>30</v>
      </c>
      <c r="G3389" t="s">
        <v>4538</v>
      </c>
      <c r="H3389" t="s">
        <v>60</v>
      </c>
      <c r="I3389" t="s">
        <v>15</v>
      </c>
      <c r="J3389" t="s">
        <v>2569</v>
      </c>
      <c r="K3389" t="s">
        <v>41</v>
      </c>
      <c r="L3389">
        <v>222.38399999999999</v>
      </c>
    </row>
    <row r="3390" spans="1:12" x14ac:dyDescent="0.3">
      <c r="A3390" t="s">
        <v>5084</v>
      </c>
      <c r="B3390">
        <v>7</v>
      </c>
      <c r="C3390">
        <v>10</v>
      </c>
      <c r="D3390">
        <v>2018</v>
      </c>
      <c r="E3390" t="s">
        <v>4170</v>
      </c>
      <c r="F3390" t="s">
        <v>30</v>
      </c>
      <c r="G3390" t="s">
        <v>4538</v>
      </c>
      <c r="H3390" t="s">
        <v>60</v>
      </c>
      <c r="I3390" t="s">
        <v>15</v>
      </c>
      <c r="J3390" t="s">
        <v>2672</v>
      </c>
      <c r="K3390" t="s">
        <v>26</v>
      </c>
      <c r="L3390">
        <v>50.454000000000001</v>
      </c>
    </row>
    <row r="3391" spans="1:12" x14ac:dyDescent="0.3">
      <c r="A3391" t="s">
        <v>5084</v>
      </c>
      <c r="B3391">
        <v>7</v>
      </c>
      <c r="C3391">
        <v>10</v>
      </c>
      <c r="D3391">
        <v>2018</v>
      </c>
      <c r="E3391" t="s">
        <v>4170</v>
      </c>
      <c r="F3391" t="s">
        <v>30</v>
      </c>
      <c r="G3391" t="s">
        <v>4538</v>
      </c>
      <c r="H3391" t="s">
        <v>60</v>
      </c>
      <c r="I3391" t="s">
        <v>15</v>
      </c>
      <c r="J3391" t="s">
        <v>2889</v>
      </c>
      <c r="K3391" t="s">
        <v>17</v>
      </c>
      <c r="L3391">
        <v>154.76400000000001</v>
      </c>
    </row>
    <row r="3392" spans="1:12" x14ac:dyDescent="0.3">
      <c r="A3392" t="s">
        <v>5085</v>
      </c>
      <c r="B3392">
        <v>25</v>
      </c>
      <c r="C3392">
        <v>3</v>
      </c>
      <c r="D3392">
        <v>2018</v>
      </c>
      <c r="E3392" t="s">
        <v>5086</v>
      </c>
      <c r="F3392" t="s">
        <v>12</v>
      </c>
      <c r="G3392" t="s">
        <v>3630</v>
      </c>
      <c r="H3392" t="s">
        <v>14</v>
      </c>
      <c r="I3392" t="s">
        <v>61</v>
      </c>
      <c r="J3392" t="s">
        <v>4583</v>
      </c>
      <c r="K3392" t="s">
        <v>26</v>
      </c>
      <c r="L3392">
        <v>6.8479999999999999</v>
      </c>
    </row>
    <row r="3393" spans="1:12" x14ac:dyDescent="0.3">
      <c r="A3393" t="s">
        <v>5087</v>
      </c>
      <c r="B3393">
        <v>9</v>
      </c>
      <c r="C3393">
        <v>8</v>
      </c>
      <c r="D3393">
        <v>2015</v>
      </c>
      <c r="E3393" t="s">
        <v>5088</v>
      </c>
      <c r="F3393" t="s">
        <v>30</v>
      </c>
      <c r="G3393" t="s">
        <v>2368</v>
      </c>
      <c r="H3393" t="s">
        <v>60</v>
      </c>
      <c r="I3393" t="s">
        <v>24</v>
      </c>
      <c r="J3393" t="s">
        <v>1842</v>
      </c>
      <c r="K3393" t="s">
        <v>41</v>
      </c>
      <c r="L3393">
        <v>1091.1679999999999</v>
      </c>
    </row>
    <row r="3394" spans="1:12" x14ac:dyDescent="0.3">
      <c r="A3394" t="s">
        <v>5087</v>
      </c>
      <c r="B3394">
        <v>9</v>
      </c>
      <c r="C3394">
        <v>8</v>
      </c>
      <c r="D3394">
        <v>2015</v>
      </c>
      <c r="E3394" t="s">
        <v>5088</v>
      </c>
      <c r="F3394" t="s">
        <v>30</v>
      </c>
      <c r="G3394" t="s">
        <v>2368</v>
      </c>
      <c r="H3394" t="s">
        <v>60</v>
      </c>
      <c r="I3394" t="s">
        <v>24</v>
      </c>
      <c r="J3394" t="s">
        <v>3255</v>
      </c>
      <c r="K3394" t="s">
        <v>41</v>
      </c>
      <c r="L3394">
        <v>219.16800000000001</v>
      </c>
    </row>
    <row r="3395" spans="1:12" x14ac:dyDescent="0.3">
      <c r="A3395" t="s">
        <v>5089</v>
      </c>
      <c r="B3395">
        <v>22</v>
      </c>
      <c r="C3395">
        <v>11</v>
      </c>
      <c r="D3395">
        <v>2015</v>
      </c>
      <c r="E3395" t="s">
        <v>3170</v>
      </c>
      <c r="F3395" t="s">
        <v>119</v>
      </c>
      <c r="G3395" t="s">
        <v>4996</v>
      </c>
      <c r="H3395" t="s">
        <v>14</v>
      </c>
      <c r="I3395" t="s">
        <v>61</v>
      </c>
      <c r="J3395" t="s">
        <v>2977</v>
      </c>
      <c r="K3395" t="s">
        <v>26</v>
      </c>
      <c r="L3395">
        <v>6.9279999999999999</v>
      </c>
    </row>
    <row r="3396" spans="1:12" x14ac:dyDescent="0.3">
      <c r="A3396" t="s">
        <v>5090</v>
      </c>
      <c r="B3396">
        <v>10</v>
      </c>
      <c r="C3396">
        <v>6</v>
      </c>
      <c r="D3396">
        <v>2018</v>
      </c>
      <c r="E3396" t="s">
        <v>1210</v>
      </c>
      <c r="F3396" t="s">
        <v>930</v>
      </c>
      <c r="G3396" t="s">
        <v>3107</v>
      </c>
      <c r="H3396" t="s">
        <v>14</v>
      </c>
      <c r="I3396" t="s">
        <v>90</v>
      </c>
      <c r="J3396" t="s">
        <v>4087</v>
      </c>
      <c r="K3396" t="s">
        <v>26</v>
      </c>
      <c r="L3396">
        <v>40.031999999999996</v>
      </c>
    </row>
    <row r="3397" spans="1:12" x14ac:dyDescent="0.3">
      <c r="A3397" t="s">
        <v>5091</v>
      </c>
      <c r="B3397">
        <v>1</v>
      </c>
      <c r="C3397">
        <v>7</v>
      </c>
      <c r="D3397">
        <v>2018</v>
      </c>
      <c r="E3397" t="s">
        <v>892</v>
      </c>
      <c r="F3397" t="s">
        <v>30</v>
      </c>
      <c r="G3397" t="s">
        <v>3900</v>
      </c>
      <c r="H3397" t="s">
        <v>60</v>
      </c>
      <c r="I3397" t="s">
        <v>61</v>
      </c>
      <c r="J3397" t="s">
        <v>4607</v>
      </c>
      <c r="K3397" t="s">
        <v>26</v>
      </c>
      <c r="L3397">
        <v>443.92</v>
      </c>
    </row>
    <row r="3398" spans="1:12" x14ac:dyDescent="0.3">
      <c r="A3398" t="s">
        <v>5091</v>
      </c>
      <c r="B3398">
        <v>1</v>
      </c>
      <c r="C3398">
        <v>7</v>
      </c>
      <c r="D3398">
        <v>2018</v>
      </c>
      <c r="E3398" t="s">
        <v>892</v>
      </c>
      <c r="F3398" t="s">
        <v>30</v>
      </c>
      <c r="G3398" t="s">
        <v>3900</v>
      </c>
      <c r="H3398" t="s">
        <v>60</v>
      </c>
      <c r="I3398" t="s">
        <v>61</v>
      </c>
      <c r="J3398" t="s">
        <v>55</v>
      </c>
      <c r="K3398" t="s">
        <v>26</v>
      </c>
      <c r="L3398">
        <v>169.99</v>
      </c>
    </row>
    <row r="3399" spans="1:12" x14ac:dyDescent="0.3">
      <c r="A3399" t="s">
        <v>5091</v>
      </c>
      <c r="B3399">
        <v>1</v>
      </c>
      <c r="C3399">
        <v>7</v>
      </c>
      <c r="D3399">
        <v>2018</v>
      </c>
      <c r="E3399" t="s">
        <v>892</v>
      </c>
      <c r="F3399" t="s">
        <v>30</v>
      </c>
      <c r="G3399" t="s">
        <v>3900</v>
      </c>
      <c r="H3399" t="s">
        <v>60</v>
      </c>
      <c r="I3399" t="s">
        <v>61</v>
      </c>
      <c r="J3399" t="s">
        <v>1389</v>
      </c>
      <c r="K3399" t="s">
        <v>26</v>
      </c>
      <c r="L3399">
        <v>25.92</v>
      </c>
    </row>
    <row r="3400" spans="1:12" x14ac:dyDescent="0.3">
      <c r="A3400" t="s">
        <v>5092</v>
      </c>
      <c r="B3400">
        <v>21</v>
      </c>
      <c r="C3400">
        <v>11</v>
      </c>
      <c r="D3400">
        <v>2015</v>
      </c>
      <c r="E3400" t="s">
        <v>235</v>
      </c>
      <c r="F3400" t="s">
        <v>30</v>
      </c>
      <c r="G3400" t="s">
        <v>5093</v>
      </c>
      <c r="H3400" t="s">
        <v>23</v>
      </c>
      <c r="I3400" t="s">
        <v>15</v>
      </c>
      <c r="J3400" t="s">
        <v>1985</v>
      </c>
      <c r="K3400" t="s">
        <v>41</v>
      </c>
      <c r="L3400">
        <v>36.99</v>
      </c>
    </row>
    <row r="3401" spans="1:12" x14ac:dyDescent="0.3">
      <c r="A3401" t="s">
        <v>5092</v>
      </c>
      <c r="B3401">
        <v>21</v>
      </c>
      <c r="C3401">
        <v>11</v>
      </c>
      <c r="D3401">
        <v>2015</v>
      </c>
      <c r="E3401" t="s">
        <v>235</v>
      </c>
      <c r="F3401" t="s">
        <v>30</v>
      </c>
      <c r="G3401" t="s">
        <v>5093</v>
      </c>
      <c r="H3401" t="s">
        <v>23</v>
      </c>
      <c r="I3401" t="s">
        <v>15</v>
      </c>
      <c r="J3401" t="s">
        <v>3263</v>
      </c>
      <c r="K3401" t="s">
        <v>26</v>
      </c>
      <c r="L3401">
        <v>629.1</v>
      </c>
    </row>
    <row r="3402" spans="1:12" x14ac:dyDescent="0.3">
      <c r="A3402" t="s">
        <v>5092</v>
      </c>
      <c r="B3402">
        <v>21</v>
      </c>
      <c r="C3402">
        <v>11</v>
      </c>
      <c r="D3402">
        <v>2015</v>
      </c>
      <c r="E3402" t="s">
        <v>235</v>
      </c>
      <c r="F3402" t="s">
        <v>30</v>
      </c>
      <c r="G3402" t="s">
        <v>5093</v>
      </c>
      <c r="H3402" t="s">
        <v>23</v>
      </c>
      <c r="I3402" t="s">
        <v>15</v>
      </c>
      <c r="J3402" t="s">
        <v>1590</v>
      </c>
      <c r="K3402" t="s">
        <v>26</v>
      </c>
      <c r="L3402">
        <v>193.95</v>
      </c>
    </row>
    <row r="3403" spans="1:12" x14ac:dyDescent="0.3">
      <c r="A3403" t="s">
        <v>5092</v>
      </c>
      <c r="B3403">
        <v>21</v>
      </c>
      <c r="C3403">
        <v>11</v>
      </c>
      <c r="D3403">
        <v>2015</v>
      </c>
      <c r="E3403" t="s">
        <v>235</v>
      </c>
      <c r="F3403" t="s">
        <v>30</v>
      </c>
      <c r="G3403" t="s">
        <v>5093</v>
      </c>
      <c r="H3403" t="s">
        <v>23</v>
      </c>
      <c r="I3403" t="s">
        <v>15</v>
      </c>
      <c r="J3403" t="s">
        <v>39</v>
      </c>
      <c r="K3403" t="s">
        <v>26</v>
      </c>
      <c r="L3403">
        <v>5.46</v>
      </c>
    </row>
    <row r="3404" spans="1:12" x14ac:dyDescent="0.3">
      <c r="A3404" t="s">
        <v>5094</v>
      </c>
      <c r="B3404">
        <v>4</v>
      </c>
      <c r="C3404">
        <v>5</v>
      </c>
      <c r="D3404">
        <v>2016</v>
      </c>
      <c r="E3404" t="s">
        <v>197</v>
      </c>
      <c r="F3404" t="s">
        <v>119</v>
      </c>
      <c r="G3404" t="s">
        <v>971</v>
      </c>
      <c r="H3404" t="s">
        <v>23</v>
      </c>
      <c r="I3404" t="s">
        <v>61</v>
      </c>
      <c r="J3404" t="s">
        <v>2166</v>
      </c>
      <c r="K3404" t="s">
        <v>17</v>
      </c>
      <c r="L3404">
        <v>22.288</v>
      </c>
    </row>
    <row r="3405" spans="1:12" x14ac:dyDescent="0.3">
      <c r="A3405" t="s">
        <v>5095</v>
      </c>
      <c r="B3405">
        <v>29</v>
      </c>
      <c r="C3405">
        <v>5</v>
      </c>
      <c r="D3405">
        <v>2018</v>
      </c>
      <c r="E3405" t="s">
        <v>4046</v>
      </c>
      <c r="F3405" t="s">
        <v>30</v>
      </c>
      <c r="G3405" t="s">
        <v>3327</v>
      </c>
      <c r="H3405" t="s">
        <v>14</v>
      </c>
      <c r="I3405" t="s">
        <v>61</v>
      </c>
      <c r="J3405" t="s">
        <v>5096</v>
      </c>
      <c r="K3405" t="s">
        <v>17</v>
      </c>
      <c r="L3405">
        <v>65.424000000000007</v>
      </c>
    </row>
    <row r="3406" spans="1:12" x14ac:dyDescent="0.3">
      <c r="A3406" t="s">
        <v>5097</v>
      </c>
      <c r="B3406">
        <v>17</v>
      </c>
      <c r="C3406">
        <v>10</v>
      </c>
      <c r="D3406">
        <v>2016</v>
      </c>
      <c r="E3406" t="s">
        <v>1949</v>
      </c>
      <c r="F3406" t="s">
        <v>930</v>
      </c>
      <c r="G3406" t="s">
        <v>3153</v>
      </c>
      <c r="H3406" t="s">
        <v>14</v>
      </c>
      <c r="I3406" t="s">
        <v>24</v>
      </c>
      <c r="J3406" t="s">
        <v>140</v>
      </c>
      <c r="K3406" t="s">
        <v>26</v>
      </c>
      <c r="L3406">
        <v>77.88</v>
      </c>
    </row>
    <row r="3407" spans="1:12" x14ac:dyDescent="0.3">
      <c r="A3407" t="s">
        <v>5098</v>
      </c>
      <c r="B3407">
        <v>23</v>
      </c>
      <c r="C3407">
        <v>4</v>
      </c>
      <c r="D3407">
        <v>2015</v>
      </c>
      <c r="E3407" t="s">
        <v>5099</v>
      </c>
      <c r="F3407" t="s">
        <v>30</v>
      </c>
      <c r="G3407" t="s">
        <v>4988</v>
      </c>
      <c r="H3407" t="s">
        <v>60</v>
      </c>
      <c r="I3407" t="s">
        <v>90</v>
      </c>
      <c r="J3407" t="s">
        <v>673</v>
      </c>
      <c r="K3407" t="s">
        <v>17</v>
      </c>
      <c r="L3407">
        <v>281.37200000000001</v>
      </c>
    </row>
    <row r="3408" spans="1:12" x14ac:dyDescent="0.3">
      <c r="A3408" t="s">
        <v>5098</v>
      </c>
      <c r="B3408">
        <v>23</v>
      </c>
      <c r="C3408">
        <v>4</v>
      </c>
      <c r="D3408">
        <v>2015</v>
      </c>
      <c r="E3408" t="s">
        <v>5099</v>
      </c>
      <c r="F3408" t="s">
        <v>30</v>
      </c>
      <c r="G3408" t="s">
        <v>4988</v>
      </c>
      <c r="H3408" t="s">
        <v>60</v>
      </c>
      <c r="I3408" t="s">
        <v>90</v>
      </c>
      <c r="J3408" t="s">
        <v>673</v>
      </c>
      <c r="K3408" t="s">
        <v>17</v>
      </c>
      <c r="L3408">
        <v>281.37200000000001</v>
      </c>
    </row>
    <row r="3409" spans="1:12" x14ac:dyDescent="0.3">
      <c r="A3409" t="s">
        <v>5098</v>
      </c>
      <c r="B3409">
        <v>23</v>
      </c>
      <c r="C3409">
        <v>4</v>
      </c>
      <c r="D3409">
        <v>2015</v>
      </c>
      <c r="E3409" t="s">
        <v>5099</v>
      </c>
      <c r="F3409" t="s">
        <v>30</v>
      </c>
      <c r="G3409" t="s">
        <v>4988</v>
      </c>
      <c r="H3409" t="s">
        <v>60</v>
      </c>
      <c r="I3409" t="s">
        <v>90</v>
      </c>
      <c r="J3409" t="s">
        <v>2187</v>
      </c>
      <c r="K3409" t="s">
        <v>26</v>
      </c>
      <c r="L3409">
        <v>7.4880000000000004</v>
      </c>
    </row>
    <row r="3410" spans="1:12" x14ac:dyDescent="0.3">
      <c r="A3410" t="s">
        <v>5098</v>
      </c>
      <c r="B3410">
        <v>23</v>
      </c>
      <c r="C3410">
        <v>4</v>
      </c>
      <c r="D3410">
        <v>2015</v>
      </c>
      <c r="E3410" t="s">
        <v>5099</v>
      </c>
      <c r="F3410" t="s">
        <v>30</v>
      </c>
      <c r="G3410" t="s">
        <v>4988</v>
      </c>
      <c r="H3410" t="s">
        <v>60</v>
      </c>
      <c r="I3410" t="s">
        <v>90</v>
      </c>
      <c r="J3410" t="s">
        <v>2289</v>
      </c>
      <c r="K3410" t="s">
        <v>17</v>
      </c>
      <c r="L3410">
        <v>22.335999999999999</v>
      </c>
    </row>
    <row r="3411" spans="1:12" x14ac:dyDescent="0.3">
      <c r="A3411" t="s">
        <v>5100</v>
      </c>
      <c r="B3411">
        <v>30</v>
      </c>
      <c r="C3411">
        <v>4</v>
      </c>
      <c r="D3411">
        <v>2018</v>
      </c>
      <c r="E3411" t="s">
        <v>3288</v>
      </c>
      <c r="F3411" t="s">
        <v>30</v>
      </c>
      <c r="G3411" t="s">
        <v>1401</v>
      </c>
      <c r="H3411" t="s">
        <v>14</v>
      </c>
      <c r="I3411" t="s">
        <v>90</v>
      </c>
      <c r="J3411" t="s">
        <v>1411</v>
      </c>
      <c r="K3411" t="s">
        <v>26</v>
      </c>
      <c r="L3411">
        <v>10.368</v>
      </c>
    </row>
    <row r="3412" spans="1:12" x14ac:dyDescent="0.3">
      <c r="A3412" t="s">
        <v>5101</v>
      </c>
      <c r="B3412">
        <v>20</v>
      </c>
      <c r="C3412">
        <v>9</v>
      </c>
      <c r="D3412">
        <v>2017</v>
      </c>
      <c r="E3412" t="s">
        <v>2737</v>
      </c>
      <c r="F3412" t="s">
        <v>30</v>
      </c>
      <c r="G3412" t="s">
        <v>4244</v>
      </c>
      <c r="H3412" t="s">
        <v>23</v>
      </c>
      <c r="I3412" t="s">
        <v>24</v>
      </c>
      <c r="J3412" t="s">
        <v>4866</v>
      </c>
      <c r="K3412" t="s">
        <v>26</v>
      </c>
      <c r="L3412">
        <v>65.790000000000006</v>
      </c>
    </row>
    <row r="3413" spans="1:12" x14ac:dyDescent="0.3">
      <c r="A3413" t="s">
        <v>5101</v>
      </c>
      <c r="B3413">
        <v>20</v>
      </c>
      <c r="C3413">
        <v>9</v>
      </c>
      <c r="D3413">
        <v>2017</v>
      </c>
      <c r="E3413" t="s">
        <v>2737</v>
      </c>
      <c r="F3413" t="s">
        <v>30</v>
      </c>
      <c r="G3413" t="s">
        <v>4244</v>
      </c>
      <c r="H3413" t="s">
        <v>23</v>
      </c>
      <c r="I3413" t="s">
        <v>24</v>
      </c>
      <c r="J3413" t="s">
        <v>55</v>
      </c>
      <c r="K3413" t="s">
        <v>26</v>
      </c>
      <c r="L3413">
        <v>271.98399999999998</v>
      </c>
    </row>
    <row r="3414" spans="1:12" x14ac:dyDescent="0.3">
      <c r="A3414" t="s">
        <v>5101</v>
      </c>
      <c r="B3414">
        <v>20</v>
      </c>
      <c r="C3414">
        <v>9</v>
      </c>
      <c r="D3414">
        <v>2017</v>
      </c>
      <c r="E3414" t="s">
        <v>2737</v>
      </c>
      <c r="F3414" t="s">
        <v>30</v>
      </c>
      <c r="G3414" t="s">
        <v>4244</v>
      </c>
      <c r="H3414" t="s">
        <v>23</v>
      </c>
      <c r="I3414" t="s">
        <v>24</v>
      </c>
      <c r="J3414" t="s">
        <v>413</v>
      </c>
      <c r="K3414" t="s">
        <v>26</v>
      </c>
      <c r="L3414">
        <v>11.76</v>
      </c>
    </row>
    <row r="3415" spans="1:12" x14ac:dyDescent="0.3">
      <c r="A3415" t="s">
        <v>5101</v>
      </c>
      <c r="B3415">
        <v>20</v>
      </c>
      <c r="C3415">
        <v>9</v>
      </c>
      <c r="D3415">
        <v>2017</v>
      </c>
      <c r="E3415" t="s">
        <v>2737</v>
      </c>
      <c r="F3415" t="s">
        <v>30</v>
      </c>
      <c r="G3415" t="s">
        <v>4244</v>
      </c>
      <c r="H3415" t="s">
        <v>23</v>
      </c>
      <c r="I3415" t="s">
        <v>24</v>
      </c>
      <c r="J3415" t="s">
        <v>4475</v>
      </c>
      <c r="K3415" t="s">
        <v>26</v>
      </c>
      <c r="L3415">
        <v>77.52</v>
      </c>
    </row>
    <row r="3416" spans="1:12" x14ac:dyDescent="0.3">
      <c r="A3416" t="s">
        <v>5101</v>
      </c>
      <c r="B3416">
        <v>20</v>
      </c>
      <c r="C3416">
        <v>9</v>
      </c>
      <c r="D3416">
        <v>2017</v>
      </c>
      <c r="E3416" t="s">
        <v>2737</v>
      </c>
      <c r="F3416" t="s">
        <v>30</v>
      </c>
      <c r="G3416" t="s">
        <v>4244</v>
      </c>
      <c r="H3416" t="s">
        <v>23</v>
      </c>
      <c r="I3416" t="s">
        <v>24</v>
      </c>
      <c r="J3416" t="s">
        <v>2968</v>
      </c>
      <c r="K3416" t="s">
        <v>26</v>
      </c>
      <c r="L3416">
        <v>48.64</v>
      </c>
    </row>
    <row r="3417" spans="1:12" x14ac:dyDescent="0.3">
      <c r="A3417" t="s">
        <v>5102</v>
      </c>
      <c r="B3417">
        <v>2</v>
      </c>
      <c r="C3417">
        <v>9</v>
      </c>
      <c r="D3417">
        <v>2017</v>
      </c>
      <c r="E3417" t="s">
        <v>307</v>
      </c>
      <c r="F3417" t="s">
        <v>930</v>
      </c>
      <c r="G3417" t="s">
        <v>1233</v>
      </c>
      <c r="H3417" t="s">
        <v>14</v>
      </c>
      <c r="I3417" t="s">
        <v>61</v>
      </c>
      <c r="J3417" t="s">
        <v>3292</v>
      </c>
      <c r="K3417" t="s">
        <v>26</v>
      </c>
      <c r="L3417">
        <v>1.81</v>
      </c>
    </row>
    <row r="3418" spans="1:12" x14ac:dyDescent="0.3">
      <c r="A3418" t="s">
        <v>5102</v>
      </c>
      <c r="B3418">
        <v>2</v>
      </c>
      <c r="C3418">
        <v>9</v>
      </c>
      <c r="D3418">
        <v>2017</v>
      </c>
      <c r="E3418" t="s">
        <v>307</v>
      </c>
      <c r="F3418" t="s">
        <v>930</v>
      </c>
      <c r="G3418" t="s">
        <v>1233</v>
      </c>
      <c r="H3418" t="s">
        <v>14</v>
      </c>
      <c r="I3418" t="s">
        <v>61</v>
      </c>
      <c r="J3418" t="s">
        <v>2704</v>
      </c>
      <c r="K3418" t="s">
        <v>26</v>
      </c>
      <c r="L3418">
        <v>8.26</v>
      </c>
    </row>
    <row r="3419" spans="1:12" x14ac:dyDescent="0.3">
      <c r="A3419" t="s">
        <v>5103</v>
      </c>
      <c r="B3419">
        <v>27</v>
      </c>
      <c r="C3419">
        <v>4</v>
      </c>
      <c r="D3419">
        <v>2016</v>
      </c>
      <c r="E3419" t="s">
        <v>222</v>
      </c>
      <c r="F3419" t="s">
        <v>30</v>
      </c>
      <c r="G3419" t="s">
        <v>4813</v>
      </c>
      <c r="H3419" t="s">
        <v>60</v>
      </c>
      <c r="I3419" t="s">
        <v>24</v>
      </c>
      <c r="J3419" t="s">
        <v>2731</v>
      </c>
      <c r="K3419" t="s">
        <v>26</v>
      </c>
      <c r="L3419">
        <v>43.56</v>
      </c>
    </row>
    <row r="3420" spans="1:12" x14ac:dyDescent="0.3">
      <c r="A3420" t="s">
        <v>5103</v>
      </c>
      <c r="B3420">
        <v>27</v>
      </c>
      <c r="C3420">
        <v>4</v>
      </c>
      <c r="D3420">
        <v>2016</v>
      </c>
      <c r="E3420" t="s">
        <v>222</v>
      </c>
      <c r="F3420" t="s">
        <v>30</v>
      </c>
      <c r="G3420" t="s">
        <v>4813</v>
      </c>
      <c r="H3420" t="s">
        <v>60</v>
      </c>
      <c r="I3420" t="s">
        <v>24</v>
      </c>
      <c r="J3420" t="s">
        <v>1425</v>
      </c>
      <c r="K3420" t="s">
        <v>26</v>
      </c>
      <c r="L3420">
        <v>5.84</v>
      </c>
    </row>
    <row r="3421" spans="1:12" x14ac:dyDescent="0.3">
      <c r="A3421" t="s">
        <v>5104</v>
      </c>
      <c r="B3421">
        <v>6</v>
      </c>
      <c r="C3421">
        <v>9</v>
      </c>
      <c r="D3421">
        <v>2016</v>
      </c>
      <c r="E3421" t="s">
        <v>5105</v>
      </c>
      <c r="F3421" t="s">
        <v>30</v>
      </c>
      <c r="G3421" t="s">
        <v>1565</v>
      </c>
      <c r="H3421" t="s">
        <v>60</v>
      </c>
      <c r="I3421" t="s">
        <v>90</v>
      </c>
      <c r="J3421" t="s">
        <v>1918</v>
      </c>
      <c r="K3421" t="s">
        <v>17</v>
      </c>
      <c r="L3421">
        <v>271.76400000000001</v>
      </c>
    </row>
    <row r="3422" spans="1:12" x14ac:dyDescent="0.3">
      <c r="A3422" t="s">
        <v>5106</v>
      </c>
      <c r="B3422">
        <v>28</v>
      </c>
      <c r="C3422">
        <v>5</v>
      </c>
      <c r="D3422">
        <v>2017</v>
      </c>
      <c r="E3422" t="s">
        <v>4910</v>
      </c>
      <c r="F3422" t="s">
        <v>30</v>
      </c>
      <c r="G3422" t="s">
        <v>344</v>
      </c>
      <c r="H3422" t="s">
        <v>14</v>
      </c>
      <c r="I3422" t="s">
        <v>24</v>
      </c>
      <c r="J3422" t="s">
        <v>500</v>
      </c>
      <c r="K3422" t="s">
        <v>26</v>
      </c>
      <c r="L3422">
        <v>262.24</v>
      </c>
    </row>
    <row r="3423" spans="1:12" x14ac:dyDescent="0.3">
      <c r="A3423" t="s">
        <v>5106</v>
      </c>
      <c r="B3423">
        <v>28</v>
      </c>
      <c r="C3423">
        <v>5</v>
      </c>
      <c r="D3423">
        <v>2017</v>
      </c>
      <c r="E3423" t="s">
        <v>4910</v>
      </c>
      <c r="F3423" t="s">
        <v>30</v>
      </c>
      <c r="G3423" t="s">
        <v>344</v>
      </c>
      <c r="H3423" t="s">
        <v>14</v>
      </c>
      <c r="I3423" t="s">
        <v>24</v>
      </c>
      <c r="J3423" t="s">
        <v>3962</v>
      </c>
      <c r="K3423" t="s">
        <v>26</v>
      </c>
      <c r="L3423">
        <v>182.72</v>
      </c>
    </row>
    <row r="3424" spans="1:12" x14ac:dyDescent="0.3">
      <c r="A3424" t="s">
        <v>5106</v>
      </c>
      <c r="B3424">
        <v>28</v>
      </c>
      <c r="C3424">
        <v>5</v>
      </c>
      <c r="D3424">
        <v>2017</v>
      </c>
      <c r="E3424" t="s">
        <v>4910</v>
      </c>
      <c r="F3424" t="s">
        <v>30</v>
      </c>
      <c r="G3424" t="s">
        <v>344</v>
      </c>
      <c r="H3424" t="s">
        <v>14</v>
      </c>
      <c r="I3424" t="s">
        <v>24</v>
      </c>
      <c r="J3424" t="s">
        <v>3690</v>
      </c>
      <c r="K3424" t="s">
        <v>41</v>
      </c>
      <c r="L3424">
        <v>131.6</v>
      </c>
    </row>
    <row r="3425" spans="1:12" x14ac:dyDescent="0.3">
      <c r="A3425" t="s">
        <v>5106</v>
      </c>
      <c r="B3425">
        <v>28</v>
      </c>
      <c r="C3425">
        <v>5</v>
      </c>
      <c r="D3425">
        <v>2017</v>
      </c>
      <c r="E3425" t="s">
        <v>4910</v>
      </c>
      <c r="F3425" t="s">
        <v>30</v>
      </c>
      <c r="G3425" t="s">
        <v>344</v>
      </c>
      <c r="H3425" t="s">
        <v>14</v>
      </c>
      <c r="I3425" t="s">
        <v>24</v>
      </c>
      <c r="J3425" t="s">
        <v>79</v>
      </c>
      <c r="K3425" t="s">
        <v>26</v>
      </c>
      <c r="L3425">
        <v>22.72</v>
      </c>
    </row>
    <row r="3426" spans="1:12" x14ac:dyDescent="0.3">
      <c r="A3426" t="s">
        <v>5106</v>
      </c>
      <c r="B3426">
        <v>28</v>
      </c>
      <c r="C3426">
        <v>5</v>
      </c>
      <c r="D3426">
        <v>2017</v>
      </c>
      <c r="E3426" t="s">
        <v>4910</v>
      </c>
      <c r="F3426" t="s">
        <v>30</v>
      </c>
      <c r="G3426" t="s">
        <v>344</v>
      </c>
      <c r="H3426" t="s">
        <v>14</v>
      </c>
      <c r="I3426" t="s">
        <v>24</v>
      </c>
      <c r="J3426" t="s">
        <v>4868</v>
      </c>
      <c r="K3426" t="s">
        <v>41</v>
      </c>
      <c r="L3426">
        <v>558.4</v>
      </c>
    </row>
    <row r="3427" spans="1:12" x14ac:dyDescent="0.3">
      <c r="A3427" t="s">
        <v>5107</v>
      </c>
      <c r="B3427">
        <v>24</v>
      </c>
      <c r="C3427">
        <v>9</v>
      </c>
      <c r="D3427">
        <v>2016</v>
      </c>
      <c r="E3427" t="s">
        <v>749</v>
      </c>
      <c r="F3427" t="s">
        <v>30</v>
      </c>
      <c r="G3427" t="s">
        <v>2308</v>
      </c>
      <c r="H3427" t="s">
        <v>60</v>
      </c>
      <c r="I3427" t="s">
        <v>61</v>
      </c>
      <c r="J3427" t="s">
        <v>110</v>
      </c>
      <c r="K3427" t="s">
        <v>26</v>
      </c>
      <c r="L3427">
        <v>15.24</v>
      </c>
    </row>
    <row r="3428" spans="1:12" x14ac:dyDescent="0.3">
      <c r="A3428" t="s">
        <v>5107</v>
      </c>
      <c r="B3428">
        <v>24</v>
      </c>
      <c r="C3428">
        <v>9</v>
      </c>
      <c r="D3428">
        <v>2016</v>
      </c>
      <c r="E3428" t="s">
        <v>749</v>
      </c>
      <c r="F3428" t="s">
        <v>30</v>
      </c>
      <c r="G3428" t="s">
        <v>2308</v>
      </c>
      <c r="H3428" t="s">
        <v>60</v>
      </c>
      <c r="I3428" t="s">
        <v>61</v>
      </c>
      <c r="J3428" t="s">
        <v>3527</v>
      </c>
      <c r="K3428" t="s">
        <v>17</v>
      </c>
      <c r="L3428">
        <v>1408.1</v>
      </c>
    </row>
    <row r="3429" spans="1:12" x14ac:dyDescent="0.3">
      <c r="A3429" t="s">
        <v>5108</v>
      </c>
      <c r="B3429">
        <v>3</v>
      </c>
      <c r="C3429">
        <v>7</v>
      </c>
      <c r="D3429">
        <v>2018</v>
      </c>
      <c r="E3429" t="s">
        <v>565</v>
      </c>
      <c r="F3429" t="s">
        <v>12</v>
      </c>
      <c r="G3429" t="s">
        <v>2846</v>
      </c>
      <c r="H3429" t="s">
        <v>60</v>
      </c>
      <c r="I3429" t="s">
        <v>90</v>
      </c>
      <c r="J3429" t="s">
        <v>5109</v>
      </c>
      <c r="K3429" t="s">
        <v>26</v>
      </c>
      <c r="L3429">
        <v>32.896000000000001</v>
      </c>
    </row>
    <row r="3430" spans="1:12" x14ac:dyDescent="0.3">
      <c r="A3430" t="s">
        <v>5108</v>
      </c>
      <c r="B3430">
        <v>3</v>
      </c>
      <c r="C3430">
        <v>7</v>
      </c>
      <c r="D3430">
        <v>2018</v>
      </c>
      <c r="E3430" t="s">
        <v>565</v>
      </c>
      <c r="F3430" t="s">
        <v>12</v>
      </c>
      <c r="G3430" t="s">
        <v>2846</v>
      </c>
      <c r="H3430" t="s">
        <v>60</v>
      </c>
      <c r="I3430" t="s">
        <v>90</v>
      </c>
      <c r="J3430" t="s">
        <v>1040</v>
      </c>
      <c r="K3430" t="s">
        <v>17</v>
      </c>
      <c r="L3430">
        <v>215.148</v>
      </c>
    </row>
    <row r="3431" spans="1:12" x14ac:dyDescent="0.3">
      <c r="A3431" t="s">
        <v>5108</v>
      </c>
      <c r="B3431">
        <v>3</v>
      </c>
      <c r="C3431">
        <v>7</v>
      </c>
      <c r="D3431">
        <v>2018</v>
      </c>
      <c r="E3431" t="s">
        <v>565</v>
      </c>
      <c r="F3431" t="s">
        <v>12</v>
      </c>
      <c r="G3431" t="s">
        <v>2846</v>
      </c>
      <c r="H3431" t="s">
        <v>60</v>
      </c>
      <c r="I3431" t="s">
        <v>90</v>
      </c>
      <c r="J3431" t="s">
        <v>4462</v>
      </c>
      <c r="K3431" t="s">
        <v>26</v>
      </c>
      <c r="L3431">
        <v>30.96</v>
      </c>
    </row>
    <row r="3432" spans="1:12" x14ac:dyDescent="0.3">
      <c r="A3432" t="s">
        <v>5110</v>
      </c>
      <c r="B3432">
        <v>8</v>
      </c>
      <c r="C3432">
        <v>12</v>
      </c>
      <c r="D3432">
        <v>2018</v>
      </c>
      <c r="E3432" t="s">
        <v>228</v>
      </c>
      <c r="F3432" t="s">
        <v>119</v>
      </c>
      <c r="G3432" t="s">
        <v>1023</v>
      </c>
      <c r="H3432" t="s">
        <v>14</v>
      </c>
      <c r="I3432" t="s">
        <v>24</v>
      </c>
      <c r="J3432" t="s">
        <v>962</v>
      </c>
      <c r="K3432" t="s">
        <v>26</v>
      </c>
      <c r="L3432">
        <v>29.79</v>
      </c>
    </row>
    <row r="3433" spans="1:12" x14ac:dyDescent="0.3">
      <c r="A3433" t="s">
        <v>5110</v>
      </c>
      <c r="B3433">
        <v>8</v>
      </c>
      <c r="C3433">
        <v>12</v>
      </c>
      <c r="D3433">
        <v>2018</v>
      </c>
      <c r="E3433" t="s">
        <v>228</v>
      </c>
      <c r="F3433" t="s">
        <v>119</v>
      </c>
      <c r="G3433" t="s">
        <v>1023</v>
      </c>
      <c r="H3433" t="s">
        <v>14</v>
      </c>
      <c r="I3433" t="s">
        <v>24</v>
      </c>
      <c r="J3433" t="s">
        <v>5111</v>
      </c>
      <c r="K3433" t="s">
        <v>17</v>
      </c>
      <c r="L3433">
        <v>128.9</v>
      </c>
    </row>
    <row r="3434" spans="1:12" x14ac:dyDescent="0.3">
      <c r="A3434" t="s">
        <v>5110</v>
      </c>
      <c r="B3434">
        <v>8</v>
      </c>
      <c r="C3434">
        <v>12</v>
      </c>
      <c r="D3434">
        <v>2018</v>
      </c>
      <c r="E3434" t="s">
        <v>228</v>
      </c>
      <c r="F3434" t="s">
        <v>119</v>
      </c>
      <c r="G3434" t="s">
        <v>1023</v>
      </c>
      <c r="H3434" t="s">
        <v>14</v>
      </c>
      <c r="I3434" t="s">
        <v>24</v>
      </c>
      <c r="J3434" t="s">
        <v>1895</v>
      </c>
      <c r="K3434" t="s">
        <v>26</v>
      </c>
      <c r="L3434">
        <v>60.12</v>
      </c>
    </row>
    <row r="3435" spans="1:12" x14ac:dyDescent="0.3">
      <c r="A3435" t="s">
        <v>5112</v>
      </c>
      <c r="B3435">
        <v>5</v>
      </c>
      <c r="C3435">
        <v>12</v>
      </c>
      <c r="D3435">
        <v>2018</v>
      </c>
      <c r="E3435" t="s">
        <v>228</v>
      </c>
      <c r="F3435" t="s">
        <v>30</v>
      </c>
      <c r="G3435" t="s">
        <v>1648</v>
      </c>
      <c r="H3435" t="s">
        <v>14</v>
      </c>
      <c r="I3435" t="s">
        <v>24</v>
      </c>
      <c r="J3435" t="s">
        <v>4197</v>
      </c>
      <c r="K3435" t="s">
        <v>26</v>
      </c>
      <c r="L3435">
        <v>24.815999999999999</v>
      </c>
    </row>
    <row r="3436" spans="1:12" x14ac:dyDescent="0.3">
      <c r="A3436" t="s">
        <v>5112</v>
      </c>
      <c r="B3436">
        <v>5</v>
      </c>
      <c r="C3436">
        <v>12</v>
      </c>
      <c r="D3436">
        <v>2018</v>
      </c>
      <c r="E3436" t="s">
        <v>228</v>
      </c>
      <c r="F3436" t="s">
        <v>30</v>
      </c>
      <c r="G3436" t="s">
        <v>1648</v>
      </c>
      <c r="H3436" t="s">
        <v>14</v>
      </c>
      <c r="I3436" t="s">
        <v>24</v>
      </c>
      <c r="J3436" t="s">
        <v>2187</v>
      </c>
      <c r="K3436" t="s">
        <v>26</v>
      </c>
      <c r="L3436">
        <v>14.976000000000001</v>
      </c>
    </row>
    <row r="3437" spans="1:12" x14ac:dyDescent="0.3">
      <c r="A3437" t="s">
        <v>5113</v>
      </c>
      <c r="B3437">
        <v>27</v>
      </c>
      <c r="C3437">
        <v>9</v>
      </c>
      <c r="D3437">
        <v>2016</v>
      </c>
      <c r="E3437" t="s">
        <v>3268</v>
      </c>
      <c r="F3437" t="s">
        <v>119</v>
      </c>
      <c r="G3437" t="s">
        <v>2446</v>
      </c>
      <c r="H3437" t="s">
        <v>14</v>
      </c>
      <c r="I3437" t="s">
        <v>61</v>
      </c>
      <c r="J3437" t="s">
        <v>1252</v>
      </c>
      <c r="K3437" t="s">
        <v>26</v>
      </c>
      <c r="L3437">
        <v>15.08</v>
      </c>
    </row>
    <row r="3438" spans="1:12" x14ac:dyDescent="0.3">
      <c r="A3438" t="s">
        <v>5113</v>
      </c>
      <c r="B3438">
        <v>27</v>
      </c>
      <c r="C3438">
        <v>9</v>
      </c>
      <c r="D3438">
        <v>2016</v>
      </c>
      <c r="E3438" t="s">
        <v>3268</v>
      </c>
      <c r="F3438" t="s">
        <v>119</v>
      </c>
      <c r="G3438" t="s">
        <v>2446</v>
      </c>
      <c r="H3438" t="s">
        <v>14</v>
      </c>
      <c r="I3438" t="s">
        <v>61</v>
      </c>
      <c r="J3438" t="s">
        <v>1499</v>
      </c>
      <c r="K3438" t="s">
        <v>17</v>
      </c>
      <c r="L3438">
        <v>24.288</v>
      </c>
    </row>
    <row r="3439" spans="1:12" x14ac:dyDescent="0.3">
      <c r="A3439" t="s">
        <v>5114</v>
      </c>
      <c r="B3439">
        <v>30</v>
      </c>
      <c r="C3439">
        <v>10</v>
      </c>
      <c r="D3439">
        <v>2018</v>
      </c>
      <c r="E3439" t="s">
        <v>3039</v>
      </c>
      <c r="F3439" t="s">
        <v>930</v>
      </c>
      <c r="G3439" t="s">
        <v>2264</v>
      </c>
      <c r="H3439" t="s">
        <v>14</v>
      </c>
      <c r="I3439" t="s">
        <v>61</v>
      </c>
      <c r="J3439" t="s">
        <v>1499</v>
      </c>
      <c r="K3439" t="s">
        <v>17</v>
      </c>
      <c r="L3439">
        <v>16.192</v>
      </c>
    </row>
    <row r="3440" spans="1:12" x14ac:dyDescent="0.3">
      <c r="A3440" t="s">
        <v>5114</v>
      </c>
      <c r="B3440">
        <v>30</v>
      </c>
      <c r="C3440">
        <v>10</v>
      </c>
      <c r="D3440">
        <v>2018</v>
      </c>
      <c r="E3440" t="s">
        <v>3039</v>
      </c>
      <c r="F3440" t="s">
        <v>930</v>
      </c>
      <c r="G3440" t="s">
        <v>2264</v>
      </c>
      <c r="H3440" t="s">
        <v>14</v>
      </c>
      <c r="I3440" t="s">
        <v>61</v>
      </c>
      <c r="J3440" t="s">
        <v>1040</v>
      </c>
      <c r="K3440" t="s">
        <v>17</v>
      </c>
      <c r="L3440">
        <v>251.006</v>
      </c>
    </row>
    <row r="3441" spans="1:12" x14ac:dyDescent="0.3">
      <c r="A3441" t="s">
        <v>5114</v>
      </c>
      <c r="B3441">
        <v>30</v>
      </c>
      <c r="C3441">
        <v>10</v>
      </c>
      <c r="D3441">
        <v>2018</v>
      </c>
      <c r="E3441" t="s">
        <v>3039</v>
      </c>
      <c r="F3441" t="s">
        <v>930</v>
      </c>
      <c r="G3441" t="s">
        <v>2264</v>
      </c>
      <c r="H3441" t="s">
        <v>14</v>
      </c>
      <c r="I3441" t="s">
        <v>61</v>
      </c>
      <c r="J3441" t="s">
        <v>3012</v>
      </c>
      <c r="K3441" t="s">
        <v>26</v>
      </c>
      <c r="L3441">
        <v>54.192</v>
      </c>
    </row>
    <row r="3442" spans="1:12" x14ac:dyDescent="0.3">
      <c r="A3442" t="s">
        <v>5115</v>
      </c>
      <c r="B3442">
        <v>29</v>
      </c>
      <c r="C3442">
        <v>11</v>
      </c>
      <c r="D3442">
        <v>2016</v>
      </c>
      <c r="E3442" t="s">
        <v>189</v>
      </c>
      <c r="F3442" t="s">
        <v>930</v>
      </c>
      <c r="G3442" t="s">
        <v>1742</v>
      </c>
      <c r="H3442" t="s">
        <v>60</v>
      </c>
      <c r="I3442" t="s">
        <v>24</v>
      </c>
      <c r="J3442" t="s">
        <v>192</v>
      </c>
      <c r="K3442" t="s">
        <v>26</v>
      </c>
      <c r="L3442">
        <v>4.3040000000000003</v>
      </c>
    </row>
    <row r="3443" spans="1:12" x14ac:dyDescent="0.3">
      <c r="A3443" t="s">
        <v>5116</v>
      </c>
      <c r="B3443">
        <v>11</v>
      </c>
      <c r="C3443">
        <v>3</v>
      </c>
      <c r="D3443">
        <v>2015</v>
      </c>
      <c r="E3443" t="s">
        <v>2531</v>
      </c>
      <c r="F3443" t="s">
        <v>12</v>
      </c>
      <c r="G3443" t="s">
        <v>3796</v>
      </c>
      <c r="H3443" t="s">
        <v>14</v>
      </c>
      <c r="I3443" t="s">
        <v>90</v>
      </c>
      <c r="J3443" t="s">
        <v>1614</v>
      </c>
      <c r="K3443" t="s">
        <v>26</v>
      </c>
      <c r="L3443">
        <v>108.92</v>
      </c>
    </row>
    <row r="3444" spans="1:12" x14ac:dyDescent="0.3">
      <c r="A3444" t="s">
        <v>5117</v>
      </c>
      <c r="B3444">
        <v>19</v>
      </c>
      <c r="C3444">
        <v>11</v>
      </c>
      <c r="D3444">
        <v>2018</v>
      </c>
      <c r="E3444" t="s">
        <v>325</v>
      </c>
      <c r="F3444" t="s">
        <v>30</v>
      </c>
      <c r="G3444" t="s">
        <v>1549</v>
      </c>
      <c r="H3444" t="s">
        <v>23</v>
      </c>
      <c r="I3444" t="s">
        <v>90</v>
      </c>
      <c r="J3444" t="s">
        <v>1151</v>
      </c>
      <c r="K3444" t="s">
        <v>26</v>
      </c>
      <c r="L3444">
        <v>16.739999999999998</v>
      </c>
    </row>
    <row r="3445" spans="1:12" x14ac:dyDescent="0.3">
      <c r="A3445" t="s">
        <v>5117</v>
      </c>
      <c r="B3445">
        <v>19</v>
      </c>
      <c r="C3445">
        <v>11</v>
      </c>
      <c r="D3445">
        <v>2018</v>
      </c>
      <c r="E3445" t="s">
        <v>325</v>
      </c>
      <c r="F3445" t="s">
        <v>30</v>
      </c>
      <c r="G3445" t="s">
        <v>1549</v>
      </c>
      <c r="H3445" t="s">
        <v>23</v>
      </c>
      <c r="I3445" t="s">
        <v>90</v>
      </c>
      <c r="J3445" t="s">
        <v>2493</v>
      </c>
      <c r="K3445" t="s">
        <v>26</v>
      </c>
      <c r="L3445">
        <v>2504.7399999999998</v>
      </c>
    </row>
    <row r="3446" spans="1:12" x14ac:dyDescent="0.3">
      <c r="A3446" t="s">
        <v>5118</v>
      </c>
      <c r="B3446">
        <v>29</v>
      </c>
      <c r="C3446">
        <v>7</v>
      </c>
      <c r="D3446">
        <v>2017</v>
      </c>
      <c r="E3446" t="s">
        <v>5119</v>
      </c>
      <c r="F3446" t="s">
        <v>30</v>
      </c>
      <c r="G3446" t="s">
        <v>5120</v>
      </c>
      <c r="H3446" t="s">
        <v>23</v>
      </c>
      <c r="I3446" t="s">
        <v>90</v>
      </c>
      <c r="J3446" t="s">
        <v>156</v>
      </c>
      <c r="K3446" t="s">
        <v>26</v>
      </c>
      <c r="L3446">
        <v>84.784000000000006</v>
      </c>
    </row>
    <row r="3447" spans="1:12" x14ac:dyDescent="0.3">
      <c r="A3447" t="s">
        <v>5121</v>
      </c>
      <c r="B3447">
        <v>12</v>
      </c>
      <c r="C3447">
        <v>6</v>
      </c>
      <c r="D3447">
        <v>2016</v>
      </c>
      <c r="E3447" t="s">
        <v>4750</v>
      </c>
      <c r="F3447" t="s">
        <v>30</v>
      </c>
      <c r="G3447" t="s">
        <v>591</v>
      </c>
      <c r="H3447" t="s">
        <v>14</v>
      </c>
      <c r="I3447" t="s">
        <v>90</v>
      </c>
      <c r="J3447" t="s">
        <v>3681</v>
      </c>
      <c r="K3447" t="s">
        <v>26</v>
      </c>
      <c r="L3447">
        <v>29.9</v>
      </c>
    </row>
    <row r="3448" spans="1:12" x14ac:dyDescent="0.3">
      <c r="A3448" t="s">
        <v>5122</v>
      </c>
      <c r="B3448">
        <v>6</v>
      </c>
      <c r="C3448">
        <v>8</v>
      </c>
      <c r="D3448">
        <v>2017</v>
      </c>
      <c r="E3448" t="s">
        <v>5124</v>
      </c>
      <c r="F3448" t="s">
        <v>119</v>
      </c>
      <c r="G3448" t="s">
        <v>5125</v>
      </c>
      <c r="H3448" t="s">
        <v>23</v>
      </c>
      <c r="I3448" t="s">
        <v>90</v>
      </c>
      <c r="J3448" t="s">
        <v>758</v>
      </c>
      <c r="K3448" t="s">
        <v>26</v>
      </c>
      <c r="L3448">
        <v>70.88</v>
      </c>
    </row>
    <row r="3449" spans="1:12" x14ac:dyDescent="0.3">
      <c r="A3449" t="s">
        <v>5126</v>
      </c>
      <c r="B3449">
        <v>11</v>
      </c>
      <c r="C3449">
        <v>6</v>
      </c>
      <c r="D3449">
        <v>2018</v>
      </c>
      <c r="E3449" t="s">
        <v>888</v>
      </c>
      <c r="F3449" t="s">
        <v>30</v>
      </c>
      <c r="G3449" t="s">
        <v>4082</v>
      </c>
      <c r="H3449" t="s">
        <v>60</v>
      </c>
      <c r="I3449" t="s">
        <v>15</v>
      </c>
      <c r="J3449" t="s">
        <v>2556</v>
      </c>
      <c r="K3449" t="s">
        <v>26</v>
      </c>
      <c r="L3449">
        <v>3.76</v>
      </c>
    </row>
    <row r="3450" spans="1:12" x14ac:dyDescent="0.3">
      <c r="A3450" t="s">
        <v>5127</v>
      </c>
      <c r="B3450">
        <v>7</v>
      </c>
      <c r="C3450">
        <v>10</v>
      </c>
      <c r="D3450">
        <v>2017</v>
      </c>
      <c r="E3450" t="s">
        <v>397</v>
      </c>
      <c r="F3450" t="s">
        <v>30</v>
      </c>
      <c r="G3450" t="s">
        <v>4256</v>
      </c>
      <c r="H3450" t="s">
        <v>14</v>
      </c>
      <c r="I3450" t="s">
        <v>24</v>
      </c>
      <c r="J3450" t="s">
        <v>2435</v>
      </c>
      <c r="K3450" t="s">
        <v>26</v>
      </c>
      <c r="L3450">
        <v>27.263999999999999</v>
      </c>
    </row>
    <row r="3451" spans="1:12" x14ac:dyDescent="0.3">
      <c r="A3451" t="s">
        <v>5129</v>
      </c>
      <c r="B3451">
        <v>8</v>
      </c>
      <c r="C3451">
        <v>9</v>
      </c>
      <c r="D3451">
        <v>2015</v>
      </c>
      <c r="E3451" t="s">
        <v>497</v>
      </c>
      <c r="F3451" t="s">
        <v>30</v>
      </c>
      <c r="G3451" t="s">
        <v>3204</v>
      </c>
      <c r="H3451" t="s">
        <v>60</v>
      </c>
      <c r="I3451" t="s">
        <v>24</v>
      </c>
      <c r="J3451" t="s">
        <v>3689</v>
      </c>
      <c r="K3451" t="s">
        <v>26</v>
      </c>
      <c r="L3451">
        <v>56.65</v>
      </c>
    </row>
    <row r="3452" spans="1:12" x14ac:dyDescent="0.3">
      <c r="A3452" t="s">
        <v>5129</v>
      </c>
      <c r="B3452">
        <v>8</v>
      </c>
      <c r="C3452">
        <v>9</v>
      </c>
      <c r="D3452">
        <v>2015</v>
      </c>
      <c r="E3452" t="s">
        <v>497</v>
      </c>
      <c r="F3452" t="s">
        <v>30</v>
      </c>
      <c r="G3452" t="s">
        <v>3204</v>
      </c>
      <c r="H3452" t="s">
        <v>60</v>
      </c>
      <c r="I3452" t="s">
        <v>24</v>
      </c>
      <c r="J3452" t="s">
        <v>934</v>
      </c>
      <c r="K3452" t="s">
        <v>26</v>
      </c>
      <c r="L3452">
        <v>14.97</v>
      </c>
    </row>
    <row r="3453" spans="1:12" x14ac:dyDescent="0.3">
      <c r="A3453" t="s">
        <v>5129</v>
      </c>
      <c r="B3453">
        <v>8</v>
      </c>
      <c r="C3453">
        <v>9</v>
      </c>
      <c r="D3453">
        <v>2015</v>
      </c>
      <c r="E3453" t="s">
        <v>497</v>
      </c>
      <c r="F3453" t="s">
        <v>30</v>
      </c>
      <c r="G3453" t="s">
        <v>3204</v>
      </c>
      <c r="H3453" t="s">
        <v>60</v>
      </c>
      <c r="I3453" t="s">
        <v>24</v>
      </c>
      <c r="J3453" t="s">
        <v>403</v>
      </c>
      <c r="K3453" t="s">
        <v>26</v>
      </c>
      <c r="L3453">
        <v>4.0199999999999996</v>
      </c>
    </row>
    <row r="3454" spans="1:12" x14ac:dyDescent="0.3">
      <c r="A3454" t="s">
        <v>5130</v>
      </c>
      <c r="B3454">
        <v>16</v>
      </c>
      <c r="C3454">
        <v>3</v>
      </c>
      <c r="D3454">
        <v>2015</v>
      </c>
      <c r="E3454" t="s">
        <v>556</v>
      </c>
      <c r="F3454" t="s">
        <v>12</v>
      </c>
      <c r="G3454" t="s">
        <v>4082</v>
      </c>
      <c r="H3454" t="s">
        <v>60</v>
      </c>
      <c r="I3454" t="s">
        <v>15</v>
      </c>
      <c r="J3454" t="s">
        <v>5131</v>
      </c>
      <c r="K3454" t="s">
        <v>41</v>
      </c>
      <c r="L3454">
        <v>471.92</v>
      </c>
    </row>
    <row r="3455" spans="1:12" x14ac:dyDescent="0.3">
      <c r="A3455" t="s">
        <v>5132</v>
      </c>
      <c r="B3455">
        <v>1</v>
      </c>
      <c r="C3455">
        <v>3</v>
      </c>
      <c r="D3455">
        <v>2016</v>
      </c>
      <c r="E3455" t="s">
        <v>355</v>
      </c>
      <c r="F3455" t="s">
        <v>12</v>
      </c>
      <c r="G3455" t="s">
        <v>2927</v>
      </c>
      <c r="H3455" t="s">
        <v>14</v>
      </c>
      <c r="I3455" t="s">
        <v>15</v>
      </c>
      <c r="J3455" t="s">
        <v>2656</v>
      </c>
      <c r="K3455" t="s">
        <v>26</v>
      </c>
      <c r="L3455">
        <v>58.72</v>
      </c>
    </row>
    <row r="3456" spans="1:12" x14ac:dyDescent="0.3">
      <c r="A3456" t="s">
        <v>5134</v>
      </c>
      <c r="B3456">
        <v>9</v>
      </c>
      <c r="C3456">
        <v>7</v>
      </c>
      <c r="D3456">
        <v>2016</v>
      </c>
      <c r="E3456" t="s">
        <v>5135</v>
      </c>
      <c r="F3456" t="s">
        <v>30</v>
      </c>
      <c r="G3456" t="s">
        <v>95</v>
      </c>
      <c r="H3456" t="s">
        <v>14</v>
      </c>
      <c r="I3456" t="s">
        <v>15</v>
      </c>
      <c r="J3456" t="s">
        <v>5136</v>
      </c>
      <c r="K3456" t="s">
        <v>26</v>
      </c>
      <c r="L3456">
        <v>5.16</v>
      </c>
    </row>
    <row r="3457" spans="1:12" x14ac:dyDescent="0.3">
      <c r="A3457" t="s">
        <v>5137</v>
      </c>
      <c r="B3457">
        <v>20</v>
      </c>
      <c r="C3457">
        <v>2</v>
      </c>
      <c r="D3457">
        <v>2017</v>
      </c>
      <c r="E3457" t="s">
        <v>3182</v>
      </c>
      <c r="F3457" t="s">
        <v>30</v>
      </c>
      <c r="G3457" t="s">
        <v>709</v>
      </c>
      <c r="H3457" t="s">
        <v>14</v>
      </c>
      <c r="I3457" t="s">
        <v>15</v>
      </c>
      <c r="J3457" t="s">
        <v>5138</v>
      </c>
      <c r="K3457" t="s">
        <v>26</v>
      </c>
      <c r="L3457">
        <v>16.495999999999999</v>
      </c>
    </row>
    <row r="3458" spans="1:12" x14ac:dyDescent="0.3">
      <c r="A3458" t="s">
        <v>5139</v>
      </c>
      <c r="B3458">
        <v>16</v>
      </c>
      <c r="C3458">
        <v>9</v>
      </c>
      <c r="D3458">
        <v>2018</v>
      </c>
      <c r="E3458" t="s">
        <v>411</v>
      </c>
      <c r="F3458" t="s">
        <v>119</v>
      </c>
      <c r="G3458" t="s">
        <v>3604</v>
      </c>
      <c r="H3458" t="s">
        <v>14</v>
      </c>
      <c r="I3458" t="s">
        <v>90</v>
      </c>
      <c r="J3458" t="s">
        <v>3027</v>
      </c>
      <c r="K3458" t="s">
        <v>41</v>
      </c>
      <c r="L3458">
        <v>71.975999999999999</v>
      </c>
    </row>
    <row r="3459" spans="1:12" x14ac:dyDescent="0.3">
      <c r="A3459" t="s">
        <v>5139</v>
      </c>
      <c r="B3459">
        <v>16</v>
      </c>
      <c r="C3459">
        <v>9</v>
      </c>
      <c r="D3459">
        <v>2018</v>
      </c>
      <c r="E3459" t="s">
        <v>411</v>
      </c>
      <c r="F3459" t="s">
        <v>119</v>
      </c>
      <c r="G3459" t="s">
        <v>3604</v>
      </c>
      <c r="H3459" t="s">
        <v>14</v>
      </c>
      <c r="I3459" t="s">
        <v>90</v>
      </c>
      <c r="J3459" t="s">
        <v>4627</v>
      </c>
      <c r="K3459" t="s">
        <v>17</v>
      </c>
      <c r="L3459">
        <v>22.512</v>
      </c>
    </row>
    <row r="3460" spans="1:12" x14ac:dyDescent="0.3">
      <c r="A3460" t="s">
        <v>5139</v>
      </c>
      <c r="B3460">
        <v>16</v>
      </c>
      <c r="C3460">
        <v>9</v>
      </c>
      <c r="D3460">
        <v>2018</v>
      </c>
      <c r="E3460" t="s">
        <v>411</v>
      </c>
      <c r="F3460" t="s">
        <v>119</v>
      </c>
      <c r="G3460" t="s">
        <v>3604</v>
      </c>
      <c r="H3460" t="s">
        <v>14</v>
      </c>
      <c r="I3460" t="s">
        <v>90</v>
      </c>
      <c r="J3460" t="s">
        <v>3718</v>
      </c>
      <c r="K3460" t="s">
        <v>26</v>
      </c>
      <c r="L3460">
        <v>3.444</v>
      </c>
    </row>
    <row r="3461" spans="1:12" x14ac:dyDescent="0.3">
      <c r="A3461" t="s">
        <v>5139</v>
      </c>
      <c r="B3461">
        <v>16</v>
      </c>
      <c r="C3461">
        <v>9</v>
      </c>
      <c r="D3461">
        <v>2018</v>
      </c>
      <c r="E3461" t="s">
        <v>411</v>
      </c>
      <c r="F3461" t="s">
        <v>119</v>
      </c>
      <c r="G3461" t="s">
        <v>3604</v>
      </c>
      <c r="H3461" t="s">
        <v>14</v>
      </c>
      <c r="I3461" t="s">
        <v>90</v>
      </c>
      <c r="J3461" t="s">
        <v>3611</v>
      </c>
      <c r="K3461" t="s">
        <v>26</v>
      </c>
      <c r="L3461">
        <v>538.19399999999996</v>
      </c>
    </row>
    <row r="3462" spans="1:12" x14ac:dyDescent="0.3">
      <c r="A3462" t="s">
        <v>5139</v>
      </c>
      <c r="B3462">
        <v>16</v>
      </c>
      <c r="C3462">
        <v>9</v>
      </c>
      <c r="D3462">
        <v>2018</v>
      </c>
      <c r="E3462" t="s">
        <v>411</v>
      </c>
      <c r="F3462" t="s">
        <v>119</v>
      </c>
      <c r="G3462" t="s">
        <v>3604</v>
      </c>
      <c r="H3462" t="s">
        <v>14</v>
      </c>
      <c r="I3462" t="s">
        <v>90</v>
      </c>
      <c r="J3462" t="s">
        <v>731</v>
      </c>
      <c r="K3462" t="s">
        <v>41</v>
      </c>
      <c r="L3462">
        <v>47.984000000000002</v>
      </c>
    </row>
    <row r="3463" spans="1:12" x14ac:dyDescent="0.3">
      <c r="A3463" t="s">
        <v>5140</v>
      </c>
      <c r="B3463">
        <v>5</v>
      </c>
      <c r="C3463">
        <v>11</v>
      </c>
      <c r="D3463">
        <v>2018</v>
      </c>
      <c r="E3463" t="s">
        <v>1059</v>
      </c>
      <c r="F3463" t="s">
        <v>12</v>
      </c>
      <c r="G3463" t="s">
        <v>4072</v>
      </c>
      <c r="H3463" t="s">
        <v>23</v>
      </c>
      <c r="I3463" t="s">
        <v>61</v>
      </c>
      <c r="J3463" t="s">
        <v>995</v>
      </c>
      <c r="K3463" t="s">
        <v>41</v>
      </c>
      <c r="L3463">
        <v>492.76799999999997</v>
      </c>
    </row>
    <row r="3464" spans="1:12" x14ac:dyDescent="0.3">
      <c r="A3464" t="s">
        <v>5141</v>
      </c>
      <c r="B3464">
        <v>20</v>
      </c>
      <c r="C3464">
        <v>2</v>
      </c>
      <c r="D3464">
        <v>2016</v>
      </c>
      <c r="E3464" t="s">
        <v>4508</v>
      </c>
      <c r="F3464" t="s">
        <v>12</v>
      </c>
      <c r="G3464" t="s">
        <v>3796</v>
      </c>
      <c r="H3464" t="s">
        <v>14</v>
      </c>
      <c r="I3464" t="s">
        <v>90</v>
      </c>
      <c r="J3464" t="s">
        <v>2618</v>
      </c>
      <c r="K3464" t="s">
        <v>26</v>
      </c>
      <c r="L3464">
        <v>286.79000000000002</v>
      </c>
    </row>
    <row r="3465" spans="1:12" x14ac:dyDescent="0.3">
      <c r="A3465" t="s">
        <v>5142</v>
      </c>
      <c r="B3465">
        <v>25</v>
      </c>
      <c r="C3465">
        <v>11</v>
      </c>
      <c r="D3465">
        <v>2017</v>
      </c>
      <c r="E3465" t="s">
        <v>3948</v>
      </c>
      <c r="F3465" t="s">
        <v>30</v>
      </c>
      <c r="G3465" t="s">
        <v>5143</v>
      </c>
      <c r="H3465" t="s">
        <v>60</v>
      </c>
      <c r="I3465" t="s">
        <v>15</v>
      </c>
      <c r="J3465" t="s">
        <v>219</v>
      </c>
      <c r="K3465" t="s">
        <v>26</v>
      </c>
      <c r="L3465">
        <v>5.08</v>
      </c>
    </row>
    <row r="3466" spans="1:12" x14ac:dyDescent="0.3">
      <c r="A3466" t="s">
        <v>5144</v>
      </c>
      <c r="B3466">
        <v>3</v>
      </c>
      <c r="C3466">
        <v>12</v>
      </c>
      <c r="D3466">
        <v>2018</v>
      </c>
      <c r="E3466" t="s">
        <v>1436</v>
      </c>
      <c r="F3466" t="s">
        <v>12</v>
      </c>
      <c r="G3466" t="s">
        <v>2826</v>
      </c>
      <c r="H3466" t="s">
        <v>14</v>
      </c>
      <c r="I3466" t="s">
        <v>15</v>
      </c>
      <c r="J3466" t="s">
        <v>2576</v>
      </c>
      <c r="K3466" t="s">
        <v>41</v>
      </c>
      <c r="L3466">
        <v>47.991999999999997</v>
      </c>
    </row>
    <row r="3467" spans="1:12" x14ac:dyDescent="0.3">
      <c r="A3467" t="s">
        <v>5145</v>
      </c>
      <c r="B3467">
        <v>10</v>
      </c>
      <c r="C3467">
        <v>9</v>
      </c>
      <c r="D3467">
        <v>2016</v>
      </c>
      <c r="E3467" t="s">
        <v>1432</v>
      </c>
      <c r="F3467" t="s">
        <v>30</v>
      </c>
      <c r="G3467" t="s">
        <v>3650</v>
      </c>
      <c r="H3467" t="s">
        <v>23</v>
      </c>
      <c r="I3467" t="s">
        <v>90</v>
      </c>
      <c r="J3467" t="s">
        <v>3949</v>
      </c>
      <c r="K3467" t="s">
        <v>26</v>
      </c>
      <c r="L3467">
        <v>61.96</v>
      </c>
    </row>
    <row r="3468" spans="1:12" x14ac:dyDescent="0.3">
      <c r="A3468" t="s">
        <v>5145</v>
      </c>
      <c r="B3468">
        <v>10</v>
      </c>
      <c r="C3468">
        <v>9</v>
      </c>
      <c r="D3468">
        <v>2016</v>
      </c>
      <c r="E3468" t="s">
        <v>1432</v>
      </c>
      <c r="F3468" t="s">
        <v>30</v>
      </c>
      <c r="G3468" t="s">
        <v>3650</v>
      </c>
      <c r="H3468" t="s">
        <v>23</v>
      </c>
      <c r="I3468" t="s">
        <v>90</v>
      </c>
      <c r="J3468" t="s">
        <v>610</v>
      </c>
      <c r="K3468" t="s">
        <v>17</v>
      </c>
      <c r="L3468">
        <v>361.96</v>
      </c>
    </row>
    <row r="3469" spans="1:12" x14ac:dyDescent="0.3">
      <c r="A3469" t="s">
        <v>5145</v>
      </c>
      <c r="B3469">
        <v>10</v>
      </c>
      <c r="C3469">
        <v>9</v>
      </c>
      <c r="D3469">
        <v>2016</v>
      </c>
      <c r="E3469" t="s">
        <v>1432</v>
      </c>
      <c r="F3469" t="s">
        <v>30</v>
      </c>
      <c r="G3469" t="s">
        <v>3650</v>
      </c>
      <c r="H3469" t="s">
        <v>23</v>
      </c>
      <c r="I3469" t="s">
        <v>90</v>
      </c>
      <c r="J3469" t="s">
        <v>952</v>
      </c>
      <c r="K3469" t="s">
        <v>26</v>
      </c>
      <c r="L3469">
        <v>278.82</v>
      </c>
    </row>
    <row r="3470" spans="1:12" x14ac:dyDescent="0.3">
      <c r="A3470" t="s">
        <v>5146</v>
      </c>
      <c r="B3470">
        <v>14</v>
      </c>
      <c r="C3470">
        <v>12</v>
      </c>
      <c r="D3470">
        <v>2017</v>
      </c>
      <c r="E3470" t="s">
        <v>1708</v>
      </c>
      <c r="F3470" t="s">
        <v>30</v>
      </c>
      <c r="G3470" t="s">
        <v>1635</v>
      </c>
      <c r="H3470" t="s">
        <v>14</v>
      </c>
      <c r="I3470" t="s">
        <v>15</v>
      </c>
      <c r="J3470" t="s">
        <v>4360</v>
      </c>
      <c r="K3470" t="s">
        <v>17</v>
      </c>
      <c r="L3470">
        <v>133.38</v>
      </c>
    </row>
    <row r="3471" spans="1:12" x14ac:dyDescent="0.3">
      <c r="A3471" t="s">
        <v>5147</v>
      </c>
      <c r="B3471">
        <v>6</v>
      </c>
      <c r="C3471">
        <v>4</v>
      </c>
      <c r="D3471">
        <v>2016</v>
      </c>
      <c r="E3471" t="s">
        <v>361</v>
      </c>
      <c r="F3471" t="s">
        <v>30</v>
      </c>
      <c r="G3471" t="s">
        <v>5148</v>
      </c>
      <c r="H3471" t="s">
        <v>14</v>
      </c>
      <c r="I3471" t="s">
        <v>15</v>
      </c>
      <c r="J3471" t="s">
        <v>1970</v>
      </c>
      <c r="K3471" t="s">
        <v>26</v>
      </c>
      <c r="L3471">
        <v>47.951999999999998</v>
      </c>
    </row>
    <row r="3472" spans="1:12" x14ac:dyDescent="0.3">
      <c r="A3472" t="s">
        <v>5149</v>
      </c>
      <c r="B3472">
        <v>1</v>
      </c>
      <c r="C3472">
        <v>12</v>
      </c>
      <c r="D3472">
        <v>2017</v>
      </c>
      <c r="E3472" t="s">
        <v>52</v>
      </c>
      <c r="F3472" t="s">
        <v>30</v>
      </c>
      <c r="G3472" t="s">
        <v>3107</v>
      </c>
      <c r="H3472" t="s">
        <v>14</v>
      </c>
      <c r="I3472" t="s">
        <v>24</v>
      </c>
      <c r="J3472" t="s">
        <v>2644</v>
      </c>
      <c r="K3472" t="s">
        <v>17</v>
      </c>
      <c r="L3472">
        <v>16.739999999999998</v>
      </c>
    </row>
    <row r="3473" spans="1:12" x14ac:dyDescent="0.3">
      <c r="A3473" t="s">
        <v>5150</v>
      </c>
      <c r="B3473">
        <v>12</v>
      </c>
      <c r="C3473">
        <v>11</v>
      </c>
      <c r="D3473">
        <v>2018</v>
      </c>
      <c r="E3473" t="s">
        <v>1493</v>
      </c>
      <c r="F3473" t="s">
        <v>30</v>
      </c>
      <c r="G3473" t="s">
        <v>1509</v>
      </c>
      <c r="H3473" t="s">
        <v>23</v>
      </c>
      <c r="I3473" t="s">
        <v>90</v>
      </c>
      <c r="J3473" t="s">
        <v>2925</v>
      </c>
      <c r="K3473" t="s">
        <v>26</v>
      </c>
      <c r="L3473">
        <v>10.848000000000001</v>
      </c>
    </row>
    <row r="3474" spans="1:12" x14ac:dyDescent="0.3">
      <c r="A3474" t="s">
        <v>5150</v>
      </c>
      <c r="B3474">
        <v>12</v>
      </c>
      <c r="C3474">
        <v>11</v>
      </c>
      <c r="D3474">
        <v>2018</v>
      </c>
      <c r="E3474" t="s">
        <v>1493</v>
      </c>
      <c r="F3474" t="s">
        <v>30</v>
      </c>
      <c r="G3474" t="s">
        <v>1509</v>
      </c>
      <c r="H3474" t="s">
        <v>23</v>
      </c>
      <c r="I3474" t="s">
        <v>90</v>
      </c>
      <c r="J3474" t="s">
        <v>1620</v>
      </c>
      <c r="K3474" t="s">
        <v>41</v>
      </c>
      <c r="L3474">
        <v>18.544</v>
      </c>
    </row>
    <row r="3475" spans="1:12" x14ac:dyDescent="0.3">
      <c r="A3475" t="s">
        <v>5151</v>
      </c>
      <c r="B3475">
        <v>3</v>
      </c>
      <c r="C3475">
        <v>3</v>
      </c>
      <c r="D3475">
        <v>2018</v>
      </c>
      <c r="E3475" t="s">
        <v>2641</v>
      </c>
      <c r="F3475" t="s">
        <v>30</v>
      </c>
      <c r="G3475" t="s">
        <v>1331</v>
      </c>
      <c r="H3475" t="s">
        <v>14</v>
      </c>
      <c r="I3475" t="s">
        <v>61</v>
      </c>
      <c r="J3475" t="s">
        <v>922</v>
      </c>
      <c r="K3475" t="s">
        <v>17</v>
      </c>
      <c r="L3475">
        <v>180.98</v>
      </c>
    </row>
    <row r="3476" spans="1:12" x14ac:dyDescent="0.3">
      <c r="A3476" t="s">
        <v>5151</v>
      </c>
      <c r="B3476">
        <v>3</v>
      </c>
      <c r="C3476">
        <v>3</v>
      </c>
      <c r="D3476">
        <v>2018</v>
      </c>
      <c r="E3476" t="s">
        <v>2641</v>
      </c>
      <c r="F3476" t="s">
        <v>30</v>
      </c>
      <c r="G3476" t="s">
        <v>1331</v>
      </c>
      <c r="H3476" t="s">
        <v>14</v>
      </c>
      <c r="I3476" t="s">
        <v>61</v>
      </c>
      <c r="J3476" t="s">
        <v>3467</v>
      </c>
      <c r="K3476" t="s">
        <v>41</v>
      </c>
      <c r="L3476">
        <v>99.98</v>
      </c>
    </row>
    <row r="3477" spans="1:12" x14ac:dyDescent="0.3">
      <c r="A3477" t="s">
        <v>5152</v>
      </c>
      <c r="B3477">
        <v>27</v>
      </c>
      <c r="C3477">
        <v>11</v>
      </c>
      <c r="D3477">
        <v>2017</v>
      </c>
      <c r="E3477" t="s">
        <v>3948</v>
      </c>
      <c r="F3477" t="s">
        <v>119</v>
      </c>
      <c r="G3477" t="s">
        <v>2104</v>
      </c>
      <c r="H3477" t="s">
        <v>23</v>
      </c>
      <c r="I3477" t="s">
        <v>61</v>
      </c>
      <c r="J3477" t="s">
        <v>191</v>
      </c>
      <c r="K3477" t="s">
        <v>41</v>
      </c>
      <c r="L3477">
        <v>34.950000000000003</v>
      </c>
    </row>
    <row r="3478" spans="1:12" x14ac:dyDescent="0.3">
      <c r="A3478" t="s">
        <v>5152</v>
      </c>
      <c r="B3478">
        <v>27</v>
      </c>
      <c r="C3478">
        <v>11</v>
      </c>
      <c r="D3478">
        <v>2017</v>
      </c>
      <c r="E3478" t="s">
        <v>3948</v>
      </c>
      <c r="F3478" t="s">
        <v>119</v>
      </c>
      <c r="G3478" t="s">
        <v>2104</v>
      </c>
      <c r="H3478" t="s">
        <v>23</v>
      </c>
      <c r="I3478" t="s">
        <v>61</v>
      </c>
      <c r="J3478" t="s">
        <v>2968</v>
      </c>
      <c r="K3478" t="s">
        <v>26</v>
      </c>
      <c r="L3478">
        <v>152</v>
      </c>
    </row>
    <row r="3479" spans="1:12" x14ac:dyDescent="0.3">
      <c r="A3479" t="s">
        <v>5153</v>
      </c>
      <c r="B3479">
        <v>31</v>
      </c>
      <c r="C3479">
        <v>8</v>
      </c>
      <c r="D3479">
        <v>2015</v>
      </c>
      <c r="E3479" t="s">
        <v>2515</v>
      </c>
      <c r="F3479" t="s">
        <v>30</v>
      </c>
      <c r="G3479" t="s">
        <v>505</v>
      </c>
      <c r="H3479" t="s">
        <v>14</v>
      </c>
      <c r="I3479" t="s">
        <v>24</v>
      </c>
      <c r="J3479" t="s">
        <v>4380</v>
      </c>
      <c r="K3479" t="s">
        <v>41</v>
      </c>
      <c r="L3479">
        <v>92.52</v>
      </c>
    </row>
    <row r="3480" spans="1:12" x14ac:dyDescent="0.3">
      <c r="A3480" t="s">
        <v>5154</v>
      </c>
      <c r="B3480">
        <v>8</v>
      </c>
      <c r="C3480">
        <v>12</v>
      </c>
      <c r="D3480">
        <v>2017</v>
      </c>
      <c r="E3480" t="s">
        <v>4986</v>
      </c>
      <c r="F3480" t="s">
        <v>30</v>
      </c>
      <c r="G3480" t="s">
        <v>2591</v>
      </c>
      <c r="H3480" t="s">
        <v>23</v>
      </c>
      <c r="I3480" t="s">
        <v>24</v>
      </c>
      <c r="J3480" t="s">
        <v>77</v>
      </c>
      <c r="K3480" t="s">
        <v>26</v>
      </c>
      <c r="L3480">
        <v>8.56</v>
      </c>
    </row>
    <row r="3481" spans="1:12" x14ac:dyDescent="0.3">
      <c r="A3481" t="s">
        <v>5154</v>
      </c>
      <c r="B3481">
        <v>8</v>
      </c>
      <c r="C3481">
        <v>12</v>
      </c>
      <c r="D3481">
        <v>2017</v>
      </c>
      <c r="E3481" t="s">
        <v>4986</v>
      </c>
      <c r="F3481" t="s">
        <v>30</v>
      </c>
      <c r="G3481" t="s">
        <v>2591</v>
      </c>
      <c r="H3481" t="s">
        <v>23</v>
      </c>
      <c r="I3481" t="s">
        <v>24</v>
      </c>
      <c r="J3481" t="s">
        <v>5155</v>
      </c>
      <c r="K3481" t="s">
        <v>26</v>
      </c>
      <c r="L3481">
        <v>45.36</v>
      </c>
    </row>
    <row r="3482" spans="1:12" x14ac:dyDescent="0.3">
      <c r="A3482" t="s">
        <v>5154</v>
      </c>
      <c r="B3482">
        <v>8</v>
      </c>
      <c r="C3482">
        <v>12</v>
      </c>
      <c r="D3482">
        <v>2017</v>
      </c>
      <c r="E3482" t="s">
        <v>4986</v>
      </c>
      <c r="F3482" t="s">
        <v>30</v>
      </c>
      <c r="G3482" t="s">
        <v>2591</v>
      </c>
      <c r="H3482" t="s">
        <v>23</v>
      </c>
      <c r="I3482" t="s">
        <v>24</v>
      </c>
      <c r="J3482" t="s">
        <v>3792</v>
      </c>
      <c r="K3482" t="s">
        <v>17</v>
      </c>
      <c r="L3482">
        <v>1421.664</v>
      </c>
    </row>
    <row r="3483" spans="1:12" x14ac:dyDescent="0.3">
      <c r="A3483" t="s">
        <v>5156</v>
      </c>
      <c r="B3483">
        <v>7</v>
      </c>
      <c r="C3483">
        <v>4</v>
      </c>
      <c r="D3483">
        <v>2015</v>
      </c>
      <c r="E3483" t="s">
        <v>1998</v>
      </c>
      <c r="F3483" t="s">
        <v>119</v>
      </c>
      <c r="G3483" t="s">
        <v>1887</v>
      </c>
      <c r="H3483" t="s">
        <v>14</v>
      </c>
      <c r="I3483" t="s">
        <v>15</v>
      </c>
      <c r="J3483" t="s">
        <v>3250</v>
      </c>
      <c r="K3483" t="s">
        <v>17</v>
      </c>
      <c r="L3483">
        <v>8.9600000000000009</v>
      </c>
    </row>
    <row r="3484" spans="1:12" x14ac:dyDescent="0.3">
      <c r="A3484" t="s">
        <v>5157</v>
      </c>
      <c r="B3484">
        <v>27</v>
      </c>
      <c r="C3484">
        <v>8</v>
      </c>
      <c r="D3484">
        <v>2015</v>
      </c>
      <c r="E3484" t="s">
        <v>3272</v>
      </c>
      <c r="F3484" t="s">
        <v>119</v>
      </c>
      <c r="G3484" t="s">
        <v>3794</v>
      </c>
      <c r="H3484" t="s">
        <v>23</v>
      </c>
      <c r="I3484" t="s">
        <v>15</v>
      </c>
      <c r="J3484" t="s">
        <v>3458</v>
      </c>
      <c r="K3484" t="s">
        <v>41</v>
      </c>
      <c r="L3484">
        <v>579.95000000000005</v>
      </c>
    </row>
    <row r="3485" spans="1:12" x14ac:dyDescent="0.3">
      <c r="A3485" t="s">
        <v>5157</v>
      </c>
      <c r="B3485">
        <v>27</v>
      </c>
      <c r="C3485">
        <v>8</v>
      </c>
      <c r="D3485">
        <v>2015</v>
      </c>
      <c r="E3485" t="s">
        <v>3272</v>
      </c>
      <c r="F3485" t="s">
        <v>119</v>
      </c>
      <c r="G3485" t="s">
        <v>3794</v>
      </c>
      <c r="H3485" t="s">
        <v>23</v>
      </c>
      <c r="I3485" t="s">
        <v>15</v>
      </c>
      <c r="J3485" t="s">
        <v>3088</v>
      </c>
      <c r="K3485" t="s">
        <v>17</v>
      </c>
      <c r="L3485">
        <v>29.12</v>
      </c>
    </row>
    <row r="3486" spans="1:12" x14ac:dyDescent="0.3">
      <c r="A3486" t="s">
        <v>5157</v>
      </c>
      <c r="B3486">
        <v>27</v>
      </c>
      <c r="C3486">
        <v>8</v>
      </c>
      <c r="D3486">
        <v>2015</v>
      </c>
      <c r="E3486" t="s">
        <v>3272</v>
      </c>
      <c r="F3486" t="s">
        <v>119</v>
      </c>
      <c r="G3486" t="s">
        <v>3794</v>
      </c>
      <c r="H3486" t="s">
        <v>23</v>
      </c>
      <c r="I3486" t="s">
        <v>15</v>
      </c>
      <c r="J3486" t="s">
        <v>4364</v>
      </c>
      <c r="K3486" t="s">
        <v>17</v>
      </c>
      <c r="L3486">
        <v>1202.94</v>
      </c>
    </row>
    <row r="3487" spans="1:12" x14ac:dyDescent="0.3">
      <c r="A3487" t="s">
        <v>5158</v>
      </c>
      <c r="B3487">
        <v>21</v>
      </c>
      <c r="C3487">
        <v>10</v>
      </c>
      <c r="D3487">
        <v>2017</v>
      </c>
      <c r="E3487" t="s">
        <v>5159</v>
      </c>
      <c r="F3487" t="s">
        <v>30</v>
      </c>
      <c r="G3487" t="s">
        <v>3191</v>
      </c>
      <c r="H3487" t="s">
        <v>23</v>
      </c>
      <c r="I3487" t="s">
        <v>90</v>
      </c>
      <c r="J3487" t="s">
        <v>2692</v>
      </c>
      <c r="K3487" t="s">
        <v>26</v>
      </c>
      <c r="L3487">
        <v>7.92</v>
      </c>
    </row>
    <row r="3488" spans="1:12" x14ac:dyDescent="0.3">
      <c r="A3488" t="s">
        <v>5160</v>
      </c>
      <c r="B3488">
        <v>30</v>
      </c>
      <c r="C3488">
        <v>11</v>
      </c>
      <c r="D3488">
        <v>2017</v>
      </c>
      <c r="E3488" t="s">
        <v>3948</v>
      </c>
      <c r="F3488" t="s">
        <v>930</v>
      </c>
      <c r="G3488" t="s">
        <v>1285</v>
      </c>
      <c r="H3488" t="s">
        <v>14</v>
      </c>
      <c r="I3488" t="s">
        <v>15</v>
      </c>
      <c r="J3488" t="s">
        <v>4463</v>
      </c>
      <c r="K3488" t="s">
        <v>41</v>
      </c>
      <c r="L3488">
        <v>36.192</v>
      </c>
    </row>
    <row r="3489" spans="1:12" x14ac:dyDescent="0.3">
      <c r="A3489" t="s">
        <v>5161</v>
      </c>
      <c r="B3489">
        <v>5</v>
      </c>
      <c r="C3489">
        <v>9</v>
      </c>
      <c r="D3489">
        <v>2018</v>
      </c>
      <c r="E3489" t="s">
        <v>1316</v>
      </c>
      <c r="F3489" t="s">
        <v>30</v>
      </c>
      <c r="G3489" t="s">
        <v>4772</v>
      </c>
      <c r="H3489" t="s">
        <v>60</v>
      </c>
      <c r="I3489" t="s">
        <v>15</v>
      </c>
      <c r="J3489" t="s">
        <v>600</v>
      </c>
      <c r="K3489" t="s">
        <v>26</v>
      </c>
      <c r="L3489">
        <v>147.184</v>
      </c>
    </row>
    <row r="3490" spans="1:12" x14ac:dyDescent="0.3">
      <c r="A3490" t="s">
        <v>5162</v>
      </c>
      <c r="B3490">
        <v>2</v>
      </c>
      <c r="C3490">
        <v>7</v>
      </c>
      <c r="D3490">
        <v>2016</v>
      </c>
      <c r="E3490" t="s">
        <v>2286</v>
      </c>
      <c r="F3490" t="s">
        <v>30</v>
      </c>
      <c r="G3490" t="s">
        <v>3920</v>
      </c>
      <c r="H3490" t="s">
        <v>14</v>
      </c>
      <c r="I3490" t="s">
        <v>61</v>
      </c>
      <c r="J3490" t="s">
        <v>811</v>
      </c>
      <c r="K3490" t="s">
        <v>17</v>
      </c>
      <c r="L3490">
        <v>408.42200000000003</v>
      </c>
    </row>
    <row r="3491" spans="1:12" x14ac:dyDescent="0.3">
      <c r="A3491" t="s">
        <v>5162</v>
      </c>
      <c r="B3491">
        <v>2</v>
      </c>
      <c r="C3491">
        <v>7</v>
      </c>
      <c r="D3491">
        <v>2016</v>
      </c>
      <c r="E3491" t="s">
        <v>2286</v>
      </c>
      <c r="F3491" t="s">
        <v>30</v>
      </c>
      <c r="G3491" t="s">
        <v>3920</v>
      </c>
      <c r="H3491" t="s">
        <v>14</v>
      </c>
      <c r="I3491" t="s">
        <v>61</v>
      </c>
      <c r="J3491" t="s">
        <v>3705</v>
      </c>
      <c r="K3491" t="s">
        <v>17</v>
      </c>
      <c r="L3491">
        <v>382.11599999999999</v>
      </c>
    </row>
    <row r="3492" spans="1:12" x14ac:dyDescent="0.3">
      <c r="A3492" t="s">
        <v>5162</v>
      </c>
      <c r="B3492">
        <v>2</v>
      </c>
      <c r="C3492">
        <v>7</v>
      </c>
      <c r="D3492">
        <v>2016</v>
      </c>
      <c r="E3492" t="s">
        <v>2286</v>
      </c>
      <c r="F3492" t="s">
        <v>30</v>
      </c>
      <c r="G3492" t="s">
        <v>3920</v>
      </c>
      <c r="H3492" t="s">
        <v>14</v>
      </c>
      <c r="I3492" t="s">
        <v>61</v>
      </c>
      <c r="J3492" t="s">
        <v>1280</v>
      </c>
      <c r="K3492" t="s">
        <v>26</v>
      </c>
      <c r="L3492">
        <v>68.599999999999994</v>
      </c>
    </row>
    <row r="3493" spans="1:12" x14ac:dyDescent="0.3">
      <c r="A3493" t="s">
        <v>5162</v>
      </c>
      <c r="B3493">
        <v>2</v>
      </c>
      <c r="C3493">
        <v>7</v>
      </c>
      <c r="D3493">
        <v>2016</v>
      </c>
      <c r="E3493" t="s">
        <v>2286</v>
      </c>
      <c r="F3493" t="s">
        <v>30</v>
      </c>
      <c r="G3493" t="s">
        <v>3920</v>
      </c>
      <c r="H3493" t="s">
        <v>14</v>
      </c>
      <c r="I3493" t="s">
        <v>61</v>
      </c>
      <c r="J3493" t="s">
        <v>727</v>
      </c>
      <c r="K3493" t="s">
        <v>26</v>
      </c>
      <c r="L3493">
        <v>435.50400000000002</v>
      </c>
    </row>
    <row r="3494" spans="1:12" x14ac:dyDescent="0.3">
      <c r="A3494" t="s">
        <v>5162</v>
      </c>
      <c r="B3494">
        <v>2</v>
      </c>
      <c r="C3494">
        <v>7</v>
      </c>
      <c r="D3494">
        <v>2016</v>
      </c>
      <c r="E3494" t="s">
        <v>2286</v>
      </c>
      <c r="F3494" t="s">
        <v>30</v>
      </c>
      <c r="G3494" t="s">
        <v>3920</v>
      </c>
      <c r="H3494" t="s">
        <v>14</v>
      </c>
      <c r="I3494" t="s">
        <v>61</v>
      </c>
      <c r="J3494" t="s">
        <v>493</v>
      </c>
      <c r="K3494" t="s">
        <v>26</v>
      </c>
      <c r="L3494">
        <v>11.167999999999999</v>
      </c>
    </row>
    <row r="3495" spans="1:12" x14ac:dyDescent="0.3">
      <c r="A3495" t="s">
        <v>5163</v>
      </c>
      <c r="B3495">
        <v>24</v>
      </c>
      <c r="C3495">
        <v>9</v>
      </c>
      <c r="D3495">
        <v>2018</v>
      </c>
      <c r="E3495" t="s">
        <v>2382</v>
      </c>
      <c r="F3495" t="s">
        <v>30</v>
      </c>
      <c r="G3495" t="s">
        <v>1312</v>
      </c>
      <c r="H3495" t="s">
        <v>23</v>
      </c>
      <c r="I3495" t="s">
        <v>61</v>
      </c>
      <c r="J3495" t="s">
        <v>5164</v>
      </c>
      <c r="K3495" t="s">
        <v>41</v>
      </c>
      <c r="L3495">
        <v>72</v>
      </c>
    </row>
    <row r="3496" spans="1:12" x14ac:dyDescent="0.3">
      <c r="A3496" t="s">
        <v>5163</v>
      </c>
      <c r="B3496">
        <v>24</v>
      </c>
      <c r="C3496">
        <v>9</v>
      </c>
      <c r="D3496">
        <v>2018</v>
      </c>
      <c r="E3496" t="s">
        <v>2382</v>
      </c>
      <c r="F3496" t="s">
        <v>30</v>
      </c>
      <c r="G3496" t="s">
        <v>1312</v>
      </c>
      <c r="H3496" t="s">
        <v>23</v>
      </c>
      <c r="I3496" t="s">
        <v>61</v>
      </c>
      <c r="J3496" t="s">
        <v>5165</v>
      </c>
      <c r="K3496" t="s">
        <v>41</v>
      </c>
      <c r="L3496">
        <v>655.9</v>
      </c>
    </row>
    <row r="3497" spans="1:12" x14ac:dyDescent="0.3">
      <c r="A3497" t="s">
        <v>5163</v>
      </c>
      <c r="B3497">
        <v>24</v>
      </c>
      <c r="C3497">
        <v>9</v>
      </c>
      <c r="D3497">
        <v>2018</v>
      </c>
      <c r="E3497" t="s">
        <v>2382</v>
      </c>
      <c r="F3497" t="s">
        <v>30</v>
      </c>
      <c r="G3497" t="s">
        <v>1312</v>
      </c>
      <c r="H3497" t="s">
        <v>23</v>
      </c>
      <c r="I3497" t="s">
        <v>61</v>
      </c>
      <c r="J3497" t="s">
        <v>1918</v>
      </c>
      <c r="K3497" t="s">
        <v>17</v>
      </c>
      <c r="L3497">
        <v>603.91999999999996</v>
      </c>
    </row>
    <row r="3498" spans="1:12" x14ac:dyDescent="0.3">
      <c r="A3498" t="s">
        <v>5166</v>
      </c>
      <c r="B3498">
        <v>8</v>
      </c>
      <c r="C3498">
        <v>8</v>
      </c>
      <c r="D3498">
        <v>2017</v>
      </c>
      <c r="E3498" t="s">
        <v>1538</v>
      </c>
      <c r="F3498" t="s">
        <v>30</v>
      </c>
      <c r="G3498" t="s">
        <v>2553</v>
      </c>
      <c r="H3498" t="s">
        <v>60</v>
      </c>
      <c r="I3498" t="s">
        <v>24</v>
      </c>
      <c r="J3498" t="s">
        <v>2508</v>
      </c>
      <c r="K3498" t="s">
        <v>17</v>
      </c>
      <c r="L3498">
        <v>513.024</v>
      </c>
    </row>
    <row r="3499" spans="1:12" x14ac:dyDescent="0.3">
      <c r="A3499" t="s">
        <v>5166</v>
      </c>
      <c r="B3499">
        <v>8</v>
      </c>
      <c r="C3499">
        <v>8</v>
      </c>
      <c r="D3499">
        <v>2017</v>
      </c>
      <c r="E3499" t="s">
        <v>1538</v>
      </c>
      <c r="F3499" t="s">
        <v>30</v>
      </c>
      <c r="G3499" t="s">
        <v>2553</v>
      </c>
      <c r="H3499" t="s">
        <v>60</v>
      </c>
      <c r="I3499" t="s">
        <v>24</v>
      </c>
      <c r="J3499" t="s">
        <v>2114</v>
      </c>
      <c r="K3499" t="s">
        <v>26</v>
      </c>
      <c r="L3499">
        <v>487.92</v>
      </c>
    </row>
    <row r="3500" spans="1:12" x14ac:dyDescent="0.3">
      <c r="A3500" t="s">
        <v>5166</v>
      </c>
      <c r="B3500">
        <v>8</v>
      </c>
      <c r="C3500">
        <v>8</v>
      </c>
      <c r="D3500">
        <v>2017</v>
      </c>
      <c r="E3500" t="s">
        <v>1538</v>
      </c>
      <c r="F3500" t="s">
        <v>30</v>
      </c>
      <c r="G3500" t="s">
        <v>2553</v>
      </c>
      <c r="H3500" t="s">
        <v>60</v>
      </c>
      <c r="I3500" t="s">
        <v>24</v>
      </c>
      <c r="J3500" t="s">
        <v>900</v>
      </c>
      <c r="K3500" t="s">
        <v>26</v>
      </c>
      <c r="L3500">
        <v>15.24</v>
      </c>
    </row>
    <row r="3501" spans="1:12" x14ac:dyDescent="0.3">
      <c r="A3501" t="s">
        <v>5167</v>
      </c>
      <c r="B3501">
        <v>29</v>
      </c>
      <c r="C3501">
        <v>9</v>
      </c>
      <c r="D3501">
        <v>2017</v>
      </c>
      <c r="E3501" t="s">
        <v>2060</v>
      </c>
      <c r="F3501" t="s">
        <v>30</v>
      </c>
      <c r="G3501" t="s">
        <v>1841</v>
      </c>
      <c r="H3501" t="s">
        <v>14</v>
      </c>
      <c r="I3501" t="s">
        <v>15</v>
      </c>
      <c r="J3501" t="s">
        <v>4946</v>
      </c>
      <c r="K3501" t="s">
        <v>41</v>
      </c>
      <c r="L3501">
        <v>209.97</v>
      </c>
    </row>
    <row r="3502" spans="1:12" x14ac:dyDescent="0.3">
      <c r="A3502" t="s">
        <v>5167</v>
      </c>
      <c r="B3502">
        <v>29</v>
      </c>
      <c r="C3502">
        <v>9</v>
      </c>
      <c r="D3502">
        <v>2017</v>
      </c>
      <c r="E3502" t="s">
        <v>2060</v>
      </c>
      <c r="F3502" t="s">
        <v>30</v>
      </c>
      <c r="G3502" t="s">
        <v>1841</v>
      </c>
      <c r="H3502" t="s">
        <v>14</v>
      </c>
      <c r="I3502" t="s">
        <v>15</v>
      </c>
      <c r="J3502" t="s">
        <v>1541</v>
      </c>
      <c r="K3502" t="s">
        <v>26</v>
      </c>
      <c r="L3502">
        <v>62.94</v>
      </c>
    </row>
    <row r="3503" spans="1:12" x14ac:dyDescent="0.3">
      <c r="A3503" t="s">
        <v>5167</v>
      </c>
      <c r="B3503">
        <v>29</v>
      </c>
      <c r="C3503">
        <v>9</v>
      </c>
      <c r="D3503">
        <v>2017</v>
      </c>
      <c r="E3503" t="s">
        <v>2060</v>
      </c>
      <c r="F3503" t="s">
        <v>30</v>
      </c>
      <c r="G3503" t="s">
        <v>1841</v>
      </c>
      <c r="H3503" t="s">
        <v>14</v>
      </c>
      <c r="I3503" t="s">
        <v>15</v>
      </c>
      <c r="J3503" t="s">
        <v>402</v>
      </c>
      <c r="K3503" t="s">
        <v>26</v>
      </c>
      <c r="L3503">
        <v>25.92</v>
      </c>
    </row>
    <row r="3504" spans="1:12" x14ac:dyDescent="0.3">
      <c r="A3504" t="s">
        <v>5168</v>
      </c>
      <c r="B3504">
        <v>10</v>
      </c>
      <c r="C3504">
        <v>4</v>
      </c>
      <c r="D3504">
        <v>2018</v>
      </c>
      <c r="E3504" t="s">
        <v>1974</v>
      </c>
      <c r="F3504" t="s">
        <v>930</v>
      </c>
      <c r="G3504" t="s">
        <v>5169</v>
      </c>
      <c r="H3504" t="s">
        <v>14</v>
      </c>
      <c r="I3504" t="s">
        <v>61</v>
      </c>
      <c r="J3504" t="s">
        <v>1451</v>
      </c>
      <c r="K3504" t="s">
        <v>26</v>
      </c>
      <c r="L3504">
        <v>10.368</v>
      </c>
    </row>
    <row r="3505" spans="1:12" x14ac:dyDescent="0.3">
      <c r="A3505" t="s">
        <v>5168</v>
      </c>
      <c r="B3505">
        <v>10</v>
      </c>
      <c r="C3505">
        <v>4</v>
      </c>
      <c r="D3505">
        <v>2018</v>
      </c>
      <c r="E3505" t="s">
        <v>1974</v>
      </c>
      <c r="F3505" t="s">
        <v>930</v>
      </c>
      <c r="G3505" t="s">
        <v>5169</v>
      </c>
      <c r="H3505" t="s">
        <v>14</v>
      </c>
      <c r="I3505" t="s">
        <v>61</v>
      </c>
      <c r="J3505" t="s">
        <v>1983</v>
      </c>
      <c r="K3505" t="s">
        <v>41</v>
      </c>
      <c r="L3505">
        <v>95.736000000000004</v>
      </c>
    </row>
    <row r="3506" spans="1:12" x14ac:dyDescent="0.3">
      <c r="A3506" t="s">
        <v>5170</v>
      </c>
      <c r="B3506">
        <v>18</v>
      </c>
      <c r="C3506">
        <v>12</v>
      </c>
      <c r="D3506">
        <v>2017</v>
      </c>
      <c r="E3506" t="s">
        <v>763</v>
      </c>
      <c r="F3506" t="s">
        <v>12</v>
      </c>
      <c r="G3506" t="s">
        <v>2865</v>
      </c>
      <c r="H3506" t="s">
        <v>60</v>
      </c>
      <c r="I3506" t="s">
        <v>90</v>
      </c>
      <c r="J3506" t="s">
        <v>2649</v>
      </c>
      <c r="K3506" t="s">
        <v>26</v>
      </c>
      <c r="L3506">
        <v>900.08</v>
      </c>
    </row>
    <row r="3507" spans="1:12" x14ac:dyDescent="0.3">
      <c r="A3507" t="s">
        <v>5171</v>
      </c>
      <c r="B3507">
        <v>20</v>
      </c>
      <c r="C3507">
        <v>6</v>
      </c>
      <c r="D3507">
        <v>2015</v>
      </c>
      <c r="E3507" t="s">
        <v>3517</v>
      </c>
      <c r="F3507" t="s">
        <v>30</v>
      </c>
      <c r="G3507" t="s">
        <v>5173</v>
      </c>
      <c r="H3507" t="s">
        <v>14</v>
      </c>
      <c r="I3507" t="s">
        <v>61</v>
      </c>
      <c r="J3507" t="s">
        <v>4327</v>
      </c>
      <c r="K3507" t="s">
        <v>41</v>
      </c>
      <c r="L3507">
        <v>201.584</v>
      </c>
    </row>
    <row r="3508" spans="1:12" x14ac:dyDescent="0.3">
      <c r="A3508" t="s">
        <v>5171</v>
      </c>
      <c r="B3508">
        <v>20</v>
      </c>
      <c r="C3508">
        <v>6</v>
      </c>
      <c r="D3508">
        <v>2015</v>
      </c>
      <c r="E3508" t="s">
        <v>3517</v>
      </c>
      <c r="F3508" t="s">
        <v>30</v>
      </c>
      <c r="G3508" t="s">
        <v>5173</v>
      </c>
      <c r="H3508" t="s">
        <v>14</v>
      </c>
      <c r="I3508" t="s">
        <v>61</v>
      </c>
      <c r="J3508" t="s">
        <v>63</v>
      </c>
      <c r="K3508" t="s">
        <v>26</v>
      </c>
      <c r="L3508">
        <v>3.3919999999999999</v>
      </c>
    </row>
    <row r="3509" spans="1:12" x14ac:dyDescent="0.3">
      <c r="A3509" t="s">
        <v>5171</v>
      </c>
      <c r="B3509">
        <v>20</v>
      </c>
      <c r="C3509">
        <v>6</v>
      </c>
      <c r="D3509">
        <v>2015</v>
      </c>
      <c r="E3509" t="s">
        <v>3517</v>
      </c>
      <c r="F3509" t="s">
        <v>30</v>
      </c>
      <c r="G3509" t="s">
        <v>5173</v>
      </c>
      <c r="H3509" t="s">
        <v>14</v>
      </c>
      <c r="I3509" t="s">
        <v>61</v>
      </c>
      <c r="J3509" t="s">
        <v>5174</v>
      </c>
      <c r="K3509" t="s">
        <v>17</v>
      </c>
      <c r="L3509">
        <v>193.06559999999999</v>
      </c>
    </row>
    <row r="3510" spans="1:12" x14ac:dyDescent="0.3">
      <c r="A3510" t="s">
        <v>5171</v>
      </c>
      <c r="B3510">
        <v>20</v>
      </c>
      <c r="C3510">
        <v>6</v>
      </c>
      <c r="D3510">
        <v>2015</v>
      </c>
      <c r="E3510" t="s">
        <v>3517</v>
      </c>
      <c r="F3510" t="s">
        <v>30</v>
      </c>
      <c r="G3510" t="s">
        <v>5173</v>
      </c>
      <c r="H3510" t="s">
        <v>14</v>
      </c>
      <c r="I3510" t="s">
        <v>61</v>
      </c>
      <c r="J3510" t="s">
        <v>2309</v>
      </c>
      <c r="K3510" t="s">
        <v>26</v>
      </c>
      <c r="L3510">
        <v>15.552</v>
      </c>
    </row>
    <row r="3511" spans="1:12" x14ac:dyDescent="0.3">
      <c r="A3511" t="s">
        <v>5171</v>
      </c>
      <c r="B3511">
        <v>20</v>
      </c>
      <c r="C3511">
        <v>6</v>
      </c>
      <c r="D3511">
        <v>2015</v>
      </c>
      <c r="E3511" t="s">
        <v>3517</v>
      </c>
      <c r="F3511" t="s">
        <v>30</v>
      </c>
      <c r="G3511" t="s">
        <v>5173</v>
      </c>
      <c r="H3511" t="s">
        <v>14</v>
      </c>
      <c r="I3511" t="s">
        <v>61</v>
      </c>
      <c r="J3511" t="s">
        <v>184</v>
      </c>
      <c r="K3511" t="s">
        <v>26</v>
      </c>
      <c r="L3511">
        <v>11.648</v>
      </c>
    </row>
    <row r="3512" spans="1:12" x14ac:dyDescent="0.3">
      <c r="A3512" t="s">
        <v>5171</v>
      </c>
      <c r="B3512">
        <v>20</v>
      </c>
      <c r="C3512">
        <v>6</v>
      </c>
      <c r="D3512">
        <v>2015</v>
      </c>
      <c r="E3512" t="s">
        <v>3517</v>
      </c>
      <c r="F3512" t="s">
        <v>30</v>
      </c>
      <c r="G3512" t="s">
        <v>5173</v>
      </c>
      <c r="H3512" t="s">
        <v>14</v>
      </c>
      <c r="I3512" t="s">
        <v>61</v>
      </c>
      <c r="J3512" t="s">
        <v>4868</v>
      </c>
      <c r="K3512" t="s">
        <v>41</v>
      </c>
      <c r="L3512">
        <v>418.8</v>
      </c>
    </row>
    <row r="3513" spans="1:12" x14ac:dyDescent="0.3">
      <c r="A3513" t="s">
        <v>5171</v>
      </c>
      <c r="B3513">
        <v>20</v>
      </c>
      <c r="C3513">
        <v>6</v>
      </c>
      <c r="D3513">
        <v>2015</v>
      </c>
      <c r="E3513" t="s">
        <v>3517</v>
      </c>
      <c r="F3513" t="s">
        <v>30</v>
      </c>
      <c r="G3513" t="s">
        <v>5173</v>
      </c>
      <c r="H3513" t="s">
        <v>14</v>
      </c>
      <c r="I3513" t="s">
        <v>61</v>
      </c>
      <c r="J3513" t="s">
        <v>226</v>
      </c>
      <c r="K3513" t="s">
        <v>26</v>
      </c>
      <c r="L3513">
        <v>509.488</v>
      </c>
    </row>
    <row r="3514" spans="1:12" x14ac:dyDescent="0.3">
      <c r="A3514" t="s">
        <v>5175</v>
      </c>
      <c r="B3514">
        <v>4</v>
      </c>
      <c r="C3514">
        <v>9</v>
      </c>
      <c r="D3514">
        <v>2018</v>
      </c>
      <c r="E3514" t="s">
        <v>2130</v>
      </c>
      <c r="F3514" t="s">
        <v>119</v>
      </c>
      <c r="G3514" t="s">
        <v>1858</v>
      </c>
      <c r="H3514" t="s">
        <v>23</v>
      </c>
      <c r="I3514" t="s">
        <v>61</v>
      </c>
      <c r="J3514" t="s">
        <v>5176</v>
      </c>
      <c r="K3514" t="s">
        <v>17</v>
      </c>
      <c r="L3514">
        <v>825.17399999999998</v>
      </c>
    </row>
    <row r="3515" spans="1:12" x14ac:dyDescent="0.3">
      <c r="A3515" t="s">
        <v>5175</v>
      </c>
      <c r="B3515">
        <v>4</v>
      </c>
      <c r="C3515">
        <v>9</v>
      </c>
      <c r="D3515">
        <v>2018</v>
      </c>
      <c r="E3515" t="s">
        <v>2130</v>
      </c>
      <c r="F3515" t="s">
        <v>119</v>
      </c>
      <c r="G3515" t="s">
        <v>1858</v>
      </c>
      <c r="H3515" t="s">
        <v>23</v>
      </c>
      <c r="I3515" t="s">
        <v>61</v>
      </c>
      <c r="J3515" t="s">
        <v>2838</v>
      </c>
      <c r="K3515" t="s">
        <v>26</v>
      </c>
      <c r="L3515">
        <v>17.760000000000002</v>
      </c>
    </row>
    <row r="3516" spans="1:12" x14ac:dyDescent="0.3">
      <c r="A3516" t="s">
        <v>5175</v>
      </c>
      <c r="B3516">
        <v>4</v>
      </c>
      <c r="C3516">
        <v>9</v>
      </c>
      <c r="D3516">
        <v>2018</v>
      </c>
      <c r="E3516" t="s">
        <v>2130</v>
      </c>
      <c r="F3516" t="s">
        <v>119</v>
      </c>
      <c r="G3516" t="s">
        <v>1858</v>
      </c>
      <c r="H3516" t="s">
        <v>23</v>
      </c>
      <c r="I3516" t="s">
        <v>61</v>
      </c>
      <c r="J3516" t="s">
        <v>402</v>
      </c>
      <c r="K3516" t="s">
        <v>26</v>
      </c>
      <c r="L3516">
        <v>6.9119999999999999</v>
      </c>
    </row>
    <row r="3517" spans="1:12" x14ac:dyDescent="0.3">
      <c r="A3517" t="s">
        <v>5177</v>
      </c>
      <c r="B3517">
        <v>20</v>
      </c>
      <c r="C3517">
        <v>12</v>
      </c>
      <c r="D3517">
        <v>2017</v>
      </c>
      <c r="E3517" t="s">
        <v>2647</v>
      </c>
      <c r="F3517" t="s">
        <v>30</v>
      </c>
      <c r="G3517" t="s">
        <v>3742</v>
      </c>
      <c r="H3517" t="s">
        <v>14</v>
      </c>
      <c r="I3517" t="s">
        <v>15</v>
      </c>
      <c r="J3517" t="s">
        <v>538</v>
      </c>
      <c r="K3517" t="s">
        <v>41</v>
      </c>
      <c r="L3517">
        <v>66.3</v>
      </c>
    </row>
    <row r="3518" spans="1:12" x14ac:dyDescent="0.3">
      <c r="A3518" t="s">
        <v>5178</v>
      </c>
      <c r="B3518">
        <v>9</v>
      </c>
      <c r="C3518">
        <v>8</v>
      </c>
      <c r="D3518">
        <v>2017</v>
      </c>
      <c r="E3518" t="s">
        <v>2416</v>
      </c>
      <c r="F3518" t="s">
        <v>119</v>
      </c>
      <c r="G3518" t="s">
        <v>424</v>
      </c>
      <c r="H3518" t="s">
        <v>14</v>
      </c>
      <c r="I3518" t="s">
        <v>15</v>
      </c>
      <c r="J3518" t="s">
        <v>3014</v>
      </c>
      <c r="K3518" t="s">
        <v>26</v>
      </c>
      <c r="L3518">
        <v>30.815999999999999</v>
      </c>
    </row>
    <row r="3519" spans="1:12" x14ac:dyDescent="0.3">
      <c r="A3519" t="s">
        <v>5178</v>
      </c>
      <c r="B3519">
        <v>9</v>
      </c>
      <c r="C3519">
        <v>8</v>
      </c>
      <c r="D3519">
        <v>2017</v>
      </c>
      <c r="E3519" t="s">
        <v>2416</v>
      </c>
      <c r="F3519" t="s">
        <v>119</v>
      </c>
      <c r="G3519" t="s">
        <v>424</v>
      </c>
      <c r="H3519" t="s">
        <v>14</v>
      </c>
      <c r="I3519" t="s">
        <v>15</v>
      </c>
      <c r="J3519" t="s">
        <v>4825</v>
      </c>
      <c r="K3519" t="s">
        <v>41</v>
      </c>
      <c r="L3519">
        <v>44.783999999999999</v>
      </c>
    </row>
    <row r="3520" spans="1:12" x14ac:dyDescent="0.3">
      <c r="A3520" t="s">
        <v>5178</v>
      </c>
      <c r="B3520">
        <v>9</v>
      </c>
      <c r="C3520">
        <v>8</v>
      </c>
      <c r="D3520">
        <v>2017</v>
      </c>
      <c r="E3520" t="s">
        <v>2416</v>
      </c>
      <c r="F3520" t="s">
        <v>119</v>
      </c>
      <c r="G3520" t="s">
        <v>424</v>
      </c>
      <c r="H3520" t="s">
        <v>14</v>
      </c>
      <c r="I3520" t="s">
        <v>15</v>
      </c>
      <c r="J3520" t="s">
        <v>487</v>
      </c>
      <c r="K3520" t="s">
        <v>26</v>
      </c>
      <c r="L3520">
        <v>569.53599999999994</v>
      </c>
    </row>
    <row r="3521" spans="1:12" x14ac:dyDescent="0.3">
      <c r="A3521" t="s">
        <v>5179</v>
      </c>
      <c r="B3521">
        <v>22</v>
      </c>
      <c r="C3521">
        <v>6</v>
      </c>
      <c r="D3521">
        <v>2016</v>
      </c>
      <c r="E3521" t="s">
        <v>3195</v>
      </c>
      <c r="F3521" t="s">
        <v>119</v>
      </c>
      <c r="G3521" t="s">
        <v>4772</v>
      </c>
      <c r="H3521" t="s">
        <v>60</v>
      </c>
      <c r="I3521" t="s">
        <v>61</v>
      </c>
      <c r="J3521" t="s">
        <v>4193</v>
      </c>
      <c r="K3521" t="s">
        <v>17</v>
      </c>
      <c r="L3521">
        <v>796.42499999999995</v>
      </c>
    </row>
    <row r="3522" spans="1:12" x14ac:dyDescent="0.3">
      <c r="A3522" t="s">
        <v>5180</v>
      </c>
      <c r="B3522">
        <v>10</v>
      </c>
      <c r="C3522">
        <v>4</v>
      </c>
      <c r="D3522">
        <v>2016</v>
      </c>
      <c r="E3522" t="s">
        <v>2110</v>
      </c>
      <c r="F3522" t="s">
        <v>30</v>
      </c>
      <c r="G3522" t="s">
        <v>4795</v>
      </c>
      <c r="H3522" t="s">
        <v>23</v>
      </c>
      <c r="I3522" t="s">
        <v>24</v>
      </c>
      <c r="J3522" t="s">
        <v>1102</v>
      </c>
      <c r="K3522" t="s">
        <v>26</v>
      </c>
      <c r="L3522">
        <v>12.832000000000001</v>
      </c>
    </row>
    <row r="3523" spans="1:12" x14ac:dyDescent="0.3">
      <c r="A3523" t="s">
        <v>5181</v>
      </c>
      <c r="B3523">
        <v>21</v>
      </c>
      <c r="C3523">
        <v>11</v>
      </c>
      <c r="D3523">
        <v>2017</v>
      </c>
      <c r="E3523" t="s">
        <v>2999</v>
      </c>
      <c r="F3523" t="s">
        <v>12</v>
      </c>
      <c r="G3523" t="s">
        <v>4626</v>
      </c>
      <c r="H3523" t="s">
        <v>23</v>
      </c>
      <c r="I3523" t="s">
        <v>61</v>
      </c>
      <c r="J3523" t="s">
        <v>1060</v>
      </c>
      <c r="K3523" t="s">
        <v>26</v>
      </c>
      <c r="L3523">
        <v>40.46</v>
      </c>
    </row>
    <row r="3524" spans="1:12" x14ac:dyDescent="0.3">
      <c r="A3524" t="s">
        <v>5181</v>
      </c>
      <c r="B3524">
        <v>21</v>
      </c>
      <c r="C3524">
        <v>11</v>
      </c>
      <c r="D3524">
        <v>2017</v>
      </c>
      <c r="E3524" t="s">
        <v>2999</v>
      </c>
      <c r="F3524" t="s">
        <v>12</v>
      </c>
      <c r="G3524" t="s">
        <v>4626</v>
      </c>
      <c r="H3524" t="s">
        <v>23</v>
      </c>
      <c r="I3524" t="s">
        <v>61</v>
      </c>
      <c r="J3524" t="s">
        <v>686</v>
      </c>
      <c r="K3524" t="s">
        <v>41</v>
      </c>
      <c r="L3524">
        <v>404.94</v>
      </c>
    </row>
    <row r="3525" spans="1:12" x14ac:dyDescent="0.3">
      <c r="A3525" t="s">
        <v>5182</v>
      </c>
      <c r="B3525">
        <v>5</v>
      </c>
      <c r="C3525">
        <v>9</v>
      </c>
      <c r="D3525">
        <v>2017</v>
      </c>
      <c r="E3525" t="s">
        <v>1016</v>
      </c>
      <c r="F3525" t="s">
        <v>30</v>
      </c>
      <c r="G3525" t="s">
        <v>3227</v>
      </c>
      <c r="H3525" t="s">
        <v>23</v>
      </c>
      <c r="I3525" t="s">
        <v>24</v>
      </c>
      <c r="J3525" t="s">
        <v>528</v>
      </c>
      <c r="K3525" t="s">
        <v>41</v>
      </c>
      <c r="L3525">
        <v>116</v>
      </c>
    </row>
    <row r="3526" spans="1:12" x14ac:dyDescent="0.3">
      <c r="A3526" t="s">
        <v>5183</v>
      </c>
      <c r="B3526">
        <v>24</v>
      </c>
      <c r="C3526">
        <v>11</v>
      </c>
      <c r="D3526">
        <v>2017</v>
      </c>
      <c r="E3526" t="s">
        <v>530</v>
      </c>
      <c r="F3526" t="s">
        <v>30</v>
      </c>
      <c r="G3526" t="s">
        <v>4533</v>
      </c>
      <c r="H3526" t="s">
        <v>14</v>
      </c>
      <c r="I3526" t="s">
        <v>61</v>
      </c>
      <c r="J3526" t="s">
        <v>5184</v>
      </c>
      <c r="K3526" t="s">
        <v>41</v>
      </c>
      <c r="L3526">
        <v>657.55200000000002</v>
      </c>
    </row>
    <row r="3527" spans="1:12" x14ac:dyDescent="0.3">
      <c r="A3527" t="s">
        <v>5185</v>
      </c>
      <c r="B3527">
        <v>10</v>
      </c>
      <c r="C3527">
        <v>12</v>
      </c>
      <c r="D3527">
        <v>2018</v>
      </c>
      <c r="E3527" t="s">
        <v>989</v>
      </c>
      <c r="F3527" t="s">
        <v>12</v>
      </c>
      <c r="G3527" t="s">
        <v>5186</v>
      </c>
      <c r="H3527" t="s">
        <v>60</v>
      </c>
      <c r="I3527" t="s">
        <v>15</v>
      </c>
      <c r="J3527" t="s">
        <v>1888</v>
      </c>
      <c r="K3527" t="s">
        <v>41</v>
      </c>
      <c r="L3527">
        <v>599.97</v>
      </c>
    </row>
    <row r="3528" spans="1:12" x14ac:dyDescent="0.3">
      <c r="A3528" t="s">
        <v>5185</v>
      </c>
      <c r="B3528">
        <v>10</v>
      </c>
      <c r="C3528">
        <v>12</v>
      </c>
      <c r="D3528">
        <v>2018</v>
      </c>
      <c r="E3528" t="s">
        <v>989</v>
      </c>
      <c r="F3528" t="s">
        <v>12</v>
      </c>
      <c r="G3528" t="s">
        <v>5186</v>
      </c>
      <c r="H3528" t="s">
        <v>60</v>
      </c>
      <c r="I3528" t="s">
        <v>15</v>
      </c>
      <c r="J3528" t="s">
        <v>2311</v>
      </c>
      <c r="K3528" t="s">
        <v>41</v>
      </c>
      <c r="L3528">
        <v>38.97</v>
      </c>
    </row>
    <row r="3529" spans="1:12" x14ac:dyDescent="0.3">
      <c r="A3529" t="s">
        <v>5185</v>
      </c>
      <c r="B3529">
        <v>10</v>
      </c>
      <c r="C3529">
        <v>12</v>
      </c>
      <c r="D3529">
        <v>2018</v>
      </c>
      <c r="E3529" t="s">
        <v>989</v>
      </c>
      <c r="F3529" t="s">
        <v>12</v>
      </c>
      <c r="G3529" t="s">
        <v>5186</v>
      </c>
      <c r="H3529" t="s">
        <v>60</v>
      </c>
      <c r="I3529" t="s">
        <v>15</v>
      </c>
      <c r="J3529" t="s">
        <v>5187</v>
      </c>
      <c r="K3529" t="s">
        <v>26</v>
      </c>
      <c r="L3529">
        <v>45.84</v>
      </c>
    </row>
    <row r="3530" spans="1:12" x14ac:dyDescent="0.3">
      <c r="A3530" t="s">
        <v>5188</v>
      </c>
      <c r="B3530">
        <v>24</v>
      </c>
      <c r="C3530">
        <v>6</v>
      </c>
      <c r="D3530">
        <v>2017</v>
      </c>
      <c r="E3530" t="s">
        <v>3329</v>
      </c>
      <c r="F3530" t="s">
        <v>30</v>
      </c>
      <c r="G3530" t="s">
        <v>1367</v>
      </c>
      <c r="H3530" t="s">
        <v>14</v>
      </c>
      <c r="I3530" t="s">
        <v>24</v>
      </c>
      <c r="J3530" t="s">
        <v>4356</v>
      </c>
      <c r="K3530" t="s">
        <v>41</v>
      </c>
      <c r="L3530">
        <v>38.24</v>
      </c>
    </row>
    <row r="3531" spans="1:12" x14ac:dyDescent="0.3">
      <c r="A3531" t="s">
        <v>5189</v>
      </c>
      <c r="B3531">
        <v>17</v>
      </c>
      <c r="C3531">
        <v>9</v>
      </c>
      <c r="D3531">
        <v>2016</v>
      </c>
      <c r="E3531" t="s">
        <v>4570</v>
      </c>
      <c r="F3531" t="s">
        <v>30</v>
      </c>
      <c r="G3531" t="s">
        <v>3973</v>
      </c>
      <c r="H3531" t="s">
        <v>14</v>
      </c>
      <c r="I3531" t="s">
        <v>15</v>
      </c>
      <c r="J3531" t="s">
        <v>1355</v>
      </c>
      <c r="K3531" t="s">
        <v>41</v>
      </c>
      <c r="L3531">
        <v>87.168000000000006</v>
      </c>
    </row>
    <row r="3532" spans="1:12" x14ac:dyDescent="0.3">
      <c r="A3532" t="s">
        <v>5190</v>
      </c>
      <c r="B3532">
        <v>19</v>
      </c>
      <c r="C3532">
        <v>5</v>
      </c>
      <c r="D3532">
        <v>2017</v>
      </c>
      <c r="E3532" t="s">
        <v>1293</v>
      </c>
      <c r="F3532" t="s">
        <v>30</v>
      </c>
      <c r="G3532" t="s">
        <v>3442</v>
      </c>
      <c r="H3532" t="s">
        <v>23</v>
      </c>
      <c r="I3532" t="s">
        <v>61</v>
      </c>
      <c r="J3532" t="s">
        <v>77</v>
      </c>
      <c r="K3532" t="s">
        <v>26</v>
      </c>
      <c r="L3532">
        <v>21.4</v>
      </c>
    </row>
    <row r="3533" spans="1:12" x14ac:dyDescent="0.3">
      <c r="A3533" t="s">
        <v>5191</v>
      </c>
      <c r="B3533">
        <v>28</v>
      </c>
      <c r="C3533">
        <v>5</v>
      </c>
      <c r="D3533">
        <v>2017</v>
      </c>
      <c r="E3533" t="s">
        <v>1964</v>
      </c>
      <c r="F3533" t="s">
        <v>930</v>
      </c>
      <c r="G3533" t="s">
        <v>3650</v>
      </c>
      <c r="H3533" t="s">
        <v>23</v>
      </c>
      <c r="I3533" t="s">
        <v>90</v>
      </c>
      <c r="J3533" t="s">
        <v>405</v>
      </c>
      <c r="K3533" t="s">
        <v>26</v>
      </c>
      <c r="L3533">
        <v>54.9</v>
      </c>
    </row>
    <row r="3534" spans="1:12" x14ac:dyDescent="0.3">
      <c r="A3534" t="s">
        <v>5192</v>
      </c>
      <c r="B3534">
        <v>18</v>
      </c>
      <c r="C3534">
        <v>4</v>
      </c>
      <c r="D3534">
        <v>2015</v>
      </c>
      <c r="E3534" t="s">
        <v>2949</v>
      </c>
      <c r="F3534" t="s">
        <v>30</v>
      </c>
      <c r="G3534" t="s">
        <v>1554</v>
      </c>
      <c r="H3534" t="s">
        <v>14</v>
      </c>
      <c r="I3534" t="s">
        <v>24</v>
      </c>
      <c r="J3534" t="s">
        <v>5194</v>
      </c>
      <c r="K3534" t="s">
        <v>41</v>
      </c>
      <c r="L3534">
        <v>287.96800000000002</v>
      </c>
    </row>
    <row r="3535" spans="1:12" x14ac:dyDescent="0.3">
      <c r="A3535" t="s">
        <v>5192</v>
      </c>
      <c r="B3535">
        <v>18</v>
      </c>
      <c r="C3535">
        <v>4</v>
      </c>
      <c r="D3535">
        <v>2015</v>
      </c>
      <c r="E3535" t="s">
        <v>2949</v>
      </c>
      <c r="F3535" t="s">
        <v>30</v>
      </c>
      <c r="G3535" t="s">
        <v>1554</v>
      </c>
      <c r="H3535" t="s">
        <v>14</v>
      </c>
      <c r="I3535" t="s">
        <v>24</v>
      </c>
      <c r="J3535" t="s">
        <v>2467</v>
      </c>
      <c r="K3535" t="s">
        <v>26</v>
      </c>
      <c r="L3535">
        <v>13.12</v>
      </c>
    </row>
    <row r="3536" spans="1:12" x14ac:dyDescent="0.3">
      <c r="A3536" t="s">
        <v>5192</v>
      </c>
      <c r="B3536">
        <v>18</v>
      </c>
      <c r="C3536">
        <v>4</v>
      </c>
      <c r="D3536">
        <v>2015</v>
      </c>
      <c r="E3536" t="s">
        <v>2949</v>
      </c>
      <c r="F3536" t="s">
        <v>30</v>
      </c>
      <c r="G3536" t="s">
        <v>1554</v>
      </c>
      <c r="H3536" t="s">
        <v>14</v>
      </c>
      <c r="I3536" t="s">
        <v>24</v>
      </c>
      <c r="J3536" t="s">
        <v>5136</v>
      </c>
      <c r="K3536" t="s">
        <v>26</v>
      </c>
      <c r="L3536">
        <v>10.75</v>
      </c>
    </row>
    <row r="3537" spans="1:12" x14ac:dyDescent="0.3">
      <c r="A3537" t="s">
        <v>5192</v>
      </c>
      <c r="B3537">
        <v>18</v>
      </c>
      <c r="C3537">
        <v>4</v>
      </c>
      <c r="D3537">
        <v>2015</v>
      </c>
      <c r="E3537" t="s">
        <v>2949</v>
      </c>
      <c r="F3537" t="s">
        <v>30</v>
      </c>
      <c r="G3537" t="s">
        <v>1554</v>
      </c>
      <c r="H3537" t="s">
        <v>14</v>
      </c>
      <c r="I3537" t="s">
        <v>24</v>
      </c>
      <c r="J3537" t="s">
        <v>599</v>
      </c>
      <c r="K3537" t="s">
        <v>26</v>
      </c>
      <c r="L3537">
        <v>11.62</v>
      </c>
    </row>
    <row r="3538" spans="1:12" x14ac:dyDescent="0.3">
      <c r="A3538" t="s">
        <v>5195</v>
      </c>
      <c r="B3538">
        <v>17</v>
      </c>
      <c r="C3538">
        <v>6</v>
      </c>
      <c r="D3538">
        <v>2017</v>
      </c>
      <c r="E3538" t="s">
        <v>158</v>
      </c>
      <c r="F3538" t="s">
        <v>12</v>
      </c>
      <c r="G3538" t="s">
        <v>1524</v>
      </c>
      <c r="H3538" t="s">
        <v>14</v>
      </c>
      <c r="I3538" t="s">
        <v>90</v>
      </c>
      <c r="J3538" t="s">
        <v>3104</v>
      </c>
      <c r="K3538" t="s">
        <v>26</v>
      </c>
      <c r="L3538">
        <v>40.74</v>
      </c>
    </row>
    <row r="3539" spans="1:12" x14ac:dyDescent="0.3">
      <c r="A3539" t="s">
        <v>5196</v>
      </c>
      <c r="B3539">
        <v>9</v>
      </c>
      <c r="C3539">
        <v>5</v>
      </c>
      <c r="D3539">
        <v>2015</v>
      </c>
      <c r="E3539" t="s">
        <v>1908</v>
      </c>
      <c r="F3539" t="s">
        <v>930</v>
      </c>
      <c r="G3539" t="s">
        <v>700</v>
      </c>
      <c r="H3539" t="s">
        <v>23</v>
      </c>
      <c r="I3539" t="s">
        <v>15</v>
      </c>
      <c r="J3539" t="s">
        <v>72</v>
      </c>
      <c r="K3539" t="s">
        <v>26</v>
      </c>
      <c r="L3539">
        <v>83.25</v>
      </c>
    </row>
    <row r="3540" spans="1:12" x14ac:dyDescent="0.3">
      <c r="A3540" t="s">
        <v>5196</v>
      </c>
      <c r="B3540">
        <v>9</v>
      </c>
      <c r="C3540">
        <v>5</v>
      </c>
      <c r="D3540">
        <v>2015</v>
      </c>
      <c r="E3540" t="s">
        <v>1908</v>
      </c>
      <c r="F3540" t="s">
        <v>930</v>
      </c>
      <c r="G3540" t="s">
        <v>700</v>
      </c>
      <c r="H3540" t="s">
        <v>23</v>
      </c>
      <c r="I3540" t="s">
        <v>15</v>
      </c>
      <c r="J3540" t="s">
        <v>3148</v>
      </c>
      <c r="K3540" t="s">
        <v>26</v>
      </c>
      <c r="L3540">
        <v>9.4499999999999993</v>
      </c>
    </row>
    <row r="3541" spans="1:12" x14ac:dyDescent="0.3">
      <c r="A3541" t="s">
        <v>5196</v>
      </c>
      <c r="B3541">
        <v>9</v>
      </c>
      <c r="C3541">
        <v>5</v>
      </c>
      <c r="D3541">
        <v>2015</v>
      </c>
      <c r="E3541" t="s">
        <v>1908</v>
      </c>
      <c r="F3541" t="s">
        <v>930</v>
      </c>
      <c r="G3541" t="s">
        <v>700</v>
      </c>
      <c r="H3541" t="s">
        <v>23</v>
      </c>
      <c r="I3541" t="s">
        <v>15</v>
      </c>
      <c r="J3541" t="s">
        <v>3005</v>
      </c>
      <c r="K3541" t="s">
        <v>26</v>
      </c>
      <c r="L3541">
        <v>20.65</v>
      </c>
    </row>
    <row r="3542" spans="1:12" x14ac:dyDescent="0.3">
      <c r="A3542" t="s">
        <v>5196</v>
      </c>
      <c r="B3542">
        <v>9</v>
      </c>
      <c r="C3542">
        <v>5</v>
      </c>
      <c r="D3542">
        <v>2015</v>
      </c>
      <c r="E3542" t="s">
        <v>1908</v>
      </c>
      <c r="F3542" t="s">
        <v>930</v>
      </c>
      <c r="G3542" t="s">
        <v>700</v>
      </c>
      <c r="H3542" t="s">
        <v>23</v>
      </c>
      <c r="I3542" t="s">
        <v>15</v>
      </c>
      <c r="J3542" t="s">
        <v>3258</v>
      </c>
      <c r="K3542" t="s">
        <v>26</v>
      </c>
      <c r="L3542">
        <v>45.36</v>
      </c>
    </row>
    <row r="3543" spans="1:12" x14ac:dyDescent="0.3">
      <c r="A3543" t="s">
        <v>5197</v>
      </c>
      <c r="B3543">
        <v>18</v>
      </c>
      <c r="C3543">
        <v>9</v>
      </c>
      <c r="D3543">
        <v>2017</v>
      </c>
      <c r="E3543" t="s">
        <v>2116</v>
      </c>
      <c r="F3543" t="s">
        <v>119</v>
      </c>
      <c r="G3543" t="s">
        <v>1695</v>
      </c>
      <c r="H3543" t="s">
        <v>14</v>
      </c>
      <c r="I3543" t="s">
        <v>90</v>
      </c>
      <c r="J3543" t="s">
        <v>4238</v>
      </c>
      <c r="K3543" t="s">
        <v>17</v>
      </c>
      <c r="L3543">
        <v>5.3520000000000003</v>
      </c>
    </row>
    <row r="3544" spans="1:12" x14ac:dyDescent="0.3">
      <c r="A3544" t="s">
        <v>5197</v>
      </c>
      <c r="B3544">
        <v>18</v>
      </c>
      <c r="C3544">
        <v>9</v>
      </c>
      <c r="D3544">
        <v>2017</v>
      </c>
      <c r="E3544" t="s">
        <v>2116</v>
      </c>
      <c r="F3544" t="s">
        <v>119</v>
      </c>
      <c r="G3544" t="s">
        <v>1695</v>
      </c>
      <c r="H3544" t="s">
        <v>14</v>
      </c>
      <c r="I3544" t="s">
        <v>90</v>
      </c>
      <c r="J3544" t="s">
        <v>1340</v>
      </c>
      <c r="K3544" t="s">
        <v>17</v>
      </c>
      <c r="L3544">
        <v>99.372</v>
      </c>
    </row>
    <row r="3545" spans="1:12" x14ac:dyDescent="0.3">
      <c r="A3545" t="s">
        <v>5197</v>
      </c>
      <c r="B3545">
        <v>18</v>
      </c>
      <c r="C3545">
        <v>9</v>
      </c>
      <c r="D3545">
        <v>2017</v>
      </c>
      <c r="E3545" t="s">
        <v>2116</v>
      </c>
      <c r="F3545" t="s">
        <v>119</v>
      </c>
      <c r="G3545" t="s">
        <v>1695</v>
      </c>
      <c r="H3545" t="s">
        <v>14</v>
      </c>
      <c r="I3545" t="s">
        <v>90</v>
      </c>
      <c r="J3545" t="s">
        <v>3724</v>
      </c>
      <c r="K3545" t="s">
        <v>26</v>
      </c>
      <c r="L3545">
        <v>2.6720000000000002</v>
      </c>
    </row>
    <row r="3546" spans="1:12" x14ac:dyDescent="0.3">
      <c r="A3546" t="s">
        <v>5198</v>
      </c>
      <c r="B3546">
        <v>23</v>
      </c>
      <c r="C3546">
        <v>12</v>
      </c>
      <c r="D3546">
        <v>2018</v>
      </c>
      <c r="E3546" t="s">
        <v>337</v>
      </c>
      <c r="F3546" t="s">
        <v>12</v>
      </c>
      <c r="G3546" t="s">
        <v>2936</v>
      </c>
      <c r="H3546" t="s">
        <v>14</v>
      </c>
      <c r="I3546" t="s">
        <v>61</v>
      </c>
      <c r="J3546" t="s">
        <v>3200</v>
      </c>
      <c r="K3546" t="s">
        <v>26</v>
      </c>
      <c r="L3546">
        <v>28.672000000000001</v>
      </c>
    </row>
    <row r="3547" spans="1:12" x14ac:dyDescent="0.3">
      <c r="A3547" t="s">
        <v>5198</v>
      </c>
      <c r="B3547">
        <v>23</v>
      </c>
      <c r="C3547">
        <v>12</v>
      </c>
      <c r="D3547">
        <v>2018</v>
      </c>
      <c r="E3547" t="s">
        <v>337</v>
      </c>
      <c r="F3547" t="s">
        <v>12</v>
      </c>
      <c r="G3547" t="s">
        <v>2936</v>
      </c>
      <c r="H3547" t="s">
        <v>14</v>
      </c>
      <c r="I3547" t="s">
        <v>61</v>
      </c>
      <c r="J3547" t="s">
        <v>5199</v>
      </c>
      <c r="K3547" t="s">
        <v>26</v>
      </c>
      <c r="L3547">
        <v>29.312000000000001</v>
      </c>
    </row>
    <row r="3548" spans="1:12" x14ac:dyDescent="0.3">
      <c r="A3548" t="s">
        <v>5200</v>
      </c>
      <c r="B3548">
        <v>30</v>
      </c>
      <c r="C3548">
        <v>10</v>
      </c>
      <c r="D3548">
        <v>2018</v>
      </c>
      <c r="E3548" t="s">
        <v>4343</v>
      </c>
      <c r="F3548" t="s">
        <v>119</v>
      </c>
      <c r="G3548" t="s">
        <v>1705</v>
      </c>
      <c r="H3548" t="s">
        <v>60</v>
      </c>
      <c r="I3548" t="s">
        <v>15</v>
      </c>
      <c r="J3548" t="s">
        <v>1306</v>
      </c>
      <c r="K3548" t="s">
        <v>26</v>
      </c>
      <c r="L3548">
        <v>105.98</v>
      </c>
    </row>
    <row r="3549" spans="1:12" x14ac:dyDescent="0.3">
      <c r="A3549" t="s">
        <v>5200</v>
      </c>
      <c r="B3549">
        <v>30</v>
      </c>
      <c r="C3549">
        <v>10</v>
      </c>
      <c r="D3549">
        <v>2018</v>
      </c>
      <c r="E3549" t="s">
        <v>4343</v>
      </c>
      <c r="F3549" t="s">
        <v>119</v>
      </c>
      <c r="G3549" t="s">
        <v>1705</v>
      </c>
      <c r="H3549" t="s">
        <v>60</v>
      </c>
      <c r="I3549" t="s">
        <v>15</v>
      </c>
      <c r="J3549" t="s">
        <v>1013</v>
      </c>
      <c r="K3549" t="s">
        <v>26</v>
      </c>
      <c r="L3549">
        <v>35.06</v>
      </c>
    </row>
    <row r="3550" spans="1:12" x14ac:dyDescent="0.3">
      <c r="A3550" t="s">
        <v>5200</v>
      </c>
      <c r="B3550">
        <v>30</v>
      </c>
      <c r="C3550">
        <v>10</v>
      </c>
      <c r="D3550">
        <v>2018</v>
      </c>
      <c r="E3550" t="s">
        <v>4343</v>
      </c>
      <c r="F3550" t="s">
        <v>119</v>
      </c>
      <c r="G3550" t="s">
        <v>1705</v>
      </c>
      <c r="H3550" t="s">
        <v>60</v>
      </c>
      <c r="I3550" t="s">
        <v>15</v>
      </c>
      <c r="J3550" t="s">
        <v>3952</v>
      </c>
      <c r="K3550" t="s">
        <v>17</v>
      </c>
      <c r="L3550">
        <v>33.94</v>
      </c>
    </row>
    <row r="3551" spans="1:12" x14ac:dyDescent="0.3">
      <c r="A3551" t="s">
        <v>5200</v>
      </c>
      <c r="B3551">
        <v>30</v>
      </c>
      <c r="C3551">
        <v>10</v>
      </c>
      <c r="D3551">
        <v>2018</v>
      </c>
      <c r="E3551" t="s">
        <v>4343</v>
      </c>
      <c r="F3551" t="s">
        <v>119</v>
      </c>
      <c r="G3551" t="s">
        <v>1705</v>
      </c>
      <c r="H3551" t="s">
        <v>60</v>
      </c>
      <c r="I3551" t="s">
        <v>15</v>
      </c>
      <c r="J3551" t="s">
        <v>5201</v>
      </c>
      <c r="K3551" t="s">
        <v>26</v>
      </c>
      <c r="L3551">
        <v>30</v>
      </c>
    </row>
    <row r="3552" spans="1:12" x14ac:dyDescent="0.3">
      <c r="A3552" t="s">
        <v>5202</v>
      </c>
      <c r="B3552">
        <v>29</v>
      </c>
      <c r="C3552">
        <v>3</v>
      </c>
      <c r="D3552">
        <v>2017</v>
      </c>
      <c r="E3552" t="s">
        <v>5203</v>
      </c>
      <c r="F3552" t="s">
        <v>12</v>
      </c>
      <c r="G3552" t="s">
        <v>2967</v>
      </c>
      <c r="H3552" t="s">
        <v>60</v>
      </c>
      <c r="I3552" t="s">
        <v>61</v>
      </c>
      <c r="J3552" t="s">
        <v>3807</v>
      </c>
      <c r="K3552" t="s">
        <v>26</v>
      </c>
      <c r="L3552">
        <v>45.527999999999999</v>
      </c>
    </row>
    <row r="3553" spans="1:12" x14ac:dyDescent="0.3">
      <c r="A3553" t="s">
        <v>5202</v>
      </c>
      <c r="B3553">
        <v>29</v>
      </c>
      <c r="C3553">
        <v>3</v>
      </c>
      <c r="D3553">
        <v>2017</v>
      </c>
      <c r="E3553" t="s">
        <v>5203</v>
      </c>
      <c r="F3553" t="s">
        <v>12</v>
      </c>
      <c r="G3553" t="s">
        <v>2967</v>
      </c>
      <c r="H3553" t="s">
        <v>60</v>
      </c>
      <c r="I3553" t="s">
        <v>61</v>
      </c>
      <c r="J3553" t="s">
        <v>673</v>
      </c>
      <c r="K3553" t="s">
        <v>17</v>
      </c>
      <c r="L3553">
        <v>844.11599999999999</v>
      </c>
    </row>
    <row r="3554" spans="1:12" x14ac:dyDescent="0.3">
      <c r="A3554" t="s">
        <v>5202</v>
      </c>
      <c r="B3554">
        <v>29</v>
      </c>
      <c r="C3554">
        <v>3</v>
      </c>
      <c r="D3554">
        <v>2017</v>
      </c>
      <c r="E3554" t="s">
        <v>5203</v>
      </c>
      <c r="F3554" t="s">
        <v>12</v>
      </c>
      <c r="G3554" t="s">
        <v>2967</v>
      </c>
      <c r="H3554" t="s">
        <v>60</v>
      </c>
      <c r="I3554" t="s">
        <v>61</v>
      </c>
      <c r="J3554" t="s">
        <v>439</v>
      </c>
      <c r="K3554" t="s">
        <v>41</v>
      </c>
      <c r="L3554">
        <v>812.73599999999999</v>
      </c>
    </row>
    <row r="3555" spans="1:12" x14ac:dyDescent="0.3">
      <c r="A3555" t="s">
        <v>5204</v>
      </c>
      <c r="B3555">
        <v>23</v>
      </c>
      <c r="C3555">
        <v>11</v>
      </c>
      <c r="D3555">
        <v>2018</v>
      </c>
      <c r="E3555" t="s">
        <v>1079</v>
      </c>
      <c r="F3555" t="s">
        <v>12</v>
      </c>
      <c r="G3555" t="s">
        <v>2484</v>
      </c>
      <c r="H3555" t="s">
        <v>23</v>
      </c>
      <c r="I3555" t="s">
        <v>90</v>
      </c>
      <c r="J3555" t="s">
        <v>1253</v>
      </c>
      <c r="K3555" t="s">
        <v>26</v>
      </c>
      <c r="L3555">
        <v>7.476</v>
      </c>
    </row>
    <row r="3556" spans="1:12" x14ac:dyDescent="0.3">
      <c r="A3556" t="s">
        <v>5205</v>
      </c>
      <c r="B3556">
        <v>23</v>
      </c>
      <c r="C3556">
        <v>3</v>
      </c>
      <c r="D3556">
        <v>2015</v>
      </c>
      <c r="E3556" t="s">
        <v>3422</v>
      </c>
      <c r="F3556" t="s">
        <v>12</v>
      </c>
      <c r="G3556" t="s">
        <v>155</v>
      </c>
      <c r="H3556" t="s">
        <v>14</v>
      </c>
      <c r="I3556" t="s">
        <v>24</v>
      </c>
      <c r="J3556" t="s">
        <v>1555</v>
      </c>
      <c r="K3556" t="s">
        <v>26</v>
      </c>
      <c r="L3556">
        <v>330.4</v>
      </c>
    </row>
    <row r="3557" spans="1:12" x14ac:dyDescent="0.3">
      <c r="A3557" t="s">
        <v>5205</v>
      </c>
      <c r="B3557">
        <v>23</v>
      </c>
      <c r="C3557">
        <v>3</v>
      </c>
      <c r="D3557">
        <v>2015</v>
      </c>
      <c r="E3557" t="s">
        <v>3422</v>
      </c>
      <c r="F3557" t="s">
        <v>12</v>
      </c>
      <c r="G3557" t="s">
        <v>155</v>
      </c>
      <c r="H3557" t="s">
        <v>14</v>
      </c>
      <c r="I3557" t="s">
        <v>24</v>
      </c>
      <c r="J3557" t="s">
        <v>5206</v>
      </c>
      <c r="K3557" t="s">
        <v>41</v>
      </c>
      <c r="L3557">
        <v>604.75199999999995</v>
      </c>
    </row>
    <row r="3558" spans="1:12" x14ac:dyDescent="0.3">
      <c r="A3558" t="s">
        <v>5207</v>
      </c>
      <c r="B3558">
        <v>1</v>
      </c>
      <c r="C3558">
        <v>12</v>
      </c>
      <c r="D3558">
        <v>2018</v>
      </c>
      <c r="E3558" t="s">
        <v>1436</v>
      </c>
      <c r="F3558" t="s">
        <v>30</v>
      </c>
      <c r="G3558" t="s">
        <v>890</v>
      </c>
      <c r="H3558" t="s">
        <v>14</v>
      </c>
      <c r="I3558" t="s">
        <v>24</v>
      </c>
      <c r="J3558" t="s">
        <v>2453</v>
      </c>
      <c r="K3558" t="s">
        <v>26</v>
      </c>
      <c r="L3558">
        <v>45.36</v>
      </c>
    </row>
    <row r="3559" spans="1:12" x14ac:dyDescent="0.3">
      <c r="A3559" t="s">
        <v>5207</v>
      </c>
      <c r="B3559">
        <v>1</v>
      </c>
      <c r="C3559">
        <v>12</v>
      </c>
      <c r="D3559">
        <v>2018</v>
      </c>
      <c r="E3559" t="s">
        <v>1436</v>
      </c>
      <c r="F3559" t="s">
        <v>30</v>
      </c>
      <c r="G3559" t="s">
        <v>890</v>
      </c>
      <c r="H3559" t="s">
        <v>14</v>
      </c>
      <c r="I3559" t="s">
        <v>24</v>
      </c>
      <c r="J3559" t="s">
        <v>2521</v>
      </c>
      <c r="K3559" t="s">
        <v>26</v>
      </c>
      <c r="L3559">
        <v>10.128</v>
      </c>
    </row>
    <row r="3560" spans="1:12" x14ac:dyDescent="0.3">
      <c r="A3560" t="s">
        <v>5208</v>
      </c>
      <c r="B3560">
        <v>7</v>
      </c>
      <c r="C3560">
        <v>11</v>
      </c>
      <c r="D3560">
        <v>2018</v>
      </c>
      <c r="E3560" t="s">
        <v>287</v>
      </c>
      <c r="F3560" t="s">
        <v>30</v>
      </c>
      <c r="G3560" t="s">
        <v>5036</v>
      </c>
      <c r="H3560" t="s">
        <v>14</v>
      </c>
      <c r="I3560" t="s">
        <v>24</v>
      </c>
      <c r="J3560" t="s">
        <v>3988</v>
      </c>
      <c r="K3560" t="s">
        <v>26</v>
      </c>
      <c r="L3560">
        <v>21.792000000000002</v>
      </c>
    </row>
    <row r="3561" spans="1:12" x14ac:dyDescent="0.3">
      <c r="A3561" t="s">
        <v>5208</v>
      </c>
      <c r="B3561">
        <v>7</v>
      </c>
      <c r="C3561">
        <v>11</v>
      </c>
      <c r="D3561">
        <v>2018</v>
      </c>
      <c r="E3561" t="s">
        <v>287</v>
      </c>
      <c r="F3561" t="s">
        <v>30</v>
      </c>
      <c r="G3561" t="s">
        <v>5036</v>
      </c>
      <c r="H3561" t="s">
        <v>14</v>
      </c>
      <c r="I3561" t="s">
        <v>24</v>
      </c>
      <c r="J3561" t="s">
        <v>2930</v>
      </c>
      <c r="K3561" t="s">
        <v>41</v>
      </c>
      <c r="L3561">
        <v>439.8</v>
      </c>
    </row>
    <row r="3562" spans="1:12" x14ac:dyDescent="0.3">
      <c r="A3562" t="s">
        <v>5209</v>
      </c>
      <c r="B3562">
        <v>4</v>
      </c>
      <c r="C3562">
        <v>9</v>
      </c>
      <c r="D3562">
        <v>2018</v>
      </c>
      <c r="E3562" t="s">
        <v>2589</v>
      </c>
      <c r="F3562" t="s">
        <v>12</v>
      </c>
      <c r="G3562" t="s">
        <v>1241</v>
      </c>
      <c r="H3562" t="s">
        <v>14</v>
      </c>
      <c r="I3562" t="s">
        <v>90</v>
      </c>
      <c r="J3562" t="s">
        <v>1961</v>
      </c>
      <c r="K3562" t="s">
        <v>26</v>
      </c>
      <c r="L3562">
        <v>8.2560000000000002</v>
      </c>
    </row>
    <row r="3563" spans="1:12" x14ac:dyDescent="0.3">
      <c r="A3563" t="s">
        <v>5209</v>
      </c>
      <c r="B3563">
        <v>4</v>
      </c>
      <c r="C3563">
        <v>9</v>
      </c>
      <c r="D3563">
        <v>2018</v>
      </c>
      <c r="E3563" t="s">
        <v>2589</v>
      </c>
      <c r="F3563" t="s">
        <v>12</v>
      </c>
      <c r="G3563" t="s">
        <v>1241</v>
      </c>
      <c r="H3563" t="s">
        <v>14</v>
      </c>
      <c r="I3563" t="s">
        <v>90</v>
      </c>
      <c r="J3563" t="s">
        <v>2435</v>
      </c>
      <c r="K3563" t="s">
        <v>26</v>
      </c>
      <c r="L3563">
        <v>25.56</v>
      </c>
    </row>
    <row r="3564" spans="1:12" x14ac:dyDescent="0.3">
      <c r="A3564" t="s">
        <v>5209</v>
      </c>
      <c r="B3564">
        <v>4</v>
      </c>
      <c r="C3564">
        <v>9</v>
      </c>
      <c r="D3564">
        <v>2018</v>
      </c>
      <c r="E3564" t="s">
        <v>2589</v>
      </c>
      <c r="F3564" t="s">
        <v>12</v>
      </c>
      <c r="G3564" t="s">
        <v>1241</v>
      </c>
      <c r="H3564" t="s">
        <v>14</v>
      </c>
      <c r="I3564" t="s">
        <v>90</v>
      </c>
      <c r="J3564" t="s">
        <v>99</v>
      </c>
      <c r="K3564" t="s">
        <v>26</v>
      </c>
      <c r="L3564">
        <v>4.3680000000000003</v>
      </c>
    </row>
    <row r="3565" spans="1:12" x14ac:dyDescent="0.3">
      <c r="A3565" t="s">
        <v>5209</v>
      </c>
      <c r="B3565">
        <v>4</v>
      </c>
      <c r="C3565">
        <v>9</v>
      </c>
      <c r="D3565">
        <v>2018</v>
      </c>
      <c r="E3565" t="s">
        <v>2589</v>
      </c>
      <c r="F3565" t="s">
        <v>12</v>
      </c>
      <c r="G3565" t="s">
        <v>1241</v>
      </c>
      <c r="H3565" t="s">
        <v>14</v>
      </c>
      <c r="I3565" t="s">
        <v>90</v>
      </c>
      <c r="J3565" t="s">
        <v>5210</v>
      </c>
      <c r="K3565" t="s">
        <v>26</v>
      </c>
      <c r="L3565">
        <v>11.52</v>
      </c>
    </row>
    <row r="3566" spans="1:12" x14ac:dyDescent="0.3">
      <c r="A3566" t="s">
        <v>5211</v>
      </c>
      <c r="B3566">
        <v>3</v>
      </c>
      <c r="C3566">
        <v>7</v>
      </c>
      <c r="D3566">
        <v>2017</v>
      </c>
      <c r="E3566" t="s">
        <v>5212</v>
      </c>
      <c r="F3566" t="s">
        <v>119</v>
      </c>
      <c r="G3566" t="s">
        <v>938</v>
      </c>
      <c r="H3566" t="s">
        <v>14</v>
      </c>
      <c r="I3566" t="s">
        <v>24</v>
      </c>
      <c r="J3566" t="s">
        <v>5213</v>
      </c>
      <c r="K3566" t="s">
        <v>26</v>
      </c>
      <c r="L3566">
        <v>12.96</v>
      </c>
    </row>
    <row r="3567" spans="1:12" x14ac:dyDescent="0.3">
      <c r="A3567" t="s">
        <v>5211</v>
      </c>
      <c r="B3567">
        <v>3</v>
      </c>
      <c r="C3567">
        <v>7</v>
      </c>
      <c r="D3567">
        <v>2017</v>
      </c>
      <c r="E3567" t="s">
        <v>5212</v>
      </c>
      <c r="F3567" t="s">
        <v>119</v>
      </c>
      <c r="G3567" t="s">
        <v>938</v>
      </c>
      <c r="H3567" t="s">
        <v>14</v>
      </c>
      <c r="I3567" t="s">
        <v>24</v>
      </c>
      <c r="J3567" t="s">
        <v>3266</v>
      </c>
      <c r="K3567" t="s">
        <v>26</v>
      </c>
      <c r="L3567">
        <v>3.96</v>
      </c>
    </row>
    <row r="3568" spans="1:12" x14ac:dyDescent="0.3">
      <c r="A3568" t="s">
        <v>5214</v>
      </c>
      <c r="B3568">
        <v>7</v>
      </c>
      <c r="C3568">
        <v>9</v>
      </c>
      <c r="D3568">
        <v>2018</v>
      </c>
      <c r="E3568" t="s">
        <v>217</v>
      </c>
      <c r="F3568" t="s">
        <v>30</v>
      </c>
      <c r="G3568" t="s">
        <v>2335</v>
      </c>
      <c r="H3568" t="s">
        <v>60</v>
      </c>
      <c r="I3568" t="s">
        <v>61</v>
      </c>
      <c r="J3568" t="s">
        <v>363</v>
      </c>
      <c r="K3568" t="s">
        <v>26</v>
      </c>
      <c r="L3568">
        <v>1577.94</v>
      </c>
    </row>
    <row r="3569" spans="1:12" x14ac:dyDescent="0.3">
      <c r="A3569" t="s">
        <v>5215</v>
      </c>
      <c r="B3569">
        <v>9</v>
      </c>
      <c r="C3569">
        <v>9</v>
      </c>
      <c r="D3569">
        <v>2017</v>
      </c>
      <c r="E3569" t="s">
        <v>808</v>
      </c>
      <c r="F3569" t="s">
        <v>12</v>
      </c>
      <c r="G3569" t="s">
        <v>4287</v>
      </c>
      <c r="H3569" t="s">
        <v>60</v>
      </c>
      <c r="I3569" t="s">
        <v>61</v>
      </c>
      <c r="J3569" t="s">
        <v>4627</v>
      </c>
      <c r="K3569" t="s">
        <v>17</v>
      </c>
      <c r="L3569">
        <v>15.007999999999999</v>
      </c>
    </row>
    <row r="3570" spans="1:12" x14ac:dyDescent="0.3">
      <c r="A3570" t="s">
        <v>5216</v>
      </c>
      <c r="B3570">
        <v>3</v>
      </c>
      <c r="C3570">
        <v>7</v>
      </c>
      <c r="D3570">
        <v>2018</v>
      </c>
      <c r="E3570" t="s">
        <v>1377</v>
      </c>
      <c r="F3570" t="s">
        <v>930</v>
      </c>
      <c r="G3570" t="s">
        <v>515</v>
      </c>
      <c r="H3570" t="s">
        <v>60</v>
      </c>
      <c r="I3570" t="s">
        <v>24</v>
      </c>
      <c r="J3570" t="s">
        <v>731</v>
      </c>
      <c r="K3570" t="s">
        <v>41</v>
      </c>
      <c r="L3570">
        <v>59.98</v>
      </c>
    </row>
    <row r="3571" spans="1:12" x14ac:dyDescent="0.3">
      <c r="A3571" t="s">
        <v>5216</v>
      </c>
      <c r="B3571">
        <v>3</v>
      </c>
      <c r="C3571">
        <v>7</v>
      </c>
      <c r="D3571">
        <v>2018</v>
      </c>
      <c r="E3571" t="s">
        <v>1377</v>
      </c>
      <c r="F3571" t="s">
        <v>930</v>
      </c>
      <c r="G3571" t="s">
        <v>515</v>
      </c>
      <c r="H3571" t="s">
        <v>60</v>
      </c>
      <c r="I3571" t="s">
        <v>24</v>
      </c>
      <c r="J3571" t="s">
        <v>624</v>
      </c>
      <c r="K3571" t="s">
        <v>41</v>
      </c>
      <c r="L3571">
        <v>2395.1999999999998</v>
      </c>
    </row>
    <row r="3572" spans="1:12" x14ac:dyDescent="0.3">
      <c r="A3572" t="s">
        <v>5216</v>
      </c>
      <c r="B3572">
        <v>3</v>
      </c>
      <c r="C3572">
        <v>7</v>
      </c>
      <c r="D3572">
        <v>2018</v>
      </c>
      <c r="E3572" t="s">
        <v>1377</v>
      </c>
      <c r="F3572" t="s">
        <v>930</v>
      </c>
      <c r="G3572" t="s">
        <v>515</v>
      </c>
      <c r="H3572" t="s">
        <v>60</v>
      </c>
      <c r="I3572" t="s">
        <v>24</v>
      </c>
      <c r="J3572" t="s">
        <v>2016</v>
      </c>
      <c r="K3572" t="s">
        <v>41</v>
      </c>
      <c r="L3572">
        <v>1687.8</v>
      </c>
    </row>
    <row r="3573" spans="1:12" x14ac:dyDescent="0.3">
      <c r="A3573" t="s">
        <v>5216</v>
      </c>
      <c r="B3573">
        <v>3</v>
      </c>
      <c r="C3573">
        <v>7</v>
      </c>
      <c r="D3573">
        <v>2018</v>
      </c>
      <c r="E3573" t="s">
        <v>1377</v>
      </c>
      <c r="F3573" t="s">
        <v>930</v>
      </c>
      <c r="G3573" t="s">
        <v>515</v>
      </c>
      <c r="H3573" t="s">
        <v>60</v>
      </c>
      <c r="I3573" t="s">
        <v>24</v>
      </c>
      <c r="J3573" t="s">
        <v>884</v>
      </c>
      <c r="K3573" t="s">
        <v>41</v>
      </c>
      <c r="L3573">
        <v>7.992</v>
      </c>
    </row>
    <row r="3574" spans="1:12" x14ac:dyDescent="0.3">
      <c r="A3574" t="s">
        <v>5217</v>
      </c>
      <c r="B3574">
        <v>29</v>
      </c>
      <c r="C3574">
        <v>6</v>
      </c>
      <c r="D3574">
        <v>2018</v>
      </c>
      <c r="E3574" t="s">
        <v>2512</v>
      </c>
      <c r="F3574" t="s">
        <v>30</v>
      </c>
      <c r="G3574" t="s">
        <v>5218</v>
      </c>
      <c r="H3574" t="s">
        <v>23</v>
      </c>
      <c r="I3574" t="s">
        <v>61</v>
      </c>
      <c r="J3574" t="s">
        <v>1868</v>
      </c>
      <c r="K3574" t="s">
        <v>26</v>
      </c>
      <c r="L3574">
        <v>5.1840000000000002</v>
      </c>
    </row>
    <row r="3575" spans="1:12" x14ac:dyDescent="0.3">
      <c r="A3575" t="s">
        <v>5219</v>
      </c>
      <c r="B3575">
        <v>7</v>
      </c>
      <c r="C3575">
        <v>8</v>
      </c>
      <c r="D3575">
        <v>2018</v>
      </c>
      <c r="E3575" t="s">
        <v>4643</v>
      </c>
      <c r="F3575" t="s">
        <v>30</v>
      </c>
      <c r="G3575" t="s">
        <v>3399</v>
      </c>
      <c r="H3575" t="s">
        <v>14</v>
      </c>
      <c r="I3575" t="s">
        <v>90</v>
      </c>
      <c r="J3575" t="s">
        <v>714</v>
      </c>
      <c r="K3575" t="s">
        <v>26</v>
      </c>
      <c r="L3575">
        <v>11.68</v>
      </c>
    </row>
    <row r="3576" spans="1:12" x14ac:dyDescent="0.3">
      <c r="A3576" t="s">
        <v>5219</v>
      </c>
      <c r="B3576">
        <v>7</v>
      </c>
      <c r="C3576">
        <v>8</v>
      </c>
      <c r="D3576">
        <v>2018</v>
      </c>
      <c r="E3576" t="s">
        <v>4643</v>
      </c>
      <c r="F3576" t="s">
        <v>30</v>
      </c>
      <c r="G3576" t="s">
        <v>3399</v>
      </c>
      <c r="H3576" t="s">
        <v>14</v>
      </c>
      <c r="I3576" t="s">
        <v>90</v>
      </c>
      <c r="J3576" t="s">
        <v>5220</v>
      </c>
      <c r="K3576" t="s">
        <v>26</v>
      </c>
      <c r="L3576">
        <v>104.8</v>
      </c>
    </row>
    <row r="3577" spans="1:12" x14ac:dyDescent="0.3">
      <c r="A3577" t="s">
        <v>5221</v>
      </c>
      <c r="B3577">
        <v>19</v>
      </c>
      <c r="C3577">
        <v>3</v>
      </c>
      <c r="D3577">
        <v>2016</v>
      </c>
      <c r="E3577" t="s">
        <v>3202</v>
      </c>
      <c r="F3577" t="s">
        <v>30</v>
      </c>
      <c r="G3577" t="s">
        <v>2668</v>
      </c>
      <c r="H3577" t="s">
        <v>14</v>
      </c>
      <c r="I3577" t="s">
        <v>15</v>
      </c>
      <c r="J3577" t="s">
        <v>1932</v>
      </c>
      <c r="K3577" t="s">
        <v>26</v>
      </c>
      <c r="L3577">
        <v>14.496</v>
      </c>
    </row>
    <row r="3578" spans="1:12" x14ac:dyDescent="0.3">
      <c r="A3578" t="s">
        <v>5222</v>
      </c>
      <c r="B3578">
        <v>7</v>
      </c>
      <c r="C3578">
        <v>6</v>
      </c>
      <c r="D3578">
        <v>2017</v>
      </c>
      <c r="E3578" t="s">
        <v>4195</v>
      </c>
      <c r="F3578" t="s">
        <v>30</v>
      </c>
      <c r="G3578" t="s">
        <v>537</v>
      </c>
      <c r="H3578" t="s">
        <v>60</v>
      </c>
      <c r="I3578" t="s">
        <v>24</v>
      </c>
      <c r="J3578" t="s">
        <v>1626</v>
      </c>
      <c r="K3578" t="s">
        <v>26</v>
      </c>
      <c r="L3578">
        <v>4.7839999999999998</v>
      </c>
    </row>
    <row r="3579" spans="1:12" x14ac:dyDescent="0.3">
      <c r="A3579" t="s">
        <v>5222</v>
      </c>
      <c r="B3579">
        <v>7</v>
      </c>
      <c r="C3579">
        <v>6</v>
      </c>
      <c r="D3579">
        <v>2017</v>
      </c>
      <c r="E3579" t="s">
        <v>4195</v>
      </c>
      <c r="F3579" t="s">
        <v>30</v>
      </c>
      <c r="G3579" t="s">
        <v>537</v>
      </c>
      <c r="H3579" t="s">
        <v>60</v>
      </c>
      <c r="I3579" t="s">
        <v>24</v>
      </c>
      <c r="J3579" t="s">
        <v>622</v>
      </c>
      <c r="K3579" t="s">
        <v>26</v>
      </c>
      <c r="L3579">
        <v>4.7300000000000004</v>
      </c>
    </row>
    <row r="3580" spans="1:12" x14ac:dyDescent="0.3">
      <c r="A3580" t="s">
        <v>5223</v>
      </c>
      <c r="B3580">
        <v>25</v>
      </c>
      <c r="C3580">
        <v>7</v>
      </c>
      <c r="D3580">
        <v>2017</v>
      </c>
      <c r="E3580" t="s">
        <v>4779</v>
      </c>
      <c r="F3580" t="s">
        <v>30</v>
      </c>
      <c r="G3580" t="s">
        <v>2268</v>
      </c>
      <c r="H3580" t="s">
        <v>14</v>
      </c>
      <c r="I3580" t="s">
        <v>15</v>
      </c>
      <c r="J3580" t="s">
        <v>5224</v>
      </c>
      <c r="K3580" t="s">
        <v>26</v>
      </c>
      <c r="L3580">
        <v>7.89</v>
      </c>
    </row>
    <row r="3581" spans="1:12" x14ac:dyDescent="0.3">
      <c r="A3581" t="s">
        <v>5223</v>
      </c>
      <c r="B3581">
        <v>25</v>
      </c>
      <c r="C3581">
        <v>7</v>
      </c>
      <c r="D3581">
        <v>2017</v>
      </c>
      <c r="E3581" t="s">
        <v>4779</v>
      </c>
      <c r="F3581" t="s">
        <v>30</v>
      </c>
      <c r="G3581" t="s">
        <v>2268</v>
      </c>
      <c r="H3581" t="s">
        <v>14</v>
      </c>
      <c r="I3581" t="s">
        <v>15</v>
      </c>
      <c r="J3581" t="s">
        <v>4441</v>
      </c>
      <c r="K3581" t="s">
        <v>26</v>
      </c>
      <c r="L3581">
        <v>65.5</v>
      </c>
    </row>
    <row r="3582" spans="1:12" x14ac:dyDescent="0.3">
      <c r="A3582" t="s">
        <v>5223</v>
      </c>
      <c r="B3582">
        <v>25</v>
      </c>
      <c r="C3582">
        <v>7</v>
      </c>
      <c r="D3582">
        <v>2017</v>
      </c>
      <c r="E3582" t="s">
        <v>4779</v>
      </c>
      <c r="F3582" t="s">
        <v>30</v>
      </c>
      <c r="G3582" t="s">
        <v>2268</v>
      </c>
      <c r="H3582" t="s">
        <v>14</v>
      </c>
      <c r="I3582" t="s">
        <v>15</v>
      </c>
      <c r="J3582" t="s">
        <v>957</v>
      </c>
      <c r="K3582" t="s">
        <v>17</v>
      </c>
      <c r="L3582">
        <v>2430.08</v>
      </c>
    </row>
    <row r="3583" spans="1:12" x14ac:dyDescent="0.3">
      <c r="A3583" t="s">
        <v>5225</v>
      </c>
      <c r="B3583">
        <v>1</v>
      </c>
      <c r="C3583">
        <v>10</v>
      </c>
      <c r="D3583">
        <v>2018</v>
      </c>
      <c r="E3583" t="s">
        <v>3355</v>
      </c>
      <c r="F3583" t="s">
        <v>30</v>
      </c>
      <c r="G3583" t="s">
        <v>357</v>
      </c>
      <c r="H3583" t="s">
        <v>14</v>
      </c>
      <c r="I3583" t="s">
        <v>61</v>
      </c>
      <c r="J3583" t="s">
        <v>2690</v>
      </c>
      <c r="K3583" t="s">
        <v>26</v>
      </c>
      <c r="L3583">
        <v>104.85</v>
      </c>
    </row>
    <row r="3584" spans="1:12" x14ac:dyDescent="0.3">
      <c r="A3584" t="s">
        <v>5226</v>
      </c>
      <c r="B3584">
        <v>10</v>
      </c>
      <c r="C3584">
        <v>12</v>
      </c>
      <c r="D3584">
        <v>2016</v>
      </c>
      <c r="E3584" t="s">
        <v>1833</v>
      </c>
      <c r="F3584" t="s">
        <v>30</v>
      </c>
      <c r="G3584" t="s">
        <v>2983</v>
      </c>
      <c r="H3584" t="s">
        <v>23</v>
      </c>
      <c r="I3584" t="s">
        <v>61</v>
      </c>
      <c r="J3584" t="s">
        <v>402</v>
      </c>
      <c r="K3584" t="s">
        <v>26</v>
      </c>
      <c r="L3584">
        <v>3.9</v>
      </c>
    </row>
    <row r="3585" spans="1:12" x14ac:dyDescent="0.3">
      <c r="A3585" t="s">
        <v>5226</v>
      </c>
      <c r="B3585">
        <v>10</v>
      </c>
      <c r="C3585">
        <v>12</v>
      </c>
      <c r="D3585">
        <v>2016</v>
      </c>
      <c r="E3585" t="s">
        <v>1833</v>
      </c>
      <c r="F3585" t="s">
        <v>30</v>
      </c>
      <c r="G3585" t="s">
        <v>2983</v>
      </c>
      <c r="H3585" t="s">
        <v>23</v>
      </c>
      <c r="I3585" t="s">
        <v>61</v>
      </c>
      <c r="J3585" t="s">
        <v>4364</v>
      </c>
      <c r="K3585" t="s">
        <v>17</v>
      </c>
      <c r="L3585">
        <v>801.96</v>
      </c>
    </row>
    <row r="3586" spans="1:12" x14ac:dyDescent="0.3">
      <c r="A3586" t="s">
        <v>5226</v>
      </c>
      <c r="B3586">
        <v>10</v>
      </c>
      <c r="C3586">
        <v>12</v>
      </c>
      <c r="D3586">
        <v>2016</v>
      </c>
      <c r="E3586" t="s">
        <v>1833</v>
      </c>
      <c r="F3586" t="s">
        <v>30</v>
      </c>
      <c r="G3586" t="s">
        <v>2983</v>
      </c>
      <c r="H3586" t="s">
        <v>23</v>
      </c>
      <c r="I3586" t="s">
        <v>61</v>
      </c>
      <c r="J3586" t="s">
        <v>2946</v>
      </c>
      <c r="K3586" t="s">
        <v>17</v>
      </c>
      <c r="L3586">
        <v>191.96</v>
      </c>
    </row>
    <row r="3587" spans="1:12" x14ac:dyDescent="0.3">
      <c r="A3587" t="s">
        <v>5226</v>
      </c>
      <c r="B3587">
        <v>10</v>
      </c>
      <c r="C3587">
        <v>12</v>
      </c>
      <c r="D3587">
        <v>2016</v>
      </c>
      <c r="E3587" t="s">
        <v>1833</v>
      </c>
      <c r="F3587" t="s">
        <v>30</v>
      </c>
      <c r="G3587" t="s">
        <v>2983</v>
      </c>
      <c r="H3587" t="s">
        <v>23</v>
      </c>
      <c r="I3587" t="s">
        <v>61</v>
      </c>
      <c r="J3587" t="s">
        <v>2078</v>
      </c>
      <c r="K3587" t="s">
        <v>26</v>
      </c>
      <c r="L3587">
        <v>2.61</v>
      </c>
    </row>
    <row r="3588" spans="1:12" x14ac:dyDescent="0.3">
      <c r="A3588" t="s">
        <v>5227</v>
      </c>
      <c r="B3588">
        <v>3</v>
      </c>
      <c r="C3588">
        <v>9</v>
      </c>
      <c r="D3588">
        <v>2018</v>
      </c>
      <c r="E3588" t="s">
        <v>1330</v>
      </c>
      <c r="F3588" t="s">
        <v>30</v>
      </c>
      <c r="G3588" t="s">
        <v>4385</v>
      </c>
      <c r="H3588" t="s">
        <v>23</v>
      </c>
      <c r="I3588" t="s">
        <v>24</v>
      </c>
      <c r="J3588" t="s">
        <v>247</v>
      </c>
      <c r="K3588" t="s">
        <v>26</v>
      </c>
      <c r="L3588">
        <v>5.96</v>
      </c>
    </row>
    <row r="3589" spans="1:12" x14ac:dyDescent="0.3">
      <c r="A3589" t="s">
        <v>5228</v>
      </c>
      <c r="B3589">
        <v>24</v>
      </c>
      <c r="C3589">
        <v>9</v>
      </c>
      <c r="D3589">
        <v>2018</v>
      </c>
      <c r="E3589" t="s">
        <v>2382</v>
      </c>
      <c r="F3589" t="s">
        <v>30</v>
      </c>
      <c r="G3589" t="s">
        <v>2643</v>
      </c>
      <c r="H3589" t="s">
        <v>60</v>
      </c>
      <c r="I3589" t="s">
        <v>90</v>
      </c>
      <c r="J3589" t="s">
        <v>3507</v>
      </c>
      <c r="K3589" t="s">
        <v>41</v>
      </c>
      <c r="L3589">
        <v>1169.694</v>
      </c>
    </row>
    <row r="3590" spans="1:12" x14ac:dyDescent="0.3">
      <c r="A3590" t="s">
        <v>5229</v>
      </c>
      <c r="B3590">
        <v>19</v>
      </c>
      <c r="C3590">
        <v>12</v>
      </c>
      <c r="D3590">
        <v>2018</v>
      </c>
      <c r="E3590" t="s">
        <v>581</v>
      </c>
      <c r="F3590" t="s">
        <v>119</v>
      </c>
      <c r="G3590" t="s">
        <v>3610</v>
      </c>
      <c r="H3590" t="s">
        <v>14</v>
      </c>
      <c r="I3590" t="s">
        <v>15</v>
      </c>
      <c r="J3590" t="s">
        <v>1307</v>
      </c>
      <c r="K3590" t="s">
        <v>26</v>
      </c>
      <c r="L3590">
        <v>1665.62</v>
      </c>
    </row>
    <row r="3591" spans="1:12" x14ac:dyDescent="0.3">
      <c r="A3591" t="s">
        <v>5230</v>
      </c>
      <c r="B3591">
        <v>24</v>
      </c>
      <c r="C3591">
        <v>11</v>
      </c>
      <c r="D3591">
        <v>2018</v>
      </c>
      <c r="E3591" t="s">
        <v>2021</v>
      </c>
      <c r="F3591" t="s">
        <v>30</v>
      </c>
      <c r="G3591" t="s">
        <v>537</v>
      </c>
      <c r="H3591" t="s">
        <v>60</v>
      </c>
      <c r="I3591" t="s">
        <v>15</v>
      </c>
      <c r="J3591" t="s">
        <v>1761</v>
      </c>
      <c r="K3591" t="s">
        <v>26</v>
      </c>
      <c r="L3591">
        <v>2.88</v>
      </c>
    </row>
    <row r="3592" spans="1:12" x14ac:dyDescent="0.3">
      <c r="A3592" t="s">
        <v>5230</v>
      </c>
      <c r="B3592">
        <v>24</v>
      </c>
      <c r="C3592">
        <v>11</v>
      </c>
      <c r="D3592">
        <v>2018</v>
      </c>
      <c r="E3592" t="s">
        <v>2021</v>
      </c>
      <c r="F3592" t="s">
        <v>30</v>
      </c>
      <c r="G3592" t="s">
        <v>537</v>
      </c>
      <c r="H3592" t="s">
        <v>60</v>
      </c>
      <c r="I3592" t="s">
        <v>15</v>
      </c>
      <c r="J3592" t="s">
        <v>2291</v>
      </c>
      <c r="K3592" t="s">
        <v>26</v>
      </c>
      <c r="L3592">
        <v>1443.96</v>
      </c>
    </row>
    <row r="3593" spans="1:12" x14ac:dyDescent="0.3">
      <c r="A3593" t="s">
        <v>5231</v>
      </c>
      <c r="B3593">
        <v>13</v>
      </c>
      <c r="C3593">
        <v>12</v>
      </c>
      <c r="D3593">
        <v>2015</v>
      </c>
      <c r="E3593" t="s">
        <v>2007</v>
      </c>
      <c r="F3593" t="s">
        <v>12</v>
      </c>
      <c r="G3593" t="s">
        <v>1638</v>
      </c>
      <c r="H3593" t="s">
        <v>14</v>
      </c>
      <c r="I3593" t="s">
        <v>61</v>
      </c>
      <c r="J3593" t="s">
        <v>1425</v>
      </c>
      <c r="K3593" t="s">
        <v>26</v>
      </c>
      <c r="L3593">
        <v>2.92</v>
      </c>
    </row>
    <row r="3594" spans="1:12" x14ac:dyDescent="0.3">
      <c r="A3594" t="s">
        <v>5232</v>
      </c>
      <c r="B3594">
        <v>5</v>
      </c>
      <c r="C3594">
        <v>12</v>
      </c>
      <c r="D3594">
        <v>2017</v>
      </c>
      <c r="E3594" t="s">
        <v>2476</v>
      </c>
      <c r="F3594" t="s">
        <v>12</v>
      </c>
      <c r="G3594" t="s">
        <v>3244</v>
      </c>
      <c r="H3594" t="s">
        <v>14</v>
      </c>
      <c r="I3594" t="s">
        <v>90</v>
      </c>
      <c r="J3594" t="s">
        <v>4689</v>
      </c>
      <c r="K3594" t="s">
        <v>26</v>
      </c>
      <c r="L3594">
        <v>465.18</v>
      </c>
    </row>
    <row r="3595" spans="1:12" x14ac:dyDescent="0.3">
      <c r="A3595" t="s">
        <v>5233</v>
      </c>
      <c r="B3595">
        <v>11</v>
      </c>
      <c r="C3595">
        <v>9</v>
      </c>
      <c r="D3595">
        <v>2017</v>
      </c>
      <c r="E3595" t="s">
        <v>273</v>
      </c>
      <c r="F3595" t="s">
        <v>30</v>
      </c>
      <c r="G3595" t="s">
        <v>768</v>
      </c>
      <c r="H3595" t="s">
        <v>60</v>
      </c>
      <c r="I3595" t="s">
        <v>90</v>
      </c>
      <c r="J3595" t="s">
        <v>1253</v>
      </c>
      <c r="K3595" t="s">
        <v>26</v>
      </c>
      <c r="L3595">
        <v>22.428000000000001</v>
      </c>
    </row>
    <row r="3596" spans="1:12" x14ac:dyDescent="0.3">
      <c r="A3596" t="s">
        <v>5233</v>
      </c>
      <c r="B3596">
        <v>11</v>
      </c>
      <c r="C3596">
        <v>9</v>
      </c>
      <c r="D3596">
        <v>2017</v>
      </c>
      <c r="E3596" t="s">
        <v>273</v>
      </c>
      <c r="F3596" t="s">
        <v>30</v>
      </c>
      <c r="G3596" t="s">
        <v>768</v>
      </c>
      <c r="H3596" t="s">
        <v>60</v>
      </c>
      <c r="I3596" t="s">
        <v>90</v>
      </c>
      <c r="J3596" t="s">
        <v>3654</v>
      </c>
      <c r="K3596" t="s">
        <v>26</v>
      </c>
      <c r="L3596">
        <v>37.520000000000003</v>
      </c>
    </row>
    <row r="3597" spans="1:12" x14ac:dyDescent="0.3">
      <c r="A3597" t="s">
        <v>5234</v>
      </c>
      <c r="B3597">
        <v>9</v>
      </c>
      <c r="C3597">
        <v>12</v>
      </c>
      <c r="D3597">
        <v>2018</v>
      </c>
      <c r="E3597" t="s">
        <v>989</v>
      </c>
      <c r="F3597" t="s">
        <v>30</v>
      </c>
      <c r="G3597" t="s">
        <v>2288</v>
      </c>
      <c r="H3597" t="s">
        <v>23</v>
      </c>
      <c r="I3597" t="s">
        <v>90</v>
      </c>
      <c r="J3597" t="s">
        <v>987</v>
      </c>
      <c r="K3597" t="s">
        <v>26</v>
      </c>
      <c r="L3597">
        <v>2.6240000000000001</v>
      </c>
    </row>
    <row r="3598" spans="1:12" x14ac:dyDescent="0.3">
      <c r="A3598" t="s">
        <v>5235</v>
      </c>
      <c r="B3598">
        <v>9</v>
      </c>
      <c r="C3598">
        <v>9</v>
      </c>
      <c r="D3598">
        <v>2015</v>
      </c>
      <c r="E3598" t="s">
        <v>497</v>
      </c>
      <c r="F3598" t="s">
        <v>12</v>
      </c>
      <c r="G3598" t="s">
        <v>582</v>
      </c>
      <c r="H3598" t="s">
        <v>14</v>
      </c>
      <c r="I3598" t="s">
        <v>90</v>
      </c>
      <c r="J3598" t="s">
        <v>2162</v>
      </c>
      <c r="K3598" t="s">
        <v>26</v>
      </c>
      <c r="L3598">
        <v>15.552</v>
      </c>
    </row>
    <row r="3599" spans="1:12" x14ac:dyDescent="0.3">
      <c r="A3599" t="s">
        <v>5235</v>
      </c>
      <c r="B3599">
        <v>9</v>
      </c>
      <c r="C3599">
        <v>9</v>
      </c>
      <c r="D3599">
        <v>2015</v>
      </c>
      <c r="E3599" t="s">
        <v>497</v>
      </c>
      <c r="F3599" t="s">
        <v>12</v>
      </c>
      <c r="G3599" t="s">
        <v>582</v>
      </c>
      <c r="H3599" t="s">
        <v>14</v>
      </c>
      <c r="I3599" t="s">
        <v>90</v>
      </c>
      <c r="J3599" t="s">
        <v>5236</v>
      </c>
      <c r="K3599" t="s">
        <v>41</v>
      </c>
      <c r="L3599">
        <v>64.703999999999994</v>
      </c>
    </row>
    <row r="3600" spans="1:12" x14ac:dyDescent="0.3">
      <c r="A3600" t="s">
        <v>5235</v>
      </c>
      <c r="B3600">
        <v>9</v>
      </c>
      <c r="C3600">
        <v>9</v>
      </c>
      <c r="D3600">
        <v>2015</v>
      </c>
      <c r="E3600" t="s">
        <v>497</v>
      </c>
      <c r="F3600" t="s">
        <v>12</v>
      </c>
      <c r="G3600" t="s">
        <v>582</v>
      </c>
      <c r="H3600" t="s">
        <v>14</v>
      </c>
      <c r="I3600" t="s">
        <v>90</v>
      </c>
      <c r="J3600" t="s">
        <v>3088</v>
      </c>
      <c r="K3600" t="s">
        <v>17</v>
      </c>
      <c r="L3600">
        <v>17.472000000000001</v>
      </c>
    </row>
    <row r="3601" spans="1:12" x14ac:dyDescent="0.3">
      <c r="A3601" t="s">
        <v>5235</v>
      </c>
      <c r="B3601">
        <v>9</v>
      </c>
      <c r="C3601">
        <v>9</v>
      </c>
      <c r="D3601">
        <v>2015</v>
      </c>
      <c r="E3601" t="s">
        <v>497</v>
      </c>
      <c r="F3601" t="s">
        <v>12</v>
      </c>
      <c r="G3601" t="s">
        <v>582</v>
      </c>
      <c r="H3601" t="s">
        <v>14</v>
      </c>
      <c r="I3601" t="s">
        <v>90</v>
      </c>
      <c r="J3601" t="s">
        <v>2795</v>
      </c>
      <c r="K3601" t="s">
        <v>41</v>
      </c>
      <c r="L3601">
        <v>135.51599999999999</v>
      </c>
    </row>
    <row r="3602" spans="1:12" x14ac:dyDescent="0.3">
      <c r="A3602" t="s">
        <v>5237</v>
      </c>
      <c r="B3602">
        <v>26</v>
      </c>
      <c r="C3602">
        <v>6</v>
      </c>
      <c r="D3602">
        <v>2018</v>
      </c>
      <c r="E3602" t="s">
        <v>1003</v>
      </c>
      <c r="F3602" t="s">
        <v>30</v>
      </c>
      <c r="G3602" t="s">
        <v>2630</v>
      </c>
      <c r="H3602" t="s">
        <v>14</v>
      </c>
      <c r="I3602" t="s">
        <v>24</v>
      </c>
      <c r="J3602" t="s">
        <v>2576</v>
      </c>
      <c r="K3602" t="s">
        <v>41</v>
      </c>
      <c r="L3602">
        <v>431.928</v>
      </c>
    </row>
    <row r="3603" spans="1:12" x14ac:dyDescent="0.3">
      <c r="A3603" t="s">
        <v>5238</v>
      </c>
      <c r="B3603">
        <v>17</v>
      </c>
      <c r="C3603">
        <v>11</v>
      </c>
      <c r="D3603">
        <v>2015</v>
      </c>
      <c r="E3603" t="s">
        <v>524</v>
      </c>
      <c r="F3603" t="s">
        <v>30</v>
      </c>
      <c r="G3603" t="s">
        <v>5239</v>
      </c>
      <c r="H3603" t="s">
        <v>14</v>
      </c>
      <c r="I3603" t="s">
        <v>90</v>
      </c>
      <c r="J3603" t="s">
        <v>1614</v>
      </c>
      <c r="K3603" t="s">
        <v>26</v>
      </c>
      <c r="L3603">
        <v>12.448</v>
      </c>
    </row>
    <row r="3604" spans="1:12" x14ac:dyDescent="0.3">
      <c r="A3604" t="s">
        <v>5238</v>
      </c>
      <c r="B3604">
        <v>17</v>
      </c>
      <c r="C3604">
        <v>11</v>
      </c>
      <c r="D3604">
        <v>2015</v>
      </c>
      <c r="E3604" t="s">
        <v>524</v>
      </c>
      <c r="F3604" t="s">
        <v>30</v>
      </c>
      <c r="G3604" t="s">
        <v>5239</v>
      </c>
      <c r="H3604" t="s">
        <v>14</v>
      </c>
      <c r="I3604" t="s">
        <v>90</v>
      </c>
      <c r="J3604" t="s">
        <v>1412</v>
      </c>
      <c r="K3604" t="s">
        <v>17</v>
      </c>
      <c r="L3604">
        <v>657.93</v>
      </c>
    </row>
    <row r="3605" spans="1:12" x14ac:dyDescent="0.3">
      <c r="A3605" t="s">
        <v>5240</v>
      </c>
      <c r="B3605">
        <v>21</v>
      </c>
      <c r="C3605">
        <v>8</v>
      </c>
      <c r="D3605">
        <v>2018</v>
      </c>
      <c r="E3605" t="s">
        <v>954</v>
      </c>
      <c r="F3605" t="s">
        <v>30</v>
      </c>
      <c r="G3605" t="s">
        <v>1680</v>
      </c>
      <c r="H3605" t="s">
        <v>60</v>
      </c>
      <c r="I3605" t="s">
        <v>90</v>
      </c>
      <c r="J3605" t="s">
        <v>1256</v>
      </c>
      <c r="K3605" t="s">
        <v>26</v>
      </c>
      <c r="L3605">
        <v>277.39999999999998</v>
      </c>
    </row>
    <row r="3606" spans="1:12" x14ac:dyDescent="0.3">
      <c r="A3606" t="s">
        <v>5240</v>
      </c>
      <c r="B3606">
        <v>21</v>
      </c>
      <c r="C3606">
        <v>8</v>
      </c>
      <c r="D3606">
        <v>2018</v>
      </c>
      <c r="E3606" t="s">
        <v>954</v>
      </c>
      <c r="F3606" t="s">
        <v>30</v>
      </c>
      <c r="G3606" t="s">
        <v>1680</v>
      </c>
      <c r="H3606" t="s">
        <v>60</v>
      </c>
      <c r="I3606" t="s">
        <v>90</v>
      </c>
      <c r="J3606" t="s">
        <v>2907</v>
      </c>
      <c r="K3606" t="s">
        <v>17</v>
      </c>
      <c r="L3606">
        <v>25.16</v>
      </c>
    </row>
    <row r="3607" spans="1:12" x14ac:dyDescent="0.3">
      <c r="A3607" t="s">
        <v>5240</v>
      </c>
      <c r="B3607">
        <v>21</v>
      </c>
      <c r="C3607">
        <v>8</v>
      </c>
      <c r="D3607">
        <v>2018</v>
      </c>
      <c r="E3607" t="s">
        <v>954</v>
      </c>
      <c r="F3607" t="s">
        <v>30</v>
      </c>
      <c r="G3607" t="s">
        <v>1680</v>
      </c>
      <c r="H3607" t="s">
        <v>60</v>
      </c>
      <c r="I3607" t="s">
        <v>90</v>
      </c>
      <c r="J3607" t="s">
        <v>2741</v>
      </c>
      <c r="K3607" t="s">
        <v>17</v>
      </c>
      <c r="L3607">
        <v>91.92</v>
      </c>
    </row>
    <row r="3608" spans="1:12" x14ac:dyDescent="0.3">
      <c r="A3608" t="s">
        <v>5241</v>
      </c>
      <c r="B3608">
        <v>12</v>
      </c>
      <c r="C3608">
        <v>3</v>
      </c>
      <c r="D3608">
        <v>2017</v>
      </c>
      <c r="E3608" t="s">
        <v>436</v>
      </c>
      <c r="F3608" t="s">
        <v>12</v>
      </c>
      <c r="G3608" t="s">
        <v>1494</v>
      </c>
      <c r="H3608" t="s">
        <v>14</v>
      </c>
      <c r="I3608" t="s">
        <v>90</v>
      </c>
      <c r="J3608" t="s">
        <v>2063</v>
      </c>
      <c r="K3608" t="s">
        <v>26</v>
      </c>
      <c r="L3608">
        <v>29.34</v>
      </c>
    </row>
    <row r="3609" spans="1:12" x14ac:dyDescent="0.3">
      <c r="A3609" t="s">
        <v>5242</v>
      </c>
      <c r="B3609">
        <v>23</v>
      </c>
      <c r="C3609">
        <v>9</v>
      </c>
      <c r="D3609">
        <v>2015</v>
      </c>
      <c r="E3609" t="s">
        <v>2758</v>
      </c>
      <c r="F3609" t="s">
        <v>12</v>
      </c>
      <c r="G3609" t="s">
        <v>2927</v>
      </c>
      <c r="H3609" t="s">
        <v>14</v>
      </c>
      <c r="I3609" t="s">
        <v>90</v>
      </c>
      <c r="J3609" t="s">
        <v>2689</v>
      </c>
      <c r="K3609" t="s">
        <v>26</v>
      </c>
      <c r="L3609">
        <v>139.44</v>
      </c>
    </row>
    <row r="3610" spans="1:12" x14ac:dyDescent="0.3">
      <c r="A3610" t="s">
        <v>5243</v>
      </c>
      <c r="B3610">
        <v>28</v>
      </c>
      <c r="C3610">
        <v>4</v>
      </c>
      <c r="D3610">
        <v>2015</v>
      </c>
      <c r="E3610" t="s">
        <v>3126</v>
      </c>
      <c r="F3610" t="s">
        <v>30</v>
      </c>
      <c r="G3610" t="s">
        <v>2071</v>
      </c>
      <c r="H3610" t="s">
        <v>23</v>
      </c>
      <c r="I3610" t="s">
        <v>90</v>
      </c>
      <c r="J3610" t="s">
        <v>2192</v>
      </c>
      <c r="K3610" t="s">
        <v>26</v>
      </c>
      <c r="L3610">
        <v>6.9119999999999999</v>
      </c>
    </row>
    <row r="3611" spans="1:12" x14ac:dyDescent="0.3">
      <c r="A3611" t="s">
        <v>5243</v>
      </c>
      <c r="B3611">
        <v>28</v>
      </c>
      <c r="C3611">
        <v>4</v>
      </c>
      <c r="D3611">
        <v>2015</v>
      </c>
      <c r="E3611" t="s">
        <v>3126</v>
      </c>
      <c r="F3611" t="s">
        <v>30</v>
      </c>
      <c r="G3611" t="s">
        <v>2071</v>
      </c>
      <c r="H3611" t="s">
        <v>23</v>
      </c>
      <c r="I3611" t="s">
        <v>90</v>
      </c>
      <c r="J3611" t="s">
        <v>3012</v>
      </c>
      <c r="K3611" t="s">
        <v>26</v>
      </c>
      <c r="L3611">
        <v>27.096</v>
      </c>
    </row>
    <row r="3612" spans="1:12" x14ac:dyDescent="0.3">
      <c r="A3612" t="s">
        <v>5243</v>
      </c>
      <c r="B3612">
        <v>28</v>
      </c>
      <c r="C3612">
        <v>4</v>
      </c>
      <c r="D3612">
        <v>2015</v>
      </c>
      <c r="E3612" t="s">
        <v>3126</v>
      </c>
      <c r="F3612" t="s">
        <v>30</v>
      </c>
      <c r="G3612" t="s">
        <v>2071</v>
      </c>
      <c r="H3612" t="s">
        <v>23</v>
      </c>
      <c r="I3612" t="s">
        <v>90</v>
      </c>
      <c r="J3612" t="s">
        <v>4607</v>
      </c>
      <c r="K3612" t="s">
        <v>26</v>
      </c>
      <c r="L3612">
        <v>177.56800000000001</v>
      </c>
    </row>
    <row r="3613" spans="1:12" x14ac:dyDescent="0.3">
      <c r="A3613" t="s">
        <v>5244</v>
      </c>
      <c r="B3613">
        <v>29</v>
      </c>
      <c r="C3613">
        <v>11</v>
      </c>
      <c r="D3613">
        <v>2017</v>
      </c>
      <c r="E3613" t="s">
        <v>313</v>
      </c>
      <c r="F3613" t="s">
        <v>12</v>
      </c>
      <c r="G3613" t="s">
        <v>5245</v>
      </c>
      <c r="H3613" t="s">
        <v>23</v>
      </c>
      <c r="I3613" t="s">
        <v>61</v>
      </c>
      <c r="J3613" t="s">
        <v>4113</v>
      </c>
      <c r="K3613" t="s">
        <v>41</v>
      </c>
      <c r="L3613">
        <v>58.415999999999997</v>
      </c>
    </row>
    <row r="3614" spans="1:12" x14ac:dyDescent="0.3">
      <c r="A3614" t="s">
        <v>5246</v>
      </c>
      <c r="B3614">
        <v>3</v>
      </c>
      <c r="C3614">
        <v>12</v>
      </c>
      <c r="D3614">
        <v>2016</v>
      </c>
      <c r="E3614" t="s">
        <v>1334</v>
      </c>
      <c r="F3614" t="s">
        <v>30</v>
      </c>
      <c r="G3614" t="s">
        <v>2778</v>
      </c>
      <c r="H3614" t="s">
        <v>60</v>
      </c>
      <c r="I3614" t="s">
        <v>90</v>
      </c>
      <c r="J3614" t="s">
        <v>5109</v>
      </c>
      <c r="K3614" t="s">
        <v>26</v>
      </c>
      <c r="L3614">
        <v>16.448</v>
      </c>
    </row>
    <row r="3615" spans="1:12" x14ac:dyDescent="0.3">
      <c r="A3615" t="s">
        <v>5246</v>
      </c>
      <c r="B3615">
        <v>3</v>
      </c>
      <c r="C3615">
        <v>12</v>
      </c>
      <c r="D3615">
        <v>2016</v>
      </c>
      <c r="E3615" t="s">
        <v>1334</v>
      </c>
      <c r="F3615" t="s">
        <v>30</v>
      </c>
      <c r="G3615" t="s">
        <v>2778</v>
      </c>
      <c r="H3615" t="s">
        <v>60</v>
      </c>
      <c r="I3615" t="s">
        <v>90</v>
      </c>
      <c r="J3615" t="s">
        <v>150</v>
      </c>
      <c r="K3615" t="s">
        <v>41</v>
      </c>
      <c r="L3615">
        <v>36.783999999999999</v>
      </c>
    </row>
    <row r="3616" spans="1:12" x14ac:dyDescent="0.3">
      <c r="A3616" t="s">
        <v>5247</v>
      </c>
      <c r="B3616">
        <v>19</v>
      </c>
      <c r="C3616">
        <v>11</v>
      </c>
      <c r="D3616">
        <v>2018</v>
      </c>
      <c r="E3616" t="s">
        <v>2330</v>
      </c>
      <c r="F3616" t="s">
        <v>119</v>
      </c>
      <c r="G3616" t="s">
        <v>240</v>
      </c>
      <c r="H3616" t="s">
        <v>23</v>
      </c>
      <c r="I3616" t="s">
        <v>61</v>
      </c>
      <c r="J3616" t="s">
        <v>2885</v>
      </c>
      <c r="K3616" t="s">
        <v>17</v>
      </c>
      <c r="L3616">
        <v>718.11599999999999</v>
      </c>
    </row>
    <row r="3617" spans="1:12" x14ac:dyDescent="0.3">
      <c r="A3617" t="s">
        <v>5247</v>
      </c>
      <c r="B3617">
        <v>19</v>
      </c>
      <c r="C3617">
        <v>11</v>
      </c>
      <c r="D3617">
        <v>2018</v>
      </c>
      <c r="E3617" t="s">
        <v>2330</v>
      </c>
      <c r="F3617" t="s">
        <v>119</v>
      </c>
      <c r="G3617" t="s">
        <v>240</v>
      </c>
      <c r="H3617" t="s">
        <v>23</v>
      </c>
      <c r="I3617" t="s">
        <v>61</v>
      </c>
      <c r="J3617" t="s">
        <v>3235</v>
      </c>
      <c r="K3617" t="s">
        <v>26</v>
      </c>
      <c r="L3617">
        <v>31.776</v>
      </c>
    </row>
    <row r="3618" spans="1:12" x14ac:dyDescent="0.3">
      <c r="A3618" t="s">
        <v>5248</v>
      </c>
      <c r="B3618">
        <v>5</v>
      </c>
      <c r="C3618">
        <v>9</v>
      </c>
      <c r="D3618">
        <v>2017</v>
      </c>
      <c r="E3618" t="s">
        <v>2242</v>
      </c>
      <c r="F3618" t="s">
        <v>30</v>
      </c>
      <c r="G3618" t="s">
        <v>1317</v>
      </c>
      <c r="H3618" t="s">
        <v>14</v>
      </c>
      <c r="I3618" t="s">
        <v>90</v>
      </c>
      <c r="J3618" t="s">
        <v>167</v>
      </c>
      <c r="K3618" t="s">
        <v>26</v>
      </c>
      <c r="L3618">
        <v>9.5549999999999997</v>
      </c>
    </row>
    <row r="3619" spans="1:12" x14ac:dyDescent="0.3">
      <c r="A3619" t="s">
        <v>5249</v>
      </c>
      <c r="B3619">
        <v>4</v>
      </c>
      <c r="C3619">
        <v>9</v>
      </c>
      <c r="D3619">
        <v>2018</v>
      </c>
      <c r="E3619" t="s">
        <v>1330</v>
      </c>
      <c r="F3619" t="s">
        <v>30</v>
      </c>
      <c r="G3619" t="s">
        <v>1638</v>
      </c>
      <c r="H3619" t="s">
        <v>14</v>
      </c>
      <c r="I3619" t="s">
        <v>24</v>
      </c>
      <c r="J3619" t="s">
        <v>1622</v>
      </c>
      <c r="K3619" t="s">
        <v>26</v>
      </c>
      <c r="L3619">
        <v>487.98399999999998</v>
      </c>
    </row>
    <row r="3620" spans="1:12" x14ac:dyDescent="0.3">
      <c r="A3620" t="s">
        <v>5249</v>
      </c>
      <c r="B3620">
        <v>4</v>
      </c>
      <c r="C3620">
        <v>9</v>
      </c>
      <c r="D3620">
        <v>2018</v>
      </c>
      <c r="E3620" t="s">
        <v>1330</v>
      </c>
      <c r="F3620" t="s">
        <v>30</v>
      </c>
      <c r="G3620" t="s">
        <v>1638</v>
      </c>
      <c r="H3620" t="s">
        <v>14</v>
      </c>
      <c r="I3620" t="s">
        <v>24</v>
      </c>
      <c r="J3620" t="s">
        <v>3299</v>
      </c>
      <c r="K3620" t="s">
        <v>41</v>
      </c>
      <c r="L3620">
        <v>5.56</v>
      </c>
    </row>
    <row r="3621" spans="1:12" x14ac:dyDescent="0.3">
      <c r="A3621" t="s">
        <v>5249</v>
      </c>
      <c r="B3621">
        <v>4</v>
      </c>
      <c r="C3621">
        <v>9</v>
      </c>
      <c r="D3621">
        <v>2018</v>
      </c>
      <c r="E3621" t="s">
        <v>1330</v>
      </c>
      <c r="F3621" t="s">
        <v>30</v>
      </c>
      <c r="G3621" t="s">
        <v>1638</v>
      </c>
      <c r="H3621" t="s">
        <v>14</v>
      </c>
      <c r="I3621" t="s">
        <v>24</v>
      </c>
      <c r="J3621" t="s">
        <v>384</v>
      </c>
      <c r="K3621" t="s">
        <v>26</v>
      </c>
      <c r="L3621">
        <v>217.85</v>
      </c>
    </row>
    <row r="3622" spans="1:12" x14ac:dyDescent="0.3">
      <c r="A3622" t="s">
        <v>5250</v>
      </c>
      <c r="B3622">
        <v>22</v>
      </c>
      <c r="C3622">
        <v>9</v>
      </c>
      <c r="D3622">
        <v>2017</v>
      </c>
      <c r="E3622" t="s">
        <v>1992</v>
      </c>
      <c r="F3622" t="s">
        <v>30</v>
      </c>
      <c r="G3622" t="s">
        <v>412</v>
      </c>
      <c r="H3622" t="s">
        <v>23</v>
      </c>
      <c r="I3622" t="s">
        <v>15</v>
      </c>
      <c r="J3622" t="s">
        <v>4378</v>
      </c>
      <c r="K3622" t="s">
        <v>26</v>
      </c>
      <c r="L3622">
        <v>40.776000000000003</v>
      </c>
    </row>
    <row r="3623" spans="1:12" x14ac:dyDescent="0.3">
      <c r="A3623" t="s">
        <v>5250</v>
      </c>
      <c r="B3623">
        <v>22</v>
      </c>
      <c r="C3623">
        <v>9</v>
      </c>
      <c r="D3623">
        <v>2017</v>
      </c>
      <c r="E3623" t="s">
        <v>1992</v>
      </c>
      <c r="F3623" t="s">
        <v>30</v>
      </c>
      <c r="G3623" t="s">
        <v>412</v>
      </c>
      <c r="H3623" t="s">
        <v>23</v>
      </c>
      <c r="I3623" t="s">
        <v>15</v>
      </c>
      <c r="J3623" t="s">
        <v>5251</v>
      </c>
      <c r="K3623" t="s">
        <v>41</v>
      </c>
      <c r="L3623">
        <v>63.936</v>
      </c>
    </row>
    <row r="3624" spans="1:12" x14ac:dyDescent="0.3">
      <c r="A3624" t="s">
        <v>5252</v>
      </c>
      <c r="B3624">
        <v>14</v>
      </c>
      <c r="C3624">
        <v>9</v>
      </c>
      <c r="D3624">
        <v>2015</v>
      </c>
      <c r="E3624" t="s">
        <v>498</v>
      </c>
      <c r="F3624" t="s">
        <v>30</v>
      </c>
      <c r="G3624" t="s">
        <v>3582</v>
      </c>
      <c r="H3624" t="s">
        <v>14</v>
      </c>
      <c r="I3624" t="s">
        <v>15</v>
      </c>
      <c r="J3624" t="s">
        <v>3497</v>
      </c>
      <c r="K3624" t="s">
        <v>17</v>
      </c>
      <c r="L3624">
        <v>142.4</v>
      </c>
    </row>
    <row r="3625" spans="1:12" x14ac:dyDescent="0.3">
      <c r="A3625" t="s">
        <v>5252</v>
      </c>
      <c r="B3625">
        <v>14</v>
      </c>
      <c r="C3625">
        <v>9</v>
      </c>
      <c r="D3625">
        <v>2015</v>
      </c>
      <c r="E3625" t="s">
        <v>498</v>
      </c>
      <c r="F3625" t="s">
        <v>30</v>
      </c>
      <c r="G3625" t="s">
        <v>3582</v>
      </c>
      <c r="H3625" t="s">
        <v>14</v>
      </c>
      <c r="I3625" t="s">
        <v>15</v>
      </c>
      <c r="J3625" t="s">
        <v>533</v>
      </c>
      <c r="K3625" t="s">
        <v>26</v>
      </c>
      <c r="L3625">
        <v>7.16</v>
      </c>
    </row>
    <row r="3626" spans="1:12" x14ac:dyDescent="0.3">
      <c r="A3626" t="s">
        <v>5253</v>
      </c>
      <c r="B3626">
        <v>19</v>
      </c>
      <c r="C3626">
        <v>5</v>
      </c>
      <c r="D3626">
        <v>2018</v>
      </c>
      <c r="E3626" t="s">
        <v>2234</v>
      </c>
      <c r="F3626" t="s">
        <v>12</v>
      </c>
      <c r="G3626" t="s">
        <v>4070</v>
      </c>
      <c r="H3626" t="s">
        <v>60</v>
      </c>
      <c r="I3626" t="s">
        <v>24</v>
      </c>
      <c r="J3626" t="s">
        <v>1340</v>
      </c>
      <c r="K3626" t="s">
        <v>17</v>
      </c>
      <c r="L3626">
        <v>681.40800000000002</v>
      </c>
    </row>
    <row r="3627" spans="1:12" x14ac:dyDescent="0.3">
      <c r="A3627" t="s">
        <v>5253</v>
      </c>
      <c r="B3627">
        <v>19</v>
      </c>
      <c r="C3627">
        <v>5</v>
      </c>
      <c r="D3627">
        <v>2018</v>
      </c>
      <c r="E3627" t="s">
        <v>2234</v>
      </c>
      <c r="F3627" t="s">
        <v>12</v>
      </c>
      <c r="G3627" t="s">
        <v>4070</v>
      </c>
      <c r="H3627" t="s">
        <v>60</v>
      </c>
      <c r="I3627" t="s">
        <v>24</v>
      </c>
      <c r="J3627" t="s">
        <v>3133</v>
      </c>
      <c r="K3627" t="s">
        <v>26</v>
      </c>
      <c r="L3627">
        <v>3.52</v>
      </c>
    </row>
    <row r="3628" spans="1:12" x14ac:dyDescent="0.3">
      <c r="A3628" t="s">
        <v>5253</v>
      </c>
      <c r="B3628">
        <v>19</v>
      </c>
      <c r="C3628">
        <v>5</v>
      </c>
      <c r="D3628">
        <v>2018</v>
      </c>
      <c r="E3628" t="s">
        <v>2234</v>
      </c>
      <c r="F3628" t="s">
        <v>12</v>
      </c>
      <c r="G3628" t="s">
        <v>4070</v>
      </c>
      <c r="H3628" t="s">
        <v>60</v>
      </c>
      <c r="I3628" t="s">
        <v>24</v>
      </c>
      <c r="J3628" t="s">
        <v>883</v>
      </c>
      <c r="K3628" t="s">
        <v>26</v>
      </c>
      <c r="L3628">
        <v>5.58</v>
      </c>
    </row>
    <row r="3629" spans="1:12" x14ac:dyDescent="0.3">
      <c r="A3629" t="s">
        <v>5253</v>
      </c>
      <c r="B3629">
        <v>19</v>
      </c>
      <c r="C3629">
        <v>5</v>
      </c>
      <c r="D3629">
        <v>2018</v>
      </c>
      <c r="E3629" t="s">
        <v>2234</v>
      </c>
      <c r="F3629" t="s">
        <v>12</v>
      </c>
      <c r="G3629" t="s">
        <v>4070</v>
      </c>
      <c r="H3629" t="s">
        <v>60</v>
      </c>
      <c r="I3629" t="s">
        <v>24</v>
      </c>
      <c r="J3629" t="s">
        <v>1355</v>
      </c>
      <c r="K3629" t="s">
        <v>41</v>
      </c>
      <c r="L3629">
        <v>36.32</v>
      </c>
    </row>
    <row r="3630" spans="1:12" x14ac:dyDescent="0.3">
      <c r="A3630" t="s">
        <v>5254</v>
      </c>
      <c r="B3630">
        <v>9</v>
      </c>
      <c r="C3630">
        <v>8</v>
      </c>
      <c r="D3630">
        <v>2015</v>
      </c>
      <c r="E3630" t="s">
        <v>5088</v>
      </c>
      <c r="F3630" t="s">
        <v>30</v>
      </c>
      <c r="G3630" t="s">
        <v>596</v>
      </c>
      <c r="H3630" t="s">
        <v>14</v>
      </c>
      <c r="I3630" t="s">
        <v>24</v>
      </c>
      <c r="J3630" t="s">
        <v>4896</v>
      </c>
      <c r="K3630" t="s">
        <v>26</v>
      </c>
      <c r="L3630">
        <v>2060.7440000000001</v>
      </c>
    </row>
    <row r="3631" spans="1:12" x14ac:dyDescent="0.3">
      <c r="A3631" t="s">
        <v>5255</v>
      </c>
      <c r="B3631">
        <v>26</v>
      </c>
      <c r="C3631">
        <v>11</v>
      </c>
      <c r="D3631">
        <v>2018</v>
      </c>
      <c r="E3631" t="s">
        <v>2021</v>
      </c>
      <c r="F3631" t="s">
        <v>30</v>
      </c>
      <c r="G3631" t="s">
        <v>3794</v>
      </c>
      <c r="H3631" t="s">
        <v>23</v>
      </c>
      <c r="I3631" t="s">
        <v>90</v>
      </c>
      <c r="J3631" t="s">
        <v>3381</v>
      </c>
      <c r="K3631" t="s">
        <v>26</v>
      </c>
      <c r="L3631">
        <v>52.271999999999998</v>
      </c>
    </row>
    <row r="3632" spans="1:12" x14ac:dyDescent="0.3">
      <c r="A3632" t="s">
        <v>5255</v>
      </c>
      <c r="B3632">
        <v>26</v>
      </c>
      <c r="C3632">
        <v>11</v>
      </c>
      <c r="D3632">
        <v>2018</v>
      </c>
      <c r="E3632" t="s">
        <v>2021</v>
      </c>
      <c r="F3632" t="s">
        <v>30</v>
      </c>
      <c r="G3632" t="s">
        <v>3794</v>
      </c>
      <c r="H3632" t="s">
        <v>23</v>
      </c>
      <c r="I3632" t="s">
        <v>90</v>
      </c>
      <c r="J3632" t="s">
        <v>1460</v>
      </c>
      <c r="K3632" t="s">
        <v>26</v>
      </c>
      <c r="L3632">
        <v>213.136</v>
      </c>
    </row>
    <row r="3633" spans="1:12" x14ac:dyDescent="0.3">
      <c r="A3633" t="s">
        <v>5256</v>
      </c>
      <c r="B3633">
        <v>3</v>
      </c>
      <c r="C3633">
        <v>5</v>
      </c>
      <c r="D3633">
        <v>2018</v>
      </c>
      <c r="E3633" t="s">
        <v>3207</v>
      </c>
      <c r="F3633" t="s">
        <v>12</v>
      </c>
      <c r="G3633" t="s">
        <v>5257</v>
      </c>
      <c r="H3633" t="s">
        <v>23</v>
      </c>
      <c r="I3633" t="s">
        <v>24</v>
      </c>
      <c r="J3633" t="s">
        <v>3539</v>
      </c>
      <c r="K3633" t="s">
        <v>26</v>
      </c>
      <c r="L3633">
        <v>69.52</v>
      </c>
    </row>
    <row r="3634" spans="1:12" x14ac:dyDescent="0.3">
      <c r="A3634" t="s">
        <v>5256</v>
      </c>
      <c r="B3634">
        <v>3</v>
      </c>
      <c r="C3634">
        <v>5</v>
      </c>
      <c r="D3634">
        <v>2018</v>
      </c>
      <c r="E3634" t="s">
        <v>3207</v>
      </c>
      <c r="F3634" t="s">
        <v>12</v>
      </c>
      <c r="G3634" t="s">
        <v>5257</v>
      </c>
      <c r="H3634" t="s">
        <v>23</v>
      </c>
      <c r="I3634" t="s">
        <v>24</v>
      </c>
      <c r="J3634" t="s">
        <v>1795</v>
      </c>
      <c r="K3634" t="s">
        <v>26</v>
      </c>
      <c r="L3634">
        <v>763.44</v>
      </c>
    </row>
    <row r="3635" spans="1:12" x14ac:dyDescent="0.3">
      <c r="A3635" t="s">
        <v>5258</v>
      </c>
      <c r="B3635">
        <v>10</v>
      </c>
      <c r="C3635">
        <v>11</v>
      </c>
      <c r="D3635">
        <v>2017</v>
      </c>
      <c r="E3635" t="s">
        <v>4012</v>
      </c>
      <c r="F3635" t="s">
        <v>30</v>
      </c>
      <c r="G3635" t="s">
        <v>2868</v>
      </c>
      <c r="H3635" t="s">
        <v>60</v>
      </c>
      <c r="I3635" t="s">
        <v>90</v>
      </c>
      <c r="J3635" t="s">
        <v>2192</v>
      </c>
      <c r="K3635" t="s">
        <v>26</v>
      </c>
      <c r="L3635">
        <v>9.2159999999999993</v>
      </c>
    </row>
    <row r="3636" spans="1:12" x14ac:dyDescent="0.3">
      <c r="A3636" t="s">
        <v>5258</v>
      </c>
      <c r="B3636">
        <v>10</v>
      </c>
      <c r="C3636">
        <v>11</v>
      </c>
      <c r="D3636">
        <v>2017</v>
      </c>
      <c r="E3636" t="s">
        <v>4012</v>
      </c>
      <c r="F3636" t="s">
        <v>30</v>
      </c>
      <c r="G3636" t="s">
        <v>2868</v>
      </c>
      <c r="H3636" t="s">
        <v>60</v>
      </c>
      <c r="I3636" t="s">
        <v>90</v>
      </c>
      <c r="J3636" t="s">
        <v>1224</v>
      </c>
      <c r="K3636" t="s">
        <v>41</v>
      </c>
      <c r="L3636">
        <v>41.957999999999998</v>
      </c>
    </row>
    <row r="3637" spans="1:12" x14ac:dyDescent="0.3">
      <c r="A3637" t="s">
        <v>5258</v>
      </c>
      <c r="B3637">
        <v>10</v>
      </c>
      <c r="C3637">
        <v>11</v>
      </c>
      <c r="D3637">
        <v>2017</v>
      </c>
      <c r="E3637" t="s">
        <v>4012</v>
      </c>
      <c r="F3637" t="s">
        <v>30</v>
      </c>
      <c r="G3637" t="s">
        <v>2868</v>
      </c>
      <c r="H3637" t="s">
        <v>60</v>
      </c>
      <c r="I3637" t="s">
        <v>90</v>
      </c>
      <c r="J3637" t="s">
        <v>5259</v>
      </c>
      <c r="K3637" t="s">
        <v>26</v>
      </c>
      <c r="L3637">
        <v>89.567999999999998</v>
      </c>
    </row>
    <row r="3638" spans="1:12" x14ac:dyDescent="0.3">
      <c r="A3638" t="s">
        <v>5258</v>
      </c>
      <c r="B3638">
        <v>10</v>
      </c>
      <c r="C3638">
        <v>11</v>
      </c>
      <c r="D3638">
        <v>2017</v>
      </c>
      <c r="E3638" t="s">
        <v>4012</v>
      </c>
      <c r="F3638" t="s">
        <v>30</v>
      </c>
      <c r="G3638" t="s">
        <v>2868</v>
      </c>
      <c r="H3638" t="s">
        <v>60</v>
      </c>
      <c r="I3638" t="s">
        <v>90</v>
      </c>
      <c r="J3638" t="s">
        <v>4002</v>
      </c>
      <c r="K3638" t="s">
        <v>26</v>
      </c>
      <c r="L3638">
        <v>22.248000000000001</v>
      </c>
    </row>
    <row r="3639" spans="1:12" x14ac:dyDescent="0.3">
      <c r="A3639" t="s">
        <v>5258</v>
      </c>
      <c r="B3639">
        <v>10</v>
      </c>
      <c r="C3639">
        <v>11</v>
      </c>
      <c r="D3639">
        <v>2017</v>
      </c>
      <c r="E3639" t="s">
        <v>4012</v>
      </c>
      <c r="F3639" t="s">
        <v>30</v>
      </c>
      <c r="G3639" t="s">
        <v>2868</v>
      </c>
      <c r="H3639" t="s">
        <v>60</v>
      </c>
      <c r="I3639" t="s">
        <v>90</v>
      </c>
      <c r="J3639" t="s">
        <v>1566</v>
      </c>
      <c r="K3639" t="s">
        <v>26</v>
      </c>
      <c r="L3639">
        <v>334.88</v>
      </c>
    </row>
    <row r="3640" spans="1:12" x14ac:dyDescent="0.3">
      <c r="A3640" t="s">
        <v>5258</v>
      </c>
      <c r="B3640">
        <v>10</v>
      </c>
      <c r="C3640">
        <v>11</v>
      </c>
      <c r="D3640">
        <v>2017</v>
      </c>
      <c r="E3640" t="s">
        <v>4012</v>
      </c>
      <c r="F3640" t="s">
        <v>30</v>
      </c>
      <c r="G3640" t="s">
        <v>2868</v>
      </c>
      <c r="H3640" t="s">
        <v>60</v>
      </c>
      <c r="I3640" t="s">
        <v>90</v>
      </c>
      <c r="J3640" t="s">
        <v>3312</v>
      </c>
      <c r="K3640" t="s">
        <v>17</v>
      </c>
      <c r="L3640">
        <v>148.28800000000001</v>
      </c>
    </row>
    <row r="3641" spans="1:12" x14ac:dyDescent="0.3">
      <c r="A3641" t="s">
        <v>5258</v>
      </c>
      <c r="B3641">
        <v>10</v>
      </c>
      <c r="C3641">
        <v>11</v>
      </c>
      <c r="D3641">
        <v>2017</v>
      </c>
      <c r="E3641" t="s">
        <v>4012</v>
      </c>
      <c r="F3641" t="s">
        <v>30</v>
      </c>
      <c r="G3641" t="s">
        <v>2868</v>
      </c>
      <c r="H3641" t="s">
        <v>60</v>
      </c>
      <c r="I3641" t="s">
        <v>90</v>
      </c>
      <c r="J3641" t="s">
        <v>2571</v>
      </c>
      <c r="K3641" t="s">
        <v>26</v>
      </c>
      <c r="L3641">
        <v>4.6239999999999997</v>
      </c>
    </row>
    <row r="3642" spans="1:12" x14ac:dyDescent="0.3">
      <c r="A3642" t="s">
        <v>5258</v>
      </c>
      <c r="B3642">
        <v>10</v>
      </c>
      <c r="C3642">
        <v>11</v>
      </c>
      <c r="D3642">
        <v>2017</v>
      </c>
      <c r="E3642" t="s">
        <v>4012</v>
      </c>
      <c r="F3642" t="s">
        <v>30</v>
      </c>
      <c r="G3642" t="s">
        <v>2868</v>
      </c>
      <c r="H3642" t="s">
        <v>60</v>
      </c>
      <c r="I3642" t="s">
        <v>90</v>
      </c>
      <c r="J3642" t="s">
        <v>4302</v>
      </c>
      <c r="K3642" t="s">
        <v>41</v>
      </c>
      <c r="L3642">
        <v>178.92</v>
      </c>
    </row>
    <row r="3643" spans="1:12" x14ac:dyDescent="0.3">
      <c r="A3643" t="s">
        <v>5258</v>
      </c>
      <c r="B3643">
        <v>10</v>
      </c>
      <c r="C3643">
        <v>11</v>
      </c>
      <c r="D3643">
        <v>2017</v>
      </c>
      <c r="E3643" t="s">
        <v>4012</v>
      </c>
      <c r="F3643" t="s">
        <v>30</v>
      </c>
      <c r="G3643" t="s">
        <v>2868</v>
      </c>
      <c r="H3643" t="s">
        <v>60</v>
      </c>
      <c r="I3643" t="s">
        <v>90</v>
      </c>
      <c r="J3643" t="s">
        <v>3680</v>
      </c>
      <c r="K3643" t="s">
        <v>26</v>
      </c>
      <c r="L3643">
        <v>69.888000000000005</v>
      </c>
    </row>
    <row r="3644" spans="1:12" x14ac:dyDescent="0.3">
      <c r="A3644" t="s">
        <v>5260</v>
      </c>
      <c r="B3644">
        <v>20</v>
      </c>
      <c r="C3644">
        <v>12</v>
      </c>
      <c r="D3644">
        <v>2015</v>
      </c>
      <c r="E3644" t="s">
        <v>4949</v>
      </c>
      <c r="F3644" t="s">
        <v>12</v>
      </c>
      <c r="G3644" t="s">
        <v>1635</v>
      </c>
      <c r="H3644" t="s">
        <v>14</v>
      </c>
      <c r="I3644" t="s">
        <v>24</v>
      </c>
      <c r="J3644" t="s">
        <v>1622</v>
      </c>
      <c r="K3644" t="s">
        <v>26</v>
      </c>
      <c r="L3644">
        <v>487.98399999999998</v>
      </c>
    </row>
    <row r="3645" spans="1:12" x14ac:dyDescent="0.3">
      <c r="A3645" t="s">
        <v>5260</v>
      </c>
      <c r="B3645">
        <v>20</v>
      </c>
      <c r="C3645">
        <v>12</v>
      </c>
      <c r="D3645">
        <v>2015</v>
      </c>
      <c r="E3645" t="s">
        <v>4949</v>
      </c>
      <c r="F3645" t="s">
        <v>12</v>
      </c>
      <c r="G3645" t="s">
        <v>1635</v>
      </c>
      <c r="H3645" t="s">
        <v>14</v>
      </c>
      <c r="I3645" t="s">
        <v>24</v>
      </c>
      <c r="J3645" t="s">
        <v>5261</v>
      </c>
      <c r="K3645" t="s">
        <v>26</v>
      </c>
      <c r="L3645">
        <v>47.3</v>
      </c>
    </row>
    <row r="3646" spans="1:12" x14ac:dyDescent="0.3">
      <c r="A3646" t="s">
        <v>5260</v>
      </c>
      <c r="B3646">
        <v>20</v>
      </c>
      <c r="C3646">
        <v>12</v>
      </c>
      <c r="D3646">
        <v>2015</v>
      </c>
      <c r="E3646" t="s">
        <v>4949</v>
      </c>
      <c r="F3646" t="s">
        <v>12</v>
      </c>
      <c r="G3646" t="s">
        <v>1635</v>
      </c>
      <c r="H3646" t="s">
        <v>14</v>
      </c>
      <c r="I3646" t="s">
        <v>24</v>
      </c>
      <c r="J3646" t="s">
        <v>5262</v>
      </c>
      <c r="K3646" t="s">
        <v>26</v>
      </c>
      <c r="L3646">
        <v>4.13</v>
      </c>
    </row>
    <row r="3647" spans="1:12" x14ac:dyDescent="0.3">
      <c r="A3647" t="s">
        <v>5260</v>
      </c>
      <c r="B3647">
        <v>20</v>
      </c>
      <c r="C3647">
        <v>12</v>
      </c>
      <c r="D3647">
        <v>2015</v>
      </c>
      <c r="E3647" t="s">
        <v>4949</v>
      </c>
      <c r="F3647" t="s">
        <v>12</v>
      </c>
      <c r="G3647" t="s">
        <v>1635</v>
      </c>
      <c r="H3647" t="s">
        <v>14</v>
      </c>
      <c r="I3647" t="s">
        <v>24</v>
      </c>
      <c r="J3647" t="s">
        <v>5263</v>
      </c>
      <c r="K3647" t="s">
        <v>26</v>
      </c>
      <c r="L3647">
        <v>155.12</v>
      </c>
    </row>
    <row r="3648" spans="1:12" x14ac:dyDescent="0.3">
      <c r="A3648" t="s">
        <v>5264</v>
      </c>
      <c r="B3648">
        <v>25</v>
      </c>
      <c r="C3648">
        <v>7</v>
      </c>
      <c r="D3648">
        <v>2015</v>
      </c>
      <c r="E3648" t="s">
        <v>943</v>
      </c>
      <c r="F3648" t="s">
        <v>12</v>
      </c>
      <c r="G3648" t="s">
        <v>4632</v>
      </c>
      <c r="H3648" t="s">
        <v>60</v>
      </c>
      <c r="I3648" t="s">
        <v>24</v>
      </c>
      <c r="J3648" t="s">
        <v>2132</v>
      </c>
      <c r="K3648" t="s">
        <v>26</v>
      </c>
      <c r="L3648">
        <v>6.48</v>
      </c>
    </row>
    <row r="3649" spans="1:12" x14ac:dyDescent="0.3">
      <c r="A3649" t="s">
        <v>5264</v>
      </c>
      <c r="B3649">
        <v>25</v>
      </c>
      <c r="C3649">
        <v>7</v>
      </c>
      <c r="D3649">
        <v>2015</v>
      </c>
      <c r="E3649" t="s">
        <v>943</v>
      </c>
      <c r="F3649" t="s">
        <v>12</v>
      </c>
      <c r="G3649" t="s">
        <v>4632</v>
      </c>
      <c r="H3649" t="s">
        <v>60</v>
      </c>
      <c r="I3649" t="s">
        <v>24</v>
      </c>
      <c r="J3649" t="s">
        <v>5265</v>
      </c>
      <c r="K3649" t="s">
        <v>26</v>
      </c>
      <c r="L3649">
        <v>15.52</v>
      </c>
    </row>
    <row r="3650" spans="1:12" x14ac:dyDescent="0.3">
      <c r="A3650" t="s">
        <v>5266</v>
      </c>
      <c r="B3650">
        <v>22</v>
      </c>
      <c r="C3650">
        <v>11</v>
      </c>
      <c r="D3650">
        <v>2016</v>
      </c>
      <c r="E3650" t="s">
        <v>974</v>
      </c>
      <c r="F3650" t="s">
        <v>30</v>
      </c>
      <c r="G3650" t="s">
        <v>3247</v>
      </c>
      <c r="H3650" t="s">
        <v>14</v>
      </c>
      <c r="I3650" t="s">
        <v>15</v>
      </c>
      <c r="J3650" t="s">
        <v>2019</v>
      </c>
      <c r="K3650" t="s">
        <v>26</v>
      </c>
      <c r="L3650">
        <v>2.9460000000000002</v>
      </c>
    </row>
    <row r="3651" spans="1:12" x14ac:dyDescent="0.3">
      <c r="A3651" t="s">
        <v>5266</v>
      </c>
      <c r="B3651">
        <v>22</v>
      </c>
      <c r="C3651">
        <v>11</v>
      </c>
      <c r="D3651">
        <v>2016</v>
      </c>
      <c r="E3651" t="s">
        <v>974</v>
      </c>
      <c r="F3651" t="s">
        <v>30</v>
      </c>
      <c r="G3651" t="s">
        <v>3247</v>
      </c>
      <c r="H3651" t="s">
        <v>14</v>
      </c>
      <c r="I3651" t="s">
        <v>15</v>
      </c>
      <c r="J3651" t="s">
        <v>779</v>
      </c>
      <c r="K3651" t="s">
        <v>26</v>
      </c>
      <c r="L3651">
        <v>55.103999999999999</v>
      </c>
    </row>
    <row r="3652" spans="1:12" x14ac:dyDescent="0.3">
      <c r="A3652" t="s">
        <v>5267</v>
      </c>
      <c r="B3652">
        <v>9</v>
      </c>
      <c r="C3652">
        <v>12</v>
      </c>
      <c r="D3652">
        <v>2018</v>
      </c>
      <c r="E3652" t="s">
        <v>229</v>
      </c>
      <c r="F3652" t="s">
        <v>12</v>
      </c>
      <c r="G3652" t="s">
        <v>1285</v>
      </c>
      <c r="H3652" t="s">
        <v>14</v>
      </c>
      <c r="I3652" t="s">
        <v>61</v>
      </c>
      <c r="J3652" t="s">
        <v>5268</v>
      </c>
      <c r="K3652" t="s">
        <v>41</v>
      </c>
      <c r="L3652">
        <v>104.88</v>
      </c>
    </row>
    <row r="3653" spans="1:12" x14ac:dyDescent="0.3">
      <c r="A3653" t="s">
        <v>5267</v>
      </c>
      <c r="B3653">
        <v>9</v>
      </c>
      <c r="C3653">
        <v>12</v>
      </c>
      <c r="D3653">
        <v>2018</v>
      </c>
      <c r="E3653" t="s">
        <v>229</v>
      </c>
      <c r="F3653" t="s">
        <v>12</v>
      </c>
      <c r="G3653" t="s">
        <v>1285</v>
      </c>
      <c r="H3653" t="s">
        <v>14</v>
      </c>
      <c r="I3653" t="s">
        <v>61</v>
      </c>
      <c r="J3653" t="s">
        <v>2702</v>
      </c>
      <c r="K3653" t="s">
        <v>26</v>
      </c>
      <c r="L3653">
        <v>34.700000000000003</v>
      </c>
    </row>
    <row r="3654" spans="1:12" x14ac:dyDescent="0.3">
      <c r="A3654" t="s">
        <v>5267</v>
      </c>
      <c r="B3654">
        <v>9</v>
      </c>
      <c r="C3654">
        <v>12</v>
      </c>
      <c r="D3654">
        <v>2018</v>
      </c>
      <c r="E3654" t="s">
        <v>229</v>
      </c>
      <c r="F3654" t="s">
        <v>12</v>
      </c>
      <c r="G3654" t="s">
        <v>1285</v>
      </c>
      <c r="H3654" t="s">
        <v>14</v>
      </c>
      <c r="I3654" t="s">
        <v>61</v>
      </c>
      <c r="J3654" t="s">
        <v>1944</v>
      </c>
      <c r="K3654" t="s">
        <v>26</v>
      </c>
      <c r="L3654">
        <v>33.72</v>
      </c>
    </row>
    <row r="3655" spans="1:12" x14ac:dyDescent="0.3">
      <c r="A3655" t="s">
        <v>5267</v>
      </c>
      <c r="B3655">
        <v>9</v>
      </c>
      <c r="C3655">
        <v>12</v>
      </c>
      <c r="D3655">
        <v>2018</v>
      </c>
      <c r="E3655" t="s">
        <v>229</v>
      </c>
      <c r="F3655" t="s">
        <v>12</v>
      </c>
      <c r="G3655" t="s">
        <v>1285</v>
      </c>
      <c r="H3655" t="s">
        <v>14</v>
      </c>
      <c r="I3655" t="s">
        <v>61</v>
      </c>
      <c r="J3655" t="s">
        <v>2409</v>
      </c>
      <c r="K3655" t="s">
        <v>26</v>
      </c>
      <c r="L3655">
        <v>14.94</v>
      </c>
    </row>
    <row r="3656" spans="1:12" x14ac:dyDescent="0.3">
      <c r="A3656" t="s">
        <v>5269</v>
      </c>
      <c r="B3656">
        <v>31</v>
      </c>
      <c r="C3656">
        <v>8</v>
      </c>
      <c r="D3656">
        <v>2018</v>
      </c>
      <c r="E3656" t="s">
        <v>3096</v>
      </c>
      <c r="F3656" t="s">
        <v>30</v>
      </c>
      <c r="G3656" t="s">
        <v>1382</v>
      </c>
      <c r="H3656" t="s">
        <v>14</v>
      </c>
      <c r="I3656" t="s">
        <v>61</v>
      </c>
      <c r="J3656" t="s">
        <v>1582</v>
      </c>
      <c r="K3656" t="s">
        <v>26</v>
      </c>
      <c r="L3656">
        <v>638.73</v>
      </c>
    </row>
    <row r="3657" spans="1:12" x14ac:dyDescent="0.3">
      <c r="A3657" t="s">
        <v>5270</v>
      </c>
      <c r="B3657">
        <v>24</v>
      </c>
      <c r="C3657">
        <v>4</v>
      </c>
      <c r="D3657">
        <v>2018</v>
      </c>
      <c r="E3657" t="s">
        <v>3033</v>
      </c>
      <c r="F3657" t="s">
        <v>30</v>
      </c>
      <c r="G3657" t="s">
        <v>1777</v>
      </c>
      <c r="H3657" t="s">
        <v>23</v>
      </c>
      <c r="I3657" t="s">
        <v>15</v>
      </c>
      <c r="J3657" t="s">
        <v>3156</v>
      </c>
      <c r="K3657" t="s">
        <v>26</v>
      </c>
      <c r="L3657">
        <v>113.568</v>
      </c>
    </row>
    <row r="3658" spans="1:12" x14ac:dyDescent="0.3">
      <c r="A3658" t="s">
        <v>5271</v>
      </c>
      <c r="B3658">
        <v>8</v>
      </c>
      <c r="C3658">
        <v>9</v>
      </c>
      <c r="D3658">
        <v>2018</v>
      </c>
      <c r="E3658" t="s">
        <v>217</v>
      </c>
      <c r="F3658" t="s">
        <v>30</v>
      </c>
      <c r="G3658" t="s">
        <v>3954</v>
      </c>
      <c r="H3658" t="s">
        <v>23</v>
      </c>
      <c r="I3658" t="s">
        <v>90</v>
      </c>
      <c r="J3658" t="s">
        <v>5272</v>
      </c>
      <c r="K3658" t="s">
        <v>41</v>
      </c>
      <c r="L3658">
        <v>9.0960000000000001</v>
      </c>
    </row>
    <row r="3659" spans="1:12" x14ac:dyDescent="0.3">
      <c r="A3659" t="s">
        <v>5273</v>
      </c>
      <c r="B3659">
        <v>12</v>
      </c>
      <c r="C3659">
        <v>3</v>
      </c>
      <c r="D3659">
        <v>2016</v>
      </c>
      <c r="E3659" t="s">
        <v>4338</v>
      </c>
      <c r="F3659" t="s">
        <v>30</v>
      </c>
      <c r="G3659" t="s">
        <v>3144</v>
      </c>
      <c r="H3659" t="s">
        <v>23</v>
      </c>
      <c r="I3659" t="s">
        <v>15</v>
      </c>
      <c r="J3659" t="s">
        <v>414</v>
      </c>
      <c r="K3659" t="s">
        <v>26</v>
      </c>
      <c r="L3659">
        <v>8.6880000000000006</v>
      </c>
    </row>
    <row r="3660" spans="1:12" x14ac:dyDescent="0.3">
      <c r="A3660" t="s">
        <v>5273</v>
      </c>
      <c r="B3660">
        <v>12</v>
      </c>
      <c r="C3660">
        <v>3</v>
      </c>
      <c r="D3660">
        <v>2016</v>
      </c>
      <c r="E3660" t="s">
        <v>4338</v>
      </c>
      <c r="F3660" t="s">
        <v>30</v>
      </c>
      <c r="G3660" t="s">
        <v>3144</v>
      </c>
      <c r="H3660" t="s">
        <v>23</v>
      </c>
      <c r="I3660" t="s">
        <v>15</v>
      </c>
      <c r="J3660" t="s">
        <v>237</v>
      </c>
      <c r="K3660" t="s">
        <v>17</v>
      </c>
      <c r="L3660">
        <v>30.88</v>
      </c>
    </row>
    <row r="3661" spans="1:12" x14ac:dyDescent="0.3">
      <c r="A3661" t="s">
        <v>5273</v>
      </c>
      <c r="B3661">
        <v>12</v>
      </c>
      <c r="C3661">
        <v>3</v>
      </c>
      <c r="D3661">
        <v>2016</v>
      </c>
      <c r="E3661" t="s">
        <v>4338</v>
      </c>
      <c r="F3661" t="s">
        <v>30</v>
      </c>
      <c r="G3661" t="s">
        <v>3144</v>
      </c>
      <c r="H3661" t="s">
        <v>23</v>
      </c>
      <c r="I3661" t="s">
        <v>15</v>
      </c>
      <c r="J3661" t="s">
        <v>5275</v>
      </c>
      <c r="K3661" t="s">
        <v>17</v>
      </c>
      <c r="L3661">
        <v>6.4080000000000004</v>
      </c>
    </row>
    <row r="3662" spans="1:12" x14ac:dyDescent="0.3">
      <c r="A3662" t="s">
        <v>5276</v>
      </c>
      <c r="B3662">
        <v>18</v>
      </c>
      <c r="C3662">
        <v>7</v>
      </c>
      <c r="D3662">
        <v>2017</v>
      </c>
      <c r="E3662" t="s">
        <v>1923</v>
      </c>
      <c r="F3662" t="s">
        <v>30</v>
      </c>
      <c r="G3662" t="s">
        <v>4877</v>
      </c>
      <c r="H3662" t="s">
        <v>23</v>
      </c>
      <c r="I3662" t="s">
        <v>24</v>
      </c>
      <c r="J3662" t="s">
        <v>5277</v>
      </c>
      <c r="K3662" t="s">
        <v>26</v>
      </c>
      <c r="L3662">
        <v>33.799999999999997</v>
      </c>
    </row>
    <row r="3663" spans="1:12" x14ac:dyDescent="0.3">
      <c r="A3663" t="s">
        <v>5278</v>
      </c>
      <c r="B3663">
        <v>13</v>
      </c>
      <c r="C3663">
        <v>6</v>
      </c>
      <c r="D3663">
        <v>2017</v>
      </c>
      <c r="E3663" t="s">
        <v>239</v>
      </c>
      <c r="F3663" t="s">
        <v>12</v>
      </c>
      <c r="G3663" t="s">
        <v>2096</v>
      </c>
      <c r="H3663" t="s">
        <v>60</v>
      </c>
      <c r="I3663" t="s">
        <v>61</v>
      </c>
      <c r="J3663" t="s">
        <v>5206</v>
      </c>
      <c r="K3663" t="s">
        <v>41</v>
      </c>
      <c r="L3663">
        <v>377.97</v>
      </c>
    </row>
    <row r="3664" spans="1:12" x14ac:dyDescent="0.3">
      <c r="A3664" t="s">
        <v>5279</v>
      </c>
      <c r="B3664">
        <v>3</v>
      </c>
      <c r="C3664">
        <v>7</v>
      </c>
      <c r="D3664">
        <v>2018</v>
      </c>
      <c r="E3664" t="s">
        <v>2207</v>
      </c>
      <c r="F3664" t="s">
        <v>30</v>
      </c>
      <c r="G3664" t="s">
        <v>537</v>
      </c>
      <c r="H3664" t="s">
        <v>60</v>
      </c>
      <c r="I3664" t="s">
        <v>90</v>
      </c>
      <c r="J3664" t="s">
        <v>3384</v>
      </c>
      <c r="K3664" t="s">
        <v>41</v>
      </c>
      <c r="L3664">
        <v>258.89999999999998</v>
      </c>
    </row>
    <row r="3665" spans="1:12" x14ac:dyDescent="0.3">
      <c r="A3665" t="s">
        <v>5279</v>
      </c>
      <c r="B3665">
        <v>3</v>
      </c>
      <c r="C3665">
        <v>7</v>
      </c>
      <c r="D3665">
        <v>2018</v>
      </c>
      <c r="E3665" t="s">
        <v>2207</v>
      </c>
      <c r="F3665" t="s">
        <v>30</v>
      </c>
      <c r="G3665" t="s">
        <v>537</v>
      </c>
      <c r="H3665" t="s">
        <v>60</v>
      </c>
      <c r="I3665" t="s">
        <v>90</v>
      </c>
      <c r="J3665" t="s">
        <v>899</v>
      </c>
      <c r="K3665" t="s">
        <v>26</v>
      </c>
      <c r="L3665">
        <v>24.56</v>
      </c>
    </row>
    <row r="3666" spans="1:12" x14ac:dyDescent="0.3">
      <c r="A3666" t="s">
        <v>5280</v>
      </c>
      <c r="B3666">
        <v>8</v>
      </c>
      <c r="C3666">
        <v>12</v>
      </c>
      <c r="D3666">
        <v>2015</v>
      </c>
      <c r="E3666" t="s">
        <v>3452</v>
      </c>
      <c r="F3666" t="s">
        <v>30</v>
      </c>
      <c r="G3666" t="s">
        <v>4256</v>
      </c>
      <c r="H3666" t="s">
        <v>14</v>
      </c>
      <c r="I3666" t="s">
        <v>24</v>
      </c>
      <c r="J3666" t="s">
        <v>1846</v>
      </c>
      <c r="K3666" t="s">
        <v>26</v>
      </c>
      <c r="L3666">
        <v>27.888000000000002</v>
      </c>
    </row>
    <row r="3667" spans="1:12" x14ac:dyDescent="0.3">
      <c r="A3667" t="s">
        <v>5280</v>
      </c>
      <c r="B3667">
        <v>8</v>
      </c>
      <c r="C3667">
        <v>12</v>
      </c>
      <c r="D3667">
        <v>2015</v>
      </c>
      <c r="E3667" t="s">
        <v>3452</v>
      </c>
      <c r="F3667" t="s">
        <v>30</v>
      </c>
      <c r="G3667" t="s">
        <v>4256</v>
      </c>
      <c r="H3667" t="s">
        <v>14</v>
      </c>
      <c r="I3667" t="s">
        <v>24</v>
      </c>
      <c r="J3667" t="s">
        <v>1838</v>
      </c>
      <c r="K3667" t="s">
        <v>26</v>
      </c>
      <c r="L3667">
        <v>6.4560000000000004</v>
      </c>
    </row>
    <row r="3668" spans="1:12" x14ac:dyDescent="0.3">
      <c r="A3668" t="s">
        <v>5280</v>
      </c>
      <c r="B3668">
        <v>8</v>
      </c>
      <c r="C3668">
        <v>12</v>
      </c>
      <c r="D3668">
        <v>2015</v>
      </c>
      <c r="E3668" t="s">
        <v>3452</v>
      </c>
      <c r="F3668" t="s">
        <v>30</v>
      </c>
      <c r="G3668" t="s">
        <v>4256</v>
      </c>
      <c r="H3668" t="s">
        <v>14</v>
      </c>
      <c r="I3668" t="s">
        <v>24</v>
      </c>
      <c r="J3668" t="s">
        <v>4968</v>
      </c>
      <c r="K3668" t="s">
        <v>41</v>
      </c>
      <c r="L3668">
        <v>52.68</v>
      </c>
    </row>
    <row r="3669" spans="1:12" x14ac:dyDescent="0.3">
      <c r="A3669" t="s">
        <v>5280</v>
      </c>
      <c r="B3669">
        <v>8</v>
      </c>
      <c r="C3669">
        <v>12</v>
      </c>
      <c r="D3669">
        <v>2015</v>
      </c>
      <c r="E3669" t="s">
        <v>3452</v>
      </c>
      <c r="F3669" t="s">
        <v>30</v>
      </c>
      <c r="G3669" t="s">
        <v>4256</v>
      </c>
      <c r="H3669" t="s">
        <v>14</v>
      </c>
      <c r="I3669" t="s">
        <v>24</v>
      </c>
      <c r="J3669" t="s">
        <v>5281</v>
      </c>
      <c r="K3669" t="s">
        <v>26</v>
      </c>
      <c r="L3669">
        <v>13.88</v>
      </c>
    </row>
    <row r="3670" spans="1:12" x14ac:dyDescent="0.3">
      <c r="A3670" t="s">
        <v>5280</v>
      </c>
      <c r="B3670">
        <v>8</v>
      </c>
      <c r="C3670">
        <v>12</v>
      </c>
      <c r="D3670">
        <v>2015</v>
      </c>
      <c r="E3670" t="s">
        <v>3452</v>
      </c>
      <c r="F3670" t="s">
        <v>30</v>
      </c>
      <c r="G3670" t="s">
        <v>4256</v>
      </c>
      <c r="H3670" t="s">
        <v>14</v>
      </c>
      <c r="I3670" t="s">
        <v>24</v>
      </c>
      <c r="J3670" t="s">
        <v>4513</v>
      </c>
      <c r="K3670" t="s">
        <v>41</v>
      </c>
      <c r="L3670">
        <v>103.92</v>
      </c>
    </row>
    <row r="3671" spans="1:12" x14ac:dyDescent="0.3">
      <c r="A3671" t="s">
        <v>5280</v>
      </c>
      <c r="B3671">
        <v>8</v>
      </c>
      <c r="C3671">
        <v>12</v>
      </c>
      <c r="D3671">
        <v>2015</v>
      </c>
      <c r="E3671" t="s">
        <v>3452</v>
      </c>
      <c r="F3671" t="s">
        <v>30</v>
      </c>
      <c r="G3671" t="s">
        <v>4256</v>
      </c>
      <c r="H3671" t="s">
        <v>14</v>
      </c>
      <c r="I3671" t="s">
        <v>24</v>
      </c>
      <c r="J3671" t="s">
        <v>5282</v>
      </c>
      <c r="K3671" t="s">
        <v>26</v>
      </c>
      <c r="L3671">
        <v>11.52</v>
      </c>
    </row>
    <row r="3672" spans="1:12" x14ac:dyDescent="0.3">
      <c r="A3672" t="s">
        <v>5280</v>
      </c>
      <c r="B3672">
        <v>8</v>
      </c>
      <c r="C3672">
        <v>12</v>
      </c>
      <c r="D3672">
        <v>2015</v>
      </c>
      <c r="E3672" t="s">
        <v>3452</v>
      </c>
      <c r="F3672" t="s">
        <v>30</v>
      </c>
      <c r="G3672" t="s">
        <v>4256</v>
      </c>
      <c r="H3672" t="s">
        <v>14</v>
      </c>
      <c r="I3672" t="s">
        <v>24</v>
      </c>
      <c r="J3672" t="s">
        <v>182</v>
      </c>
      <c r="K3672" t="s">
        <v>26</v>
      </c>
      <c r="L3672">
        <v>10.368</v>
      </c>
    </row>
    <row r="3673" spans="1:12" x14ac:dyDescent="0.3">
      <c r="A3673" t="s">
        <v>5280</v>
      </c>
      <c r="B3673">
        <v>8</v>
      </c>
      <c r="C3673">
        <v>12</v>
      </c>
      <c r="D3673">
        <v>2015</v>
      </c>
      <c r="E3673" t="s">
        <v>3452</v>
      </c>
      <c r="F3673" t="s">
        <v>30</v>
      </c>
      <c r="G3673" t="s">
        <v>4256</v>
      </c>
      <c r="H3673" t="s">
        <v>14</v>
      </c>
      <c r="I3673" t="s">
        <v>24</v>
      </c>
      <c r="J3673" t="s">
        <v>5283</v>
      </c>
      <c r="K3673" t="s">
        <v>26</v>
      </c>
      <c r="L3673">
        <v>39.072000000000003</v>
      </c>
    </row>
    <row r="3674" spans="1:12" x14ac:dyDescent="0.3">
      <c r="A3674" t="s">
        <v>5284</v>
      </c>
      <c r="B3674">
        <v>8</v>
      </c>
      <c r="C3674">
        <v>4</v>
      </c>
      <c r="D3674">
        <v>2017</v>
      </c>
      <c r="E3674" t="s">
        <v>1054</v>
      </c>
      <c r="F3674" t="s">
        <v>30</v>
      </c>
      <c r="G3674" t="s">
        <v>1587</v>
      </c>
      <c r="H3674" t="s">
        <v>60</v>
      </c>
      <c r="I3674" t="s">
        <v>90</v>
      </c>
      <c r="J3674" t="s">
        <v>4806</v>
      </c>
      <c r="K3674" t="s">
        <v>26</v>
      </c>
      <c r="L3674">
        <v>8.8719999999999999</v>
      </c>
    </row>
    <row r="3675" spans="1:12" x14ac:dyDescent="0.3">
      <c r="A3675" t="s">
        <v>5284</v>
      </c>
      <c r="B3675">
        <v>8</v>
      </c>
      <c r="C3675">
        <v>4</v>
      </c>
      <c r="D3675">
        <v>2017</v>
      </c>
      <c r="E3675" t="s">
        <v>1054</v>
      </c>
      <c r="F3675" t="s">
        <v>30</v>
      </c>
      <c r="G3675" t="s">
        <v>1587</v>
      </c>
      <c r="H3675" t="s">
        <v>60</v>
      </c>
      <c r="I3675" t="s">
        <v>90</v>
      </c>
      <c r="J3675" t="s">
        <v>3269</v>
      </c>
      <c r="K3675" t="s">
        <v>26</v>
      </c>
      <c r="L3675">
        <v>121.104</v>
      </c>
    </row>
    <row r="3676" spans="1:12" x14ac:dyDescent="0.3">
      <c r="A3676" t="s">
        <v>5285</v>
      </c>
      <c r="B3676">
        <v>6</v>
      </c>
      <c r="C3676">
        <v>11</v>
      </c>
      <c r="D3676">
        <v>2018</v>
      </c>
      <c r="E3676" t="s">
        <v>292</v>
      </c>
      <c r="F3676" t="s">
        <v>30</v>
      </c>
      <c r="G3676" t="s">
        <v>3945</v>
      </c>
      <c r="H3676" t="s">
        <v>14</v>
      </c>
      <c r="I3676" t="s">
        <v>90</v>
      </c>
      <c r="J3676" t="s">
        <v>3705</v>
      </c>
      <c r="K3676" t="s">
        <v>17</v>
      </c>
      <c r="L3676">
        <v>127.372</v>
      </c>
    </row>
    <row r="3677" spans="1:12" x14ac:dyDescent="0.3">
      <c r="A3677" t="s">
        <v>5285</v>
      </c>
      <c r="B3677">
        <v>6</v>
      </c>
      <c r="C3677">
        <v>11</v>
      </c>
      <c r="D3677">
        <v>2018</v>
      </c>
      <c r="E3677" t="s">
        <v>292</v>
      </c>
      <c r="F3677" t="s">
        <v>30</v>
      </c>
      <c r="G3677" t="s">
        <v>3945</v>
      </c>
      <c r="H3677" t="s">
        <v>14</v>
      </c>
      <c r="I3677" t="s">
        <v>90</v>
      </c>
      <c r="J3677" t="s">
        <v>1048</v>
      </c>
      <c r="K3677" t="s">
        <v>26</v>
      </c>
      <c r="L3677">
        <v>47.951999999999998</v>
      </c>
    </row>
    <row r="3678" spans="1:12" x14ac:dyDescent="0.3">
      <c r="A3678" t="s">
        <v>5286</v>
      </c>
      <c r="B3678">
        <v>5</v>
      </c>
      <c r="C3678">
        <v>12</v>
      </c>
      <c r="D3678">
        <v>2016</v>
      </c>
      <c r="E3678" t="s">
        <v>1400</v>
      </c>
      <c r="F3678" t="s">
        <v>30</v>
      </c>
      <c r="G3678" t="s">
        <v>3957</v>
      </c>
      <c r="H3678" t="s">
        <v>23</v>
      </c>
      <c r="I3678" t="s">
        <v>24</v>
      </c>
      <c r="J3678" t="s">
        <v>1859</v>
      </c>
      <c r="K3678" t="s">
        <v>17</v>
      </c>
      <c r="L3678">
        <v>44.46</v>
      </c>
    </row>
    <row r="3679" spans="1:12" x14ac:dyDescent="0.3">
      <c r="A3679" t="s">
        <v>5288</v>
      </c>
      <c r="B3679">
        <v>9</v>
      </c>
      <c r="C3679">
        <v>7</v>
      </c>
      <c r="D3679">
        <v>2016</v>
      </c>
      <c r="E3679" t="s">
        <v>5135</v>
      </c>
      <c r="F3679" t="s">
        <v>30</v>
      </c>
      <c r="G3679" t="s">
        <v>3479</v>
      </c>
      <c r="H3679" t="s">
        <v>14</v>
      </c>
      <c r="I3679" t="s">
        <v>90</v>
      </c>
      <c r="J3679" t="s">
        <v>4571</v>
      </c>
      <c r="K3679" t="s">
        <v>26</v>
      </c>
      <c r="L3679">
        <v>15.8</v>
      </c>
    </row>
    <row r="3680" spans="1:12" x14ac:dyDescent="0.3">
      <c r="A3680" t="s">
        <v>5288</v>
      </c>
      <c r="B3680">
        <v>9</v>
      </c>
      <c r="C3680">
        <v>7</v>
      </c>
      <c r="D3680">
        <v>2016</v>
      </c>
      <c r="E3680" t="s">
        <v>5135</v>
      </c>
      <c r="F3680" t="s">
        <v>30</v>
      </c>
      <c r="G3680" t="s">
        <v>3479</v>
      </c>
      <c r="H3680" t="s">
        <v>14</v>
      </c>
      <c r="I3680" t="s">
        <v>90</v>
      </c>
      <c r="J3680" t="s">
        <v>5019</v>
      </c>
      <c r="K3680" t="s">
        <v>41</v>
      </c>
      <c r="L3680">
        <v>464.97</v>
      </c>
    </row>
    <row r="3681" spans="1:12" x14ac:dyDescent="0.3">
      <c r="A3681" t="s">
        <v>5288</v>
      </c>
      <c r="B3681">
        <v>9</v>
      </c>
      <c r="C3681">
        <v>7</v>
      </c>
      <c r="D3681">
        <v>2016</v>
      </c>
      <c r="E3681" t="s">
        <v>5135</v>
      </c>
      <c r="F3681" t="s">
        <v>30</v>
      </c>
      <c r="G3681" t="s">
        <v>3479</v>
      </c>
      <c r="H3681" t="s">
        <v>14</v>
      </c>
      <c r="I3681" t="s">
        <v>90</v>
      </c>
      <c r="J3681" t="s">
        <v>777</v>
      </c>
      <c r="K3681" t="s">
        <v>17</v>
      </c>
      <c r="L3681">
        <v>181.96</v>
      </c>
    </row>
    <row r="3682" spans="1:12" x14ac:dyDescent="0.3">
      <c r="A3682" t="s">
        <v>5288</v>
      </c>
      <c r="B3682">
        <v>9</v>
      </c>
      <c r="C3682">
        <v>7</v>
      </c>
      <c r="D3682">
        <v>2016</v>
      </c>
      <c r="E3682" t="s">
        <v>5135</v>
      </c>
      <c r="F3682" t="s">
        <v>30</v>
      </c>
      <c r="G3682" t="s">
        <v>3479</v>
      </c>
      <c r="H3682" t="s">
        <v>14</v>
      </c>
      <c r="I3682" t="s">
        <v>90</v>
      </c>
      <c r="J3682" t="s">
        <v>5289</v>
      </c>
      <c r="K3682" t="s">
        <v>26</v>
      </c>
      <c r="L3682">
        <v>12.39</v>
      </c>
    </row>
    <row r="3683" spans="1:12" x14ac:dyDescent="0.3">
      <c r="A3683" t="s">
        <v>5288</v>
      </c>
      <c r="B3683">
        <v>9</v>
      </c>
      <c r="C3683">
        <v>7</v>
      </c>
      <c r="D3683">
        <v>2016</v>
      </c>
      <c r="E3683" t="s">
        <v>5135</v>
      </c>
      <c r="F3683" t="s">
        <v>30</v>
      </c>
      <c r="G3683" t="s">
        <v>3479</v>
      </c>
      <c r="H3683" t="s">
        <v>14</v>
      </c>
      <c r="I3683" t="s">
        <v>90</v>
      </c>
      <c r="J3683" t="s">
        <v>2672</v>
      </c>
      <c r="K3683" t="s">
        <v>26</v>
      </c>
      <c r="L3683">
        <v>84.09</v>
      </c>
    </row>
    <row r="3684" spans="1:12" x14ac:dyDescent="0.3">
      <c r="A3684" t="s">
        <v>5288</v>
      </c>
      <c r="B3684">
        <v>9</v>
      </c>
      <c r="C3684">
        <v>7</v>
      </c>
      <c r="D3684">
        <v>2016</v>
      </c>
      <c r="E3684" t="s">
        <v>5135</v>
      </c>
      <c r="F3684" t="s">
        <v>30</v>
      </c>
      <c r="G3684" t="s">
        <v>3479</v>
      </c>
      <c r="H3684" t="s">
        <v>14</v>
      </c>
      <c r="I3684" t="s">
        <v>90</v>
      </c>
      <c r="J3684" t="s">
        <v>5290</v>
      </c>
      <c r="K3684" t="s">
        <v>26</v>
      </c>
      <c r="L3684">
        <v>79.36</v>
      </c>
    </row>
    <row r="3685" spans="1:12" x14ac:dyDescent="0.3">
      <c r="A3685" t="s">
        <v>5288</v>
      </c>
      <c r="B3685">
        <v>9</v>
      </c>
      <c r="C3685">
        <v>7</v>
      </c>
      <c r="D3685">
        <v>2016</v>
      </c>
      <c r="E3685" t="s">
        <v>5135</v>
      </c>
      <c r="F3685" t="s">
        <v>30</v>
      </c>
      <c r="G3685" t="s">
        <v>3479</v>
      </c>
      <c r="H3685" t="s">
        <v>14</v>
      </c>
      <c r="I3685" t="s">
        <v>90</v>
      </c>
      <c r="J3685" t="s">
        <v>2435</v>
      </c>
      <c r="K3685" t="s">
        <v>26</v>
      </c>
      <c r="L3685">
        <v>153.36000000000001</v>
      </c>
    </row>
    <row r="3686" spans="1:12" x14ac:dyDescent="0.3">
      <c r="A3686" t="s">
        <v>5288</v>
      </c>
      <c r="B3686">
        <v>9</v>
      </c>
      <c r="C3686">
        <v>7</v>
      </c>
      <c r="D3686">
        <v>2016</v>
      </c>
      <c r="E3686" t="s">
        <v>5135</v>
      </c>
      <c r="F3686" t="s">
        <v>30</v>
      </c>
      <c r="G3686" t="s">
        <v>3479</v>
      </c>
      <c r="H3686" t="s">
        <v>14</v>
      </c>
      <c r="I3686" t="s">
        <v>90</v>
      </c>
      <c r="J3686" t="s">
        <v>99</v>
      </c>
      <c r="K3686" t="s">
        <v>26</v>
      </c>
      <c r="L3686">
        <v>43.68</v>
      </c>
    </row>
    <row r="3687" spans="1:12" x14ac:dyDescent="0.3">
      <c r="A3687" t="s">
        <v>5288</v>
      </c>
      <c r="B3687">
        <v>9</v>
      </c>
      <c r="C3687">
        <v>7</v>
      </c>
      <c r="D3687">
        <v>2016</v>
      </c>
      <c r="E3687" t="s">
        <v>5135</v>
      </c>
      <c r="F3687" t="s">
        <v>30</v>
      </c>
      <c r="G3687" t="s">
        <v>3479</v>
      </c>
      <c r="H3687" t="s">
        <v>14</v>
      </c>
      <c r="I3687" t="s">
        <v>90</v>
      </c>
      <c r="J3687" t="s">
        <v>2278</v>
      </c>
      <c r="K3687" t="s">
        <v>26</v>
      </c>
      <c r="L3687">
        <v>98.21</v>
      </c>
    </row>
    <row r="3688" spans="1:12" x14ac:dyDescent="0.3">
      <c r="A3688" t="s">
        <v>5291</v>
      </c>
      <c r="B3688">
        <v>13</v>
      </c>
      <c r="C3688">
        <v>12</v>
      </c>
      <c r="D3688">
        <v>2017</v>
      </c>
      <c r="E3688" t="s">
        <v>1708</v>
      </c>
      <c r="F3688" t="s">
        <v>30</v>
      </c>
      <c r="G3688" t="s">
        <v>1317</v>
      </c>
      <c r="H3688" t="s">
        <v>14</v>
      </c>
      <c r="I3688" t="s">
        <v>24</v>
      </c>
      <c r="J3688" t="s">
        <v>987</v>
      </c>
      <c r="K3688" t="s">
        <v>26</v>
      </c>
      <c r="L3688">
        <v>9.84</v>
      </c>
    </row>
    <row r="3689" spans="1:12" x14ac:dyDescent="0.3">
      <c r="A3689" t="s">
        <v>5292</v>
      </c>
      <c r="B3689">
        <v>20</v>
      </c>
      <c r="C3689">
        <v>5</v>
      </c>
      <c r="D3689">
        <v>2017</v>
      </c>
      <c r="E3689" t="s">
        <v>1803</v>
      </c>
      <c r="F3689" t="s">
        <v>30</v>
      </c>
      <c r="G3689" t="s">
        <v>1285</v>
      </c>
      <c r="H3689" t="s">
        <v>14</v>
      </c>
      <c r="I3689" t="s">
        <v>15</v>
      </c>
      <c r="J3689" t="s">
        <v>869</v>
      </c>
      <c r="K3689" t="s">
        <v>26</v>
      </c>
      <c r="L3689">
        <v>2.694</v>
      </c>
    </row>
    <row r="3690" spans="1:12" x14ac:dyDescent="0.3">
      <c r="A3690" t="s">
        <v>5293</v>
      </c>
      <c r="B3690">
        <v>2</v>
      </c>
      <c r="C3690">
        <v>6</v>
      </c>
      <c r="D3690">
        <v>2018</v>
      </c>
      <c r="E3690" t="s">
        <v>4046</v>
      </c>
      <c r="F3690" t="s">
        <v>12</v>
      </c>
      <c r="G3690" t="s">
        <v>976</v>
      </c>
      <c r="H3690" t="s">
        <v>14</v>
      </c>
      <c r="I3690" t="s">
        <v>24</v>
      </c>
      <c r="J3690" t="s">
        <v>653</v>
      </c>
      <c r="K3690" t="s">
        <v>26</v>
      </c>
      <c r="L3690">
        <v>25.344000000000001</v>
      </c>
    </row>
    <row r="3691" spans="1:12" x14ac:dyDescent="0.3">
      <c r="A3691" t="s">
        <v>5293</v>
      </c>
      <c r="B3691">
        <v>2</v>
      </c>
      <c r="C3691">
        <v>6</v>
      </c>
      <c r="D3691">
        <v>2018</v>
      </c>
      <c r="E3691" t="s">
        <v>4046</v>
      </c>
      <c r="F3691" t="s">
        <v>12</v>
      </c>
      <c r="G3691" t="s">
        <v>976</v>
      </c>
      <c r="H3691" t="s">
        <v>14</v>
      </c>
      <c r="I3691" t="s">
        <v>24</v>
      </c>
      <c r="J3691" t="s">
        <v>1723</v>
      </c>
      <c r="K3691" t="s">
        <v>26</v>
      </c>
      <c r="L3691">
        <v>43.92</v>
      </c>
    </row>
    <row r="3692" spans="1:12" x14ac:dyDescent="0.3">
      <c r="A3692" t="s">
        <v>5294</v>
      </c>
      <c r="B3692">
        <v>30</v>
      </c>
      <c r="C3692">
        <v>10</v>
      </c>
      <c r="D3692">
        <v>2016</v>
      </c>
      <c r="E3692" t="s">
        <v>753</v>
      </c>
      <c r="F3692" t="s">
        <v>12</v>
      </c>
      <c r="G3692" t="s">
        <v>836</v>
      </c>
      <c r="H3692" t="s">
        <v>23</v>
      </c>
      <c r="I3692" t="s">
        <v>24</v>
      </c>
      <c r="J3692" t="s">
        <v>4114</v>
      </c>
      <c r="K3692" t="s">
        <v>41</v>
      </c>
      <c r="L3692">
        <v>59.994</v>
      </c>
    </row>
    <row r="3693" spans="1:12" x14ac:dyDescent="0.3">
      <c r="A3693" t="s">
        <v>5294</v>
      </c>
      <c r="B3693">
        <v>30</v>
      </c>
      <c r="C3693">
        <v>10</v>
      </c>
      <c r="D3693">
        <v>2016</v>
      </c>
      <c r="E3693" t="s">
        <v>753</v>
      </c>
      <c r="F3693" t="s">
        <v>12</v>
      </c>
      <c r="G3693" t="s">
        <v>836</v>
      </c>
      <c r="H3693" t="s">
        <v>23</v>
      </c>
      <c r="I3693" t="s">
        <v>24</v>
      </c>
      <c r="J3693" t="s">
        <v>5295</v>
      </c>
      <c r="K3693" t="s">
        <v>41</v>
      </c>
      <c r="L3693">
        <v>439.99200000000002</v>
      </c>
    </row>
    <row r="3694" spans="1:12" x14ac:dyDescent="0.3">
      <c r="A3694" t="s">
        <v>5294</v>
      </c>
      <c r="B3694">
        <v>30</v>
      </c>
      <c r="C3694">
        <v>10</v>
      </c>
      <c r="D3694">
        <v>2016</v>
      </c>
      <c r="E3694" t="s">
        <v>753</v>
      </c>
      <c r="F3694" t="s">
        <v>12</v>
      </c>
      <c r="G3694" t="s">
        <v>836</v>
      </c>
      <c r="H3694" t="s">
        <v>23</v>
      </c>
      <c r="I3694" t="s">
        <v>24</v>
      </c>
      <c r="J3694" t="s">
        <v>2113</v>
      </c>
      <c r="K3694" t="s">
        <v>41</v>
      </c>
      <c r="L3694">
        <v>87.96</v>
      </c>
    </row>
    <row r="3695" spans="1:12" x14ac:dyDescent="0.3">
      <c r="A3695" t="s">
        <v>5294</v>
      </c>
      <c r="B3695">
        <v>30</v>
      </c>
      <c r="C3695">
        <v>10</v>
      </c>
      <c r="D3695">
        <v>2016</v>
      </c>
      <c r="E3695" t="s">
        <v>753</v>
      </c>
      <c r="F3695" t="s">
        <v>12</v>
      </c>
      <c r="G3695" t="s">
        <v>836</v>
      </c>
      <c r="H3695" t="s">
        <v>23</v>
      </c>
      <c r="I3695" t="s">
        <v>24</v>
      </c>
      <c r="J3695" t="s">
        <v>5296</v>
      </c>
      <c r="K3695" t="s">
        <v>17</v>
      </c>
      <c r="L3695">
        <v>15.488</v>
      </c>
    </row>
    <row r="3696" spans="1:12" x14ac:dyDescent="0.3">
      <c r="A3696" t="s">
        <v>5297</v>
      </c>
      <c r="B3696">
        <v>15</v>
      </c>
      <c r="C3696">
        <v>10</v>
      </c>
      <c r="D3696">
        <v>2017</v>
      </c>
      <c r="E3696" t="s">
        <v>1271</v>
      </c>
      <c r="F3696" t="s">
        <v>30</v>
      </c>
      <c r="G3696" t="s">
        <v>2714</v>
      </c>
      <c r="H3696" t="s">
        <v>23</v>
      </c>
      <c r="I3696" t="s">
        <v>15</v>
      </c>
      <c r="J3696" t="s">
        <v>3680</v>
      </c>
      <c r="K3696" t="s">
        <v>26</v>
      </c>
      <c r="L3696">
        <v>232.96</v>
      </c>
    </row>
    <row r="3697" spans="1:12" x14ac:dyDescent="0.3">
      <c r="A3697" t="s">
        <v>5297</v>
      </c>
      <c r="B3697">
        <v>15</v>
      </c>
      <c r="C3697">
        <v>10</v>
      </c>
      <c r="D3697">
        <v>2017</v>
      </c>
      <c r="E3697" t="s">
        <v>1271</v>
      </c>
      <c r="F3697" t="s">
        <v>30</v>
      </c>
      <c r="G3697" t="s">
        <v>2714</v>
      </c>
      <c r="H3697" t="s">
        <v>23</v>
      </c>
      <c r="I3697" t="s">
        <v>15</v>
      </c>
      <c r="J3697" t="s">
        <v>4806</v>
      </c>
      <c r="K3697" t="s">
        <v>26</v>
      </c>
      <c r="L3697">
        <v>66.540000000000006</v>
      </c>
    </row>
    <row r="3698" spans="1:12" x14ac:dyDescent="0.3">
      <c r="A3698" t="s">
        <v>5297</v>
      </c>
      <c r="B3698">
        <v>15</v>
      </c>
      <c r="C3698">
        <v>10</v>
      </c>
      <c r="D3698">
        <v>2017</v>
      </c>
      <c r="E3698" t="s">
        <v>1271</v>
      </c>
      <c r="F3698" t="s">
        <v>30</v>
      </c>
      <c r="G3698" t="s">
        <v>2714</v>
      </c>
      <c r="H3698" t="s">
        <v>23</v>
      </c>
      <c r="I3698" t="s">
        <v>15</v>
      </c>
      <c r="J3698" t="s">
        <v>961</v>
      </c>
      <c r="K3698" t="s">
        <v>26</v>
      </c>
      <c r="L3698">
        <v>43.26</v>
      </c>
    </row>
    <row r="3699" spans="1:12" x14ac:dyDescent="0.3">
      <c r="A3699" t="s">
        <v>5298</v>
      </c>
      <c r="B3699">
        <v>19</v>
      </c>
      <c r="C3699">
        <v>11</v>
      </c>
      <c r="D3699">
        <v>2016</v>
      </c>
      <c r="E3699" t="s">
        <v>508</v>
      </c>
      <c r="F3699" t="s">
        <v>12</v>
      </c>
      <c r="G3699" t="s">
        <v>4813</v>
      </c>
      <c r="H3699" t="s">
        <v>60</v>
      </c>
      <c r="I3699" t="s">
        <v>24</v>
      </c>
      <c r="J3699" t="s">
        <v>4725</v>
      </c>
      <c r="K3699" t="s">
        <v>17</v>
      </c>
      <c r="L3699">
        <v>141.96</v>
      </c>
    </row>
    <row r="3700" spans="1:12" x14ac:dyDescent="0.3">
      <c r="A3700" t="s">
        <v>5299</v>
      </c>
      <c r="B3700">
        <v>13</v>
      </c>
      <c r="C3700">
        <v>9</v>
      </c>
      <c r="D3700">
        <v>2015</v>
      </c>
      <c r="E3700" t="s">
        <v>641</v>
      </c>
      <c r="F3700" t="s">
        <v>30</v>
      </c>
      <c r="G3700" t="s">
        <v>149</v>
      </c>
      <c r="H3700" t="s">
        <v>23</v>
      </c>
      <c r="I3700" t="s">
        <v>24</v>
      </c>
      <c r="J3700" t="s">
        <v>5300</v>
      </c>
      <c r="K3700" t="s">
        <v>26</v>
      </c>
      <c r="L3700">
        <v>79.400000000000006</v>
      </c>
    </row>
    <row r="3701" spans="1:12" x14ac:dyDescent="0.3">
      <c r="A3701" t="s">
        <v>5301</v>
      </c>
      <c r="B3701">
        <v>13</v>
      </c>
      <c r="C3701">
        <v>11</v>
      </c>
      <c r="D3701">
        <v>2018</v>
      </c>
      <c r="E3701" t="s">
        <v>3050</v>
      </c>
      <c r="F3701" t="s">
        <v>12</v>
      </c>
      <c r="G3701" t="s">
        <v>373</v>
      </c>
      <c r="H3701" t="s">
        <v>60</v>
      </c>
      <c r="I3701" t="s">
        <v>90</v>
      </c>
      <c r="J3701" t="s">
        <v>1068</v>
      </c>
      <c r="K3701" t="s">
        <v>41</v>
      </c>
      <c r="L3701">
        <v>163.96</v>
      </c>
    </row>
    <row r="3702" spans="1:12" x14ac:dyDescent="0.3">
      <c r="A3702" t="s">
        <v>5302</v>
      </c>
      <c r="B3702">
        <v>24</v>
      </c>
      <c r="C3702">
        <v>12</v>
      </c>
      <c r="D3702">
        <v>2018</v>
      </c>
      <c r="E3702" t="s">
        <v>1031</v>
      </c>
      <c r="F3702" t="s">
        <v>30</v>
      </c>
      <c r="G3702" t="s">
        <v>3685</v>
      </c>
      <c r="H3702" t="s">
        <v>23</v>
      </c>
      <c r="I3702" t="s">
        <v>90</v>
      </c>
      <c r="J3702" t="s">
        <v>2276</v>
      </c>
      <c r="K3702" t="s">
        <v>17</v>
      </c>
      <c r="L3702">
        <v>37.93</v>
      </c>
    </row>
    <row r="3703" spans="1:12" x14ac:dyDescent="0.3">
      <c r="A3703" t="s">
        <v>5303</v>
      </c>
      <c r="B3703">
        <v>9</v>
      </c>
      <c r="C3703">
        <v>1</v>
      </c>
      <c r="D3703">
        <v>2017</v>
      </c>
      <c r="E3703" t="s">
        <v>2307</v>
      </c>
      <c r="F3703" t="s">
        <v>12</v>
      </c>
      <c r="G3703" t="s">
        <v>5304</v>
      </c>
      <c r="H3703" t="s">
        <v>23</v>
      </c>
      <c r="I3703" t="s">
        <v>90</v>
      </c>
      <c r="J3703" t="s">
        <v>4738</v>
      </c>
      <c r="K3703" t="s">
        <v>17</v>
      </c>
      <c r="L3703">
        <v>15.167999999999999</v>
      </c>
    </row>
    <row r="3704" spans="1:12" x14ac:dyDescent="0.3">
      <c r="A3704" t="s">
        <v>5305</v>
      </c>
      <c r="B3704">
        <v>13</v>
      </c>
      <c r="C3704">
        <v>6</v>
      </c>
      <c r="D3704">
        <v>2016</v>
      </c>
      <c r="E3704" t="s">
        <v>5306</v>
      </c>
      <c r="F3704" t="s">
        <v>30</v>
      </c>
      <c r="G3704" t="s">
        <v>5093</v>
      </c>
      <c r="H3704" t="s">
        <v>23</v>
      </c>
      <c r="I3704" t="s">
        <v>15</v>
      </c>
      <c r="J3704" t="s">
        <v>5262</v>
      </c>
      <c r="K3704" t="s">
        <v>26</v>
      </c>
      <c r="L3704">
        <v>24.78</v>
      </c>
    </row>
    <row r="3705" spans="1:12" x14ac:dyDescent="0.3">
      <c r="A3705" t="s">
        <v>5305</v>
      </c>
      <c r="B3705">
        <v>13</v>
      </c>
      <c r="C3705">
        <v>6</v>
      </c>
      <c r="D3705">
        <v>2016</v>
      </c>
      <c r="E3705" t="s">
        <v>5306</v>
      </c>
      <c r="F3705" t="s">
        <v>30</v>
      </c>
      <c r="G3705" t="s">
        <v>5093</v>
      </c>
      <c r="H3705" t="s">
        <v>23</v>
      </c>
      <c r="I3705" t="s">
        <v>15</v>
      </c>
      <c r="J3705" t="s">
        <v>3700</v>
      </c>
      <c r="K3705" t="s">
        <v>26</v>
      </c>
      <c r="L3705">
        <v>19.14</v>
      </c>
    </row>
    <row r="3706" spans="1:12" x14ac:dyDescent="0.3">
      <c r="A3706" t="s">
        <v>5305</v>
      </c>
      <c r="B3706">
        <v>13</v>
      </c>
      <c r="C3706">
        <v>6</v>
      </c>
      <c r="D3706">
        <v>2016</v>
      </c>
      <c r="E3706" t="s">
        <v>5306</v>
      </c>
      <c r="F3706" t="s">
        <v>30</v>
      </c>
      <c r="G3706" t="s">
        <v>5093</v>
      </c>
      <c r="H3706" t="s">
        <v>23</v>
      </c>
      <c r="I3706" t="s">
        <v>15</v>
      </c>
      <c r="J3706" t="s">
        <v>2497</v>
      </c>
      <c r="K3706" t="s">
        <v>41</v>
      </c>
      <c r="L3706">
        <v>899.97</v>
      </c>
    </row>
    <row r="3707" spans="1:12" x14ac:dyDescent="0.3">
      <c r="A3707" t="s">
        <v>5305</v>
      </c>
      <c r="B3707">
        <v>13</v>
      </c>
      <c r="C3707">
        <v>6</v>
      </c>
      <c r="D3707">
        <v>2016</v>
      </c>
      <c r="E3707" t="s">
        <v>5306</v>
      </c>
      <c r="F3707" t="s">
        <v>30</v>
      </c>
      <c r="G3707" t="s">
        <v>5093</v>
      </c>
      <c r="H3707" t="s">
        <v>23</v>
      </c>
      <c r="I3707" t="s">
        <v>15</v>
      </c>
      <c r="J3707" t="s">
        <v>5155</v>
      </c>
      <c r="K3707" t="s">
        <v>26</v>
      </c>
      <c r="L3707">
        <v>32.4</v>
      </c>
    </row>
    <row r="3708" spans="1:12" x14ac:dyDescent="0.3">
      <c r="A3708" t="s">
        <v>5307</v>
      </c>
      <c r="B3708">
        <v>18</v>
      </c>
      <c r="C3708">
        <v>3</v>
      </c>
      <c r="D3708">
        <v>2018</v>
      </c>
      <c r="E3708" t="s">
        <v>4227</v>
      </c>
      <c r="F3708" t="s">
        <v>30</v>
      </c>
      <c r="G3708" t="s">
        <v>4372</v>
      </c>
      <c r="H3708" t="s">
        <v>14</v>
      </c>
      <c r="I3708" t="s">
        <v>61</v>
      </c>
      <c r="J3708" t="s">
        <v>3235</v>
      </c>
      <c r="K3708" t="s">
        <v>26</v>
      </c>
      <c r="L3708">
        <v>23.832000000000001</v>
      </c>
    </row>
    <row r="3709" spans="1:12" x14ac:dyDescent="0.3">
      <c r="A3709" t="s">
        <v>5308</v>
      </c>
      <c r="B3709">
        <v>23</v>
      </c>
      <c r="C3709">
        <v>11</v>
      </c>
      <c r="D3709">
        <v>2015</v>
      </c>
      <c r="E3709" t="s">
        <v>3020</v>
      </c>
      <c r="F3709" t="s">
        <v>30</v>
      </c>
      <c r="G3709" t="s">
        <v>1008</v>
      </c>
      <c r="H3709" t="s">
        <v>23</v>
      </c>
      <c r="I3709" t="s">
        <v>61</v>
      </c>
      <c r="J3709" t="s">
        <v>2166</v>
      </c>
      <c r="K3709" t="s">
        <v>17</v>
      </c>
      <c r="L3709">
        <v>6.3680000000000003</v>
      </c>
    </row>
    <row r="3710" spans="1:12" x14ac:dyDescent="0.3">
      <c r="A3710" t="s">
        <v>5308</v>
      </c>
      <c r="B3710">
        <v>23</v>
      </c>
      <c r="C3710">
        <v>11</v>
      </c>
      <c r="D3710">
        <v>2015</v>
      </c>
      <c r="E3710" t="s">
        <v>3020</v>
      </c>
      <c r="F3710" t="s">
        <v>30</v>
      </c>
      <c r="G3710" t="s">
        <v>1008</v>
      </c>
      <c r="H3710" t="s">
        <v>23</v>
      </c>
      <c r="I3710" t="s">
        <v>61</v>
      </c>
      <c r="J3710" t="s">
        <v>3183</v>
      </c>
      <c r="K3710" t="s">
        <v>26</v>
      </c>
      <c r="L3710">
        <v>34.176000000000002</v>
      </c>
    </row>
    <row r="3711" spans="1:12" x14ac:dyDescent="0.3">
      <c r="A3711" t="s">
        <v>5308</v>
      </c>
      <c r="B3711">
        <v>23</v>
      </c>
      <c r="C3711">
        <v>11</v>
      </c>
      <c r="D3711">
        <v>2015</v>
      </c>
      <c r="E3711" t="s">
        <v>3020</v>
      </c>
      <c r="F3711" t="s">
        <v>30</v>
      </c>
      <c r="G3711" t="s">
        <v>1008</v>
      </c>
      <c r="H3711" t="s">
        <v>23</v>
      </c>
      <c r="I3711" t="s">
        <v>61</v>
      </c>
      <c r="J3711" t="s">
        <v>4540</v>
      </c>
      <c r="K3711" t="s">
        <v>41</v>
      </c>
      <c r="L3711">
        <v>5.5439999999999996</v>
      </c>
    </row>
    <row r="3712" spans="1:12" x14ac:dyDescent="0.3">
      <c r="A3712" t="s">
        <v>5309</v>
      </c>
      <c r="B3712">
        <v>15</v>
      </c>
      <c r="C3712">
        <v>10</v>
      </c>
      <c r="D3712">
        <v>2018</v>
      </c>
      <c r="E3712" t="s">
        <v>741</v>
      </c>
      <c r="F3712" t="s">
        <v>119</v>
      </c>
      <c r="G3712" t="s">
        <v>1686</v>
      </c>
      <c r="H3712" t="s">
        <v>23</v>
      </c>
      <c r="I3712" t="s">
        <v>24</v>
      </c>
      <c r="J3712" t="s">
        <v>647</v>
      </c>
      <c r="K3712" t="s">
        <v>17</v>
      </c>
      <c r="L3712">
        <v>510.24</v>
      </c>
    </row>
    <row r="3713" spans="1:12" x14ac:dyDescent="0.3">
      <c r="A3713" t="s">
        <v>5309</v>
      </c>
      <c r="B3713">
        <v>15</v>
      </c>
      <c r="C3713">
        <v>10</v>
      </c>
      <c r="D3713">
        <v>2018</v>
      </c>
      <c r="E3713" t="s">
        <v>741</v>
      </c>
      <c r="F3713" t="s">
        <v>119</v>
      </c>
      <c r="G3713" t="s">
        <v>1686</v>
      </c>
      <c r="H3713" t="s">
        <v>23</v>
      </c>
      <c r="I3713" t="s">
        <v>24</v>
      </c>
      <c r="J3713" t="s">
        <v>3433</v>
      </c>
      <c r="K3713" t="s">
        <v>26</v>
      </c>
      <c r="L3713">
        <v>204.95</v>
      </c>
    </row>
    <row r="3714" spans="1:12" x14ac:dyDescent="0.3">
      <c r="A3714" t="s">
        <v>5310</v>
      </c>
      <c r="B3714">
        <v>21</v>
      </c>
      <c r="C3714">
        <v>4</v>
      </c>
      <c r="D3714">
        <v>2018</v>
      </c>
      <c r="E3714" t="s">
        <v>1871</v>
      </c>
      <c r="F3714" t="s">
        <v>119</v>
      </c>
      <c r="G3714" t="s">
        <v>3399</v>
      </c>
      <c r="H3714" t="s">
        <v>14</v>
      </c>
      <c r="I3714" t="s">
        <v>24</v>
      </c>
      <c r="J3714" t="s">
        <v>5311</v>
      </c>
      <c r="K3714" t="s">
        <v>41</v>
      </c>
      <c r="L3714">
        <v>11.54</v>
      </c>
    </row>
    <row r="3715" spans="1:12" x14ac:dyDescent="0.3">
      <c r="A3715" t="s">
        <v>5310</v>
      </c>
      <c r="B3715">
        <v>21</v>
      </c>
      <c r="C3715">
        <v>4</v>
      </c>
      <c r="D3715">
        <v>2018</v>
      </c>
      <c r="E3715" t="s">
        <v>1871</v>
      </c>
      <c r="F3715" t="s">
        <v>119</v>
      </c>
      <c r="G3715" t="s">
        <v>3399</v>
      </c>
      <c r="H3715" t="s">
        <v>14</v>
      </c>
      <c r="I3715" t="s">
        <v>24</v>
      </c>
      <c r="J3715" t="s">
        <v>2362</v>
      </c>
      <c r="K3715" t="s">
        <v>17</v>
      </c>
      <c r="L3715">
        <v>162.6</v>
      </c>
    </row>
    <row r="3716" spans="1:12" x14ac:dyDescent="0.3">
      <c r="A3716" t="s">
        <v>5312</v>
      </c>
      <c r="B3716">
        <v>8</v>
      </c>
      <c r="C3716">
        <v>12</v>
      </c>
      <c r="D3716">
        <v>2015</v>
      </c>
      <c r="E3716" t="s">
        <v>202</v>
      </c>
      <c r="F3716" t="s">
        <v>12</v>
      </c>
      <c r="G3716" t="s">
        <v>4034</v>
      </c>
      <c r="H3716" t="s">
        <v>14</v>
      </c>
      <c r="I3716" t="s">
        <v>24</v>
      </c>
      <c r="J3716" t="s">
        <v>1729</v>
      </c>
      <c r="K3716" t="s">
        <v>26</v>
      </c>
      <c r="L3716">
        <v>45.68</v>
      </c>
    </row>
    <row r="3717" spans="1:12" x14ac:dyDescent="0.3">
      <c r="A3717" t="s">
        <v>5312</v>
      </c>
      <c r="B3717">
        <v>8</v>
      </c>
      <c r="C3717">
        <v>12</v>
      </c>
      <c r="D3717">
        <v>2015</v>
      </c>
      <c r="E3717" t="s">
        <v>202</v>
      </c>
      <c r="F3717" t="s">
        <v>12</v>
      </c>
      <c r="G3717" t="s">
        <v>4034</v>
      </c>
      <c r="H3717" t="s">
        <v>14</v>
      </c>
      <c r="I3717" t="s">
        <v>24</v>
      </c>
      <c r="J3717" t="s">
        <v>831</v>
      </c>
      <c r="K3717" t="s">
        <v>17</v>
      </c>
      <c r="L3717">
        <v>603.91999999999996</v>
      </c>
    </row>
    <row r="3718" spans="1:12" x14ac:dyDescent="0.3">
      <c r="A3718" t="s">
        <v>5313</v>
      </c>
      <c r="B3718">
        <v>29</v>
      </c>
      <c r="C3718">
        <v>5</v>
      </c>
      <c r="D3718">
        <v>2018</v>
      </c>
      <c r="E3718" t="s">
        <v>2776</v>
      </c>
      <c r="F3718" t="s">
        <v>30</v>
      </c>
      <c r="G3718" t="s">
        <v>1654</v>
      </c>
      <c r="H3718" t="s">
        <v>60</v>
      </c>
      <c r="I3718" t="s">
        <v>61</v>
      </c>
      <c r="J3718" t="s">
        <v>3725</v>
      </c>
      <c r="K3718" t="s">
        <v>26</v>
      </c>
      <c r="L3718">
        <v>23.55</v>
      </c>
    </row>
    <row r="3719" spans="1:12" x14ac:dyDescent="0.3">
      <c r="A3719" t="s">
        <v>5314</v>
      </c>
      <c r="B3719">
        <v>19</v>
      </c>
      <c r="C3719">
        <v>9</v>
      </c>
      <c r="D3719">
        <v>2017</v>
      </c>
      <c r="E3719" t="s">
        <v>213</v>
      </c>
      <c r="F3719" t="s">
        <v>30</v>
      </c>
      <c r="G3719" t="s">
        <v>1463</v>
      </c>
      <c r="H3719" t="s">
        <v>14</v>
      </c>
      <c r="I3719" t="s">
        <v>15</v>
      </c>
      <c r="J3719" t="s">
        <v>5315</v>
      </c>
      <c r="K3719" t="s">
        <v>26</v>
      </c>
      <c r="L3719">
        <v>5.04</v>
      </c>
    </row>
    <row r="3720" spans="1:12" x14ac:dyDescent="0.3">
      <c r="A3720" t="s">
        <v>5314</v>
      </c>
      <c r="B3720">
        <v>19</v>
      </c>
      <c r="C3720">
        <v>9</v>
      </c>
      <c r="D3720">
        <v>2017</v>
      </c>
      <c r="E3720" t="s">
        <v>213</v>
      </c>
      <c r="F3720" t="s">
        <v>30</v>
      </c>
      <c r="G3720" t="s">
        <v>1463</v>
      </c>
      <c r="H3720" t="s">
        <v>14</v>
      </c>
      <c r="I3720" t="s">
        <v>15</v>
      </c>
      <c r="J3720" t="s">
        <v>3467</v>
      </c>
      <c r="K3720" t="s">
        <v>41</v>
      </c>
      <c r="L3720">
        <v>249.95</v>
      </c>
    </row>
    <row r="3721" spans="1:12" x14ac:dyDescent="0.3">
      <c r="A3721" t="s">
        <v>5316</v>
      </c>
      <c r="B3721">
        <v>17</v>
      </c>
      <c r="C3721">
        <v>9</v>
      </c>
      <c r="D3721">
        <v>2017</v>
      </c>
      <c r="E3721" t="s">
        <v>213</v>
      </c>
      <c r="F3721" t="s">
        <v>30</v>
      </c>
      <c r="G3721" t="s">
        <v>203</v>
      </c>
      <c r="H3721" t="s">
        <v>23</v>
      </c>
      <c r="I3721" t="s">
        <v>61</v>
      </c>
      <c r="J3721" t="s">
        <v>486</v>
      </c>
      <c r="K3721" t="s">
        <v>26</v>
      </c>
      <c r="L3721">
        <v>33.4</v>
      </c>
    </row>
    <row r="3722" spans="1:12" x14ac:dyDescent="0.3">
      <c r="A3722" t="s">
        <v>5317</v>
      </c>
      <c r="B3722">
        <v>20</v>
      </c>
      <c r="C3722">
        <v>12</v>
      </c>
      <c r="D3722">
        <v>2017</v>
      </c>
      <c r="E3722" t="s">
        <v>2647</v>
      </c>
      <c r="F3722" t="s">
        <v>30</v>
      </c>
      <c r="G3722" t="s">
        <v>2778</v>
      </c>
      <c r="H3722" t="s">
        <v>60</v>
      </c>
      <c r="I3722" t="s">
        <v>15</v>
      </c>
      <c r="J3722" t="s">
        <v>810</v>
      </c>
      <c r="K3722" t="s">
        <v>17</v>
      </c>
      <c r="L3722">
        <v>18.920000000000002</v>
      </c>
    </row>
    <row r="3723" spans="1:12" x14ac:dyDescent="0.3">
      <c r="A3723" t="s">
        <v>5317</v>
      </c>
      <c r="B3723">
        <v>20</v>
      </c>
      <c r="C3723">
        <v>12</v>
      </c>
      <c r="D3723">
        <v>2017</v>
      </c>
      <c r="E3723" t="s">
        <v>2647</v>
      </c>
      <c r="F3723" t="s">
        <v>30</v>
      </c>
      <c r="G3723" t="s">
        <v>2778</v>
      </c>
      <c r="H3723" t="s">
        <v>60</v>
      </c>
      <c r="I3723" t="s">
        <v>15</v>
      </c>
      <c r="J3723" t="s">
        <v>42</v>
      </c>
      <c r="K3723" t="s">
        <v>26</v>
      </c>
      <c r="L3723">
        <v>15.42</v>
      </c>
    </row>
    <row r="3724" spans="1:12" x14ac:dyDescent="0.3">
      <c r="A3724" t="s">
        <v>5318</v>
      </c>
      <c r="B3724">
        <v>22</v>
      </c>
      <c r="C3724">
        <v>11</v>
      </c>
      <c r="D3724">
        <v>2018</v>
      </c>
      <c r="E3724" t="s">
        <v>1079</v>
      </c>
      <c r="F3724" t="s">
        <v>30</v>
      </c>
      <c r="G3724" t="s">
        <v>2394</v>
      </c>
      <c r="H3724" t="s">
        <v>14</v>
      </c>
      <c r="I3724" t="s">
        <v>61</v>
      </c>
      <c r="J3724" t="s">
        <v>883</v>
      </c>
      <c r="K3724" t="s">
        <v>26</v>
      </c>
      <c r="L3724">
        <v>35.712000000000003</v>
      </c>
    </row>
    <row r="3725" spans="1:12" x14ac:dyDescent="0.3">
      <c r="A3725" t="s">
        <v>5319</v>
      </c>
      <c r="B3725">
        <v>30</v>
      </c>
      <c r="C3725">
        <v>12</v>
      </c>
      <c r="D3725">
        <v>2015</v>
      </c>
      <c r="E3725" t="s">
        <v>796</v>
      </c>
      <c r="F3725" t="s">
        <v>30</v>
      </c>
      <c r="G3725" t="s">
        <v>5304</v>
      </c>
      <c r="H3725" t="s">
        <v>23</v>
      </c>
      <c r="I3725" t="s">
        <v>24</v>
      </c>
      <c r="J3725" t="s">
        <v>4896</v>
      </c>
      <c r="K3725" t="s">
        <v>26</v>
      </c>
      <c r="L3725">
        <v>551.98500000000001</v>
      </c>
    </row>
    <row r="3726" spans="1:12" x14ac:dyDescent="0.3">
      <c r="A3726" t="s">
        <v>5320</v>
      </c>
      <c r="B3726">
        <v>3</v>
      </c>
      <c r="C3726">
        <v>4</v>
      </c>
      <c r="D3726">
        <v>2018</v>
      </c>
      <c r="E3726" t="s">
        <v>3881</v>
      </c>
      <c r="F3726" t="s">
        <v>119</v>
      </c>
      <c r="G3726" t="s">
        <v>1219</v>
      </c>
      <c r="H3726" t="s">
        <v>14</v>
      </c>
      <c r="I3726" t="s">
        <v>61</v>
      </c>
      <c r="J3726" t="s">
        <v>1198</v>
      </c>
      <c r="K3726" t="s">
        <v>26</v>
      </c>
      <c r="L3726">
        <v>7.056</v>
      </c>
    </row>
    <row r="3727" spans="1:12" x14ac:dyDescent="0.3">
      <c r="A3727" t="s">
        <v>5321</v>
      </c>
      <c r="B3727">
        <v>26</v>
      </c>
      <c r="C3727">
        <v>12</v>
      </c>
      <c r="D3727">
        <v>2017</v>
      </c>
      <c r="E3727" t="s">
        <v>2798</v>
      </c>
      <c r="F3727" t="s">
        <v>30</v>
      </c>
      <c r="G3727" t="s">
        <v>412</v>
      </c>
      <c r="H3727" t="s">
        <v>23</v>
      </c>
      <c r="I3727" t="s">
        <v>24</v>
      </c>
      <c r="J3727" t="s">
        <v>3926</v>
      </c>
      <c r="K3727" t="s">
        <v>26</v>
      </c>
      <c r="L3727">
        <v>18.72</v>
      </c>
    </row>
    <row r="3728" spans="1:12" x14ac:dyDescent="0.3">
      <c r="A3728" t="s">
        <v>5322</v>
      </c>
      <c r="B3728">
        <v>5</v>
      </c>
      <c r="C3728">
        <v>6</v>
      </c>
      <c r="D3728">
        <v>2017</v>
      </c>
      <c r="E3728" t="s">
        <v>4195</v>
      </c>
      <c r="F3728" t="s">
        <v>30</v>
      </c>
      <c r="G3728" t="s">
        <v>3488</v>
      </c>
      <c r="H3728" t="s">
        <v>14</v>
      </c>
      <c r="I3728" t="s">
        <v>90</v>
      </c>
      <c r="J3728" t="s">
        <v>2153</v>
      </c>
      <c r="K3728" t="s">
        <v>26</v>
      </c>
      <c r="L3728">
        <v>360.38</v>
      </c>
    </row>
    <row r="3729" spans="1:12" x14ac:dyDescent="0.3">
      <c r="A3729" t="s">
        <v>5322</v>
      </c>
      <c r="B3729">
        <v>5</v>
      </c>
      <c r="C3729">
        <v>6</v>
      </c>
      <c r="D3729">
        <v>2017</v>
      </c>
      <c r="E3729" t="s">
        <v>4195</v>
      </c>
      <c r="F3729" t="s">
        <v>30</v>
      </c>
      <c r="G3729" t="s">
        <v>3488</v>
      </c>
      <c r="H3729" t="s">
        <v>14</v>
      </c>
      <c r="I3729" t="s">
        <v>90</v>
      </c>
      <c r="J3729" t="s">
        <v>883</v>
      </c>
      <c r="K3729" t="s">
        <v>26</v>
      </c>
      <c r="L3729">
        <v>11.16</v>
      </c>
    </row>
    <row r="3730" spans="1:12" x14ac:dyDescent="0.3">
      <c r="A3730" t="s">
        <v>5322</v>
      </c>
      <c r="B3730">
        <v>5</v>
      </c>
      <c r="C3730">
        <v>6</v>
      </c>
      <c r="D3730">
        <v>2017</v>
      </c>
      <c r="E3730" t="s">
        <v>4195</v>
      </c>
      <c r="F3730" t="s">
        <v>30</v>
      </c>
      <c r="G3730" t="s">
        <v>3488</v>
      </c>
      <c r="H3730" t="s">
        <v>14</v>
      </c>
      <c r="I3730" t="s">
        <v>90</v>
      </c>
      <c r="J3730" t="s">
        <v>4944</v>
      </c>
      <c r="K3730" t="s">
        <v>26</v>
      </c>
      <c r="L3730">
        <v>14.94</v>
      </c>
    </row>
    <row r="3731" spans="1:12" x14ac:dyDescent="0.3">
      <c r="A3731" t="s">
        <v>5323</v>
      </c>
      <c r="B3731">
        <v>18</v>
      </c>
      <c r="C3731">
        <v>9</v>
      </c>
      <c r="D3731">
        <v>2016</v>
      </c>
      <c r="E3731" t="s">
        <v>4570</v>
      </c>
      <c r="F3731" t="s">
        <v>30</v>
      </c>
      <c r="G3731" t="s">
        <v>1087</v>
      </c>
      <c r="H3731" t="s">
        <v>23</v>
      </c>
      <c r="I3731" t="s">
        <v>90</v>
      </c>
      <c r="J3731" t="s">
        <v>3046</v>
      </c>
      <c r="K3731" t="s">
        <v>26</v>
      </c>
      <c r="L3731">
        <v>41.96</v>
      </c>
    </row>
    <row r="3732" spans="1:12" x14ac:dyDescent="0.3">
      <c r="A3732" t="s">
        <v>5323</v>
      </c>
      <c r="B3732">
        <v>18</v>
      </c>
      <c r="C3732">
        <v>9</v>
      </c>
      <c r="D3732">
        <v>2016</v>
      </c>
      <c r="E3732" t="s">
        <v>4570</v>
      </c>
      <c r="F3732" t="s">
        <v>30</v>
      </c>
      <c r="G3732" t="s">
        <v>1087</v>
      </c>
      <c r="H3732" t="s">
        <v>23</v>
      </c>
      <c r="I3732" t="s">
        <v>90</v>
      </c>
      <c r="J3732" t="s">
        <v>226</v>
      </c>
      <c r="K3732" t="s">
        <v>26</v>
      </c>
      <c r="L3732">
        <v>636.86</v>
      </c>
    </row>
    <row r="3733" spans="1:12" x14ac:dyDescent="0.3">
      <c r="A3733" t="s">
        <v>5323</v>
      </c>
      <c r="B3733">
        <v>18</v>
      </c>
      <c r="C3733">
        <v>9</v>
      </c>
      <c r="D3733">
        <v>2016</v>
      </c>
      <c r="E3733" t="s">
        <v>4570</v>
      </c>
      <c r="F3733" t="s">
        <v>30</v>
      </c>
      <c r="G3733" t="s">
        <v>1087</v>
      </c>
      <c r="H3733" t="s">
        <v>23</v>
      </c>
      <c r="I3733" t="s">
        <v>90</v>
      </c>
      <c r="J3733" t="s">
        <v>5324</v>
      </c>
      <c r="K3733" t="s">
        <v>41</v>
      </c>
      <c r="L3733">
        <v>499.99</v>
      </c>
    </row>
    <row r="3734" spans="1:12" x14ac:dyDescent="0.3">
      <c r="A3734" t="s">
        <v>5323</v>
      </c>
      <c r="B3734">
        <v>18</v>
      </c>
      <c r="C3734">
        <v>9</v>
      </c>
      <c r="D3734">
        <v>2016</v>
      </c>
      <c r="E3734" t="s">
        <v>4570</v>
      </c>
      <c r="F3734" t="s">
        <v>30</v>
      </c>
      <c r="G3734" t="s">
        <v>1087</v>
      </c>
      <c r="H3734" t="s">
        <v>23</v>
      </c>
      <c r="I3734" t="s">
        <v>90</v>
      </c>
      <c r="J3734" t="s">
        <v>3509</v>
      </c>
      <c r="K3734" t="s">
        <v>41</v>
      </c>
      <c r="L3734">
        <v>1259.93</v>
      </c>
    </row>
    <row r="3735" spans="1:12" x14ac:dyDescent="0.3">
      <c r="A3735" t="s">
        <v>5323</v>
      </c>
      <c r="B3735">
        <v>18</v>
      </c>
      <c r="C3735">
        <v>9</v>
      </c>
      <c r="D3735">
        <v>2016</v>
      </c>
      <c r="E3735" t="s">
        <v>4570</v>
      </c>
      <c r="F3735" t="s">
        <v>30</v>
      </c>
      <c r="G3735" t="s">
        <v>1087</v>
      </c>
      <c r="H3735" t="s">
        <v>23</v>
      </c>
      <c r="I3735" t="s">
        <v>90</v>
      </c>
      <c r="J3735" t="s">
        <v>5046</v>
      </c>
      <c r="K3735" t="s">
        <v>26</v>
      </c>
      <c r="L3735">
        <v>65.08</v>
      </c>
    </row>
    <row r="3736" spans="1:12" x14ac:dyDescent="0.3">
      <c r="A3736" t="s">
        <v>5325</v>
      </c>
      <c r="B3736">
        <v>6</v>
      </c>
      <c r="C3736">
        <v>3</v>
      </c>
      <c r="D3736">
        <v>2018</v>
      </c>
      <c r="E3736" t="s">
        <v>914</v>
      </c>
      <c r="F3736" t="s">
        <v>12</v>
      </c>
      <c r="G3736" t="s">
        <v>5327</v>
      </c>
      <c r="H3736" t="s">
        <v>14</v>
      </c>
      <c r="I3736" t="s">
        <v>90</v>
      </c>
      <c r="J3736" t="s">
        <v>445</v>
      </c>
      <c r="K3736" t="s">
        <v>26</v>
      </c>
      <c r="L3736">
        <v>26.38</v>
      </c>
    </row>
    <row r="3737" spans="1:12" x14ac:dyDescent="0.3">
      <c r="A3737" t="s">
        <v>5325</v>
      </c>
      <c r="B3737">
        <v>6</v>
      </c>
      <c r="C3737">
        <v>3</v>
      </c>
      <c r="D3737">
        <v>2018</v>
      </c>
      <c r="E3737" t="s">
        <v>914</v>
      </c>
      <c r="F3737" t="s">
        <v>12</v>
      </c>
      <c r="G3737" t="s">
        <v>5327</v>
      </c>
      <c r="H3737" t="s">
        <v>14</v>
      </c>
      <c r="I3737" t="s">
        <v>90</v>
      </c>
      <c r="J3737" t="s">
        <v>2726</v>
      </c>
      <c r="K3737" t="s">
        <v>17</v>
      </c>
      <c r="L3737">
        <v>71.97</v>
      </c>
    </row>
    <row r="3738" spans="1:12" x14ac:dyDescent="0.3">
      <c r="A3738" t="s">
        <v>5328</v>
      </c>
      <c r="B3738">
        <v>17</v>
      </c>
      <c r="C3738">
        <v>3</v>
      </c>
      <c r="D3738">
        <v>2017</v>
      </c>
      <c r="E3738" t="s">
        <v>1866</v>
      </c>
      <c r="F3738" t="s">
        <v>930</v>
      </c>
      <c r="G3738" t="s">
        <v>5329</v>
      </c>
      <c r="H3738" t="s">
        <v>14</v>
      </c>
      <c r="I3738" t="s">
        <v>90</v>
      </c>
      <c r="J3738" t="s">
        <v>4488</v>
      </c>
      <c r="K3738" t="s">
        <v>41</v>
      </c>
      <c r="L3738">
        <v>129.97999999999999</v>
      </c>
    </row>
    <row r="3739" spans="1:12" x14ac:dyDescent="0.3">
      <c r="A3739" t="s">
        <v>5328</v>
      </c>
      <c r="B3739">
        <v>17</v>
      </c>
      <c r="C3739">
        <v>3</v>
      </c>
      <c r="D3739">
        <v>2017</v>
      </c>
      <c r="E3739" t="s">
        <v>1866</v>
      </c>
      <c r="F3739" t="s">
        <v>930</v>
      </c>
      <c r="G3739" t="s">
        <v>5329</v>
      </c>
      <c r="H3739" t="s">
        <v>14</v>
      </c>
      <c r="I3739" t="s">
        <v>90</v>
      </c>
      <c r="J3739" t="s">
        <v>5046</v>
      </c>
      <c r="K3739" t="s">
        <v>26</v>
      </c>
      <c r="L3739">
        <v>32.54</v>
      </c>
    </row>
    <row r="3740" spans="1:12" x14ac:dyDescent="0.3">
      <c r="A3740" t="s">
        <v>5330</v>
      </c>
      <c r="B3740">
        <v>9</v>
      </c>
      <c r="C3740">
        <v>12</v>
      </c>
      <c r="D3740">
        <v>2017</v>
      </c>
      <c r="E3740" t="s">
        <v>82</v>
      </c>
      <c r="F3740" t="s">
        <v>30</v>
      </c>
      <c r="G3740" t="s">
        <v>672</v>
      </c>
      <c r="H3740" t="s">
        <v>14</v>
      </c>
      <c r="I3740" t="s">
        <v>61</v>
      </c>
      <c r="J3740" t="s">
        <v>162</v>
      </c>
      <c r="K3740" t="s">
        <v>41</v>
      </c>
      <c r="L3740">
        <v>10.9</v>
      </c>
    </row>
    <row r="3741" spans="1:12" x14ac:dyDescent="0.3">
      <c r="A3741" t="s">
        <v>5330</v>
      </c>
      <c r="B3741">
        <v>9</v>
      </c>
      <c r="C3741">
        <v>12</v>
      </c>
      <c r="D3741">
        <v>2017</v>
      </c>
      <c r="E3741" t="s">
        <v>82</v>
      </c>
      <c r="F3741" t="s">
        <v>30</v>
      </c>
      <c r="G3741" t="s">
        <v>672</v>
      </c>
      <c r="H3741" t="s">
        <v>14</v>
      </c>
      <c r="I3741" t="s">
        <v>61</v>
      </c>
      <c r="J3741" t="s">
        <v>3027</v>
      </c>
      <c r="K3741" t="s">
        <v>41</v>
      </c>
      <c r="L3741">
        <v>59.98</v>
      </c>
    </row>
    <row r="3742" spans="1:12" x14ac:dyDescent="0.3">
      <c r="A3742" t="s">
        <v>5330</v>
      </c>
      <c r="B3742">
        <v>9</v>
      </c>
      <c r="C3742">
        <v>12</v>
      </c>
      <c r="D3742">
        <v>2017</v>
      </c>
      <c r="E3742" t="s">
        <v>82</v>
      </c>
      <c r="F3742" t="s">
        <v>30</v>
      </c>
      <c r="G3742" t="s">
        <v>672</v>
      </c>
      <c r="H3742" t="s">
        <v>14</v>
      </c>
      <c r="I3742" t="s">
        <v>61</v>
      </c>
      <c r="J3742" t="s">
        <v>62</v>
      </c>
      <c r="K3742" t="s">
        <v>26</v>
      </c>
      <c r="L3742">
        <v>61.929000000000002</v>
      </c>
    </row>
    <row r="3743" spans="1:12" x14ac:dyDescent="0.3">
      <c r="A3743" t="s">
        <v>5331</v>
      </c>
      <c r="B3743">
        <v>15</v>
      </c>
      <c r="C3743">
        <v>1</v>
      </c>
      <c r="D3743">
        <v>2017</v>
      </c>
      <c r="E3743" t="s">
        <v>2015</v>
      </c>
      <c r="F3743" t="s">
        <v>30</v>
      </c>
      <c r="G3743" t="s">
        <v>3868</v>
      </c>
      <c r="H3743" t="s">
        <v>14</v>
      </c>
      <c r="I3743" t="s">
        <v>90</v>
      </c>
      <c r="J3743" t="s">
        <v>907</v>
      </c>
      <c r="K3743" t="s">
        <v>26</v>
      </c>
      <c r="L3743">
        <v>16.52</v>
      </c>
    </row>
    <row r="3744" spans="1:12" x14ac:dyDescent="0.3">
      <c r="A3744" t="s">
        <v>5331</v>
      </c>
      <c r="B3744">
        <v>15</v>
      </c>
      <c r="C3744">
        <v>1</v>
      </c>
      <c r="D3744">
        <v>2017</v>
      </c>
      <c r="E3744" t="s">
        <v>2015</v>
      </c>
      <c r="F3744" t="s">
        <v>30</v>
      </c>
      <c r="G3744" t="s">
        <v>3868</v>
      </c>
      <c r="H3744" t="s">
        <v>14</v>
      </c>
      <c r="I3744" t="s">
        <v>90</v>
      </c>
      <c r="J3744" t="s">
        <v>3995</v>
      </c>
      <c r="K3744" t="s">
        <v>26</v>
      </c>
      <c r="L3744">
        <v>60.12</v>
      </c>
    </row>
    <row r="3745" spans="1:12" x14ac:dyDescent="0.3">
      <c r="A3745" t="s">
        <v>5331</v>
      </c>
      <c r="B3745">
        <v>15</v>
      </c>
      <c r="C3745">
        <v>1</v>
      </c>
      <c r="D3745">
        <v>2017</v>
      </c>
      <c r="E3745" t="s">
        <v>2015</v>
      </c>
      <c r="F3745" t="s">
        <v>30</v>
      </c>
      <c r="G3745" t="s">
        <v>3868</v>
      </c>
      <c r="H3745" t="s">
        <v>14</v>
      </c>
      <c r="I3745" t="s">
        <v>90</v>
      </c>
      <c r="J3745" t="s">
        <v>968</v>
      </c>
      <c r="K3745" t="s">
        <v>26</v>
      </c>
      <c r="L3745">
        <v>49.536000000000001</v>
      </c>
    </row>
    <row r="3746" spans="1:12" x14ac:dyDescent="0.3">
      <c r="A3746" t="s">
        <v>5332</v>
      </c>
      <c r="B3746">
        <v>24</v>
      </c>
      <c r="C3746">
        <v>10</v>
      </c>
      <c r="D3746">
        <v>2015</v>
      </c>
      <c r="E3746" t="s">
        <v>4304</v>
      </c>
      <c r="F3746" t="s">
        <v>930</v>
      </c>
      <c r="G3746" t="s">
        <v>1682</v>
      </c>
      <c r="H3746" t="s">
        <v>14</v>
      </c>
      <c r="I3746" t="s">
        <v>15</v>
      </c>
      <c r="J3746" t="s">
        <v>4571</v>
      </c>
      <c r="K3746" t="s">
        <v>26</v>
      </c>
      <c r="L3746">
        <v>11.85</v>
      </c>
    </row>
    <row r="3747" spans="1:12" x14ac:dyDescent="0.3">
      <c r="A3747" t="s">
        <v>5333</v>
      </c>
      <c r="B3747">
        <v>23</v>
      </c>
      <c r="C3747">
        <v>9</v>
      </c>
      <c r="D3747">
        <v>2017</v>
      </c>
      <c r="E3747" t="s">
        <v>949</v>
      </c>
      <c r="F3747" t="s">
        <v>12</v>
      </c>
      <c r="G3747" t="s">
        <v>960</v>
      </c>
      <c r="H3747" t="s">
        <v>14</v>
      </c>
      <c r="I3747" t="s">
        <v>15</v>
      </c>
      <c r="J3747" t="s">
        <v>1117</v>
      </c>
      <c r="K3747" t="s">
        <v>26</v>
      </c>
      <c r="L3747">
        <v>118.25</v>
      </c>
    </row>
    <row r="3748" spans="1:12" x14ac:dyDescent="0.3">
      <c r="A3748" t="s">
        <v>5333</v>
      </c>
      <c r="B3748">
        <v>23</v>
      </c>
      <c r="C3748">
        <v>9</v>
      </c>
      <c r="D3748">
        <v>2017</v>
      </c>
      <c r="E3748" t="s">
        <v>949</v>
      </c>
      <c r="F3748" t="s">
        <v>12</v>
      </c>
      <c r="G3748" t="s">
        <v>960</v>
      </c>
      <c r="H3748" t="s">
        <v>14</v>
      </c>
      <c r="I3748" t="s">
        <v>15</v>
      </c>
      <c r="J3748" t="s">
        <v>3917</v>
      </c>
      <c r="K3748" t="s">
        <v>17</v>
      </c>
      <c r="L3748">
        <v>368.97</v>
      </c>
    </row>
    <row r="3749" spans="1:12" x14ac:dyDescent="0.3">
      <c r="A3749" t="s">
        <v>5334</v>
      </c>
      <c r="B3749">
        <v>27</v>
      </c>
      <c r="C3749">
        <v>8</v>
      </c>
      <c r="D3749">
        <v>2018</v>
      </c>
      <c r="E3749" t="s">
        <v>2011</v>
      </c>
      <c r="F3749" t="s">
        <v>12</v>
      </c>
      <c r="G3749" t="s">
        <v>684</v>
      </c>
      <c r="H3749" t="s">
        <v>23</v>
      </c>
      <c r="I3749" t="s">
        <v>24</v>
      </c>
      <c r="J3749" t="s">
        <v>3241</v>
      </c>
      <c r="K3749" t="s">
        <v>17</v>
      </c>
      <c r="L3749">
        <v>198.46</v>
      </c>
    </row>
    <row r="3750" spans="1:12" x14ac:dyDescent="0.3">
      <c r="A3750" t="s">
        <v>5334</v>
      </c>
      <c r="B3750">
        <v>27</v>
      </c>
      <c r="C3750">
        <v>8</v>
      </c>
      <c r="D3750">
        <v>2018</v>
      </c>
      <c r="E3750" t="s">
        <v>2011</v>
      </c>
      <c r="F3750" t="s">
        <v>12</v>
      </c>
      <c r="G3750" t="s">
        <v>684</v>
      </c>
      <c r="H3750" t="s">
        <v>23</v>
      </c>
      <c r="I3750" t="s">
        <v>24</v>
      </c>
      <c r="J3750" t="s">
        <v>4550</v>
      </c>
      <c r="K3750" t="s">
        <v>26</v>
      </c>
      <c r="L3750">
        <v>321.92</v>
      </c>
    </row>
    <row r="3751" spans="1:12" x14ac:dyDescent="0.3">
      <c r="A3751" t="s">
        <v>5334</v>
      </c>
      <c r="B3751">
        <v>27</v>
      </c>
      <c r="C3751">
        <v>8</v>
      </c>
      <c r="D3751">
        <v>2018</v>
      </c>
      <c r="E3751" t="s">
        <v>2011</v>
      </c>
      <c r="F3751" t="s">
        <v>12</v>
      </c>
      <c r="G3751" t="s">
        <v>684</v>
      </c>
      <c r="H3751" t="s">
        <v>23</v>
      </c>
      <c r="I3751" t="s">
        <v>24</v>
      </c>
      <c r="J3751" t="s">
        <v>5295</v>
      </c>
      <c r="K3751" t="s">
        <v>41</v>
      </c>
      <c r="L3751">
        <v>879.98400000000004</v>
      </c>
    </row>
    <row r="3752" spans="1:12" x14ac:dyDescent="0.3">
      <c r="A3752" t="s">
        <v>5334</v>
      </c>
      <c r="B3752">
        <v>27</v>
      </c>
      <c r="C3752">
        <v>8</v>
      </c>
      <c r="D3752">
        <v>2018</v>
      </c>
      <c r="E3752" t="s">
        <v>2011</v>
      </c>
      <c r="F3752" t="s">
        <v>12</v>
      </c>
      <c r="G3752" t="s">
        <v>684</v>
      </c>
      <c r="H3752" t="s">
        <v>23</v>
      </c>
      <c r="I3752" t="s">
        <v>24</v>
      </c>
      <c r="J3752" t="s">
        <v>1945</v>
      </c>
      <c r="K3752" t="s">
        <v>26</v>
      </c>
      <c r="L3752">
        <v>28.4</v>
      </c>
    </row>
    <row r="3753" spans="1:12" x14ac:dyDescent="0.3">
      <c r="A3753" t="s">
        <v>5334</v>
      </c>
      <c r="B3753">
        <v>27</v>
      </c>
      <c r="C3753">
        <v>8</v>
      </c>
      <c r="D3753">
        <v>2018</v>
      </c>
      <c r="E3753" t="s">
        <v>2011</v>
      </c>
      <c r="F3753" t="s">
        <v>12</v>
      </c>
      <c r="G3753" t="s">
        <v>684</v>
      </c>
      <c r="H3753" t="s">
        <v>23</v>
      </c>
      <c r="I3753" t="s">
        <v>24</v>
      </c>
      <c r="J3753" t="s">
        <v>1057</v>
      </c>
      <c r="K3753" t="s">
        <v>17</v>
      </c>
      <c r="L3753">
        <v>230.28</v>
      </c>
    </row>
    <row r="3754" spans="1:12" x14ac:dyDescent="0.3">
      <c r="A3754" t="s">
        <v>5334</v>
      </c>
      <c r="B3754">
        <v>27</v>
      </c>
      <c r="C3754">
        <v>8</v>
      </c>
      <c r="D3754">
        <v>2018</v>
      </c>
      <c r="E3754" t="s">
        <v>2011</v>
      </c>
      <c r="F3754" t="s">
        <v>12</v>
      </c>
      <c r="G3754" t="s">
        <v>684</v>
      </c>
      <c r="H3754" t="s">
        <v>23</v>
      </c>
      <c r="I3754" t="s">
        <v>24</v>
      </c>
      <c r="J3754" t="s">
        <v>2869</v>
      </c>
      <c r="K3754" t="s">
        <v>26</v>
      </c>
      <c r="L3754">
        <v>116.28</v>
      </c>
    </row>
    <row r="3755" spans="1:12" x14ac:dyDescent="0.3">
      <c r="A3755" t="s">
        <v>5334</v>
      </c>
      <c r="B3755">
        <v>27</v>
      </c>
      <c r="C3755">
        <v>8</v>
      </c>
      <c r="D3755">
        <v>2018</v>
      </c>
      <c r="E3755" t="s">
        <v>2011</v>
      </c>
      <c r="F3755" t="s">
        <v>12</v>
      </c>
      <c r="G3755" t="s">
        <v>684</v>
      </c>
      <c r="H3755" t="s">
        <v>23</v>
      </c>
      <c r="I3755" t="s">
        <v>24</v>
      </c>
      <c r="J3755" t="s">
        <v>363</v>
      </c>
      <c r="K3755" t="s">
        <v>26</v>
      </c>
      <c r="L3755">
        <v>841.56799999999998</v>
      </c>
    </row>
    <row r="3756" spans="1:12" x14ac:dyDescent="0.3">
      <c r="A3756" t="s">
        <v>5334</v>
      </c>
      <c r="B3756">
        <v>27</v>
      </c>
      <c r="C3756">
        <v>8</v>
      </c>
      <c r="D3756">
        <v>2018</v>
      </c>
      <c r="E3756" t="s">
        <v>2011</v>
      </c>
      <c r="F3756" t="s">
        <v>12</v>
      </c>
      <c r="G3756" t="s">
        <v>684</v>
      </c>
      <c r="H3756" t="s">
        <v>23</v>
      </c>
      <c r="I3756" t="s">
        <v>24</v>
      </c>
      <c r="J3756" t="s">
        <v>3156</v>
      </c>
      <c r="K3756" t="s">
        <v>26</v>
      </c>
      <c r="L3756">
        <v>354.9</v>
      </c>
    </row>
    <row r="3757" spans="1:12" x14ac:dyDescent="0.3">
      <c r="A3757" t="s">
        <v>5335</v>
      </c>
      <c r="B3757">
        <v>3</v>
      </c>
      <c r="C3757">
        <v>3</v>
      </c>
      <c r="D3757">
        <v>2017</v>
      </c>
      <c r="E3757" t="s">
        <v>5336</v>
      </c>
      <c r="F3757" t="s">
        <v>119</v>
      </c>
      <c r="G3757" t="s">
        <v>4856</v>
      </c>
      <c r="H3757" t="s">
        <v>23</v>
      </c>
      <c r="I3757" t="s">
        <v>61</v>
      </c>
      <c r="J3757" t="s">
        <v>2447</v>
      </c>
      <c r="K3757" t="s">
        <v>26</v>
      </c>
      <c r="L3757">
        <v>42.783999999999999</v>
      </c>
    </row>
    <row r="3758" spans="1:12" x14ac:dyDescent="0.3">
      <c r="A3758" t="s">
        <v>5335</v>
      </c>
      <c r="B3758">
        <v>3</v>
      </c>
      <c r="C3758">
        <v>3</v>
      </c>
      <c r="D3758">
        <v>2017</v>
      </c>
      <c r="E3758" t="s">
        <v>5336</v>
      </c>
      <c r="F3758" t="s">
        <v>119</v>
      </c>
      <c r="G3758" t="s">
        <v>4856</v>
      </c>
      <c r="H3758" t="s">
        <v>23</v>
      </c>
      <c r="I3758" t="s">
        <v>61</v>
      </c>
      <c r="J3758" t="s">
        <v>5337</v>
      </c>
      <c r="K3758" t="s">
        <v>17</v>
      </c>
      <c r="L3758">
        <v>563.42999999999995</v>
      </c>
    </row>
    <row r="3759" spans="1:12" x14ac:dyDescent="0.3">
      <c r="A3759" t="s">
        <v>5338</v>
      </c>
      <c r="B3759">
        <v>28</v>
      </c>
      <c r="C3759">
        <v>2</v>
      </c>
      <c r="D3759">
        <v>2017</v>
      </c>
      <c r="E3759" t="s">
        <v>4377</v>
      </c>
      <c r="F3759" t="s">
        <v>30</v>
      </c>
      <c r="G3759" t="s">
        <v>320</v>
      </c>
      <c r="H3759" t="s">
        <v>14</v>
      </c>
      <c r="I3759" t="s">
        <v>90</v>
      </c>
      <c r="J3759" t="s">
        <v>4906</v>
      </c>
      <c r="K3759" t="s">
        <v>26</v>
      </c>
      <c r="L3759">
        <v>111.104</v>
      </c>
    </row>
    <row r="3760" spans="1:12" x14ac:dyDescent="0.3">
      <c r="A3760" t="s">
        <v>5339</v>
      </c>
      <c r="B3760">
        <v>18</v>
      </c>
      <c r="C3760">
        <v>9</v>
      </c>
      <c r="D3760">
        <v>2016</v>
      </c>
      <c r="E3760" t="s">
        <v>4570</v>
      </c>
      <c r="F3760" t="s">
        <v>30</v>
      </c>
      <c r="G3760" t="s">
        <v>2071</v>
      </c>
      <c r="H3760" t="s">
        <v>23</v>
      </c>
      <c r="I3760" t="s">
        <v>24</v>
      </c>
      <c r="J3760" t="s">
        <v>714</v>
      </c>
      <c r="K3760" t="s">
        <v>26</v>
      </c>
      <c r="L3760">
        <v>11.68</v>
      </c>
    </row>
    <row r="3761" spans="1:12" x14ac:dyDescent="0.3">
      <c r="A3761" t="s">
        <v>5339</v>
      </c>
      <c r="B3761">
        <v>18</v>
      </c>
      <c r="C3761">
        <v>9</v>
      </c>
      <c r="D3761">
        <v>2016</v>
      </c>
      <c r="E3761" t="s">
        <v>4570</v>
      </c>
      <c r="F3761" t="s">
        <v>30</v>
      </c>
      <c r="G3761" t="s">
        <v>2071</v>
      </c>
      <c r="H3761" t="s">
        <v>23</v>
      </c>
      <c r="I3761" t="s">
        <v>24</v>
      </c>
      <c r="J3761" t="s">
        <v>5277</v>
      </c>
      <c r="K3761" t="s">
        <v>26</v>
      </c>
      <c r="L3761">
        <v>16.899999999999999</v>
      </c>
    </row>
    <row r="3762" spans="1:12" x14ac:dyDescent="0.3">
      <c r="A3762" t="s">
        <v>5339</v>
      </c>
      <c r="B3762">
        <v>18</v>
      </c>
      <c r="C3762">
        <v>9</v>
      </c>
      <c r="D3762">
        <v>2016</v>
      </c>
      <c r="E3762" t="s">
        <v>4570</v>
      </c>
      <c r="F3762" t="s">
        <v>30</v>
      </c>
      <c r="G3762" t="s">
        <v>2071</v>
      </c>
      <c r="H3762" t="s">
        <v>23</v>
      </c>
      <c r="I3762" t="s">
        <v>24</v>
      </c>
      <c r="J3762" t="s">
        <v>3418</v>
      </c>
      <c r="K3762" t="s">
        <v>17</v>
      </c>
      <c r="L3762">
        <v>24.4</v>
      </c>
    </row>
    <row r="3763" spans="1:12" x14ac:dyDescent="0.3">
      <c r="A3763" t="s">
        <v>5340</v>
      </c>
      <c r="B3763">
        <v>12</v>
      </c>
      <c r="C3763">
        <v>5</v>
      </c>
      <c r="D3763">
        <v>2018</v>
      </c>
      <c r="E3763" t="s">
        <v>4367</v>
      </c>
      <c r="F3763" t="s">
        <v>30</v>
      </c>
      <c r="G3763" t="s">
        <v>1467</v>
      </c>
      <c r="H3763" t="s">
        <v>14</v>
      </c>
      <c r="I3763" t="s">
        <v>90</v>
      </c>
      <c r="J3763" t="s">
        <v>493</v>
      </c>
      <c r="K3763" t="s">
        <v>26</v>
      </c>
      <c r="L3763">
        <v>87.6</v>
      </c>
    </row>
    <row r="3764" spans="1:12" x14ac:dyDescent="0.3">
      <c r="A3764" t="s">
        <v>5341</v>
      </c>
      <c r="B3764">
        <v>13</v>
      </c>
      <c r="C3764">
        <v>8</v>
      </c>
      <c r="D3764">
        <v>2017</v>
      </c>
      <c r="E3764" t="s">
        <v>1861</v>
      </c>
      <c r="F3764" t="s">
        <v>12</v>
      </c>
      <c r="G3764" t="s">
        <v>2374</v>
      </c>
      <c r="H3764" t="s">
        <v>23</v>
      </c>
      <c r="I3764" t="s">
        <v>61</v>
      </c>
      <c r="J3764" t="s">
        <v>1214</v>
      </c>
      <c r="K3764" t="s">
        <v>17</v>
      </c>
      <c r="L3764">
        <v>241.96</v>
      </c>
    </row>
    <row r="3765" spans="1:12" x14ac:dyDescent="0.3">
      <c r="A3765" t="s">
        <v>5341</v>
      </c>
      <c r="B3765">
        <v>13</v>
      </c>
      <c r="C3765">
        <v>8</v>
      </c>
      <c r="D3765">
        <v>2017</v>
      </c>
      <c r="E3765" t="s">
        <v>1861</v>
      </c>
      <c r="F3765" t="s">
        <v>12</v>
      </c>
      <c r="G3765" t="s">
        <v>2374</v>
      </c>
      <c r="H3765" t="s">
        <v>23</v>
      </c>
      <c r="I3765" t="s">
        <v>61</v>
      </c>
      <c r="J3765" t="s">
        <v>2363</v>
      </c>
      <c r="K3765" t="s">
        <v>26</v>
      </c>
      <c r="L3765">
        <v>8.52</v>
      </c>
    </row>
    <row r="3766" spans="1:12" x14ac:dyDescent="0.3">
      <c r="A3766" t="s">
        <v>5342</v>
      </c>
      <c r="B3766">
        <v>25</v>
      </c>
      <c r="C3766">
        <v>2</v>
      </c>
      <c r="D3766">
        <v>2018</v>
      </c>
      <c r="E3766" t="s">
        <v>3425</v>
      </c>
      <c r="F3766" t="s">
        <v>30</v>
      </c>
      <c r="G3766" t="s">
        <v>4588</v>
      </c>
      <c r="H3766" t="s">
        <v>14</v>
      </c>
      <c r="I3766" t="s">
        <v>61</v>
      </c>
      <c r="J3766" t="s">
        <v>311</v>
      </c>
      <c r="K3766" t="s">
        <v>26</v>
      </c>
      <c r="L3766">
        <v>1.788</v>
      </c>
    </row>
    <row r="3767" spans="1:12" x14ac:dyDescent="0.3">
      <c r="A3767" t="s">
        <v>5343</v>
      </c>
      <c r="B3767">
        <v>21</v>
      </c>
      <c r="C3767">
        <v>3</v>
      </c>
      <c r="D3767">
        <v>2017</v>
      </c>
      <c r="E3767" t="s">
        <v>3301</v>
      </c>
      <c r="F3767" t="s">
        <v>30</v>
      </c>
      <c r="G3767" t="s">
        <v>4795</v>
      </c>
      <c r="H3767" t="s">
        <v>23</v>
      </c>
      <c r="I3767" t="s">
        <v>61</v>
      </c>
      <c r="J3767" t="s">
        <v>3576</v>
      </c>
      <c r="K3767" t="s">
        <v>17</v>
      </c>
      <c r="L3767">
        <v>99.372</v>
      </c>
    </row>
    <row r="3768" spans="1:12" x14ac:dyDescent="0.3">
      <c r="A3768" t="s">
        <v>5343</v>
      </c>
      <c r="B3768">
        <v>21</v>
      </c>
      <c r="C3768">
        <v>3</v>
      </c>
      <c r="D3768">
        <v>2017</v>
      </c>
      <c r="E3768" t="s">
        <v>3301</v>
      </c>
      <c r="F3768" t="s">
        <v>30</v>
      </c>
      <c r="G3768" t="s">
        <v>4795</v>
      </c>
      <c r="H3768" t="s">
        <v>23</v>
      </c>
      <c r="I3768" t="s">
        <v>61</v>
      </c>
      <c r="J3768" t="s">
        <v>186</v>
      </c>
      <c r="K3768" t="s">
        <v>26</v>
      </c>
      <c r="L3768">
        <v>1.3440000000000001</v>
      </c>
    </row>
    <row r="3769" spans="1:12" x14ac:dyDescent="0.3">
      <c r="A3769" t="s">
        <v>5344</v>
      </c>
      <c r="B3769">
        <v>8</v>
      </c>
      <c r="C3769">
        <v>12</v>
      </c>
      <c r="D3769">
        <v>2016</v>
      </c>
      <c r="E3769" t="s">
        <v>4153</v>
      </c>
      <c r="F3769" t="s">
        <v>12</v>
      </c>
      <c r="G3769" t="s">
        <v>2125</v>
      </c>
      <c r="H3769" t="s">
        <v>60</v>
      </c>
      <c r="I3769" t="s">
        <v>61</v>
      </c>
      <c r="J3769" t="s">
        <v>527</v>
      </c>
      <c r="K3769" t="s">
        <v>41</v>
      </c>
      <c r="L3769">
        <v>119.96</v>
      </c>
    </row>
    <row r="3770" spans="1:12" x14ac:dyDescent="0.3">
      <c r="A3770" t="s">
        <v>5345</v>
      </c>
      <c r="B3770">
        <v>16</v>
      </c>
      <c r="C3770">
        <v>12</v>
      </c>
      <c r="D3770">
        <v>2015</v>
      </c>
      <c r="E3770" t="s">
        <v>2505</v>
      </c>
      <c r="F3770" t="s">
        <v>12</v>
      </c>
      <c r="G3770" t="s">
        <v>83</v>
      </c>
      <c r="H3770" t="s">
        <v>23</v>
      </c>
      <c r="I3770" t="s">
        <v>15</v>
      </c>
      <c r="J3770" t="s">
        <v>3527</v>
      </c>
      <c r="K3770" t="s">
        <v>17</v>
      </c>
      <c r="L3770">
        <v>1013.832</v>
      </c>
    </row>
    <row r="3771" spans="1:12" x14ac:dyDescent="0.3">
      <c r="A3771" t="s">
        <v>5345</v>
      </c>
      <c r="B3771">
        <v>16</v>
      </c>
      <c r="C3771">
        <v>12</v>
      </c>
      <c r="D3771">
        <v>2015</v>
      </c>
      <c r="E3771" t="s">
        <v>2505</v>
      </c>
      <c r="F3771" t="s">
        <v>12</v>
      </c>
      <c r="G3771" t="s">
        <v>83</v>
      </c>
      <c r="H3771" t="s">
        <v>23</v>
      </c>
      <c r="I3771" t="s">
        <v>15</v>
      </c>
      <c r="J3771" t="s">
        <v>879</v>
      </c>
      <c r="K3771" t="s">
        <v>26</v>
      </c>
      <c r="L3771">
        <v>1.984</v>
      </c>
    </row>
    <row r="3772" spans="1:12" x14ac:dyDescent="0.3">
      <c r="A3772" t="s">
        <v>5346</v>
      </c>
      <c r="B3772">
        <v>17</v>
      </c>
      <c r="C3772">
        <v>12</v>
      </c>
      <c r="D3772">
        <v>2017</v>
      </c>
      <c r="E3772" t="s">
        <v>5347</v>
      </c>
      <c r="F3772" t="s">
        <v>30</v>
      </c>
      <c r="G3772" t="s">
        <v>2384</v>
      </c>
      <c r="H3772" t="s">
        <v>14</v>
      </c>
      <c r="I3772" t="s">
        <v>24</v>
      </c>
      <c r="J3772" t="s">
        <v>1388</v>
      </c>
      <c r="K3772" t="s">
        <v>17</v>
      </c>
      <c r="L3772">
        <v>2003.52</v>
      </c>
    </row>
    <row r="3773" spans="1:12" x14ac:dyDescent="0.3">
      <c r="A3773" t="s">
        <v>5348</v>
      </c>
      <c r="B3773">
        <v>12</v>
      </c>
      <c r="C3773">
        <v>5</v>
      </c>
      <c r="D3773">
        <v>2017</v>
      </c>
      <c r="E3773" t="s">
        <v>3625</v>
      </c>
      <c r="F3773" t="s">
        <v>30</v>
      </c>
      <c r="G3773" t="s">
        <v>3372</v>
      </c>
      <c r="H3773" t="s">
        <v>23</v>
      </c>
      <c r="I3773" t="s">
        <v>90</v>
      </c>
      <c r="J3773" t="s">
        <v>685</v>
      </c>
      <c r="K3773" t="s">
        <v>26</v>
      </c>
      <c r="L3773">
        <v>82.367999999999995</v>
      </c>
    </row>
    <row r="3774" spans="1:12" x14ac:dyDescent="0.3">
      <c r="A3774" t="s">
        <v>5349</v>
      </c>
      <c r="B3774">
        <v>6</v>
      </c>
      <c r="C3774">
        <v>8</v>
      </c>
      <c r="D3774">
        <v>2015</v>
      </c>
      <c r="E3774" t="s">
        <v>2615</v>
      </c>
      <c r="F3774" t="s">
        <v>12</v>
      </c>
      <c r="G3774" t="s">
        <v>1758</v>
      </c>
      <c r="H3774" t="s">
        <v>14</v>
      </c>
      <c r="I3774" t="s">
        <v>15</v>
      </c>
      <c r="J3774" t="s">
        <v>2684</v>
      </c>
      <c r="K3774" t="s">
        <v>41</v>
      </c>
      <c r="L3774">
        <v>62.91</v>
      </c>
    </row>
    <row r="3775" spans="1:12" x14ac:dyDescent="0.3">
      <c r="A3775" t="s">
        <v>5350</v>
      </c>
      <c r="B3775">
        <v>11</v>
      </c>
      <c r="C3775">
        <v>4</v>
      </c>
      <c r="D3775">
        <v>2015</v>
      </c>
      <c r="E3775" t="s">
        <v>881</v>
      </c>
      <c r="F3775" t="s">
        <v>12</v>
      </c>
      <c r="G3775" t="s">
        <v>1666</v>
      </c>
      <c r="H3775" t="s">
        <v>14</v>
      </c>
      <c r="I3775" t="s">
        <v>15</v>
      </c>
      <c r="J3775" t="s">
        <v>5351</v>
      </c>
      <c r="K3775" t="s">
        <v>26</v>
      </c>
      <c r="L3775">
        <v>6.9119999999999999</v>
      </c>
    </row>
    <row r="3776" spans="1:12" x14ac:dyDescent="0.3">
      <c r="A3776" t="s">
        <v>5350</v>
      </c>
      <c r="B3776">
        <v>11</v>
      </c>
      <c r="C3776">
        <v>4</v>
      </c>
      <c r="D3776">
        <v>2015</v>
      </c>
      <c r="E3776" t="s">
        <v>881</v>
      </c>
      <c r="F3776" t="s">
        <v>12</v>
      </c>
      <c r="G3776" t="s">
        <v>1666</v>
      </c>
      <c r="H3776" t="s">
        <v>14</v>
      </c>
      <c r="I3776" t="s">
        <v>15</v>
      </c>
      <c r="J3776" t="s">
        <v>771</v>
      </c>
      <c r="K3776" t="s">
        <v>41</v>
      </c>
      <c r="L3776">
        <v>383.976</v>
      </c>
    </row>
    <row r="3777" spans="1:12" x14ac:dyDescent="0.3">
      <c r="A3777" t="s">
        <v>5350</v>
      </c>
      <c r="B3777">
        <v>11</v>
      </c>
      <c r="C3777">
        <v>4</v>
      </c>
      <c r="D3777">
        <v>2015</v>
      </c>
      <c r="E3777" t="s">
        <v>881</v>
      </c>
      <c r="F3777" t="s">
        <v>12</v>
      </c>
      <c r="G3777" t="s">
        <v>1666</v>
      </c>
      <c r="H3777" t="s">
        <v>14</v>
      </c>
      <c r="I3777" t="s">
        <v>15</v>
      </c>
      <c r="J3777" t="s">
        <v>2417</v>
      </c>
      <c r="K3777" t="s">
        <v>26</v>
      </c>
      <c r="L3777">
        <v>10.368</v>
      </c>
    </row>
    <row r="3778" spans="1:12" x14ac:dyDescent="0.3">
      <c r="A3778" t="s">
        <v>5350</v>
      </c>
      <c r="B3778">
        <v>11</v>
      </c>
      <c r="C3778">
        <v>4</v>
      </c>
      <c r="D3778">
        <v>2015</v>
      </c>
      <c r="E3778" t="s">
        <v>881</v>
      </c>
      <c r="F3778" t="s">
        <v>12</v>
      </c>
      <c r="G3778" t="s">
        <v>1666</v>
      </c>
      <c r="H3778" t="s">
        <v>14</v>
      </c>
      <c r="I3778" t="s">
        <v>15</v>
      </c>
      <c r="J3778" t="s">
        <v>5352</v>
      </c>
      <c r="K3778" t="s">
        <v>41</v>
      </c>
      <c r="L3778">
        <v>335.94400000000002</v>
      </c>
    </row>
    <row r="3779" spans="1:12" x14ac:dyDescent="0.3">
      <c r="A3779" t="s">
        <v>5353</v>
      </c>
      <c r="B3779">
        <v>3</v>
      </c>
      <c r="C3779">
        <v>5</v>
      </c>
      <c r="D3779">
        <v>2016</v>
      </c>
      <c r="E3779" t="s">
        <v>2499</v>
      </c>
      <c r="F3779" t="s">
        <v>30</v>
      </c>
      <c r="G3779" t="s">
        <v>4757</v>
      </c>
      <c r="H3779" t="s">
        <v>60</v>
      </c>
      <c r="I3779" t="s">
        <v>24</v>
      </c>
      <c r="J3779" t="s">
        <v>4128</v>
      </c>
      <c r="K3779" t="s">
        <v>17</v>
      </c>
      <c r="L3779">
        <v>665.88</v>
      </c>
    </row>
    <row r="3780" spans="1:12" x14ac:dyDescent="0.3">
      <c r="A3780" t="s">
        <v>5354</v>
      </c>
      <c r="B3780">
        <v>30</v>
      </c>
      <c r="C3780">
        <v>11</v>
      </c>
      <c r="D3780">
        <v>2018</v>
      </c>
      <c r="E3780" t="s">
        <v>2022</v>
      </c>
      <c r="F3780" t="s">
        <v>12</v>
      </c>
      <c r="G3780" t="s">
        <v>293</v>
      </c>
      <c r="H3780" t="s">
        <v>60</v>
      </c>
      <c r="I3780" t="s">
        <v>15</v>
      </c>
      <c r="J3780" t="s">
        <v>2947</v>
      </c>
      <c r="K3780" t="s">
        <v>41</v>
      </c>
      <c r="L3780">
        <v>71.975999999999999</v>
      </c>
    </row>
    <row r="3781" spans="1:12" x14ac:dyDescent="0.3">
      <c r="A3781" t="s">
        <v>5355</v>
      </c>
      <c r="B3781">
        <v>16</v>
      </c>
      <c r="C3781">
        <v>2</v>
      </c>
      <c r="D3781">
        <v>2018</v>
      </c>
      <c r="E3781" t="s">
        <v>1856</v>
      </c>
      <c r="F3781" t="s">
        <v>30</v>
      </c>
      <c r="G3781" t="s">
        <v>1023</v>
      </c>
      <c r="H3781" t="s">
        <v>14</v>
      </c>
      <c r="I3781" t="s">
        <v>90</v>
      </c>
      <c r="J3781" t="s">
        <v>1185</v>
      </c>
      <c r="K3781" t="s">
        <v>26</v>
      </c>
      <c r="L3781">
        <v>37.94</v>
      </c>
    </row>
    <row r="3782" spans="1:12" x14ac:dyDescent="0.3">
      <c r="A3782" t="s">
        <v>5356</v>
      </c>
      <c r="B3782">
        <v>16</v>
      </c>
      <c r="C3782">
        <v>11</v>
      </c>
      <c r="D3782">
        <v>2015</v>
      </c>
      <c r="E3782" t="s">
        <v>4211</v>
      </c>
      <c r="F3782" t="s">
        <v>30</v>
      </c>
      <c r="G3782" t="s">
        <v>3750</v>
      </c>
      <c r="H3782" t="s">
        <v>60</v>
      </c>
      <c r="I3782" t="s">
        <v>61</v>
      </c>
      <c r="J3782" t="s">
        <v>3255</v>
      </c>
      <c r="K3782" t="s">
        <v>41</v>
      </c>
      <c r="L3782">
        <v>273.95999999999998</v>
      </c>
    </row>
    <row r="3783" spans="1:12" x14ac:dyDescent="0.3">
      <c r="A3783" t="s">
        <v>5357</v>
      </c>
      <c r="B3783">
        <v>9</v>
      </c>
      <c r="C3783">
        <v>7</v>
      </c>
      <c r="D3783">
        <v>2016</v>
      </c>
      <c r="E3783" t="s">
        <v>5135</v>
      </c>
      <c r="F3783" t="s">
        <v>12</v>
      </c>
      <c r="G3783" t="s">
        <v>2748</v>
      </c>
      <c r="H3783" t="s">
        <v>14</v>
      </c>
      <c r="I3783" t="s">
        <v>90</v>
      </c>
      <c r="J3783" t="s">
        <v>4173</v>
      </c>
      <c r="K3783" t="s">
        <v>41</v>
      </c>
      <c r="L3783">
        <v>269.98200000000003</v>
      </c>
    </row>
    <row r="3784" spans="1:12" x14ac:dyDescent="0.3">
      <c r="A3784" t="s">
        <v>5358</v>
      </c>
      <c r="B3784">
        <v>13</v>
      </c>
      <c r="C3784">
        <v>11</v>
      </c>
      <c r="D3784">
        <v>2018</v>
      </c>
      <c r="E3784" t="s">
        <v>255</v>
      </c>
      <c r="F3784" t="s">
        <v>12</v>
      </c>
      <c r="G3784" t="s">
        <v>2781</v>
      </c>
      <c r="H3784" t="s">
        <v>14</v>
      </c>
      <c r="I3784" t="s">
        <v>15</v>
      </c>
      <c r="J3784" t="s">
        <v>3349</v>
      </c>
      <c r="K3784" t="s">
        <v>26</v>
      </c>
      <c r="L3784">
        <v>8.9039999999999999</v>
      </c>
    </row>
    <row r="3785" spans="1:12" x14ac:dyDescent="0.3">
      <c r="A3785" t="s">
        <v>5358</v>
      </c>
      <c r="B3785">
        <v>13</v>
      </c>
      <c r="C3785">
        <v>11</v>
      </c>
      <c r="D3785">
        <v>2018</v>
      </c>
      <c r="E3785" t="s">
        <v>255</v>
      </c>
      <c r="F3785" t="s">
        <v>12</v>
      </c>
      <c r="G3785" t="s">
        <v>2781</v>
      </c>
      <c r="H3785" t="s">
        <v>14</v>
      </c>
      <c r="I3785" t="s">
        <v>15</v>
      </c>
      <c r="J3785" t="s">
        <v>2649</v>
      </c>
      <c r="K3785" t="s">
        <v>26</v>
      </c>
      <c r="L3785">
        <v>720.06399999999996</v>
      </c>
    </row>
    <row r="3786" spans="1:12" x14ac:dyDescent="0.3">
      <c r="A3786" t="s">
        <v>5359</v>
      </c>
      <c r="B3786">
        <v>31</v>
      </c>
      <c r="C3786">
        <v>7</v>
      </c>
      <c r="D3786">
        <v>2018</v>
      </c>
      <c r="E3786" t="s">
        <v>2582</v>
      </c>
      <c r="F3786" t="s">
        <v>30</v>
      </c>
      <c r="G3786" t="s">
        <v>1587</v>
      </c>
      <c r="H3786" t="s">
        <v>60</v>
      </c>
      <c r="I3786" t="s">
        <v>15</v>
      </c>
      <c r="J3786" t="s">
        <v>3384</v>
      </c>
      <c r="K3786" t="s">
        <v>41</v>
      </c>
      <c r="L3786">
        <v>41.423999999999999</v>
      </c>
    </row>
    <row r="3787" spans="1:12" x14ac:dyDescent="0.3">
      <c r="A3787" t="s">
        <v>5360</v>
      </c>
      <c r="B3787">
        <v>26</v>
      </c>
      <c r="C3787">
        <v>12</v>
      </c>
      <c r="D3787">
        <v>2018</v>
      </c>
      <c r="E3787" t="s">
        <v>338</v>
      </c>
      <c r="F3787" t="s">
        <v>30</v>
      </c>
      <c r="G3787" t="s">
        <v>2722</v>
      </c>
      <c r="H3787" t="s">
        <v>60</v>
      </c>
      <c r="I3787" t="s">
        <v>90</v>
      </c>
      <c r="J3787" t="s">
        <v>5361</v>
      </c>
      <c r="K3787" t="s">
        <v>26</v>
      </c>
      <c r="L3787">
        <v>3.1320000000000001</v>
      </c>
    </row>
    <row r="3788" spans="1:12" x14ac:dyDescent="0.3">
      <c r="A3788" t="s">
        <v>5362</v>
      </c>
      <c r="B3788">
        <v>31</v>
      </c>
      <c r="C3788">
        <v>10</v>
      </c>
      <c r="D3788">
        <v>2017</v>
      </c>
      <c r="E3788" t="s">
        <v>1596</v>
      </c>
      <c r="F3788" t="s">
        <v>30</v>
      </c>
      <c r="G3788" t="s">
        <v>409</v>
      </c>
      <c r="H3788" t="s">
        <v>23</v>
      </c>
      <c r="I3788" t="s">
        <v>24</v>
      </c>
      <c r="J3788" t="s">
        <v>4689</v>
      </c>
      <c r="K3788" t="s">
        <v>26</v>
      </c>
      <c r="L3788">
        <v>1085.42</v>
      </c>
    </row>
    <row r="3789" spans="1:12" x14ac:dyDescent="0.3">
      <c r="A3789" t="s">
        <v>5363</v>
      </c>
      <c r="B3789">
        <v>4</v>
      </c>
      <c r="C3789">
        <v>9</v>
      </c>
      <c r="D3789">
        <v>2017</v>
      </c>
      <c r="E3789" t="s">
        <v>2242</v>
      </c>
      <c r="F3789" t="s">
        <v>30</v>
      </c>
      <c r="G3789" t="s">
        <v>3907</v>
      </c>
      <c r="H3789" t="s">
        <v>14</v>
      </c>
      <c r="I3789" t="s">
        <v>61</v>
      </c>
      <c r="J3789" t="s">
        <v>805</v>
      </c>
      <c r="K3789" t="s">
        <v>26</v>
      </c>
      <c r="L3789">
        <v>3.9119999999999999</v>
      </c>
    </row>
    <row r="3790" spans="1:12" x14ac:dyDescent="0.3">
      <c r="A3790" t="s">
        <v>5363</v>
      </c>
      <c r="B3790">
        <v>4</v>
      </c>
      <c r="C3790">
        <v>9</v>
      </c>
      <c r="D3790">
        <v>2017</v>
      </c>
      <c r="E3790" t="s">
        <v>2242</v>
      </c>
      <c r="F3790" t="s">
        <v>30</v>
      </c>
      <c r="G3790" t="s">
        <v>3907</v>
      </c>
      <c r="H3790" t="s">
        <v>14</v>
      </c>
      <c r="I3790" t="s">
        <v>61</v>
      </c>
      <c r="J3790" t="s">
        <v>3220</v>
      </c>
      <c r="K3790" t="s">
        <v>26</v>
      </c>
      <c r="L3790">
        <v>62.375999999999998</v>
      </c>
    </row>
    <row r="3791" spans="1:12" x14ac:dyDescent="0.3">
      <c r="A3791" t="s">
        <v>5364</v>
      </c>
      <c r="B3791">
        <v>17</v>
      </c>
      <c r="C3791">
        <v>4</v>
      </c>
      <c r="D3791">
        <v>2017</v>
      </c>
      <c r="E3791" t="s">
        <v>1091</v>
      </c>
      <c r="F3791" t="s">
        <v>30</v>
      </c>
      <c r="G3791" t="s">
        <v>4817</v>
      </c>
      <c r="H3791" t="s">
        <v>60</v>
      </c>
      <c r="I3791" t="s">
        <v>61</v>
      </c>
      <c r="J3791" t="s">
        <v>599</v>
      </c>
      <c r="K3791" t="s">
        <v>26</v>
      </c>
      <c r="L3791">
        <v>29.05</v>
      </c>
    </row>
    <row r="3792" spans="1:12" x14ac:dyDescent="0.3">
      <c r="A3792" t="s">
        <v>5365</v>
      </c>
      <c r="B3792">
        <v>5</v>
      </c>
      <c r="C3792">
        <v>7</v>
      </c>
      <c r="D3792">
        <v>2015</v>
      </c>
      <c r="E3792" t="s">
        <v>2313</v>
      </c>
      <c r="F3792" t="s">
        <v>30</v>
      </c>
      <c r="G3792" t="s">
        <v>3204</v>
      </c>
      <c r="H3792" t="s">
        <v>60</v>
      </c>
      <c r="I3792" t="s">
        <v>24</v>
      </c>
      <c r="J3792" t="s">
        <v>1252</v>
      </c>
      <c r="K3792" t="s">
        <v>26</v>
      </c>
      <c r="L3792">
        <v>180.96</v>
      </c>
    </row>
    <row r="3793" spans="1:12" x14ac:dyDescent="0.3">
      <c r="A3793" t="s">
        <v>5366</v>
      </c>
      <c r="B3793">
        <v>27</v>
      </c>
      <c r="C3793">
        <v>2</v>
      </c>
      <c r="D3793">
        <v>2016</v>
      </c>
      <c r="E3793" t="s">
        <v>634</v>
      </c>
      <c r="F3793" t="s">
        <v>119</v>
      </c>
      <c r="G3793" t="s">
        <v>2408</v>
      </c>
      <c r="H3793" t="s">
        <v>23</v>
      </c>
      <c r="I3793" t="s">
        <v>90</v>
      </c>
      <c r="J3793" t="s">
        <v>568</v>
      </c>
      <c r="K3793" t="s">
        <v>26</v>
      </c>
      <c r="L3793">
        <v>4.4189999999999996</v>
      </c>
    </row>
    <row r="3794" spans="1:12" x14ac:dyDescent="0.3">
      <c r="A3794" t="s">
        <v>5366</v>
      </c>
      <c r="B3794">
        <v>27</v>
      </c>
      <c r="C3794">
        <v>2</v>
      </c>
      <c r="D3794">
        <v>2016</v>
      </c>
      <c r="E3794" t="s">
        <v>634</v>
      </c>
      <c r="F3794" t="s">
        <v>119</v>
      </c>
      <c r="G3794" t="s">
        <v>2408</v>
      </c>
      <c r="H3794" t="s">
        <v>23</v>
      </c>
      <c r="I3794" t="s">
        <v>90</v>
      </c>
      <c r="J3794" t="s">
        <v>3724</v>
      </c>
      <c r="K3794" t="s">
        <v>26</v>
      </c>
      <c r="L3794">
        <v>16.032</v>
      </c>
    </row>
    <row r="3795" spans="1:12" x14ac:dyDescent="0.3">
      <c r="A3795" t="s">
        <v>5368</v>
      </c>
      <c r="B3795">
        <v>27</v>
      </c>
      <c r="C3795">
        <v>11</v>
      </c>
      <c r="D3795">
        <v>2016</v>
      </c>
      <c r="E3795" t="s">
        <v>2185</v>
      </c>
      <c r="F3795" t="s">
        <v>30</v>
      </c>
      <c r="G3795" t="s">
        <v>1193</v>
      </c>
      <c r="H3795" t="s">
        <v>14</v>
      </c>
      <c r="I3795" t="s">
        <v>90</v>
      </c>
      <c r="J3795" t="s">
        <v>3235</v>
      </c>
      <c r="K3795" t="s">
        <v>26</v>
      </c>
      <c r="L3795">
        <v>29.79</v>
      </c>
    </row>
    <row r="3796" spans="1:12" x14ac:dyDescent="0.3">
      <c r="A3796" t="s">
        <v>5369</v>
      </c>
      <c r="B3796">
        <v>27</v>
      </c>
      <c r="C3796">
        <v>1</v>
      </c>
      <c r="D3796">
        <v>2015</v>
      </c>
      <c r="E3796" t="s">
        <v>3341</v>
      </c>
      <c r="F3796" t="s">
        <v>30</v>
      </c>
      <c r="G3796" t="s">
        <v>5370</v>
      </c>
      <c r="H3796" t="s">
        <v>14</v>
      </c>
      <c r="I3796" t="s">
        <v>24</v>
      </c>
      <c r="J3796" t="s">
        <v>3976</v>
      </c>
      <c r="K3796" t="s">
        <v>26</v>
      </c>
      <c r="L3796">
        <v>57.23</v>
      </c>
    </row>
    <row r="3797" spans="1:12" x14ac:dyDescent="0.3">
      <c r="A3797" t="s">
        <v>5369</v>
      </c>
      <c r="B3797">
        <v>27</v>
      </c>
      <c r="C3797">
        <v>1</v>
      </c>
      <c r="D3797">
        <v>2015</v>
      </c>
      <c r="E3797" t="s">
        <v>3341</v>
      </c>
      <c r="F3797" t="s">
        <v>30</v>
      </c>
      <c r="G3797" t="s">
        <v>5370</v>
      </c>
      <c r="H3797" t="s">
        <v>14</v>
      </c>
      <c r="I3797" t="s">
        <v>24</v>
      </c>
      <c r="J3797" t="s">
        <v>5371</v>
      </c>
      <c r="K3797" t="s">
        <v>17</v>
      </c>
      <c r="L3797">
        <v>333</v>
      </c>
    </row>
    <row r="3798" spans="1:12" x14ac:dyDescent="0.3">
      <c r="A3798" t="s">
        <v>5369</v>
      </c>
      <c r="B3798">
        <v>27</v>
      </c>
      <c r="C3798">
        <v>1</v>
      </c>
      <c r="D3798">
        <v>2015</v>
      </c>
      <c r="E3798" t="s">
        <v>3341</v>
      </c>
      <c r="F3798" t="s">
        <v>30</v>
      </c>
      <c r="G3798" t="s">
        <v>5370</v>
      </c>
      <c r="H3798" t="s">
        <v>14</v>
      </c>
      <c r="I3798" t="s">
        <v>24</v>
      </c>
      <c r="J3798" t="s">
        <v>5372</v>
      </c>
      <c r="K3798" t="s">
        <v>26</v>
      </c>
      <c r="L3798">
        <v>36.44</v>
      </c>
    </row>
    <row r="3799" spans="1:12" x14ac:dyDescent="0.3">
      <c r="A3799" t="s">
        <v>5373</v>
      </c>
      <c r="B3799">
        <v>23</v>
      </c>
      <c r="C3799">
        <v>9</v>
      </c>
      <c r="D3799">
        <v>2018</v>
      </c>
      <c r="E3799" t="s">
        <v>1530</v>
      </c>
      <c r="F3799" t="s">
        <v>119</v>
      </c>
      <c r="G3799" t="s">
        <v>4468</v>
      </c>
      <c r="H3799" t="s">
        <v>14</v>
      </c>
      <c r="I3799" t="s">
        <v>15</v>
      </c>
      <c r="J3799" t="s">
        <v>1902</v>
      </c>
      <c r="K3799" t="s">
        <v>26</v>
      </c>
      <c r="L3799">
        <v>251.64</v>
      </c>
    </row>
    <row r="3800" spans="1:12" x14ac:dyDescent="0.3">
      <c r="A3800" t="s">
        <v>5374</v>
      </c>
      <c r="B3800">
        <v>4</v>
      </c>
      <c r="C3800">
        <v>11</v>
      </c>
      <c r="D3800">
        <v>2018</v>
      </c>
      <c r="E3800" t="s">
        <v>381</v>
      </c>
      <c r="F3800" t="s">
        <v>119</v>
      </c>
      <c r="G3800" t="s">
        <v>774</v>
      </c>
      <c r="H3800" t="s">
        <v>23</v>
      </c>
      <c r="I3800" t="s">
        <v>15</v>
      </c>
      <c r="J3800" t="s">
        <v>875</v>
      </c>
      <c r="K3800" t="s">
        <v>17</v>
      </c>
      <c r="L3800">
        <v>523.76400000000001</v>
      </c>
    </row>
    <row r="3801" spans="1:12" x14ac:dyDescent="0.3">
      <c r="A3801" t="s">
        <v>5374</v>
      </c>
      <c r="B3801">
        <v>4</v>
      </c>
      <c r="C3801">
        <v>11</v>
      </c>
      <c r="D3801">
        <v>2018</v>
      </c>
      <c r="E3801" t="s">
        <v>381</v>
      </c>
      <c r="F3801" t="s">
        <v>119</v>
      </c>
      <c r="G3801" t="s">
        <v>774</v>
      </c>
      <c r="H3801" t="s">
        <v>23</v>
      </c>
      <c r="I3801" t="s">
        <v>15</v>
      </c>
      <c r="J3801" t="s">
        <v>3669</v>
      </c>
      <c r="K3801" t="s">
        <v>41</v>
      </c>
      <c r="L3801">
        <v>1359.96</v>
      </c>
    </row>
    <row r="3802" spans="1:12" x14ac:dyDescent="0.3">
      <c r="A3802" t="s">
        <v>5375</v>
      </c>
      <c r="B3802">
        <v>14</v>
      </c>
      <c r="C3802">
        <v>10</v>
      </c>
      <c r="D3802">
        <v>2017</v>
      </c>
      <c r="E3802" t="s">
        <v>1271</v>
      </c>
      <c r="F3802" t="s">
        <v>30</v>
      </c>
      <c r="G3802" t="s">
        <v>5376</v>
      </c>
      <c r="H3802" t="s">
        <v>14</v>
      </c>
      <c r="I3802" t="s">
        <v>15</v>
      </c>
      <c r="J3802" t="s">
        <v>5377</v>
      </c>
      <c r="K3802" t="s">
        <v>17</v>
      </c>
      <c r="L3802">
        <v>102.592</v>
      </c>
    </row>
    <row r="3803" spans="1:12" x14ac:dyDescent="0.3">
      <c r="A3803" t="s">
        <v>5375</v>
      </c>
      <c r="B3803">
        <v>14</v>
      </c>
      <c r="C3803">
        <v>10</v>
      </c>
      <c r="D3803">
        <v>2017</v>
      </c>
      <c r="E3803" t="s">
        <v>1271</v>
      </c>
      <c r="F3803" t="s">
        <v>30</v>
      </c>
      <c r="G3803" t="s">
        <v>5376</v>
      </c>
      <c r="H3803" t="s">
        <v>14</v>
      </c>
      <c r="I3803" t="s">
        <v>15</v>
      </c>
      <c r="J3803" t="s">
        <v>2112</v>
      </c>
      <c r="K3803" t="s">
        <v>41</v>
      </c>
      <c r="L3803">
        <v>22.704000000000001</v>
      </c>
    </row>
    <row r="3804" spans="1:12" x14ac:dyDescent="0.3">
      <c r="A3804" t="s">
        <v>5375</v>
      </c>
      <c r="B3804">
        <v>14</v>
      </c>
      <c r="C3804">
        <v>10</v>
      </c>
      <c r="D3804">
        <v>2017</v>
      </c>
      <c r="E3804" t="s">
        <v>1271</v>
      </c>
      <c r="F3804" t="s">
        <v>30</v>
      </c>
      <c r="G3804" t="s">
        <v>5376</v>
      </c>
      <c r="H3804" t="s">
        <v>14</v>
      </c>
      <c r="I3804" t="s">
        <v>15</v>
      </c>
      <c r="J3804" t="s">
        <v>4475</v>
      </c>
      <c r="K3804" t="s">
        <v>26</v>
      </c>
      <c r="L3804">
        <v>93.024000000000001</v>
      </c>
    </row>
    <row r="3805" spans="1:12" x14ac:dyDescent="0.3">
      <c r="A3805" t="s">
        <v>5375</v>
      </c>
      <c r="B3805">
        <v>14</v>
      </c>
      <c r="C3805">
        <v>10</v>
      </c>
      <c r="D3805">
        <v>2017</v>
      </c>
      <c r="E3805" t="s">
        <v>1271</v>
      </c>
      <c r="F3805" t="s">
        <v>30</v>
      </c>
      <c r="G3805" t="s">
        <v>5376</v>
      </c>
      <c r="H3805" t="s">
        <v>14</v>
      </c>
      <c r="I3805" t="s">
        <v>15</v>
      </c>
      <c r="J3805" t="s">
        <v>4646</v>
      </c>
      <c r="K3805" t="s">
        <v>26</v>
      </c>
      <c r="L3805">
        <v>12.768000000000001</v>
      </c>
    </row>
    <row r="3806" spans="1:12" x14ac:dyDescent="0.3">
      <c r="A3806" t="s">
        <v>5375</v>
      </c>
      <c r="B3806">
        <v>14</v>
      </c>
      <c r="C3806">
        <v>10</v>
      </c>
      <c r="D3806">
        <v>2017</v>
      </c>
      <c r="E3806" t="s">
        <v>1271</v>
      </c>
      <c r="F3806" t="s">
        <v>30</v>
      </c>
      <c r="G3806" t="s">
        <v>5376</v>
      </c>
      <c r="H3806" t="s">
        <v>14</v>
      </c>
      <c r="I3806" t="s">
        <v>15</v>
      </c>
      <c r="J3806" t="s">
        <v>1308</v>
      </c>
      <c r="K3806" t="s">
        <v>26</v>
      </c>
      <c r="L3806">
        <v>35.008000000000003</v>
      </c>
    </row>
    <row r="3807" spans="1:12" x14ac:dyDescent="0.3">
      <c r="A3807" t="s">
        <v>5375</v>
      </c>
      <c r="B3807">
        <v>14</v>
      </c>
      <c r="C3807">
        <v>10</v>
      </c>
      <c r="D3807">
        <v>2017</v>
      </c>
      <c r="E3807" t="s">
        <v>1271</v>
      </c>
      <c r="F3807" t="s">
        <v>30</v>
      </c>
      <c r="G3807" t="s">
        <v>5376</v>
      </c>
      <c r="H3807" t="s">
        <v>14</v>
      </c>
      <c r="I3807" t="s">
        <v>15</v>
      </c>
      <c r="J3807" t="s">
        <v>394</v>
      </c>
      <c r="K3807" t="s">
        <v>26</v>
      </c>
      <c r="L3807">
        <v>39.152000000000001</v>
      </c>
    </row>
    <row r="3808" spans="1:12" x14ac:dyDescent="0.3">
      <c r="A3808" t="s">
        <v>5378</v>
      </c>
      <c r="B3808">
        <v>12</v>
      </c>
      <c r="C3808">
        <v>11</v>
      </c>
      <c r="D3808">
        <v>2016</v>
      </c>
      <c r="E3808" t="s">
        <v>4161</v>
      </c>
      <c r="F3808" t="s">
        <v>30</v>
      </c>
      <c r="G3808" t="s">
        <v>5125</v>
      </c>
      <c r="H3808" t="s">
        <v>23</v>
      </c>
      <c r="I3808" t="s">
        <v>15</v>
      </c>
      <c r="J3808" t="s">
        <v>1276</v>
      </c>
      <c r="K3808" t="s">
        <v>26</v>
      </c>
      <c r="L3808">
        <v>11.76</v>
      </c>
    </row>
    <row r="3809" spans="1:12" x14ac:dyDescent="0.3">
      <c r="A3809" t="s">
        <v>5378</v>
      </c>
      <c r="B3809">
        <v>12</v>
      </c>
      <c r="C3809">
        <v>11</v>
      </c>
      <c r="D3809">
        <v>2016</v>
      </c>
      <c r="E3809" t="s">
        <v>4161</v>
      </c>
      <c r="F3809" t="s">
        <v>30</v>
      </c>
      <c r="G3809" t="s">
        <v>5125</v>
      </c>
      <c r="H3809" t="s">
        <v>23</v>
      </c>
      <c r="I3809" t="s">
        <v>15</v>
      </c>
      <c r="J3809" t="s">
        <v>151</v>
      </c>
      <c r="K3809" t="s">
        <v>26</v>
      </c>
      <c r="L3809">
        <v>5.2380000000000004</v>
      </c>
    </row>
    <row r="3810" spans="1:12" x14ac:dyDescent="0.3">
      <c r="A3810" t="s">
        <v>5378</v>
      </c>
      <c r="B3810">
        <v>12</v>
      </c>
      <c r="C3810">
        <v>11</v>
      </c>
      <c r="D3810">
        <v>2016</v>
      </c>
      <c r="E3810" t="s">
        <v>4161</v>
      </c>
      <c r="F3810" t="s">
        <v>30</v>
      </c>
      <c r="G3810" t="s">
        <v>5125</v>
      </c>
      <c r="H3810" t="s">
        <v>23</v>
      </c>
      <c r="I3810" t="s">
        <v>15</v>
      </c>
      <c r="J3810" t="s">
        <v>4791</v>
      </c>
      <c r="K3810" t="s">
        <v>26</v>
      </c>
      <c r="L3810">
        <v>4.6619999999999999</v>
      </c>
    </row>
    <row r="3811" spans="1:12" x14ac:dyDescent="0.3">
      <c r="A3811" t="s">
        <v>5378</v>
      </c>
      <c r="B3811">
        <v>12</v>
      </c>
      <c r="C3811">
        <v>11</v>
      </c>
      <c r="D3811">
        <v>2016</v>
      </c>
      <c r="E3811" t="s">
        <v>4161</v>
      </c>
      <c r="F3811" t="s">
        <v>30</v>
      </c>
      <c r="G3811" t="s">
        <v>5125</v>
      </c>
      <c r="H3811" t="s">
        <v>23</v>
      </c>
      <c r="I3811" t="s">
        <v>15</v>
      </c>
      <c r="J3811" t="s">
        <v>5379</v>
      </c>
      <c r="K3811" t="s">
        <v>17</v>
      </c>
      <c r="L3811">
        <v>523.91999999999996</v>
      </c>
    </row>
    <row r="3812" spans="1:12" x14ac:dyDescent="0.3">
      <c r="A3812" t="s">
        <v>5378</v>
      </c>
      <c r="B3812">
        <v>12</v>
      </c>
      <c r="C3812">
        <v>11</v>
      </c>
      <c r="D3812">
        <v>2016</v>
      </c>
      <c r="E3812" t="s">
        <v>4161</v>
      </c>
      <c r="F3812" t="s">
        <v>30</v>
      </c>
      <c r="G3812" t="s">
        <v>5125</v>
      </c>
      <c r="H3812" t="s">
        <v>23</v>
      </c>
      <c r="I3812" t="s">
        <v>15</v>
      </c>
      <c r="J3812" t="s">
        <v>3228</v>
      </c>
      <c r="K3812" t="s">
        <v>41</v>
      </c>
      <c r="L3812">
        <v>100.792</v>
      </c>
    </row>
    <row r="3813" spans="1:12" x14ac:dyDescent="0.3">
      <c r="A3813" t="s">
        <v>5378</v>
      </c>
      <c r="B3813">
        <v>12</v>
      </c>
      <c r="C3813">
        <v>11</v>
      </c>
      <c r="D3813">
        <v>2016</v>
      </c>
      <c r="E3813" t="s">
        <v>4161</v>
      </c>
      <c r="F3813" t="s">
        <v>30</v>
      </c>
      <c r="G3813" t="s">
        <v>5125</v>
      </c>
      <c r="H3813" t="s">
        <v>23</v>
      </c>
      <c r="I3813" t="s">
        <v>15</v>
      </c>
      <c r="J3813" t="s">
        <v>638</v>
      </c>
      <c r="K3813" t="s">
        <v>17</v>
      </c>
      <c r="L3813">
        <v>146.136</v>
      </c>
    </row>
    <row r="3814" spans="1:12" x14ac:dyDescent="0.3">
      <c r="A3814" t="s">
        <v>5380</v>
      </c>
      <c r="B3814">
        <v>5</v>
      </c>
      <c r="C3814">
        <v>3</v>
      </c>
      <c r="D3814">
        <v>2018</v>
      </c>
      <c r="E3814" t="s">
        <v>5381</v>
      </c>
      <c r="F3814" t="s">
        <v>930</v>
      </c>
      <c r="G3814" t="s">
        <v>67</v>
      </c>
      <c r="H3814" t="s">
        <v>14</v>
      </c>
      <c r="I3814" t="s">
        <v>61</v>
      </c>
      <c r="J3814" t="s">
        <v>5382</v>
      </c>
      <c r="K3814" t="s">
        <v>26</v>
      </c>
      <c r="L3814">
        <v>25.06</v>
      </c>
    </row>
    <row r="3815" spans="1:12" x14ac:dyDescent="0.3">
      <c r="A3815" t="s">
        <v>5383</v>
      </c>
      <c r="B3815">
        <v>5</v>
      </c>
      <c r="C3815">
        <v>11</v>
      </c>
      <c r="D3815">
        <v>2016</v>
      </c>
      <c r="E3815" t="s">
        <v>1311</v>
      </c>
      <c r="F3815" t="s">
        <v>30</v>
      </c>
      <c r="G3815" t="s">
        <v>986</v>
      </c>
      <c r="H3815" t="s">
        <v>14</v>
      </c>
      <c r="I3815" t="s">
        <v>61</v>
      </c>
      <c r="J3815" t="s">
        <v>1785</v>
      </c>
      <c r="K3815" t="s">
        <v>26</v>
      </c>
      <c r="L3815">
        <v>19.824000000000002</v>
      </c>
    </row>
    <row r="3816" spans="1:12" x14ac:dyDescent="0.3">
      <c r="A3816" t="s">
        <v>5384</v>
      </c>
      <c r="B3816">
        <v>8</v>
      </c>
      <c r="C3816">
        <v>7</v>
      </c>
      <c r="D3816">
        <v>2017</v>
      </c>
      <c r="E3816" t="s">
        <v>3656</v>
      </c>
      <c r="F3816" t="s">
        <v>930</v>
      </c>
      <c r="G3816" t="s">
        <v>76</v>
      </c>
      <c r="H3816" t="s">
        <v>14</v>
      </c>
      <c r="I3816" t="s">
        <v>15</v>
      </c>
      <c r="J3816" t="s">
        <v>3559</v>
      </c>
      <c r="K3816" t="s">
        <v>41</v>
      </c>
      <c r="L3816">
        <v>823.96</v>
      </c>
    </row>
    <row r="3817" spans="1:12" x14ac:dyDescent="0.3">
      <c r="A3817" t="s">
        <v>5384</v>
      </c>
      <c r="B3817">
        <v>8</v>
      </c>
      <c r="C3817">
        <v>7</v>
      </c>
      <c r="D3817">
        <v>2017</v>
      </c>
      <c r="E3817" t="s">
        <v>3656</v>
      </c>
      <c r="F3817" t="s">
        <v>930</v>
      </c>
      <c r="G3817" t="s">
        <v>76</v>
      </c>
      <c r="H3817" t="s">
        <v>14</v>
      </c>
      <c r="I3817" t="s">
        <v>15</v>
      </c>
      <c r="J3817" t="s">
        <v>352</v>
      </c>
      <c r="K3817" t="s">
        <v>26</v>
      </c>
      <c r="L3817">
        <v>15.984</v>
      </c>
    </row>
    <row r="3818" spans="1:12" x14ac:dyDescent="0.3">
      <c r="A3818" t="s">
        <v>5385</v>
      </c>
      <c r="B3818">
        <v>15</v>
      </c>
      <c r="C3818">
        <v>9</v>
      </c>
      <c r="D3818">
        <v>2016</v>
      </c>
      <c r="E3818" t="s">
        <v>2284</v>
      </c>
      <c r="F3818" t="s">
        <v>30</v>
      </c>
      <c r="G3818" t="s">
        <v>3254</v>
      </c>
      <c r="H3818" t="s">
        <v>14</v>
      </c>
      <c r="I3818" t="s">
        <v>15</v>
      </c>
      <c r="J3818" t="s">
        <v>4364</v>
      </c>
      <c r="K3818" t="s">
        <v>17</v>
      </c>
      <c r="L3818">
        <v>801.96</v>
      </c>
    </row>
    <row r="3819" spans="1:12" x14ac:dyDescent="0.3">
      <c r="A3819" t="s">
        <v>5385</v>
      </c>
      <c r="B3819">
        <v>15</v>
      </c>
      <c r="C3819">
        <v>9</v>
      </c>
      <c r="D3819">
        <v>2016</v>
      </c>
      <c r="E3819" t="s">
        <v>2284</v>
      </c>
      <c r="F3819" t="s">
        <v>30</v>
      </c>
      <c r="G3819" t="s">
        <v>3254</v>
      </c>
      <c r="H3819" t="s">
        <v>14</v>
      </c>
      <c r="I3819" t="s">
        <v>15</v>
      </c>
      <c r="J3819" t="s">
        <v>4566</v>
      </c>
      <c r="K3819" t="s">
        <v>41</v>
      </c>
      <c r="L3819">
        <v>59.97</v>
      </c>
    </row>
    <row r="3820" spans="1:12" x14ac:dyDescent="0.3">
      <c r="A3820" t="s">
        <v>5385</v>
      </c>
      <c r="B3820">
        <v>15</v>
      </c>
      <c r="C3820">
        <v>9</v>
      </c>
      <c r="D3820">
        <v>2016</v>
      </c>
      <c r="E3820" t="s">
        <v>2284</v>
      </c>
      <c r="F3820" t="s">
        <v>30</v>
      </c>
      <c r="G3820" t="s">
        <v>3254</v>
      </c>
      <c r="H3820" t="s">
        <v>14</v>
      </c>
      <c r="I3820" t="s">
        <v>15</v>
      </c>
      <c r="J3820" t="s">
        <v>1510</v>
      </c>
      <c r="K3820" t="s">
        <v>17</v>
      </c>
      <c r="L3820">
        <v>1056.8599999999999</v>
      </c>
    </row>
    <row r="3821" spans="1:12" x14ac:dyDescent="0.3">
      <c r="A3821" t="s">
        <v>5386</v>
      </c>
      <c r="B3821">
        <v>9</v>
      </c>
      <c r="C3821">
        <v>10</v>
      </c>
      <c r="D3821">
        <v>2018</v>
      </c>
      <c r="E3821" t="s">
        <v>2045</v>
      </c>
      <c r="F3821" t="s">
        <v>30</v>
      </c>
      <c r="G3821" t="s">
        <v>4672</v>
      </c>
      <c r="H3821" t="s">
        <v>14</v>
      </c>
      <c r="I3821" t="s">
        <v>90</v>
      </c>
      <c r="J3821" t="s">
        <v>2587</v>
      </c>
      <c r="K3821" t="s">
        <v>26</v>
      </c>
      <c r="L3821">
        <v>12.816000000000001</v>
      </c>
    </row>
    <row r="3822" spans="1:12" x14ac:dyDescent="0.3">
      <c r="A3822" t="s">
        <v>5386</v>
      </c>
      <c r="B3822">
        <v>9</v>
      </c>
      <c r="C3822">
        <v>10</v>
      </c>
      <c r="D3822">
        <v>2018</v>
      </c>
      <c r="E3822" t="s">
        <v>2045</v>
      </c>
      <c r="F3822" t="s">
        <v>30</v>
      </c>
      <c r="G3822" t="s">
        <v>4672</v>
      </c>
      <c r="H3822" t="s">
        <v>14</v>
      </c>
      <c r="I3822" t="s">
        <v>90</v>
      </c>
      <c r="J3822" t="s">
        <v>3737</v>
      </c>
      <c r="K3822" t="s">
        <v>17</v>
      </c>
      <c r="L3822">
        <v>314.35199999999998</v>
      </c>
    </row>
    <row r="3823" spans="1:12" x14ac:dyDescent="0.3">
      <c r="A3823" t="s">
        <v>5386</v>
      </c>
      <c r="B3823">
        <v>9</v>
      </c>
      <c r="C3823">
        <v>10</v>
      </c>
      <c r="D3823">
        <v>2018</v>
      </c>
      <c r="E3823" t="s">
        <v>2045</v>
      </c>
      <c r="F3823" t="s">
        <v>30</v>
      </c>
      <c r="G3823" t="s">
        <v>4672</v>
      </c>
      <c r="H3823" t="s">
        <v>14</v>
      </c>
      <c r="I3823" t="s">
        <v>90</v>
      </c>
      <c r="J3823" t="s">
        <v>5387</v>
      </c>
      <c r="K3823" t="s">
        <v>26</v>
      </c>
      <c r="L3823">
        <v>18.98</v>
      </c>
    </row>
    <row r="3824" spans="1:12" x14ac:dyDescent="0.3">
      <c r="A3824" t="s">
        <v>5386</v>
      </c>
      <c r="B3824">
        <v>9</v>
      </c>
      <c r="C3824">
        <v>10</v>
      </c>
      <c r="D3824">
        <v>2018</v>
      </c>
      <c r="E3824" t="s">
        <v>2045</v>
      </c>
      <c r="F3824" t="s">
        <v>30</v>
      </c>
      <c r="G3824" t="s">
        <v>4672</v>
      </c>
      <c r="H3824" t="s">
        <v>14</v>
      </c>
      <c r="I3824" t="s">
        <v>90</v>
      </c>
      <c r="J3824" t="s">
        <v>4769</v>
      </c>
      <c r="K3824" t="s">
        <v>26</v>
      </c>
      <c r="L3824">
        <v>18.239999999999998</v>
      </c>
    </row>
    <row r="3825" spans="1:12" x14ac:dyDescent="0.3">
      <c r="A3825" t="s">
        <v>5388</v>
      </c>
      <c r="B3825">
        <v>14</v>
      </c>
      <c r="C3825">
        <v>9</v>
      </c>
      <c r="D3825">
        <v>2016</v>
      </c>
      <c r="E3825" t="s">
        <v>1421</v>
      </c>
      <c r="F3825" t="s">
        <v>30</v>
      </c>
      <c r="G3825" t="s">
        <v>3423</v>
      </c>
      <c r="H3825" t="s">
        <v>14</v>
      </c>
      <c r="I3825" t="s">
        <v>90</v>
      </c>
      <c r="J3825" t="s">
        <v>1555</v>
      </c>
      <c r="K3825" t="s">
        <v>26</v>
      </c>
      <c r="L3825">
        <v>991.2</v>
      </c>
    </row>
    <row r="3826" spans="1:12" x14ac:dyDescent="0.3">
      <c r="A3826" t="s">
        <v>5388</v>
      </c>
      <c r="B3826">
        <v>14</v>
      </c>
      <c r="C3826">
        <v>9</v>
      </c>
      <c r="D3826">
        <v>2016</v>
      </c>
      <c r="E3826" t="s">
        <v>1421</v>
      </c>
      <c r="F3826" t="s">
        <v>30</v>
      </c>
      <c r="G3826" t="s">
        <v>3423</v>
      </c>
      <c r="H3826" t="s">
        <v>14</v>
      </c>
      <c r="I3826" t="s">
        <v>90</v>
      </c>
      <c r="J3826" t="s">
        <v>5295</v>
      </c>
      <c r="K3826" t="s">
        <v>41</v>
      </c>
      <c r="L3826">
        <v>879.98400000000004</v>
      </c>
    </row>
    <row r="3827" spans="1:12" x14ac:dyDescent="0.3">
      <c r="A3827" t="s">
        <v>5388</v>
      </c>
      <c r="B3827">
        <v>14</v>
      </c>
      <c r="C3827">
        <v>9</v>
      </c>
      <c r="D3827">
        <v>2016</v>
      </c>
      <c r="E3827" t="s">
        <v>1421</v>
      </c>
      <c r="F3827" t="s">
        <v>30</v>
      </c>
      <c r="G3827" t="s">
        <v>3423</v>
      </c>
      <c r="H3827" t="s">
        <v>14</v>
      </c>
      <c r="I3827" t="s">
        <v>90</v>
      </c>
      <c r="J3827" t="s">
        <v>2209</v>
      </c>
      <c r="K3827" t="s">
        <v>26</v>
      </c>
      <c r="L3827">
        <v>12.96</v>
      </c>
    </row>
    <row r="3828" spans="1:12" x14ac:dyDescent="0.3">
      <c r="A3828" t="s">
        <v>5389</v>
      </c>
      <c r="B3828">
        <v>7</v>
      </c>
      <c r="C3828">
        <v>10</v>
      </c>
      <c r="D3828">
        <v>2015</v>
      </c>
      <c r="E3828" t="s">
        <v>244</v>
      </c>
      <c r="F3828" t="s">
        <v>30</v>
      </c>
      <c r="G3828" t="s">
        <v>1197</v>
      </c>
      <c r="H3828" t="s">
        <v>23</v>
      </c>
      <c r="I3828" t="s">
        <v>61</v>
      </c>
      <c r="J3828" t="s">
        <v>679</v>
      </c>
      <c r="K3828" t="s">
        <v>26</v>
      </c>
      <c r="L3828">
        <v>107.44</v>
      </c>
    </row>
    <row r="3829" spans="1:12" x14ac:dyDescent="0.3">
      <c r="A3829" t="s">
        <v>5390</v>
      </c>
      <c r="B3829">
        <v>7</v>
      </c>
      <c r="C3829">
        <v>5</v>
      </c>
      <c r="D3829">
        <v>2018</v>
      </c>
      <c r="E3829" t="s">
        <v>3697</v>
      </c>
      <c r="F3829" t="s">
        <v>30</v>
      </c>
      <c r="G3829" t="s">
        <v>2912</v>
      </c>
      <c r="H3829" t="s">
        <v>23</v>
      </c>
      <c r="I3829" t="s">
        <v>61</v>
      </c>
      <c r="J3829" t="s">
        <v>811</v>
      </c>
      <c r="K3829" t="s">
        <v>17</v>
      </c>
      <c r="L3829">
        <v>1458.65</v>
      </c>
    </row>
    <row r="3830" spans="1:12" x14ac:dyDescent="0.3">
      <c r="A3830" t="s">
        <v>5390</v>
      </c>
      <c r="B3830">
        <v>7</v>
      </c>
      <c r="C3830">
        <v>5</v>
      </c>
      <c r="D3830">
        <v>2018</v>
      </c>
      <c r="E3830" t="s">
        <v>3697</v>
      </c>
      <c r="F3830" t="s">
        <v>30</v>
      </c>
      <c r="G3830" t="s">
        <v>2912</v>
      </c>
      <c r="H3830" t="s">
        <v>23</v>
      </c>
      <c r="I3830" t="s">
        <v>61</v>
      </c>
      <c r="J3830" t="s">
        <v>4400</v>
      </c>
      <c r="K3830" t="s">
        <v>17</v>
      </c>
      <c r="L3830">
        <v>26.64</v>
      </c>
    </row>
    <row r="3831" spans="1:12" x14ac:dyDescent="0.3">
      <c r="A3831" t="s">
        <v>5390</v>
      </c>
      <c r="B3831">
        <v>7</v>
      </c>
      <c r="C3831">
        <v>5</v>
      </c>
      <c r="D3831">
        <v>2018</v>
      </c>
      <c r="E3831" t="s">
        <v>3697</v>
      </c>
      <c r="F3831" t="s">
        <v>30</v>
      </c>
      <c r="G3831" t="s">
        <v>2912</v>
      </c>
      <c r="H3831" t="s">
        <v>23</v>
      </c>
      <c r="I3831" t="s">
        <v>61</v>
      </c>
      <c r="J3831" t="s">
        <v>1313</v>
      </c>
      <c r="K3831" t="s">
        <v>17</v>
      </c>
      <c r="L3831">
        <v>476.8</v>
      </c>
    </row>
    <row r="3832" spans="1:12" x14ac:dyDescent="0.3">
      <c r="A3832" t="s">
        <v>5390</v>
      </c>
      <c r="B3832">
        <v>7</v>
      </c>
      <c r="C3832">
        <v>5</v>
      </c>
      <c r="D3832">
        <v>2018</v>
      </c>
      <c r="E3832" t="s">
        <v>3697</v>
      </c>
      <c r="F3832" t="s">
        <v>30</v>
      </c>
      <c r="G3832" t="s">
        <v>2912</v>
      </c>
      <c r="H3832" t="s">
        <v>23</v>
      </c>
      <c r="I3832" t="s">
        <v>61</v>
      </c>
      <c r="J3832" t="s">
        <v>1520</v>
      </c>
      <c r="K3832" t="s">
        <v>26</v>
      </c>
      <c r="L3832">
        <v>87.444000000000003</v>
      </c>
    </row>
    <row r="3833" spans="1:12" x14ac:dyDescent="0.3">
      <c r="A3833" t="s">
        <v>5391</v>
      </c>
      <c r="B3833">
        <v>14</v>
      </c>
      <c r="C3833">
        <v>11</v>
      </c>
      <c r="D3833">
        <v>2016</v>
      </c>
      <c r="E3833" t="s">
        <v>4161</v>
      </c>
      <c r="F3833" t="s">
        <v>30</v>
      </c>
      <c r="G3833" t="s">
        <v>5392</v>
      </c>
      <c r="H3833" t="s">
        <v>14</v>
      </c>
      <c r="I3833" t="s">
        <v>90</v>
      </c>
      <c r="J3833" t="s">
        <v>649</v>
      </c>
      <c r="K3833" t="s">
        <v>17</v>
      </c>
      <c r="L3833">
        <v>76.14</v>
      </c>
    </row>
    <row r="3834" spans="1:12" x14ac:dyDescent="0.3">
      <c r="A3834" t="s">
        <v>5391</v>
      </c>
      <c r="B3834">
        <v>14</v>
      </c>
      <c r="C3834">
        <v>11</v>
      </c>
      <c r="D3834">
        <v>2016</v>
      </c>
      <c r="E3834" t="s">
        <v>4161</v>
      </c>
      <c r="F3834" t="s">
        <v>30</v>
      </c>
      <c r="G3834" t="s">
        <v>5392</v>
      </c>
      <c r="H3834" t="s">
        <v>14</v>
      </c>
      <c r="I3834" t="s">
        <v>90</v>
      </c>
      <c r="J3834" t="s">
        <v>3786</v>
      </c>
      <c r="K3834" t="s">
        <v>26</v>
      </c>
      <c r="L3834">
        <v>19.96</v>
      </c>
    </row>
    <row r="3835" spans="1:12" x14ac:dyDescent="0.3">
      <c r="A3835" t="s">
        <v>5393</v>
      </c>
      <c r="B3835">
        <v>24</v>
      </c>
      <c r="C3835">
        <v>11</v>
      </c>
      <c r="D3835">
        <v>2015</v>
      </c>
      <c r="E3835" t="s">
        <v>524</v>
      </c>
      <c r="F3835" t="s">
        <v>930</v>
      </c>
      <c r="G3835" t="s">
        <v>3191</v>
      </c>
      <c r="H3835" t="s">
        <v>23</v>
      </c>
      <c r="I3835" t="s">
        <v>90</v>
      </c>
      <c r="J3835" t="s">
        <v>2224</v>
      </c>
      <c r="K3835" t="s">
        <v>41</v>
      </c>
      <c r="L3835">
        <v>1049.97</v>
      </c>
    </row>
    <row r="3836" spans="1:12" x14ac:dyDescent="0.3">
      <c r="A3836" t="s">
        <v>5393</v>
      </c>
      <c r="B3836">
        <v>24</v>
      </c>
      <c r="C3836">
        <v>11</v>
      </c>
      <c r="D3836">
        <v>2015</v>
      </c>
      <c r="E3836" t="s">
        <v>524</v>
      </c>
      <c r="F3836" t="s">
        <v>930</v>
      </c>
      <c r="G3836" t="s">
        <v>3191</v>
      </c>
      <c r="H3836" t="s">
        <v>23</v>
      </c>
      <c r="I3836" t="s">
        <v>90</v>
      </c>
      <c r="J3836" t="s">
        <v>2989</v>
      </c>
      <c r="K3836" t="s">
        <v>17</v>
      </c>
      <c r="L3836">
        <v>611.05799999999999</v>
      </c>
    </row>
    <row r="3837" spans="1:12" x14ac:dyDescent="0.3">
      <c r="A3837" t="s">
        <v>5394</v>
      </c>
      <c r="B3837">
        <v>8</v>
      </c>
      <c r="C3837">
        <v>4</v>
      </c>
      <c r="D3837">
        <v>2015</v>
      </c>
      <c r="E3837" t="s">
        <v>5395</v>
      </c>
      <c r="F3837" t="s">
        <v>30</v>
      </c>
      <c r="G3837" t="s">
        <v>3103</v>
      </c>
      <c r="H3837" t="s">
        <v>23</v>
      </c>
      <c r="I3837" t="s">
        <v>24</v>
      </c>
      <c r="J3837" t="s">
        <v>3278</v>
      </c>
      <c r="K3837" t="s">
        <v>26</v>
      </c>
      <c r="L3837">
        <v>2.3679999999999999</v>
      </c>
    </row>
    <row r="3838" spans="1:12" x14ac:dyDescent="0.3">
      <c r="A3838" t="s">
        <v>5394</v>
      </c>
      <c r="B3838">
        <v>8</v>
      </c>
      <c r="C3838">
        <v>4</v>
      </c>
      <c r="D3838">
        <v>2015</v>
      </c>
      <c r="E3838" t="s">
        <v>5395</v>
      </c>
      <c r="F3838" t="s">
        <v>30</v>
      </c>
      <c r="G3838" t="s">
        <v>3103</v>
      </c>
      <c r="H3838" t="s">
        <v>23</v>
      </c>
      <c r="I3838" t="s">
        <v>24</v>
      </c>
      <c r="J3838" t="s">
        <v>5396</v>
      </c>
      <c r="K3838" t="s">
        <v>26</v>
      </c>
      <c r="L3838">
        <v>19.007999999999999</v>
      </c>
    </row>
    <row r="3839" spans="1:12" x14ac:dyDescent="0.3">
      <c r="A3839" t="s">
        <v>5397</v>
      </c>
      <c r="B3839">
        <v>26</v>
      </c>
      <c r="C3839">
        <v>7</v>
      </c>
      <c r="D3839">
        <v>2015</v>
      </c>
      <c r="E3839" t="s">
        <v>5398</v>
      </c>
      <c r="F3839" t="s">
        <v>30</v>
      </c>
      <c r="G3839" t="s">
        <v>190</v>
      </c>
      <c r="H3839" t="s">
        <v>14</v>
      </c>
      <c r="I3839" t="s">
        <v>24</v>
      </c>
      <c r="J3839" t="s">
        <v>1220</v>
      </c>
      <c r="K3839" t="s">
        <v>41</v>
      </c>
      <c r="L3839">
        <v>911.98400000000004</v>
      </c>
    </row>
    <row r="3840" spans="1:12" x14ac:dyDescent="0.3">
      <c r="A3840" t="s">
        <v>5397</v>
      </c>
      <c r="B3840">
        <v>26</v>
      </c>
      <c r="C3840">
        <v>7</v>
      </c>
      <c r="D3840">
        <v>2015</v>
      </c>
      <c r="E3840" t="s">
        <v>5398</v>
      </c>
      <c r="F3840" t="s">
        <v>30</v>
      </c>
      <c r="G3840" t="s">
        <v>190</v>
      </c>
      <c r="H3840" t="s">
        <v>14</v>
      </c>
      <c r="I3840" t="s">
        <v>24</v>
      </c>
      <c r="J3840" t="s">
        <v>853</v>
      </c>
      <c r="K3840" t="s">
        <v>17</v>
      </c>
      <c r="L3840">
        <v>674.35199999999998</v>
      </c>
    </row>
    <row r="3841" spans="1:12" x14ac:dyDescent="0.3">
      <c r="A3841" t="s">
        <v>5397</v>
      </c>
      <c r="B3841">
        <v>26</v>
      </c>
      <c r="C3841">
        <v>7</v>
      </c>
      <c r="D3841">
        <v>2015</v>
      </c>
      <c r="E3841" t="s">
        <v>5398</v>
      </c>
      <c r="F3841" t="s">
        <v>30</v>
      </c>
      <c r="G3841" t="s">
        <v>190</v>
      </c>
      <c r="H3841" t="s">
        <v>14</v>
      </c>
      <c r="I3841" t="s">
        <v>24</v>
      </c>
      <c r="J3841" t="s">
        <v>2794</v>
      </c>
      <c r="K3841" t="s">
        <v>17</v>
      </c>
      <c r="L3841">
        <v>134.01</v>
      </c>
    </row>
    <row r="3842" spans="1:12" x14ac:dyDescent="0.3">
      <c r="A3842" t="s">
        <v>5397</v>
      </c>
      <c r="B3842">
        <v>26</v>
      </c>
      <c r="C3842">
        <v>7</v>
      </c>
      <c r="D3842">
        <v>2015</v>
      </c>
      <c r="E3842" t="s">
        <v>5398</v>
      </c>
      <c r="F3842" t="s">
        <v>30</v>
      </c>
      <c r="G3842" t="s">
        <v>190</v>
      </c>
      <c r="H3842" t="s">
        <v>14</v>
      </c>
      <c r="I3842" t="s">
        <v>24</v>
      </c>
      <c r="J3842" t="s">
        <v>5399</v>
      </c>
      <c r="K3842" t="s">
        <v>41</v>
      </c>
      <c r="L3842">
        <v>170.97</v>
      </c>
    </row>
    <row r="3843" spans="1:12" x14ac:dyDescent="0.3">
      <c r="A3843" t="s">
        <v>5400</v>
      </c>
      <c r="B3843">
        <v>8</v>
      </c>
      <c r="C3843">
        <v>6</v>
      </c>
      <c r="D3843">
        <v>2015</v>
      </c>
      <c r="E3843" t="s">
        <v>5401</v>
      </c>
      <c r="F3843" t="s">
        <v>30</v>
      </c>
      <c r="G3843" t="s">
        <v>5402</v>
      </c>
      <c r="H3843" t="s">
        <v>23</v>
      </c>
      <c r="I3843" t="s">
        <v>15</v>
      </c>
      <c r="J3843" t="s">
        <v>1340</v>
      </c>
      <c r="K3843" t="s">
        <v>17</v>
      </c>
      <c r="L3843">
        <v>170.352</v>
      </c>
    </row>
    <row r="3844" spans="1:12" x14ac:dyDescent="0.3">
      <c r="A3844" t="s">
        <v>5403</v>
      </c>
      <c r="B3844">
        <v>28</v>
      </c>
      <c r="C3844">
        <v>10</v>
      </c>
      <c r="D3844">
        <v>2015</v>
      </c>
      <c r="E3844" t="s">
        <v>1218</v>
      </c>
      <c r="F3844" t="s">
        <v>119</v>
      </c>
      <c r="G3844" t="s">
        <v>3036</v>
      </c>
      <c r="H3844" t="s">
        <v>23</v>
      </c>
      <c r="I3844" t="s">
        <v>24</v>
      </c>
      <c r="J3844" t="s">
        <v>869</v>
      </c>
      <c r="K3844" t="s">
        <v>26</v>
      </c>
      <c r="L3844">
        <v>7.1840000000000002</v>
      </c>
    </row>
    <row r="3845" spans="1:12" x14ac:dyDescent="0.3">
      <c r="A3845" t="s">
        <v>5403</v>
      </c>
      <c r="B3845">
        <v>28</v>
      </c>
      <c r="C3845">
        <v>10</v>
      </c>
      <c r="D3845">
        <v>2015</v>
      </c>
      <c r="E3845" t="s">
        <v>1218</v>
      </c>
      <c r="F3845" t="s">
        <v>119</v>
      </c>
      <c r="G3845" t="s">
        <v>3036</v>
      </c>
      <c r="H3845" t="s">
        <v>23</v>
      </c>
      <c r="I3845" t="s">
        <v>24</v>
      </c>
      <c r="J3845" t="s">
        <v>5404</v>
      </c>
      <c r="K3845" t="s">
        <v>26</v>
      </c>
      <c r="L3845">
        <v>6.28</v>
      </c>
    </row>
    <row r="3846" spans="1:12" x14ac:dyDescent="0.3">
      <c r="A3846" t="s">
        <v>5403</v>
      </c>
      <c r="B3846">
        <v>28</v>
      </c>
      <c r="C3846">
        <v>10</v>
      </c>
      <c r="D3846">
        <v>2015</v>
      </c>
      <c r="E3846" t="s">
        <v>1218</v>
      </c>
      <c r="F3846" t="s">
        <v>119</v>
      </c>
      <c r="G3846" t="s">
        <v>3036</v>
      </c>
      <c r="H3846" t="s">
        <v>23</v>
      </c>
      <c r="I3846" t="s">
        <v>24</v>
      </c>
      <c r="J3846" t="s">
        <v>766</v>
      </c>
      <c r="K3846" t="s">
        <v>26</v>
      </c>
      <c r="L3846">
        <v>480.74</v>
      </c>
    </row>
    <row r="3847" spans="1:12" x14ac:dyDescent="0.3">
      <c r="A3847" t="s">
        <v>5403</v>
      </c>
      <c r="B3847">
        <v>28</v>
      </c>
      <c r="C3847">
        <v>10</v>
      </c>
      <c r="D3847">
        <v>2015</v>
      </c>
      <c r="E3847" t="s">
        <v>1218</v>
      </c>
      <c r="F3847" t="s">
        <v>119</v>
      </c>
      <c r="G3847" t="s">
        <v>3036</v>
      </c>
      <c r="H3847" t="s">
        <v>23</v>
      </c>
      <c r="I3847" t="s">
        <v>24</v>
      </c>
      <c r="J3847" t="s">
        <v>1214</v>
      </c>
      <c r="K3847" t="s">
        <v>17</v>
      </c>
      <c r="L3847">
        <v>616.99800000000005</v>
      </c>
    </row>
    <row r="3848" spans="1:12" x14ac:dyDescent="0.3">
      <c r="A3848" t="s">
        <v>5403</v>
      </c>
      <c r="B3848">
        <v>28</v>
      </c>
      <c r="C3848">
        <v>10</v>
      </c>
      <c r="D3848">
        <v>2015</v>
      </c>
      <c r="E3848" t="s">
        <v>1218</v>
      </c>
      <c r="F3848" t="s">
        <v>119</v>
      </c>
      <c r="G3848" t="s">
        <v>3036</v>
      </c>
      <c r="H3848" t="s">
        <v>23</v>
      </c>
      <c r="I3848" t="s">
        <v>24</v>
      </c>
      <c r="J3848" t="s">
        <v>271</v>
      </c>
      <c r="K3848" t="s">
        <v>26</v>
      </c>
      <c r="L3848">
        <v>141.4</v>
      </c>
    </row>
    <row r="3849" spans="1:12" x14ac:dyDescent="0.3">
      <c r="A3849" t="s">
        <v>5405</v>
      </c>
      <c r="B3849">
        <v>25</v>
      </c>
      <c r="C3849">
        <v>11</v>
      </c>
      <c r="D3849">
        <v>2018</v>
      </c>
      <c r="E3849" t="s">
        <v>1266</v>
      </c>
      <c r="F3849" t="s">
        <v>12</v>
      </c>
      <c r="G3849" t="s">
        <v>2846</v>
      </c>
      <c r="H3849" t="s">
        <v>60</v>
      </c>
      <c r="I3849" t="s">
        <v>61</v>
      </c>
      <c r="J3849" t="s">
        <v>2199</v>
      </c>
      <c r="K3849" t="s">
        <v>26</v>
      </c>
      <c r="L3849">
        <v>501.81</v>
      </c>
    </row>
    <row r="3850" spans="1:12" x14ac:dyDescent="0.3">
      <c r="A3850" t="s">
        <v>5406</v>
      </c>
      <c r="B3850">
        <v>22</v>
      </c>
      <c r="C3850">
        <v>9</v>
      </c>
      <c r="D3850">
        <v>2018</v>
      </c>
      <c r="E3850" t="s">
        <v>143</v>
      </c>
      <c r="F3850" t="s">
        <v>119</v>
      </c>
      <c r="G3850" t="s">
        <v>223</v>
      </c>
      <c r="H3850" t="s">
        <v>14</v>
      </c>
      <c r="I3850" t="s">
        <v>15</v>
      </c>
      <c r="J3850" t="s">
        <v>5407</v>
      </c>
      <c r="K3850" t="s">
        <v>26</v>
      </c>
      <c r="L3850">
        <v>691.96</v>
      </c>
    </row>
    <row r="3851" spans="1:12" x14ac:dyDescent="0.3">
      <c r="A3851" t="s">
        <v>5406</v>
      </c>
      <c r="B3851">
        <v>22</v>
      </c>
      <c r="C3851">
        <v>9</v>
      </c>
      <c r="D3851">
        <v>2018</v>
      </c>
      <c r="E3851" t="s">
        <v>143</v>
      </c>
      <c r="F3851" t="s">
        <v>119</v>
      </c>
      <c r="G3851" t="s">
        <v>223</v>
      </c>
      <c r="H3851" t="s">
        <v>14</v>
      </c>
      <c r="I3851" t="s">
        <v>15</v>
      </c>
      <c r="J3851" t="s">
        <v>191</v>
      </c>
      <c r="K3851" t="s">
        <v>41</v>
      </c>
      <c r="L3851">
        <v>34.950000000000003</v>
      </c>
    </row>
    <row r="3852" spans="1:12" x14ac:dyDescent="0.3">
      <c r="A3852" t="s">
        <v>5408</v>
      </c>
      <c r="B3852">
        <v>4</v>
      </c>
      <c r="C3852">
        <v>12</v>
      </c>
      <c r="D3852">
        <v>2016</v>
      </c>
      <c r="E3852" t="s">
        <v>1400</v>
      </c>
      <c r="F3852" t="s">
        <v>30</v>
      </c>
      <c r="G3852" t="s">
        <v>603</v>
      </c>
      <c r="H3852" t="s">
        <v>23</v>
      </c>
      <c r="I3852" t="s">
        <v>61</v>
      </c>
      <c r="J3852" t="s">
        <v>899</v>
      </c>
      <c r="K3852" t="s">
        <v>26</v>
      </c>
      <c r="L3852">
        <v>85.96</v>
      </c>
    </row>
    <row r="3853" spans="1:12" x14ac:dyDescent="0.3">
      <c r="A3853" t="s">
        <v>5409</v>
      </c>
      <c r="B3853">
        <v>21</v>
      </c>
      <c r="C3853">
        <v>9</v>
      </c>
      <c r="D3853">
        <v>2016</v>
      </c>
      <c r="E3853" t="s">
        <v>103</v>
      </c>
      <c r="F3853" t="s">
        <v>930</v>
      </c>
      <c r="G3853" t="s">
        <v>5410</v>
      </c>
      <c r="H3853" t="s">
        <v>60</v>
      </c>
      <c r="I3853" t="s">
        <v>90</v>
      </c>
      <c r="J3853" t="s">
        <v>322</v>
      </c>
      <c r="K3853" t="s">
        <v>17</v>
      </c>
      <c r="L3853">
        <v>85.3</v>
      </c>
    </row>
    <row r="3854" spans="1:12" x14ac:dyDescent="0.3">
      <c r="A3854" t="s">
        <v>5411</v>
      </c>
      <c r="B3854">
        <v>26</v>
      </c>
      <c r="C3854">
        <v>11</v>
      </c>
      <c r="D3854">
        <v>2018</v>
      </c>
      <c r="E3854" t="s">
        <v>2098</v>
      </c>
      <c r="F3854" t="s">
        <v>119</v>
      </c>
      <c r="G3854" t="s">
        <v>938</v>
      </c>
      <c r="H3854" t="s">
        <v>14</v>
      </c>
      <c r="I3854" t="s">
        <v>61</v>
      </c>
      <c r="J3854" t="s">
        <v>855</v>
      </c>
      <c r="K3854" t="s">
        <v>26</v>
      </c>
      <c r="L3854">
        <v>33.567999999999998</v>
      </c>
    </row>
    <row r="3855" spans="1:12" x14ac:dyDescent="0.3">
      <c r="A3855" t="s">
        <v>5412</v>
      </c>
      <c r="B3855">
        <v>6</v>
      </c>
      <c r="C3855">
        <v>6</v>
      </c>
      <c r="D3855">
        <v>2018</v>
      </c>
      <c r="E3855" t="s">
        <v>1210</v>
      </c>
      <c r="F3855" t="s">
        <v>30</v>
      </c>
      <c r="G3855" t="s">
        <v>4898</v>
      </c>
      <c r="H3855" t="s">
        <v>60</v>
      </c>
      <c r="I3855" t="s">
        <v>24</v>
      </c>
      <c r="J3855" t="s">
        <v>5413</v>
      </c>
      <c r="K3855" t="s">
        <v>17</v>
      </c>
      <c r="L3855">
        <v>4.95</v>
      </c>
    </row>
    <row r="3856" spans="1:12" x14ac:dyDescent="0.3">
      <c r="A3856" t="s">
        <v>5412</v>
      </c>
      <c r="B3856">
        <v>6</v>
      </c>
      <c r="C3856">
        <v>6</v>
      </c>
      <c r="D3856">
        <v>2018</v>
      </c>
      <c r="E3856" t="s">
        <v>1210</v>
      </c>
      <c r="F3856" t="s">
        <v>30</v>
      </c>
      <c r="G3856" t="s">
        <v>4898</v>
      </c>
      <c r="H3856" t="s">
        <v>60</v>
      </c>
      <c r="I3856" t="s">
        <v>24</v>
      </c>
      <c r="J3856" t="s">
        <v>4926</v>
      </c>
      <c r="K3856" t="s">
        <v>26</v>
      </c>
      <c r="L3856">
        <v>26.4</v>
      </c>
    </row>
    <row r="3857" spans="1:12" x14ac:dyDescent="0.3">
      <c r="A3857" t="s">
        <v>5414</v>
      </c>
      <c r="B3857">
        <v>23</v>
      </c>
      <c r="C3857">
        <v>10</v>
      </c>
      <c r="D3857">
        <v>2018</v>
      </c>
      <c r="E3857" t="s">
        <v>5415</v>
      </c>
      <c r="F3857" t="s">
        <v>12</v>
      </c>
      <c r="G3857" t="s">
        <v>4596</v>
      </c>
      <c r="H3857" t="s">
        <v>14</v>
      </c>
      <c r="I3857" t="s">
        <v>61</v>
      </c>
      <c r="J3857" t="s">
        <v>2932</v>
      </c>
      <c r="K3857" t="s">
        <v>26</v>
      </c>
      <c r="L3857">
        <v>3.5640000000000001</v>
      </c>
    </row>
    <row r="3858" spans="1:12" x14ac:dyDescent="0.3">
      <c r="A3858" t="s">
        <v>5414</v>
      </c>
      <c r="B3858">
        <v>23</v>
      </c>
      <c r="C3858">
        <v>10</v>
      </c>
      <c r="D3858">
        <v>2018</v>
      </c>
      <c r="E3858" t="s">
        <v>5415</v>
      </c>
      <c r="F3858" t="s">
        <v>12</v>
      </c>
      <c r="G3858" t="s">
        <v>4596</v>
      </c>
      <c r="H3858" t="s">
        <v>14</v>
      </c>
      <c r="I3858" t="s">
        <v>61</v>
      </c>
      <c r="J3858" t="s">
        <v>3559</v>
      </c>
      <c r="K3858" t="s">
        <v>41</v>
      </c>
      <c r="L3858">
        <v>823.96</v>
      </c>
    </row>
    <row r="3859" spans="1:12" x14ac:dyDescent="0.3">
      <c r="A3859" t="s">
        <v>5414</v>
      </c>
      <c r="B3859">
        <v>23</v>
      </c>
      <c r="C3859">
        <v>10</v>
      </c>
      <c r="D3859">
        <v>2018</v>
      </c>
      <c r="E3859" t="s">
        <v>5415</v>
      </c>
      <c r="F3859" t="s">
        <v>12</v>
      </c>
      <c r="G3859" t="s">
        <v>4596</v>
      </c>
      <c r="H3859" t="s">
        <v>14</v>
      </c>
      <c r="I3859" t="s">
        <v>61</v>
      </c>
      <c r="J3859" t="s">
        <v>2993</v>
      </c>
      <c r="K3859" t="s">
        <v>26</v>
      </c>
      <c r="L3859">
        <v>10.272</v>
      </c>
    </row>
    <row r="3860" spans="1:12" x14ac:dyDescent="0.3">
      <c r="A3860" t="s">
        <v>5416</v>
      </c>
      <c r="B3860">
        <v>20</v>
      </c>
      <c r="C3860">
        <v>12</v>
      </c>
      <c r="D3860">
        <v>2015</v>
      </c>
      <c r="E3860" t="s">
        <v>2505</v>
      </c>
      <c r="F3860" t="s">
        <v>930</v>
      </c>
      <c r="G3860" t="s">
        <v>4443</v>
      </c>
      <c r="H3860" t="s">
        <v>14</v>
      </c>
      <c r="I3860" t="s">
        <v>24</v>
      </c>
      <c r="J3860" t="s">
        <v>5417</v>
      </c>
      <c r="K3860" t="s">
        <v>41</v>
      </c>
      <c r="L3860">
        <v>447.94400000000002</v>
      </c>
    </row>
    <row r="3861" spans="1:12" x14ac:dyDescent="0.3">
      <c r="A3861" t="s">
        <v>5418</v>
      </c>
      <c r="B3861">
        <v>17</v>
      </c>
      <c r="C3861">
        <v>2</v>
      </c>
      <c r="D3861">
        <v>2018</v>
      </c>
      <c r="E3861" t="s">
        <v>5420</v>
      </c>
      <c r="F3861" t="s">
        <v>30</v>
      </c>
      <c r="G3861" t="s">
        <v>2865</v>
      </c>
      <c r="H3861" t="s">
        <v>60</v>
      </c>
      <c r="I3861" t="s">
        <v>61</v>
      </c>
      <c r="J3861" t="s">
        <v>2508</v>
      </c>
      <c r="K3861" t="s">
        <v>17</v>
      </c>
      <c r="L3861">
        <v>480.96</v>
      </c>
    </row>
    <row r="3862" spans="1:12" x14ac:dyDescent="0.3">
      <c r="A3862" t="s">
        <v>5418</v>
      </c>
      <c r="B3862">
        <v>17</v>
      </c>
      <c r="C3862">
        <v>2</v>
      </c>
      <c r="D3862">
        <v>2018</v>
      </c>
      <c r="E3862" t="s">
        <v>5420</v>
      </c>
      <c r="F3862" t="s">
        <v>30</v>
      </c>
      <c r="G3862" t="s">
        <v>2865</v>
      </c>
      <c r="H3862" t="s">
        <v>60</v>
      </c>
      <c r="I3862" t="s">
        <v>61</v>
      </c>
      <c r="J3862" t="s">
        <v>5421</v>
      </c>
      <c r="K3862" t="s">
        <v>41</v>
      </c>
      <c r="L3862">
        <v>124.792</v>
      </c>
    </row>
    <row r="3863" spans="1:12" x14ac:dyDescent="0.3">
      <c r="A3863" t="s">
        <v>5422</v>
      </c>
      <c r="B3863">
        <v>3</v>
      </c>
      <c r="C3863">
        <v>5</v>
      </c>
      <c r="D3863">
        <v>2015</v>
      </c>
      <c r="E3863" t="s">
        <v>2784</v>
      </c>
      <c r="F3863" t="s">
        <v>30</v>
      </c>
      <c r="G3863" t="s">
        <v>5376</v>
      </c>
      <c r="H3863" t="s">
        <v>14</v>
      </c>
      <c r="I3863" t="s">
        <v>90</v>
      </c>
      <c r="J3863" t="s">
        <v>5423</v>
      </c>
      <c r="K3863" t="s">
        <v>26</v>
      </c>
      <c r="L3863">
        <v>40.176000000000002</v>
      </c>
    </row>
    <row r="3864" spans="1:12" x14ac:dyDescent="0.3">
      <c r="A3864" t="s">
        <v>5422</v>
      </c>
      <c r="B3864">
        <v>3</v>
      </c>
      <c r="C3864">
        <v>5</v>
      </c>
      <c r="D3864">
        <v>2015</v>
      </c>
      <c r="E3864" t="s">
        <v>2784</v>
      </c>
      <c r="F3864" t="s">
        <v>30</v>
      </c>
      <c r="G3864" t="s">
        <v>5376</v>
      </c>
      <c r="H3864" t="s">
        <v>14</v>
      </c>
      <c r="I3864" t="s">
        <v>90</v>
      </c>
      <c r="J3864" t="s">
        <v>346</v>
      </c>
      <c r="K3864" t="s">
        <v>26</v>
      </c>
      <c r="L3864">
        <v>10.896000000000001</v>
      </c>
    </row>
    <row r="3865" spans="1:12" x14ac:dyDescent="0.3">
      <c r="A3865" t="s">
        <v>5424</v>
      </c>
      <c r="B3865">
        <v>17</v>
      </c>
      <c r="C3865">
        <v>10</v>
      </c>
      <c r="D3865">
        <v>2018</v>
      </c>
      <c r="E3865" t="s">
        <v>113</v>
      </c>
      <c r="F3865" t="s">
        <v>12</v>
      </c>
      <c r="G3865" t="s">
        <v>1227</v>
      </c>
      <c r="H3865" t="s">
        <v>14</v>
      </c>
      <c r="I3865" t="s">
        <v>24</v>
      </c>
      <c r="J3865" t="s">
        <v>5425</v>
      </c>
      <c r="K3865" t="s">
        <v>26</v>
      </c>
      <c r="L3865">
        <v>10.64</v>
      </c>
    </row>
    <row r="3866" spans="1:12" x14ac:dyDescent="0.3">
      <c r="A3866" t="s">
        <v>5426</v>
      </c>
      <c r="B3866">
        <v>28</v>
      </c>
      <c r="C3866">
        <v>11</v>
      </c>
      <c r="D3866">
        <v>2016</v>
      </c>
      <c r="E3866" t="s">
        <v>980</v>
      </c>
      <c r="F3866" t="s">
        <v>30</v>
      </c>
      <c r="G3866" t="s">
        <v>399</v>
      </c>
      <c r="H3866" t="s">
        <v>14</v>
      </c>
      <c r="I3866" t="s">
        <v>61</v>
      </c>
      <c r="J3866" t="s">
        <v>5427</v>
      </c>
      <c r="K3866" t="s">
        <v>17</v>
      </c>
      <c r="L3866">
        <v>151.96</v>
      </c>
    </row>
    <row r="3867" spans="1:12" x14ac:dyDescent="0.3">
      <c r="A3867" t="s">
        <v>5428</v>
      </c>
      <c r="B3867">
        <v>27</v>
      </c>
      <c r="C3867">
        <v>7</v>
      </c>
      <c r="D3867">
        <v>2015</v>
      </c>
      <c r="E3867" t="s">
        <v>5429</v>
      </c>
      <c r="F3867" t="s">
        <v>12</v>
      </c>
      <c r="G3867" t="s">
        <v>3533</v>
      </c>
      <c r="H3867" t="s">
        <v>14</v>
      </c>
      <c r="I3867" t="s">
        <v>24</v>
      </c>
      <c r="J3867" t="s">
        <v>3687</v>
      </c>
      <c r="K3867" t="s">
        <v>41</v>
      </c>
      <c r="L3867">
        <v>238</v>
      </c>
    </row>
    <row r="3868" spans="1:12" x14ac:dyDescent="0.3">
      <c r="A3868" t="s">
        <v>5430</v>
      </c>
      <c r="B3868">
        <v>23</v>
      </c>
      <c r="C3868">
        <v>4</v>
      </c>
      <c r="D3868">
        <v>2018</v>
      </c>
      <c r="E3868" t="s">
        <v>504</v>
      </c>
      <c r="F3868" t="s">
        <v>12</v>
      </c>
      <c r="G3868" t="s">
        <v>1558</v>
      </c>
      <c r="H3868" t="s">
        <v>14</v>
      </c>
      <c r="I3868" t="s">
        <v>61</v>
      </c>
      <c r="J3868" t="s">
        <v>3384</v>
      </c>
      <c r="K3868" t="s">
        <v>41</v>
      </c>
      <c r="L3868">
        <v>155.34</v>
      </c>
    </row>
    <row r="3869" spans="1:12" x14ac:dyDescent="0.3">
      <c r="A3869" t="s">
        <v>5431</v>
      </c>
      <c r="B3869">
        <v>23</v>
      </c>
      <c r="C3869">
        <v>10</v>
      </c>
      <c r="D3869">
        <v>2016</v>
      </c>
      <c r="E3869" t="s">
        <v>5433</v>
      </c>
      <c r="F3869" t="s">
        <v>12</v>
      </c>
      <c r="G3869" t="s">
        <v>1722</v>
      </c>
      <c r="H3869" t="s">
        <v>14</v>
      </c>
      <c r="I3869" t="s">
        <v>24</v>
      </c>
      <c r="J3869" t="s">
        <v>1958</v>
      </c>
      <c r="K3869" t="s">
        <v>41</v>
      </c>
      <c r="L3869">
        <v>148.32</v>
      </c>
    </row>
    <row r="3870" spans="1:12" x14ac:dyDescent="0.3">
      <c r="A3870" t="s">
        <v>5431</v>
      </c>
      <c r="B3870">
        <v>23</v>
      </c>
      <c r="C3870">
        <v>10</v>
      </c>
      <c r="D3870">
        <v>2016</v>
      </c>
      <c r="E3870" t="s">
        <v>5433</v>
      </c>
      <c r="F3870" t="s">
        <v>12</v>
      </c>
      <c r="G3870" t="s">
        <v>1722</v>
      </c>
      <c r="H3870" t="s">
        <v>14</v>
      </c>
      <c r="I3870" t="s">
        <v>24</v>
      </c>
      <c r="J3870" t="s">
        <v>4887</v>
      </c>
      <c r="K3870" t="s">
        <v>17</v>
      </c>
      <c r="L3870">
        <v>240.78399999999999</v>
      </c>
    </row>
    <row r="3871" spans="1:12" x14ac:dyDescent="0.3">
      <c r="A3871" t="s">
        <v>5431</v>
      </c>
      <c r="B3871">
        <v>23</v>
      </c>
      <c r="C3871">
        <v>10</v>
      </c>
      <c r="D3871">
        <v>2016</v>
      </c>
      <c r="E3871" t="s">
        <v>5433</v>
      </c>
      <c r="F3871" t="s">
        <v>12</v>
      </c>
      <c r="G3871" t="s">
        <v>1722</v>
      </c>
      <c r="H3871" t="s">
        <v>14</v>
      </c>
      <c r="I3871" t="s">
        <v>24</v>
      </c>
      <c r="J3871" t="s">
        <v>2577</v>
      </c>
      <c r="K3871" t="s">
        <v>17</v>
      </c>
      <c r="L3871">
        <v>191.96799999999999</v>
      </c>
    </row>
    <row r="3872" spans="1:12" x14ac:dyDescent="0.3">
      <c r="A3872" t="s">
        <v>5431</v>
      </c>
      <c r="B3872">
        <v>23</v>
      </c>
      <c r="C3872">
        <v>10</v>
      </c>
      <c r="D3872">
        <v>2016</v>
      </c>
      <c r="E3872" t="s">
        <v>5433</v>
      </c>
      <c r="F3872" t="s">
        <v>12</v>
      </c>
      <c r="G3872" t="s">
        <v>1722</v>
      </c>
      <c r="H3872" t="s">
        <v>14</v>
      </c>
      <c r="I3872" t="s">
        <v>24</v>
      </c>
      <c r="J3872" t="s">
        <v>1748</v>
      </c>
      <c r="K3872" t="s">
        <v>26</v>
      </c>
      <c r="L3872">
        <v>11.56</v>
      </c>
    </row>
    <row r="3873" spans="1:12" x14ac:dyDescent="0.3">
      <c r="A3873" t="s">
        <v>5431</v>
      </c>
      <c r="B3873">
        <v>23</v>
      </c>
      <c r="C3873">
        <v>10</v>
      </c>
      <c r="D3873">
        <v>2016</v>
      </c>
      <c r="E3873" t="s">
        <v>5433</v>
      </c>
      <c r="F3873" t="s">
        <v>12</v>
      </c>
      <c r="G3873" t="s">
        <v>1722</v>
      </c>
      <c r="H3873" t="s">
        <v>14</v>
      </c>
      <c r="I3873" t="s">
        <v>24</v>
      </c>
      <c r="J3873" t="s">
        <v>351</v>
      </c>
      <c r="K3873" t="s">
        <v>26</v>
      </c>
      <c r="L3873">
        <v>11.8</v>
      </c>
    </row>
    <row r="3874" spans="1:12" x14ac:dyDescent="0.3">
      <c r="A3874" t="s">
        <v>5431</v>
      </c>
      <c r="B3874">
        <v>23</v>
      </c>
      <c r="C3874">
        <v>10</v>
      </c>
      <c r="D3874">
        <v>2016</v>
      </c>
      <c r="E3874" t="s">
        <v>5433</v>
      </c>
      <c r="F3874" t="s">
        <v>12</v>
      </c>
      <c r="G3874" t="s">
        <v>1722</v>
      </c>
      <c r="H3874" t="s">
        <v>14</v>
      </c>
      <c r="I3874" t="s">
        <v>24</v>
      </c>
      <c r="J3874" t="s">
        <v>3448</v>
      </c>
      <c r="K3874" t="s">
        <v>17</v>
      </c>
      <c r="L3874">
        <v>842.35199999999998</v>
      </c>
    </row>
    <row r="3875" spans="1:12" x14ac:dyDescent="0.3">
      <c r="A3875" t="s">
        <v>5434</v>
      </c>
      <c r="B3875">
        <v>5</v>
      </c>
      <c r="C3875">
        <v>9</v>
      </c>
      <c r="D3875">
        <v>2017</v>
      </c>
      <c r="E3875" t="s">
        <v>408</v>
      </c>
      <c r="F3875" t="s">
        <v>12</v>
      </c>
      <c r="G3875" t="s">
        <v>4596</v>
      </c>
      <c r="H3875" t="s">
        <v>14</v>
      </c>
      <c r="I3875" t="s">
        <v>15</v>
      </c>
      <c r="J3875" t="s">
        <v>2063</v>
      </c>
      <c r="K3875" t="s">
        <v>26</v>
      </c>
      <c r="L3875">
        <v>23.472000000000001</v>
      </c>
    </row>
    <row r="3876" spans="1:12" x14ac:dyDescent="0.3">
      <c r="A3876" t="s">
        <v>5434</v>
      </c>
      <c r="B3876">
        <v>5</v>
      </c>
      <c r="C3876">
        <v>9</v>
      </c>
      <c r="D3876">
        <v>2017</v>
      </c>
      <c r="E3876" t="s">
        <v>408</v>
      </c>
      <c r="F3876" t="s">
        <v>12</v>
      </c>
      <c r="G3876" t="s">
        <v>4596</v>
      </c>
      <c r="H3876" t="s">
        <v>14</v>
      </c>
      <c r="I3876" t="s">
        <v>15</v>
      </c>
      <c r="J3876" t="s">
        <v>2366</v>
      </c>
      <c r="K3876" t="s">
        <v>26</v>
      </c>
      <c r="L3876">
        <v>86.058000000000007</v>
      </c>
    </row>
    <row r="3877" spans="1:12" x14ac:dyDescent="0.3">
      <c r="A3877" t="s">
        <v>5434</v>
      </c>
      <c r="B3877">
        <v>5</v>
      </c>
      <c r="C3877">
        <v>9</v>
      </c>
      <c r="D3877">
        <v>2017</v>
      </c>
      <c r="E3877" t="s">
        <v>408</v>
      </c>
      <c r="F3877" t="s">
        <v>12</v>
      </c>
      <c r="G3877" t="s">
        <v>4596</v>
      </c>
      <c r="H3877" t="s">
        <v>14</v>
      </c>
      <c r="I3877" t="s">
        <v>15</v>
      </c>
      <c r="J3877" t="s">
        <v>2054</v>
      </c>
      <c r="K3877" t="s">
        <v>41</v>
      </c>
      <c r="L3877">
        <v>108.78400000000001</v>
      </c>
    </row>
    <row r="3878" spans="1:12" x14ac:dyDescent="0.3">
      <c r="A3878" t="s">
        <v>5434</v>
      </c>
      <c r="B3878">
        <v>5</v>
      </c>
      <c r="C3878">
        <v>9</v>
      </c>
      <c r="D3878">
        <v>2017</v>
      </c>
      <c r="E3878" t="s">
        <v>408</v>
      </c>
      <c r="F3878" t="s">
        <v>12</v>
      </c>
      <c r="G3878" t="s">
        <v>4596</v>
      </c>
      <c r="H3878" t="s">
        <v>14</v>
      </c>
      <c r="I3878" t="s">
        <v>15</v>
      </c>
      <c r="J3878" t="s">
        <v>4691</v>
      </c>
      <c r="K3878" t="s">
        <v>26</v>
      </c>
      <c r="L3878">
        <v>10.272</v>
      </c>
    </row>
    <row r="3879" spans="1:12" x14ac:dyDescent="0.3">
      <c r="A3879" t="s">
        <v>5435</v>
      </c>
      <c r="B3879">
        <v>28</v>
      </c>
      <c r="C3879">
        <v>10</v>
      </c>
      <c r="D3879">
        <v>2017</v>
      </c>
      <c r="E3879" t="s">
        <v>1192</v>
      </c>
      <c r="F3879" t="s">
        <v>30</v>
      </c>
      <c r="G3879" t="s">
        <v>1331</v>
      </c>
      <c r="H3879" t="s">
        <v>14</v>
      </c>
      <c r="I3879" t="s">
        <v>15</v>
      </c>
      <c r="J3879" t="s">
        <v>2921</v>
      </c>
      <c r="K3879" t="s">
        <v>26</v>
      </c>
      <c r="L3879">
        <v>38.19</v>
      </c>
    </row>
    <row r="3880" spans="1:12" x14ac:dyDescent="0.3">
      <c r="A3880" t="s">
        <v>5436</v>
      </c>
      <c r="B3880">
        <v>5</v>
      </c>
      <c r="C3880">
        <v>4</v>
      </c>
      <c r="D3880">
        <v>2015</v>
      </c>
      <c r="E3880" t="s">
        <v>1679</v>
      </c>
      <c r="F3880" t="s">
        <v>119</v>
      </c>
      <c r="G3880" t="s">
        <v>1197</v>
      </c>
      <c r="H3880" t="s">
        <v>23</v>
      </c>
      <c r="I3880" t="s">
        <v>61</v>
      </c>
      <c r="J3880" t="s">
        <v>520</v>
      </c>
      <c r="K3880" t="s">
        <v>26</v>
      </c>
      <c r="L3880">
        <v>49.631999999999998</v>
      </c>
    </row>
    <row r="3881" spans="1:12" x14ac:dyDescent="0.3">
      <c r="A3881" t="s">
        <v>5436</v>
      </c>
      <c r="B3881">
        <v>5</v>
      </c>
      <c r="C3881">
        <v>4</v>
      </c>
      <c r="D3881">
        <v>2015</v>
      </c>
      <c r="E3881" t="s">
        <v>1679</v>
      </c>
      <c r="F3881" t="s">
        <v>119</v>
      </c>
      <c r="G3881" t="s">
        <v>1197</v>
      </c>
      <c r="H3881" t="s">
        <v>23</v>
      </c>
      <c r="I3881" t="s">
        <v>61</v>
      </c>
      <c r="J3881" t="s">
        <v>5283</v>
      </c>
      <c r="K3881" t="s">
        <v>26</v>
      </c>
      <c r="L3881">
        <v>52.095999999999997</v>
      </c>
    </row>
    <row r="3882" spans="1:12" x14ac:dyDescent="0.3">
      <c r="A3882" t="s">
        <v>5437</v>
      </c>
      <c r="B3882">
        <v>15</v>
      </c>
      <c r="C3882">
        <v>6</v>
      </c>
      <c r="D3882">
        <v>2016</v>
      </c>
      <c r="E3882" t="s">
        <v>2299</v>
      </c>
      <c r="F3882" t="s">
        <v>30</v>
      </c>
      <c r="G3882" t="s">
        <v>5439</v>
      </c>
      <c r="H3882" t="s">
        <v>14</v>
      </c>
      <c r="I3882" t="s">
        <v>24</v>
      </c>
      <c r="J3882" t="s">
        <v>4258</v>
      </c>
      <c r="K3882" t="s">
        <v>26</v>
      </c>
      <c r="L3882">
        <v>9.5679999999999996</v>
      </c>
    </row>
    <row r="3883" spans="1:12" x14ac:dyDescent="0.3">
      <c r="A3883" t="s">
        <v>5437</v>
      </c>
      <c r="B3883">
        <v>15</v>
      </c>
      <c r="C3883">
        <v>6</v>
      </c>
      <c r="D3883">
        <v>2016</v>
      </c>
      <c r="E3883" t="s">
        <v>2299</v>
      </c>
      <c r="F3883" t="s">
        <v>30</v>
      </c>
      <c r="G3883" t="s">
        <v>5439</v>
      </c>
      <c r="H3883" t="s">
        <v>14</v>
      </c>
      <c r="I3883" t="s">
        <v>24</v>
      </c>
      <c r="J3883" t="s">
        <v>685</v>
      </c>
      <c r="K3883" t="s">
        <v>26</v>
      </c>
      <c r="L3883">
        <v>82.367999999999995</v>
      </c>
    </row>
    <row r="3884" spans="1:12" x14ac:dyDescent="0.3">
      <c r="A3884" t="s">
        <v>5437</v>
      </c>
      <c r="B3884">
        <v>15</v>
      </c>
      <c r="C3884">
        <v>6</v>
      </c>
      <c r="D3884">
        <v>2016</v>
      </c>
      <c r="E3884" t="s">
        <v>2299</v>
      </c>
      <c r="F3884" t="s">
        <v>30</v>
      </c>
      <c r="G3884" t="s">
        <v>5439</v>
      </c>
      <c r="H3884" t="s">
        <v>14</v>
      </c>
      <c r="I3884" t="s">
        <v>24</v>
      </c>
      <c r="J3884" t="s">
        <v>5427</v>
      </c>
      <c r="K3884" t="s">
        <v>17</v>
      </c>
      <c r="L3884">
        <v>364.70400000000001</v>
      </c>
    </row>
    <row r="3885" spans="1:12" x14ac:dyDescent="0.3">
      <c r="A3885" t="s">
        <v>5437</v>
      </c>
      <c r="B3885">
        <v>15</v>
      </c>
      <c r="C3885">
        <v>6</v>
      </c>
      <c r="D3885">
        <v>2016</v>
      </c>
      <c r="E3885" t="s">
        <v>2299</v>
      </c>
      <c r="F3885" t="s">
        <v>30</v>
      </c>
      <c r="G3885" t="s">
        <v>5439</v>
      </c>
      <c r="H3885" t="s">
        <v>14</v>
      </c>
      <c r="I3885" t="s">
        <v>24</v>
      </c>
      <c r="J3885" t="s">
        <v>5440</v>
      </c>
      <c r="K3885" t="s">
        <v>17</v>
      </c>
      <c r="L3885">
        <v>40.256</v>
      </c>
    </row>
    <row r="3886" spans="1:12" x14ac:dyDescent="0.3">
      <c r="A3886" t="s">
        <v>5441</v>
      </c>
      <c r="B3886">
        <v>5</v>
      </c>
      <c r="C3886">
        <v>7</v>
      </c>
      <c r="D3886">
        <v>2015</v>
      </c>
      <c r="E3886" t="s">
        <v>871</v>
      </c>
      <c r="F3886" t="s">
        <v>30</v>
      </c>
      <c r="G3886" t="s">
        <v>4967</v>
      </c>
      <c r="H3886" t="s">
        <v>23</v>
      </c>
      <c r="I3886" t="s">
        <v>15</v>
      </c>
      <c r="J3886" t="s">
        <v>39</v>
      </c>
      <c r="K3886" t="s">
        <v>26</v>
      </c>
      <c r="L3886">
        <v>4.3680000000000003</v>
      </c>
    </row>
    <row r="3887" spans="1:12" x14ac:dyDescent="0.3">
      <c r="A3887" t="s">
        <v>5442</v>
      </c>
      <c r="B3887">
        <v>29</v>
      </c>
      <c r="C3887">
        <v>1</v>
      </c>
      <c r="D3887">
        <v>2018</v>
      </c>
      <c r="E3887" t="s">
        <v>390</v>
      </c>
      <c r="F3887" t="s">
        <v>30</v>
      </c>
      <c r="G3887" t="s">
        <v>1494</v>
      </c>
      <c r="H3887" t="s">
        <v>14</v>
      </c>
      <c r="I3887" t="s">
        <v>61</v>
      </c>
      <c r="J3887" t="s">
        <v>800</v>
      </c>
      <c r="K3887" t="s">
        <v>26</v>
      </c>
      <c r="L3887">
        <v>12.128</v>
      </c>
    </row>
    <row r="3888" spans="1:12" x14ac:dyDescent="0.3">
      <c r="A3888" t="s">
        <v>5444</v>
      </c>
      <c r="B3888">
        <v>3</v>
      </c>
      <c r="C3888">
        <v>3</v>
      </c>
      <c r="D3888">
        <v>2017</v>
      </c>
      <c r="E3888" t="s">
        <v>2349</v>
      </c>
      <c r="F3888" t="s">
        <v>12</v>
      </c>
      <c r="G3888" t="s">
        <v>689</v>
      </c>
      <c r="H3888" t="s">
        <v>14</v>
      </c>
      <c r="I3888" t="s">
        <v>61</v>
      </c>
      <c r="J3888" t="s">
        <v>4997</v>
      </c>
      <c r="K3888" t="s">
        <v>41</v>
      </c>
      <c r="L3888">
        <v>134.85</v>
      </c>
    </row>
    <row r="3889" spans="1:12" x14ac:dyDescent="0.3">
      <c r="A3889" t="s">
        <v>5445</v>
      </c>
      <c r="B3889">
        <v>2</v>
      </c>
      <c r="C3889">
        <v>6</v>
      </c>
      <c r="D3889">
        <v>2015</v>
      </c>
      <c r="E3889" t="s">
        <v>665</v>
      </c>
      <c r="F3889" t="s">
        <v>30</v>
      </c>
      <c r="G3889" t="s">
        <v>4446</v>
      </c>
      <c r="H3889" t="s">
        <v>14</v>
      </c>
      <c r="I3889" t="s">
        <v>15</v>
      </c>
      <c r="J3889" t="s">
        <v>3864</v>
      </c>
      <c r="K3889" t="s">
        <v>26</v>
      </c>
      <c r="L3889">
        <v>8.56</v>
      </c>
    </row>
    <row r="3890" spans="1:12" x14ac:dyDescent="0.3">
      <c r="A3890" t="s">
        <v>5445</v>
      </c>
      <c r="B3890">
        <v>2</v>
      </c>
      <c r="C3890">
        <v>6</v>
      </c>
      <c r="D3890">
        <v>2015</v>
      </c>
      <c r="E3890" t="s">
        <v>665</v>
      </c>
      <c r="F3890" t="s">
        <v>30</v>
      </c>
      <c r="G3890" t="s">
        <v>4446</v>
      </c>
      <c r="H3890" t="s">
        <v>14</v>
      </c>
      <c r="I3890" t="s">
        <v>15</v>
      </c>
      <c r="J3890" t="s">
        <v>1468</v>
      </c>
      <c r="K3890" t="s">
        <v>41</v>
      </c>
      <c r="L3890">
        <v>239.97</v>
      </c>
    </row>
    <row r="3891" spans="1:12" x14ac:dyDescent="0.3">
      <c r="A3891" t="s">
        <v>5445</v>
      </c>
      <c r="B3891">
        <v>2</v>
      </c>
      <c r="C3891">
        <v>6</v>
      </c>
      <c r="D3891">
        <v>2015</v>
      </c>
      <c r="E3891" t="s">
        <v>665</v>
      </c>
      <c r="F3891" t="s">
        <v>30</v>
      </c>
      <c r="G3891" t="s">
        <v>4446</v>
      </c>
      <c r="H3891" t="s">
        <v>14</v>
      </c>
      <c r="I3891" t="s">
        <v>15</v>
      </c>
      <c r="J3891" t="s">
        <v>1474</v>
      </c>
      <c r="K3891" t="s">
        <v>26</v>
      </c>
      <c r="L3891">
        <v>356.94</v>
      </c>
    </row>
    <row r="3892" spans="1:12" x14ac:dyDescent="0.3">
      <c r="A3892" t="s">
        <v>5446</v>
      </c>
      <c r="B3892">
        <v>24</v>
      </c>
      <c r="C3892">
        <v>11</v>
      </c>
      <c r="D3892">
        <v>2017</v>
      </c>
      <c r="E3892" t="s">
        <v>3948</v>
      </c>
      <c r="F3892" t="s">
        <v>30</v>
      </c>
      <c r="G3892" t="s">
        <v>825</v>
      </c>
      <c r="H3892" t="s">
        <v>23</v>
      </c>
      <c r="I3892" t="s">
        <v>24</v>
      </c>
      <c r="J3892" t="s">
        <v>2262</v>
      </c>
      <c r="K3892" t="s">
        <v>41</v>
      </c>
      <c r="L3892">
        <v>659.9</v>
      </c>
    </row>
    <row r="3893" spans="1:12" x14ac:dyDescent="0.3">
      <c r="A3893" t="s">
        <v>5446</v>
      </c>
      <c r="B3893">
        <v>24</v>
      </c>
      <c r="C3893">
        <v>11</v>
      </c>
      <c r="D3893">
        <v>2017</v>
      </c>
      <c r="E3893" t="s">
        <v>3948</v>
      </c>
      <c r="F3893" t="s">
        <v>30</v>
      </c>
      <c r="G3893" t="s">
        <v>825</v>
      </c>
      <c r="H3893" t="s">
        <v>23</v>
      </c>
      <c r="I3893" t="s">
        <v>24</v>
      </c>
      <c r="J3893" t="s">
        <v>1900</v>
      </c>
      <c r="K3893" t="s">
        <v>17</v>
      </c>
      <c r="L3893">
        <v>1684.752</v>
      </c>
    </row>
    <row r="3894" spans="1:12" x14ac:dyDescent="0.3">
      <c r="A3894" t="s">
        <v>5446</v>
      </c>
      <c r="B3894">
        <v>24</v>
      </c>
      <c r="C3894">
        <v>11</v>
      </c>
      <c r="D3894">
        <v>2017</v>
      </c>
      <c r="E3894" t="s">
        <v>3948</v>
      </c>
      <c r="F3894" t="s">
        <v>30</v>
      </c>
      <c r="G3894" t="s">
        <v>825</v>
      </c>
      <c r="H3894" t="s">
        <v>23</v>
      </c>
      <c r="I3894" t="s">
        <v>24</v>
      </c>
      <c r="J3894" t="s">
        <v>4946</v>
      </c>
      <c r="K3894" t="s">
        <v>41</v>
      </c>
      <c r="L3894">
        <v>559.91999999999996</v>
      </c>
    </row>
    <row r="3895" spans="1:12" x14ac:dyDescent="0.3">
      <c r="A3895" t="s">
        <v>5447</v>
      </c>
      <c r="B3895">
        <v>10</v>
      </c>
      <c r="C3895">
        <v>11</v>
      </c>
      <c r="D3895">
        <v>2017</v>
      </c>
      <c r="E3895" t="s">
        <v>4012</v>
      </c>
      <c r="F3895" t="s">
        <v>30</v>
      </c>
      <c r="G3895" t="s">
        <v>3022</v>
      </c>
      <c r="H3895" t="s">
        <v>14</v>
      </c>
      <c r="I3895" t="s">
        <v>61</v>
      </c>
      <c r="J3895" t="s">
        <v>1880</v>
      </c>
      <c r="K3895" t="s">
        <v>41</v>
      </c>
      <c r="L3895">
        <v>279.94400000000002</v>
      </c>
    </row>
    <row r="3896" spans="1:12" x14ac:dyDescent="0.3">
      <c r="A3896" t="s">
        <v>5448</v>
      </c>
      <c r="B3896">
        <v>22</v>
      </c>
      <c r="C3896">
        <v>11</v>
      </c>
      <c r="D3896">
        <v>2015</v>
      </c>
      <c r="E3896" t="s">
        <v>3929</v>
      </c>
      <c r="F3896" t="s">
        <v>30</v>
      </c>
      <c r="G3896" t="s">
        <v>4813</v>
      </c>
      <c r="H3896" t="s">
        <v>60</v>
      </c>
      <c r="I3896" t="s">
        <v>61</v>
      </c>
      <c r="J3896" t="s">
        <v>3786</v>
      </c>
      <c r="K3896" t="s">
        <v>26</v>
      </c>
      <c r="L3896">
        <v>9.98</v>
      </c>
    </row>
    <row r="3897" spans="1:12" x14ac:dyDescent="0.3">
      <c r="A3897" t="s">
        <v>5449</v>
      </c>
      <c r="B3897">
        <v>1</v>
      </c>
      <c r="C3897">
        <v>5</v>
      </c>
      <c r="D3897">
        <v>2018</v>
      </c>
      <c r="E3897" t="s">
        <v>3034</v>
      </c>
      <c r="F3897" t="s">
        <v>30</v>
      </c>
      <c r="G3897" t="s">
        <v>1975</v>
      </c>
      <c r="H3897" t="s">
        <v>60</v>
      </c>
      <c r="I3897" t="s">
        <v>15</v>
      </c>
      <c r="J3897" t="s">
        <v>5450</v>
      </c>
      <c r="K3897" t="s">
        <v>41</v>
      </c>
      <c r="L3897">
        <v>48.9</v>
      </c>
    </row>
    <row r="3898" spans="1:12" x14ac:dyDescent="0.3">
      <c r="A3898" t="s">
        <v>5451</v>
      </c>
      <c r="B3898">
        <v>7</v>
      </c>
      <c r="C3898">
        <v>12</v>
      </c>
      <c r="D3898">
        <v>2018</v>
      </c>
      <c r="E3898" t="s">
        <v>1036</v>
      </c>
      <c r="F3898" t="s">
        <v>30</v>
      </c>
      <c r="G3898" t="s">
        <v>629</v>
      </c>
      <c r="H3898" t="s">
        <v>23</v>
      </c>
      <c r="I3898" t="s">
        <v>61</v>
      </c>
      <c r="J3898" t="s">
        <v>3278</v>
      </c>
      <c r="K3898" t="s">
        <v>26</v>
      </c>
      <c r="L3898">
        <v>3.552</v>
      </c>
    </row>
    <row r="3899" spans="1:12" x14ac:dyDescent="0.3">
      <c r="A3899" t="s">
        <v>5451</v>
      </c>
      <c r="B3899">
        <v>7</v>
      </c>
      <c r="C3899">
        <v>12</v>
      </c>
      <c r="D3899">
        <v>2018</v>
      </c>
      <c r="E3899" t="s">
        <v>1036</v>
      </c>
      <c r="F3899" t="s">
        <v>30</v>
      </c>
      <c r="G3899" t="s">
        <v>629</v>
      </c>
      <c r="H3899" t="s">
        <v>23</v>
      </c>
      <c r="I3899" t="s">
        <v>61</v>
      </c>
      <c r="J3899" t="s">
        <v>277</v>
      </c>
      <c r="K3899" t="s">
        <v>26</v>
      </c>
      <c r="L3899">
        <v>15.552</v>
      </c>
    </row>
    <row r="3900" spans="1:12" x14ac:dyDescent="0.3">
      <c r="A3900" t="s">
        <v>5452</v>
      </c>
      <c r="B3900">
        <v>30</v>
      </c>
      <c r="C3900">
        <v>11</v>
      </c>
      <c r="D3900">
        <v>2018</v>
      </c>
      <c r="E3900" t="s">
        <v>2171</v>
      </c>
      <c r="F3900" t="s">
        <v>30</v>
      </c>
      <c r="G3900" t="s">
        <v>3742</v>
      </c>
      <c r="H3900" t="s">
        <v>14</v>
      </c>
      <c r="I3900" t="s">
        <v>61</v>
      </c>
      <c r="J3900" t="s">
        <v>3278</v>
      </c>
      <c r="K3900" t="s">
        <v>26</v>
      </c>
      <c r="L3900">
        <v>2.3679999999999999</v>
      </c>
    </row>
    <row r="3901" spans="1:12" x14ac:dyDescent="0.3">
      <c r="A3901" t="s">
        <v>5453</v>
      </c>
      <c r="B3901">
        <v>7</v>
      </c>
      <c r="C3901">
        <v>12</v>
      </c>
      <c r="D3901">
        <v>2018</v>
      </c>
      <c r="E3901" t="s">
        <v>228</v>
      </c>
      <c r="F3901" t="s">
        <v>119</v>
      </c>
      <c r="G3901" t="s">
        <v>804</v>
      </c>
      <c r="H3901" t="s">
        <v>14</v>
      </c>
      <c r="I3901" t="s">
        <v>90</v>
      </c>
      <c r="J3901" t="s">
        <v>1208</v>
      </c>
      <c r="K3901" t="s">
        <v>41</v>
      </c>
      <c r="L3901">
        <v>127.98399999999999</v>
      </c>
    </row>
    <row r="3902" spans="1:12" x14ac:dyDescent="0.3">
      <c r="A3902" t="s">
        <v>5454</v>
      </c>
      <c r="B3902">
        <v>3</v>
      </c>
      <c r="C3902">
        <v>1</v>
      </c>
      <c r="D3902">
        <v>2016</v>
      </c>
      <c r="E3902" t="s">
        <v>5455</v>
      </c>
      <c r="F3902" t="s">
        <v>30</v>
      </c>
      <c r="G3902" t="s">
        <v>1509</v>
      </c>
      <c r="H3902" t="s">
        <v>23</v>
      </c>
      <c r="I3902" t="s">
        <v>61</v>
      </c>
      <c r="J3902" t="s">
        <v>823</v>
      </c>
      <c r="K3902" t="s">
        <v>26</v>
      </c>
      <c r="L3902">
        <v>10.368</v>
      </c>
    </row>
    <row r="3903" spans="1:12" x14ac:dyDescent="0.3">
      <c r="A3903" t="s">
        <v>5456</v>
      </c>
      <c r="B3903">
        <v>14</v>
      </c>
      <c r="C3903">
        <v>11</v>
      </c>
      <c r="D3903">
        <v>2016</v>
      </c>
      <c r="E3903" t="s">
        <v>1935</v>
      </c>
      <c r="F3903" t="s">
        <v>30</v>
      </c>
      <c r="G3903" t="s">
        <v>428</v>
      </c>
      <c r="H3903" t="s">
        <v>60</v>
      </c>
      <c r="I3903" t="s">
        <v>90</v>
      </c>
      <c r="J3903" t="s">
        <v>5457</v>
      </c>
      <c r="K3903" t="s">
        <v>41</v>
      </c>
      <c r="L3903">
        <v>47.984000000000002</v>
      </c>
    </row>
    <row r="3904" spans="1:12" x14ac:dyDescent="0.3">
      <c r="A3904" t="s">
        <v>5458</v>
      </c>
      <c r="B3904">
        <v>2</v>
      </c>
      <c r="C3904">
        <v>10</v>
      </c>
      <c r="D3904">
        <v>2016</v>
      </c>
      <c r="E3904" t="s">
        <v>2716</v>
      </c>
      <c r="F3904" t="s">
        <v>12</v>
      </c>
      <c r="G3904" t="s">
        <v>256</v>
      </c>
      <c r="H3904" t="s">
        <v>60</v>
      </c>
      <c r="I3904" t="s">
        <v>24</v>
      </c>
      <c r="J3904" t="s">
        <v>3743</v>
      </c>
      <c r="K3904" t="s">
        <v>26</v>
      </c>
      <c r="L3904">
        <v>270.33999999999997</v>
      </c>
    </row>
    <row r="3905" spans="1:12" x14ac:dyDescent="0.3">
      <c r="A3905" t="s">
        <v>5459</v>
      </c>
      <c r="B3905">
        <v>5</v>
      </c>
      <c r="C3905">
        <v>4</v>
      </c>
      <c r="D3905">
        <v>2016</v>
      </c>
      <c r="E3905" t="s">
        <v>361</v>
      </c>
      <c r="F3905" t="s">
        <v>30</v>
      </c>
      <c r="G3905" t="s">
        <v>5460</v>
      </c>
      <c r="H3905" t="s">
        <v>60</v>
      </c>
      <c r="I3905" t="s">
        <v>90</v>
      </c>
      <c r="J3905" t="s">
        <v>4043</v>
      </c>
      <c r="K3905" t="s">
        <v>26</v>
      </c>
      <c r="L3905">
        <v>98.111999999999995</v>
      </c>
    </row>
    <row r="3906" spans="1:12" x14ac:dyDescent="0.3">
      <c r="A3906" t="s">
        <v>5459</v>
      </c>
      <c r="B3906">
        <v>5</v>
      </c>
      <c r="C3906">
        <v>4</v>
      </c>
      <c r="D3906">
        <v>2016</v>
      </c>
      <c r="E3906" t="s">
        <v>361</v>
      </c>
      <c r="F3906" t="s">
        <v>30</v>
      </c>
      <c r="G3906" t="s">
        <v>5460</v>
      </c>
      <c r="H3906" t="s">
        <v>60</v>
      </c>
      <c r="I3906" t="s">
        <v>90</v>
      </c>
      <c r="J3906" t="s">
        <v>2093</v>
      </c>
      <c r="K3906" t="s">
        <v>26</v>
      </c>
      <c r="L3906">
        <v>563.80799999999999</v>
      </c>
    </row>
    <row r="3907" spans="1:12" x14ac:dyDescent="0.3">
      <c r="A3907" t="s">
        <v>5459</v>
      </c>
      <c r="B3907">
        <v>5</v>
      </c>
      <c r="C3907">
        <v>4</v>
      </c>
      <c r="D3907">
        <v>2016</v>
      </c>
      <c r="E3907" t="s">
        <v>361</v>
      </c>
      <c r="F3907" t="s">
        <v>30</v>
      </c>
      <c r="G3907" t="s">
        <v>5460</v>
      </c>
      <c r="H3907" t="s">
        <v>60</v>
      </c>
      <c r="I3907" t="s">
        <v>90</v>
      </c>
      <c r="J3907" t="s">
        <v>2487</v>
      </c>
      <c r="K3907" t="s">
        <v>26</v>
      </c>
      <c r="L3907">
        <v>10.428000000000001</v>
      </c>
    </row>
    <row r="3908" spans="1:12" x14ac:dyDescent="0.3">
      <c r="A3908" t="s">
        <v>5459</v>
      </c>
      <c r="B3908">
        <v>5</v>
      </c>
      <c r="C3908">
        <v>4</v>
      </c>
      <c r="D3908">
        <v>2016</v>
      </c>
      <c r="E3908" t="s">
        <v>361</v>
      </c>
      <c r="F3908" t="s">
        <v>30</v>
      </c>
      <c r="G3908" t="s">
        <v>5460</v>
      </c>
      <c r="H3908" t="s">
        <v>60</v>
      </c>
      <c r="I3908" t="s">
        <v>90</v>
      </c>
      <c r="J3908" t="s">
        <v>4085</v>
      </c>
      <c r="K3908" t="s">
        <v>17</v>
      </c>
      <c r="L3908">
        <v>547.13599999999997</v>
      </c>
    </row>
    <row r="3909" spans="1:12" x14ac:dyDescent="0.3">
      <c r="A3909" t="s">
        <v>5459</v>
      </c>
      <c r="B3909">
        <v>5</v>
      </c>
      <c r="C3909">
        <v>4</v>
      </c>
      <c r="D3909">
        <v>2016</v>
      </c>
      <c r="E3909" t="s">
        <v>361</v>
      </c>
      <c r="F3909" t="s">
        <v>30</v>
      </c>
      <c r="G3909" t="s">
        <v>5460</v>
      </c>
      <c r="H3909" t="s">
        <v>60</v>
      </c>
      <c r="I3909" t="s">
        <v>90</v>
      </c>
      <c r="J3909" t="s">
        <v>1416</v>
      </c>
      <c r="K3909" t="s">
        <v>41</v>
      </c>
      <c r="L3909">
        <v>14.85</v>
      </c>
    </row>
    <row r="3910" spans="1:12" x14ac:dyDescent="0.3">
      <c r="A3910" t="s">
        <v>5459</v>
      </c>
      <c r="B3910">
        <v>5</v>
      </c>
      <c r="C3910">
        <v>4</v>
      </c>
      <c r="D3910">
        <v>2016</v>
      </c>
      <c r="E3910" t="s">
        <v>361</v>
      </c>
      <c r="F3910" t="s">
        <v>30</v>
      </c>
      <c r="G3910" t="s">
        <v>5460</v>
      </c>
      <c r="H3910" t="s">
        <v>60</v>
      </c>
      <c r="I3910" t="s">
        <v>90</v>
      </c>
      <c r="J3910" t="s">
        <v>329</v>
      </c>
      <c r="K3910" t="s">
        <v>41</v>
      </c>
      <c r="L3910">
        <v>41.988</v>
      </c>
    </row>
    <row r="3911" spans="1:12" x14ac:dyDescent="0.3">
      <c r="A3911" t="s">
        <v>5459</v>
      </c>
      <c r="B3911">
        <v>5</v>
      </c>
      <c r="C3911">
        <v>4</v>
      </c>
      <c r="D3911">
        <v>2016</v>
      </c>
      <c r="E3911" t="s">
        <v>361</v>
      </c>
      <c r="F3911" t="s">
        <v>30</v>
      </c>
      <c r="G3911" t="s">
        <v>5460</v>
      </c>
      <c r="H3911" t="s">
        <v>60</v>
      </c>
      <c r="I3911" t="s">
        <v>90</v>
      </c>
      <c r="J3911" t="s">
        <v>3631</v>
      </c>
      <c r="K3911" t="s">
        <v>17</v>
      </c>
      <c r="L3911">
        <v>7.5839999999999996</v>
      </c>
    </row>
    <row r="3912" spans="1:12" x14ac:dyDescent="0.3">
      <c r="A3912" t="s">
        <v>5459</v>
      </c>
      <c r="B3912">
        <v>5</v>
      </c>
      <c r="C3912">
        <v>4</v>
      </c>
      <c r="D3912">
        <v>2016</v>
      </c>
      <c r="E3912" t="s">
        <v>361</v>
      </c>
      <c r="F3912" t="s">
        <v>30</v>
      </c>
      <c r="G3912" t="s">
        <v>5460</v>
      </c>
      <c r="H3912" t="s">
        <v>60</v>
      </c>
      <c r="I3912" t="s">
        <v>90</v>
      </c>
      <c r="J3912" t="s">
        <v>5461</v>
      </c>
      <c r="K3912" t="s">
        <v>17</v>
      </c>
      <c r="L3912">
        <v>352.45</v>
      </c>
    </row>
    <row r="3913" spans="1:12" x14ac:dyDescent="0.3">
      <c r="A3913" t="s">
        <v>5462</v>
      </c>
      <c r="B3913">
        <v>5</v>
      </c>
      <c r="C3913">
        <v>6</v>
      </c>
      <c r="D3913">
        <v>2018</v>
      </c>
      <c r="E3913" t="s">
        <v>2777</v>
      </c>
      <c r="F3913" t="s">
        <v>119</v>
      </c>
      <c r="G3913" t="s">
        <v>2894</v>
      </c>
      <c r="H3913" t="s">
        <v>14</v>
      </c>
      <c r="I3913" t="s">
        <v>61</v>
      </c>
      <c r="J3913" t="s">
        <v>5463</v>
      </c>
      <c r="K3913" t="s">
        <v>41</v>
      </c>
      <c r="L3913">
        <v>470.37599999999998</v>
      </c>
    </row>
    <row r="3914" spans="1:12" x14ac:dyDescent="0.3">
      <c r="A3914" t="s">
        <v>5464</v>
      </c>
      <c r="B3914">
        <v>18</v>
      </c>
      <c r="C3914">
        <v>9</v>
      </c>
      <c r="D3914">
        <v>2018</v>
      </c>
      <c r="E3914" t="s">
        <v>919</v>
      </c>
      <c r="F3914" t="s">
        <v>30</v>
      </c>
      <c r="G3914" t="s">
        <v>951</v>
      </c>
      <c r="H3914" t="s">
        <v>23</v>
      </c>
      <c r="I3914" t="s">
        <v>90</v>
      </c>
      <c r="J3914" t="s">
        <v>2928</v>
      </c>
      <c r="K3914" t="s">
        <v>26</v>
      </c>
      <c r="L3914">
        <v>19.440000000000001</v>
      </c>
    </row>
    <row r="3915" spans="1:12" x14ac:dyDescent="0.3">
      <c r="A3915" t="s">
        <v>5464</v>
      </c>
      <c r="B3915">
        <v>18</v>
      </c>
      <c r="C3915">
        <v>9</v>
      </c>
      <c r="D3915">
        <v>2018</v>
      </c>
      <c r="E3915" t="s">
        <v>919</v>
      </c>
      <c r="F3915" t="s">
        <v>30</v>
      </c>
      <c r="G3915" t="s">
        <v>951</v>
      </c>
      <c r="H3915" t="s">
        <v>23</v>
      </c>
      <c r="I3915" t="s">
        <v>90</v>
      </c>
      <c r="J3915" t="s">
        <v>2574</v>
      </c>
      <c r="K3915" t="s">
        <v>17</v>
      </c>
      <c r="L3915">
        <v>9.82</v>
      </c>
    </row>
    <row r="3916" spans="1:12" x14ac:dyDescent="0.3">
      <c r="A3916" t="s">
        <v>5465</v>
      </c>
      <c r="B3916">
        <v>18</v>
      </c>
      <c r="C3916">
        <v>7</v>
      </c>
      <c r="D3916">
        <v>2018</v>
      </c>
      <c r="E3916" t="s">
        <v>1775</v>
      </c>
      <c r="F3916" t="s">
        <v>30</v>
      </c>
      <c r="G3916" t="s">
        <v>3945</v>
      </c>
      <c r="H3916" t="s">
        <v>14</v>
      </c>
      <c r="I3916" t="s">
        <v>24</v>
      </c>
      <c r="J3916" t="s">
        <v>2508</v>
      </c>
      <c r="K3916" t="s">
        <v>17</v>
      </c>
      <c r="L3916">
        <v>801.6</v>
      </c>
    </row>
    <row r="3917" spans="1:12" x14ac:dyDescent="0.3">
      <c r="A3917" t="s">
        <v>5465</v>
      </c>
      <c r="B3917">
        <v>18</v>
      </c>
      <c r="C3917">
        <v>7</v>
      </c>
      <c r="D3917">
        <v>2018</v>
      </c>
      <c r="E3917" t="s">
        <v>1775</v>
      </c>
      <c r="F3917" t="s">
        <v>30</v>
      </c>
      <c r="G3917" t="s">
        <v>3945</v>
      </c>
      <c r="H3917" t="s">
        <v>14</v>
      </c>
      <c r="I3917" t="s">
        <v>24</v>
      </c>
      <c r="J3917" t="s">
        <v>129</v>
      </c>
      <c r="K3917" t="s">
        <v>17</v>
      </c>
      <c r="L3917">
        <v>161.56800000000001</v>
      </c>
    </row>
    <row r="3918" spans="1:12" x14ac:dyDescent="0.3">
      <c r="A3918" t="s">
        <v>5465</v>
      </c>
      <c r="B3918">
        <v>18</v>
      </c>
      <c r="C3918">
        <v>7</v>
      </c>
      <c r="D3918">
        <v>2018</v>
      </c>
      <c r="E3918" t="s">
        <v>1775</v>
      </c>
      <c r="F3918" t="s">
        <v>30</v>
      </c>
      <c r="G3918" t="s">
        <v>3945</v>
      </c>
      <c r="H3918" t="s">
        <v>14</v>
      </c>
      <c r="I3918" t="s">
        <v>24</v>
      </c>
      <c r="J3918" t="s">
        <v>5466</v>
      </c>
      <c r="K3918" t="s">
        <v>26</v>
      </c>
      <c r="L3918">
        <v>16.096</v>
      </c>
    </row>
    <row r="3919" spans="1:12" x14ac:dyDescent="0.3">
      <c r="A3919" t="s">
        <v>5465</v>
      </c>
      <c r="B3919">
        <v>18</v>
      </c>
      <c r="C3919">
        <v>7</v>
      </c>
      <c r="D3919">
        <v>2018</v>
      </c>
      <c r="E3919" t="s">
        <v>1775</v>
      </c>
      <c r="F3919" t="s">
        <v>30</v>
      </c>
      <c r="G3919" t="s">
        <v>3945</v>
      </c>
      <c r="H3919" t="s">
        <v>14</v>
      </c>
      <c r="I3919" t="s">
        <v>24</v>
      </c>
      <c r="J3919" t="s">
        <v>2495</v>
      </c>
      <c r="K3919" t="s">
        <v>26</v>
      </c>
      <c r="L3919">
        <v>7.6559999999999997</v>
      </c>
    </row>
    <row r="3920" spans="1:12" x14ac:dyDescent="0.3">
      <c r="A3920" t="s">
        <v>5465</v>
      </c>
      <c r="B3920">
        <v>18</v>
      </c>
      <c r="C3920">
        <v>7</v>
      </c>
      <c r="D3920">
        <v>2018</v>
      </c>
      <c r="E3920" t="s">
        <v>1775</v>
      </c>
      <c r="F3920" t="s">
        <v>30</v>
      </c>
      <c r="G3920" t="s">
        <v>3945</v>
      </c>
      <c r="H3920" t="s">
        <v>14</v>
      </c>
      <c r="I3920" t="s">
        <v>24</v>
      </c>
      <c r="J3920" t="s">
        <v>224</v>
      </c>
      <c r="K3920" t="s">
        <v>17</v>
      </c>
      <c r="L3920">
        <v>311.976</v>
      </c>
    </row>
    <row r="3921" spans="1:12" x14ac:dyDescent="0.3">
      <c r="A3921" t="s">
        <v>5467</v>
      </c>
      <c r="B3921">
        <v>1</v>
      </c>
      <c r="C3921">
        <v>12</v>
      </c>
      <c r="D3921">
        <v>2016</v>
      </c>
      <c r="E3921" t="s">
        <v>981</v>
      </c>
      <c r="F3921" t="s">
        <v>30</v>
      </c>
      <c r="G3921" t="s">
        <v>2983</v>
      </c>
      <c r="H3921" t="s">
        <v>23</v>
      </c>
      <c r="I3921" t="s">
        <v>15</v>
      </c>
      <c r="J3921" t="s">
        <v>1183</v>
      </c>
      <c r="K3921" t="s">
        <v>26</v>
      </c>
      <c r="L3921">
        <v>61.68</v>
      </c>
    </row>
    <row r="3922" spans="1:12" x14ac:dyDescent="0.3">
      <c r="A3922" t="s">
        <v>5467</v>
      </c>
      <c r="B3922">
        <v>1</v>
      </c>
      <c r="C3922">
        <v>12</v>
      </c>
      <c r="D3922">
        <v>2016</v>
      </c>
      <c r="E3922" t="s">
        <v>981</v>
      </c>
      <c r="F3922" t="s">
        <v>30</v>
      </c>
      <c r="G3922" t="s">
        <v>2983</v>
      </c>
      <c r="H3922" t="s">
        <v>23</v>
      </c>
      <c r="I3922" t="s">
        <v>15</v>
      </c>
      <c r="J3922" t="s">
        <v>4424</v>
      </c>
      <c r="K3922" t="s">
        <v>26</v>
      </c>
      <c r="L3922">
        <v>63.96</v>
      </c>
    </row>
    <row r="3923" spans="1:12" x14ac:dyDescent="0.3">
      <c r="A3923" t="s">
        <v>5468</v>
      </c>
      <c r="B3923">
        <v>28</v>
      </c>
      <c r="C3923">
        <v>6</v>
      </c>
      <c r="D3923">
        <v>2017</v>
      </c>
      <c r="E3923" t="s">
        <v>1196</v>
      </c>
      <c r="F3923" t="s">
        <v>12</v>
      </c>
      <c r="G3923" t="s">
        <v>1758</v>
      </c>
      <c r="H3923" t="s">
        <v>14</v>
      </c>
      <c r="I3923" t="s">
        <v>61</v>
      </c>
      <c r="J3923" t="s">
        <v>4907</v>
      </c>
      <c r="K3923" t="s">
        <v>41</v>
      </c>
      <c r="L3923">
        <v>359.976</v>
      </c>
    </row>
    <row r="3924" spans="1:12" x14ac:dyDescent="0.3">
      <c r="A3924" t="s">
        <v>5469</v>
      </c>
      <c r="B3924">
        <v>28</v>
      </c>
      <c r="C3924">
        <v>8</v>
      </c>
      <c r="D3924">
        <v>2018</v>
      </c>
      <c r="E3924" t="s">
        <v>955</v>
      </c>
      <c r="F3924" t="s">
        <v>30</v>
      </c>
      <c r="G3924" t="s">
        <v>1558</v>
      </c>
      <c r="H3924" t="s">
        <v>14</v>
      </c>
      <c r="I3924" t="s">
        <v>61</v>
      </c>
      <c r="J3924" t="s">
        <v>653</v>
      </c>
      <c r="K3924" t="s">
        <v>26</v>
      </c>
      <c r="L3924">
        <v>25.344000000000001</v>
      </c>
    </row>
    <row r="3925" spans="1:12" x14ac:dyDescent="0.3">
      <c r="A3925" t="s">
        <v>5469</v>
      </c>
      <c r="B3925">
        <v>28</v>
      </c>
      <c r="C3925">
        <v>8</v>
      </c>
      <c r="D3925">
        <v>2018</v>
      </c>
      <c r="E3925" t="s">
        <v>955</v>
      </c>
      <c r="F3925" t="s">
        <v>30</v>
      </c>
      <c r="G3925" t="s">
        <v>1558</v>
      </c>
      <c r="H3925" t="s">
        <v>14</v>
      </c>
      <c r="I3925" t="s">
        <v>61</v>
      </c>
      <c r="J3925" t="s">
        <v>5470</v>
      </c>
      <c r="K3925" t="s">
        <v>26</v>
      </c>
      <c r="L3925">
        <v>26.72</v>
      </c>
    </row>
    <row r="3926" spans="1:12" x14ac:dyDescent="0.3">
      <c r="A3926" t="s">
        <v>5471</v>
      </c>
      <c r="B3926">
        <v>17</v>
      </c>
      <c r="C3926">
        <v>9</v>
      </c>
      <c r="D3926">
        <v>2015</v>
      </c>
      <c r="E3926" t="s">
        <v>699</v>
      </c>
      <c r="F3926" t="s">
        <v>30</v>
      </c>
      <c r="G3926" t="s">
        <v>1274</v>
      </c>
      <c r="H3926" t="s">
        <v>14</v>
      </c>
      <c r="I3926" t="s">
        <v>24</v>
      </c>
      <c r="J3926" t="s">
        <v>1306</v>
      </c>
      <c r="K3926" t="s">
        <v>26</v>
      </c>
      <c r="L3926">
        <v>30.28</v>
      </c>
    </row>
    <row r="3927" spans="1:12" x14ac:dyDescent="0.3">
      <c r="A3927" t="s">
        <v>5471</v>
      </c>
      <c r="B3927">
        <v>17</v>
      </c>
      <c r="C3927">
        <v>9</v>
      </c>
      <c r="D3927">
        <v>2015</v>
      </c>
      <c r="E3927" t="s">
        <v>699</v>
      </c>
      <c r="F3927" t="s">
        <v>30</v>
      </c>
      <c r="G3927" t="s">
        <v>1274</v>
      </c>
      <c r="H3927" t="s">
        <v>14</v>
      </c>
      <c r="I3927" t="s">
        <v>24</v>
      </c>
      <c r="J3927" t="s">
        <v>3743</v>
      </c>
      <c r="K3927" t="s">
        <v>26</v>
      </c>
      <c r="L3927">
        <v>57.93</v>
      </c>
    </row>
    <row r="3928" spans="1:12" x14ac:dyDescent="0.3">
      <c r="A3928" t="s">
        <v>5471</v>
      </c>
      <c r="B3928">
        <v>17</v>
      </c>
      <c r="C3928">
        <v>9</v>
      </c>
      <c r="D3928">
        <v>2015</v>
      </c>
      <c r="E3928" t="s">
        <v>699</v>
      </c>
      <c r="F3928" t="s">
        <v>30</v>
      </c>
      <c r="G3928" t="s">
        <v>1274</v>
      </c>
      <c r="H3928" t="s">
        <v>14</v>
      </c>
      <c r="I3928" t="s">
        <v>24</v>
      </c>
      <c r="J3928" t="s">
        <v>4363</v>
      </c>
      <c r="K3928" t="s">
        <v>17</v>
      </c>
      <c r="L3928">
        <v>35.340000000000003</v>
      </c>
    </row>
    <row r="3929" spans="1:12" x14ac:dyDescent="0.3">
      <c r="A3929" t="s">
        <v>5471</v>
      </c>
      <c r="B3929">
        <v>17</v>
      </c>
      <c r="C3929">
        <v>9</v>
      </c>
      <c r="D3929">
        <v>2015</v>
      </c>
      <c r="E3929" t="s">
        <v>699</v>
      </c>
      <c r="F3929" t="s">
        <v>30</v>
      </c>
      <c r="G3929" t="s">
        <v>1274</v>
      </c>
      <c r="H3929" t="s">
        <v>14</v>
      </c>
      <c r="I3929" t="s">
        <v>24</v>
      </c>
      <c r="J3929" t="s">
        <v>434</v>
      </c>
      <c r="K3929" t="s">
        <v>26</v>
      </c>
      <c r="L3929">
        <v>137.24</v>
      </c>
    </row>
    <row r="3930" spans="1:12" x14ac:dyDescent="0.3">
      <c r="A3930" t="s">
        <v>5472</v>
      </c>
      <c r="B3930">
        <v>14</v>
      </c>
      <c r="C3930">
        <v>3</v>
      </c>
      <c r="D3930">
        <v>2017</v>
      </c>
      <c r="E3930" t="s">
        <v>1866</v>
      </c>
      <c r="F3930" t="s">
        <v>119</v>
      </c>
      <c r="G3930" t="s">
        <v>2281</v>
      </c>
      <c r="H3930" t="s">
        <v>14</v>
      </c>
      <c r="I3930" t="s">
        <v>61</v>
      </c>
      <c r="J3930" t="s">
        <v>1824</v>
      </c>
      <c r="K3930" t="s">
        <v>17</v>
      </c>
      <c r="L3930">
        <v>241.33199999999999</v>
      </c>
    </row>
    <row r="3931" spans="1:12" x14ac:dyDescent="0.3">
      <c r="A3931" t="s">
        <v>5472</v>
      </c>
      <c r="B3931">
        <v>14</v>
      </c>
      <c r="C3931">
        <v>3</v>
      </c>
      <c r="D3931">
        <v>2017</v>
      </c>
      <c r="E3931" t="s">
        <v>1866</v>
      </c>
      <c r="F3931" t="s">
        <v>119</v>
      </c>
      <c r="G3931" t="s">
        <v>2281</v>
      </c>
      <c r="H3931" t="s">
        <v>14</v>
      </c>
      <c r="I3931" t="s">
        <v>61</v>
      </c>
      <c r="J3931" t="s">
        <v>1562</v>
      </c>
      <c r="K3931" t="s">
        <v>26</v>
      </c>
      <c r="L3931">
        <v>5.1840000000000002</v>
      </c>
    </row>
    <row r="3932" spans="1:12" x14ac:dyDescent="0.3">
      <c r="A3932" t="s">
        <v>5472</v>
      </c>
      <c r="B3932">
        <v>14</v>
      </c>
      <c r="C3932">
        <v>3</v>
      </c>
      <c r="D3932">
        <v>2017</v>
      </c>
      <c r="E3932" t="s">
        <v>1866</v>
      </c>
      <c r="F3932" t="s">
        <v>119</v>
      </c>
      <c r="G3932" t="s">
        <v>2281</v>
      </c>
      <c r="H3932" t="s">
        <v>14</v>
      </c>
      <c r="I3932" t="s">
        <v>61</v>
      </c>
      <c r="J3932" t="s">
        <v>3220</v>
      </c>
      <c r="K3932" t="s">
        <v>26</v>
      </c>
      <c r="L3932">
        <v>145.54400000000001</v>
      </c>
    </row>
    <row r="3933" spans="1:12" x14ac:dyDescent="0.3">
      <c r="A3933" t="s">
        <v>5473</v>
      </c>
      <c r="B3933">
        <v>26</v>
      </c>
      <c r="C3933">
        <v>8</v>
      </c>
      <c r="D3933">
        <v>2017</v>
      </c>
      <c r="E3933" t="s">
        <v>307</v>
      </c>
      <c r="F3933" t="s">
        <v>30</v>
      </c>
      <c r="G3933" t="s">
        <v>3189</v>
      </c>
      <c r="H3933" t="s">
        <v>23</v>
      </c>
      <c r="I3933" t="s">
        <v>90</v>
      </c>
      <c r="J3933" t="s">
        <v>5474</v>
      </c>
      <c r="K3933" t="s">
        <v>26</v>
      </c>
      <c r="L3933">
        <v>5.4720000000000004</v>
      </c>
    </row>
    <row r="3934" spans="1:12" x14ac:dyDescent="0.3">
      <c r="A3934" t="s">
        <v>5473</v>
      </c>
      <c r="B3934">
        <v>26</v>
      </c>
      <c r="C3934">
        <v>8</v>
      </c>
      <c r="D3934">
        <v>2017</v>
      </c>
      <c r="E3934" t="s">
        <v>307</v>
      </c>
      <c r="F3934" t="s">
        <v>30</v>
      </c>
      <c r="G3934" t="s">
        <v>3189</v>
      </c>
      <c r="H3934" t="s">
        <v>23</v>
      </c>
      <c r="I3934" t="s">
        <v>90</v>
      </c>
      <c r="J3934" t="s">
        <v>3027</v>
      </c>
      <c r="K3934" t="s">
        <v>41</v>
      </c>
      <c r="L3934">
        <v>47.984000000000002</v>
      </c>
    </row>
    <row r="3935" spans="1:12" x14ac:dyDescent="0.3">
      <c r="A3935" t="s">
        <v>5475</v>
      </c>
      <c r="B3935">
        <v>2</v>
      </c>
      <c r="C3935">
        <v>9</v>
      </c>
      <c r="D3935">
        <v>2018</v>
      </c>
      <c r="E3935" t="s">
        <v>1330</v>
      </c>
      <c r="F3935" t="s">
        <v>30</v>
      </c>
      <c r="G3935" t="s">
        <v>3161</v>
      </c>
      <c r="H3935" t="s">
        <v>14</v>
      </c>
      <c r="I3935" t="s">
        <v>24</v>
      </c>
      <c r="J3935" t="s">
        <v>2556</v>
      </c>
      <c r="K3935" t="s">
        <v>26</v>
      </c>
      <c r="L3935">
        <v>9.4</v>
      </c>
    </row>
    <row r="3936" spans="1:12" x14ac:dyDescent="0.3">
      <c r="A3936" t="s">
        <v>5475</v>
      </c>
      <c r="B3936">
        <v>2</v>
      </c>
      <c r="C3936">
        <v>9</v>
      </c>
      <c r="D3936">
        <v>2018</v>
      </c>
      <c r="E3936" t="s">
        <v>1330</v>
      </c>
      <c r="F3936" t="s">
        <v>30</v>
      </c>
      <c r="G3936" t="s">
        <v>3161</v>
      </c>
      <c r="H3936" t="s">
        <v>14</v>
      </c>
      <c r="I3936" t="s">
        <v>24</v>
      </c>
      <c r="J3936" t="s">
        <v>609</v>
      </c>
      <c r="K3936" t="s">
        <v>26</v>
      </c>
      <c r="L3936">
        <v>74</v>
      </c>
    </row>
    <row r="3937" spans="1:12" x14ac:dyDescent="0.3">
      <c r="A3937" t="s">
        <v>5475</v>
      </c>
      <c r="B3937">
        <v>2</v>
      </c>
      <c r="C3937">
        <v>9</v>
      </c>
      <c r="D3937">
        <v>2018</v>
      </c>
      <c r="E3937" t="s">
        <v>1330</v>
      </c>
      <c r="F3937" t="s">
        <v>30</v>
      </c>
      <c r="G3937" t="s">
        <v>3161</v>
      </c>
      <c r="H3937" t="s">
        <v>14</v>
      </c>
      <c r="I3937" t="s">
        <v>24</v>
      </c>
      <c r="J3937" t="s">
        <v>5206</v>
      </c>
      <c r="K3937" t="s">
        <v>41</v>
      </c>
      <c r="L3937">
        <v>201.584</v>
      </c>
    </row>
    <row r="3938" spans="1:12" x14ac:dyDescent="0.3">
      <c r="A3938" t="s">
        <v>5476</v>
      </c>
      <c r="B3938">
        <v>16</v>
      </c>
      <c r="C3938">
        <v>6</v>
      </c>
      <c r="D3938">
        <v>2016</v>
      </c>
      <c r="E3938" t="s">
        <v>2299</v>
      </c>
      <c r="F3938" t="s">
        <v>30</v>
      </c>
      <c r="G3938" t="s">
        <v>5392</v>
      </c>
      <c r="H3938" t="s">
        <v>14</v>
      </c>
      <c r="I3938" t="s">
        <v>61</v>
      </c>
      <c r="J3938" t="s">
        <v>5477</v>
      </c>
      <c r="K3938" t="s">
        <v>26</v>
      </c>
      <c r="L3938">
        <v>28.751999999999999</v>
      </c>
    </row>
    <row r="3939" spans="1:12" x14ac:dyDescent="0.3">
      <c r="A3939" t="s">
        <v>5476</v>
      </c>
      <c r="B3939">
        <v>16</v>
      </c>
      <c r="C3939">
        <v>6</v>
      </c>
      <c r="D3939">
        <v>2016</v>
      </c>
      <c r="E3939" t="s">
        <v>2299</v>
      </c>
      <c r="F3939" t="s">
        <v>30</v>
      </c>
      <c r="G3939" t="s">
        <v>5392</v>
      </c>
      <c r="H3939" t="s">
        <v>14</v>
      </c>
      <c r="I3939" t="s">
        <v>61</v>
      </c>
      <c r="J3939" t="s">
        <v>2217</v>
      </c>
      <c r="K3939" t="s">
        <v>26</v>
      </c>
      <c r="L3939">
        <v>27.216000000000001</v>
      </c>
    </row>
    <row r="3940" spans="1:12" x14ac:dyDescent="0.3">
      <c r="A3940" t="s">
        <v>5476</v>
      </c>
      <c r="B3940">
        <v>16</v>
      </c>
      <c r="C3940">
        <v>6</v>
      </c>
      <c r="D3940">
        <v>2016</v>
      </c>
      <c r="E3940" t="s">
        <v>2299</v>
      </c>
      <c r="F3940" t="s">
        <v>30</v>
      </c>
      <c r="G3940" t="s">
        <v>5392</v>
      </c>
      <c r="H3940" t="s">
        <v>14</v>
      </c>
      <c r="I3940" t="s">
        <v>61</v>
      </c>
      <c r="J3940" t="s">
        <v>2635</v>
      </c>
      <c r="K3940" t="s">
        <v>17</v>
      </c>
      <c r="L3940">
        <v>197.37200000000001</v>
      </c>
    </row>
    <row r="3941" spans="1:12" x14ac:dyDescent="0.3">
      <c r="A3941" t="s">
        <v>5478</v>
      </c>
      <c r="B3941">
        <v>10</v>
      </c>
      <c r="C3941">
        <v>12</v>
      </c>
      <c r="D3941">
        <v>2017</v>
      </c>
      <c r="E3941" t="s">
        <v>53</v>
      </c>
      <c r="F3941" t="s">
        <v>930</v>
      </c>
      <c r="G3941" t="s">
        <v>5148</v>
      </c>
      <c r="H3941" t="s">
        <v>14</v>
      </c>
      <c r="I3941" t="s">
        <v>61</v>
      </c>
      <c r="J3941" t="s">
        <v>1303</v>
      </c>
      <c r="K3941" t="s">
        <v>17</v>
      </c>
      <c r="L3941">
        <v>1424.9</v>
      </c>
    </row>
    <row r="3942" spans="1:12" x14ac:dyDescent="0.3">
      <c r="A3942" t="s">
        <v>5479</v>
      </c>
      <c r="B3942">
        <v>18</v>
      </c>
      <c r="C3942">
        <v>5</v>
      </c>
      <c r="D3942">
        <v>2018</v>
      </c>
      <c r="E3942" t="s">
        <v>1518</v>
      </c>
      <c r="F3942" t="s">
        <v>30</v>
      </c>
      <c r="G3942" t="s">
        <v>2231</v>
      </c>
      <c r="H3942" t="s">
        <v>14</v>
      </c>
      <c r="I3942" t="s">
        <v>90</v>
      </c>
      <c r="J3942" t="s">
        <v>3088</v>
      </c>
      <c r="K3942" t="s">
        <v>17</v>
      </c>
      <c r="L3942">
        <v>14.56</v>
      </c>
    </row>
    <row r="3943" spans="1:12" x14ac:dyDescent="0.3">
      <c r="A3943" t="s">
        <v>5479</v>
      </c>
      <c r="B3943">
        <v>18</v>
      </c>
      <c r="C3943">
        <v>5</v>
      </c>
      <c r="D3943">
        <v>2018</v>
      </c>
      <c r="E3943" t="s">
        <v>1518</v>
      </c>
      <c r="F3943" t="s">
        <v>30</v>
      </c>
      <c r="G3943" t="s">
        <v>2231</v>
      </c>
      <c r="H3943" t="s">
        <v>14</v>
      </c>
      <c r="I3943" t="s">
        <v>90</v>
      </c>
      <c r="J3943" t="s">
        <v>1522</v>
      </c>
      <c r="K3943" t="s">
        <v>26</v>
      </c>
      <c r="L3943">
        <v>3.048</v>
      </c>
    </row>
    <row r="3944" spans="1:12" x14ac:dyDescent="0.3">
      <c r="A3944" t="s">
        <v>5480</v>
      </c>
      <c r="B3944">
        <v>27</v>
      </c>
      <c r="C3944">
        <v>5</v>
      </c>
      <c r="D3944">
        <v>2018</v>
      </c>
      <c r="E3944" t="s">
        <v>936</v>
      </c>
      <c r="F3944" t="s">
        <v>12</v>
      </c>
      <c r="G3944" t="s">
        <v>98</v>
      </c>
      <c r="H3944" t="s">
        <v>14</v>
      </c>
      <c r="I3944" t="s">
        <v>15</v>
      </c>
      <c r="J3944" t="s">
        <v>2309</v>
      </c>
      <c r="K3944" t="s">
        <v>26</v>
      </c>
      <c r="L3944">
        <v>25.92</v>
      </c>
    </row>
    <row r="3945" spans="1:12" x14ac:dyDescent="0.3">
      <c r="A3945" t="s">
        <v>5481</v>
      </c>
      <c r="B3945">
        <v>23</v>
      </c>
      <c r="C3945">
        <v>6</v>
      </c>
      <c r="D3945">
        <v>2017</v>
      </c>
      <c r="E3945" t="s">
        <v>5482</v>
      </c>
      <c r="F3945" t="s">
        <v>30</v>
      </c>
      <c r="G3945" t="s">
        <v>5483</v>
      </c>
      <c r="H3945" t="s">
        <v>14</v>
      </c>
      <c r="I3945" t="s">
        <v>90</v>
      </c>
      <c r="J3945" t="s">
        <v>4512</v>
      </c>
      <c r="K3945" t="s">
        <v>26</v>
      </c>
      <c r="L3945">
        <v>835.17</v>
      </c>
    </row>
    <row r="3946" spans="1:12" x14ac:dyDescent="0.3">
      <c r="A3946" t="s">
        <v>5484</v>
      </c>
      <c r="B3946">
        <v>16</v>
      </c>
      <c r="C3946">
        <v>5</v>
      </c>
      <c r="D3946">
        <v>2017</v>
      </c>
      <c r="E3946" t="s">
        <v>1292</v>
      </c>
      <c r="F3946" t="s">
        <v>12</v>
      </c>
      <c r="G3946" t="s">
        <v>976</v>
      </c>
      <c r="H3946" t="s">
        <v>14</v>
      </c>
      <c r="I3946" t="s">
        <v>24</v>
      </c>
      <c r="J3946" t="s">
        <v>1748</v>
      </c>
      <c r="K3946" t="s">
        <v>26</v>
      </c>
      <c r="L3946">
        <v>17.34</v>
      </c>
    </row>
    <row r="3947" spans="1:12" x14ac:dyDescent="0.3">
      <c r="A3947" t="s">
        <v>5485</v>
      </c>
      <c r="B3947">
        <v>18</v>
      </c>
      <c r="C3947">
        <v>11</v>
      </c>
      <c r="D3947">
        <v>2018</v>
      </c>
      <c r="E3947" t="s">
        <v>325</v>
      </c>
      <c r="F3947" t="s">
        <v>30</v>
      </c>
      <c r="G3947" t="s">
        <v>3884</v>
      </c>
      <c r="H3947" t="s">
        <v>14</v>
      </c>
      <c r="I3947" t="s">
        <v>15</v>
      </c>
      <c r="J3947" t="s">
        <v>4850</v>
      </c>
      <c r="K3947" t="s">
        <v>26</v>
      </c>
      <c r="L3947">
        <v>44.384</v>
      </c>
    </row>
    <row r="3948" spans="1:12" x14ac:dyDescent="0.3">
      <c r="A3948" t="s">
        <v>5485</v>
      </c>
      <c r="B3948">
        <v>18</v>
      </c>
      <c r="C3948">
        <v>11</v>
      </c>
      <c r="D3948">
        <v>2018</v>
      </c>
      <c r="E3948" t="s">
        <v>325</v>
      </c>
      <c r="F3948" t="s">
        <v>30</v>
      </c>
      <c r="G3948" t="s">
        <v>3884</v>
      </c>
      <c r="H3948" t="s">
        <v>14</v>
      </c>
      <c r="I3948" t="s">
        <v>15</v>
      </c>
      <c r="J3948" t="s">
        <v>933</v>
      </c>
      <c r="K3948" t="s">
        <v>26</v>
      </c>
      <c r="L3948">
        <v>2.944</v>
      </c>
    </row>
    <row r="3949" spans="1:12" x14ac:dyDescent="0.3">
      <c r="A3949" t="s">
        <v>5486</v>
      </c>
      <c r="B3949">
        <v>18</v>
      </c>
      <c r="C3949">
        <v>11</v>
      </c>
      <c r="D3949">
        <v>2017</v>
      </c>
      <c r="E3949" t="s">
        <v>2318</v>
      </c>
      <c r="F3949" t="s">
        <v>30</v>
      </c>
      <c r="G3949" t="s">
        <v>126</v>
      </c>
      <c r="H3949" t="s">
        <v>60</v>
      </c>
      <c r="I3949" t="s">
        <v>61</v>
      </c>
      <c r="J3949" t="s">
        <v>550</v>
      </c>
      <c r="K3949" t="s">
        <v>26</v>
      </c>
      <c r="L3949">
        <v>6.3680000000000003</v>
      </c>
    </row>
    <row r="3950" spans="1:12" x14ac:dyDescent="0.3">
      <c r="A3950" t="s">
        <v>5486</v>
      </c>
      <c r="B3950">
        <v>18</v>
      </c>
      <c r="C3950">
        <v>11</v>
      </c>
      <c r="D3950">
        <v>2017</v>
      </c>
      <c r="E3950" t="s">
        <v>2318</v>
      </c>
      <c r="F3950" t="s">
        <v>30</v>
      </c>
      <c r="G3950" t="s">
        <v>126</v>
      </c>
      <c r="H3950" t="s">
        <v>60</v>
      </c>
      <c r="I3950" t="s">
        <v>61</v>
      </c>
      <c r="J3950" t="s">
        <v>1656</v>
      </c>
      <c r="K3950" t="s">
        <v>26</v>
      </c>
      <c r="L3950">
        <v>48.847999999999999</v>
      </c>
    </row>
    <row r="3951" spans="1:12" x14ac:dyDescent="0.3">
      <c r="A3951" t="s">
        <v>5486</v>
      </c>
      <c r="B3951">
        <v>18</v>
      </c>
      <c r="C3951">
        <v>11</v>
      </c>
      <c r="D3951">
        <v>2017</v>
      </c>
      <c r="E3951" t="s">
        <v>2318</v>
      </c>
      <c r="F3951" t="s">
        <v>30</v>
      </c>
      <c r="G3951" t="s">
        <v>126</v>
      </c>
      <c r="H3951" t="s">
        <v>60</v>
      </c>
      <c r="I3951" t="s">
        <v>61</v>
      </c>
      <c r="J3951" t="s">
        <v>899</v>
      </c>
      <c r="K3951" t="s">
        <v>26</v>
      </c>
      <c r="L3951">
        <v>19.648</v>
      </c>
    </row>
    <row r="3952" spans="1:12" x14ac:dyDescent="0.3">
      <c r="A3952" t="s">
        <v>5486</v>
      </c>
      <c r="B3952">
        <v>18</v>
      </c>
      <c r="C3952">
        <v>11</v>
      </c>
      <c r="D3952">
        <v>2017</v>
      </c>
      <c r="E3952" t="s">
        <v>2318</v>
      </c>
      <c r="F3952" t="s">
        <v>30</v>
      </c>
      <c r="G3952" t="s">
        <v>126</v>
      </c>
      <c r="H3952" t="s">
        <v>60</v>
      </c>
      <c r="I3952" t="s">
        <v>61</v>
      </c>
      <c r="J3952" t="s">
        <v>495</v>
      </c>
      <c r="K3952" t="s">
        <v>17</v>
      </c>
      <c r="L3952">
        <v>255.108</v>
      </c>
    </row>
    <row r="3953" spans="1:12" x14ac:dyDescent="0.3">
      <c r="A3953" t="s">
        <v>5487</v>
      </c>
      <c r="B3953">
        <v>28</v>
      </c>
      <c r="C3953">
        <v>11</v>
      </c>
      <c r="D3953">
        <v>2015</v>
      </c>
      <c r="E3953" t="s">
        <v>2561</v>
      </c>
      <c r="F3953" t="s">
        <v>12</v>
      </c>
      <c r="G3953" t="s">
        <v>2337</v>
      </c>
      <c r="H3953" t="s">
        <v>14</v>
      </c>
      <c r="I3953" t="s">
        <v>90</v>
      </c>
      <c r="J3953" t="s">
        <v>2449</v>
      </c>
      <c r="K3953" t="s">
        <v>26</v>
      </c>
      <c r="L3953">
        <v>17.248000000000001</v>
      </c>
    </row>
    <row r="3954" spans="1:12" x14ac:dyDescent="0.3">
      <c r="A3954" t="s">
        <v>5488</v>
      </c>
      <c r="B3954">
        <v>1</v>
      </c>
      <c r="C3954">
        <v>3</v>
      </c>
      <c r="D3954">
        <v>2017</v>
      </c>
      <c r="E3954" t="s">
        <v>2349</v>
      </c>
      <c r="F3954" t="s">
        <v>30</v>
      </c>
      <c r="G3954" t="s">
        <v>149</v>
      </c>
      <c r="H3954" t="s">
        <v>23</v>
      </c>
      <c r="I3954" t="s">
        <v>24</v>
      </c>
      <c r="J3954" t="s">
        <v>5489</v>
      </c>
      <c r="K3954" t="s">
        <v>41</v>
      </c>
      <c r="L3954">
        <v>159.98400000000001</v>
      </c>
    </row>
    <row r="3955" spans="1:12" x14ac:dyDescent="0.3">
      <c r="A3955" t="s">
        <v>5490</v>
      </c>
      <c r="B3955">
        <v>15</v>
      </c>
      <c r="C3955">
        <v>1</v>
      </c>
      <c r="D3955">
        <v>2018</v>
      </c>
      <c r="E3955" t="s">
        <v>3591</v>
      </c>
      <c r="F3955" t="s">
        <v>30</v>
      </c>
      <c r="G3955" t="s">
        <v>1146</v>
      </c>
      <c r="H3955" t="s">
        <v>14</v>
      </c>
      <c r="I3955" t="s">
        <v>90</v>
      </c>
      <c r="J3955" t="s">
        <v>219</v>
      </c>
      <c r="K3955" t="s">
        <v>26</v>
      </c>
      <c r="L3955">
        <v>12.7</v>
      </c>
    </row>
    <row r="3956" spans="1:12" x14ac:dyDescent="0.3">
      <c r="A3956" t="s">
        <v>5491</v>
      </c>
      <c r="B3956">
        <v>4</v>
      </c>
      <c r="C3956">
        <v>4</v>
      </c>
      <c r="D3956">
        <v>2015</v>
      </c>
      <c r="E3956" t="s">
        <v>3147</v>
      </c>
      <c r="F3956" t="s">
        <v>30</v>
      </c>
      <c r="G3956" t="s">
        <v>2397</v>
      </c>
      <c r="H3956" t="s">
        <v>14</v>
      </c>
      <c r="I3956" t="s">
        <v>61</v>
      </c>
      <c r="J3956" t="s">
        <v>1398</v>
      </c>
      <c r="K3956" t="s">
        <v>17</v>
      </c>
      <c r="L3956">
        <v>5.47</v>
      </c>
    </row>
    <row r="3957" spans="1:12" x14ac:dyDescent="0.3">
      <c r="A3957" t="s">
        <v>5491</v>
      </c>
      <c r="B3957">
        <v>4</v>
      </c>
      <c r="C3957">
        <v>4</v>
      </c>
      <c r="D3957">
        <v>2015</v>
      </c>
      <c r="E3957" t="s">
        <v>3147</v>
      </c>
      <c r="F3957" t="s">
        <v>30</v>
      </c>
      <c r="G3957" t="s">
        <v>2397</v>
      </c>
      <c r="H3957" t="s">
        <v>14</v>
      </c>
      <c r="I3957" t="s">
        <v>61</v>
      </c>
      <c r="J3957" t="s">
        <v>3140</v>
      </c>
      <c r="K3957" t="s">
        <v>26</v>
      </c>
      <c r="L3957">
        <v>79.36</v>
      </c>
    </row>
    <row r="3958" spans="1:12" x14ac:dyDescent="0.3">
      <c r="A3958" t="s">
        <v>5492</v>
      </c>
      <c r="B3958">
        <v>26</v>
      </c>
      <c r="C3958">
        <v>6</v>
      </c>
      <c r="D3958">
        <v>2017</v>
      </c>
      <c r="E3958" t="s">
        <v>2694</v>
      </c>
      <c r="F3958" t="s">
        <v>30</v>
      </c>
      <c r="G3958" t="s">
        <v>246</v>
      </c>
      <c r="H3958" t="s">
        <v>14</v>
      </c>
      <c r="I3958" t="s">
        <v>24</v>
      </c>
      <c r="J3958" t="s">
        <v>3872</v>
      </c>
      <c r="K3958" t="s">
        <v>17</v>
      </c>
      <c r="L3958">
        <v>22.14</v>
      </c>
    </row>
    <row r="3959" spans="1:12" x14ac:dyDescent="0.3">
      <c r="A3959" t="s">
        <v>5493</v>
      </c>
      <c r="B3959">
        <v>29</v>
      </c>
      <c r="C3959">
        <v>5</v>
      </c>
      <c r="D3959">
        <v>2017</v>
      </c>
      <c r="E3959" t="s">
        <v>4630</v>
      </c>
      <c r="F3959" t="s">
        <v>30</v>
      </c>
      <c r="G3959" t="s">
        <v>1129</v>
      </c>
      <c r="H3959" t="s">
        <v>14</v>
      </c>
      <c r="I3959" t="s">
        <v>15</v>
      </c>
      <c r="J3959" t="s">
        <v>3319</v>
      </c>
      <c r="K3959" t="s">
        <v>26</v>
      </c>
      <c r="L3959">
        <v>11.276999999999999</v>
      </c>
    </row>
    <row r="3960" spans="1:12" x14ac:dyDescent="0.3">
      <c r="A3960" t="s">
        <v>5493</v>
      </c>
      <c r="B3960">
        <v>29</v>
      </c>
      <c r="C3960">
        <v>5</v>
      </c>
      <c r="D3960">
        <v>2017</v>
      </c>
      <c r="E3960" t="s">
        <v>4630</v>
      </c>
      <c r="F3960" t="s">
        <v>30</v>
      </c>
      <c r="G3960" t="s">
        <v>1129</v>
      </c>
      <c r="H3960" t="s">
        <v>14</v>
      </c>
      <c r="I3960" t="s">
        <v>15</v>
      </c>
      <c r="J3960" t="s">
        <v>923</v>
      </c>
      <c r="K3960" t="s">
        <v>26</v>
      </c>
      <c r="L3960">
        <v>4.4480000000000004</v>
      </c>
    </row>
    <row r="3961" spans="1:12" x14ac:dyDescent="0.3">
      <c r="A3961" t="s">
        <v>5493</v>
      </c>
      <c r="B3961">
        <v>29</v>
      </c>
      <c r="C3961">
        <v>5</v>
      </c>
      <c r="D3961">
        <v>2017</v>
      </c>
      <c r="E3961" t="s">
        <v>4630</v>
      </c>
      <c r="F3961" t="s">
        <v>30</v>
      </c>
      <c r="G3961" t="s">
        <v>1129</v>
      </c>
      <c r="H3961" t="s">
        <v>14</v>
      </c>
      <c r="I3961" t="s">
        <v>15</v>
      </c>
      <c r="J3961" t="s">
        <v>5494</v>
      </c>
      <c r="K3961" t="s">
        <v>17</v>
      </c>
      <c r="L3961">
        <v>44.76</v>
      </c>
    </row>
    <row r="3962" spans="1:12" x14ac:dyDescent="0.3">
      <c r="A3962" t="s">
        <v>5495</v>
      </c>
      <c r="B3962">
        <v>19</v>
      </c>
      <c r="C3962">
        <v>10</v>
      </c>
      <c r="D3962">
        <v>2016</v>
      </c>
      <c r="E3962" t="s">
        <v>5496</v>
      </c>
      <c r="F3962" t="s">
        <v>30</v>
      </c>
      <c r="G3962" t="s">
        <v>2973</v>
      </c>
      <c r="H3962" t="s">
        <v>23</v>
      </c>
      <c r="I3962" t="s">
        <v>61</v>
      </c>
      <c r="J3962" t="s">
        <v>3700</v>
      </c>
      <c r="K3962" t="s">
        <v>26</v>
      </c>
      <c r="L3962">
        <v>38.28</v>
      </c>
    </row>
    <row r="3963" spans="1:12" x14ac:dyDescent="0.3">
      <c r="A3963" t="s">
        <v>5495</v>
      </c>
      <c r="B3963">
        <v>19</v>
      </c>
      <c r="C3963">
        <v>10</v>
      </c>
      <c r="D3963">
        <v>2016</v>
      </c>
      <c r="E3963" t="s">
        <v>5496</v>
      </c>
      <c r="F3963" t="s">
        <v>30</v>
      </c>
      <c r="G3963" t="s">
        <v>2973</v>
      </c>
      <c r="H3963" t="s">
        <v>23</v>
      </c>
      <c r="I3963" t="s">
        <v>61</v>
      </c>
      <c r="J3963" t="s">
        <v>2947</v>
      </c>
      <c r="K3963" t="s">
        <v>41</v>
      </c>
      <c r="L3963">
        <v>149.94999999999999</v>
      </c>
    </row>
    <row r="3964" spans="1:12" x14ac:dyDescent="0.3">
      <c r="A3964" t="s">
        <v>5497</v>
      </c>
      <c r="B3964">
        <v>19</v>
      </c>
      <c r="C3964">
        <v>2</v>
      </c>
      <c r="D3964">
        <v>2018</v>
      </c>
      <c r="E3964" t="s">
        <v>1856</v>
      </c>
      <c r="F3964" t="s">
        <v>119</v>
      </c>
      <c r="G3964" t="s">
        <v>3386</v>
      </c>
      <c r="H3964" t="s">
        <v>60</v>
      </c>
      <c r="I3964" t="s">
        <v>24</v>
      </c>
      <c r="J3964" t="s">
        <v>2993</v>
      </c>
      <c r="K3964" t="s">
        <v>26</v>
      </c>
      <c r="L3964">
        <v>12.84</v>
      </c>
    </row>
    <row r="3965" spans="1:12" x14ac:dyDescent="0.3">
      <c r="A3965" t="s">
        <v>5497</v>
      </c>
      <c r="B3965">
        <v>19</v>
      </c>
      <c r="C3965">
        <v>2</v>
      </c>
      <c r="D3965">
        <v>2018</v>
      </c>
      <c r="E3965" t="s">
        <v>1856</v>
      </c>
      <c r="F3965" t="s">
        <v>119</v>
      </c>
      <c r="G3965" t="s">
        <v>3386</v>
      </c>
      <c r="H3965" t="s">
        <v>60</v>
      </c>
      <c r="I3965" t="s">
        <v>24</v>
      </c>
      <c r="J3965" t="s">
        <v>2794</v>
      </c>
      <c r="K3965" t="s">
        <v>17</v>
      </c>
      <c r="L3965">
        <v>44.67</v>
      </c>
    </row>
    <row r="3966" spans="1:12" x14ac:dyDescent="0.3">
      <c r="A3966" t="s">
        <v>5498</v>
      </c>
      <c r="B3966">
        <v>22</v>
      </c>
      <c r="C3966">
        <v>9</v>
      </c>
      <c r="D3966">
        <v>2017</v>
      </c>
      <c r="E3966" t="s">
        <v>949</v>
      </c>
      <c r="F3966" t="s">
        <v>30</v>
      </c>
      <c r="G3966" t="s">
        <v>4212</v>
      </c>
      <c r="H3966" t="s">
        <v>14</v>
      </c>
      <c r="I3966" t="s">
        <v>90</v>
      </c>
      <c r="J3966" t="s">
        <v>5499</v>
      </c>
      <c r="K3966" t="s">
        <v>26</v>
      </c>
      <c r="L3966">
        <v>7.8719999999999999</v>
      </c>
    </row>
    <row r="3967" spans="1:12" x14ac:dyDescent="0.3">
      <c r="A3967" t="s">
        <v>5500</v>
      </c>
      <c r="B3967">
        <v>12</v>
      </c>
      <c r="C3967">
        <v>11</v>
      </c>
      <c r="D3967">
        <v>2015</v>
      </c>
      <c r="E3967" t="s">
        <v>3822</v>
      </c>
      <c r="F3967" t="s">
        <v>12</v>
      </c>
      <c r="G3967" t="s">
        <v>4626</v>
      </c>
      <c r="H3967" t="s">
        <v>23</v>
      </c>
      <c r="I3967" t="s">
        <v>15</v>
      </c>
      <c r="J3967" t="s">
        <v>797</v>
      </c>
      <c r="K3967" t="s">
        <v>26</v>
      </c>
      <c r="L3967">
        <v>7.8719999999999999</v>
      </c>
    </row>
    <row r="3968" spans="1:12" x14ac:dyDescent="0.3">
      <c r="A3968" t="s">
        <v>5501</v>
      </c>
      <c r="B3968">
        <v>1</v>
      </c>
      <c r="C3968">
        <v>4</v>
      </c>
      <c r="D3968">
        <v>2017</v>
      </c>
      <c r="E3968" t="s">
        <v>5502</v>
      </c>
      <c r="F3968" t="s">
        <v>30</v>
      </c>
      <c r="G3968" t="s">
        <v>2405</v>
      </c>
      <c r="H3968" t="s">
        <v>14</v>
      </c>
      <c r="I3968" t="s">
        <v>90</v>
      </c>
      <c r="J3968" t="s">
        <v>1925</v>
      </c>
      <c r="K3968" t="s">
        <v>26</v>
      </c>
      <c r="L3968">
        <v>88.04</v>
      </c>
    </row>
    <row r="3969" spans="1:12" x14ac:dyDescent="0.3">
      <c r="A3969" t="s">
        <v>5503</v>
      </c>
      <c r="B3969">
        <v>20</v>
      </c>
      <c r="C3969">
        <v>5</v>
      </c>
      <c r="D3969">
        <v>2017</v>
      </c>
      <c r="E3969" t="s">
        <v>1293</v>
      </c>
      <c r="F3969" t="s">
        <v>119</v>
      </c>
      <c r="G3969" t="s">
        <v>1587</v>
      </c>
      <c r="H3969" t="s">
        <v>60</v>
      </c>
      <c r="I3969" t="s">
        <v>24</v>
      </c>
      <c r="J3969" t="s">
        <v>1759</v>
      </c>
      <c r="K3969" t="s">
        <v>26</v>
      </c>
      <c r="L3969">
        <v>40.634999999999998</v>
      </c>
    </row>
    <row r="3970" spans="1:12" x14ac:dyDescent="0.3">
      <c r="A3970" t="s">
        <v>5504</v>
      </c>
      <c r="B3970">
        <v>1</v>
      </c>
      <c r="C3970">
        <v>6</v>
      </c>
      <c r="D3970">
        <v>2016</v>
      </c>
      <c r="E3970" t="s">
        <v>5505</v>
      </c>
      <c r="F3970" t="s">
        <v>30</v>
      </c>
      <c r="G3970" t="s">
        <v>5402</v>
      </c>
      <c r="H3970" t="s">
        <v>23</v>
      </c>
      <c r="I3970" t="s">
        <v>61</v>
      </c>
      <c r="J3970" t="s">
        <v>533</v>
      </c>
      <c r="K3970" t="s">
        <v>26</v>
      </c>
      <c r="L3970">
        <v>5.7279999999999998</v>
      </c>
    </row>
    <row r="3971" spans="1:12" x14ac:dyDescent="0.3">
      <c r="A3971" t="s">
        <v>5504</v>
      </c>
      <c r="B3971">
        <v>1</v>
      </c>
      <c r="C3971">
        <v>6</v>
      </c>
      <c r="D3971">
        <v>2016</v>
      </c>
      <c r="E3971" t="s">
        <v>5505</v>
      </c>
      <c r="F3971" t="s">
        <v>30</v>
      </c>
      <c r="G3971" t="s">
        <v>5402</v>
      </c>
      <c r="H3971" t="s">
        <v>23</v>
      </c>
      <c r="I3971" t="s">
        <v>61</v>
      </c>
      <c r="J3971" t="s">
        <v>5506</v>
      </c>
      <c r="K3971" t="s">
        <v>26</v>
      </c>
      <c r="L3971">
        <v>42.24</v>
      </c>
    </row>
    <row r="3972" spans="1:12" x14ac:dyDescent="0.3">
      <c r="A3972" t="s">
        <v>5507</v>
      </c>
      <c r="B3972">
        <v>22</v>
      </c>
      <c r="C3972">
        <v>11</v>
      </c>
      <c r="D3972">
        <v>2015</v>
      </c>
      <c r="E3972" t="s">
        <v>235</v>
      </c>
      <c r="F3972" t="s">
        <v>30</v>
      </c>
      <c r="G3972" t="s">
        <v>5508</v>
      </c>
      <c r="H3972" t="s">
        <v>14</v>
      </c>
      <c r="I3972" t="s">
        <v>24</v>
      </c>
      <c r="J3972" t="s">
        <v>4258</v>
      </c>
      <c r="K3972" t="s">
        <v>26</v>
      </c>
      <c r="L3972">
        <v>53.82</v>
      </c>
    </row>
    <row r="3973" spans="1:12" x14ac:dyDescent="0.3">
      <c r="A3973" t="s">
        <v>5509</v>
      </c>
      <c r="B3973">
        <v>22</v>
      </c>
      <c r="C3973">
        <v>2</v>
      </c>
      <c r="D3973">
        <v>2016</v>
      </c>
      <c r="E3973" t="s">
        <v>5511</v>
      </c>
      <c r="F3973" t="s">
        <v>12</v>
      </c>
      <c r="G3973" t="s">
        <v>2433</v>
      </c>
      <c r="H3973" t="s">
        <v>60</v>
      </c>
      <c r="I3973" t="s">
        <v>61</v>
      </c>
      <c r="J3973" t="s">
        <v>4906</v>
      </c>
      <c r="K3973" t="s">
        <v>26</v>
      </c>
      <c r="L3973">
        <v>79.36</v>
      </c>
    </row>
    <row r="3974" spans="1:12" x14ac:dyDescent="0.3">
      <c r="A3974" t="s">
        <v>5512</v>
      </c>
      <c r="B3974">
        <v>29</v>
      </c>
      <c r="C3974">
        <v>3</v>
      </c>
      <c r="D3974">
        <v>2017</v>
      </c>
      <c r="E3974" t="s">
        <v>5203</v>
      </c>
      <c r="F3974" t="s">
        <v>30</v>
      </c>
      <c r="G3974" t="s">
        <v>327</v>
      </c>
      <c r="H3974" t="s">
        <v>14</v>
      </c>
      <c r="I3974" t="s">
        <v>90</v>
      </c>
      <c r="J3974" t="s">
        <v>2809</v>
      </c>
      <c r="K3974" t="s">
        <v>26</v>
      </c>
      <c r="L3974">
        <v>13.48</v>
      </c>
    </row>
    <row r="3975" spans="1:12" x14ac:dyDescent="0.3">
      <c r="A3975" t="s">
        <v>5512</v>
      </c>
      <c r="B3975">
        <v>29</v>
      </c>
      <c r="C3975">
        <v>3</v>
      </c>
      <c r="D3975">
        <v>2017</v>
      </c>
      <c r="E3975" t="s">
        <v>5203</v>
      </c>
      <c r="F3975" t="s">
        <v>30</v>
      </c>
      <c r="G3975" t="s">
        <v>327</v>
      </c>
      <c r="H3975" t="s">
        <v>14</v>
      </c>
      <c r="I3975" t="s">
        <v>90</v>
      </c>
      <c r="J3975" t="s">
        <v>2918</v>
      </c>
      <c r="K3975" t="s">
        <v>26</v>
      </c>
      <c r="L3975">
        <v>29.8</v>
      </c>
    </row>
    <row r="3976" spans="1:12" x14ac:dyDescent="0.3">
      <c r="A3976" t="s">
        <v>5512</v>
      </c>
      <c r="B3976">
        <v>29</v>
      </c>
      <c r="C3976">
        <v>3</v>
      </c>
      <c r="D3976">
        <v>2017</v>
      </c>
      <c r="E3976" t="s">
        <v>5203</v>
      </c>
      <c r="F3976" t="s">
        <v>30</v>
      </c>
      <c r="G3976" t="s">
        <v>327</v>
      </c>
      <c r="H3976" t="s">
        <v>14</v>
      </c>
      <c r="I3976" t="s">
        <v>90</v>
      </c>
      <c r="J3976" t="s">
        <v>107</v>
      </c>
      <c r="K3976" t="s">
        <v>17</v>
      </c>
      <c r="L3976">
        <v>414</v>
      </c>
    </row>
    <row r="3977" spans="1:12" x14ac:dyDescent="0.3">
      <c r="A3977" t="s">
        <v>5512</v>
      </c>
      <c r="B3977">
        <v>29</v>
      </c>
      <c r="C3977">
        <v>3</v>
      </c>
      <c r="D3977">
        <v>2017</v>
      </c>
      <c r="E3977" t="s">
        <v>5203</v>
      </c>
      <c r="F3977" t="s">
        <v>30</v>
      </c>
      <c r="G3977" t="s">
        <v>327</v>
      </c>
      <c r="H3977" t="s">
        <v>14</v>
      </c>
      <c r="I3977" t="s">
        <v>90</v>
      </c>
      <c r="J3977" t="s">
        <v>2304</v>
      </c>
      <c r="K3977" t="s">
        <v>26</v>
      </c>
      <c r="L3977">
        <v>41.328000000000003</v>
      </c>
    </row>
    <row r="3978" spans="1:12" x14ac:dyDescent="0.3">
      <c r="A3978" t="s">
        <v>5513</v>
      </c>
      <c r="B3978">
        <v>22</v>
      </c>
      <c r="C3978">
        <v>10</v>
      </c>
      <c r="D3978">
        <v>2017</v>
      </c>
      <c r="E3978" t="s">
        <v>2029</v>
      </c>
      <c r="F3978" t="s">
        <v>119</v>
      </c>
      <c r="G3978" t="s">
        <v>3309</v>
      </c>
      <c r="H3978" t="s">
        <v>14</v>
      </c>
      <c r="I3978" t="s">
        <v>15</v>
      </c>
      <c r="J3978" t="s">
        <v>5514</v>
      </c>
      <c r="K3978" t="s">
        <v>17</v>
      </c>
      <c r="L3978">
        <v>39.92</v>
      </c>
    </row>
    <row r="3979" spans="1:12" x14ac:dyDescent="0.3">
      <c r="A3979" t="s">
        <v>5515</v>
      </c>
      <c r="B3979">
        <v>2</v>
      </c>
      <c r="C3979">
        <v>10</v>
      </c>
      <c r="D3979">
        <v>2018</v>
      </c>
      <c r="E3979" t="s">
        <v>3355</v>
      </c>
      <c r="F3979" t="s">
        <v>30</v>
      </c>
      <c r="G3979" t="s">
        <v>2770</v>
      </c>
      <c r="H3979" t="s">
        <v>60</v>
      </c>
      <c r="I3979" t="s">
        <v>24</v>
      </c>
      <c r="J3979" t="s">
        <v>395</v>
      </c>
      <c r="K3979" t="s">
        <v>26</v>
      </c>
      <c r="L3979">
        <v>8.94</v>
      </c>
    </row>
    <row r="3980" spans="1:12" x14ac:dyDescent="0.3">
      <c r="A3980" t="s">
        <v>5515</v>
      </c>
      <c r="B3980">
        <v>2</v>
      </c>
      <c r="C3980">
        <v>10</v>
      </c>
      <c r="D3980">
        <v>2018</v>
      </c>
      <c r="E3980" t="s">
        <v>3355</v>
      </c>
      <c r="F3980" t="s">
        <v>30</v>
      </c>
      <c r="G3980" t="s">
        <v>2770</v>
      </c>
      <c r="H3980" t="s">
        <v>60</v>
      </c>
      <c r="I3980" t="s">
        <v>24</v>
      </c>
      <c r="J3980" t="s">
        <v>1449</v>
      </c>
      <c r="K3980" t="s">
        <v>41</v>
      </c>
      <c r="L3980">
        <v>84.784000000000006</v>
      </c>
    </row>
    <row r="3981" spans="1:12" x14ac:dyDescent="0.3">
      <c r="A3981" t="s">
        <v>5516</v>
      </c>
      <c r="B3981">
        <v>23</v>
      </c>
      <c r="C3981">
        <v>12</v>
      </c>
      <c r="D3981">
        <v>2015</v>
      </c>
      <c r="E3981" t="s">
        <v>2546</v>
      </c>
      <c r="F3981" t="s">
        <v>30</v>
      </c>
      <c r="G3981" t="s">
        <v>1598</v>
      </c>
      <c r="H3981" t="s">
        <v>23</v>
      </c>
      <c r="I3981" t="s">
        <v>90</v>
      </c>
      <c r="J3981" t="s">
        <v>2876</v>
      </c>
      <c r="K3981" t="s">
        <v>17</v>
      </c>
      <c r="L3981">
        <v>53.316000000000003</v>
      </c>
    </row>
    <row r="3982" spans="1:12" x14ac:dyDescent="0.3">
      <c r="A3982" t="s">
        <v>5516</v>
      </c>
      <c r="B3982">
        <v>23</v>
      </c>
      <c r="C3982">
        <v>12</v>
      </c>
      <c r="D3982">
        <v>2015</v>
      </c>
      <c r="E3982" t="s">
        <v>2546</v>
      </c>
      <c r="F3982" t="s">
        <v>30</v>
      </c>
      <c r="G3982" t="s">
        <v>1598</v>
      </c>
      <c r="H3982" t="s">
        <v>23</v>
      </c>
      <c r="I3982" t="s">
        <v>90</v>
      </c>
      <c r="J3982" t="s">
        <v>1569</v>
      </c>
      <c r="K3982" t="s">
        <v>26</v>
      </c>
      <c r="L3982">
        <v>56.52</v>
      </c>
    </row>
    <row r="3983" spans="1:12" x14ac:dyDescent="0.3">
      <c r="A3983" t="s">
        <v>5517</v>
      </c>
      <c r="B3983">
        <v>15</v>
      </c>
      <c r="C3983">
        <v>12</v>
      </c>
      <c r="D3983">
        <v>2018</v>
      </c>
      <c r="E3983" t="s">
        <v>2302</v>
      </c>
      <c r="F3983" t="s">
        <v>30</v>
      </c>
      <c r="G3983" t="s">
        <v>3081</v>
      </c>
      <c r="H3983" t="s">
        <v>60</v>
      </c>
      <c r="I3983" t="s">
        <v>24</v>
      </c>
      <c r="J3983" t="s">
        <v>1603</v>
      </c>
      <c r="K3983" t="s">
        <v>17</v>
      </c>
      <c r="L3983">
        <v>22.77</v>
      </c>
    </row>
    <row r="3984" spans="1:12" x14ac:dyDescent="0.3">
      <c r="A3984" t="s">
        <v>5518</v>
      </c>
      <c r="B3984">
        <v>7</v>
      </c>
      <c r="C3984">
        <v>7</v>
      </c>
      <c r="D3984">
        <v>2017</v>
      </c>
      <c r="E3984" t="s">
        <v>2897</v>
      </c>
      <c r="F3984" t="s">
        <v>12</v>
      </c>
      <c r="G3984" t="s">
        <v>4639</v>
      </c>
      <c r="H3984" t="s">
        <v>14</v>
      </c>
      <c r="I3984" t="s">
        <v>24</v>
      </c>
      <c r="J3984" t="s">
        <v>170</v>
      </c>
      <c r="K3984" t="s">
        <v>17</v>
      </c>
      <c r="L3984">
        <v>287.96800000000002</v>
      </c>
    </row>
    <row r="3985" spans="1:12" x14ac:dyDescent="0.3">
      <c r="A3985" t="s">
        <v>5518</v>
      </c>
      <c r="B3985">
        <v>7</v>
      </c>
      <c r="C3985">
        <v>7</v>
      </c>
      <c r="D3985">
        <v>2017</v>
      </c>
      <c r="E3985" t="s">
        <v>2897</v>
      </c>
      <c r="F3985" t="s">
        <v>12</v>
      </c>
      <c r="G3985" t="s">
        <v>4639</v>
      </c>
      <c r="H3985" t="s">
        <v>14</v>
      </c>
      <c r="I3985" t="s">
        <v>24</v>
      </c>
      <c r="J3985" t="s">
        <v>4028</v>
      </c>
      <c r="K3985" t="s">
        <v>41</v>
      </c>
      <c r="L3985">
        <v>2799.96</v>
      </c>
    </row>
    <row r="3986" spans="1:12" x14ac:dyDescent="0.3">
      <c r="A3986" t="s">
        <v>5518</v>
      </c>
      <c r="B3986">
        <v>7</v>
      </c>
      <c r="C3986">
        <v>7</v>
      </c>
      <c r="D3986">
        <v>2017</v>
      </c>
      <c r="E3986" t="s">
        <v>2897</v>
      </c>
      <c r="F3986" t="s">
        <v>12</v>
      </c>
      <c r="G3986" t="s">
        <v>4639</v>
      </c>
      <c r="H3986" t="s">
        <v>14</v>
      </c>
      <c r="I3986" t="s">
        <v>24</v>
      </c>
      <c r="J3986" t="s">
        <v>4604</v>
      </c>
      <c r="K3986" t="s">
        <v>26</v>
      </c>
      <c r="L3986">
        <v>48.94</v>
      </c>
    </row>
    <row r="3987" spans="1:12" x14ac:dyDescent="0.3">
      <c r="A3987" t="s">
        <v>5519</v>
      </c>
      <c r="B3987">
        <v>17</v>
      </c>
      <c r="C3987">
        <v>4</v>
      </c>
      <c r="D3987">
        <v>2017</v>
      </c>
      <c r="E3987" t="s">
        <v>1091</v>
      </c>
      <c r="F3987" t="s">
        <v>30</v>
      </c>
      <c r="G3987" t="s">
        <v>2120</v>
      </c>
      <c r="H3987" t="s">
        <v>14</v>
      </c>
      <c r="I3987" t="s">
        <v>24</v>
      </c>
      <c r="J3987" t="s">
        <v>2086</v>
      </c>
      <c r="K3987" t="s">
        <v>17</v>
      </c>
      <c r="L3987">
        <v>257.49900000000002</v>
      </c>
    </row>
    <row r="3988" spans="1:12" x14ac:dyDescent="0.3">
      <c r="A3988" t="s">
        <v>5520</v>
      </c>
      <c r="B3988">
        <v>8</v>
      </c>
      <c r="C3988">
        <v>4</v>
      </c>
      <c r="D3988">
        <v>2018</v>
      </c>
      <c r="E3988" t="s">
        <v>2127</v>
      </c>
      <c r="F3988" t="s">
        <v>30</v>
      </c>
      <c r="G3988" t="s">
        <v>3900</v>
      </c>
      <c r="H3988" t="s">
        <v>60</v>
      </c>
      <c r="I3988" t="s">
        <v>90</v>
      </c>
      <c r="J3988" t="s">
        <v>1378</v>
      </c>
      <c r="K3988" t="s">
        <v>26</v>
      </c>
      <c r="L3988">
        <v>2591.56</v>
      </c>
    </row>
    <row r="3989" spans="1:12" x14ac:dyDescent="0.3">
      <c r="A3989" t="s">
        <v>5520</v>
      </c>
      <c r="B3989">
        <v>8</v>
      </c>
      <c r="C3989">
        <v>4</v>
      </c>
      <c r="D3989">
        <v>2018</v>
      </c>
      <c r="E3989" t="s">
        <v>2127</v>
      </c>
      <c r="F3989" t="s">
        <v>30</v>
      </c>
      <c r="G3989" t="s">
        <v>3900</v>
      </c>
      <c r="H3989" t="s">
        <v>60</v>
      </c>
      <c r="I3989" t="s">
        <v>90</v>
      </c>
      <c r="J3989" t="s">
        <v>5521</v>
      </c>
      <c r="K3989" t="s">
        <v>26</v>
      </c>
      <c r="L3989">
        <v>41.95</v>
      </c>
    </row>
    <row r="3990" spans="1:12" x14ac:dyDescent="0.3">
      <c r="A3990" t="s">
        <v>5522</v>
      </c>
      <c r="B3990">
        <v>17</v>
      </c>
      <c r="C3990">
        <v>4</v>
      </c>
      <c r="D3990">
        <v>2017</v>
      </c>
      <c r="E3990" t="s">
        <v>1158</v>
      </c>
      <c r="F3990" t="s">
        <v>30</v>
      </c>
      <c r="G3990" t="s">
        <v>5523</v>
      </c>
      <c r="H3990" t="s">
        <v>23</v>
      </c>
      <c r="I3990" t="s">
        <v>15</v>
      </c>
      <c r="J3990" t="s">
        <v>5524</v>
      </c>
      <c r="K3990" t="s">
        <v>17</v>
      </c>
      <c r="L3990">
        <v>79.12</v>
      </c>
    </row>
    <row r="3991" spans="1:12" x14ac:dyDescent="0.3">
      <c r="A3991" t="s">
        <v>5525</v>
      </c>
      <c r="B3991">
        <v>25</v>
      </c>
      <c r="C3991">
        <v>11</v>
      </c>
      <c r="D3991">
        <v>2015</v>
      </c>
      <c r="E3991" t="s">
        <v>3020</v>
      </c>
      <c r="F3991" t="s">
        <v>12</v>
      </c>
      <c r="G3991" t="s">
        <v>3060</v>
      </c>
      <c r="H3991" t="s">
        <v>14</v>
      </c>
      <c r="I3991" t="s">
        <v>90</v>
      </c>
      <c r="J3991" t="s">
        <v>2203</v>
      </c>
      <c r="K3991" t="s">
        <v>17</v>
      </c>
      <c r="L3991">
        <v>52.96</v>
      </c>
    </row>
    <row r="3992" spans="1:12" x14ac:dyDescent="0.3">
      <c r="A3992" t="s">
        <v>5526</v>
      </c>
      <c r="B3992">
        <v>3</v>
      </c>
      <c r="C3992">
        <v>11</v>
      </c>
      <c r="D3992">
        <v>2015</v>
      </c>
      <c r="E3992" t="s">
        <v>4497</v>
      </c>
      <c r="F3992" t="s">
        <v>30</v>
      </c>
      <c r="G3992" t="s">
        <v>3022</v>
      </c>
      <c r="H3992" t="s">
        <v>14</v>
      </c>
      <c r="I3992" t="s">
        <v>90</v>
      </c>
      <c r="J3992" t="s">
        <v>4512</v>
      </c>
      <c r="K3992" t="s">
        <v>26</v>
      </c>
      <c r="L3992">
        <v>286.34399999999999</v>
      </c>
    </row>
    <row r="3993" spans="1:12" x14ac:dyDescent="0.3">
      <c r="A3993" t="s">
        <v>5528</v>
      </c>
      <c r="B3993">
        <v>1</v>
      </c>
      <c r="C3993">
        <v>5</v>
      </c>
      <c r="D3993">
        <v>2016</v>
      </c>
      <c r="E3993" t="s">
        <v>197</v>
      </c>
      <c r="F3993" t="s">
        <v>30</v>
      </c>
      <c r="G3993" t="s">
        <v>652</v>
      </c>
      <c r="H3993" t="s">
        <v>23</v>
      </c>
      <c r="I3993" t="s">
        <v>15</v>
      </c>
      <c r="J3993" t="s">
        <v>2203</v>
      </c>
      <c r="K3993" t="s">
        <v>17</v>
      </c>
      <c r="L3993">
        <v>63.552</v>
      </c>
    </row>
    <row r="3994" spans="1:12" x14ac:dyDescent="0.3">
      <c r="A3994" t="s">
        <v>5528</v>
      </c>
      <c r="B3994">
        <v>1</v>
      </c>
      <c r="C3994">
        <v>5</v>
      </c>
      <c r="D3994">
        <v>2016</v>
      </c>
      <c r="E3994" t="s">
        <v>197</v>
      </c>
      <c r="F3994" t="s">
        <v>30</v>
      </c>
      <c r="G3994" t="s">
        <v>652</v>
      </c>
      <c r="H3994" t="s">
        <v>23</v>
      </c>
      <c r="I3994" t="s">
        <v>15</v>
      </c>
      <c r="J3994" t="s">
        <v>1749</v>
      </c>
      <c r="K3994" t="s">
        <v>26</v>
      </c>
      <c r="L3994">
        <v>41.375999999999998</v>
      </c>
    </row>
    <row r="3995" spans="1:12" x14ac:dyDescent="0.3">
      <c r="A3995" t="s">
        <v>5528</v>
      </c>
      <c r="B3995">
        <v>1</v>
      </c>
      <c r="C3995">
        <v>5</v>
      </c>
      <c r="D3995">
        <v>2016</v>
      </c>
      <c r="E3995" t="s">
        <v>197</v>
      </c>
      <c r="F3995" t="s">
        <v>30</v>
      </c>
      <c r="G3995" t="s">
        <v>652</v>
      </c>
      <c r="H3995" t="s">
        <v>23</v>
      </c>
      <c r="I3995" t="s">
        <v>15</v>
      </c>
      <c r="J3995" t="s">
        <v>2680</v>
      </c>
      <c r="K3995" t="s">
        <v>26</v>
      </c>
      <c r="L3995">
        <v>172.70400000000001</v>
      </c>
    </row>
    <row r="3996" spans="1:12" x14ac:dyDescent="0.3">
      <c r="A3996" t="s">
        <v>5529</v>
      </c>
      <c r="B3996">
        <v>8</v>
      </c>
      <c r="C3996">
        <v>3</v>
      </c>
      <c r="D3996">
        <v>2016</v>
      </c>
      <c r="E3996" t="s">
        <v>5274</v>
      </c>
      <c r="F3996" t="s">
        <v>30</v>
      </c>
      <c r="G3996" t="s">
        <v>5530</v>
      </c>
      <c r="H3996" t="s">
        <v>14</v>
      </c>
      <c r="I3996" t="s">
        <v>61</v>
      </c>
      <c r="J3996" t="s">
        <v>5056</v>
      </c>
      <c r="K3996" t="s">
        <v>17</v>
      </c>
      <c r="L3996">
        <v>512.94000000000005</v>
      </c>
    </row>
    <row r="3997" spans="1:12" x14ac:dyDescent="0.3">
      <c r="A3997" t="s">
        <v>5529</v>
      </c>
      <c r="B3997">
        <v>8</v>
      </c>
      <c r="C3997">
        <v>3</v>
      </c>
      <c r="D3997">
        <v>2016</v>
      </c>
      <c r="E3997" t="s">
        <v>5274</v>
      </c>
      <c r="F3997" t="s">
        <v>30</v>
      </c>
      <c r="G3997" t="s">
        <v>5530</v>
      </c>
      <c r="H3997" t="s">
        <v>14</v>
      </c>
      <c r="I3997" t="s">
        <v>61</v>
      </c>
      <c r="J3997" t="s">
        <v>3917</v>
      </c>
      <c r="K3997" t="s">
        <v>17</v>
      </c>
      <c r="L3997">
        <v>860.93</v>
      </c>
    </row>
    <row r="3998" spans="1:12" x14ac:dyDescent="0.3">
      <c r="A3998" t="s">
        <v>5529</v>
      </c>
      <c r="B3998">
        <v>8</v>
      </c>
      <c r="C3998">
        <v>3</v>
      </c>
      <c r="D3998">
        <v>2016</v>
      </c>
      <c r="E3998" t="s">
        <v>5274</v>
      </c>
      <c r="F3998" t="s">
        <v>30</v>
      </c>
      <c r="G3998" t="s">
        <v>5530</v>
      </c>
      <c r="H3998" t="s">
        <v>14</v>
      </c>
      <c r="I3998" t="s">
        <v>61</v>
      </c>
      <c r="J3998" t="s">
        <v>995</v>
      </c>
      <c r="K3998" t="s">
        <v>41</v>
      </c>
      <c r="L3998">
        <v>769.95</v>
      </c>
    </row>
    <row r="3999" spans="1:12" x14ac:dyDescent="0.3">
      <c r="A3999" t="s">
        <v>5529</v>
      </c>
      <c r="B3999">
        <v>8</v>
      </c>
      <c r="C3999">
        <v>3</v>
      </c>
      <c r="D3999">
        <v>2016</v>
      </c>
      <c r="E3999" t="s">
        <v>5274</v>
      </c>
      <c r="F3999" t="s">
        <v>30</v>
      </c>
      <c r="G3999" t="s">
        <v>5530</v>
      </c>
      <c r="H3999" t="s">
        <v>14</v>
      </c>
      <c r="I3999" t="s">
        <v>61</v>
      </c>
      <c r="J3999" t="s">
        <v>5531</v>
      </c>
      <c r="K3999" t="s">
        <v>26</v>
      </c>
      <c r="L3999">
        <v>14.98</v>
      </c>
    </row>
    <row r="4000" spans="1:12" x14ac:dyDescent="0.3">
      <c r="A4000" t="s">
        <v>5529</v>
      </c>
      <c r="B4000">
        <v>8</v>
      </c>
      <c r="C4000">
        <v>3</v>
      </c>
      <c r="D4000">
        <v>2016</v>
      </c>
      <c r="E4000" t="s">
        <v>5274</v>
      </c>
      <c r="F4000" t="s">
        <v>30</v>
      </c>
      <c r="G4000" t="s">
        <v>5530</v>
      </c>
      <c r="H4000" t="s">
        <v>14</v>
      </c>
      <c r="I4000" t="s">
        <v>61</v>
      </c>
      <c r="J4000" t="s">
        <v>4027</v>
      </c>
      <c r="K4000" t="s">
        <v>17</v>
      </c>
      <c r="L4000">
        <v>373.08</v>
      </c>
    </row>
    <row r="4001" spans="1:12" x14ac:dyDescent="0.3">
      <c r="A4001" t="s">
        <v>5532</v>
      </c>
      <c r="B4001">
        <v>17</v>
      </c>
      <c r="C4001">
        <v>7</v>
      </c>
      <c r="D4001">
        <v>2016</v>
      </c>
      <c r="E4001" t="s">
        <v>2958</v>
      </c>
      <c r="F4001" t="s">
        <v>12</v>
      </c>
      <c r="G4001" t="s">
        <v>1070</v>
      </c>
      <c r="H4001" t="s">
        <v>23</v>
      </c>
      <c r="I4001" t="s">
        <v>15</v>
      </c>
      <c r="J4001" t="s">
        <v>772</v>
      </c>
      <c r="K4001" t="s">
        <v>17</v>
      </c>
      <c r="L4001">
        <v>231.92</v>
      </c>
    </row>
    <row r="4002" spans="1:12" x14ac:dyDescent="0.3">
      <c r="A4002" t="s">
        <v>5533</v>
      </c>
      <c r="B4002">
        <v>11</v>
      </c>
      <c r="C4002">
        <v>10</v>
      </c>
      <c r="D4002">
        <v>2015</v>
      </c>
      <c r="E4002" t="s">
        <v>245</v>
      </c>
      <c r="F4002" t="s">
        <v>30</v>
      </c>
      <c r="G4002" t="s">
        <v>4538</v>
      </c>
      <c r="H4002" t="s">
        <v>60</v>
      </c>
      <c r="I4002" t="s">
        <v>24</v>
      </c>
      <c r="J4002" t="s">
        <v>3474</v>
      </c>
      <c r="K4002" t="s">
        <v>17</v>
      </c>
      <c r="L4002">
        <v>63.47</v>
      </c>
    </row>
    <row r="4003" spans="1:12" x14ac:dyDescent="0.3">
      <c r="A4003" t="s">
        <v>5533</v>
      </c>
      <c r="B4003">
        <v>11</v>
      </c>
      <c r="C4003">
        <v>10</v>
      </c>
      <c r="D4003">
        <v>2015</v>
      </c>
      <c r="E4003" t="s">
        <v>245</v>
      </c>
      <c r="F4003" t="s">
        <v>30</v>
      </c>
      <c r="G4003" t="s">
        <v>4538</v>
      </c>
      <c r="H4003" t="s">
        <v>60</v>
      </c>
      <c r="I4003" t="s">
        <v>24</v>
      </c>
      <c r="J4003" t="s">
        <v>5534</v>
      </c>
      <c r="K4003" t="s">
        <v>41</v>
      </c>
      <c r="L4003">
        <v>345</v>
      </c>
    </row>
    <row r="4004" spans="1:12" x14ac:dyDescent="0.3">
      <c r="A4004" t="s">
        <v>5535</v>
      </c>
      <c r="B4004">
        <v>3</v>
      </c>
      <c r="C4004">
        <v>3</v>
      </c>
      <c r="D4004">
        <v>2017</v>
      </c>
      <c r="E4004" t="s">
        <v>2349</v>
      </c>
      <c r="F4004" t="s">
        <v>30</v>
      </c>
      <c r="G4004" t="s">
        <v>2660</v>
      </c>
      <c r="H4004" t="s">
        <v>14</v>
      </c>
      <c r="I4004" t="s">
        <v>61</v>
      </c>
      <c r="J4004" t="s">
        <v>957</v>
      </c>
      <c r="K4004" t="s">
        <v>17</v>
      </c>
      <c r="L4004">
        <v>637.89599999999996</v>
      </c>
    </row>
    <row r="4005" spans="1:12" x14ac:dyDescent="0.3">
      <c r="A4005" t="s">
        <v>5535</v>
      </c>
      <c r="B4005">
        <v>3</v>
      </c>
      <c r="C4005">
        <v>3</v>
      </c>
      <c r="D4005">
        <v>2017</v>
      </c>
      <c r="E4005" t="s">
        <v>2349</v>
      </c>
      <c r="F4005" t="s">
        <v>30</v>
      </c>
      <c r="G4005" t="s">
        <v>2660</v>
      </c>
      <c r="H4005" t="s">
        <v>14</v>
      </c>
      <c r="I4005" t="s">
        <v>61</v>
      </c>
      <c r="J4005" t="s">
        <v>5536</v>
      </c>
      <c r="K4005" t="s">
        <v>41</v>
      </c>
      <c r="L4005">
        <v>287.91000000000003</v>
      </c>
    </row>
    <row r="4006" spans="1:12" x14ac:dyDescent="0.3">
      <c r="A4006" t="s">
        <v>5535</v>
      </c>
      <c r="B4006">
        <v>3</v>
      </c>
      <c r="C4006">
        <v>3</v>
      </c>
      <c r="D4006">
        <v>2017</v>
      </c>
      <c r="E4006" t="s">
        <v>2349</v>
      </c>
      <c r="F4006" t="s">
        <v>30</v>
      </c>
      <c r="G4006" t="s">
        <v>2660</v>
      </c>
      <c r="H4006" t="s">
        <v>14</v>
      </c>
      <c r="I4006" t="s">
        <v>61</v>
      </c>
      <c r="J4006" t="s">
        <v>1064</v>
      </c>
      <c r="K4006" t="s">
        <v>26</v>
      </c>
      <c r="L4006">
        <v>36.6</v>
      </c>
    </row>
    <row r="4007" spans="1:12" x14ac:dyDescent="0.3">
      <c r="A4007" t="s">
        <v>5537</v>
      </c>
      <c r="B4007">
        <v>10</v>
      </c>
      <c r="C4007">
        <v>12</v>
      </c>
      <c r="D4007">
        <v>2016</v>
      </c>
      <c r="E4007" t="s">
        <v>1833</v>
      </c>
      <c r="F4007" t="s">
        <v>30</v>
      </c>
      <c r="G4007" t="s">
        <v>5538</v>
      </c>
      <c r="H4007" t="s">
        <v>14</v>
      </c>
      <c r="I4007" t="s">
        <v>15</v>
      </c>
      <c r="J4007" t="s">
        <v>4146</v>
      </c>
      <c r="K4007" t="s">
        <v>26</v>
      </c>
      <c r="L4007">
        <v>1.78</v>
      </c>
    </row>
    <row r="4008" spans="1:12" x14ac:dyDescent="0.3">
      <c r="A4008" t="s">
        <v>5537</v>
      </c>
      <c r="B4008">
        <v>10</v>
      </c>
      <c r="C4008">
        <v>12</v>
      </c>
      <c r="D4008">
        <v>2016</v>
      </c>
      <c r="E4008" t="s">
        <v>1833</v>
      </c>
      <c r="F4008" t="s">
        <v>30</v>
      </c>
      <c r="G4008" t="s">
        <v>5538</v>
      </c>
      <c r="H4008" t="s">
        <v>14</v>
      </c>
      <c r="I4008" t="s">
        <v>15</v>
      </c>
      <c r="J4008" t="s">
        <v>4611</v>
      </c>
      <c r="K4008" t="s">
        <v>26</v>
      </c>
      <c r="L4008">
        <v>25.92</v>
      </c>
    </row>
    <row r="4009" spans="1:12" x14ac:dyDescent="0.3">
      <c r="A4009" t="s">
        <v>5537</v>
      </c>
      <c r="B4009">
        <v>10</v>
      </c>
      <c r="C4009">
        <v>12</v>
      </c>
      <c r="D4009">
        <v>2016</v>
      </c>
      <c r="E4009" t="s">
        <v>1833</v>
      </c>
      <c r="F4009" t="s">
        <v>30</v>
      </c>
      <c r="G4009" t="s">
        <v>5538</v>
      </c>
      <c r="H4009" t="s">
        <v>14</v>
      </c>
      <c r="I4009" t="s">
        <v>15</v>
      </c>
      <c r="J4009" t="s">
        <v>5539</v>
      </c>
      <c r="K4009" t="s">
        <v>41</v>
      </c>
      <c r="L4009">
        <v>101.94</v>
      </c>
    </row>
    <row r="4010" spans="1:12" x14ac:dyDescent="0.3">
      <c r="A4010" t="s">
        <v>5540</v>
      </c>
      <c r="B4010">
        <v>18</v>
      </c>
      <c r="C4010">
        <v>12</v>
      </c>
      <c r="D4010">
        <v>2016</v>
      </c>
      <c r="E4010" t="s">
        <v>1153</v>
      </c>
      <c r="F4010" t="s">
        <v>30</v>
      </c>
      <c r="G4010" t="s">
        <v>931</v>
      </c>
      <c r="H4010" t="s">
        <v>23</v>
      </c>
      <c r="I4010" t="s">
        <v>24</v>
      </c>
      <c r="J4010" t="s">
        <v>2993</v>
      </c>
      <c r="K4010" t="s">
        <v>26</v>
      </c>
      <c r="L4010">
        <v>6.8479999999999999</v>
      </c>
    </row>
    <row r="4011" spans="1:12" x14ac:dyDescent="0.3">
      <c r="A4011" t="s">
        <v>5541</v>
      </c>
      <c r="B4011">
        <v>1</v>
      </c>
      <c r="C4011">
        <v>1</v>
      </c>
      <c r="D4011">
        <v>2018</v>
      </c>
      <c r="E4011" t="s">
        <v>4598</v>
      </c>
      <c r="F4011" t="s">
        <v>30</v>
      </c>
      <c r="G4011" t="s">
        <v>365</v>
      </c>
      <c r="H4011" t="s">
        <v>14</v>
      </c>
      <c r="I4011" t="s">
        <v>24</v>
      </c>
      <c r="J4011" t="s">
        <v>5542</v>
      </c>
      <c r="K4011" t="s">
        <v>17</v>
      </c>
      <c r="L4011">
        <v>474.43</v>
      </c>
    </row>
    <row r="4012" spans="1:12" x14ac:dyDescent="0.3">
      <c r="A4012" t="s">
        <v>5543</v>
      </c>
      <c r="B4012">
        <v>21</v>
      </c>
      <c r="C4012">
        <v>11</v>
      </c>
      <c r="D4012">
        <v>2018</v>
      </c>
      <c r="E4012" t="s">
        <v>1373</v>
      </c>
      <c r="F4012" t="s">
        <v>119</v>
      </c>
      <c r="G4012" t="s">
        <v>4965</v>
      </c>
      <c r="H4012" t="s">
        <v>14</v>
      </c>
      <c r="I4012" t="s">
        <v>90</v>
      </c>
      <c r="J4012" t="s">
        <v>1489</v>
      </c>
      <c r="K4012" t="s">
        <v>26</v>
      </c>
      <c r="L4012">
        <v>8.4480000000000004</v>
      </c>
    </row>
    <row r="4013" spans="1:12" x14ac:dyDescent="0.3">
      <c r="A4013" t="s">
        <v>5543</v>
      </c>
      <c r="B4013">
        <v>21</v>
      </c>
      <c r="C4013">
        <v>11</v>
      </c>
      <c r="D4013">
        <v>2018</v>
      </c>
      <c r="E4013" t="s">
        <v>1373</v>
      </c>
      <c r="F4013" t="s">
        <v>119</v>
      </c>
      <c r="G4013" t="s">
        <v>4965</v>
      </c>
      <c r="H4013" t="s">
        <v>14</v>
      </c>
      <c r="I4013" t="s">
        <v>90</v>
      </c>
      <c r="J4013" t="s">
        <v>1645</v>
      </c>
      <c r="K4013" t="s">
        <v>26</v>
      </c>
      <c r="L4013">
        <v>39.295999999999999</v>
      </c>
    </row>
    <row r="4014" spans="1:12" x14ac:dyDescent="0.3">
      <c r="A4014" t="s">
        <v>5544</v>
      </c>
      <c r="B4014">
        <v>22</v>
      </c>
      <c r="C4014">
        <v>12</v>
      </c>
      <c r="D4014">
        <v>2016</v>
      </c>
      <c r="E4014" t="s">
        <v>124</v>
      </c>
      <c r="F4014" t="s">
        <v>30</v>
      </c>
      <c r="G4014" t="s">
        <v>2906</v>
      </c>
      <c r="H4014" t="s">
        <v>60</v>
      </c>
      <c r="I4014" t="s">
        <v>61</v>
      </c>
      <c r="J4014" t="s">
        <v>2332</v>
      </c>
      <c r="K4014" t="s">
        <v>26</v>
      </c>
      <c r="L4014">
        <v>17.12</v>
      </c>
    </row>
    <row r="4015" spans="1:12" x14ac:dyDescent="0.3">
      <c r="A4015" t="s">
        <v>5545</v>
      </c>
      <c r="B4015">
        <v>23</v>
      </c>
      <c r="C4015">
        <v>8</v>
      </c>
      <c r="D4015">
        <v>2016</v>
      </c>
      <c r="E4015" t="s">
        <v>1589</v>
      </c>
      <c r="F4015" t="s">
        <v>30</v>
      </c>
      <c r="G4015" t="s">
        <v>4504</v>
      </c>
      <c r="H4015" t="s">
        <v>14</v>
      </c>
      <c r="I4015" t="s">
        <v>15</v>
      </c>
      <c r="J4015" t="s">
        <v>3367</v>
      </c>
      <c r="K4015" t="s">
        <v>26</v>
      </c>
      <c r="L4015">
        <v>542.94000000000005</v>
      </c>
    </row>
    <row r="4016" spans="1:12" x14ac:dyDescent="0.3">
      <c r="A4016" t="s">
        <v>5545</v>
      </c>
      <c r="B4016">
        <v>23</v>
      </c>
      <c r="C4016">
        <v>8</v>
      </c>
      <c r="D4016">
        <v>2016</v>
      </c>
      <c r="E4016" t="s">
        <v>1589</v>
      </c>
      <c r="F4016" t="s">
        <v>30</v>
      </c>
      <c r="G4016" t="s">
        <v>4504</v>
      </c>
      <c r="H4016" t="s">
        <v>14</v>
      </c>
      <c r="I4016" t="s">
        <v>15</v>
      </c>
      <c r="J4016" t="s">
        <v>3640</v>
      </c>
      <c r="K4016" t="s">
        <v>26</v>
      </c>
      <c r="L4016">
        <v>8.64</v>
      </c>
    </row>
    <row r="4017" spans="1:12" x14ac:dyDescent="0.3">
      <c r="A4017" t="s">
        <v>5545</v>
      </c>
      <c r="B4017">
        <v>23</v>
      </c>
      <c r="C4017">
        <v>8</v>
      </c>
      <c r="D4017">
        <v>2016</v>
      </c>
      <c r="E4017" t="s">
        <v>1589</v>
      </c>
      <c r="F4017" t="s">
        <v>30</v>
      </c>
      <c r="G4017" t="s">
        <v>4504</v>
      </c>
      <c r="H4017" t="s">
        <v>14</v>
      </c>
      <c r="I4017" t="s">
        <v>15</v>
      </c>
      <c r="J4017" t="s">
        <v>4475</v>
      </c>
      <c r="K4017" t="s">
        <v>26</v>
      </c>
      <c r="L4017">
        <v>193.8</v>
      </c>
    </row>
    <row r="4018" spans="1:12" x14ac:dyDescent="0.3">
      <c r="A4018" t="s">
        <v>5545</v>
      </c>
      <c r="B4018">
        <v>23</v>
      </c>
      <c r="C4018">
        <v>8</v>
      </c>
      <c r="D4018">
        <v>2016</v>
      </c>
      <c r="E4018" t="s">
        <v>1589</v>
      </c>
      <c r="F4018" t="s">
        <v>30</v>
      </c>
      <c r="G4018" t="s">
        <v>4504</v>
      </c>
      <c r="H4018" t="s">
        <v>14</v>
      </c>
      <c r="I4018" t="s">
        <v>15</v>
      </c>
      <c r="J4018" t="s">
        <v>3401</v>
      </c>
      <c r="K4018" t="s">
        <v>26</v>
      </c>
      <c r="L4018">
        <v>21.4</v>
      </c>
    </row>
    <row r="4019" spans="1:12" x14ac:dyDescent="0.3">
      <c r="A4019" t="s">
        <v>5545</v>
      </c>
      <c r="B4019">
        <v>23</v>
      </c>
      <c r="C4019">
        <v>8</v>
      </c>
      <c r="D4019">
        <v>2016</v>
      </c>
      <c r="E4019" t="s">
        <v>1589</v>
      </c>
      <c r="F4019" t="s">
        <v>30</v>
      </c>
      <c r="G4019" t="s">
        <v>4504</v>
      </c>
      <c r="H4019" t="s">
        <v>14</v>
      </c>
      <c r="I4019" t="s">
        <v>15</v>
      </c>
      <c r="J4019" t="s">
        <v>5546</v>
      </c>
      <c r="K4019" t="s">
        <v>26</v>
      </c>
      <c r="L4019">
        <v>97.88</v>
      </c>
    </row>
    <row r="4020" spans="1:12" x14ac:dyDescent="0.3">
      <c r="A4020" t="s">
        <v>5545</v>
      </c>
      <c r="B4020">
        <v>23</v>
      </c>
      <c r="C4020">
        <v>8</v>
      </c>
      <c r="D4020">
        <v>2016</v>
      </c>
      <c r="E4020" t="s">
        <v>1589</v>
      </c>
      <c r="F4020" t="s">
        <v>30</v>
      </c>
      <c r="G4020" t="s">
        <v>4504</v>
      </c>
      <c r="H4020" t="s">
        <v>14</v>
      </c>
      <c r="I4020" t="s">
        <v>15</v>
      </c>
      <c r="J4020" t="s">
        <v>3443</v>
      </c>
      <c r="K4020" t="s">
        <v>41</v>
      </c>
      <c r="L4020">
        <v>251.91</v>
      </c>
    </row>
    <row r="4021" spans="1:12" x14ac:dyDescent="0.3">
      <c r="A4021" t="s">
        <v>5545</v>
      </c>
      <c r="B4021">
        <v>23</v>
      </c>
      <c r="C4021">
        <v>8</v>
      </c>
      <c r="D4021">
        <v>2016</v>
      </c>
      <c r="E4021" t="s">
        <v>1589</v>
      </c>
      <c r="F4021" t="s">
        <v>30</v>
      </c>
      <c r="G4021" t="s">
        <v>4504</v>
      </c>
      <c r="H4021" t="s">
        <v>14</v>
      </c>
      <c r="I4021" t="s">
        <v>15</v>
      </c>
      <c r="J4021" t="s">
        <v>85</v>
      </c>
      <c r="K4021" t="s">
        <v>26</v>
      </c>
      <c r="L4021">
        <v>25.86</v>
      </c>
    </row>
    <row r="4022" spans="1:12" x14ac:dyDescent="0.3">
      <c r="A4022" t="s">
        <v>5547</v>
      </c>
      <c r="B4022">
        <v>22</v>
      </c>
      <c r="C4022">
        <v>6</v>
      </c>
      <c r="D4022">
        <v>2015</v>
      </c>
      <c r="E4022" t="s">
        <v>4032</v>
      </c>
      <c r="F4022" t="s">
        <v>30</v>
      </c>
      <c r="G4022" t="s">
        <v>5548</v>
      </c>
      <c r="H4022" t="s">
        <v>14</v>
      </c>
      <c r="I4022" t="s">
        <v>90</v>
      </c>
      <c r="J4022" t="s">
        <v>510</v>
      </c>
      <c r="K4022" t="s">
        <v>17</v>
      </c>
      <c r="L4022">
        <v>170.05799999999999</v>
      </c>
    </row>
    <row r="4023" spans="1:12" x14ac:dyDescent="0.3">
      <c r="A4023" t="s">
        <v>5547</v>
      </c>
      <c r="B4023">
        <v>22</v>
      </c>
      <c r="C4023">
        <v>6</v>
      </c>
      <c r="D4023">
        <v>2015</v>
      </c>
      <c r="E4023" t="s">
        <v>4032</v>
      </c>
      <c r="F4023" t="s">
        <v>30</v>
      </c>
      <c r="G4023" t="s">
        <v>5548</v>
      </c>
      <c r="H4023" t="s">
        <v>14</v>
      </c>
      <c r="I4023" t="s">
        <v>90</v>
      </c>
      <c r="J4023" t="s">
        <v>135</v>
      </c>
      <c r="K4023" t="s">
        <v>41</v>
      </c>
      <c r="L4023">
        <v>82.781999999999996</v>
      </c>
    </row>
    <row r="4024" spans="1:12" x14ac:dyDescent="0.3">
      <c r="A4024" t="s">
        <v>5547</v>
      </c>
      <c r="B4024">
        <v>22</v>
      </c>
      <c r="C4024">
        <v>6</v>
      </c>
      <c r="D4024">
        <v>2015</v>
      </c>
      <c r="E4024" t="s">
        <v>4032</v>
      </c>
      <c r="F4024" t="s">
        <v>30</v>
      </c>
      <c r="G4024" t="s">
        <v>5548</v>
      </c>
      <c r="H4024" t="s">
        <v>14</v>
      </c>
      <c r="I4024" t="s">
        <v>90</v>
      </c>
      <c r="J4024" t="s">
        <v>18</v>
      </c>
      <c r="K4024" t="s">
        <v>17</v>
      </c>
      <c r="L4024">
        <v>853.93</v>
      </c>
    </row>
    <row r="4025" spans="1:12" x14ac:dyDescent="0.3">
      <c r="A4025" t="s">
        <v>5549</v>
      </c>
      <c r="B4025">
        <v>27</v>
      </c>
      <c r="C4025">
        <v>10</v>
      </c>
      <c r="D4025">
        <v>2018</v>
      </c>
      <c r="E4025" t="s">
        <v>5415</v>
      </c>
      <c r="F4025" t="s">
        <v>119</v>
      </c>
      <c r="G4025" t="s">
        <v>5120</v>
      </c>
      <c r="H4025" t="s">
        <v>23</v>
      </c>
      <c r="I4025" t="s">
        <v>24</v>
      </c>
      <c r="J4025" t="s">
        <v>3737</v>
      </c>
      <c r="K4025" t="s">
        <v>17</v>
      </c>
      <c r="L4025">
        <v>556.66499999999996</v>
      </c>
    </row>
    <row r="4026" spans="1:12" x14ac:dyDescent="0.3">
      <c r="A4026" t="s">
        <v>5549</v>
      </c>
      <c r="B4026">
        <v>27</v>
      </c>
      <c r="C4026">
        <v>10</v>
      </c>
      <c r="D4026">
        <v>2018</v>
      </c>
      <c r="E4026" t="s">
        <v>5415</v>
      </c>
      <c r="F4026" t="s">
        <v>119</v>
      </c>
      <c r="G4026" t="s">
        <v>5120</v>
      </c>
      <c r="H4026" t="s">
        <v>23</v>
      </c>
      <c r="I4026" t="s">
        <v>24</v>
      </c>
      <c r="J4026" t="s">
        <v>5550</v>
      </c>
      <c r="K4026" t="s">
        <v>41</v>
      </c>
      <c r="L4026">
        <v>95.84</v>
      </c>
    </row>
    <row r="4027" spans="1:12" x14ac:dyDescent="0.3">
      <c r="A4027" t="s">
        <v>5551</v>
      </c>
      <c r="B4027">
        <v>11</v>
      </c>
      <c r="C4027">
        <v>8</v>
      </c>
      <c r="D4027">
        <v>2018</v>
      </c>
      <c r="E4027" t="s">
        <v>4645</v>
      </c>
      <c r="F4027" t="s">
        <v>119</v>
      </c>
      <c r="G4027" t="s">
        <v>1509</v>
      </c>
      <c r="H4027" t="s">
        <v>23</v>
      </c>
      <c r="I4027" t="s">
        <v>61</v>
      </c>
      <c r="J4027" t="s">
        <v>4002</v>
      </c>
      <c r="K4027" t="s">
        <v>26</v>
      </c>
      <c r="L4027">
        <v>29.664000000000001</v>
      </c>
    </row>
    <row r="4028" spans="1:12" x14ac:dyDescent="0.3">
      <c r="A4028" t="s">
        <v>5551</v>
      </c>
      <c r="B4028">
        <v>11</v>
      </c>
      <c r="C4028">
        <v>8</v>
      </c>
      <c r="D4028">
        <v>2018</v>
      </c>
      <c r="E4028" t="s">
        <v>4645</v>
      </c>
      <c r="F4028" t="s">
        <v>119</v>
      </c>
      <c r="G4028" t="s">
        <v>1509</v>
      </c>
      <c r="H4028" t="s">
        <v>23</v>
      </c>
      <c r="I4028" t="s">
        <v>61</v>
      </c>
      <c r="J4028" t="s">
        <v>3686</v>
      </c>
      <c r="K4028" t="s">
        <v>26</v>
      </c>
      <c r="L4028">
        <v>9.1839999999999993</v>
      </c>
    </row>
    <row r="4029" spans="1:12" x14ac:dyDescent="0.3">
      <c r="A4029" t="s">
        <v>5551</v>
      </c>
      <c r="B4029">
        <v>11</v>
      </c>
      <c r="C4029">
        <v>8</v>
      </c>
      <c r="D4029">
        <v>2018</v>
      </c>
      <c r="E4029" t="s">
        <v>4645</v>
      </c>
      <c r="F4029" t="s">
        <v>119</v>
      </c>
      <c r="G4029" t="s">
        <v>1509</v>
      </c>
      <c r="H4029" t="s">
        <v>23</v>
      </c>
      <c r="I4029" t="s">
        <v>61</v>
      </c>
      <c r="J4029" t="s">
        <v>1920</v>
      </c>
      <c r="K4029" t="s">
        <v>41</v>
      </c>
      <c r="L4029">
        <v>153.584</v>
      </c>
    </row>
    <row r="4030" spans="1:12" x14ac:dyDescent="0.3">
      <c r="A4030" t="s">
        <v>5551</v>
      </c>
      <c r="B4030">
        <v>11</v>
      </c>
      <c r="C4030">
        <v>8</v>
      </c>
      <c r="D4030">
        <v>2018</v>
      </c>
      <c r="E4030" t="s">
        <v>4645</v>
      </c>
      <c r="F4030" t="s">
        <v>119</v>
      </c>
      <c r="G4030" t="s">
        <v>1509</v>
      </c>
      <c r="H4030" t="s">
        <v>23</v>
      </c>
      <c r="I4030" t="s">
        <v>61</v>
      </c>
      <c r="J4030" t="s">
        <v>3788</v>
      </c>
      <c r="K4030" t="s">
        <v>26</v>
      </c>
      <c r="L4030">
        <v>12.864000000000001</v>
      </c>
    </row>
    <row r="4031" spans="1:12" x14ac:dyDescent="0.3">
      <c r="A4031" t="s">
        <v>5552</v>
      </c>
      <c r="B4031">
        <v>24</v>
      </c>
      <c r="C4031">
        <v>12</v>
      </c>
      <c r="D4031">
        <v>2018</v>
      </c>
      <c r="E4031" t="s">
        <v>724</v>
      </c>
      <c r="F4031" t="s">
        <v>30</v>
      </c>
      <c r="G4031" t="s">
        <v>2461</v>
      </c>
      <c r="H4031" t="s">
        <v>14</v>
      </c>
      <c r="I4031" t="s">
        <v>15</v>
      </c>
      <c r="J4031" t="s">
        <v>2842</v>
      </c>
      <c r="K4031" t="s">
        <v>41</v>
      </c>
      <c r="L4031">
        <v>479.97</v>
      </c>
    </row>
    <row r="4032" spans="1:12" x14ac:dyDescent="0.3">
      <c r="A4032" t="s">
        <v>5552</v>
      </c>
      <c r="B4032">
        <v>24</v>
      </c>
      <c r="C4032">
        <v>12</v>
      </c>
      <c r="D4032">
        <v>2018</v>
      </c>
      <c r="E4032" t="s">
        <v>724</v>
      </c>
      <c r="F4032" t="s">
        <v>30</v>
      </c>
      <c r="G4032" t="s">
        <v>2461</v>
      </c>
      <c r="H4032" t="s">
        <v>14</v>
      </c>
      <c r="I4032" t="s">
        <v>15</v>
      </c>
      <c r="J4032" t="s">
        <v>4204</v>
      </c>
      <c r="K4032" t="s">
        <v>17</v>
      </c>
      <c r="L4032">
        <v>232.88</v>
      </c>
    </row>
    <row r="4033" spans="1:12" x14ac:dyDescent="0.3">
      <c r="A4033" t="s">
        <v>5553</v>
      </c>
      <c r="B4033">
        <v>26</v>
      </c>
      <c r="C4033">
        <v>9</v>
      </c>
      <c r="D4033">
        <v>2017</v>
      </c>
      <c r="E4033" t="s">
        <v>2401</v>
      </c>
      <c r="F4033" t="s">
        <v>30</v>
      </c>
      <c r="G4033" t="s">
        <v>126</v>
      </c>
      <c r="H4033" t="s">
        <v>60</v>
      </c>
      <c r="I4033" t="s">
        <v>24</v>
      </c>
      <c r="J4033" t="s">
        <v>1863</v>
      </c>
      <c r="K4033" t="s">
        <v>26</v>
      </c>
      <c r="L4033">
        <v>236.88</v>
      </c>
    </row>
    <row r="4034" spans="1:12" x14ac:dyDescent="0.3">
      <c r="A4034" t="s">
        <v>5553</v>
      </c>
      <c r="B4034">
        <v>26</v>
      </c>
      <c r="C4034">
        <v>9</v>
      </c>
      <c r="D4034">
        <v>2017</v>
      </c>
      <c r="E4034" t="s">
        <v>2401</v>
      </c>
      <c r="F4034" t="s">
        <v>30</v>
      </c>
      <c r="G4034" t="s">
        <v>126</v>
      </c>
      <c r="H4034" t="s">
        <v>60</v>
      </c>
      <c r="I4034" t="s">
        <v>24</v>
      </c>
      <c r="J4034" t="s">
        <v>316</v>
      </c>
      <c r="K4034" t="s">
        <v>26</v>
      </c>
      <c r="L4034">
        <v>29.9</v>
      </c>
    </row>
    <row r="4035" spans="1:12" x14ac:dyDescent="0.3">
      <c r="A4035" t="s">
        <v>5553</v>
      </c>
      <c r="B4035">
        <v>26</v>
      </c>
      <c r="C4035">
        <v>9</v>
      </c>
      <c r="D4035">
        <v>2017</v>
      </c>
      <c r="E4035" t="s">
        <v>2401</v>
      </c>
      <c r="F4035" t="s">
        <v>30</v>
      </c>
      <c r="G4035" t="s">
        <v>126</v>
      </c>
      <c r="H4035" t="s">
        <v>60</v>
      </c>
      <c r="I4035" t="s">
        <v>24</v>
      </c>
      <c r="J4035" t="s">
        <v>3242</v>
      </c>
      <c r="K4035" t="s">
        <v>41</v>
      </c>
      <c r="L4035">
        <v>100</v>
      </c>
    </row>
    <row r="4036" spans="1:12" x14ac:dyDescent="0.3">
      <c r="A4036" t="s">
        <v>5554</v>
      </c>
      <c r="B4036">
        <v>12</v>
      </c>
      <c r="C4036">
        <v>12</v>
      </c>
      <c r="D4036">
        <v>2017</v>
      </c>
      <c r="E4036" t="s">
        <v>2713</v>
      </c>
      <c r="F4036" t="s">
        <v>930</v>
      </c>
      <c r="G4036" t="s">
        <v>3103</v>
      </c>
      <c r="H4036" t="s">
        <v>23</v>
      </c>
      <c r="I4036" t="s">
        <v>90</v>
      </c>
      <c r="J4036" t="s">
        <v>1001</v>
      </c>
      <c r="K4036" t="s">
        <v>26</v>
      </c>
      <c r="L4036">
        <v>18.693000000000001</v>
      </c>
    </row>
    <row r="4037" spans="1:12" x14ac:dyDescent="0.3">
      <c r="A4037" t="s">
        <v>5554</v>
      </c>
      <c r="B4037">
        <v>12</v>
      </c>
      <c r="C4037">
        <v>12</v>
      </c>
      <c r="D4037">
        <v>2017</v>
      </c>
      <c r="E4037" t="s">
        <v>2713</v>
      </c>
      <c r="F4037" t="s">
        <v>930</v>
      </c>
      <c r="G4037" t="s">
        <v>3103</v>
      </c>
      <c r="H4037" t="s">
        <v>23</v>
      </c>
      <c r="I4037" t="s">
        <v>90</v>
      </c>
      <c r="J4037" t="s">
        <v>1208</v>
      </c>
      <c r="K4037" t="s">
        <v>41</v>
      </c>
      <c r="L4037">
        <v>383.952</v>
      </c>
    </row>
    <row r="4038" spans="1:12" x14ac:dyDescent="0.3">
      <c r="A4038" t="s">
        <v>5555</v>
      </c>
      <c r="B4038">
        <v>28</v>
      </c>
      <c r="C4038">
        <v>12</v>
      </c>
      <c r="D4038">
        <v>2016</v>
      </c>
      <c r="E4038" t="s">
        <v>4925</v>
      </c>
      <c r="F4038" t="s">
        <v>30</v>
      </c>
      <c r="G4038" t="s">
        <v>4504</v>
      </c>
      <c r="H4038" t="s">
        <v>14</v>
      </c>
      <c r="I4038" t="s">
        <v>61</v>
      </c>
      <c r="J4038" t="s">
        <v>3046</v>
      </c>
      <c r="K4038" t="s">
        <v>26</v>
      </c>
      <c r="L4038">
        <v>24.815999999999999</v>
      </c>
    </row>
    <row r="4039" spans="1:12" x14ac:dyDescent="0.3">
      <c r="A4039" t="s">
        <v>5556</v>
      </c>
      <c r="B4039">
        <v>29</v>
      </c>
      <c r="C4039">
        <v>12</v>
      </c>
      <c r="D4039">
        <v>2015</v>
      </c>
      <c r="E4039" t="s">
        <v>606</v>
      </c>
      <c r="F4039" t="s">
        <v>30</v>
      </c>
      <c r="G4039" t="s">
        <v>1799</v>
      </c>
      <c r="H4039" t="s">
        <v>23</v>
      </c>
      <c r="I4039" t="s">
        <v>24</v>
      </c>
      <c r="J4039" t="s">
        <v>4766</v>
      </c>
      <c r="K4039" t="s">
        <v>17</v>
      </c>
      <c r="L4039">
        <v>24.9</v>
      </c>
    </row>
    <row r="4040" spans="1:12" x14ac:dyDescent="0.3">
      <c r="A4040" t="s">
        <v>5556</v>
      </c>
      <c r="B4040">
        <v>29</v>
      </c>
      <c r="C4040">
        <v>12</v>
      </c>
      <c r="D4040">
        <v>2015</v>
      </c>
      <c r="E4040" t="s">
        <v>606</v>
      </c>
      <c r="F4040" t="s">
        <v>30</v>
      </c>
      <c r="G4040" t="s">
        <v>1799</v>
      </c>
      <c r="H4040" t="s">
        <v>23</v>
      </c>
      <c r="I4040" t="s">
        <v>24</v>
      </c>
      <c r="J4040" t="s">
        <v>3540</v>
      </c>
      <c r="K4040" t="s">
        <v>26</v>
      </c>
      <c r="L4040">
        <v>21.12</v>
      </c>
    </row>
    <row r="4041" spans="1:12" x14ac:dyDescent="0.3">
      <c r="A4041" t="s">
        <v>5556</v>
      </c>
      <c r="B4041">
        <v>29</v>
      </c>
      <c r="C4041">
        <v>12</v>
      </c>
      <c r="D4041">
        <v>2015</v>
      </c>
      <c r="E4041" t="s">
        <v>606</v>
      </c>
      <c r="F4041" t="s">
        <v>30</v>
      </c>
      <c r="G4041" t="s">
        <v>1799</v>
      </c>
      <c r="H4041" t="s">
        <v>23</v>
      </c>
      <c r="I4041" t="s">
        <v>24</v>
      </c>
      <c r="J4041" t="s">
        <v>2842</v>
      </c>
      <c r="K4041" t="s">
        <v>41</v>
      </c>
      <c r="L4041">
        <v>767.952</v>
      </c>
    </row>
    <row r="4042" spans="1:12" x14ac:dyDescent="0.3">
      <c r="A4042" t="s">
        <v>5556</v>
      </c>
      <c r="B4042">
        <v>29</v>
      </c>
      <c r="C4042">
        <v>12</v>
      </c>
      <c r="D4042">
        <v>2015</v>
      </c>
      <c r="E4042" t="s">
        <v>606</v>
      </c>
      <c r="F4042" t="s">
        <v>30</v>
      </c>
      <c r="G4042" t="s">
        <v>1799</v>
      </c>
      <c r="H4042" t="s">
        <v>23</v>
      </c>
      <c r="I4042" t="s">
        <v>24</v>
      </c>
      <c r="J4042" t="s">
        <v>1626</v>
      </c>
      <c r="K4042" t="s">
        <v>26</v>
      </c>
      <c r="L4042">
        <v>14.352</v>
      </c>
    </row>
    <row r="4043" spans="1:12" x14ac:dyDescent="0.3">
      <c r="A4043" t="s">
        <v>5556</v>
      </c>
      <c r="B4043">
        <v>29</v>
      </c>
      <c r="C4043">
        <v>12</v>
      </c>
      <c r="D4043">
        <v>2015</v>
      </c>
      <c r="E4043" t="s">
        <v>606</v>
      </c>
      <c r="F4043" t="s">
        <v>30</v>
      </c>
      <c r="G4043" t="s">
        <v>1799</v>
      </c>
      <c r="H4043" t="s">
        <v>23</v>
      </c>
      <c r="I4043" t="s">
        <v>24</v>
      </c>
      <c r="J4043" t="s">
        <v>1468</v>
      </c>
      <c r="K4043" t="s">
        <v>41</v>
      </c>
      <c r="L4043">
        <v>191.976</v>
      </c>
    </row>
    <row r="4044" spans="1:12" x14ac:dyDescent="0.3">
      <c r="A4044" t="s">
        <v>5556</v>
      </c>
      <c r="B4044">
        <v>29</v>
      </c>
      <c r="C4044">
        <v>12</v>
      </c>
      <c r="D4044">
        <v>2015</v>
      </c>
      <c r="E4044" t="s">
        <v>606</v>
      </c>
      <c r="F4044" t="s">
        <v>30</v>
      </c>
      <c r="G4044" t="s">
        <v>1799</v>
      </c>
      <c r="H4044" t="s">
        <v>23</v>
      </c>
      <c r="I4044" t="s">
        <v>24</v>
      </c>
      <c r="J4044" t="s">
        <v>2735</v>
      </c>
      <c r="K4044" t="s">
        <v>26</v>
      </c>
      <c r="L4044">
        <v>274.77</v>
      </c>
    </row>
    <row r="4045" spans="1:12" x14ac:dyDescent="0.3">
      <c r="A4045" t="s">
        <v>5556</v>
      </c>
      <c r="B4045">
        <v>29</v>
      </c>
      <c r="C4045">
        <v>12</v>
      </c>
      <c r="D4045">
        <v>2015</v>
      </c>
      <c r="E4045" t="s">
        <v>606</v>
      </c>
      <c r="F4045" t="s">
        <v>30</v>
      </c>
      <c r="G4045" t="s">
        <v>1799</v>
      </c>
      <c r="H4045" t="s">
        <v>23</v>
      </c>
      <c r="I4045" t="s">
        <v>24</v>
      </c>
      <c r="J4045" t="s">
        <v>5063</v>
      </c>
      <c r="K4045" t="s">
        <v>17</v>
      </c>
      <c r="L4045">
        <v>70.56</v>
      </c>
    </row>
    <row r="4046" spans="1:12" x14ac:dyDescent="0.3">
      <c r="A4046" t="s">
        <v>5557</v>
      </c>
      <c r="B4046">
        <v>25</v>
      </c>
      <c r="C4046">
        <v>6</v>
      </c>
      <c r="D4046">
        <v>2016</v>
      </c>
      <c r="E4046" t="s">
        <v>1837</v>
      </c>
      <c r="F4046" t="s">
        <v>30</v>
      </c>
      <c r="G4046" t="s">
        <v>3463</v>
      </c>
      <c r="H4046" t="s">
        <v>14</v>
      </c>
      <c r="I4046" t="s">
        <v>24</v>
      </c>
      <c r="J4046" t="s">
        <v>1461</v>
      </c>
      <c r="K4046" t="s">
        <v>17</v>
      </c>
      <c r="L4046">
        <v>204.85</v>
      </c>
    </row>
    <row r="4047" spans="1:12" x14ac:dyDescent="0.3">
      <c r="A4047" t="s">
        <v>5558</v>
      </c>
      <c r="B4047">
        <v>2</v>
      </c>
      <c r="C4047">
        <v>4</v>
      </c>
      <c r="D4047">
        <v>2016</v>
      </c>
      <c r="E4047" t="s">
        <v>4548</v>
      </c>
      <c r="F4047" t="s">
        <v>30</v>
      </c>
      <c r="G4047" t="s">
        <v>4886</v>
      </c>
      <c r="H4047" t="s">
        <v>23</v>
      </c>
      <c r="I4047" t="s">
        <v>61</v>
      </c>
      <c r="J4047" t="s">
        <v>2328</v>
      </c>
      <c r="K4047" t="s">
        <v>26</v>
      </c>
      <c r="L4047">
        <v>9.1560000000000006</v>
      </c>
    </row>
    <row r="4048" spans="1:12" x14ac:dyDescent="0.3">
      <c r="A4048" t="s">
        <v>5559</v>
      </c>
      <c r="B4048">
        <v>21</v>
      </c>
      <c r="C4048">
        <v>10</v>
      </c>
      <c r="D4048">
        <v>2018</v>
      </c>
      <c r="E4048" t="s">
        <v>2836</v>
      </c>
      <c r="F4048" t="s">
        <v>30</v>
      </c>
      <c r="G4048" t="s">
        <v>5508</v>
      </c>
      <c r="H4048" t="s">
        <v>14</v>
      </c>
      <c r="I4048" t="s">
        <v>61</v>
      </c>
      <c r="J4048" t="s">
        <v>2406</v>
      </c>
      <c r="K4048" t="s">
        <v>26</v>
      </c>
      <c r="L4048">
        <v>23.992000000000001</v>
      </c>
    </row>
    <row r="4049" spans="1:12" x14ac:dyDescent="0.3">
      <c r="A4049" t="s">
        <v>5560</v>
      </c>
      <c r="B4049">
        <v>16</v>
      </c>
      <c r="C4049">
        <v>7</v>
      </c>
      <c r="D4049">
        <v>2016</v>
      </c>
      <c r="E4049" t="s">
        <v>2957</v>
      </c>
      <c r="F4049" t="s">
        <v>119</v>
      </c>
      <c r="G4049" t="s">
        <v>5402</v>
      </c>
      <c r="H4049" t="s">
        <v>23</v>
      </c>
      <c r="I4049" t="s">
        <v>90</v>
      </c>
      <c r="J4049" t="s">
        <v>2913</v>
      </c>
      <c r="K4049" t="s">
        <v>26</v>
      </c>
      <c r="L4049">
        <v>80.88</v>
      </c>
    </row>
    <row r="4050" spans="1:12" x14ac:dyDescent="0.3">
      <c r="A4050" t="s">
        <v>5560</v>
      </c>
      <c r="B4050">
        <v>16</v>
      </c>
      <c r="C4050">
        <v>7</v>
      </c>
      <c r="D4050">
        <v>2016</v>
      </c>
      <c r="E4050" t="s">
        <v>2957</v>
      </c>
      <c r="F4050" t="s">
        <v>119</v>
      </c>
      <c r="G4050" t="s">
        <v>5402</v>
      </c>
      <c r="H4050" t="s">
        <v>23</v>
      </c>
      <c r="I4050" t="s">
        <v>90</v>
      </c>
      <c r="J4050" t="s">
        <v>2576</v>
      </c>
      <c r="K4050" t="s">
        <v>41</v>
      </c>
      <c r="L4050">
        <v>599.9</v>
      </c>
    </row>
    <row r="4051" spans="1:12" x14ac:dyDescent="0.3">
      <c r="A4051" t="s">
        <v>5561</v>
      </c>
      <c r="B4051">
        <v>24</v>
      </c>
      <c r="C4051">
        <v>6</v>
      </c>
      <c r="D4051">
        <v>2018</v>
      </c>
      <c r="E4051" t="s">
        <v>2041</v>
      </c>
      <c r="F4051" t="s">
        <v>12</v>
      </c>
      <c r="G4051" t="s">
        <v>4533</v>
      </c>
      <c r="H4051" t="s">
        <v>14</v>
      </c>
      <c r="I4051" t="s">
        <v>90</v>
      </c>
      <c r="J4051" t="s">
        <v>2160</v>
      </c>
      <c r="K4051" t="s">
        <v>17</v>
      </c>
      <c r="L4051">
        <v>276.69</v>
      </c>
    </row>
    <row r="4052" spans="1:12" x14ac:dyDescent="0.3">
      <c r="A4052" t="s">
        <v>5561</v>
      </c>
      <c r="B4052">
        <v>24</v>
      </c>
      <c r="C4052">
        <v>6</v>
      </c>
      <c r="D4052">
        <v>2018</v>
      </c>
      <c r="E4052" t="s">
        <v>2041</v>
      </c>
      <c r="F4052" t="s">
        <v>12</v>
      </c>
      <c r="G4052" t="s">
        <v>4533</v>
      </c>
      <c r="H4052" t="s">
        <v>14</v>
      </c>
      <c r="I4052" t="s">
        <v>90</v>
      </c>
      <c r="J4052" t="s">
        <v>776</v>
      </c>
      <c r="K4052" t="s">
        <v>17</v>
      </c>
      <c r="L4052">
        <v>172.76400000000001</v>
      </c>
    </row>
    <row r="4053" spans="1:12" x14ac:dyDescent="0.3">
      <c r="A4053" t="s">
        <v>5562</v>
      </c>
      <c r="B4053">
        <v>29</v>
      </c>
      <c r="C4053">
        <v>9</v>
      </c>
      <c r="D4053">
        <v>2015</v>
      </c>
      <c r="E4053" t="s">
        <v>816</v>
      </c>
      <c r="F4053" t="s">
        <v>30</v>
      </c>
      <c r="G4053" t="s">
        <v>2655</v>
      </c>
      <c r="H4053" t="s">
        <v>23</v>
      </c>
      <c r="I4053" t="s">
        <v>90</v>
      </c>
      <c r="J4053" t="s">
        <v>3955</v>
      </c>
      <c r="K4053" t="s">
        <v>26</v>
      </c>
      <c r="L4053">
        <v>4.2240000000000002</v>
      </c>
    </row>
    <row r="4054" spans="1:12" x14ac:dyDescent="0.3">
      <c r="A4054" t="s">
        <v>5562</v>
      </c>
      <c r="B4054">
        <v>29</v>
      </c>
      <c r="C4054">
        <v>9</v>
      </c>
      <c r="D4054">
        <v>2015</v>
      </c>
      <c r="E4054" t="s">
        <v>816</v>
      </c>
      <c r="F4054" t="s">
        <v>30</v>
      </c>
      <c r="G4054" t="s">
        <v>2655</v>
      </c>
      <c r="H4054" t="s">
        <v>23</v>
      </c>
      <c r="I4054" t="s">
        <v>90</v>
      </c>
      <c r="J4054" t="s">
        <v>3572</v>
      </c>
      <c r="K4054" t="s">
        <v>17</v>
      </c>
      <c r="L4054">
        <v>409.27199999999999</v>
      </c>
    </row>
    <row r="4055" spans="1:12" x14ac:dyDescent="0.3">
      <c r="A4055" t="s">
        <v>5562</v>
      </c>
      <c r="B4055">
        <v>29</v>
      </c>
      <c r="C4055">
        <v>9</v>
      </c>
      <c r="D4055">
        <v>2015</v>
      </c>
      <c r="E4055" t="s">
        <v>816</v>
      </c>
      <c r="F4055" t="s">
        <v>30</v>
      </c>
      <c r="G4055" t="s">
        <v>2655</v>
      </c>
      <c r="H4055" t="s">
        <v>23</v>
      </c>
      <c r="I4055" t="s">
        <v>90</v>
      </c>
      <c r="J4055" t="s">
        <v>5563</v>
      </c>
      <c r="K4055" t="s">
        <v>26</v>
      </c>
      <c r="L4055">
        <v>55.44</v>
      </c>
    </row>
    <row r="4056" spans="1:12" x14ac:dyDescent="0.3">
      <c r="A4056" t="s">
        <v>5562</v>
      </c>
      <c r="B4056">
        <v>29</v>
      </c>
      <c r="C4056">
        <v>9</v>
      </c>
      <c r="D4056">
        <v>2015</v>
      </c>
      <c r="E4056" t="s">
        <v>816</v>
      </c>
      <c r="F4056" t="s">
        <v>30</v>
      </c>
      <c r="G4056" t="s">
        <v>2655</v>
      </c>
      <c r="H4056" t="s">
        <v>23</v>
      </c>
      <c r="I4056" t="s">
        <v>90</v>
      </c>
      <c r="J4056" t="s">
        <v>3746</v>
      </c>
      <c r="K4056" t="s">
        <v>26</v>
      </c>
      <c r="L4056">
        <v>20.928000000000001</v>
      </c>
    </row>
    <row r="4057" spans="1:12" x14ac:dyDescent="0.3">
      <c r="A4057" t="s">
        <v>5562</v>
      </c>
      <c r="B4057">
        <v>29</v>
      </c>
      <c r="C4057">
        <v>9</v>
      </c>
      <c r="D4057">
        <v>2015</v>
      </c>
      <c r="E4057" t="s">
        <v>816</v>
      </c>
      <c r="F4057" t="s">
        <v>30</v>
      </c>
      <c r="G4057" t="s">
        <v>2655</v>
      </c>
      <c r="H4057" t="s">
        <v>23</v>
      </c>
      <c r="I4057" t="s">
        <v>90</v>
      </c>
      <c r="J4057" t="s">
        <v>1282</v>
      </c>
      <c r="K4057" t="s">
        <v>26</v>
      </c>
      <c r="L4057">
        <v>1801.6320000000001</v>
      </c>
    </row>
    <row r="4058" spans="1:12" x14ac:dyDescent="0.3">
      <c r="A4058" t="s">
        <v>5562</v>
      </c>
      <c r="B4058">
        <v>29</v>
      </c>
      <c r="C4058">
        <v>9</v>
      </c>
      <c r="D4058">
        <v>2015</v>
      </c>
      <c r="E4058" t="s">
        <v>816</v>
      </c>
      <c r="F4058" t="s">
        <v>30</v>
      </c>
      <c r="G4058" t="s">
        <v>2655</v>
      </c>
      <c r="H4058" t="s">
        <v>23</v>
      </c>
      <c r="I4058" t="s">
        <v>90</v>
      </c>
      <c r="J4058" t="s">
        <v>2437</v>
      </c>
      <c r="K4058" t="s">
        <v>17</v>
      </c>
      <c r="L4058">
        <v>67.176000000000002</v>
      </c>
    </row>
    <row r="4059" spans="1:12" x14ac:dyDescent="0.3">
      <c r="A4059" t="s">
        <v>5564</v>
      </c>
      <c r="B4059">
        <v>24</v>
      </c>
      <c r="C4059">
        <v>11</v>
      </c>
      <c r="D4059">
        <v>2015</v>
      </c>
      <c r="E4059" t="s">
        <v>3929</v>
      </c>
      <c r="F4059" t="s">
        <v>30</v>
      </c>
      <c r="G4059" t="s">
        <v>1338</v>
      </c>
      <c r="H4059" t="s">
        <v>14</v>
      </c>
      <c r="I4059" t="s">
        <v>61</v>
      </c>
      <c r="J4059" t="s">
        <v>2265</v>
      </c>
      <c r="K4059" t="s">
        <v>26</v>
      </c>
      <c r="L4059">
        <v>646.20000000000005</v>
      </c>
    </row>
    <row r="4060" spans="1:12" x14ac:dyDescent="0.3">
      <c r="A4060" t="s">
        <v>5565</v>
      </c>
      <c r="B4060">
        <v>20</v>
      </c>
      <c r="C4060">
        <v>11</v>
      </c>
      <c r="D4060">
        <v>2016</v>
      </c>
      <c r="E4060" t="s">
        <v>188</v>
      </c>
      <c r="F4060" t="s">
        <v>30</v>
      </c>
      <c r="G4060" t="s">
        <v>399</v>
      </c>
      <c r="H4060" t="s">
        <v>14</v>
      </c>
      <c r="I4060" t="s">
        <v>24</v>
      </c>
      <c r="J4060" t="s">
        <v>2087</v>
      </c>
      <c r="K4060" t="s">
        <v>41</v>
      </c>
      <c r="L4060">
        <v>72.744</v>
      </c>
    </row>
    <row r="4061" spans="1:12" x14ac:dyDescent="0.3">
      <c r="A4061" t="s">
        <v>5565</v>
      </c>
      <c r="B4061">
        <v>20</v>
      </c>
      <c r="C4061">
        <v>11</v>
      </c>
      <c r="D4061">
        <v>2016</v>
      </c>
      <c r="E4061" t="s">
        <v>188</v>
      </c>
      <c r="F4061" t="s">
        <v>30</v>
      </c>
      <c r="G4061" t="s">
        <v>399</v>
      </c>
      <c r="H4061" t="s">
        <v>14</v>
      </c>
      <c r="I4061" t="s">
        <v>24</v>
      </c>
      <c r="J4061" t="s">
        <v>1313</v>
      </c>
      <c r="K4061" t="s">
        <v>17</v>
      </c>
      <c r="L4061">
        <v>572.16</v>
      </c>
    </row>
    <row r="4062" spans="1:12" x14ac:dyDescent="0.3">
      <c r="A4062" t="s">
        <v>5566</v>
      </c>
      <c r="B4062">
        <v>1</v>
      </c>
      <c r="C4062">
        <v>11</v>
      </c>
      <c r="D4062">
        <v>2017</v>
      </c>
      <c r="E4062" t="s">
        <v>475</v>
      </c>
      <c r="F4062" t="s">
        <v>30</v>
      </c>
      <c r="G4062" t="s">
        <v>1203</v>
      </c>
      <c r="H4062" t="s">
        <v>14</v>
      </c>
      <c r="I4062" t="s">
        <v>61</v>
      </c>
      <c r="J4062" t="s">
        <v>2112</v>
      </c>
      <c r="K4062" t="s">
        <v>41</v>
      </c>
      <c r="L4062">
        <v>68.111999999999995</v>
      </c>
    </row>
    <row r="4063" spans="1:12" x14ac:dyDescent="0.3">
      <c r="A4063" t="s">
        <v>5567</v>
      </c>
      <c r="B4063">
        <v>17</v>
      </c>
      <c r="C4063">
        <v>9</v>
      </c>
      <c r="D4063">
        <v>2016</v>
      </c>
      <c r="E4063" t="s">
        <v>5568</v>
      </c>
      <c r="F4063" t="s">
        <v>119</v>
      </c>
      <c r="G4063" t="s">
        <v>4886</v>
      </c>
      <c r="H4063" t="s">
        <v>23</v>
      </c>
      <c r="I4063" t="s">
        <v>24</v>
      </c>
      <c r="J4063" t="s">
        <v>3429</v>
      </c>
      <c r="K4063" t="s">
        <v>26</v>
      </c>
      <c r="L4063">
        <v>25.032</v>
      </c>
    </row>
    <row r="4064" spans="1:12" x14ac:dyDescent="0.3">
      <c r="A4064" t="s">
        <v>5569</v>
      </c>
      <c r="B4064">
        <v>10</v>
      </c>
      <c r="C4064">
        <v>3</v>
      </c>
      <c r="D4064">
        <v>2017</v>
      </c>
      <c r="E4064" t="s">
        <v>3326</v>
      </c>
      <c r="F4064" t="s">
        <v>30</v>
      </c>
      <c r="G4064" t="s">
        <v>2679</v>
      </c>
      <c r="H4064" t="s">
        <v>14</v>
      </c>
      <c r="I4064" t="s">
        <v>90</v>
      </c>
      <c r="J4064" t="s">
        <v>3791</v>
      </c>
      <c r="K4064" t="s">
        <v>41</v>
      </c>
      <c r="L4064">
        <v>39.991999999999997</v>
      </c>
    </row>
    <row r="4065" spans="1:12" x14ac:dyDescent="0.3">
      <c r="A4065" t="s">
        <v>5570</v>
      </c>
      <c r="B4065">
        <v>23</v>
      </c>
      <c r="C4065">
        <v>6</v>
      </c>
      <c r="D4065">
        <v>2015</v>
      </c>
      <c r="E4065" t="s">
        <v>5571</v>
      </c>
      <c r="F4065" t="s">
        <v>119</v>
      </c>
      <c r="G4065" t="s">
        <v>4581</v>
      </c>
      <c r="H4065" t="s">
        <v>14</v>
      </c>
      <c r="I4065" t="s">
        <v>15</v>
      </c>
      <c r="J4065" t="s">
        <v>5572</v>
      </c>
      <c r="K4065" t="s">
        <v>26</v>
      </c>
      <c r="L4065">
        <v>20.015999999999998</v>
      </c>
    </row>
    <row r="4066" spans="1:12" x14ac:dyDescent="0.3">
      <c r="A4066" t="s">
        <v>5570</v>
      </c>
      <c r="B4066">
        <v>23</v>
      </c>
      <c r="C4066">
        <v>6</v>
      </c>
      <c r="D4066">
        <v>2015</v>
      </c>
      <c r="E4066" t="s">
        <v>5571</v>
      </c>
      <c r="F4066" t="s">
        <v>119</v>
      </c>
      <c r="G4066" t="s">
        <v>4581</v>
      </c>
      <c r="H4066" t="s">
        <v>14</v>
      </c>
      <c r="I4066" t="s">
        <v>15</v>
      </c>
      <c r="J4066" t="s">
        <v>5265</v>
      </c>
      <c r="K4066" t="s">
        <v>26</v>
      </c>
      <c r="L4066">
        <v>3.1040000000000001</v>
      </c>
    </row>
    <row r="4067" spans="1:12" x14ac:dyDescent="0.3">
      <c r="A4067" t="s">
        <v>5573</v>
      </c>
      <c r="B4067">
        <v>1</v>
      </c>
      <c r="C4067">
        <v>11</v>
      </c>
      <c r="D4067">
        <v>2015</v>
      </c>
      <c r="E4067" t="s">
        <v>4606</v>
      </c>
      <c r="F4067" t="s">
        <v>30</v>
      </c>
      <c r="G4067" t="s">
        <v>1087</v>
      </c>
      <c r="H4067" t="s">
        <v>23</v>
      </c>
      <c r="I4067" t="s">
        <v>15</v>
      </c>
      <c r="J4067" t="s">
        <v>3023</v>
      </c>
      <c r="K4067" t="s">
        <v>26</v>
      </c>
      <c r="L4067">
        <v>7.52</v>
      </c>
    </row>
    <row r="4068" spans="1:12" x14ac:dyDescent="0.3">
      <c r="A4068" t="s">
        <v>5573</v>
      </c>
      <c r="B4068">
        <v>1</v>
      </c>
      <c r="C4068">
        <v>11</v>
      </c>
      <c r="D4068">
        <v>2015</v>
      </c>
      <c r="E4068" t="s">
        <v>4606</v>
      </c>
      <c r="F4068" t="s">
        <v>30</v>
      </c>
      <c r="G4068" t="s">
        <v>1087</v>
      </c>
      <c r="H4068" t="s">
        <v>23</v>
      </c>
      <c r="I4068" t="s">
        <v>15</v>
      </c>
      <c r="J4068" t="s">
        <v>2993</v>
      </c>
      <c r="K4068" t="s">
        <v>26</v>
      </c>
      <c r="L4068">
        <v>10.272</v>
      </c>
    </row>
    <row r="4069" spans="1:12" x14ac:dyDescent="0.3">
      <c r="A4069" t="s">
        <v>5573</v>
      </c>
      <c r="B4069">
        <v>1</v>
      </c>
      <c r="C4069">
        <v>11</v>
      </c>
      <c r="D4069">
        <v>2015</v>
      </c>
      <c r="E4069" t="s">
        <v>4606</v>
      </c>
      <c r="F4069" t="s">
        <v>30</v>
      </c>
      <c r="G4069" t="s">
        <v>1087</v>
      </c>
      <c r="H4069" t="s">
        <v>23</v>
      </c>
      <c r="I4069" t="s">
        <v>15</v>
      </c>
      <c r="J4069" t="s">
        <v>3485</v>
      </c>
      <c r="K4069" t="s">
        <v>26</v>
      </c>
      <c r="L4069">
        <v>47.808</v>
      </c>
    </row>
    <row r="4070" spans="1:12" x14ac:dyDescent="0.3">
      <c r="A4070" t="s">
        <v>5573</v>
      </c>
      <c r="B4070">
        <v>1</v>
      </c>
      <c r="C4070">
        <v>11</v>
      </c>
      <c r="D4070">
        <v>2015</v>
      </c>
      <c r="E4070" t="s">
        <v>4606</v>
      </c>
      <c r="F4070" t="s">
        <v>30</v>
      </c>
      <c r="G4070" t="s">
        <v>1087</v>
      </c>
      <c r="H4070" t="s">
        <v>23</v>
      </c>
      <c r="I4070" t="s">
        <v>15</v>
      </c>
      <c r="J4070" t="s">
        <v>5574</v>
      </c>
      <c r="K4070" t="s">
        <v>41</v>
      </c>
      <c r="L4070">
        <v>978.84</v>
      </c>
    </row>
    <row r="4071" spans="1:12" x14ac:dyDescent="0.3">
      <c r="A4071" t="s">
        <v>5575</v>
      </c>
      <c r="B4071">
        <v>28</v>
      </c>
      <c r="C4071">
        <v>8</v>
      </c>
      <c r="D4071">
        <v>2017</v>
      </c>
      <c r="E4071" t="s">
        <v>5576</v>
      </c>
      <c r="F4071" t="s">
        <v>119</v>
      </c>
      <c r="G4071" t="s">
        <v>4018</v>
      </c>
      <c r="H4071" t="s">
        <v>14</v>
      </c>
      <c r="I4071" t="s">
        <v>61</v>
      </c>
      <c r="J4071" t="s">
        <v>991</v>
      </c>
      <c r="K4071" t="s">
        <v>26</v>
      </c>
      <c r="L4071">
        <v>13.14</v>
      </c>
    </row>
    <row r="4072" spans="1:12" x14ac:dyDescent="0.3">
      <c r="A4072" t="s">
        <v>5575</v>
      </c>
      <c r="B4072">
        <v>28</v>
      </c>
      <c r="C4072">
        <v>8</v>
      </c>
      <c r="D4072">
        <v>2017</v>
      </c>
      <c r="E4072" t="s">
        <v>5576</v>
      </c>
      <c r="F4072" t="s">
        <v>119</v>
      </c>
      <c r="G4072" t="s">
        <v>4018</v>
      </c>
      <c r="H4072" t="s">
        <v>14</v>
      </c>
      <c r="I4072" t="s">
        <v>61</v>
      </c>
      <c r="J4072" t="s">
        <v>3319</v>
      </c>
      <c r="K4072" t="s">
        <v>26</v>
      </c>
      <c r="L4072">
        <v>10.023999999999999</v>
      </c>
    </row>
    <row r="4073" spans="1:12" x14ac:dyDescent="0.3">
      <c r="A4073" t="s">
        <v>5575</v>
      </c>
      <c r="B4073">
        <v>28</v>
      </c>
      <c r="C4073">
        <v>8</v>
      </c>
      <c r="D4073">
        <v>2017</v>
      </c>
      <c r="E4073" t="s">
        <v>5576</v>
      </c>
      <c r="F4073" t="s">
        <v>119</v>
      </c>
      <c r="G4073" t="s">
        <v>4018</v>
      </c>
      <c r="H4073" t="s">
        <v>14</v>
      </c>
      <c r="I4073" t="s">
        <v>61</v>
      </c>
      <c r="J4073" t="s">
        <v>3413</v>
      </c>
      <c r="K4073" t="s">
        <v>17</v>
      </c>
      <c r="L4073">
        <v>156.37280000000001</v>
      </c>
    </row>
    <row r="4074" spans="1:12" x14ac:dyDescent="0.3">
      <c r="A4074" t="s">
        <v>5577</v>
      </c>
      <c r="B4074">
        <v>6</v>
      </c>
      <c r="C4074">
        <v>12</v>
      </c>
      <c r="D4074">
        <v>2016</v>
      </c>
      <c r="E4074" t="s">
        <v>1334</v>
      </c>
      <c r="F4074" t="s">
        <v>12</v>
      </c>
      <c r="G4074" t="s">
        <v>3000</v>
      </c>
      <c r="H4074" t="s">
        <v>60</v>
      </c>
      <c r="I4074" t="s">
        <v>61</v>
      </c>
      <c r="J4074" t="s">
        <v>1766</v>
      </c>
      <c r="K4074" t="s">
        <v>41</v>
      </c>
      <c r="L4074">
        <v>999.98</v>
      </c>
    </row>
    <row r="4075" spans="1:12" x14ac:dyDescent="0.3">
      <c r="A4075" t="s">
        <v>5578</v>
      </c>
      <c r="B4075">
        <v>24</v>
      </c>
      <c r="C4075">
        <v>9</v>
      </c>
      <c r="D4075">
        <v>2016</v>
      </c>
      <c r="E4075" t="s">
        <v>2992</v>
      </c>
      <c r="F4075" t="s">
        <v>119</v>
      </c>
      <c r="G4075" t="s">
        <v>4491</v>
      </c>
      <c r="H4075" t="s">
        <v>60</v>
      </c>
      <c r="I4075" t="s">
        <v>61</v>
      </c>
      <c r="J4075" t="s">
        <v>5184</v>
      </c>
      <c r="K4075" t="s">
        <v>41</v>
      </c>
      <c r="L4075">
        <v>821.94</v>
      </c>
    </row>
    <row r="4076" spans="1:12" x14ac:dyDescent="0.3">
      <c r="A4076" t="s">
        <v>5579</v>
      </c>
      <c r="B4076">
        <v>15</v>
      </c>
      <c r="C4076">
        <v>11</v>
      </c>
      <c r="D4076">
        <v>2018</v>
      </c>
      <c r="E4076" t="s">
        <v>1391</v>
      </c>
      <c r="F4076" t="s">
        <v>30</v>
      </c>
      <c r="G4076" t="s">
        <v>5530</v>
      </c>
      <c r="H4076" t="s">
        <v>14</v>
      </c>
      <c r="I4076" t="s">
        <v>15</v>
      </c>
      <c r="J4076" t="s">
        <v>1621</v>
      </c>
      <c r="K4076" t="s">
        <v>17</v>
      </c>
      <c r="L4076">
        <v>220.06399999999999</v>
      </c>
    </row>
    <row r="4077" spans="1:12" x14ac:dyDescent="0.3">
      <c r="A4077" t="s">
        <v>5579</v>
      </c>
      <c r="B4077">
        <v>15</v>
      </c>
      <c r="C4077">
        <v>11</v>
      </c>
      <c r="D4077">
        <v>2018</v>
      </c>
      <c r="E4077" t="s">
        <v>1391</v>
      </c>
      <c r="F4077" t="s">
        <v>30</v>
      </c>
      <c r="G4077" t="s">
        <v>5530</v>
      </c>
      <c r="H4077" t="s">
        <v>14</v>
      </c>
      <c r="I4077" t="s">
        <v>15</v>
      </c>
      <c r="J4077" t="s">
        <v>3216</v>
      </c>
      <c r="K4077" t="s">
        <v>17</v>
      </c>
      <c r="L4077">
        <v>339.13600000000002</v>
      </c>
    </row>
    <row r="4078" spans="1:12" x14ac:dyDescent="0.3">
      <c r="A4078" t="s">
        <v>5580</v>
      </c>
      <c r="B4078">
        <v>19</v>
      </c>
      <c r="C4078">
        <v>12</v>
      </c>
      <c r="D4078">
        <v>2016</v>
      </c>
      <c r="E4078" t="s">
        <v>2280</v>
      </c>
      <c r="F4078" t="s">
        <v>12</v>
      </c>
      <c r="G4078" t="s">
        <v>2655</v>
      </c>
      <c r="H4078" t="s">
        <v>23</v>
      </c>
      <c r="I4078" t="s">
        <v>61</v>
      </c>
      <c r="J4078" t="s">
        <v>1899</v>
      </c>
      <c r="K4078" t="s">
        <v>26</v>
      </c>
      <c r="L4078">
        <v>7.04</v>
      </c>
    </row>
    <row r="4079" spans="1:12" x14ac:dyDescent="0.3">
      <c r="A4079" t="s">
        <v>5580</v>
      </c>
      <c r="B4079">
        <v>19</v>
      </c>
      <c r="C4079">
        <v>12</v>
      </c>
      <c r="D4079">
        <v>2016</v>
      </c>
      <c r="E4079" t="s">
        <v>2280</v>
      </c>
      <c r="F4079" t="s">
        <v>12</v>
      </c>
      <c r="G4079" t="s">
        <v>2655</v>
      </c>
      <c r="H4079" t="s">
        <v>23</v>
      </c>
      <c r="I4079" t="s">
        <v>61</v>
      </c>
      <c r="J4079" t="s">
        <v>717</v>
      </c>
      <c r="K4079" t="s">
        <v>26</v>
      </c>
      <c r="L4079">
        <v>5.04</v>
      </c>
    </row>
    <row r="4080" spans="1:12" x14ac:dyDescent="0.3">
      <c r="A4080" t="s">
        <v>5580</v>
      </c>
      <c r="B4080">
        <v>19</v>
      </c>
      <c r="C4080">
        <v>12</v>
      </c>
      <c r="D4080">
        <v>2016</v>
      </c>
      <c r="E4080" t="s">
        <v>2280</v>
      </c>
      <c r="F4080" t="s">
        <v>12</v>
      </c>
      <c r="G4080" t="s">
        <v>2655</v>
      </c>
      <c r="H4080" t="s">
        <v>23</v>
      </c>
      <c r="I4080" t="s">
        <v>61</v>
      </c>
      <c r="J4080" t="s">
        <v>2869</v>
      </c>
      <c r="K4080" t="s">
        <v>26</v>
      </c>
      <c r="L4080">
        <v>116.28</v>
      </c>
    </row>
    <row r="4081" spans="1:12" x14ac:dyDescent="0.3">
      <c r="A4081" t="s">
        <v>5581</v>
      </c>
      <c r="B4081">
        <v>21</v>
      </c>
      <c r="C4081">
        <v>12</v>
      </c>
      <c r="D4081">
        <v>2016</v>
      </c>
      <c r="E4081" t="s">
        <v>619</v>
      </c>
      <c r="F4081" t="s">
        <v>119</v>
      </c>
      <c r="G4081" t="s">
        <v>1267</v>
      </c>
      <c r="H4081" t="s">
        <v>14</v>
      </c>
      <c r="I4081" t="s">
        <v>15</v>
      </c>
      <c r="J4081" t="s">
        <v>393</v>
      </c>
      <c r="K4081" t="s">
        <v>41</v>
      </c>
      <c r="L4081">
        <v>47.975999999999999</v>
      </c>
    </row>
    <row r="4082" spans="1:12" x14ac:dyDescent="0.3">
      <c r="A4082" t="s">
        <v>5582</v>
      </c>
      <c r="B4082">
        <v>25</v>
      </c>
      <c r="C4082">
        <v>9</v>
      </c>
      <c r="D4082">
        <v>2017</v>
      </c>
      <c r="E4082" t="s">
        <v>1992</v>
      </c>
      <c r="F4082" t="s">
        <v>30</v>
      </c>
      <c r="G4082" t="s">
        <v>5402</v>
      </c>
      <c r="H4082" t="s">
        <v>23</v>
      </c>
      <c r="I4082" t="s">
        <v>24</v>
      </c>
      <c r="J4082" t="s">
        <v>4087</v>
      </c>
      <c r="K4082" t="s">
        <v>26</v>
      </c>
      <c r="L4082">
        <v>60.048000000000002</v>
      </c>
    </row>
    <row r="4083" spans="1:12" x14ac:dyDescent="0.3">
      <c r="A4083" t="s">
        <v>5582</v>
      </c>
      <c r="B4083">
        <v>25</v>
      </c>
      <c r="C4083">
        <v>9</v>
      </c>
      <c r="D4083">
        <v>2017</v>
      </c>
      <c r="E4083" t="s">
        <v>1992</v>
      </c>
      <c r="F4083" t="s">
        <v>30</v>
      </c>
      <c r="G4083" t="s">
        <v>5402</v>
      </c>
      <c r="H4083" t="s">
        <v>23</v>
      </c>
      <c r="I4083" t="s">
        <v>24</v>
      </c>
      <c r="J4083" t="s">
        <v>5423</v>
      </c>
      <c r="K4083" t="s">
        <v>26</v>
      </c>
      <c r="L4083">
        <v>5.0220000000000002</v>
      </c>
    </row>
    <row r="4084" spans="1:12" x14ac:dyDescent="0.3">
      <c r="A4084" t="s">
        <v>5583</v>
      </c>
      <c r="B4084">
        <v>24</v>
      </c>
      <c r="C4084">
        <v>6</v>
      </c>
      <c r="D4084">
        <v>2018</v>
      </c>
      <c r="E4084" t="s">
        <v>1003</v>
      </c>
      <c r="F4084" t="s">
        <v>30</v>
      </c>
      <c r="G4084" t="s">
        <v>4390</v>
      </c>
      <c r="H4084" t="s">
        <v>23</v>
      </c>
      <c r="I4084" t="s">
        <v>61</v>
      </c>
      <c r="J4084" t="s">
        <v>1622</v>
      </c>
      <c r="K4084" t="s">
        <v>26</v>
      </c>
      <c r="L4084">
        <v>182.994</v>
      </c>
    </row>
    <row r="4085" spans="1:12" x14ac:dyDescent="0.3">
      <c r="A4085" t="s">
        <v>5583</v>
      </c>
      <c r="B4085">
        <v>24</v>
      </c>
      <c r="C4085">
        <v>6</v>
      </c>
      <c r="D4085">
        <v>2018</v>
      </c>
      <c r="E4085" t="s">
        <v>1003</v>
      </c>
      <c r="F4085" t="s">
        <v>30</v>
      </c>
      <c r="G4085" t="s">
        <v>4390</v>
      </c>
      <c r="H4085" t="s">
        <v>23</v>
      </c>
      <c r="I4085" t="s">
        <v>61</v>
      </c>
      <c r="J4085" t="s">
        <v>4691</v>
      </c>
      <c r="K4085" t="s">
        <v>26</v>
      </c>
      <c r="L4085">
        <v>10.272</v>
      </c>
    </row>
    <row r="4086" spans="1:12" x14ac:dyDescent="0.3">
      <c r="A4086" t="s">
        <v>5584</v>
      </c>
      <c r="B4086">
        <v>7</v>
      </c>
      <c r="C4086">
        <v>9</v>
      </c>
      <c r="D4086">
        <v>2018</v>
      </c>
      <c r="E4086" t="s">
        <v>2589</v>
      </c>
      <c r="F4086" t="s">
        <v>119</v>
      </c>
      <c r="G4086" t="s">
        <v>4538</v>
      </c>
      <c r="H4086" t="s">
        <v>60</v>
      </c>
      <c r="I4086" t="s">
        <v>24</v>
      </c>
      <c r="J4086" t="s">
        <v>151</v>
      </c>
      <c r="K4086" t="s">
        <v>26</v>
      </c>
      <c r="L4086">
        <v>7.8570000000000002</v>
      </c>
    </row>
    <row r="4087" spans="1:12" x14ac:dyDescent="0.3">
      <c r="A4087" t="s">
        <v>5585</v>
      </c>
      <c r="B4087">
        <v>4</v>
      </c>
      <c r="C4087">
        <v>8</v>
      </c>
      <c r="D4087">
        <v>2017</v>
      </c>
      <c r="E4087" t="s">
        <v>5123</v>
      </c>
      <c r="F4087" t="s">
        <v>12</v>
      </c>
      <c r="G4087" t="s">
        <v>134</v>
      </c>
      <c r="H4087" t="s">
        <v>23</v>
      </c>
      <c r="I4087" t="s">
        <v>24</v>
      </c>
      <c r="J4087" t="s">
        <v>40</v>
      </c>
      <c r="K4087" t="s">
        <v>41</v>
      </c>
      <c r="L4087">
        <v>302.38400000000001</v>
      </c>
    </row>
    <row r="4088" spans="1:12" x14ac:dyDescent="0.3">
      <c r="A4088" t="s">
        <v>5585</v>
      </c>
      <c r="B4088">
        <v>4</v>
      </c>
      <c r="C4088">
        <v>8</v>
      </c>
      <c r="D4088">
        <v>2017</v>
      </c>
      <c r="E4088" t="s">
        <v>5123</v>
      </c>
      <c r="F4088" t="s">
        <v>12</v>
      </c>
      <c r="G4088" t="s">
        <v>134</v>
      </c>
      <c r="H4088" t="s">
        <v>23</v>
      </c>
      <c r="I4088" t="s">
        <v>24</v>
      </c>
      <c r="J4088" t="s">
        <v>151</v>
      </c>
      <c r="K4088" t="s">
        <v>26</v>
      </c>
      <c r="L4088">
        <v>20.952000000000002</v>
      </c>
    </row>
    <row r="4089" spans="1:12" x14ac:dyDescent="0.3">
      <c r="A4089" t="s">
        <v>5585</v>
      </c>
      <c r="B4089">
        <v>4</v>
      </c>
      <c r="C4089">
        <v>8</v>
      </c>
      <c r="D4089">
        <v>2017</v>
      </c>
      <c r="E4089" t="s">
        <v>5123</v>
      </c>
      <c r="F4089" t="s">
        <v>12</v>
      </c>
      <c r="G4089" t="s">
        <v>134</v>
      </c>
      <c r="H4089" t="s">
        <v>23</v>
      </c>
      <c r="I4089" t="s">
        <v>24</v>
      </c>
      <c r="J4089" t="s">
        <v>568</v>
      </c>
      <c r="K4089" t="s">
        <v>26</v>
      </c>
      <c r="L4089">
        <v>11.784000000000001</v>
      </c>
    </row>
    <row r="4090" spans="1:12" x14ac:dyDescent="0.3">
      <c r="A4090" t="s">
        <v>5586</v>
      </c>
      <c r="B4090">
        <v>19</v>
      </c>
      <c r="C4090">
        <v>8</v>
      </c>
      <c r="D4090">
        <v>2015</v>
      </c>
      <c r="E4090" t="s">
        <v>535</v>
      </c>
      <c r="F4090" t="s">
        <v>30</v>
      </c>
      <c r="G4090" t="s">
        <v>160</v>
      </c>
      <c r="H4090" t="s">
        <v>14</v>
      </c>
      <c r="I4090" t="s">
        <v>15</v>
      </c>
      <c r="J4090" t="s">
        <v>5587</v>
      </c>
      <c r="K4090" t="s">
        <v>17</v>
      </c>
      <c r="L4090">
        <v>638.82000000000005</v>
      </c>
    </row>
    <row r="4091" spans="1:12" x14ac:dyDescent="0.3">
      <c r="A4091" t="s">
        <v>5588</v>
      </c>
      <c r="B4091">
        <v>1</v>
      </c>
      <c r="C4091">
        <v>4</v>
      </c>
      <c r="D4091">
        <v>2017</v>
      </c>
      <c r="E4091" t="s">
        <v>268</v>
      </c>
      <c r="F4091" t="s">
        <v>30</v>
      </c>
      <c r="G4091" t="s">
        <v>3453</v>
      </c>
      <c r="H4091" t="s">
        <v>23</v>
      </c>
      <c r="I4091" t="s">
        <v>90</v>
      </c>
      <c r="J4091" t="s">
        <v>1387</v>
      </c>
      <c r="K4091" t="s">
        <v>26</v>
      </c>
      <c r="L4091">
        <v>20.7</v>
      </c>
    </row>
    <row r="4092" spans="1:12" x14ac:dyDescent="0.3">
      <c r="A4092" t="s">
        <v>5588</v>
      </c>
      <c r="B4092">
        <v>1</v>
      </c>
      <c r="C4092">
        <v>4</v>
      </c>
      <c r="D4092">
        <v>2017</v>
      </c>
      <c r="E4092" t="s">
        <v>268</v>
      </c>
      <c r="F4092" t="s">
        <v>30</v>
      </c>
      <c r="G4092" t="s">
        <v>3453</v>
      </c>
      <c r="H4092" t="s">
        <v>23</v>
      </c>
      <c r="I4092" t="s">
        <v>90</v>
      </c>
      <c r="J4092" t="s">
        <v>1425</v>
      </c>
      <c r="K4092" t="s">
        <v>26</v>
      </c>
      <c r="L4092">
        <v>10.95</v>
      </c>
    </row>
    <row r="4093" spans="1:12" x14ac:dyDescent="0.3">
      <c r="A4093" t="s">
        <v>5588</v>
      </c>
      <c r="B4093">
        <v>1</v>
      </c>
      <c r="C4093">
        <v>4</v>
      </c>
      <c r="D4093">
        <v>2017</v>
      </c>
      <c r="E4093" t="s">
        <v>268</v>
      </c>
      <c r="F4093" t="s">
        <v>30</v>
      </c>
      <c r="G4093" t="s">
        <v>3453</v>
      </c>
      <c r="H4093" t="s">
        <v>23</v>
      </c>
      <c r="I4093" t="s">
        <v>90</v>
      </c>
      <c r="J4093" t="s">
        <v>1626</v>
      </c>
      <c r="K4093" t="s">
        <v>26</v>
      </c>
      <c r="L4093">
        <v>14.352</v>
      </c>
    </row>
    <row r="4094" spans="1:12" x14ac:dyDescent="0.3">
      <c r="A4094" t="s">
        <v>5589</v>
      </c>
      <c r="B4094">
        <v>16</v>
      </c>
      <c r="C4094">
        <v>5</v>
      </c>
      <c r="D4094">
        <v>2018</v>
      </c>
      <c r="E4094" t="s">
        <v>2175</v>
      </c>
      <c r="F4094" t="s">
        <v>119</v>
      </c>
      <c r="G4094" t="s">
        <v>4261</v>
      </c>
      <c r="H4094" t="s">
        <v>14</v>
      </c>
      <c r="I4094" t="s">
        <v>90</v>
      </c>
      <c r="J4094" t="s">
        <v>2788</v>
      </c>
      <c r="K4094" t="s">
        <v>26</v>
      </c>
      <c r="L4094">
        <v>221.024</v>
      </c>
    </row>
    <row r="4095" spans="1:12" x14ac:dyDescent="0.3">
      <c r="A4095" t="s">
        <v>5591</v>
      </c>
      <c r="B4095">
        <v>24</v>
      </c>
      <c r="C4095">
        <v>8</v>
      </c>
      <c r="D4095">
        <v>2016</v>
      </c>
      <c r="E4095" t="s">
        <v>1589</v>
      </c>
      <c r="F4095" t="s">
        <v>30</v>
      </c>
      <c r="G4095" t="s">
        <v>921</v>
      </c>
      <c r="H4095" t="s">
        <v>14</v>
      </c>
      <c r="I4095" t="s">
        <v>15</v>
      </c>
      <c r="J4095" t="s">
        <v>611</v>
      </c>
      <c r="K4095" t="s">
        <v>41</v>
      </c>
      <c r="L4095">
        <v>3080</v>
      </c>
    </row>
    <row r="4096" spans="1:12" x14ac:dyDescent="0.3">
      <c r="A4096" t="s">
        <v>5591</v>
      </c>
      <c r="B4096">
        <v>24</v>
      </c>
      <c r="C4096">
        <v>8</v>
      </c>
      <c r="D4096">
        <v>2016</v>
      </c>
      <c r="E4096" t="s">
        <v>1589</v>
      </c>
      <c r="F4096" t="s">
        <v>30</v>
      </c>
      <c r="G4096" t="s">
        <v>921</v>
      </c>
      <c r="H4096" t="s">
        <v>14</v>
      </c>
      <c r="I4096" t="s">
        <v>15</v>
      </c>
      <c r="J4096" t="s">
        <v>3800</v>
      </c>
      <c r="K4096" t="s">
        <v>41</v>
      </c>
      <c r="L4096">
        <v>79.959999999999994</v>
      </c>
    </row>
    <row r="4097" spans="1:12" x14ac:dyDescent="0.3">
      <c r="A4097" t="s">
        <v>5591</v>
      </c>
      <c r="B4097">
        <v>24</v>
      </c>
      <c r="C4097">
        <v>8</v>
      </c>
      <c r="D4097">
        <v>2016</v>
      </c>
      <c r="E4097" t="s">
        <v>1589</v>
      </c>
      <c r="F4097" t="s">
        <v>30</v>
      </c>
      <c r="G4097" t="s">
        <v>921</v>
      </c>
      <c r="H4097" t="s">
        <v>14</v>
      </c>
      <c r="I4097" t="s">
        <v>15</v>
      </c>
      <c r="J4097" t="s">
        <v>5463</v>
      </c>
      <c r="K4097" t="s">
        <v>41</v>
      </c>
      <c r="L4097">
        <v>587.97</v>
      </c>
    </row>
    <row r="4098" spans="1:12" x14ac:dyDescent="0.3">
      <c r="A4098" t="s">
        <v>5592</v>
      </c>
      <c r="B4098">
        <v>23</v>
      </c>
      <c r="C4098">
        <v>9</v>
      </c>
      <c r="D4098">
        <v>2015</v>
      </c>
      <c r="E4098" t="s">
        <v>2758</v>
      </c>
      <c r="F4098" t="s">
        <v>30</v>
      </c>
      <c r="G4098" t="s">
        <v>1146</v>
      </c>
      <c r="H4098" t="s">
        <v>14</v>
      </c>
      <c r="I4098" t="s">
        <v>61</v>
      </c>
      <c r="J4098" t="s">
        <v>2879</v>
      </c>
      <c r="K4098" t="s">
        <v>26</v>
      </c>
      <c r="L4098">
        <v>32.4</v>
      </c>
    </row>
    <row r="4099" spans="1:12" x14ac:dyDescent="0.3">
      <c r="A4099" t="s">
        <v>5592</v>
      </c>
      <c r="B4099">
        <v>23</v>
      </c>
      <c r="C4099">
        <v>9</v>
      </c>
      <c r="D4099">
        <v>2015</v>
      </c>
      <c r="E4099" t="s">
        <v>2758</v>
      </c>
      <c r="F4099" t="s">
        <v>30</v>
      </c>
      <c r="G4099" t="s">
        <v>1146</v>
      </c>
      <c r="H4099" t="s">
        <v>14</v>
      </c>
      <c r="I4099" t="s">
        <v>61</v>
      </c>
      <c r="J4099" t="s">
        <v>1286</v>
      </c>
      <c r="K4099" t="s">
        <v>26</v>
      </c>
      <c r="L4099">
        <v>404.9</v>
      </c>
    </row>
    <row r="4100" spans="1:12" x14ac:dyDescent="0.3">
      <c r="A4100" t="s">
        <v>5592</v>
      </c>
      <c r="B4100">
        <v>23</v>
      </c>
      <c r="C4100">
        <v>9</v>
      </c>
      <c r="D4100">
        <v>2015</v>
      </c>
      <c r="E4100" t="s">
        <v>2758</v>
      </c>
      <c r="F4100" t="s">
        <v>30</v>
      </c>
      <c r="G4100" t="s">
        <v>1146</v>
      </c>
      <c r="H4100" t="s">
        <v>14</v>
      </c>
      <c r="I4100" t="s">
        <v>61</v>
      </c>
      <c r="J4100" t="s">
        <v>5593</v>
      </c>
      <c r="K4100" t="s">
        <v>26</v>
      </c>
      <c r="L4100">
        <v>9449.9500000000007</v>
      </c>
    </row>
    <row r="4101" spans="1:12" x14ac:dyDescent="0.3">
      <c r="A4101" t="s">
        <v>5592</v>
      </c>
      <c r="B4101">
        <v>23</v>
      </c>
      <c r="C4101">
        <v>9</v>
      </c>
      <c r="D4101">
        <v>2015</v>
      </c>
      <c r="E4101" t="s">
        <v>2758</v>
      </c>
      <c r="F4101" t="s">
        <v>30</v>
      </c>
      <c r="G4101" t="s">
        <v>1146</v>
      </c>
      <c r="H4101" t="s">
        <v>14</v>
      </c>
      <c r="I4101" t="s">
        <v>61</v>
      </c>
      <c r="J4101" t="s">
        <v>1809</v>
      </c>
      <c r="K4101" t="s">
        <v>26</v>
      </c>
      <c r="L4101">
        <v>12.94</v>
      </c>
    </row>
    <row r="4102" spans="1:12" x14ac:dyDescent="0.3">
      <c r="A4102" t="s">
        <v>5594</v>
      </c>
      <c r="B4102">
        <v>19</v>
      </c>
      <c r="C4102">
        <v>6</v>
      </c>
      <c r="D4102">
        <v>2018</v>
      </c>
      <c r="E4102" t="s">
        <v>1576</v>
      </c>
      <c r="F4102" t="s">
        <v>30</v>
      </c>
      <c r="G4102" t="s">
        <v>1448</v>
      </c>
      <c r="H4102" t="s">
        <v>14</v>
      </c>
      <c r="I4102" t="s">
        <v>61</v>
      </c>
      <c r="J4102" t="s">
        <v>5595</v>
      </c>
      <c r="K4102" t="s">
        <v>26</v>
      </c>
      <c r="L4102">
        <v>2.2639999999999998</v>
      </c>
    </row>
    <row r="4103" spans="1:12" x14ac:dyDescent="0.3">
      <c r="A4103" t="s">
        <v>5594</v>
      </c>
      <c r="B4103">
        <v>19</v>
      </c>
      <c r="C4103">
        <v>6</v>
      </c>
      <c r="D4103">
        <v>2018</v>
      </c>
      <c r="E4103" t="s">
        <v>1576</v>
      </c>
      <c r="F4103" t="s">
        <v>30</v>
      </c>
      <c r="G4103" t="s">
        <v>1448</v>
      </c>
      <c r="H4103" t="s">
        <v>14</v>
      </c>
      <c r="I4103" t="s">
        <v>61</v>
      </c>
      <c r="J4103" t="s">
        <v>3368</v>
      </c>
      <c r="K4103" t="s">
        <v>26</v>
      </c>
      <c r="L4103">
        <v>0.44400000000000001</v>
      </c>
    </row>
    <row r="4104" spans="1:12" x14ac:dyDescent="0.3">
      <c r="A4104" t="s">
        <v>5594</v>
      </c>
      <c r="B4104">
        <v>19</v>
      </c>
      <c r="C4104">
        <v>6</v>
      </c>
      <c r="D4104">
        <v>2018</v>
      </c>
      <c r="E4104" t="s">
        <v>1576</v>
      </c>
      <c r="F4104" t="s">
        <v>30</v>
      </c>
      <c r="G4104" t="s">
        <v>1448</v>
      </c>
      <c r="H4104" t="s">
        <v>14</v>
      </c>
      <c r="I4104" t="s">
        <v>61</v>
      </c>
      <c r="J4104" t="s">
        <v>3915</v>
      </c>
      <c r="K4104" t="s">
        <v>26</v>
      </c>
      <c r="L4104">
        <v>146.17599999999999</v>
      </c>
    </row>
    <row r="4105" spans="1:12" x14ac:dyDescent="0.3">
      <c r="A4105" t="s">
        <v>5596</v>
      </c>
      <c r="B4105">
        <v>21</v>
      </c>
      <c r="C4105">
        <v>12</v>
      </c>
      <c r="D4105">
        <v>2018</v>
      </c>
      <c r="E4105" t="s">
        <v>581</v>
      </c>
      <c r="F4105" t="s">
        <v>930</v>
      </c>
      <c r="G4105" t="s">
        <v>308</v>
      </c>
      <c r="H4105" t="s">
        <v>60</v>
      </c>
      <c r="I4105" t="s">
        <v>61</v>
      </c>
      <c r="J4105" t="s">
        <v>2166</v>
      </c>
      <c r="K4105" t="s">
        <v>17</v>
      </c>
      <c r="L4105">
        <v>15.92</v>
      </c>
    </row>
    <row r="4106" spans="1:12" x14ac:dyDescent="0.3">
      <c r="A4106" t="s">
        <v>5597</v>
      </c>
      <c r="B4106">
        <v>7</v>
      </c>
      <c r="C4106">
        <v>8</v>
      </c>
      <c r="D4106">
        <v>2018</v>
      </c>
      <c r="E4106" t="s">
        <v>4645</v>
      </c>
      <c r="F4106" t="s">
        <v>30</v>
      </c>
      <c r="G4106" t="s">
        <v>1666</v>
      </c>
      <c r="H4106" t="s">
        <v>14</v>
      </c>
      <c r="I4106" t="s">
        <v>24</v>
      </c>
      <c r="J4106" t="s">
        <v>2598</v>
      </c>
      <c r="K4106" t="s">
        <v>41</v>
      </c>
      <c r="L4106">
        <v>159.96</v>
      </c>
    </row>
    <row r="4107" spans="1:12" x14ac:dyDescent="0.3">
      <c r="A4107" t="s">
        <v>5597</v>
      </c>
      <c r="B4107">
        <v>7</v>
      </c>
      <c r="C4107">
        <v>8</v>
      </c>
      <c r="D4107">
        <v>2018</v>
      </c>
      <c r="E4107" t="s">
        <v>4645</v>
      </c>
      <c r="F4107" t="s">
        <v>30</v>
      </c>
      <c r="G4107" t="s">
        <v>1666</v>
      </c>
      <c r="H4107" t="s">
        <v>14</v>
      </c>
      <c r="I4107" t="s">
        <v>24</v>
      </c>
      <c r="J4107" t="s">
        <v>1361</v>
      </c>
      <c r="K4107" t="s">
        <v>26</v>
      </c>
      <c r="L4107">
        <v>13.76</v>
      </c>
    </row>
    <row r="4108" spans="1:12" x14ac:dyDescent="0.3">
      <c r="A4108" t="s">
        <v>5598</v>
      </c>
      <c r="B4108">
        <v>22</v>
      </c>
      <c r="C4108">
        <v>8</v>
      </c>
      <c r="D4108">
        <v>2017</v>
      </c>
      <c r="E4108" t="s">
        <v>2244</v>
      </c>
      <c r="F4108" t="s">
        <v>30</v>
      </c>
      <c r="G4108" t="s">
        <v>5599</v>
      </c>
      <c r="H4108" t="s">
        <v>14</v>
      </c>
      <c r="I4108" t="s">
        <v>61</v>
      </c>
      <c r="J4108" t="s">
        <v>2449</v>
      </c>
      <c r="K4108" t="s">
        <v>26</v>
      </c>
      <c r="L4108">
        <v>4.3120000000000003</v>
      </c>
    </row>
    <row r="4109" spans="1:12" x14ac:dyDescent="0.3">
      <c r="A4109" t="s">
        <v>5600</v>
      </c>
      <c r="B4109">
        <v>7</v>
      </c>
      <c r="C4109">
        <v>9</v>
      </c>
      <c r="D4109">
        <v>2016</v>
      </c>
      <c r="E4109" t="s">
        <v>422</v>
      </c>
      <c r="F4109" t="s">
        <v>930</v>
      </c>
      <c r="G4109" t="s">
        <v>3247</v>
      </c>
      <c r="H4109" t="s">
        <v>14</v>
      </c>
      <c r="I4109" t="s">
        <v>90</v>
      </c>
      <c r="J4109" t="s">
        <v>2043</v>
      </c>
      <c r="K4109" t="s">
        <v>26</v>
      </c>
      <c r="L4109">
        <v>13.96</v>
      </c>
    </row>
    <row r="4110" spans="1:12" x14ac:dyDescent="0.3">
      <c r="A4110" t="s">
        <v>5600</v>
      </c>
      <c r="B4110">
        <v>7</v>
      </c>
      <c r="C4110">
        <v>9</v>
      </c>
      <c r="D4110">
        <v>2016</v>
      </c>
      <c r="E4110" t="s">
        <v>422</v>
      </c>
      <c r="F4110" t="s">
        <v>930</v>
      </c>
      <c r="G4110" t="s">
        <v>3247</v>
      </c>
      <c r="H4110" t="s">
        <v>14</v>
      </c>
      <c r="I4110" t="s">
        <v>90</v>
      </c>
      <c r="J4110" t="s">
        <v>4820</v>
      </c>
      <c r="K4110" t="s">
        <v>17</v>
      </c>
      <c r="L4110">
        <v>27.414000000000001</v>
      </c>
    </row>
    <row r="4111" spans="1:12" x14ac:dyDescent="0.3">
      <c r="A4111" t="s">
        <v>5601</v>
      </c>
      <c r="B4111">
        <v>25</v>
      </c>
      <c r="C4111">
        <v>12</v>
      </c>
      <c r="D4111">
        <v>2016</v>
      </c>
      <c r="E4111" t="s">
        <v>4925</v>
      </c>
      <c r="F4111" t="s">
        <v>30</v>
      </c>
      <c r="G4111" t="s">
        <v>2459</v>
      </c>
      <c r="H4111" t="s">
        <v>23</v>
      </c>
      <c r="I4111" t="s">
        <v>61</v>
      </c>
      <c r="J4111" t="s">
        <v>1985</v>
      </c>
      <c r="K4111" t="s">
        <v>41</v>
      </c>
      <c r="L4111">
        <v>73.98</v>
      </c>
    </row>
    <row r="4112" spans="1:12" x14ac:dyDescent="0.3">
      <c r="A4112" t="s">
        <v>5601</v>
      </c>
      <c r="B4112">
        <v>25</v>
      </c>
      <c r="C4112">
        <v>12</v>
      </c>
      <c r="D4112">
        <v>2016</v>
      </c>
      <c r="E4112" t="s">
        <v>4925</v>
      </c>
      <c r="F4112" t="s">
        <v>30</v>
      </c>
      <c r="G4112" t="s">
        <v>2459</v>
      </c>
      <c r="H4112" t="s">
        <v>23</v>
      </c>
      <c r="I4112" t="s">
        <v>61</v>
      </c>
      <c r="J4112" t="s">
        <v>5602</v>
      </c>
      <c r="K4112" t="s">
        <v>17</v>
      </c>
      <c r="L4112">
        <v>160.97999999999999</v>
      </c>
    </row>
    <row r="4113" spans="1:12" x14ac:dyDescent="0.3">
      <c r="A4113" t="s">
        <v>5601</v>
      </c>
      <c r="B4113">
        <v>25</v>
      </c>
      <c r="C4113">
        <v>12</v>
      </c>
      <c r="D4113">
        <v>2016</v>
      </c>
      <c r="E4113" t="s">
        <v>4925</v>
      </c>
      <c r="F4113" t="s">
        <v>30</v>
      </c>
      <c r="G4113" t="s">
        <v>2459</v>
      </c>
      <c r="H4113" t="s">
        <v>23</v>
      </c>
      <c r="I4113" t="s">
        <v>61</v>
      </c>
      <c r="J4113" t="s">
        <v>3721</v>
      </c>
      <c r="K4113" t="s">
        <v>26</v>
      </c>
      <c r="L4113">
        <v>17.34</v>
      </c>
    </row>
    <row r="4114" spans="1:12" x14ac:dyDescent="0.3">
      <c r="A4114" t="s">
        <v>5601</v>
      </c>
      <c r="B4114">
        <v>25</v>
      </c>
      <c r="C4114">
        <v>12</v>
      </c>
      <c r="D4114">
        <v>2016</v>
      </c>
      <c r="E4114" t="s">
        <v>4925</v>
      </c>
      <c r="F4114" t="s">
        <v>30</v>
      </c>
      <c r="G4114" t="s">
        <v>2459</v>
      </c>
      <c r="H4114" t="s">
        <v>23</v>
      </c>
      <c r="I4114" t="s">
        <v>61</v>
      </c>
      <c r="J4114" t="s">
        <v>2467</v>
      </c>
      <c r="K4114" t="s">
        <v>26</v>
      </c>
      <c r="L4114">
        <v>3.28</v>
      </c>
    </row>
    <row r="4115" spans="1:12" x14ac:dyDescent="0.3">
      <c r="A4115" t="s">
        <v>5603</v>
      </c>
      <c r="B4115">
        <v>2</v>
      </c>
      <c r="C4115">
        <v>5</v>
      </c>
      <c r="D4115">
        <v>2016</v>
      </c>
      <c r="E4115" t="s">
        <v>2954</v>
      </c>
      <c r="F4115" t="s">
        <v>30</v>
      </c>
      <c r="G4115" t="s">
        <v>3556</v>
      </c>
      <c r="H4115" t="s">
        <v>23</v>
      </c>
      <c r="I4115" t="s">
        <v>61</v>
      </c>
      <c r="J4115" t="s">
        <v>3483</v>
      </c>
      <c r="K4115" t="s">
        <v>26</v>
      </c>
      <c r="L4115">
        <v>8.8559999999999999</v>
      </c>
    </row>
    <row r="4116" spans="1:12" x14ac:dyDescent="0.3">
      <c r="A4116" t="s">
        <v>5603</v>
      </c>
      <c r="B4116">
        <v>2</v>
      </c>
      <c r="C4116">
        <v>5</v>
      </c>
      <c r="D4116">
        <v>2016</v>
      </c>
      <c r="E4116" t="s">
        <v>2954</v>
      </c>
      <c r="F4116" t="s">
        <v>30</v>
      </c>
      <c r="G4116" t="s">
        <v>3556</v>
      </c>
      <c r="H4116" t="s">
        <v>23</v>
      </c>
      <c r="I4116" t="s">
        <v>61</v>
      </c>
      <c r="J4116" t="s">
        <v>2915</v>
      </c>
      <c r="K4116" t="s">
        <v>41</v>
      </c>
      <c r="L4116">
        <v>158.376</v>
      </c>
    </row>
    <row r="4117" spans="1:12" x14ac:dyDescent="0.3">
      <c r="A4117" t="s">
        <v>5604</v>
      </c>
      <c r="B4117">
        <v>24</v>
      </c>
      <c r="C4117">
        <v>11</v>
      </c>
      <c r="D4117">
        <v>2017</v>
      </c>
      <c r="E4117" t="s">
        <v>3427</v>
      </c>
      <c r="F4117" t="s">
        <v>119</v>
      </c>
      <c r="G4117" t="s">
        <v>3610</v>
      </c>
      <c r="H4117" t="s">
        <v>14</v>
      </c>
      <c r="I4117" t="s">
        <v>24</v>
      </c>
      <c r="J4117" t="s">
        <v>1622</v>
      </c>
      <c r="K4117" t="s">
        <v>26</v>
      </c>
      <c r="L4117">
        <v>1219.96</v>
      </c>
    </row>
    <row r="4118" spans="1:12" x14ac:dyDescent="0.3">
      <c r="A4118" t="s">
        <v>5605</v>
      </c>
      <c r="B4118">
        <v>24</v>
      </c>
      <c r="C4118">
        <v>11</v>
      </c>
      <c r="D4118">
        <v>2016</v>
      </c>
      <c r="E4118" t="s">
        <v>1508</v>
      </c>
      <c r="F4118" t="s">
        <v>30</v>
      </c>
      <c r="G4118" t="s">
        <v>2231</v>
      </c>
      <c r="H4118" t="s">
        <v>14</v>
      </c>
      <c r="I4118" t="s">
        <v>24</v>
      </c>
      <c r="J4118" t="s">
        <v>2692</v>
      </c>
      <c r="K4118" t="s">
        <v>26</v>
      </c>
      <c r="L4118">
        <v>3.1680000000000001</v>
      </c>
    </row>
    <row r="4119" spans="1:12" x14ac:dyDescent="0.3">
      <c r="A4119" t="s">
        <v>5605</v>
      </c>
      <c r="B4119">
        <v>24</v>
      </c>
      <c r="C4119">
        <v>11</v>
      </c>
      <c r="D4119">
        <v>2016</v>
      </c>
      <c r="E4119" t="s">
        <v>1508</v>
      </c>
      <c r="F4119" t="s">
        <v>30</v>
      </c>
      <c r="G4119" t="s">
        <v>2231</v>
      </c>
      <c r="H4119" t="s">
        <v>14</v>
      </c>
      <c r="I4119" t="s">
        <v>24</v>
      </c>
      <c r="J4119" t="s">
        <v>1450</v>
      </c>
      <c r="K4119" t="s">
        <v>26</v>
      </c>
      <c r="L4119">
        <v>19.440000000000001</v>
      </c>
    </row>
    <row r="4120" spans="1:12" x14ac:dyDescent="0.3">
      <c r="A4120" t="s">
        <v>5605</v>
      </c>
      <c r="B4120">
        <v>24</v>
      </c>
      <c r="C4120">
        <v>11</v>
      </c>
      <c r="D4120">
        <v>2016</v>
      </c>
      <c r="E4120" t="s">
        <v>1508</v>
      </c>
      <c r="F4120" t="s">
        <v>30</v>
      </c>
      <c r="G4120" t="s">
        <v>2231</v>
      </c>
      <c r="H4120" t="s">
        <v>14</v>
      </c>
      <c r="I4120" t="s">
        <v>24</v>
      </c>
      <c r="J4120" t="s">
        <v>1116</v>
      </c>
      <c r="K4120" t="s">
        <v>26</v>
      </c>
      <c r="L4120">
        <v>454.86</v>
      </c>
    </row>
    <row r="4121" spans="1:12" x14ac:dyDescent="0.3">
      <c r="A4121" t="s">
        <v>5605</v>
      </c>
      <c r="B4121">
        <v>24</v>
      </c>
      <c r="C4121">
        <v>11</v>
      </c>
      <c r="D4121">
        <v>2016</v>
      </c>
      <c r="E4121" t="s">
        <v>1508</v>
      </c>
      <c r="F4121" t="s">
        <v>30</v>
      </c>
      <c r="G4121" t="s">
        <v>2231</v>
      </c>
      <c r="H4121" t="s">
        <v>14</v>
      </c>
      <c r="I4121" t="s">
        <v>24</v>
      </c>
      <c r="J4121" t="s">
        <v>785</v>
      </c>
      <c r="K4121" t="s">
        <v>26</v>
      </c>
      <c r="L4121">
        <v>91.391999999999996</v>
      </c>
    </row>
    <row r="4122" spans="1:12" x14ac:dyDescent="0.3">
      <c r="A4122" t="s">
        <v>5606</v>
      </c>
      <c r="B4122">
        <v>4</v>
      </c>
      <c r="C4122">
        <v>9</v>
      </c>
      <c r="D4122">
        <v>2018</v>
      </c>
      <c r="E4122" t="s">
        <v>132</v>
      </c>
      <c r="F4122" t="s">
        <v>30</v>
      </c>
      <c r="G4122" t="s">
        <v>2936</v>
      </c>
      <c r="H4122" t="s">
        <v>14</v>
      </c>
      <c r="I4122" t="s">
        <v>90</v>
      </c>
      <c r="J4122" t="s">
        <v>5607</v>
      </c>
      <c r="K4122" t="s">
        <v>41</v>
      </c>
      <c r="L4122">
        <v>19.04</v>
      </c>
    </row>
    <row r="4123" spans="1:12" x14ac:dyDescent="0.3">
      <c r="A4123" t="s">
        <v>5608</v>
      </c>
      <c r="B4123">
        <v>11</v>
      </c>
      <c r="C4123">
        <v>5</v>
      </c>
      <c r="D4123">
        <v>2018</v>
      </c>
      <c r="E4123" t="s">
        <v>3208</v>
      </c>
      <c r="F4123" t="s">
        <v>930</v>
      </c>
      <c r="G4123" t="s">
        <v>1392</v>
      </c>
      <c r="H4123" t="s">
        <v>14</v>
      </c>
      <c r="I4123" t="s">
        <v>24</v>
      </c>
      <c r="J4123" t="s">
        <v>2669</v>
      </c>
      <c r="K4123" t="s">
        <v>26</v>
      </c>
      <c r="L4123">
        <v>37.44</v>
      </c>
    </row>
    <row r="4124" spans="1:12" x14ac:dyDescent="0.3">
      <c r="A4124" t="s">
        <v>5608</v>
      </c>
      <c r="B4124">
        <v>11</v>
      </c>
      <c r="C4124">
        <v>5</v>
      </c>
      <c r="D4124">
        <v>2018</v>
      </c>
      <c r="E4124" t="s">
        <v>3208</v>
      </c>
      <c r="F4124" t="s">
        <v>930</v>
      </c>
      <c r="G4124" t="s">
        <v>1392</v>
      </c>
      <c r="H4124" t="s">
        <v>14</v>
      </c>
      <c r="I4124" t="s">
        <v>24</v>
      </c>
      <c r="J4124" t="s">
        <v>4242</v>
      </c>
      <c r="K4124" t="s">
        <v>26</v>
      </c>
      <c r="L4124">
        <v>37.590000000000003</v>
      </c>
    </row>
    <row r="4125" spans="1:12" x14ac:dyDescent="0.3">
      <c r="A4125" t="s">
        <v>5608</v>
      </c>
      <c r="B4125">
        <v>11</v>
      </c>
      <c r="C4125">
        <v>5</v>
      </c>
      <c r="D4125">
        <v>2018</v>
      </c>
      <c r="E4125" t="s">
        <v>3208</v>
      </c>
      <c r="F4125" t="s">
        <v>930</v>
      </c>
      <c r="G4125" t="s">
        <v>1392</v>
      </c>
      <c r="H4125" t="s">
        <v>14</v>
      </c>
      <c r="I4125" t="s">
        <v>24</v>
      </c>
      <c r="J4125" t="s">
        <v>5046</v>
      </c>
      <c r="K4125" t="s">
        <v>26</v>
      </c>
      <c r="L4125">
        <v>26.032</v>
      </c>
    </row>
    <row r="4126" spans="1:12" x14ac:dyDescent="0.3">
      <c r="A4126" t="s">
        <v>5609</v>
      </c>
      <c r="B4126">
        <v>11</v>
      </c>
      <c r="C4126">
        <v>5</v>
      </c>
      <c r="D4126">
        <v>2015</v>
      </c>
      <c r="E4126" t="s">
        <v>3505</v>
      </c>
      <c r="F4126" t="s">
        <v>30</v>
      </c>
      <c r="G4126" t="s">
        <v>2609</v>
      </c>
      <c r="H4126" t="s">
        <v>23</v>
      </c>
      <c r="I4126" t="s">
        <v>90</v>
      </c>
      <c r="J4126" t="s">
        <v>1033</v>
      </c>
      <c r="K4126" t="s">
        <v>26</v>
      </c>
      <c r="L4126">
        <v>35.909999999999997</v>
      </c>
    </row>
    <row r="4127" spans="1:12" x14ac:dyDescent="0.3">
      <c r="A4127" t="s">
        <v>5610</v>
      </c>
      <c r="B4127">
        <v>27</v>
      </c>
      <c r="C4127">
        <v>7</v>
      </c>
      <c r="D4127">
        <v>2018</v>
      </c>
      <c r="E4127" t="s">
        <v>3961</v>
      </c>
      <c r="F4127" t="s">
        <v>12</v>
      </c>
      <c r="G4127" t="s">
        <v>1305</v>
      </c>
      <c r="H4127" t="s">
        <v>14</v>
      </c>
      <c r="I4127" t="s">
        <v>15</v>
      </c>
      <c r="J4127" t="s">
        <v>2276</v>
      </c>
      <c r="K4127" t="s">
        <v>17</v>
      </c>
      <c r="L4127">
        <v>91.031999999999996</v>
      </c>
    </row>
    <row r="4128" spans="1:12" x14ac:dyDescent="0.3">
      <c r="A4128" t="s">
        <v>5612</v>
      </c>
      <c r="B4128">
        <v>6</v>
      </c>
      <c r="C4128">
        <v>5</v>
      </c>
      <c r="D4128">
        <v>2018</v>
      </c>
      <c r="E4128" t="s">
        <v>2822</v>
      </c>
      <c r="F4128" t="s">
        <v>119</v>
      </c>
      <c r="G4128" t="s">
        <v>315</v>
      </c>
      <c r="H4128" t="s">
        <v>14</v>
      </c>
      <c r="I4128" t="s">
        <v>15</v>
      </c>
      <c r="J4128" t="s">
        <v>5372</v>
      </c>
      <c r="K4128" t="s">
        <v>26</v>
      </c>
      <c r="L4128">
        <v>54.66</v>
      </c>
    </row>
    <row r="4129" spans="1:12" x14ac:dyDescent="0.3">
      <c r="A4129" t="s">
        <v>5613</v>
      </c>
      <c r="B4129">
        <v>19</v>
      </c>
      <c r="C4129">
        <v>9</v>
      </c>
      <c r="D4129">
        <v>2015</v>
      </c>
      <c r="E4129" t="s">
        <v>835</v>
      </c>
      <c r="F4129" t="s">
        <v>30</v>
      </c>
      <c r="G4129" t="s">
        <v>1554</v>
      </c>
      <c r="H4129" t="s">
        <v>14</v>
      </c>
      <c r="I4129" t="s">
        <v>15</v>
      </c>
      <c r="J4129" t="s">
        <v>2278</v>
      </c>
      <c r="K4129" t="s">
        <v>26</v>
      </c>
      <c r="L4129">
        <v>67.343999999999994</v>
      </c>
    </row>
    <row r="4130" spans="1:12" x14ac:dyDescent="0.3">
      <c r="A4130" t="s">
        <v>5613</v>
      </c>
      <c r="B4130">
        <v>19</v>
      </c>
      <c r="C4130">
        <v>9</v>
      </c>
      <c r="D4130">
        <v>2015</v>
      </c>
      <c r="E4130" t="s">
        <v>835</v>
      </c>
      <c r="F4130" t="s">
        <v>30</v>
      </c>
      <c r="G4130" t="s">
        <v>1554</v>
      </c>
      <c r="H4130" t="s">
        <v>14</v>
      </c>
      <c r="I4130" t="s">
        <v>15</v>
      </c>
      <c r="J4130" t="s">
        <v>5614</v>
      </c>
      <c r="K4130" t="s">
        <v>41</v>
      </c>
      <c r="L4130">
        <v>2624.9850000000001</v>
      </c>
    </row>
    <row r="4131" spans="1:12" x14ac:dyDescent="0.3">
      <c r="A4131" t="s">
        <v>5615</v>
      </c>
      <c r="B4131">
        <v>29</v>
      </c>
      <c r="C4131">
        <v>3</v>
      </c>
      <c r="D4131">
        <v>2016</v>
      </c>
      <c r="E4131" t="s">
        <v>2358</v>
      </c>
      <c r="F4131" t="s">
        <v>30</v>
      </c>
      <c r="G4131" t="s">
        <v>976</v>
      </c>
      <c r="H4131" t="s">
        <v>14</v>
      </c>
      <c r="I4131" t="s">
        <v>24</v>
      </c>
      <c r="J4131" t="s">
        <v>5199</v>
      </c>
      <c r="K4131" t="s">
        <v>26</v>
      </c>
      <c r="L4131">
        <v>73.28</v>
      </c>
    </row>
    <row r="4132" spans="1:12" x14ac:dyDescent="0.3">
      <c r="A4132" t="s">
        <v>5616</v>
      </c>
      <c r="B4132">
        <v>18</v>
      </c>
      <c r="C4132">
        <v>11</v>
      </c>
      <c r="D4132">
        <v>2015</v>
      </c>
      <c r="E4132" t="s">
        <v>3170</v>
      </c>
      <c r="F4132" t="s">
        <v>30</v>
      </c>
      <c r="G4132" t="s">
        <v>2841</v>
      </c>
      <c r="H4132" t="s">
        <v>23</v>
      </c>
      <c r="I4132" t="s">
        <v>61</v>
      </c>
      <c r="J4132" t="s">
        <v>1410</v>
      </c>
      <c r="K4132" t="s">
        <v>26</v>
      </c>
      <c r="L4132">
        <v>14.48</v>
      </c>
    </row>
    <row r="4133" spans="1:12" x14ac:dyDescent="0.3">
      <c r="A4133" t="s">
        <v>5617</v>
      </c>
      <c r="B4133">
        <v>2</v>
      </c>
      <c r="C4133">
        <v>7</v>
      </c>
      <c r="D4133">
        <v>2016</v>
      </c>
      <c r="E4133" t="s">
        <v>1442</v>
      </c>
      <c r="F4133" t="s">
        <v>30</v>
      </c>
      <c r="G4133" t="s">
        <v>281</v>
      </c>
      <c r="H4133" t="s">
        <v>14</v>
      </c>
      <c r="I4133" t="s">
        <v>15</v>
      </c>
      <c r="J4133" t="s">
        <v>2409</v>
      </c>
      <c r="K4133" t="s">
        <v>26</v>
      </c>
      <c r="L4133">
        <v>11.952</v>
      </c>
    </row>
    <row r="4134" spans="1:12" x14ac:dyDescent="0.3">
      <c r="A4134" t="s">
        <v>5617</v>
      </c>
      <c r="B4134">
        <v>2</v>
      </c>
      <c r="C4134">
        <v>7</v>
      </c>
      <c r="D4134">
        <v>2016</v>
      </c>
      <c r="E4134" t="s">
        <v>1442</v>
      </c>
      <c r="F4134" t="s">
        <v>30</v>
      </c>
      <c r="G4134" t="s">
        <v>281</v>
      </c>
      <c r="H4134" t="s">
        <v>14</v>
      </c>
      <c r="I4134" t="s">
        <v>15</v>
      </c>
      <c r="J4134" t="s">
        <v>657</v>
      </c>
      <c r="K4134" t="s">
        <v>26</v>
      </c>
      <c r="L4134">
        <v>15.552</v>
      </c>
    </row>
    <row r="4135" spans="1:12" x14ac:dyDescent="0.3">
      <c r="A4135" t="s">
        <v>5618</v>
      </c>
      <c r="B4135">
        <v>8</v>
      </c>
      <c r="C4135">
        <v>9</v>
      </c>
      <c r="D4135">
        <v>2015</v>
      </c>
      <c r="E4135" t="s">
        <v>640</v>
      </c>
      <c r="F4135" t="s">
        <v>30</v>
      </c>
      <c r="G4135" t="s">
        <v>464</v>
      </c>
      <c r="H4135" t="s">
        <v>14</v>
      </c>
      <c r="I4135" t="s">
        <v>15</v>
      </c>
      <c r="J4135" t="s">
        <v>1913</v>
      </c>
      <c r="K4135" t="s">
        <v>26</v>
      </c>
      <c r="L4135">
        <v>45</v>
      </c>
    </row>
    <row r="4136" spans="1:12" x14ac:dyDescent="0.3">
      <c r="A4136" t="s">
        <v>5618</v>
      </c>
      <c r="B4136">
        <v>8</v>
      </c>
      <c r="C4136">
        <v>9</v>
      </c>
      <c r="D4136">
        <v>2015</v>
      </c>
      <c r="E4136" t="s">
        <v>640</v>
      </c>
      <c r="F4136" t="s">
        <v>30</v>
      </c>
      <c r="G4136" t="s">
        <v>464</v>
      </c>
      <c r="H4136" t="s">
        <v>14</v>
      </c>
      <c r="I4136" t="s">
        <v>15</v>
      </c>
      <c r="J4136" t="s">
        <v>1084</v>
      </c>
      <c r="K4136" t="s">
        <v>41</v>
      </c>
      <c r="L4136">
        <v>209.97</v>
      </c>
    </row>
    <row r="4137" spans="1:12" x14ac:dyDescent="0.3">
      <c r="A4137" t="s">
        <v>5619</v>
      </c>
      <c r="B4137">
        <v>2</v>
      </c>
      <c r="C4137">
        <v>10</v>
      </c>
      <c r="D4137">
        <v>2018</v>
      </c>
      <c r="E4137" t="s">
        <v>1086</v>
      </c>
      <c r="F4137" t="s">
        <v>30</v>
      </c>
      <c r="G4137" t="s">
        <v>2439</v>
      </c>
      <c r="H4137" t="s">
        <v>60</v>
      </c>
      <c r="I4137" t="s">
        <v>24</v>
      </c>
      <c r="J4137" t="s">
        <v>2672</v>
      </c>
      <c r="K4137" t="s">
        <v>26</v>
      </c>
      <c r="L4137">
        <v>112.12</v>
      </c>
    </row>
    <row r="4138" spans="1:12" x14ac:dyDescent="0.3">
      <c r="A4138" t="s">
        <v>5619</v>
      </c>
      <c r="B4138">
        <v>2</v>
      </c>
      <c r="C4138">
        <v>10</v>
      </c>
      <c r="D4138">
        <v>2018</v>
      </c>
      <c r="E4138" t="s">
        <v>1086</v>
      </c>
      <c r="F4138" t="s">
        <v>30</v>
      </c>
      <c r="G4138" t="s">
        <v>2439</v>
      </c>
      <c r="H4138" t="s">
        <v>60</v>
      </c>
      <c r="I4138" t="s">
        <v>24</v>
      </c>
      <c r="J4138" t="s">
        <v>2649</v>
      </c>
      <c r="K4138" t="s">
        <v>26</v>
      </c>
      <c r="L4138">
        <v>1575.14</v>
      </c>
    </row>
    <row r="4139" spans="1:12" x14ac:dyDescent="0.3">
      <c r="A4139" t="s">
        <v>5620</v>
      </c>
      <c r="B4139">
        <v>19</v>
      </c>
      <c r="C4139">
        <v>11</v>
      </c>
      <c r="D4139">
        <v>2018</v>
      </c>
      <c r="E4139" t="s">
        <v>325</v>
      </c>
      <c r="F4139" t="s">
        <v>30</v>
      </c>
      <c r="G4139" t="s">
        <v>5599</v>
      </c>
      <c r="H4139" t="s">
        <v>14</v>
      </c>
      <c r="I4139" t="s">
        <v>15</v>
      </c>
      <c r="J4139" t="s">
        <v>837</v>
      </c>
      <c r="K4139" t="s">
        <v>26</v>
      </c>
      <c r="L4139">
        <v>25.06</v>
      </c>
    </row>
    <row r="4140" spans="1:12" x14ac:dyDescent="0.3">
      <c r="A4140" t="s">
        <v>5621</v>
      </c>
      <c r="B4140">
        <v>30</v>
      </c>
      <c r="C4140">
        <v>12</v>
      </c>
      <c r="D4140">
        <v>2017</v>
      </c>
      <c r="E4140" t="s">
        <v>1952</v>
      </c>
      <c r="F4140" t="s">
        <v>119</v>
      </c>
      <c r="G4140" t="s">
        <v>2983</v>
      </c>
      <c r="H4140" t="s">
        <v>23</v>
      </c>
      <c r="I4140" t="s">
        <v>61</v>
      </c>
      <c r="J4140" t="s">
        <v>215</v>
      </c>
      <c r="K4140" t="s">
        <v>26</v>
      </c>
      <c r="L4140">
        <v>6.9240000000000004</v>
      </c>
    </row>
    <row r="4141" spans="1:12" x14ac:dyDescent="0.3">
      <c r="A4141" t="s">
        <v>5622</v>
      </c>
      <c r="B4141">
        <v>1</v>
      </c>
      <c r="C4141">
        <v>12</v>
      </c>
      <c r="D4141">
        <v>2018</v>
      </c>
      <c r="E4141" t="s">
        <v>2171</v>
      </c>
      <c r="F4141" t="s">
        <v>119</v>
      </c>
      <c r="G4141" t="s">
        <v>1638</v>
      </c>
      <c r="H4141" t="s">
        <v>14</v>
      </c>
      <c r="I4141" t="s">
        <v>90</v>
      </c>
      <c r="J4141" t="s">
        <v>679</v>
      </c>
      <c r="K4141" t="s">
        <v>26</v>
      </c>
      <c r="L4141">
        <v>37.392000000000003</v>
      </c>
    </row>
    <row r="4142" spans="1:12" x14ac:dyDescent="0.3">
      <c r="A4142" t="s">
        <v>5622</v>
      </c>
      <c r="B4142">
        <v>1</v>
      </c>
      <c r="C4142">
        <v>12</v>
      </c>
      <c r="D4142">
        <v>2018</v>
      </c>
      <c r="E4142" t="s">
        <v>2171</v>
      </c>
      <c r="F4142" t="s">
        <v>119</v>
      </c>
      <c r="G4142" t="s">
        <v>1638</v>
      </c>
      <c r="H4142" t="s">
        <v>14</v>
      </c>
      <c r="I4142" t="s">
        <v>90</v>
      </c>
      <c r="J4142" t="s">
        <v>5524</v>
      </c>
      <c r="K4142" t="s">
        <v>17</v>
      </c>
      <c r="L4142">
        <v>79.12</v>
      </c>
    </row>
    <row r="4143" spans="1:12" x14ac:dyDescent="0.3">
      <c r="A4143" t="s">
        <v>5623</v>
      </c>
      <c r="B4143">
        <v>13</v>
      </c>
      <c r="C4143">
        <v>6</v>
      </c>
      <c r="D4143">
        <v>2017</v>
      </c>
      <c r="E4143" t="s">
        <v>178</v>
      </c>
      <c r="F4143" t="s">
        <v>30</v>
      </c>
      <c r="G4143" t="s">
        <v>1233</v>
      </c>
      <c r="H4143" t="s">
        <v>14</v>
      </c>
      <c r="I4143" t="s">
        <v>61</v>
      </c>
      <c r="J4143" t="s">
        <v>501</v>
      </c>
      <c r="K4143" t="s">
        <v>26</v>
      </c>
      <c r="L4143">
        <v>18.899999999999999</v>
      </c>
    </row>
    <row r="4144" spans="1:12" x14ac:dyDescent="0.3">
      <c r="A4144" t="s">
        <v>5624</v>
      </c>
      <c r="B4144">
        <v>19</v>
      </c>
      <c r="C4144">
        <v>5</v>
      </c>
      <c r="D4144">
        <v>2015</v>
      </c>
      <c r="E4144" t="s">
        <v>1477</v>
      </c>
      <c r="F4144" t="s">
        <v>30</v>
      </c>
      <c r="G4144" t="s">
        <v>3904</v>
      </c>
      <c r="H4144" t="s">
        <v>14</v>
      </c>
      <c r="I4144" t="s">
        <v>61</v>
      </c>
      <c r="J4144" t="s">
        <v>3700</v>
      </c>
      <c r="K4144" t="s">
        <v>26</v>
      </c>
      <c r="L4144">
        <v>57.42</v>
      </c>
    </row>
    <row r="4145" spans="1:12" x14ac:dyDescent="0.3">
      <c r="A4145" t="s">
        <v>5626</v>
      </c>
      <c r="B4145">
        <v>30</v>
      </c>
      <c r="C4145">
        <v>1</v>
      </c>
      <c r="D4145">
        <v>2018</v>
      </c>
      <c r="E4145" t="s">
        <v>4008</v>
      </c>
      <c r="F4145" t="s">
        <v>30</v>
      </c>
      <c r="G4145" t="s">
        <v>1587</v>
      </c>
      <c r="H4145" t="s">
        <v>60</v>
      </c>
      <c r="I4145" t="s">
        <v>24</v>
      </c>
      <c r="J4145" t="s">
        <v>2503</v>
      </c>
      <c r="K4145" t="s">
        <v>26</v>
      </c>
      <c r="L4145">
        <v>12.74</v>
      </c>
    </row>
    <row r="4146" spans="1:12" x14ac:dyDescent="0.3">
      <c r="A4146" t="s">
        <v>5626</v>
      </c>
      <c r="B4146">
        <v>30</v>
      </c>
      <c r="C4146">
        <v>1</v>
      </c>
      <c r="D4146">
        <v>2018</v>
      </c>
      <c r="E4146" t="s">
        <v>4008</v>
      </c>
      <c r="F4146" t="s">
        <v>30</v>
      </c>
      <c r="G4146" t="s">
        <v>1587</v>
      </c>
      <c r="H4146" t="s">
        <v>60</v>
      </c>
      <c r="I4146" t="s">
        <v>24</v>
      </c>
      <c r="J4146" t="s">
        <v>5627</v>
      </c>
      <c r="K4146" t="s">
        <v>26</v>
      </c>
      <c r="L4146">
        <v>8.82</v>
      </c>
    </row>
    <row r="4147" spans="1:12" x14ac:dyDescent="0.3">
      <c r="A4147" t="s">
        <v>5626</v>
      </c>
      <c r="B4147">
        <v>30</v>
      </c>
      <c r="C4147">
        <v>1</v>
      </c>
      <c r="D4147">
        <v>2018</v>
      </c>
      <c r="E4147" t="s">
        <v>4008</v>
      </c>
      <c r="F4147" t="s">
        <v>30</v>
      </c>
      <c r="G4147" t="s">
        <v>1587</v>
      </c>
      <c r="H4147" t="s">
        <v>60</v>
      </c>
      <c r="I4147" t="s">
        <v>24</v>
      </c>
      <c r="J4147" t="s">
        <v>260</v>
      </c>
      <c r="K4147" t="s">
        <v>17</v>
      </c>
      <c r="L4147">
        <v>120.78400000000001</v>
      </c>
    </row>
    <row r="4148" spans="1:12" x14ac:dyDescent="0.3">
      <c r="A4148" t="s">
        <v>5628</v>
      </c>
      <c r="B4148">
        <v>28</v>
      </c>
      <c r="C4148">
        <v>11</v>
      </c>
      <c r="D4148">
        <v>2016</v>
      </c>
      <c r="E4148" t="s">
        <v>683</v>
      </c>
      <c r="F4148" t="s">
        <v>30</v>
      </c>
      <c r="G4148" t="s">
        <v>4018</v>
      </c>
      <c r="H4148" t="s">
        <v>14</v>
      </c>
      <c r="I4148" t="s">
        <v>90</v>
      </c>
      <c r="J4148" t="s">
        <v>649</v>
      </c>
      <c r="K4148" t="s">
        <v>17</v>
      </c>
      <c r="L4148">
        <v>322.58999999999997</v>
      </c>
    </row>
    <row r="4149" spans="1:12" x14ac:dyDescent="0.3">
      <c r="A4149" t="s">
        <v>5629</v>
      </c>
      <c r="B4149">
        <v>23</v>
      </c>
      <c r="C4149">
        <v>10</v>
      </c>
      <c r="D4149">
        <v>2018</v>
      </c>
      <c r="E4149" t="s">
        <v>5415</v>
      </c>
      <c r="F4149" t="s">
        <v>30</v>
      </c>
      <c r="G4149" t="s">
        <v>5239</v>
      </c>
      <c r="H4149" t="s">
        <v>14</v>
      </c>
      <c r="I4149" t="s">
        <v>61</v>
      </c>
      <c r="J4149" t="s">
        <v>5046</v>
      </c>
      <c r="K4149" t="s">
        <v>26</v>
      </c>
      <c r="L4149">
        <v>9.7620000000000005</v>
      </c>
    </row>
    <row r="4150" spans="1:12" x14ac:dyDescent="0.3">
      <c r="A4150" t="s">
        <v>5629</v>
      </c>
      <c r="B4150">
        <v>23</v>
      </c>
      <c r="C4150">
        <v>10</v>
      </c>
      <c r="D4150">
        <v>2018</v>
      </c>
      <c r="E4150" t="s">
        <v>5415</v>
      </c>
      <c r="F4150" t="s">
        <v>30</v>
      </c>
      <c r="G4150" t="s">
        <v>5239</v>
      </c>
      <c r="H4150" t="s">
        <v>14</v>
      </c>
      <c r="I4150" t="s">
        <v>61</v>
      </c>
      <c r="J4150" t="s">
        <v>1280</v>
      </c>
      <c r="K4150" t="s">
        <v>26</v>
      </c>
      <c r="L4150">
        <v>13.72</v>
      </c>
    </row>
    <row r="4151" spans="1:12" x14ac:dyDescent="0.3">
      <c r="A4151" t="s">
        <v>5629</v>
      </c>
      <c r="B4151">
        <v>23</v>
      </c>
      <c r="C4151">
        <v>10</v>
      </c>
      <c r="D4151">
        <v>2018</v>
      </c>
      <c r="E4151" t="s">
        <v>5415</v>
      </c>
      <c r="F4151" t="s">
        <v>30</v>
      </c>
      <c r="G4151" t="s">
        <v>5239</v>
      </c>
      <c r="H4151" t="s">
        <v>14</v>
      </c>
      <c r="I4151" t="s">
        <v>61</v>
      </c>
      <c r="J4151" t="s">
        <v>5534</v>
      </c>
      <c r="K4151" t="s">
        <v>41</v>
      </c>
      <c r="L4151">
        <v>55.2</v>
      </c>
    </row>
    <row r="4152" spans="1:12" x14ac:dyDescent="0.3">
      <c r="A4152" t="s">
        <v>5629</v>
      </c>
      <c r="B4152">
        <v>23</v>
      </c>
      <c r="C4152">
        <v>10</v>
      </c>
      <c r="D4152">
        <v>2018</v>
      </c>
      <c r="E4152" t="s">
        <v>5415</v>
      </c>
      <c r="F4152" t="s">
        <v>30</v>
      </c>
      <c r="G4152" t="s">
        <v>5239</v>
      </c>
      <c r="H4152" t="s">
        <v>14</v>
      </c>
      <c r="I4152" t="s">
        <v>61</v>
      </c>
      <c r="J4152" t="s">
        <v>2564</v>
      </c>
      <c r="K4152" t="s">
        <v>26</v>
      </c>
      <c r="L4152">
        <v>259.13600000000002</v>
      </c>
    </row>
    <row r="4153" spans="1:12" x14ac:dyDescent="0.3">
      <c r="A4153" t="s">
        <v>5630</v>
      </c>
      <c r="B4153">
        <v>7</v>
      </c>
      <c r="C4153">
        <v>9</v>
      </c>
      <c r="D4153">
        <v>2018</v>
      </c>
      <c r="E4153" t="s">
        <v>1316</v>
      </c>
      <c r="F4153" t="s">
        <v>30</v>
      </c>
      <c r="G4153" t="s">
        <v>558</v>
      </c>
      <c r="H4153" t="s">
        <v>14</v>
      </c>
      <c r="I4153" t="s">
        <v>90</v>
      </c>
      <c r="J4153" t="s">
        <v>459</v>
      </c>
      <c r="K4153" t="s">
        <v>26</v>
      </c>
      <c r="L4153">
        <v>29.24</v>
      </c>
    </row>
    <row r="4154" spans="1:12" x14ac:dyDescent="0.3">
      <c r="A4154" t="s">
        <v>5630</v>
      </c>
      <c r="B4154">
        <v>7</v>
      </c>
      <c r="C4154">
        <v>9</v>
      </c>
      <c r="D4154">
        <v>2018</v>
      </c>
      <c r="E4154" t="s">
        <v>1316</v>
      </c>
      <c r="F4154" t="s">
        <v>30</v>
      </c>
      <c r="G4154" t="s">
        <v>558</v>
      </c>
      <c r="H4154" t="s">
        <v>14</v>
      </c>
      <c r="I4154" t="s">
        <v>90</v>
      </c>
      <c r="J4154" t="s">
        <v>2740</v>
      </c>
      <c r="K4154" t="s">
        <v>26</v>
      </c>
      <c r="L4154">
        <v>15.552</v>
      </c>
    </row>
    <row r="4155" spans="1:12" x14ac:dyDescent="0.3">
      <c r="A4155" t="s">
        <v>5630</v>
      </c>
      <c r="B4155">
        <v>7</v>
      </c>
      <c r="C4155">
        <v>9</v>
      </c>
      <c r="D4155">
        <v>2018</v>
      </c>
      <c r="E4155" t="s">
        <v>1316</v>
      </c>
      <c r="F4155" t="s">
        <v>30</v>
      </c>
      <c r="G4155" t="s">
        <v>558</v>
      </c>
      <c r="H4155" t="s">
        <v>14</v>
      </c>
      <c r="I4155" t="s">
        <v>90</v>
      </c>
      <c r="J4155" t="s">
        <v>108</v>
      </c>
      <c r="K4155" t="s">
        <v>26</v>
      </c>
      <c r="L4155">
        <v>4.8959999999999999</v>
      </c>
    </row>
    <row r="4156" spans="1:12" x14ac:dyDescent="0.3">
      <c r="A4156" t="s">
        <v>5631</v>
      </c>
      <c r="B4156">
        <v>29</v>
      </c>
      <c r="C4156">
        <v>12</v>
      </c>
      <c r="D4156">
        <v>2017</v>
      </c>
      <c r="E4156" t="s">
        <v>5632</v>
      </c>
      <c r="F4156" t="s">
        <v>30</v>
      </c>
      <c r="G4156" t="s">
        <v>1070</v>
      </c>
      <c r="H4156" t="s">
        <v>23</v>
      </c>
      <c r="I4156" t="s">
        <v>15</v>
      </c>
      <c r="J4156" t="s">
        <v>404</v>
      </c>
      <c r="K4156" t="s">
        <v>26</v>
      </c>
      <c r="L4156">
        <v>38.088000000000001</v>
      </c>
    </row>
    <row r="4157" spans="1:12" x14ac:dyDescent="0.3">
      <c r="A4157" t="s">
        <v>5631</v>
      </c>
      <c r="B4157">
        <v>29</v>
      </c>
      <c r="C4157">
        <v>12</v>
      </c>
      <c r="D4157">
        <v>2017</v>
      </c>
      <c r="E4157" t="s">
        <v>5632</v>
      </c>
      <c r="F4157" t="s">
        <v>30</v>
      </c>
      <c r="G4157" t="s">
        <v>1070</v>
      </c>
      <c r="H4157" t="s">
        <v>23</v>
      </c>
      <c r="I4157" t="s">
        <v>15</v>
      </c>
      <c r="J4157" t="s">
        <v>2187</v>
      </c>
      <c r="K4157" t="s">
        <v>26</v>
      </c>
      <c r="L4157">
        <v>2.8079999999999998</v>
      </c>
    </row>
    <row r="4158" spans="1:12" x14ac:dyDescent="0.3">
      <c r="A4158" t="s">
        <v>5633</v>
      </c>
      <c r="B4158">
        <v>5</v>
      </c>
      <c r="C4158">
        <v>12</v>
      </c>
      <c r="D4158">
        <v>2016</v>
      </c>
      <c r="E4158" t="s">
        <v>1400</v>
      </c>
      <c r="F4158" t="s">
        <v>12</v>
      </c>
      <c r="G4158" t="s">
        <v>3847</v>
      </c>
      <c r="H4158" t="s">
        <v>14</v>
      </c>
      <c r="I4158" t="s">
        <v>90</v>
      </c>
      <c r="J4158" t="s">
        <v>3172</v>
      </c>
      <c r="K4158" t="s">
        <v>41</v>
      </c>
      <c r="L4158">
        <v>47.984000000000002</v>
      </c>
    </row>
    <row r="4159" spans="1:12" x14ac:dyDescent="0.3">
      <c r="A4159" t="s">
        <v>5633</v>
      </c>
      <c r="B4159">
        <v>5</v>
      </c>
      <c r="C4159">
        <v>12</v>
      </c>
      <c r="D4159">
        <v>2016</v>
      </c>
      <c r="E4159" t="s">
        <v>1400</v>
      </c>
      <c r="F4159" t="s">
        <v>12</v>
      </c>
      <c r="G4159" t="s">
        <v>3847</v>
      </c>
      <c r="H4159" t="s">
        <v>14</v>
      </c>
      <c r="I4159" t="s">
        <v>90</v>
      </c>
      <c r="J4159" t="s">
        <v>1410</v>
      </c>
      <c r="K4159" t="s">
        <v>26</v>
      </c>
      <c r="L4159">
        <v>26.064</v>
      </c>
    </row>
    <row r="4160" spans="1:12" x14ac:dyDescent="0.3">
      <c r="A4160" t="s">
        <v>5634</v>
      </c>
      <c r="B4160">
        <v>1</v>
      </c>
      <c r="C4160">
        <v>11</v>
      </c>
      <c r="D4160">
        <v>2015</v>
      </c>
      <c r="E4160" t="s">
        <v>4497</v>
      </c>
      <c r="F4160" t="s">
        <v>30</v>
      </c>
      <c r="G4160" t="s">
        <v>2655</v>
      </c>
      <c r="H4160" t="s">
        <v>23</v>
      </c>
      <c r="I4160" t="s">
        <v>61</v>
      </c>
      <c r="J4160" t="s">
        <v>3746</v>
      </c>
      <c r="K4160" t="s">
        <v>26</v>
      </c>
      <c r="L4160">
        <v>15.696</v>
      </c>
    </row>
    <row r="4161" spans="1:12" x14ac:dyDescent="0.3">
      <c r="A4161" t="s">
        <v>5635</v>
      </c>
      <c r="B4161">
        <v>16</v>
      </c>
      <c r="C4161">
        <v>4</v>
      </c>
      <c r="D4161">
        <v>2017</v>
      </c>
      <c r="E4161" t="s">
        <v>839</v>
      </c>
      <c r="F4161" t="s">
        <v>30</v>
      </c>
      <c r="G4161" t="s">
        <v>1682</v>
      </c>
      <c r="H4161" t="s">
        <v>14</v>
      </c>
      <c r="I4161" t="s">
        <v>15</v>
      </c>
      <c r="J4161" t="s">
        <v>77</v>
      </c>
      <c r="K4161" t="s">
        <v>26</v>
      </c>
      <c r="L4161">
        <v>12.84</v>
      </c>
    </row>
    <row r="4162" spans="1:12" x14ac:dyDescent="0.3">
      <c r="A4162" t="s">
        <v>5636</v>
      </c>
      <c r="B4162">
        <v>14</v>
      </c>
      <c r="C4162">
        <v>5</v>
      </c>
      <c r="D4162">
        <v>2018</v>
      </c>
      <c r="E4162" t="s">
        <v>2175</v>
      </c>
      <c r="F4162" t="s">
        <v>30</v>
      </c>
      <c r="G4162" t="s">
        <v>5637</v>
      </c>
      <c r="H4162" t="s">
        <v>14</v>
      </c>
      <c r="I4162" t="s">
        <v>90</v>
      </c>
      <c r="J4162" t="s">
        <v>4429</v>
      </c>
      <c r="K4162" t="s">
        <v>41</v>
      </c>
      <c r="L4162">
        <v>539.97</v>
      </c>
    </row>
    <row r="4163" spans="1:12" x14ac:dyDescent="0.3">
      <c r="A4163" t="s">
        <v>5636</v>
      </c>
      <c r="B4163">
        <v>14</v>
      </c>
      <c r="C4163">
        <v>5</v>
      </c>
      <c r="D4163">
        <v>2018</v>
      </c>
      <c r="E4163" t="s">
        <v>2175</v>
      </c>
      <c r="F4163" t="s">
        <v>30</v>
      </c>
      <c r="G4163" t="s">
        <v>5637</v>
      </c>
      <c r="H4163" t="s">
        <v>14</v>
      </c>
      <c r="I4163" t="s">
        <v>90</v>
      </c>
      <c r="J4163" t="s">
        <v>3012</v>
      </c>
      <c r="K4163" t="s">
        <v>26</v>
      </c>
      <c r="L4163">
        <v>22.58</v>
      </c>
    </row>
    <row r="4164" spans="1:12" x14ac:dyDescent="0.3">
      <c r="A4164" t="s">
        <v>5638</v>
      </c>
      <c r="B4164">
        <v>14</v>
      </c>
      <c r="C4164">
        <v>3</v>
      </c>
      <c r="D4164">
        <v>2016</v>
      </c>
      <c r="E4164" t="s">
        <v>3142</v>
      </c>
      <c r="F4164" t="s">
        <v>30</v>
      </c>
      <c r="G4164" t="s">
        <v>1331</v>
      </c>
      <c r="H4164" t="s">
        <v>14</v>
      </c>
      <c r="I4164" t="s">
        <v>90</v>
      </c>
      <c r="J4164" t="s">
        <v>1785</v>
      </c>
      <c r="K4164" t="s">
        <v>26</v>
      </c>
      <c r="L4164">
        <v>16.52</v>
      </c>
    </row>
    <row r="4165" spans="1:12" x14ac:dyDescent="0.3">
      <c r="A4165" t="s">
        <v>5638</v>
      </c>
      <c r="B4165">
        <v>14</v>
      </c>
      <c r="C4165">
        <v>3</v>
      </c>
      <c r="D4165">
        <v>2016</v>
      </c>
      <c r="E4165" t="s">
        <v>3142</v>
      </c>
      <c r="F4165" t="s">
        <v>30</v>
      </c>
      <c r="G4165" t="s">
        <v>1331</v>
      </c>
      <c r="H4165" t="s">
        <v>14</v>
      </c>
      <c r="I4165" t="s">
        <v>90</v>
      </c>
      <c r="J4165" t="s">
        <v>3651</v>
      </c>
      <c r="K4165" t="s">
        <v>26</v>
      </c>
      <c r="L4165">
        <v>671.94</v>
      </c>
    </row>
    <row r="4166" spans="1:12" x14ac:dyDescent="0.3">
      <c r="A4166" t="s">
        <v>5639</v>
      </c>
      <c r="B4166">
        <v>14</v>
      </c>
      <c r="C4166">
        <v>1</v>
      </c>
      <c r="D4166">
        <v>2018</v>
      </c>
      <c r="E4166" t="s">
        <v>5640</v>
      </c>
      <c r="F4166" t="s">
        <v>119</v>
      </c>
      <c r="G4166" t="s">
        <v>5641</v>
      </c>
      <c r="H4166" t="s">
        <v>23</v>
      </c>
      <c r="I4166" t="s">
        <v>24</v>
      </c>
      <c r="J4166" t="s">
        <v>100</v>
      </c>
      <c r="K4166" t="s">
        <v>41</v>
      </c>
      <c r="L4166">
        <v>169.06399999999999</v>
      </c>
    </row>
    <row r="4167" spans="1:12" x14ac:dyDescent="0.3">
      <c r="A4167" t="s">
        <v>5639</v>
      </c>
      <c r="B4167">
        <v>14</v>
      </c>
      <c r="C4167">
        <v>1</v>
      </c>
      <c r="D4167">
        <v>2018</v>
      </c>
      <c r="E4167" t="s">
        <v>5640</v>
      </c>
      <c r="F4167" t="s">
        <v>119</v>
      </c>
      <c r="G4167" t="s">
        <v>5641</v>
      </c>
      <c r="H4167" t="s">
        <v>23</v>
      </c>
      <c r="I4167" t="s">
        <v>24</v>
      </c>
      <c r="J4167" t="s">
        <v>3843</v>
      </c>
      <c r="K4167" t="s">
        <v>26</v>
      </c>
      <c r="L4167">
        <v>168.624</v>
      </c>
    </row>
    <row r="4168" spans="1:12" x14ac:dyDescent="0.3">
      <c r="A4168" t="s">
        <v>5642</v>
      </c>
      <c r="B4168">
        <v>8</v>
      </c>
      <c r="C4168">
        <v>3</v>
      </c>
      <c r="D4168">
        <v>2016</v>
      </c>
      <c r="E4168" t="s">
        <v>3754</v>
      </c>
      <c r="F4168" t="s">
        <v>30</v>
      </c>
      <c r="G4168" t="s">
        <v>1571</v>
      </c>
      <c r="H4168" t="s">
        <v>23</v>
      </c>
      <c r="I4168" t="s">
        <v>90</v>
      </c>
      <c r="J4168" t="s">
        <v>4752</v>
      </c>
      <c r="K4168" t="s">
        <v>26</v>
      </c>
      <c r="L4168">
        <v>19.440000000000001</v>
      </c>
    </row>
    <row r="4169" spans="1:12" x14ac:dyDescent="0.3">
      <c r="A4169" t="s">
        <v>5643</v>
      </c>
      <c r="B4169">
        <v>11</v>
      </c>
      <c r="C4169">
        <v>10</v>
      </c>
      <c r="D4169">
        <v>2015</v>
      </c>
      <c r="E4169" t="s">
        <v>1713</v>
      </c>
      <c r="F4169" t="s">
        <v>119</v>
      </c>
      <c r="G4169" t="s">
        <v>424</v>
      </c>
      <c r="H4169" t="s">
        <v>14</v>
      </c>
      <c r="I4169" t="s">
        <v>24</v>
      </c>
      <c r="J4169" t="s">
        <v>2529</v>
      </c>
      <c r="K4169" t="s">
        <v>26</v>
      </c>
      <c r="L4169">
        <v>31.92</v>
      </c>
    </row>
    <row r="4170" spans="1:12" x14ac:dyDescent="0.3">
      <c r="A4170" t="s">
        <v>5643</v>
      </c>
      <c r="B4170">
        <v>11</v>
      </c>
      <c r="C4170">
        <v>10</v>
      </c>
      <c r="D4170">
        <v>2015</v>
      </c>
      <c r="E4170" t="s">
        <v>1713</v>
      </c>
      <c r="F4170" t="s">
        <v>119</v>
      </c>
      <c r="G4170" t="s">
        <v>424</v>
      </c>
      <c r="H4170" t="s">
        <v>14</v>
      </c>
      <c r="I4170" t="s">
        <v>24</v>
      </c>
      <c r="J4170" t="s">
        <v>5644</v>
      </c>
      <c r="K4170" t="s">
        <v>17</v>
      </c>
      <c r="L4170">
        <v>433.56799999999998</v>
      </c>
    </row>
    <row r="4171" spans="1:12" x14ac:dyDescent="0.3">
      <c r="A4171" t="s">
        <v>5645</v>
      </c>
      <c r="B4171">
        <v>13</v>
      </c>
      <c r="C4171">
        <v>4</v>
      </c>
      <c r="D4171">
        <v>2016</v>
      </c>
      <c r="E4171" t="s">
        <v>1665</v>
      </c>
      <c r="F4171" t="s">
        <v>119</v>
      </c>
      <c r="G4171" t="s">
        <v>5143</v>
      </c>
      <c r="H4171" t="s">
        <v>60</v>
      </c>
      <c r="I4171" t="s">
        <v>24</v>
      </c>
      <c r="J4171" t="s">
        <v>2162</v>
      </c>
      <c r="K4171" t="s">
        <v>26</v>
      </c>
      <c r="L4171">
        <v>31.103999999999999</v>
      </c>
    </row>
    <row r="4172" spans="1:12" x14ac:dyDescent="0.3">
      <c r="A4172" t="s">
        <v>5645</v>
      </c>
      <c r="B4172">
        <v>13</v>
      </c>
      <c r="C4172">
        <v>4</v>
      </c>
      <c r="D4172">
        <v>2016</v>
      </c>
      <c r="E4172" t="s">
        <v>1665</v>
      </c>
      <c r="F4172" t="s">
        <v>119</v>
      </c>
      <c r="G4172" t="s">
        <v>5143</v>
      </c>
      <c r="H4172" t="s">
        <v>60</v>
      </c>
      <c r="I4172" t="s">
        <v>24</v>
      </c>
      <c r="J4172" t="s">
        <v>2706</v>
      </c>
      <c r="K4172" t="s">
        <v>26</v>
      </c>
      <c r="L4172">
        <v>54.816000000000003</v>
      </c>
    </row>
    <row r="4173" spans="1:12" x14ac:dyDescent="0.3">
      <c r="A4173" t="s">
        <v>5646</v>
      </c>
      <c r="B4173">
        <v>16</v>
      </c>
      <c r="C4173">
        <v>11</v>
      </c>
      <c r="D4173">
        <v>2018</v>
      </c>
      <c r="E4173" t="s">
        <v>1391</v>
      </c>
      <c r="F4173" t="s">
        <v>30</v>
      </c>
      <c r="G4173" t="s">
        <v>1666</v>
      </c>
      <c r="H4173" t="s">
        <v>14</v>
      </c>
      <c r="I4173" t="s">
        <v>24</v>
      </c>
      <c r="J4173" t="s">
        <v>2043</v>
      </c>
      <c r="K4173" t="s">
        <v>26</v>
      </c>
      <c r="L4173">
        <v>48.86</v>
      </c>
    </row>
    <row r="4174" spans="1:12" x14ac:dyDescent="0.3">
      <c r="A4174" t="s">
        <v>5647</v>
      </c>
      <c r="B4174">
        <v>1</v>
      </c>
      <c r="C4174">
        <v>7</v>
      </c>
      <c r="D4174">
        <v>2017</v>
      </c>
      <c r="E4174" t="s">
        <v>4687</v>
      </c>
      <c r="F4174" t="s">
        <v>930</v>
      </c>
      <c r="G4174" t="s">
        <v>1722</v>
      </c>
      <c r="H4174" t="s">
        <v>14</v>
      </c>
      <c r="I4174" t="s">
        <v>15</v>
      </c>
      <c r="J4174" t="s">
        <v>79</v>
      </c>
      <c r="K4174" t="s">
        <v>26</v>
      </c>
      <c r="L4174">
        <v>14.2</v>
      </c>
    </row>
    <row r="4175" spans="1:12" x14ac:dyDescent="0.3">
      <c r="A4175" t="s">
        <v>5647</v>
      </c>
      <c r="B4175">
        <v>1</v>
      </c>
      <c r="C4175">
        <v>7</v>
      </c>
      <c r="D4175">
        <v>2017</v>
      </c>
      <c r="E4175" t="s">
        <v>4687</v>
      </c>
      <c r="F4175" t="s">
        <v>930</v>
      </c>
      <c r="G4175" t="s">
        <v>1722</v>
      </c>
      <c r="H4175" t="s">
        <v>14</v>
      </c>
      <c r="I4175" t="s">
        <v>15</v>
      </c>
      <c r="J4175" t="s">
        <v>2162</v>
      </c>
      <c r="K4175" t="s">
        <v>26</v>
      </c>
      <c r="L4175">
        <v>12.96</v>
      </c>
    </row>
    <row r="4176" spans="1:12" x14ac:dyDescent="0.3">
      <c r="A4176" t="s">
        <v>5647</v>
      </c>
      <c r="B4176">
        <v>1</v>
      </c>
      <c r="C4176">
        <v>7</v>
      </c>
      <c r="D4176">
        <v>2017</v>
      </c>
      <c r="E4176" t="s">
        <v>4687</v>
      </c>
      <c r="F4176" t="s">
        <v>930</v>
      </c>
      <c r="G4176" t="s">
        <v>1722</v>
      </c>
      <c r="H4176" t="s">
        <v>14</v>
      </c>
      <c r="I4176" t="s">
        <v>15</v>
      </c>
      <c r="J4176" t="s">
        <v>2058</v>
      </c>
      <c r="K4176" t="s">
        <v>26</v>
      </c>
      <c r="L4176">
        <v>58.34</v>
      </c>
    </row>
    <row r="4177" spans="1:12" x14ac:dyDescent="0.3">
      <c r="A4177" t="s">
        <v>5648</v>
      </c>
      <c r="B4177">
        <v>29</v>
      </c>
      <c r="C4177">
        <v>11</v>
      </c>
      <c r="D4177">
        <v>2016</v>
      </c>
      <c r="E4177" t="s">
        <v>189</v>
      </c>
      <c r="F4177" t="s">
        <v>119</v>
      </c>
      <c r="G4177" t="s">
        <v>5649</v>
      </c>
      <c r="H4177" t="s">
        <v>60</v>
      </c>
      <c r="I4177" t="s">
        <v>24</v>
      </c>
      <c r="J4177" t="s">
        <v>4801</v>
      </c>
      <c r="K4177" t="s">
        <v>26</v>
      </c>
      <c r="L4177">
        <v>56.3</v>
      </c>
    </row>
    <row r="4178" spans="1:12" x14ac:dyDescent="0.3">
      <c r="A4178" t="s">
        <v>5650</v>
      </c>
      <c r="B4178">
        <v>7</v>
      </c>
      <c r="C4178">
        <v>4</v>
      </c>
      <c r="D4178">
        <v>2015</v>
      </c>
      <c r="E4178" t="s">
        <v>4575</v>
      </c>
      <c r="F4178" t="s">
        <v>30</v>
      </c>
      <c r="G4178" t="s">
        <v>1686</v>
      </c>
      <c r="H4178" t="s">
        <v>23</v>
      </c>
      <c r="I4178" t="s">
        <v>15</v>
      </c>
      <c r="J4178" t="s">
        <v>526</v>
      </c>
      <c r="K4178" t="s">
        <v>41</v>
      </c>
      <c r="L4178">
        <v>629.95000000000005</v>
      </c>
    </row>
    <row r="4179" spans="1:12" x14ac:dyDescent="0.3">
      <c r="A4179" t="s">
        <v>5650</v>
      </c>
      <c r="B4179">
        <v>7</v>
      </c>
      <c r="C4179">
        <v>4</v>
      </c>
      <c r="D4179">
        <v>2015</v>
      </c>
      <c r="E4179" t="s">
        <v>4575</v>
      </c>
      <c r="F4179" t="s">
        <v>30</v>
      </c>
      <c r="G4179" t="s">
        <v>1686</v>
      </c>
      <c r="H4179" t="s">
        <v>23</v>
      </c>
      <c r="I4179" t="s">
        <v>15</v>
      </c>
      <c r="J4179" t="s">
        <v>2474</v>
      </c>
      <c r="K4179" t="s">
        <v>26</v>
      </c>
      <c r="L4179">
        <v>122.97</v>
      </c>
    </row>
    <row r="4180" spans="1:12" x14ac:dyDescent="0.3">
      <c r="A4180" t="s">
        <v>5651</v>
      </c>
      <c r="B4180">
        <v>16</v>
      </c>
      <c r="C4180">
        <v>6</v>
      </c>
      <c r="D4180">
        <v>2017</v>
      </c>
      <c r="E4180" t="s">
        <v>179</v>
      </c>
      <c r="F4180" t="s">
        <v>12</v>
      </c>
      <c r="G4180" t="s">
        <v>1367</v>
      </c>
      <c r="H4180" t="s">
        <v>14</v>
      </c>
      <c r="I4180" t="s">
        <v>24</v>
      </c>
      <c r="J4180" t="s">
        <v>4002</v>
      </c>
      <c r="K4180" t="s">
        <v>26</v>
      </c>
      <c r="L4180">
        <v>46.35</v>
      </c>
    </row>
    <row r="4181" spans="1:12" x14ac:dyDescent="0.3">
      <c r="A4181" t="s">
        <v>5652</v>
      </c>
      <c r="B4181">
        <v>6</v>
      </c>
      <c r="C4181">
        <v>3</v>
      </c>
      <c r="D4181">
        <v>2018</v>
      </c>
      <c r="E4181" t="s">
        <v>2641</v>
      </c>
      <c r="F4181" t="s">
        <v>30</v>
      </c>
      <c r="G4181" t="s">
        <v>2597</v>
      </c>
      <c r="H4181" t="s">
        <v>60</v>
      </c>
      <c r="I4181" t="s">
        <v>24</v>
      </c>
      <c r="J4181" t="s">
        <v>231</v>
      </c>
      <c r="K4181" t="s">
        <v>26</v>
      </c>
      <c r="L4181">
        <v>14.976000000000001</v>
      </c>
    </row>
    <row r="4182" spans="1:12" x14ac:dyDescent="0.3">
      <c r="A4182" t="s">
        <v>5653</v>
      </c>
      <c r="B4182">
        <v>7</v>
      </c>
      <c r="C4182">
        <v>10</v>
      </c>
      <c r="D4182">
        <v>2018</v>
      </c>
      <c r="E4182" t="s">
        <v>4170</v>
      </c>
      <c r="F4182" t="s">
        <v>30</v>
      </c>
      <c r="G4182" t="s">
        <v>1841</v>
      </c>
      <c r="H4182" t="s">
        <v>14</v>
      </c>
      <c r="I4182" t="s">
        <v>61</v>
      </c>
      <c r="J4182" t="s">
        <v>63</v>
      </c>
      <c r="K4182" t="s">
        <v>26</v>
      </c>
      <c r="L4182">
        <v>4.24</v>
      </c>
    </row>
    <row r="4183" spans="1:12" x14ac:dyDescent="0.3">
      <c r="A4183" t="s">
        <v>5654</v>
      </c>
      <c r="B4183">
        <v>6</v>
      </c>
      <c r="C4183">
        <v>10</v>
      </c>
      <c r="D4183">
        <v>2018</v>
      </c>
      <c r="E4183" t="s">
        <v>2345</v>
      </c>
      <c r="F4183" t="s">
        <v>30</v>
      </c>
      <c r="G4183" t="s">
        <v>5655</v>
      </c>
      <c r="H4183" t="s">
        <v>60</v>
      </c>
      <c r="I4183" t="s">
        <v>90</v>
      </c>
      <c r="J4183" t="s">
        <v>5417</v>
      </c>
      <c r="K4183" t="s">
        <v>41</v>
      </c>
      <c r="L4183">
        <v>319.95999999999998</v>
      </c>
    </row>
    <row r="4184" spans="1:12" x14ac:dyDescent="0.3">
      <c r="A4184" t="s">
        <v>5654</v>
      </c>
      <c r="B4184">
        <v>6</v>
      </c>
      <c r="C4184">
        <v>10</v>
      </c>
      <c r="D4184">
        <v>2018</v>
      </c>
      <c r="E4184" t="s">
        <v>2345</v>
      </c>
      <c r="F4184" t="s">
        <v>30</v>
      </c>
      <c r="G4184" t="s">
        <v>5655</v>
      </c>
      <c r="H4184" t="s">
        <v>60</v>
      </c>
      <c r="I4184" t="s">
        <v>90</v>
      </c>
      <c r="J4184" t="s">
        <v>394</v>
      </c>
      <c r="K4184" t="s">
        <v>26</v>
      </c>
      <c r="L4184">
        <v>17.04</v>
      </c>
    </row>
    <row r="4185" spans="1:12" x14ac:dyDescent="0.3">
      <c r="A4185" t="s">
        <v>5654</v>
      </c>
      <c r="B4185">
        <v>6</v>
      </c>
      <c r="C4185">
        <v>10</v>
      </c>
      <c r="D4185">
        <v>2018</v>
      </c>
      <c r="E4185" t="s">
        <v>2345</v>
      </c>
      <c r="F4185" t="s">
        <v>30</v>
      </c>
      <c r="G4185" t="s">
        <v>5655</v>
      </c>
      <c r="H4185" t="s">
        <v>60</v>
      </c>
      <c r="I4185" t="s">
        <v>90</v>
      </c>
      <c r="J4185" t="s">
        <v>484</v>
      </c>
      <c r="K4185" t="s">
        <v>26</v>
      </c>
      <c r="L4185">
        <v>344.91</v>
      </c>
    </row>
    <row r="4186" spans="1:12" x14ac:dyDescent="0.3">
      <c r="A4186" t="s">
        <v>5656</v>
      </c>
      <c r="B4186">
        <v>5</v>
      </c>
      <c r="C4186">
        <v>12</v>
      </c>
      <c r="D4186">
        <v>2017</v>
      </c>
      <c r="E4186" t="s">
        <v>2476</v>
      </c>
      <c r="F4186" t="s">
        <v>119</v>
      </c>
      <c r="G4186" t="s">
        <v>4385</v>
      </c>
      <c r="H4186" t="s">
        <v>23</v>
      </c>
      <c r="I4186" t="s">
        <v>90</v>
      </c>
      <c r="J4186" t="s">
        <v>5657</v>
      </c>
      <c r="K4186" t="s">
        <v>17</v>
      </c>
      <c r="L4186">
        <v>81.94</v>
      </c>
    </row>
    <row r="4187" spans="1:12" x14ac:dyDescent="0.3">
      <c r="A4187" t="s">
        <v>5658</v>
      </c>
      <c r="B4187">
        <v>21</v>
      </c>
      <c r="C4187">
        <v>10</v>
      </c>
      <c r="D4187">
        <v>2017</v>
      </c>
      <c r="E4187" t="s">
        <v>2028</v>
      </c>
      <c r="F4187" t="s">
        <v>119</v>
      </c>
      <c r="G4187" t="s">
        <v>2384</v>
      </c>
      <c r="H4187" t="s">
        <v>14</v>
      </c>
      <c r="I4187" t="s">
        <v>90</v>
      </c>
      <c r="J4187" t="s">
        <v>2852</v>
      </c>
      <c r="K4187" t="s">
        <v>41</v>
      </c>
      <c r="L4187">
        <v>98.16</v>
      </c>
    </row>
    <row r="4188" spans="1:12" x14ac:dyDescent="0.3">
      <c r="A4188" t="s">
        <v>5659</v>
      </c>
      <c r="B4188">
        <v>18</v>
      </c>
      <c r="C4188">
        <v>5</v>
      </c>
      <c r="D4188">
        <v>2018</v>
      </c>
      <c r="E4188" t="s">
        <v>1518</v>
      </c>
      <c r="F4188" t="s">
        <v>30</v>
      </c>
      <c r="G4188" t="s">
        <v>5660</v>
      </c>
      <c r="H4188" t="s">
        <v>23</v>
      </c>
      <c r="I4188" t="s">
        <v>61</v>
      </c>
      <c r="J4188" t="s">
        <v>2019</v>
      </c>
      <c r="K4188" t="s">
        <v>26</v>
      </c>
      <c r="L4188">
        <v>6.8739999999999997</v>
      </c>
    </row>
    <row r="4189" spans="1:12" x14ac:dyDescent="0.3">
      <c r="A4189" t="s">
        <v>5659</v>
      </c>
      <c r="B4189">
        <v>18</v>
      </c>
      <c r="C4189">
        <v>5</v>
      </c>
      <c r="D4189">
        <v>2018</v>
      </c>
      <c r="E4189" t="s">
        <v>1518</v>
      </c>
      <c r="F4189" t="s">
        <v>30</v>
      </c>
      <c r="G4189" t="s">
        <v>5660</v>
      </c>
      <c r="H4189" t="s">
        <v>23</v>
      </c>
      <c r="I4189" t="s">
        <v>61</v>
      </c>
      <c r="J4189" t="s">
        <v>3786</v>
      </c>
      <c r="K4189" t="s">
        <v>26</v>
      </c>
      <c r="L4189">
        <v>1.996</v>
      </c>
    </row>
    <row r="4190" spans="1:12" x14ac:dyDescent="0.3">
      <c r="A4190" t="s">
        <v>5659</v>
      </c>
      <c r="B4190">
        <v>18</v>
      </c>
      <c r="C4190">
        <v>5</v>
      </c>
      <c r="D4190">
        <v>2018</v>
      </c>
      <c r="E4190" t="s">
        <v>1518</v>
      </c>
      <c r="F4190" t="s">
        <v>30</v>
      </c>
      <c r="G4190" t="s">
        <v>5660</v>
      </c>
      <c r="H4190" t="s">
        <v>23</v>
      </c>
      <c r="I4190" t="s">
        <v>61</v>
      </c>
      <c r="J4190" t="s">
        <v>4543</v>
      </c>
      <c r="K4190" t="s">
        <v>26</v>
      </c>
      <c r="L4190">
        <v>8.9280000000000008</v>
      </c>
    </row>
    <row r="4191" spans="1:12" x14ac:dyDescent="0.3">
      <c r="A4191" t="s">
        <v>5661</v>
      </c>
      <c r="B4191">
        <v>26</v>
      </c>
      <c r="C4191">
        <v>9</v>
      </c>
      <c r="D4191">
        <v>2017</v>
      </c>
      <c r="E4191" t="s">
        <v>950</v>
      </c>
      <c r="F4191" t="s">
        <v>12</v>
      </c>
      <c r="G4191" t="s">
        <v>5523</v>
      </c>
      <c r="H4191" t="s">
        <v>23</v>
      </c>
      <c r="I4191" t="s">
        <v>61</v>
      </c>
      <c r="J4191" t="s">
        <v>5662</v>
      </c>
      <c r="K4191" t="s">
        <v>26</v>
      </c>
      <c r="L4191">
        <v>9.99</v>
      </c>
    </row>
    <row r="4192" spans="1:12" x14ac:dyDescent="0.3">
      <c r="A4192" t="s">
        <v>5663</v>
      </c>
      <c r="B4192">
        <v>17</v>
      </c>
      <c r="C4192">
        <v>11</v>
      </c>
      <c r="D4192">
        <v>2018</v>
      </c>
      <c r="E4192" t="s">
        <v>1359</v>
      </c>
      <c r="F4192" t="s">
        <v>30</v>
      </c>
      <c r="G4192" t="s">
        <v>2062</v>
      </c>
      <c r="H4192" t="s">
        <v>14</v>
      </c>
      <c r="I4192" t="s">
        <v>90</v>
      </c>
      <c r="J4192" t="s">
        <v>4393</v>
      </c>
      <c r="K4192" t="s">
        <v>41</v>
      </c>
      <c r="L4192">
        <v>10499.97</v>
      </c>
    </row>
    <row r="4193" spans="1:12" x14ac:dyDescent="0.3">
      <c r="A4193" t="s">
        <v>5664</v>
      </c>
      <c r="B4193">
        <v>8</v>
      </c>
      <c r="C4193">
        <v>7</v>
      </c>
      <c r="D4193">
        <v>2016</v>
      </c>
      <c r="E4193" t="s">
        <v>2697</v>
      </c>
      <c r="F4193" t="s">
        <v>930</v>
      </c>
      <c r="G4193" t="s">
        <v>4596</v>
      </c>
      <c r="H4193" t="s">
        <v>14</v>
      </c>
      <c r="I4193" t="s">
        <v>61</v>
      </c>
      <c r="J4193" t="s">
        <v>5665</v>
      </c>
      <c r="K4193" t="s">
        <v>26</v>
      </c>
      <c r="L4193">
        <v>21.12</v>
      </c>
    </row>
    <row r="4194" spans="1:12" x14ac:dyDescent="0.3">
      <c r="A4194" t="s">
        <v>5666</v>
      </c>
      <c r="B4194">
        <v>16</v>
      </c>
      <c r="C4194">
        <v>11</v>
      </c>
      <c r="D4194">
        <v>2016</v>
      </c>
      <c r="E4194" t="s">
        <v>1935</v>
      </c>
      <c r="F4194" t="s">
        <v>30</v>
      </c>
      <c r="G4194" t="s">
        <v>587</v>
      </c>
      <c r="H4194" t="s">
        <v>23</v>
      </c>
      <c r="I4194" t="s">
        <v>24</v>
      </c>
      <c r="J4194" t="s">
        <v>32</v>
      </c>
      <c r="K4194" t="s">
        <v>17</v>
      </c>
      <c r="L4194">
        <v>696.42</v>
      </c>
    </row>
    <row r="4195" spans="1:12" x14ac:dyDescent="0.3">
      <c r="A4195" t="s">
        <v>5666</v>
      </c>
      <c r="B4195">
        <v>16</v>
      </c>
      <c r="C4195">
        <v>11</v>
      </c>
      <c r="D4195">
        <v>2016</v>
      </c>
      <c r="E4195" t="s">
        <v>1935</v>
      </c>
      <c r="F4195" t="s">
        <v>30</v>
      </c>
      <c r="G4195" t="s">
        <v>587</v>
      </c>
      <c r="H4195" t="s">
        <v>23</v>
      </c>
      <c r="I4195" t="s">
        <v>24</v>
      </c>
      <c r="J4195" t="s">
        <v>439</v>
      </c>
      <c r="K4195" t="s">
        <v>41</v>
      </c>
      <c r="L4195">
        <v>304.77600000000001</v>
      </c>
    </row>
    <row r="4196" spans="1:12" x14ac:dyDescent="0.3">
      <c r="A4196" t="s">
        <v>5667</v>
      </c>
      <c r="B4196">
        <v>18</v>
      </c>
      <c r="C4196">
        <v>6</v>
      </c>
      <c r="D4196">
        <v>2016</v>
      </c>
      <c r="E4196" t="s">
        <v>877</v>
      </c>
      <c r="F4196" t="s">
        <v>30</v>
      </c>
      <c r="G4196" t="s">
        <v>4980</v>
      </c>
      <c r="H4196" t="s">
        <v>14</v>
      </c>
      <c r="I4196" t="s">
        <v>24</v>
      </c>
      <c r="J4196" t="s">
        <v>3220</v>
      </c>
      <c r="K4196" t="s">
        <v>26</v>
      </c>
      <c r="L4196">
        <v>51.98</v>
      </c>
    </row>
    <row r="4197" spans="1:12" x14ac:dyDescent="0.3">
      <c r="A4197" t="s">
        <v>5668</v>
      </c>
      <c r="B4197">
        <v>8</v>
      </c>
      <c r="C4197">
        <v>4</v>
      </c>
      <c r="D4197">
        <v>2017</v>
      </c>
      <c r="E4197" t="s">
        <v>1054</v>
      </c>
      <c r="F4197" t="s">
        <v>30</v>
      </c>
      <c r="G4197" t="s">
        <v>1494</v>
      </c>
      <c r="H4197" t="s">
        <v>14</v>
      </c>
      <c r="I4197" t="s">
        <v>24</v>
      </c>
      <c r="J4197" t="s">
        <v>1811</v>
      </c>
      <c r="K4197" t="s">
        <v>17</v>
      </c>
      <c r="L4197">
        <v>24.7</v>
      </c>
    </row>
    <row r="4198" spans="1:12" x14ac:dyDescent="0.3">
      <c r="A4198" t="s">
        <v>5669</v>
      </c>
      <c r="B4198">
        <v>18</v>
      </c>
      <c r="C4198">
        <v>4</v>
      </c>
      <c r="D4198">
        <v>2016</v>
      </c>
      <c r="E4198" t="s">
        <v>5670</v>
      </c>
      <c r="F4198" t="s">
        <v>12</v>
      </c>
      <c r="G4198" t="s">
        <v>1758</v>
      </c>
      <c r="H4198" t="s">
        <v>14</v>
      </c>
      <c r="I4198" t="s">
        <v>90</v>
      </c>
      <c r="J4198" t="s">
        <v>1946</v>
      </c>
      <c r="K4198" t="s">
        <v>26</v>
      </c>
      <c r="L4198">
        <v>21.93</v>
      </c>
    </row>
    <row r="4199" spans="1:12" x14ac:dyDescent="0.3">
      <c r="A4199" t="s">
        <v>5671</v>
      </c>
      <c r="B4199">
        <v>3</v>
      </c>
      <c r="C4199">
        <v>12</v>
      </c>
      <c r="D4199">
        <v>2017</v>
      </c>
      <c r="E4199" t="s">
        <v>118</v>
      </c>
      <c r="F4199" t="s">
        <v>30</v>
      </c>
      <c r="G4199" t="s">
        <v>1051</v>
      </c>
      <c r="H4199" t="s">
        <v>14</v>
      </c>
      <c r="I4199" t="s">
        <v>90</v>
      </c>
      <c r="J4199" t="s">
        <v>1511</v>
      </c>
      <c r="K4199" t="s">
        <v>26</v>
      </c>
      <c r="L4199">
        <v>394.81599999999997</v>
      </c>
    </row>
    <row r="4200" spans="1:12" x14ac:dyDescent="0.3">
      <c r="A4200" t="s">
        <v>5671</v>
      </c>
      <c r="B4200">
        <v>3</v>
      </c>
      <c r="C4200">
        <v>12</v>
      </c>
      <c r="D4200">
        <v>2017</v>
      </c>
      <c r="E4200" t="s">
        <v>118</v>
      </c>
      <c r="F4200" t="s">
        <v>30</v>
      </c>
      <c r="G4200" t="s">
        <v>1051</v>
      </c>
      <c r="H4200" t="s">
        <v>14</v>
      </c>
      <c r="I4200" t="s">
        <v>90</v>
      </c>
      <c r="J4200" t="s">
        <v>800</v>
      </c>
      <c r="K4200" t="s">
        <v>26</v>
      </c>
      <c r="L4200">
        <v>18.192</v>
      </c>
    </row>
    <row r="4201" spans="1:12" x14ac:dyDescent="0.3">
      <c r="A4201" t="s">
        <v>5672</v>
      </c>
      <c r="B4201">
        <v>10</v>
      </c>
      <c r="C4201">
        <v>12</v>
      </c>
      <c r="D4201">
        <v>2016</v>
      </c>
      <c r="E4201" t="s">
        <v>4153</v>
      </c>
      <c r="F4201" t="s">
        <v>930</v>
      </c>
      <c r="G4201" t="s">
        <v>115</v>
      </c>
      <c r="H4201" t="s">
        <v>60</v>
      </c>
      <c r="I4201" t="s">
        <v>90</v>
      </c>
      <c r="J4201" t="s">
        <v>1946</v>
      </c>
      <c r="K4201" t="s">
        <v>26</v>
      </c>
      <c r="L4201">
        <v>7.31</v>
      </c>
    </row>
    <row r="4202" spans="1:12" x14ac:dyDescent="0.3">
      <c r="A4202" t="s">
        <v>5672</v>
      </c>
      <c r="B4202">
        <v>10</v>
      </c>
      <c r="C4202">
        <v>12</v>
      </c>
      <c r="D4202">
        <v>2016</v>
      </c>
      <c r="E4202" t="s">
        <v>4153</v>
      </c>
      <c r="F4202" t="s">
        <v>930</v>
      </c>
      <c r="G4202" t="s">
        <v>115</v>
      </c>
      <c r="H4202" t="s">
        <v>60</v>
      </c>
      <c r="I4202" t="s">
        <v>90</v>
      </c>
      <c r="J4202" t="s">
        <v>1766</v>
      </c>
      <c r="K4202" t="s">
        <v>41</v>
      </c>
      <c r="L4202">
        <v>799.98400000000004</v>
      </c>
    </row>
    <row r="4203" spans="1:12" x14ac:dyDescent="0.3">
      <c r="A4203" t="s">
        <v>5672</v>
      </c>
      <c r="B4203">
        <v>10</v>
      </c>
      <c r="C4203">
        <v>12</v>
      </c>
      <c r="D4203">
        <v>2016</v>
      </c>
      <c r="E4203" t="s">
        <v>4153</v>
      </c>
      <c r="F4203" t="s">
        <v>930</v>
      </c>
      <c r="G4203" t="s">
        <v>115</v>
      </c>
      <c r="H4203" t="s">
        <v>60</v>
      </c>
      <c r="I4203" t="s">
        <v>90</v>
      </c>
      <c r="J4203" t="s">
        <v>909</v>
      </c>
      <c r="K4203" t="s">
        <v>26</v>
      </c>
      <c r="L4203">
        <v>41.28</v>
      </c>
    </row>
    <row r="4204" spans="1:12" x14ac:dyDescent="0.3">
      <c r="A4204" t="s">
        <v>5672</v>
      </c>
      <c r="B4204">
        <v>10</v>
      </c>
      <c r="C4204">
        <v>12</v>
      </c>
      <c r="D4204">
        <v>2016</v>
      </c>
      <c r="E4204" t="s">
        <v>4153</v>
      </c>
      <c r="F4204" t="s">
        <v>930</v>
      </c>
      <c r="G4204" t="s">
        <v>115</v>
      </c>
      <c r="H4204" t="s">
        <v>60</v>
      </c>
      <c r="I4204" t="s">
        <v>90</v>
      </c>
      <c r="J4204" t="s">
        <v>445</v>
      </c>
      <c r="K4204" t="s">
        <v>26</v>
      </c>
      <c r="L4204">
        <v>184.66</v>
      </c>
    </row>
    <row r="4205" spans="1:12" x14ac:dyDescent="0.3">
      <c r="A4205" t="s">
        <v>5673</v>
      </c>
      <c r="B4205">
        <v>31</v>
      </c>
      <c r="C4205">
        <v>10</v>
      </c>
      <c r="D4205">
        <v>2015</v>
      </c>
      <c r="E4205" t="s">
        <v>5674</v>
      </c>
      <c r="F4205" t="s">
        <v>12</v>
      </c>
      <c r="G4205" t="s">
        <v>3745</v>
      </c>
      <c r="H4205" t="s">
        <v>14</v>
      </c>
      <c r="I4205" t="s">
        <v>90</v>
      </c>
      <c r="J4205" t="s">
        <v>111</v>
      </c>
      <c r="K4205" t="s">
        <v>26</v>
      </c>
      <c r="L4205">
        <v>49.25</v>
      </c>
    </row>
    <row r="4206" spans="1:12" x14ac:dyDescent="0.3">
      <c r="A4206" t="s">
        <v>5673</v>
      </c>
      <c r="B4206">
        <v>31</v>
      </c>
      <c r="C4206">
        <v>10</v>
      </c>
      <c r="D4206">
        <v>2015</v>
      </c>
      <c r="E4206" t="s">
        <v>5674</v>
      </c>
      <c r="F4206" t="s">
        <v>12</v>
      </c>
      <c r="G4206" t="s">
        <v>3745</v>
      </c>
      <c r="H4206" t="s">
        <v>14</v>
      </c>
      <c r="I4206" t="s">
        <v>90</v>
      </c>
      <c r="J4206" t="s">
        <v>2132</v>
      </c>
      <c r="K4206" t="s">
        <v>26</v>
      </c>
      <c r="L4206">
        <v>10.16</v>
      </c>
    </row>
    <row r="4207" spans="1:12" x14ac:dyDescent="0.3">
      <c r="A4207" t="s">
        <v>5673</v>
      </c>
      <c r="B4207">
        <v>31</v>
      </c>
      <c r="C4207">
        <v>10</v>
      </c>
      <c r="D4207">
        <v>2015</v>
      </c>
      <c r="E4207" t="s">
        <v>5674</v>
      </c>
      <c r="F4207" t="s">
        <v>12</v>
      </c>
      <c r="G4207" t="s">
        <v>3745</v>
      </c>
      <c r="H4207" t="s">
        <v>14</v>
      </c>
      <c r="I4207" t="s">
        <v>90</v>
      </c>
      <c r="J4207" t="s">
        <v>3872</v>
      </c>
      <c r="K4207" t="s">
        <v>17</v>
      </c>
      <c r="L4207">
        <v>14.76</v>
      </c>
    </row>
    <row r="4208" spans="1:12" x14ac:dyDescent="0.3">
      <c r="A4208" t="s">
        <v>5673</v>
      </c>
      <c r="B4208">
        <v>31</v>
      </c>
      <c r="C4208">
        <v>10</v>
      </c>
      <c r="D4208">
        <v>2015</v>
      </c>
      <c r="E4208" t="s">
        <v>5674</v>
      </c>
      <c r="F4208" t="s">
        <v>12</v>
      </c>
      <c r="G4208" t="s">
        <v>3745</v>
      </c>
      <c r="H4208" t="s">
        <v>14</v>
      </c>
      <c r="I4208" t="s">
        <v>90</v>
      </c>
      <c r="J4208" t="s">
        <v>2435</v>
      </c>
      <c r="K4208" t="s">
        <v>26</v>
      </c>
      <c r="L4208">
        <v>34.08</v>
      </c>
    </row>
    <row r="4209" spans="1:12" x14ac:dyDescent="0.3">
      <c r="A4209" t="s">
        <v>5673</v>
      </c>
      <c r="B4209">
        <v>31</v>
      </c>
      <c r="C4209">
        <v>10</v>
      </c>
      <c r="D4209">
        <v>2015</v>
      </c>
      <c r="E4209" t="s">
        <v>5674</v>
      </c>
      <c r="F4209" t="s">
        <v>12</v>
      </c>
      <c r="G4209" t="s">
        <v>3745</v>
      </c>
      <c r="H4209" t="s">
        <v>14</v>
      </c>
      <c r="I4209" t="s">
        <v>90</v>
      </c>
      <c r="J4209" t="s">
        <v>924</v>
      </c>
      <c r="K4209" t="s">
        <v>17</v>
      </c>
      <c r="L4209">
        <v>17.670000000000002</v>
      </c>
    </row>
    <row r="4210" spans="1:12" x14ac:dyDescent="0.3">
      <c r="A4210" t="s">
        <v>5673</v>
      </c>
      <c r="B4210">
        <v>31</v>
      </c>
      <c r="C4210">
        <v>10</v>
      </c>
      <c r="D4210">
        <v>2015</v>
      </c>
      <c r="E4210" t="s">
        <v>5674</v>
      </c>
      <c r="F4210" t="s">
        <v>12</v>
      </c>
      <c r="G4210" t="s">
        <v>3745</v>
      </c>
      <c r="H4210" t="s">
        <v>14</v>
      </c>
      <c r="I4210" t="s">
        <v>90</v>
      </c>
      <c r="J4210" t="s">
        <v>4807</v>
      </c>
      <c r="K4210" t="s">
        <v>17</v>
      </c>
      <c r="L4210">
        <v>1604.9</v>
      </c>
    </row>
    <row r="4211" spans="1:12" x14ac:dyDescent="0.3">
      <c r="A4211" t="s">
        <v>5673</v>
      </c>
      <c r="B4211">
        <v>31</v>
      </c>
      <c r="C4211">
        <v>10</v>
      </c>
      <c r="D4211">
        <v>2015</v>
      </c>
      <c r="E4211" t="s">
        <v>5674</v>
      </c>
      <c r="F4211" t="s">
        <v>12</v>
      </c>
      <c r="G4211" t="s">
        <v>3745</v>
      </c>
      <c r="H4211" t="s">
        <v>14</v>
      </c>
      <c r="I4211" t="s">
        <v>90</v>
      </c>
      <c r="J4211" t="s">
        <v>3876</v>
      </c>
      <c r="K4211" t="s">
        <v>17</v>
      </c>
      <c r="L4211">
        <v>385.68599999999998</v>
      </c>
    </row>
    <row r="4212" spans="1:12" x14ac:dyDescent="0.3">
      <c r="A4212" t="s">
        <v>5675</v>
      </c>
      <c r="B4212">
        <v>9</v>
      </c>
      <c r="C4212">
        <v>12</v>
      </c>
      <c r="D4212">
        <v>2018</v>
      </c>
      <c r="E4212" t="s">
        <v>590</v>
      </c>
      <c r="F4212" t="s">
        <v>30</v>
      </c>
      <c r="G4212" t="s">
        <v>5676</v>
      </c>
      <c r="H4212" t="s">
        <v>14</v>
      </c>
      <c r="I4212" t="s">
        <v>61</v>
      </c>
      <c r="J4212" t="s">
        <v>352</v>
      </c>
      <c r="K4212" t="s">
        <v>26</v>
      </c>
      <c r="L4212">
        <v>15.984</v>
      </c>
    </row>
    <row r="4213" spans="1:12" x14ac:dyDescent="0.3">
      <c r="A4213" t="s">
        <v>5677</v>
      </c>
      <c r="B4213">
        <v>5</v>
      </c>
      <c r="C4213">
        <v>5</v>
      </c>
      <c r="D4213">
        <v>2015</v>
      </c>
      <c r="E4213" t="s">
        <v>1908</v>
      </c>
      <c r="F4213" t="s">
        <v>12</v>
      </c>
      <c r="G4213" t="s">
        <v>5439</v>
      </c>
      <c r="H4213" t="s">
        <v>14</v>
      </c>
      <c r="I4213" t="s">
        <v>15</v>
      </c>
      <c r="J4213" t="s">
        <v>4458</v>
      </c>
      <c r="K4213" t="s">
        <v>26</v>
      </c>
      <c r="L4213">
        <v>9.42</v>
      </c>
    </row>
    <row r="4214" spans="1:12" x14ac:dyDescent="0.3">
      <c r="A4214" t="s">
        <v>5677</v>
      </c>
      <c r="B4214">
        <v>5</v>
      </c>
      <c r="C4214">
        <v>5</v>
      </c>
      <c r="D4214">
        <v>2015</v>
      </c>
      <c r="E4214" t="s">
        <v>1908</v>
      </c>
      <c r="F4214" t="s">
        <v>12</v>
      </c>
      <c r="G4214" t="s">
        <v>5439</v>
      </c>
      <c r="H4214" t="s">
        <v>14</v>
      </c>
      <c r="I4214" t="s">
        <v>15</v>
      </c>
      <c r="J4214" t="s">
        <v>797</v>
      </c>
      <c r="K4214" t="s">
        <v>26</v>
      </c>
      <c r="L4214">
        <v>6.56</v>
      </c>
    </row>
    <row r="4215" spans="1:12" x14ac:dyDescent="0.3">
      <c r="A4215" t="s">
        <v>5677</v>
      </c>
      <c r="B4215">
        <v>5</v>
      </c>
      <c r="C4215">
        <v>5</v>
      </c>
      <c r="D4215">
        <v>2015</v>
      </c>
      <c r="E4215" t="s">
        <v>1908</v>
      </c>
      <c r="F4215" t="s">
        <v>12</v>
      </c>
      <c r="G4215" t="s">
        <v>5439</v>
      </c>
      <c r="H4215" t="s">
        <v>14</v>
      </c>
      <c r="I4215" t="s">
        <v>15</v>
      </c>
      <c r="J4215" t="s">
        <v>5678</v>
      </c>
      <c r="K4215" t="s">
        <v>26</v>
      </c>
      <c r="L4215">
        <v>24.56</v>
      </c>
    </row>
    <row r="4216" spans="1:12" x14ac:dyDescent="0.3">
      <c r="A4216" t="s">
        <v>5679</v>
      </c>
      <c r="B4216">
        <v>4</v>
      </c>
      <c r="C4216">
        <v>3</v>
      </c>
      <c r="D4216">
        <v>2017</v>
      </c>
      <c r="E4216" t="s">
        <v>2349</v>
      </c>
      <c r="F4216" t="s">
        <v>30</v>
      </c>
      <c r="G4216" t="s">
        <v>3196</v>
      </c>
      <c r="H4216" t="s">
        <v>14</v>
      </c>
      <c r="I4216" t="s">
        <v>61</v>
      </c>
      <c r="J4216" t="s">
        <v>5680</v>
      </c>
      <c r="K4216" t="s">
        <v>26</v>
      </c>
      <c r="L4216">
        <v>128.4</v>
      </c>
    </row>
    <row r="4217" spans="1:12" x14ac:dyDescent="0.3">
      <c r="A4217" t="s">
        <v>5681</v>
      </c>
      <c r="B4217">
        <v>30</v>
      </c>
      <c r="C4217">
        <v>11</v>
      </c>
      <c r="D4217">
        <v>2015</v>
      </c>
      <c r="E4217" t="s">
        <v>1674</v>
      </c>
      <c r="F4217" t="s">
        <v>30</v>
      </c>
      <c r="G4217" t="s">
        <v>905</v>
      </c>
      <c r="H4217" t="s">
        <v>14</v>
      </c>
      <c r="I4217" t="s">
        <v>90</v>
      </c>
      <c r="J4217" t="s">
        <v>5682</v>
      </c>
      <c r="K4217" t="s">
        <v>26</v>
      </c>
      <c r="L4217">
        <v>62.28</v>
      </c>
    </row>
    <row r="4218" spans="1:12" x14ac:dyDescent="0.3">
      <c r="A4218" t="s">
        <v>5683</v>
      </c>
      <c r="B4218">
        <v>18</v>
      </c>
      <c r="C4218">
        <v>2</v>
      </c>
      <c r="D4218">
        <v>2016</v>
      </c>
      <c r="E4218" t="s">
        <v>5510</v>
      </c>
      <c r="F4218" t="s">
        <v>30</v>
      </c>
      <c r="G4218" t="s">
        <v>2841</v>
      </c>
      <c r="H4218" t="s">
        <v>23</v>
      </c>
      <c r="I4218" t="s">
        <v>24</v>
      </c>
      <c r="J4218" t="s">
        <v>1852</v>
      </c>
      <c r="K4218" t="s">
        <v>26</v>
      </c>
      <c r="L4218">
        <v>9.24</v>
      </c>
    </row>
    <row r="4219" spans="1:12" x14ac:dyDescent="0.3">
      <c r="A4219" t="s">
        <v>5684</v>
      </c>
      <c r="B4219">
        <v>1</v>
      </c>
      <c r="C4219">
        <v>4</v>
      </c>
      <c r="D4219">
        <v>2018</v>
      </c>
      <c r="E4219" t="s">
        <v>2164</v>
      </c>
      <c r="F4219" t="s">
        <v>119</v>
      </c>
      <c r="G4219" t="s">
        <v>5245</v>
      </c>
      <c r="H4219" t="s">
        <v>23</v>
      </c>
      <c r="I4219" t="s">
        <v>24</v>
      </c>
      <c r="J4219" t="s">
        <v>5685</v>
      </c>
      <c r="K4219" t="s">
        <v>17</v>
      </c>
      <c r="L4219">
        <v>482.66399999999999</v>
      </c>
    </row>
    <row r="4220" spans="1:12" x14ac:dyDescent="0.3">
      <c r="A4220" t="s">
        <v>5684</v>
      </c>
      <c r="B4220">
        <v>1</v>
      </c>
      <c r="C4220">
        <v>4</v>
      </c>
      <c r="D4220">
        <v>2018</v>
      </c>
      <c r="E4220" t="s">
        <v>2164</v>
      </c>
      <c r="F4220" t="s">
        <v>119</v>
      </c>
      <c r="G4220" t="s">
        <v>5245</v>
      </c>
      <c r="H4220" t="s">
        <v>23</v>
      </c>
      <c r="I4220" t="s">
        <v>24</v>
      </c>
      <c r="J4220" t="s">
        <v>4893</v>
      </c>
      <c r="K4220" t="s">
        <v>41</v>
      </c>
      <c r="L4220">
        <v>4799.9840000000004</v>
      </c>
    </row>
    <row r="4221" spans="1:12" x14ac:dyDescent="0.3">
      <c r="A4221" t="s">
        <v>5686</v>
      </c>
      <c r="B4221">
        <v>11</v>
      </c>
      <c r="C4221">
        <v>6</v>
      </c>
      <c r="D4221">
        <v>2018</v>
      </c>
      <c r="E4221" t="s">
        <v>1211</v>
      </c>
      <c r="F4221" t="s">
        <v>12</v>
      </c>
      <c r="G4221" t="s">
        <v>3075</v>
      </c>
      <c r="H4221" t="s">
        <v>14</v>
      </c>
      <c r="I4221" t="s">
        <v>24</v>
      </c>
      <c r="J4221" t="s">
        <v>783</v>
      </c>
      <c r="K4221" t="s">
        <v>26</v>
      </c>
      <c r="L4221">
        <v>37.94</v>
      </c>
    </row>
    <row r="4222" spans="1:12" x14ac:dyDescent="0.3">
      <c r="A4222" t="s">
        <v>5686</v>
      </c>
      <c r="B4222">
        <v>11</v>
      </c>
      <c r="C4222">
        <v>6</v>
      </c>
      <c r="D4222">
        <v>2018</v>
      </c>
      <c r="E4222" t="s">
        <v>1211</v>
      </c>
      <c r="F4222" t="s">
        <v>12</v>
      </c>
      <c r="G4222" t="s">
        <v>3075</v>
      </c>
      <c r="H4222" t="s">
        <v>14</v>
      </c>
      <c r="I4222" t="s">
        <v>24</v>
      </c>
      <c r="J4222" t="s">
        <v>2150</v>
      </c>
      <c r="K4222" t="s">
        <v>26</v>
      </c>
      <c r="L4222">
        <v>18.288</v>
      </c>
    </row>
    <row r="4223" spans="1:12" x14ac:dyDescent="0.3">
      <c r="A4223" t="s">
        <v>5686</v>
      </c>
      <c r="B4223">
        <v>11</v>
      </c>
      <c r="C4223">
        <v>6</v>
      </c>
      <c r="D4223">
        <v>2018</v>
      </c>
      <c r="E4223" t="s">
        <v>1211</v>
      </c>
      <c r="F4223" t="s">
        <v>12</v>
      </c>
      <c r="G4223" t="s">
        <v>3075</v>
      </c>
      <c r="H4223" t="s">
        <v>14</v>
      </c>
      <c r="I4223" t="s">
        <v>24</v>
      </c>
      <c r="J4223" t="s">
        <v>5687</v>
      </c>
      <c r="K4223" t="s">
        <v>41</v>
      </c>
      <c r="L4223">
        <v>385.8</v>
      </c>
    </row>
    <row r="4224" spans="1:12" x14ac:dyDescent="0.3">
      <c r="A4224" t="s">
        <v>5686</v>
      </c>
      <c r="B4224">
        <v>11</v>
      </c>
      <c r="C4224">
        <v>6</v>
      </c>
      <c r="D4224">
        <v>2018</v>
      </c>
      <c r="E4224" t="s">
        <v>1211</v>
      </c>
      <c r="F4224" t="s">
        <v>12</v>
      </c>
      <c r="G4224" t="s">
        <v>3075</v>
      </c>
      <c r="H4224" t="s">
        <v>14</v>
      </c>
      <c r="I4224" t="s">
        <v>24</v>
      </c>
      <c r="J4224" t="s">
        <v>685</v>
      </c>
      <c r="K4224" t="s">
        <v>26</v>
      </c>
      <c r="L4224">
        <v>102.96</v>
      </c>
    </row>
    <row r="4225" spans="1:12" x14ac:dyDescent="0.3">
      <c r="A4225" t="s">
        <v>5686</v>
      </c>
      <c r="B4225">
        <v>11</v>
      </c>
      <c r="C4225">
        <v>6</v>
      </c>
      <c r="D4225">
        <v>2018</v>
      </c>
      <c r="E4225" t="s">
        <v>1211</v>
      </c>
      <c r="F4225" t="s">
        <v>12</v>
      </c>
      <c r="G4225" t="s">
        <v>3075</v>
      </c>
      <c r="H4225" t="s">
        <v>14</v>
      </c>
      <c r="I4225" t="s">
        <v>24</v>
      </c>
      <c r="J4225" t="s">
        <v>1939</v>
      </c>
      <c r="K4225" t="s">
        <v>17</v>
      </c>
      <c r="L4225">
        <v>174.42</v>
      </c>
    </row>
    <row r="4226" spans="1:12" x14ac:dyDescent="0.3">
      <c r="A4226" t="s">
        <v>5688</v>
      </c>
      <c r="B4226">
        <v>30</v>
      </c>
      <c r="C4226">
        <v>9</v>
      </c>
      <c r="D4226">
        <v>2017</v>
      </c>
      <c r="E4226" t="s">
        <v>2060</v>
      </c>
      <c r="F4226" t="s">
        <v>119</v>
      </c>
      <c r="G4226" t="s">
        <v>4973</v>
      </c>
      <c r="H4226" t="s">
        <v>14</v>
      </c>
      <c r="I4226" t="s">
        <v>61</v>
      </c>
      <c r="J4226" t="s">
        <v>568</v>
      </c>
      <c r="K4226" t="s">
        <v>26</v>
      </c>
      <c r="L4226">
        <v>1.964</v>
      </c>
    </row>
    <row r="4227" spans="1:12" x14ac:dyDescent="0.3">
      <c r="A4227" t="s">
        <v>5689</v>
      </c>
      <c r="B4227">
        <v>13</v>
      </c>
      <c r="C4227">
        <v>12</v>
      </c>
      <c r="D4227">
        <v>2015</v>
      </c>
      <c r="E4227" t="s">
        <v>3042</v>
      </c>
      <c r="F4227" t="s">
        <v>30</v>
      </c>
      <c r="G4227" t="s">
        <v>1408</v>
      </c>
      <c r="H4227" t="s">
        <v>23</v>
      </c>
      <c r="I4227" t="s">
        <v>61</v>
      </c>
      <c r="J4227" t="s">
        <v>5690</v>
      </c>
      <c r="K4227" t="s">
        <v>17</v>
      </c>
      <c r="L4227">
        <v>94.427999999999997</v>
      </c>
    </row>
    <row r="4228" spans="1:12" x14ac:dyDescent="0.3">
      <c r="A4228" t="s">
        <v>5691</v>
      </c>
      <c r="B4228">
        <v>11</v>
      </c>
      <c r="C4228">
        <v>11</v>
      </c>
      <c r="D4228">
        <v>2018</v>
      </c>
      <c r="E4228" t="s">
        <v>255</v>
      </c>
      <c r="F4228" t="s">
        <v>30</v>
      </c>
      <c r="G4228" t="s">
        <v>3868</v>
      </c>
      <c r="H4228" t="s">
        <v>14</v>
      </c>
      <c r="I4228" t="s">
        <v>61</v>
      </c>
      <c r="J4228" t="s">
        <v>779</v>
      </c>
      <c r="K4228" t="s">
        <v>26</v>
      </c>
      <c r="L4228">
        <v>45.92</v>
      </c>
    </row>
    <row r="4229" spans="1:12" x14ac:dyDescent="0.3">
      <c r="A4229" t="s">
        <v>5692</v>
      </c>
      <c r="B4229">
        <v>5</v>
      </c>
      <c r="C4229">
        <v>1</v>
      </c>
      <c r="D4229">
        <v>2016</v>
      </c>
      <c r="E4229" t="s">
        <v>3296</v>
      </c>
      <c r="F4229" t="s">
        <v>30</v>
      </c>
      <c r="G4229" t="s">
        <v>1574</v>
      </c>
      <c r="H4229" t="s">
        <v>60</v>
      </c>
      <c r="I4229" t="s">
        <v>24</v>
      </c>
      <c r="J4229" t="s">
        <v>1113</v>
      </c>
      <c r="K4229" t="s">
        <v>17</v>
      </c>
      <c r="L4229">
        <v>61.584000000000003</v>
      </c>
    </row>
    <row r="4230" spans="1:12" x14ac:dyDescent="0.3">
      <c r="A4230" t="s">
        <v>5694</v>
      </c>
      <c r="B4230">
        <v>24</v>
      </c>
      <c r="C4230">
        <v>3</v>
      </c>
      <c r="D4230">
        <v>2017</v>
      </c>
      <c r="E4230" t="s">
        <v>1592</v>
      </c>
      <c r="F4230" t="s">
        <v>119</v>
      </c>
      <c r="G4230" t="s">
        <v>3189</v>
      </c>
      <c r="H4230" t="s">
        <v>23</v>
      </c>
      <c r="I4230" t="s">
        <v>61</v>
      </c>
      <c r="J4230" t="s">
        <v>3464</v>
      </c>
      <c r="K4230" t="s">
        <v>26</v>
      </c>
      <c r="L4230">
        <v>22.48</v>
      </c>
    </row>
    <row r="4231" spans="1:12" x14ac:dyDescent="0.3">
      <c r="A4231" t="s">
        <v>5695</v>
      </c>
      <c r="B4231">
        <v>5</v>
      </c>
      <c r="C4231">
        <v>7</v>
      </c>
      <c r="D4231">
        <v>2018</v>
      </c>
      <c r="E4231" t="s">
        <v>4209</v>
      </c>
      <c r="F4231" t="s">
        <v>30</v>
      </c>
      <c r="G4231" t="s">
        <v>1994</v>
      </c>
      <c r="H4231" t="s">
        <v>23</v>
      </c>
      <c r="I4231" t="s">
        <v>61</v>
      </c>
      <c r="J4231" t="s">
        <v>2160</v>
      </c>
      <c r="K4231" t="s">
        <v>17</v>
      </c>
      <c r="L4231">
        <v>332.02800000000002</v>
      </c>
    </row>
    <row r="4232" spans="1:12" x14ac:dyDescent="0.3">
      <c r="A4232" t="s">
        <v>5695</v>
      </c>
      <c r="B4232">
        <v>5</v>
      </c>
      <c r="C4232">
        <v>7</v>
      </c>
      <c r="D4232">
        <v>2018</v>
      </c>
      <c r="E4232" t="s">
        <v>4209</v>
      </c>
      <c r="F4232" t="s">
        <v>30</v>
      </c>
      <c r="G4232" t="s">
        <v>1994</v>
      </c>
      <c r="H4232" t="s">
        <v>23</v>
      </c>
      <c r="I4232" t="s">
        <v>61</v>
      </c>
      <c r="J4232" t="s">
        <v>2521</v>
      </c>
      <c r="K4232" t="s">
        <v>26</v>
      </c>
      <c r="L4232">
        <v>11.394</v>
      </c>
    </row>
    <row r="4233" spans="1:12" x14ac:dyDescent="0.3">
      <c r="A4233" t="s">
        <v>5695</v>
      </c>
      <c r="B4233">
        <v>5</v>
      </c>
      <c r="C4233">
        <v>7</v>
      </c>
      <c r="D4233">
        <v>2018</v>
      </c>
      <c r="E4233" t="s">
        <v>4209</v>
      </c>
      <c r="F4233" t="s">
        <v>30</v>
      </c>
      <c r="G4233" t="s">
        <v>1994</v>
      </c>
      <c r="H4233" t="s">
        <v>23</v>
      </c>
      <c r="I4233" t="s">
        <v>61</v>
      </c>
      <c r="J4233" t="s">
        <v>5696</v>
      </c>
      <c r="K4233" t="s">
        <v>26</v>
      </c>
      <c r="L4233">
        <v>15.552</v>
      </c>
    </row>
    <row r="4234" spans="1:12" x14ac:dyDescent="0.3">
      <c r="A4234" t="s">
        <v>5695</v>
      </c>
      <c r="B4234">
        <v>5</v>
      </c>
      <c r="C4234">
        <v>7</v>
      </c>
      <c r="D4234">
        <v>2018</v>
      </c>
      <c r="E4234" t="s">
        <v>4209</v>
      </c>
      <c r="F4234" t="s">
        <v>30</v>
      </c>
      <c r="G4234" t="s">
        <v>1994</v>
      </c>
      <c r="H4234" t="s">
        <v>23</v>
      </c>
      <c r="I4234" t="s">
        <v>61</v>
      </c>
      <c r="J4234" t="s">
        <v>2132</v>
      </c>
      <c r="K4234" t="s">
        <v>26</v>
      </c>
      <c r="L4234">
        <v>31.103999999999999</v>
      </c>
    </row>
    <row r="4235" spans="1:12" x14ac:dyDescent="0.3">
      <c r="A4235" t="s">
        <v>5695</v>
      </c>
      <c r="B4235">
        <v>5</v>
      </c>
      <c r="C4235">
        <v>7</v>
      </c>
      <c r="D4235">
        <v>2018</v>
      </c>
      <c r="E4235" t="s">
        <v>4209</v>
      </c>
      <c r="F4235" t="s">
        <v>30</v>
      </c>
      <c r="G4235" t="s">
        <v>1994</v>
      </c>
      <c r="H4235" t="s">
        <v>23</v>
      </c>
      <c r="I4235" t="s">
        <v>61</v>
      </c>
      <c r="J4235" t="s">
        <v>1006</v>
      </c>
      <c r="K4235" t="s">
        <v>26</v>
      </c>
      <c r="L4235">
        <v>6.3159999999999998</v>
      </c>
    </row>
    <row r="4236" spans="1:12" x14ac:dyDescent="0.3">
      <c r="A4236" t="s">
        <v>5697</v>
      </c>
      <c r="B4236">
        <v>21</v>
      </c>
      <c r="C4236">
        <v>9</v>
      </c>
      <c r="D4236">
        <v>2015</v>
      </c>
      <c r="E4236" t="s">
        <v>835</v>
      </c>
      <c r="F4236" t="s">
        <v>119</v>
      </c>
      <c r="G4236" t="s">
        <v>115</v>
      </c>
      <c r="H4236" t="s">
        <v>60</v>
      </c>
      <c r="I4236" t="s">
        <v>90</v>
      </c>
      <c r="J4236" t="s">
        <v>622</v>
      </c>
      <c r="K4236" t="s">
        <v>26</v>
      </c>
      <c r="L4236">
        <v>11.352</v>
      </c>
    </row>
    <row r="4237" spans="1:12" x14ac:dyDescent="0.3">
      <c r="A4237" t="s">
        <v>5697</v>
      </c>
      <c r="B4237">
        <v>21</v>
      </c>
      <c r="C4237">
        <v>9</v>
      </c>
      <c r="D4237">
        <v>2015</v>
      </c>
      <c r="E4237" t="s">
        <v>835</v>
      </c>
      <c r="F4237" t="s">
        <v>119</v>
      </c>
      <c r="G4237" t="s">
        <v>115</v>
      </c>
      <c r="H4237" t="s">
        <v>60</v>
      </c>
      <c r="I4237" t="s">
        <v>90</v>
      </c>
      <c r="J4237" t="s">
        <v>2548</v>
      </c>
      <c r="K4237" t="s">
        <v>26</v>
      </c>
      <c r="L4237">
        <v>20.808</v>
      </c>
    </row>
    <row r="4238" spans="1:12" x14ac:dyDescent="0.3">
      <c r="A4238" t="s">
        <v>5698</v>
      </c>
      <c r="B4238">
        <v>23</v>
      </c>
      <c r="C4238">
        <v>7</v>
      </c>
      <c r="D4238">
        <v>2017</v>
      </c>
      <c r="E4238" t="s">
        <v>1924</v>
      </c>
      <c r="F4238" t="s">
        <v>30</v>
      </c>
      <c r="G4238" t="s">
        <v>5699</v>
      </c>
      <c r="H4238" t="s">
        <v>60</v>
      </c>
      <c r="I4238" t="s">
        <v>61</v>
      </c>
      <c r="J4238" t="s">
        <v>4418</v>
      </c>
      <c r="K4238" t="s">
        <v>26</v>
      </c>
      <c r="L4238">
        <v>11.416</v>
      </c>
    </row>
    <row r="4239" spans="1:12" x14ac:dyDescent="0.3">
      <c r="A4239" t="s">
        <v>5700</v>
      </c>
      <c r="B4239">
        <v>29</v>
      </c>
      <c r="C4239">
        <v>8</v>
      </c>
      <c r="D4239">
        <v>2018</v>
      </c>
      <c r="E4239" t="s">
        <v>1329</v>
      </c>
      <c r="F4239" t="s">
        <v>12</v>
      </c>
      <c r="G4239" t="s">
        <v>3623</v>
      </c>
      <c r="H4239" t="s">
        <v>23</v>
      </c>
      <c r="I4239" t="s">
        <v>90</v>
      </c>
      <c r="J4239" t="s">
        <v>5701</v>
      </c>
      <c r="K4239" t="s">
        <v>26</v>
      </c>
      <c r="L4239">
        <v>9.4079999999999995</v>
      </c>
    </row>
    <row r="4240" spans="1:12" x14ac:dyDescent="0.3">
      <c r="A4240" t="s">
        <v>5702</v>
      </c>
      <c r="B4240">
        <v>26</v>
      </c>
      <c r="C4240">
        <v>3</v>
      </c>
      <c r="D4240">
        <v>2018</v>
      </c>
      <c r="E4240" t="s">
        <v>3585</v>
      </c>
      <c r="F4240" t="s">
        <v>119</v>
      </c>
      <c r="G4240" t="s">
        <v>4004</v>
      </c>
      <c r="H4240" t="s">
        <v>60</v>
      </c>
      <c r="I4240" t="s">
        <v>24</v>
      </c>
      <c r="J4240" t="s">
        <v>5703</v>
      </c>
      <c r="K4240" t="s">
        <v>26</v>
      </c>
      <c r="L4240">
        <v>19.829999999999998</v>
      </c>
    </row>
    <row r="4241" spans="1:12" x14ac:dyDescent="0.3">
      <c r="A4241" t="s">
        <v>5704</v>
      </c>
      <c r="B4241">
        <v>29</v>
      </c>
      <c r="C4241">
        <v>12</v>
      </c>
      <c r="D4241">
        <v>2018</v>
      </c>
      <c r="E4241" t="s">
        <v>1414</v>
      </c>
      <c r="F4241" t="s">
        <v>30</v>
      </c>
      <c r="G4241" t="s">
        <v>230</v>
      </c>
      <c r="H4241" t="s">
        <v>23</v>
      </c>
      <c r="I4241" t="s">
        <v>61</v>
      </c>
      <c r="J4241" t="s">
        <v>2690</v>
      </c>
      <c r="K4241" t="s">
        <v>26</v>
      </c>
      <c r="L4241">
        <v>209.7</v>
      </c>
    </row>
    <row r="4242" spans="1:12" x14ac:dyDescent="0.3">
      <c r="A4242" t="s">
        <v>5705</v>
      </c>
      <c r="B4242">
        <v>20</v>
      </c>
      <c r="C4242">
        <v>9</v>
      </c>
      <c r="D4242">
        <v>2015</v>
      </c>
      <c r="E4242" t="s">
        <v>1844</v>
      </c>
      <c r="F4242" t="s">
        <v>30</v>
      </c>
      <c r="G4242" t="s">
        <v>4730</v>
      </c>
      <c r="H4242" t="s">
        <v>60</v>
      </c>
      <c r="I4242" t="s">
        <v>24</v>
      </c>
      <c r="J4242" t="s">
        <v>5706</v>
      </c>
      <c r="K4242" t="s">
        <v>26</v>
      </c>
      <c r="L4242">
        <v>43.92</v>
      </c>
    </row>
    <row r="4243" spans="1:12" x14ac:dyDescent="0.3">
      <c r="A4243" t="s">
        <v>5705</v>
      </c>
      <c r="B4243">
        <v>20</v>
      </c>
      <c r="C4243">
        <v>9</v>
      </c>
      <c r="D4243">
        <v>2015</v>
      </c>
      <c r="E4243" t="s">
        <v>1844</v>
      </c>
      <c r="F4243" t="s">
        <v>30</v>
      </c>
      <c r="G4243" t="s">
        <v>4730</v>
      </c>
      <c r="H4243" t="s">
        <v>60</v>
      </c>
      <c r="I4243" t="s">
        <v>24</v>
      </c>
      <c r="J4243" t="s">
        <v>1944</v>
      </c>
      <c r="K4243" t="s">
        <v>26</v>
      </c>
      <c r="L4243">
        <v>20.231999999999999</v>
      </c>
    </row>
    <row r="4244" spans="1:12" x14ac:dyDescent="0.3">
      <c r="A4244" t="s">
        <v>5707</v>
      </c>
      <c r="B4244">
        <v>4</v>
      </c>
      <c r="C4244">
        <v>4</v>
      </c>
      <c r="D4244">
        <v>2017</v>
      </c>
      <c r="E4244" t="s">
        <v>268</v>
      </c>
      <c r="F4244" t="s">
        <v>119</v>
      </c>
      <c r="G4244" t="s">
        <v>2967</v>
      </c>
      <c r="H4244" t="s">
        <v>60</v>
      </c>
      <c r="I4244" t="s">
        <v>15</v>
      </c>
      <c r="J4244" t="s">
        <v>433</v>
      </c>
      <c r="K4244" t="s">
        <v>41</v>
      </c>
      <c r="L4244">
        <v>149.97</v>
      </c>
    </row>
    <row r="4245" spans="1:12" x14ac:dyDescent="0.3">
      <c r="A4245" t="s">
        <v>5707</v>
      </c>
      <c r="B4245">
        <v>4</v>
      </c>
      <c r="C4245">
        <v>4</v>
      </c>
      <c r="D4245">
        <v>2017</v>
      </c>
      <c r="E4245" t="s">
        <v>268</v>
      </c>
      <c r="F4245" t="s">
        <v>119</v>
      </c>
      <c r="G4245" t="s">
        <v>2967</v>
      </c>
      <c r="H4245" t="s">
        <v>60</v>
      </c>
      <c r="I4245" t="s">
        <v>15</v>
      </c>
      <c r="J4245" t="s">
        <v>4002</v>
      </c>
      <c r="K4245" t="s">
        <v>26</v>
      </c>
      <c r="L4245">
        <v>27.81</v>
      </c>
    </row>
    <row r="4246" spans="1:12" x14ac:dyDescent="0.3">
      <c r="A4246" t="s">
        <v>5708</v>
      </c>
      <c r="B4246">
        <v>26</v>
      </c>
      <c r="C4246">
        <v>3</v>
      </c>
      <c r="D4246">
        <v>2015</v>
      </c>
      <c r="E4246" t="s">
        <v>4677</v>
      </c>
      <c r="F4246" t="s">
        <v>30</v>
      </c>
      <c r="G4246" t="s">
        <v>409</v>
      </c>
      <c r="H4246" t="s">
        <v>23</v>
      </c>
      <c r="I4246" t="s">
        <v>24</v>
      </c>
      <c r="J4246" t="s">
        <v>538</v>
      </c>
      <c r="K4246" t="s">
        <v>41</v>
      </c>
      <c r="L4246">
        <v>66.3</v>
      </c>
    </row>
    <row r="4247" spans="1:12" x14ac:dyDescent="0.3">
      <c r="A4247" t="s">
        <v>5709</v>
      </c>
      <c r="B4247">
        <v>28</v>
      </c>
      <c r="C4247">
        <v>11</v>
      </c>
      <c r="D4247">
        <v>2018</v>
      </c>
      <c r="E4247" t="s">
        <v>2171</v>
      </c>
      <c r="F4247" t="s">
        <v>30</v>
      </c>
      <c r="G4247" t="s">
        <v>387</v>
      </c>
      <c r="H4247" t="s">
        <v>60</v>
      </c>
      <c r="I4247" t="s">
        <v>90</v>
      </c>
      <c r="J4247" t="s">
        <v>3686</v>
      </c>
      <c r="K4247" t="s">
        <v>26</v>
      </c>
      <c r="L4247">
        <v>1.64</v>
      </c>
    </row>
    <row r="4248" spans="1:12" x14ac:dyDescent="0.3">
      <c r="A4248" t="s">
        <v>5709</v>
      </c>
      <c r="B4248">
        <v>28</v>
      </c>
      <c r="C4248">
        <v>11</v>
      </c>
      <c r="D4248">
        <v>2018</v>
      </c>
      <c r="E4248" t="s">
        <v>2171</v>
      </c>
      <c r="F4248" t="s">
        <v>30</v>
      </c>
      <c r="G4248" t="s">
        <v>387</v>
      </c>
      <c r="H4248" t="s">
        <v>60</v>
      </c>
      <c r="I4248" t="s">
        <v>90</v>
      </c>
      <c r="J4248" t="s">
        <v>658</v>
      </c>
      <c r="K4248" t="s">
        <v>17</v>
      </c>
      <c r="L4248">
        <v>1049.2</v>
      </c>
    </row>
    <row r="4249" spans="1:12" x14ac:dyDescent="0.3">
      <c r="A4249" t="s">
        <v>5709</v>
      </c>
      <c r="B4249">
        <v>28</v>
      </c>
      <c r="C4249">
        <v>11</v>
      </c>
      <c r="D4249">
        <v>2018</v>
      </c>
      <c r="E4249" t="s">
        <v>2171</v>
      </c>
      <c r="F4249" t="s">
        <v>30</v>
      </c>
      <c r="G4249" t="s">
        <v>387</v>
      </c>
      <c r="H4249" t="s">
        <v>60</v>
      </c>
      <c r="I4249" t="s">
        <v>90</v>
      </c>
      <c r="J4249" t="s">
        <v>2997</v>
      </c>
      <c r="K4249" t="s">
        <v>17</v>
      </c>
      <c r="L4249">
        <v>20.9</v>
      </c>
    </row>
    <row r="4250" spans="1:12" x14ac:dyDescent="0.3">
      <c r="A4250" t="s">
        <v>5710</v>
      </c>
      <c r="B4250">
        <v>1</v>
      </c>
      <c r="C4250">
        <v>12</v>
      </c>
      <c r="D4250">
        <v>2017</v>
      </c>
      <c r="E4250" t="s">
        <v>52</v>
      </c>
      <c r="F4250" t="s">
        <v>12</v>
      </c>
      <c r="G4250" t="s">
        <v>505</v>
      </c>
      <c r="H4250" t="s">
        <v>14</v>
      </c>
      <c r="I4250" t="s">
        <v>90</v>
      </c>
      <c r="J4250" t="s">
        <v>2656</v>
      </c>
      <c r="K4250" t="s">
        <v>26</v>
      </c>
      <c r="L4250">
        <v>88.08</v>
      </c>
    </row>
    <row r="4251" spans="1:12" x14ac:dyDescent="0.3">
      <c r="A4251" t="s">
        <v>5710</v>
      </c>
      <c r="B4251">
        <v>1</v>
      </c>
      <c r="C4251">
        <v>12</v>
      </c>
      <c r="D4251">
        <v>2017</v>
      </c>
      <c r="E4251" t="s">
        <v>52</v>
      </c>
      <c r="F4251" t="s">
        <v>12</v>
      </c>
      <c r="G4251" t="s">
        <v>505</v>
      </c>
      <c r="H4251" t="s">
        <v>14</v>
      </c>
      <c r="I4251" t="s">
        <v>90</v>
      </c>
      <c r="J4251" t="s">
        <v>1412</v>
      </c>
      <c r="K4251" t="s">
        <v>17</v>
      </c>
      <c r="L4251">
        <v>751.92</v>
      </c>
    </row>
    <row r="4252" spans="1:12" x14ac:dyDescent="0.3">
      <c r="A4252" t="s">
        <v>5711</v>
      </c>
      <c r="B4252">
        <v>19</v>
      </c>
      <c r="C4252">
        <v>9</v>
      </c>
      <c r="D4252">
        <v>2015</v>
      </c>
      <c r="E4252" t="s">
        <v>498</v>
      </c>
      <c r="F4252" t="s">
        <v>930</v>
      </c>
      <c r="G4252" t="s">
        <v>5712</v>
      </c>
      <c r="H4252" t="s">
        <v>23</v>
      </c>
      <c r="I4252" t="s">
        <v>90</v>
      </c>
      <c r="J4252" t="s">
        <v>3527</v>
      </c>
      <c r="K4252" t="s">
        <v>17</v>
      </c>
      <c r="L4252">
        <v>887.10299999999995</v>
      </c>
    </row>
    <row r="4253" spans="1:12" x14ac:dyDescent="0.3">
      <c r="A4253" t="s">
        <v>5713</v>
      </c>
      <c r="B4253">
        <v>23</v>
      </c>
      <c r="C4253">
        <v>10</v>
      </c>
      <c r="D4253">
        <v>2016</v>
      </c>
      <c r="E4253" t="s">
        <v>5432</v>
      </c>
      <c r="F4253" t="s">
        <v>930</v>
      </c>
      <c r="G4253" t="s">
        <v>1638</v>
      </c>
      <c r="H4253" t="s">
        <v>14</v>
      </c>
      <c r="I4253" t="s">
        <v>15</v>
      </c>
      <c r="J4253" t="s">
        <v>3472</v>
      </c>
      <c r="K4253" t="s">
        <v>41</v>
      </c>
      <c r="L4253">
        <v>55.944000000000003</v>
      </c>
    </row>
    <row r="4254" spans="1:12" x14ac:dyDescent="0.3">
      <c r="A4254" t="s">
        <v>5713</v>
      </c>
      <c r="B4254">
        <v>23</v>
      </c>
      <c r="C4254">
        <v>10</v>
      </c>
      <c r="D4254">
        <v>2016</v>
      </c>
      <c r="E4254" t="s">
        <v>5432</v>
      </c>
      <c r="F4254" t="s">
        <v>930</v>
      </c>
      <c r="G4254" t="s">
        <v>1638</v>
      </c>
      <c r="H4254" t="s">
        <v>14</v>
      </c>
      <c r="I4254" t="s">
        <v>15</v>
      </c>
      <c r="J4254" t="s">
        <v>486</v>
      </c>
      <c r="K4254" t="s">
        <v>26</v>
      </c>
      <c r="L4254">
        <v>10.688000000000001</v>
      </c>
    </row>
    <row r="4255" spans="1:12" x14ac:dyDescent="0.3">
      <c r="A4255" t="s">
        <v>5713</v>
      </c>
      <c r="B4255">
        <v>23</v>
      </c>
      <c r="C4255">
        <v>10</v>
      </c>
      <c r="D4255">
        <v>2016</v>
      </c>
      <c r="E4255" t="s">
        <v>5432</v>
      </c>
      <c r="F4255" t="s">
        <v>930</v>
      </c>
      <c r="G4255" t="s">
        <v>1638</v>
      </c>
      <c r="H4255" t="s">
        <v>14</v>
      </c>
      <c r="I4255" t="s">
        <v>15</v>
      </c>
      <c r="J4255" t="s">
        <v>3618</v>
      </c>
      <c r="K4255" t="s">
        <v>41</v>
      </c>
      <c r="L4255">
        <v>11.824</v>
      </c>
    </row>
    <row r="4256" spans="1:12" x14ac:dyDescent="0.3">
      <c r="A4256" t="s">
        <v>5714</v>
      </c>
      <c r="B4256">
        <v>13</v>
      </c>
      <c r="C4256">
        <v>10</v>
      </c>
      <c r="D4256">
        <v>2018</v>
      </c>
      <c r="E4256" t="s">
        <v>2346</v>
      </c>
      <c r="F4256" t="s">
        <v>119</v>
      </c>
      <c r="G4256" t="s">
        <v>382</v>
      </c>
      <c r="H4256" t="s">
        <v>14</v>
      </c>
      <c r="I4256" t="s">
        <v>61</v>
      </c>
      <c r="J4256" t="s">
        <v>2413</v>
      </c>
      <c r="K4256" t="s">
        <v>26</v>
      </c>
      <c r="L4256">
        <v>63.311999999999998</v>
      </c>
    </row>
    <row r="4257" spans="1:12" x14ac:dyDescent="0.3">
      <c r="A4257" t="s">
        <v>5714</v>
      </c>
      <c r="B4257">
        <v>13</v>
      </c>
      <c r="C4257">
        <v>10</v>
      </c>
      <c r="D4257">
        <v>2018</v>
      </c>
      <c r="E4257" t="s">
        <v>2346</v>
      </c>
      <c r="F4257" t="s">
        <v>119</v>
      </c>
      <c r="G4257" t="s">
        <v>382</v>
      </c>
      <c r="H4257" t="s">
        <v>14</v>
      </c>
      <c r="I4257" t="s">
        <v>61</v>
      </c>
      <c r="J4257" t="s">
        <v>765</v>
      </c>
      <c r="K4257" t="s">
        <v>26</v>
      </c>
      <c r="L4257">
        <v>96.784000000000006</v>
      </c>
    </row>
    <row r="4258" spans="1:12" x14ac:dyDescent="0.3">
      <c r="A4258" t="s">
        <v>5714</v>
      </c>
      <c r="B4258">
        <v>13</v>
      </c>
      <c r="C4258">
        <v>10</v>
      </c>
      <c r="D4258">
        <v>2018</v>
      </c>
      <c r="E4258" t="s">
        <v>2346</v>
      </c>
      <c r="F4258" t="s">
        <v>119</v>
      </c>
      <c r="G4258" t="s">
        <v>382</v>
      </c>
      <c r="H4258" t="s">
        <v>14</v>
      </c>
      <c r="I4258" t="s">
        <v>61</v>
      </c>
      <c r="J4258" t="s">
        <v>2035</v>
      </c>
      <c r="K4258" t="s">
        <v>17</v>
      </c>
      <c r="L4258">
        <v>10.476000000000001</v>
      </c>
    </row>
    <row r="4259" spans="1:12" x14ac:dyDescent="0.3">
      <c r="A4259" t="s">
        <v>5715</v>
      </c>
      <c r="B4259">
        <v>4</v>
      </c>
      <c r="C4259">
        <v>9</v>
      </c>
      <c r="D4259">
        <v>2016</v>
      </c>
      <c r="E4259" t="s">
        <v>3383</v>
      </c>
      <c r="F4259" t="s">
        <v>30</v>
      </c>
      <c r="G4259" t="s">
        <v>83</v>
      </c>
      <c r="H4259" t="s">
        <v>23</v>
      </c>
      <c r="I4259" t="s">
        <v>24</v>
      </c>
      <c r="J4259" t="s">
        <v>5046</v>
      </c>
      <c r="K4259" t="s">
        <v>26</v>
      </c>
      <c r="L4259">
        <v>9.7620000000000005</v>
      </c>
    </row>
    <row r="4260" spans="1:12" x14ac:dyDescent="0.3">
      <c r="A4260" t="s">
        <v>5716</v>
      </c>
      <c r="B4260">
        <v>14</v>
      </c>
      <c r="C4260">
        <v>3</v>
      </c>
      <c r="D4260">
        <v>2017</v>
      </c>
      <c r="E4260" t="s">
        <v>436</v>
      </c>
      <c r="F4260" t="s">
        <v>119</v>
      </c>
      <c r="G4260" t="s">
        <v>951</v>
      </c>
      <c r="H4260" t="s">
        <v>23</v>
      </c>
      <c r="I4260" t="s">
        <v>24</v>
      </c>
      <c r="J4260" t="s">
        <v>2410</v>
      </c>
      <c r="K4260" t="s">
        <v>17</v>
      </c>
      <c r="L4260">
        <v>196.78399999999999</v>
      </c>
    </row>
    <row r="4261" spans="1:12" x14ac:dyDescent="0.3">
      <c r="A4261" t="s">
        <v>5717</v>
      </c>
      <c r="B4261">
        <v>28</v>
      </c>
      <c r="C4261">
        <v>10</v>
      </c>
      <c r="D4261">
        <v>2018</v>
      </c>
      <c r="E4261" t="s">
        <v>263</v>
      </c>
      <c r="F4261" t="s">
        <v>12</v>
      </c>
      <c r="G4261" t="s">
        <v>4309</v>
      </c>
      <c r="H4261" t="s">
        <v>23</v>
      </c>
      <c r="I4261" t="s">
        <v>90</v>
      </c>
      <c r="J4261" t="s">
        <v>722</v>
      </c>
      <c r="K4261" t="s">
        <v>26</v>
      </c>
      <c r="L4261">
        <v>47.98</v>
      </c>
    </row>
    <row r="4262" spans="1:12" x14ac:dyDescent="0.3">
      <c r="A4262" t="s">
        <v>5718</v>
      </c>
      <c r="B4262">
        <v>15</v>
      </c>
      <c r="C4262">
        <v>10</v>
      </c>
      <c r="D4262">
        <v>2018</v>
      </c>
      <c r="E4262" t="s">
        <v>113</v>
      </c>
      <c r="F4262" t="s">
        <v>12</v>
      </c>
      <c r="G4262" t="s">
        <v>4052</v>
      </c>
      <c r="H4262" t="s">
        <v>23</v>
      </c>
      <c r="I4262" t="s">
        <v>90</v>
      </c>
      <c r="J4262" t="s">
        <v>2078</v>
      </c>
      <c r="K4262" t="s">
        <v>26</v>
      </c>
      <c r="L4262">
        <v>13.05</v>
      </c>
    </row>
    <row r="4263" spans="1:12" x14ac:dyDescent="0.3">
      <c r="A4263" t="s">
        <v>5719</v>
      </c>
      <c r="B4263">
        <v>7</v>
      </c>
      <c r="C4263">
        <v>8</v>
      </c>
      <c r="D4263">
        <v>2018</v>
      </c>
      <c r="E4263" t="s">
        <v>4520</v>
      </c>
      <c r="F4263" t="s">
        <v>30</v>
      </c>
      <c r="G4263" t="s">
        <v>4965</v>
      </c>
      <c r="H4263" t="s">
        <v>14</v>
      </c>
      <c r="I4263" t="s">
        <v>61</v>
      </c>
      <c r="J4263" t="s">
        <v>3332</v>
      </c>
      <c r="K4263" t="s">
        <v>41</v>
      </c>
      <c r="L4263">
        <v>63.96</v>
      </c>
    </row>
    <row r="4264" spans="1:12" x14ac:dyDescent="0.3">
      <c r="A4264" t="s">
        <v>5720</v>
      </c>
      <c r="B4264">
        <v>21</v>
      </c>
      <c r="C4264">
        <v>9</v>
      </c>
      <c r="D4264">
        <v>2018</v>
      </c>
      <c r="E4264" t="s">
        <v>919</v>
      </c>
      <c r="F4264" t="s">
        <v>30</v>
      </c>
      <c r="G4264" t="s">
        <v>2606</v>
      </c>
      <c r="H4264" t="s">
        <v>14</v>
      </c>
      <c r="I4264" t="s">
        <v>15</v>
      </c>
      <c r="J4264" t="s">
        <v>4550</v>
      </c>
      <c r="K4264" t="s">
        <v>26</v>
      </c>
      <c r="L4264">
        <v>80.48</v>
      </c>
    </row>
    <row r="4265" spans="1:12" x14ac:dyDescent="0.3">
      <c r="A4265" t="s">
        <v>5721</v>
      </c>
      <c r="B4265">
        <v>3</v>
      </c>
      <c r="C4265">
        <v>11</v>
      </c>
      <c r="D4265">
        <v>2018</v>
      </c>
      <c r="E4265" t="s">
        <v>4580</v>
      </c>
      <c r="F4265" t="s">
        <v>30</v>
      </c>
      <c r="G4265" t="s">
        <v>4596</v>
      </c>
      <c r="H4265" t="s">
        <v>14</v>
      </c>
      <c r="I4265" t="s">
        <v>90</v>
      </c>
      <c r="J4265" t="s">
        <v>5722</v>
      </c>
      <c r="K4265" t="s">
        <v>26</v>
      </c>
      <c r="L4265">
        <v>11.673</v>
      </c>
    </row>
    <row r="4266" spans="1:12" x14ac:dyDescent="0.3">
      <c r="A4266" t="s">
        <v>5723</v>
      </c>
      <c r="B4266">
        <v>5</v>
      </c>
      <c r="C4266">
        <v>11</v>
      </c>
      <c r="D4266">
        <v>2017</v>
      </c>
      <c r="E4266" t="s">
        <v>1941</v>
      </c>
      <c r="F4266" t="s">
        <v>30</v>
      </c>
      <c r="G4266" t="s">
        <v>1331</v>
      </c>
      <c r="H4266" t="s">
        <v>14</v>
      </c>
      <c r="I4266" t="s">
        <v>61</v>
      </c>
      <c r="J4266" t="s">
        <v>1667</v>
      </c>
      <c r="K4266" t="s">
        <v>17</v>
      </c>
      <c r="L4266">
        <v>863.12800000000004</v>
      </c>
    </row>
    <row r="4267" spans="1:12" x14ac:dyDescent="0.3">
      <c r="A4267" t="s">
        <v>5723</v>
      </c>
      <c r="B4267">
        <v>5</v>
      </c>
      <c r="C4267">
        <v>11</v>
      </c>
      <c r="D4267">
        <v>2017</v>
      </c>
      <c r="E4267" t="s">
        <v>1941</v>
      </c>
      <c r="F4267" t="s">
        <v>30</v>
      </c>
      <c r="G4267" t="s">
        <v>1331</v>
      </c>
      <c r="H4267" t="s">
        <v>14</v>
      </c>
      <c r="I4267" t="s">
        <v>61</v>
      </c>
      <c r="J4267" t="s">
        <v>2932</v>
      </c>
      <c r="K4267" t="s">
        <v>26</v>
      </c>
      <c r="L4267">
        <v>3.5640000000000001</v>
      </c>
    </row>
    <row r="4268" spans="1:12" x14ac:dyDescent="0.3">
      <c r="A4268" t="s">
        <v>5723</v>
      </c>
      <c r="B4268">
        <v>5</v>
      </c>
      <c r="C4268">
        <v>11</v>
      </c>
      <c r="D4268">
        <v>2017</v>
      </c>
      <c r="E4268" t="s">
        <v>1941</v>
      </c>
      <c r="F4268" t="s">
        <v>30</v>
      </c>
      <c r="G4268" t="s">
        <v>1331</v>
      </c>
      <c r="H4268" t="s">
        <v>14</v>
      </c>
      <c r="I4268" t="s">
        <v>61</v>
      </c>
      <c r="J4268" t="s">
        <v>4168</v>
      </c>
      <c r="K4268" t="s">
        <v>17</v>
      </c>
      <c r="L4268">
        <v>956.66480000000001</v>
      </c>
    </row>
    <row r="4269" spans="1:12" x14ac:dyDescent="0.3">
      <c r="A4269" t="s">
        <v>5723</v>
      </c>
      <c r="B4269">
        <v>5</v>
      </c>
      <c r="C4269">
        <v>11</v>
      </c>
      <c r="D4269">
        <v>2017</v>
      </c>
      <c r="E4269" t="s">
        <v>1941</v>
      </c>
      <c r="F4269" t="s">
        <v>30</v>
      </c>
      <c r="G4269" t="s">
        <v>1331</v>
      </c>
      <c r="H4269" t="s">
        <v>14</v>
      </c>
      <c r="I4269" t="s">
        <v>61</v>
      </c>
      <c r="J4269" t="s">
        <v>1541</v>
      </c>
      <c r="K4269" t="s">
        <v>26</v>
      </c>
      <c r="L4269">
        <v>12.587999999999999</v>
      </c>
    </row>
    <row r="4270" spans="1:12" x14ac:dyDescent="0.3">
      <c r="A4270" t="s">
        <v>5723</v>
      </c>
      <c r="B4270">
        <v>5</v>
      </c>
      <c r="C4270">
        <v>11</v>
      </c>
      <c r="D4270">
        <v>2017</v>
      </c>
      <c r="E4270" t="s">
        <v>1941</v>
      </c>
      <c r="F4270" t="s">
        <v>30</v>
      </c>
      <c r="G4270" t="s">
        <v>1331</v>
      </c>
      <c r="H4270" t="s">
        <v>14</v>
      </c>
      <c r="I4270" t="s">
        <v>61</v>
      </c>
      <c r="J4270" t="s">
        <v>4829</v>
      </c>
      <c r="K4270" t="s">
        <v>41</v>
      </c>
      <c r="L4270">
        <v>171.96</v>
      </c>
    </row>
    <row r="4271" spans="1:12" x14ac:dyDescent="0.3">
      <c r="A4271" t="s">
        <v>5724</v>
      </c>
      <c r="B4271">
        <v>25</v>
      </c>
      <c r="C4271">
        <v>6</v>
      </c>
      <c r="D4271">
        <v>2018</v>
      </c>
      <c r="E4271" t="s">
        <v>571</v>
      </c>
      <c r="F4271" t="s">
        <v>12</v>
      </c>
      <c r="G4271" t="s">
        <v>3745</v>
      </c>
      <c r="H4271" t="s">
        <v>14</v>
      </c>
      <c r="I4271" t="s">
        <v>24</v>
      </c>
      <c r="J4271" t="s">
        <v>1607</v>
      </c>
      <c r="K4271" t="s">
        <v>17</v>
      </c>
      <c r="L4271">
        <v>871.4</v>
      </c>
    </row>
    <row r="4272" spans="1:12" x14ac:dyDescent="0.3">
      <c r="A4272" t="s">
        <v>5725</v>
      </c>
      <c r="B4272">
        <v>26</v>
      </c>
      <c r="C4272">
        <v>11</v>
      </c>
      <c r="D4272">
        <v>2016</v>
      </c>
      <c r="E4272" t="s">
        <v>189</v>
      </c>
      <c r="F4272" t="s">
        <v>30</v>
      </c>
      <c r="G4272" t="s">
        <v>5726</v>
      </c>
      <c r="H4272" t="s">
        <v>23</v>
      </c>
      <c r="I4272" t="s">
        <v>15</v>
      </c>
      <c r="J4272" t="s">
        <v>5690</v>
      </c>
      <c r="K4272" t="s">
        <v>17</v>
      </c>
      <c r="L4272">
        <v>692.47199999999998</v>
      </c>
    </row>
    <row r="4273" spans="1:12" x14ac:dyDescent="0.3">
      <c r="A4273" t="s">
        <v>5727</v>
      </c>
      <c r="B4273">
        <v>24</v>
      </c>
      <c r="C4273">
        <v>11</v>
      </c>
      <c r="D4273">
        <v>2017</v>
      </c>
      <c r="E4273" t="s">
        <v>3427</v>
      </c>
      <c r="F4273" t="s">
        <v>12</v>
      </c>
      <c r="G4273" t="s">
        <v>971</v>
      </c>
      <c r="H4273" t="s">
        <v>23</v>
      </c>
      <c r="I4273" t="s">
        <v>90</v>
      </c>
      <c r="J4273" t="s">
        <v>1990</v>
      </c>
      <c r="K4273" t="s">
        <v>17</v>
      </c>
      <c r="L4273">
        <v>207.76</v>
      </c>
    </row>
    <row r="4274" spans="1:12" x14ac:dyDescent="0.3">
      <c r="A4274" t="s">
        <v>5728</v>
      </c>
      <c r="B4274">
        <v>21</v>
      </c>
      <c r="C4274">
        <v>7</v>
      </c>
      <c r="D4274">
        <v>2018</v>
      </c>
      <c r="E4274" t="s">
        <v>1560</v>
      </c>
      <c r="F4274" t="s">
        <v>930</v>
      </c>
      <c r="G4274" t="s">
        <v>1418</v>
      </c>
      <c r="H4274" t="s">
        <v>14</v>
      </c>
      <c r="I4274" t="s">
        <v>24</v>
      </c>
      <c r="J4274" t="s">
        <v>5251</v>
      </c>
      <c r="K4274" t="s">
        <v>41</v>
      </c>
      <c r="L4274">
        <v>71.927999999999997</v>
      </c>
    </row>
    <row r="4275" spans="1:12" x14ac:dyDescent="0.3">
      <c r="A4275" t="s">
        <v>5728</v>
      </c>
      <c r="B4275">
        <v>21</v>
      </c>
      <c r="C4275">
        <v>7</v>
      </c>
      <c r="D4275">
        <v>2018</v>
      </c>
      <c r="E4275" t="s">
        <v>1560</v>
      </c>
      <c r="F4275" t="s">
        <v>930</v>
      </c>
      <c r="G4275" t="s">
        <v>1418</v>
      </c>
      <c r="H4275" t="s">
        <v>14</v>
      </c>
      <c r="I4275" t="s">
        <v>24</v>
      </c>
      <c r="J4275" t="s">
        <v>3220</v>
      </c>
      <c r="K4275" t="s">
        <v>26</v>
      </c>
      <c r="L4275">
        <v>25.99</v>
      </c>
    </row>
    <row r="4276" spans="1:12" x14ac:dyDescent="0.3">
      <c r="A4276" t="s">
        <v>5729</v>
      </c>
      <c r="B4276">
        <v>23</v>
      </c>
      <c r="C4276">
        <v>10</v>
      </c>
      <c r="D4276">
        <v>2016</v>
      </c>
      <c r="E4276" t="s">
        <v>2252</v>
      </c>
      <c r="F4276" t="s">
        <v>30</v>
      </c>
      <c r="G4276" t="s">
        <v>742</v>
      </c>
      <c r="H4276" t="s">
        <v>23</v>
      </c>
      <c r="I4276" t="s">
        <v>24</v>
      </c>
      <c r="J4276" t="s">
        <v>869</v>
      </c>
      <c r="K4276" t="s">
        <v>26</v>
      </c>
      <c r="L4276">
        <v>3.5920000000000001</v>
      </c>
    </row>
    <row r="4277" spans="1:12" x14ac:dyDescent="0.3">
      <c r="A4277" t="s">
        <v>5730</v>
      </c>
      <c r="B4277">
        <v>9</v>
      </c>
      <c r="C4277">
        <v>7</v>
      </c>
      <c r="D4277">
        <v>2016</v>
      </c>
      <c r="E4277" t="s">
        <v>3338</v>
      </c>
      <c r="F4277" t="s">
        <v>30</v>
      </c>
      <c r="G4277" t="s">
        <v>4375</v>
      </c>
      <c r="H4277" t="s">
        <v>23</v>
      </c>
      <c r="I4277" t="s">
        <v>61</v>
      </c>
      <c r="J4277" t="s">
        <v>506</v>
      </c>
      <c r="K4277" t="s">
        <v>26</v>
      </c>
      <c r="L4277">
        <v>48.631999999999998</v>
      </c>
    </row>
    <row r="4278" spans="1:12" x14ac:dyDescent="0.3">
      <c r="A4278" t="s">
        <v>5731</v>
      </c>
      <c r="B4278">
        <v>18</v>
      </c>
      <c r="C4278">
        <v>8</v>
      </c>
      <c r="D4278">
        <v>2018</v>
      </c>
      <c r="E4278" t="s">
        <v>3069</v>
      </c>
      <c r="F4278" t="s">
        <v>30</v>
      </c>
      <c r="G4278" t="s">
        <v>2360</v>
      </c>
      <c r="H4278" t="s">
        <v>60</v>
      </c>
      <c r="I4278" t="s">
        <v>24</v>
      </c>
      <c r="J4278" t="s">
        <v>2265</v>
      </c>
      <c r="K4278" t="s">
        <v>26</v>
      </c>
      <c r="L4278">
        <v>323.10000000000002</v>
      </c>
    </row>
    <row r="4279" spans="1:12" x14ac:dyDescent="0.3">
      <c r="A4279" t="s">
        <v>5732</v>
      </c>
      <c r="B4279">
        <v>16</v>
      </c>
      <c r="C4279">
        <v>4</v>
      </c>
      <c r="D4279">
        <v>2017</v>
      </c>
      <c r="E4279" t="s">
        <v>5733</v>
      </c>
      <c r="F4279" t="s">
        <v>30</v>
      </c>
      <c r="G4279" t="s">
        <v>5712</v>
      </c>
      <c r="H4279" t="s">
        <v>23</v>
      </c>
      <c r="I4279" t="s">
        <v>90</v>
      </c>
      <c r="J4279" t="s">
        <v>5734</v>
      </c>
      <c r="K4279" t="s">
        <v>41</v>
      </c>
      <c r="L4279">
        <v>9099.93</v>
      </c>
    </row>
    <row r="4280" spans="1:12" x14ac:dyDescent="0.3">
      <c r="A4280" t="s">
        <v>5732</v>
      </c>
      <c r="B4280">
        <v>16</v>
      </c>
      <c r="C4280">
        <v>4</v>
      </c>
      <c r="D4280">
        <v>2017</v>
      </c>
      <c r="E4280" t="s">
        <v>5733</v>
      </c>
      <c r="F4280" t="s">
        <v>30</v>
      </c>
      <c r="G4280" t="s">
        <v>5712</v>
      </c>
      <c r="H4280" t="s">
        <v>23</v>
      </c>
      <c r="I4280" t="s">
        <v>90</v>
      </c>
      <c r="J4280" t="s">
        <v>4766</v>
      </c>
      <c r="K4280" t="s">
        <v>17</v>
      </c>
      <c r="L4280">
        <v>9.9600000000000009</v>
      </c>
    </row>
    <row r="4281" spans="1:12" x14ac:dyDescent="0.3">
      <c r="A4281" t="s">
        <v>5732</v>
      </c>
      <c r="B4281">
        <v>16</v>
      </c>
      <c r="C4281">
        <v>4</v>
      </c>
      <c r="D4281">
        <v>2017</v>
      </c>
      <c r="E4281" t="s">
        <v>5733</v>
      </c>
      <c r="F4281" t="s">
        <v>30</v>
      </c>
      <c r="G4281" t="s">
        <v>5712</v>
      </c>
      <c r="H4281" t="s">
        <v>23</v>
      </c>
      <c r="I4281" t="s">
        <v>90</v>
      </c>
      <c r="J4281" t="s">
        <v>2592</v>
      </c>
      <c r="K4281" t="s">
        <v>26</v>
      </c>
      <c r="L4281">
        <v>25.3</v>
      </c>
    </row>
    <row r="4282" spans="1:12" x14ac:dyDescent="0.3">
      <c r="A4282" t="s">
        <v>5735</v>
      </c>
      <c r="B4282">
        <v>14</v>
      </c>
      <c r="C4282">
        <v>11</v>
      </c>
      <c r="D4282">
        <v>2015</v>
      </c>
      <c r="E4282" t="s">
        <v>66</v>
      </c>
      <c r="F4282" t="s">
        <v>30</v>
      </c>
      <c r="G4282" t="s">
        <v>525</v>
      </c>
      <c r="H4282" t="s">
        <v>60</v>
      </c>
      <c r="I4282" t="s">
        <v>90</v>
      </c>
      <c r="J4282" t="s">
        <v>744</v>
      </c>
      <c r="K4282" t="s">
        <v>26</v>
      </c>
      <c r="L4282">
        <v>11.36</v>
      </c>
    </row>
    <row r="4283" spans="1:12" x14ac:dyDescent="0.3">
      <c r="A4283" t="s">
        <v>5735</v>
      </c>
      <c r="B4283">
        <v>14</v>
      </c>
      <c r="C4283">
        <v>11</v>
      </c>
      <c r="D4283">
        <v>2015</v>
      </c>
      <c r="E4283" t="s">
        <v>66</v>
      </c>
      <c r="F4283" t="s">
        <v>30</v>
      </c>
      <c r="G4283" t="s">
        <v>525</v>
      </c>
      <c r="H4283" t="s">
        <v>60</v>
      </c>
      <c r="I4283" t="s">
        <v>90</v>
      </c>
      <c r="J4283" t="s">
        <v>4745</v>
      </c>
      <c r="K4283" t="s">
        <v>17</v>
      </c>
      <c r="L4283">
        <v>69.263999999999996</v>
      </c>
    </row>
    <row r="4284" spans="1:12" x14ac:dyDescent="0.3">
      <c r="A4284" t="s">
        <v>5736</v>
      </c>
      <c r="B4284">
        <v>20</v>
      </c>
      <c r="C4284">
        <v>12</v>
      </c>
      <c r="D4284">
        <v>2015</v>
      </c>
      <c r="E4284" t="s">
        <v>4949</v>
      </c>
      <c r="F4284" t="s">
        <v>119</v>
      </c>
      <c r="G4284" t="s">
        <v>2894</v>
      </c>
      <c r="H4284" t="s">
        <v>14</v>
      </c>
      <c r="I4284" t="s">
        <v>61</v>
      </c>
      <c r="J4284" t="s">
        <v>5737</v>
      </c>
      <c r="K4284" t="s">
        <v>26</v>
      </c>
      <c r="L4284">
        <v>3.69</v>
      </c>
    </row>
    <row r="4285" spans="1:12" x14ac:dyDescent="0.3">
      <c r="A4285" t="s">
        <v>5736</v>
      </c>
      <c r="B4285">
        <v>20</v>
      </c>
      <c r="C4285">
        <v>12</v>
      </c>
      <c r="D4285">
        <v>2015</v>
      </c>
      <c r="E4285" t="s">
        <v>4949</v>
      </c>
      <c r="F4285" t="s">
        <v>119</v>
      </c>
      <c r="G4285" t="s">
        <v>2894</v>
      </c>
      <c r="H4285" t="s">
        <v>14</v>
      </c>
      <c r="I4285" t="s">
        <v>61</v>
      </c>
      <c r="J4285" t="s">
        <v>4896</v>
      </c>
      <c r="K4285" t="s">
        <v>26</v>
      </c>
      <c r="L4285">
        <v>1103.97</v>
      </c>
    </row>
    <row r="4286" spans="1:12" x14ac:dyDescent="0.3">
      <c r="A4286" t="s">
        <v>5738</v>
      </c>
      <c r="B4286">
        <v>21</v>
      </c>
      <c r="C4286">
        <v>11</v>
      </c>
      <c r="D4286">
        <v>2016</v>
      </c>
      <c r="E4286" t="s">
        <v>58</v>
      </c>
      <c r="F4286" t="s">
        <v>12</v>
      </c>
      <c r="G4286" t="s">
        <v>4609</v>
      </c>
      <c r="H4286" t="s">
        <v>23</v>
      </c>
      <c r="I4286" t="s">
        <v>61</v>
      </c>
      <c r="J4286" t="s">
        <v>3356</v>
      </c>
      <c r="K4286" t="s">
        <v>17</v>
      </c>
      <c r="L4286">
        <v>246.1328</v>
      </c>
    </row>
    <row r="4287" spans="1:12" x14ac:dyDescent="0.3">
      <c r="A4287" t="s">
        <v>5738</v>
      </c>
      <c r="B4287">
        <v>21</v>
      </c>
      <c r="C4287">
        <v>11</v>
      </c>
      <c r="D4287">
        <v>2016</v>
      </c>
      <c r="E4287" t="s">
        <v>58</v>
      </c>
      <c r="F4287" t="s">
        <v>12</v>
      </c>
      <c r="G4287" t="s">
        <v>4609</v>
      </c>
      <c r="H4287" t="s">
        <v>23</v>
      </c>
      <c r="I4287" t="s">
        <v>61</v>
      </c>
      <c r="J4287" t="s">
        <v>25</v>
      </c>
      <c r="K4287" t="s">
        <v>26</v>
      </c>
      <c r="L4287">
        <v>11.696</v>
      </c>
    </row>
    <row r="4288" spans="1:12" x14ac:dyDescent="0.3">
      <c r="A4288" t="s">
        <v>5738</v>
      </c>
      <c r="B4288">
        <v>21</v>
      </c>
      <c r="C4288">
        <v>11</v>
      </c>
      <c r="D4288">
        <v>2016</v>
      </c>
      <c r="E4288" t="s">
        <v>58</v>
      </c>
      <c r="F4288" t="s">
        <v>12</v>
      </c>
      <c r="G4288" t="s">
        <v>4609</v>
      </c>
      <c r="H4288" t="s">
        <v>23</v>
      </c>
      <c r="I4288" t="s">
        <v>61</v>
      </c>
      <c r="J4288" t="s">
        <v>5295</v>
      </c>
      <c r="K4288" t="s">
        <v>41</v>
      </c>
      <c r="L4288">
        <v>439.99200000000002</v>
      </c>
    </row>
    <row r="4289" spans="1:12" x14ac:dyDescent="0.3">
      <c r="A4289" t="s">
        <v>5739</v>
      </c>
      <c r="B4289">
        <v>28</v>
      </c>
      <c r="C4289">
        <v>12</v>
      </c>
      <c r="D4289">
        <v>2018</v>
      </c>
      <c r="E4289" t="s">
        <v>2085</v>
      </c>
      <c r="F4289" t="s">
        <v>30</v>
      </c>
      <c r="G4289" t="s">
        <v>2392</v>
      </c>
      <c r="H4289" t="s">
        <v>60</v>
      </c>
      <c r="I4289" t="s">
        <v>15</v>
      </c>
      <c r="J4289" t="s">
        <v>1286</v>
      </c>
      <c r="K4289" t="s">
        <v>26</v>
      </c>
      <c r="L4289">
        <v>64.784000000000006</v>
      </c>
    </row>
    <row r="4290" spans="1:12" x14ac:dyDescent="0.3">
      <c r="A4290" t="s">
        <v>5740</v>
      </c>
      <c r="B4290">
        <v>17</v>
      </c>
      <c r="C4290">
        <v>5</v>
      </c>
      <c r="D4290">
        <v>2016</v>
      </c>
      <c r="E4290" t="s">
        <v>5741</v>
      </c>
      <c r="F4290" t="s">
        <v>30</v>
      </c>
      <c r="G4290" t="s">
        <v>149</v>
      </c>
      <c r="H4290" t="s">
        <v>23</v>
      </c>
      <c r="I4290" t="s">
        <v>61</v>
      </c>
      <c r="J4290" t="s">
        <v>3680</v>
      </c>
      <c r="K4290" t="s">
        <v>26</v>
      </c>
      <c r="L4290">
        <v>33.28</v>
      </c>
    </row>
    <row r="4291" spans="1:12" x14ac:dyDescent="0.3">
      <c r="A4291" t="s">
        <v>5740</v>
      </c>
      <c r="B4291">
        <v>17</v>
      </c>
      <c r="C4291">
        <v>5</v>
      </c>
      <c r="D4291">
        <v>2016</v>
      </c>
      <c r="E4291" t="s">
        <v>5741</v>
      </c>
      <c r="F4291" t="s">
        <v>30</v>
      </c>
      <c r="G4291" t="s">
        <v>149</v>
      </c>
      <c r="H4291" t="s">
        <v>23</v>
      </c>
      <c r="I4291" t="s">
        <v>61</v>
      </c>
      <c r="J4291" t="s">
        <v>2072</v>
      </c>
      <c r="K4291" t="s">
        <v>26</v>
      </c>
      <c r="L4291">
        <v>14.087999999999999</v>
      </c>
    </row>
    <row r="4292" spans="1:12" x14ac:dyDescent="0.3">
      <c r="A4292" t="s">
        <v>5742</v>
      </c>
      <c r="B4292">
        <v>9</v>
      </c>
      <c r="C4292">
        <v>12</v>
      </c>
      <c r="D4292">
        <v>2018</v>
      </c>
      <c r="E4292" t="s">
        <v>719</v>
      </c>
      <c r="F4292" t="s">
        <v>12</v>
      </c>
      <c r="G4292" t="s">
        <v>2547</v>
      </c>
      <c r="H4292" t="s">
        <v>60</v>
      </c>
      <c r="I4292" t="s">
        <v>24</v>
      </c>
      <c r="J4292" t="s">
        <v>883</v>
      </c>
      <c r="K4292" t="s">
        <v>26</v>
      </c>
      <c r="L4292">
        <v>11.16</v>
      </c>
    </row>
    <row r="4293" spans="1:12" x14ac:dyDescent="0.3">
      <c r="A4293" t="s">
        <v>5742</v>
      </c>
      <c r="B4293">
        <v>9</v>
      </c>
      <c r="C4293">
        <v>12</v>
      </c>
      <c r="D4293">
        <v>2018</v>
      </c>
      <c r="E4293" t="s">
        <v>719</v>
      </c>
      <c r="F4293" t="s">
        <v>12</v>
      </c>
      <c r="G4293" t="s">
        <v>2547</v>
      </c>
      <c r="H4293" t="s">
        <v>60</v>
      </c>
      <c r="I4293" t="s">
        <v>24</v>
      </c>
      <c r="J4293" t="s">
        <v>631</v>
      </c>
      <c r="K4293" t="s">
        <v>17</v>
      </c>
      <c r="L4293">
        <v>896.32799999999997</v>
      </c>
    </row>
    <row r="4294" spans="1:12" x14ac:dyDescent="0.3">
      <c r="A4294" t="s">
        <v>5742</v>
      </c>
      <c r="B4294">
        <v>9</v>
      </c>
      <c r="C4294">
        <v>12</v>
      </c>
      <c r="D4294">
        <v>2018</v>
      </c>
      <c r="E4294" t="s">
        <v>719</v>
      </c>
      <c r="F4294" t="s">
        <v>12</v>
      </c>
      <c r="G4294" t="s">
        <v>2547</v>
      </c>
      <c r="H4294" t="s">
        <v>60</v>
      </c>
      <c r="I4294" t="s">
        <v>24</v>
      </c>
      <c r="J4294" t="s">
        <v>3489</v>
      </c>
      <c r="K4294" t="s">
        <v>26</v>
      </c>
      <c r="L4294">
        <v>189</v>
      </c>
    </row>
    <row r="4295" spans="1:12" x14ac:dyDescent="0.3">
      <c r="A4295" t="s">
        <v>5743</v>
      </c>
      <c r="B4295">
        <v>10</v>
      </c>
      <c r="C4295">
        <v>3</v>
      </c>
      <c r="D4295">
        <v>2018</v>
      </c>
      <c r="E4295" t="s">
        <v>3666</v>
      </c>
      <c r="F4295" t="s">
        <v>30</v>
      </c>
      <c r="G4295" t="s">
        <v>95</v>
      </c>
      <c r="H4295" t="s">
        <v>14</v>
      </c>
      <c r="I4295" t="s">
        <v>90</v>
      </c>
      <c r="J4295" t="s">
        <v>527</v>
      </c>
      <c r="K4295" t="s">
        <v>41</v>
      </c>
      <c r="L4295">
        <v>53.981999999999999</v>
      </c>
    </row>
    <row r="4296" spans="1:12" x14ac:dyDescent="0.3">
      <c r="A4296" t="s">
        <v>5744</v>
      </c>
      <c r="B4296">
        <v>22</v>
      </c>
      <c r="C4296">
        <v>10</v>
      </c>
      <c r="D4296">
        <v>2018</v>
      </c>
      <c r="E4296" t="s">
        <v>2651</v>
      </c>
      <c r="F4296" t="s">
        <v>30</v>
      </c>
      <c r="G4296" t="s">
        <v>4967</v>
      </c>
      <c r="H4296" t="s">
        <v>23</v>
      </c>
      <c r="I4296" t="s">
        <v>24</v>
      </c>
      <c r="J4296" t="s">
        <v>661</v>
      </c>
      <c r="K4296" t="s">
        <v>17</v>
      </c>
      <c r="L4296">
        <v>177.22499999999999</v>
      </c>
    </row>
    <row r="4297" spans="1:12" x14ac:dyDescent="0.3">
      <c r="A4297" t="s">
        <v>5745</v>
      </c>
      <c r="B4297">
        <v>3</v>
      </c>
      <c r="C4297">
        <v>7</v>
      </c>
      <c r="D4297">
        <v>2018</v>
      </c>
      <c r="E4297" t="s">
        <v>4209</v>
      </c>
      <c r="F4297" t="s">
        <v>30</v>
      </c>
      <c r="G4297" t="s">
        <v>572</v>
      </c>
      <c r="H4297" t="s">
        <v>14</v>
      </c>
      <c r="I4297" t="s">
        <v>24</v>
      </c>
      <c r="J4297" t="s">
        <v>5542</v>
      </c>
      <c r="K4297" t="s">
        <v>17</v>
      </c>
      <c r="L4297">
        <v>129.38999999999999</v>
      </c>
    </row>
    <row r="4298" spans="1:12" x14ac:dyDescent="0.3">
      <c r="A4298" t="s">
        <v>5746</v>
      </c>
      <c r="B4298">
        <v>4</v>
      </c>
      <c r="C4298">
        <v>9</v>
      </c>
      <c r="D4298">
        <v>2018</v>
      </c>
      <c r="E4298" t="s">
        <v>132</v>
      </c>
      <c r="F4298" t="s">
        <v>30</v>
      </c>
      <c r="G4298" t="s">
        <v>1598</v>
      </c>
      <c r="H4298" t="s">
        <v>23</v>
      </c>
      <c r="I4298" t="s">
        <v>24</v>
      </c>
      <c r="J4298" t="s">
        <v>3104</v>
      </c>
      <c r="K4298" t="s">
        <v>26</v>
      </c>
      <c r="L4298">
        <v>54.32</v>
      </c>
    </row>
    <row r="4299" spans="1:12" x14ac:dyDescent="0.3">
      <c r="A4299" t="s">
        <v>5747</v>
      </c>
      <c r="B4299">
        <v>23</v>
      </c>
      <c r="C4299">
        <v>8</v>
      </c>
      <c r="D4299">
        <v>2018</v>
      </c>
      <c r="E4299" t="s">
        <v>4490</v>
      </c>
      <c r="F4299" t="s">
        <v>12</v>
      </c>
      <c r="G4299" t="s">
        <v>850</v>
      </c>
      <c r="H4299" t="s">
        <v>14</v>
      </c>
      <c r="I4299" t="s">
        <v>15</v>
      </c>
      <c r="J4299" t="s">
        <v>4726</v>
      </c>
      <c r="K4299" t="s">
        <v>41</v>
      </c>
      <c r="L4299">
        <v>4367.8959999999997</v>
      </c>
    </row>
    <row r="4300" spans="1:12" x14ac:dyDescent="0.3">
      <c r="A4300" t="s">
        <v>5747</v>
      </c>
      <c r="B4300">
        <v>23</v>
      </c>
      <c r="C4300">
        <v>8</v>
      </c>
      <c r="D4300">
        <v>2018</v>
      </c>
      <c r="E4300" t="s">
        <v>4490</v>
      </c>
      <c r="F4300" t="s">
        <v>12</v>
      </c>
      <c r="G4300" t="s">
        <v>850</v>
      </c>
      <c r="H4300" t="s">
        <v>14</v>
      </c>
      <c r="I4300" t="s">
        <v>15</v>
      </c>
      <c r="J4300" t="s">
        <v>3602</v>
      </c>
      <c r="K4300" t="s">
        <v>26</v>
      </c>
      <c r="L4300">
        <v>49.567999999999998</v>
      </c>
    </row>
    <row r="4301" spans="1:12" x14ac:dyDescent="0.3">
      <c r="A4301" t="s">
        <v>5747</v>
      </c>
      <c r="B4301">
        <v>23</v>
      </c>
      <c r="C4301">
        <v>8</v>
      </c>
      <c r="D4301">
        <v>2018</v>
      </c>
      <c r="E4301" t="s">
        <v>4490</v>
      </c>
      <c r="F4301" t="s">
        <v>12</v>
      </c>
      <c r="G4301" t="s">
        <v>850</v>
      </c>
      <c r="H4301" t="s">
        <v>14</v>
      </c>
      <c r="I4301" t="s">
        <v>15</v>
      </c>
      <c r="J4301" t="s">
        <v>2144</v>
      </c>
      <c r="K4301" t="s">
        <v>26</v>
      </c>
      <c r="L4301">
        <v>161.376</v>
      </c>
    </row>
    <row r="4302" spans="1:12" x14ac:dyDescent="0.3">
      <c r="A4302" t="s">
        <v>5747</v>
      </c>
      <c r="B4302">
        <v>23</v>
      </c>
      <c r="C4302">
        <v>8</v>
      </c>
      <c r="D4302">
        <v>2018</v>
      </c>
      <c r="E4302" t="s">
        <v>4490</v>
      </c>
      <c r="F4302" t="s">
        <v>12</v>
      </c>
      <c r="G4302" t="s">
        <v>850</v>
      </c>
      <c r="H4302" t="s">
        <v>14</v>
      </c>
      <c r="I4302" t="s">
        <v>15</v>
      </c>
      <c r="J4302" t="s">
        <v>2500</v>
      </c>
      <c r="K4302" t="s">
        <v>17</v>
      </c>
      <c r="L4302">
        <v>2.7839999999999998</v>
      </c>
    </row>
    <row r="4303" spans="1:12" x14ac:dyDescent="0.3">
      <c r="A4303" t="s">
        <v>5747</v>
      </c>
      <c r="B4303">
        <v>23</v>
      </c>
      <c r="C4303">
        <v>8</v>
      </c>
      <c r="D4303">
        <v>2018</v>
      </c>
      <c r="E4303" t="s">
        <v>4490</v>
      </c>
      <c r="F4303" t="s">
        <v>12</v>
      </c>
      <c r="G4303" t="s">
        <v>850</v>
      </c>
      <c r="H4303" t="s">
        <v>14</v>
      </c>
      <c r="I4303" t="s">
        <v>15</v>
      </c>
      <c r="J4303" t="s">
        <v>2462</v>
      </c>
      <c r="K4303" t="s">
        <v>26</v>
      </c>
      <c r="L4303">
        <v>8.7200000000000006</v>
      </c>
    </row>
    <row r="4304" spans="1:12" x14ac:dyDescent="0.3">
      <c r="A4304" t="s">
        <v>5748</v>
      </c>
      <c r="B4304">
        <v>22</v>
      </c>
      <c r="C4304">
        <v>8</v>
      </c>
      <c r="D4304">
        <v>2015</v>
      </c>
      <c r="E4304" t="s">
        <v>348</v>
      </c>
      <c r="F4304" t="s">
        <v>12</v>
      </c>
      <c r="G4304" t="s">
        <v>2308</v>
      </c>
      <c r="H4304" t="s">
        <v>60</v>
      </c>
      <c r="I4304" t="s">
        <v>90</v>
      </c>
      <c r="J4304" t="s">
        <v>805</v>
      </c>
      <c r="K4304" t="s">
        <v>26</v>
      </c>
      <c r="L4304">
        <v>3.9119999999999999</v>
      </c>
    </row>
    <row r="4305" spans="1:12" x14ac:dyDescent="0.3">
      <c r="A4305" t="s">
        <v>5749</v>
      </c>
      <c r="B4305">
        <v>4</v>
      </c>
      <c r="C4305">
        <v>10</v>
      </c>
      <c r="D4305">
        <v>2017</v>
      </c>
      <c r="E4305" t="s">
        <v>5750</v>
      </c>
      <c r="F4305" t="s">
        <v>930</v>
      </c>
      <c r="G4305" t="s">
        <v>2337</v>
      </c>
      <c r="H4305" t="s">
        <v>14</v>
      </c>
      <c r="I4305" t="s">
        <v>61</v>
      </c>
      <c r="J4305" t="s">
        <v>2255</v>
      </c>
      <c r="K4305" t="s">
        <v>26</v>
      </c>
      <c r="L4305">
        <v>59.752000000000002</v>
      </c>
    </row>
    <row r="4306" spans="1:12" x14ac:dyDescent="0.3">
      <c r="A4306" t="s">
        <v>5751</v>
      </c>
      <c r="B4306">
        <v>26</v>
      </c>
      <c r="C4306">
        <v>10</v>
      </c>
      <c r="D4306">
        <v>2015</v>
      </c>
      <c r="E4306" t="s">
        <v>5753</v>
      </c>
      <c r="F4306" t="s">
        <v>12</v>
      </c>
      <c r="G4306" t="s">
        <v>5676</v>
      </c>
      <c r="H4306" t="s">
        <v>14</v>
      </c>
      <c r="I4306" t="s">
        <v>24</v>
      </c>
      <c r="J4306" t="s">
        <v>1318</v>
      </c>
      <c r="K4306" t="s">
        <v>17</v>
      </c>
      <c r="L4306">
        <v>63.92</v>
      </c>
    </row>
    <row r="4307" spans="1:12" x14ac:dyDescent="0.3">
      <c r="A4307" t="s">
        <v>5751</v>
      </c>
      <c r="B4307">
        <v>26</v>
      </c>
      <c r="C4307">
        <v>10</v>
      </c>
      <c r="D4307">
        <v>2015</v>
      </c>
      <c r="E4307" t="s">
        <v>5753</v>
      </c>
      <c r="F4307" t="s">
        <v>12</v>
      </c>
      <c r="G4307" t="s">
        <v>5676</v>
      </c>
      <c r="H4307" t="s">
        <v>14</v>
      </c>
      <c r="I4307" t="s">
        <v>24</v>
      </c>
      <c r="J4307" t="s">
        <v>4847</v>
      </c>
      <c r="K4307" t="s">
        <v>41</v>
      </c>
      <c r="L4307">
        <v>383.96</v>
      </c>
    </row>
    <row r="4308" spans="1:12" x14ac:dyDescent="0.3">
      <c r="A4308" t="s">
        <v>5754</v>
      </c>
      <c r="B4308">
        <v>28</v>
      </c>
      <c r="C4308">
        <v>6</v>
      </c>
      <c r="D4308">
        <v>2017</v>
      </c>
      <c r="E4308" t="s">
        <v>3813</v>
      </c>
      <c r="F4308" t="s">
        <v>930</v>
      </c>
      <c r="G4308" t="s">
        <v>1791</v>
      </c>
      <c r="H4308" t="s">
        <v>23</v>
      </c>
      <c r="I4308" t="s">
        <v>24</v>
      </c>
      <c r="J4308" t="s">
        <v>1439</v>
      </c>
      <c r="K4308" t="s">
        <v>26</v>
      </c>
      <c r="L4308">
        <v>7.7519999999999998</v>
      </c>
    </row>
    <row r="4309" spans="1:12" x14ac:dyDescent="0.3">
      <c r="A4309" t="s">
        <v>5754</v>
      </c>
      <c r="B4309">
        <v>28</v>
      </c>
      <c r="C4309">
        <v>6</v>
      </c>
      <c r="D4309">
        <v>2017</v>
      </c>
      <c r="E4309" t="s">
        <v>3813</v>
      </c>
      <c r="F4309" t="s">
        <v>930</v>
      </c>
      <c r="G4309" t="s">
        <v>1791</v>
      </c>
      <c r="H4309" t="s">
        <v>23</v>
      </c>
      <c r="I4309" t="s">
        <v>24</v>
      </c>
      <c r="J4309" t="s">
        <v>855</v>
      </c>
      <c r="K4309" t="s">
        <v>26</v>
      </c>
      <c r="L4309">
        <v>33.567999999999998</v>
      </c>
    </row>
    <row r="4310" spans="1:12" x14ac:dyDescent="0.3">
      <c r="A4310" t="s">
        <v>5755</v>
      </c>
      <c r="B4310">
        <v>4</v>
      </c>
      <c r="C4310">
        <v>11</v>
      </c>
      <c r="D4310">
        <v>2015</v>
      </c>
      <c r="E4310" t="s">
        <v>65</v>
      </c>
      <c r="F4310" t="s">
        <v>30</v>
      </c>
      <c r="G4310" t="s">
        <v>3868</v>
      </c>
      <c r="H4310" t="s">
        <v>14</v>
      </c>
      <c r="I4310" t="s">
        <v>24</v>
      </c>
      <c r="J4310" t="s">
        <v>3946</v>
      </c>
      <c r="K4310" t="s">
        <v>41</v>
      </c>
      <c r="L4310">
        <v>666.34400000000005</v>
      </c>
    </row>
    <row r="4311" spans="1:12" x14ac:dyDescent="0.3">
      <c r="A4311" t="s">
        <v>5755</v>
      </c>
      <c r="B4311">
        <v>4</v>
      </c>
      <c r="C4311">
        <v>11</v>
      </c>
      <c r="D4311">
        <v>2015</v>
      </c>
      <c r="E4311" t="s">
        <v>65</v>
      </c>
      <c r="F4311" t="s">
        <v>30</v>
      </c>
      <c r="G4311" t="s">
        <v>3868</v>
      </c>
      <c r="H4311" t="s">
        <v>14</v>
      </c>
      <c r="I4311" t="s">
        <v>24</v>
      </c>
      <c r="J4311" t="s">
        <v>1040</v>
      </c>
      <c r="K4311" t="s">
        <v>17</v>
      </c>
      <c r="L4311">
        <v>573.72799999999995</v>
      </c>
    </row>
    <row r="4312" spans="1:12" x14ac:dyDescent="0.3">
      <c r="A4312" t="s">
        <v>5755</v>
      </c>
      <c r="B4312">
        <v>4</v>
      </c>
      <c r="C4312">
        <v>11</v>
      </c>
      <c r="D4312">
        <v>2015</v>
      </c>
      <c r="E4312" t="s">
        <v>65</v>
      </c>
      <c r="F4312" t="s">
        <v>30</v>
      </c>
      <c r="G4312" t="s">
        <v>3868</v>
      </c>
      <c r="H4312" t="s">
        <v>14</v>
      </c>
      <c r="I4312" t="s">
        <v>24</v>
      </c>
      <c r="J4312" t="s">
        <v>1808</v>
      </c>
      <c r="K4312" t="s">
        <v>26</v>
      </c>
      <c r="L4312">
        <v>21.936</v>
      </c>
    </row>
    <row r="4313" spans="1:12" x14ac:dyDescent="0.3">
      <c r="A4313" t="s">
        <v>5755</v>
      </c>
      <c r="B4313">
        <v>4</v>
      </c>
      <c r="C4313">
        <v>11</v>
      </c>
      <c r="D4313">
        <v>2015</v>
      </c>
      <c r="E4313" t="s">
        <v>65</v>
      </c>
      <c r="F4313" t="s">
        <v>30</v>
      </c>
      <c r="G4313" t="s">
        <v>3868</v>
      </c>
      <c r="H4313" t="s">
        <v>14</v>
      </c>
      <c r="I4313" t="s">
        <v>24</v>
      </c>
      <c r="J4313" t="s">
        <v>4419</v>
      </c>
      <c r="K4313" t="s">
        <v>26</v>
      </c>
      <c r="L4313">
        <v>19.440000000000001</v>
      </c>
    </row>
    <row r="4314" spans="1:12" x14ac:dyDescent="0.3">
      <c r="A4314" t="s">
        <v>5755</v>
      </c>
      <c r="B4314">
        <v>4</v>
      </c>
      <c r="C4314">
        <v>11</v>
      </c>
      <c r="D4314">
        <v>2015</v>
      </c>
      <c r="E4314" t="s">
        <v>65</v>
      </c>
      <c r="F4314" t="s">
        <v>30</v>
      </c>
      <c r="G4314" t="s">
        <v>3868</v>
      </c>
      <c r="H4314" t="s">
        <v>14</v>
      </c>
      <c r="I4314" t="s">
        <v>24</v>
      </c>
      <c r="J4314" t="s">
        <v>5756</v>
      </c>
      <c r="K4314" t="s">
        <v>41</v>
      </c>
      <c r="L4314">
        <v>447.96800000000002</v>
      </c>
    </row>
    <row r="4315" spans="1:12" x14ac:dyDescent="0.3">
      <c r="A4315" t="s">
        <v>5757</v>
      </c>
      <c r="B4315">
        <v>8</v>
      </c>
      <c r="C4315">
        <v>9</v>
      </c>
      <c r="D4315">
        <v>2015</v>
      </c>
      <c r="E4315" t="s">
        <v>480</v>
      </c>
      <c r="F4315" t="s">
        <v>30</v>
      </c>
      <c r="G4315" t="s">
        <v>2591</v>
      </c>
      <c r="H4315" t="s">
        <v>23</v>
      </c>
      <c r="I4315" t="s">
        <v>90</v>
      </c>
      <c r="J4315" t="s">
        <v>5521</v>
      </c>
      <c r="K4315" t="s">
        <v>26</v>
      </c>
      <c r="L4315">
        <v>16.78</v>
      </c>
    </row>
    <row r="4316" spans="1:12" x14ac:dyDescent="0.3">
      <c r="A4316" t="s">
        <v>5758</v>
      </c>
      <c r="B4316">
        <v>25</v>
      </c>
      <c r="C4316">
        <v>6</v>
      </c>
      <c r="D4316">
        <v>2016</v>
      </c>
      <c r="E4316" t="s">
        <v>3563</v>
      </c>
      <c r="F4316" t="s">
        <v>30</v>
      </c>
      <c r="G4316" t="s">
        <v>1648</v>
      </c>
      <c r="H4316" t="s">
        <v>14</v>
      </c>
      <c r="I4316" t="s">
        <v>24</v>
      </c>
      <c r="J4316" t="s">
        <v>5220</v>
      </c>
      <c r="K4316" t="s">
        <v>26</v>
      </c>
      <c r="L4316">
        <v>20.96</v>
      </c>
    </row>
    <row r="4317" spans="1:12" x14ac:dyDescent="0.3">
      <c r="A4317" t="s">
        <v>5758</v>
      </c>
      <c r="B4317">
        <v>25</v>
      </c>
      <c r="C4317">
        <v>6</v>
      </c>
      <c r="D4317">
        <v>2016</v>
      </c>
      <c r="E4317" t="s">
        <v>3563</v>
      </c>
      <c r="F4317" t="s">
        <v>30</v>
      </c>
      <c r="G4317" t="s">
        <v>1648</v>
      </c>
      <c r="H4317" t="s">
        <v>14</v>
      </c>
      <c r="I4317" t="s">
        <v>24</v>
      </c>
      <c r="J4317" t="s">
        <v>2378</v>
      </c>
      <c r="K4317" t="s">
        <v>26</v>
      </c>
      <c r="L4317">
        <v>88.751999999999995</v>
      </c>
    </row>
    <row r="4318" spans="1:12" x14ac:dyDescent="0.3">
      <c r="A4318" t="s">
        <v>5758</v>
      </c>
      <c r="B4318">
        <v>25</v>
      </c>
      <c r="C4318">
        <v>6</v>
      </c>
      <c r="D4318">
        <v>2016</v>
      </c>
      <c r="E4318" t="s">
        <v>3563</v>
      </c>
      <c r="F4318" t="s">
        <v>30</v>
      </c>
      <c r="G4318" t="s">
        <v>1648</v>
      </c>
      <c r="H4318" t="s">
        <v>14</v>
      </c>
      <c r="I4318" t="s">
        <v>24</v>
      </c>
      <c r="J4318" t="s">
        <v>1525</v>
      </c>
      <c r="K4318" t="s">
        <v>26</v>
      </c>
      <c r="L4318">
        <v>304.23</v>
      </c>
    </row>
    <row r="4319" spans="1:12" x14ac:dyDescent="0.3">
      <c r="A4319" t="s">
        <v>5759</v>
      </c>
      <c r="B4319">
        <v>26</v>
      </c>
      <c r="C4319">
        <v>7</v>
      </c>
      <c r="D4319">
        <v>2016</v>
      </c>
      <c r="E4319" t="s">
        <v>5760</v>
      </c>
      <c r="F4319" t="s">
        <v>30</v>
      </c>
      <c r="G4319" t="s">
        <v>424</v>
      </c>
      <c r="H4319" t="s">
        <v>14</v>
      </c>
      <c r="I4319" t="s">
        <v>24</v>
      </c>
      <c r="J4319" t="s">
        <v>1584</v>
      </c>
      <c r="K4319" t="s">
        <v>26</v>
      </c>
      <c r="L4319">
        <v>167.86</v>
      </c>
    </row>
    <row r="4320" spans="1:12" x14ac:dyDescent="0.3">
      <c r="A4320" t="s">
        <v>5761</v>
      </c>
      <c r="B4320">
        <v>7</v>
      </c>
      <c r="C4320">
        <v>12</v>
      </c>
      <c r="D4320">
        <v>2018</v>
      </c>
      <c r="E4320" t="s">
        <v>229</v>
      </c>
      <c r="F4320" t="s">
        <v>30</v>
      </c>
      <c r="G4320" t="s">
        <v>1773</v>
      </c>
      <c r="H4320" t="s">
        <v>14</v>
      </c>
      <c r="I4320" t="s">
        <v>15</v>
      </c>
      <c r="J4320" t="s">
        <v>5762</v>
      </c>
      <c r="K4320" t="s">
        <v>17</v>
      </c>
      <c r="L4320">
        <v>82.38</v>
      </c>
    </row>
    <row r="4321" spans="1:12" x14ac:dyDescent="0.3">
      <c r="A4321" t="s">
        <v>5763</v>
      </c>
      <c r="B4321">
        <v>29</v>
      </c>
      <c r="C4321">
        <v>12</v>
      </c>
      <c r="D4321">
        <v>2015</v>
      </c>
      <c r="E4321" t="s">
        <v>4099</v>
      </c>
      <c r="F4321" t="s">
        <v>12</v>
      </c>
      <c r="G4321" t="s">
        <v>2927</v>
      </c>
      <c r="H4321" t="s">
        <v>14</v>
      </c>
      <c r="I4321" t="s">
        <v>24</v>
      </c>
      <c r="J4321" t="s">
        <v>3472</v>
      </c>
      <c r="K4321" t="s">
        <v>41</v>
      </c>
      <c r="L4321">
        <v>23.975999999999999</v>
      </c>
    </row>
    <row r="4322" spans="1:12" x14ac:dyDescent="0.3">
      <c r="A4322" t="s">
        <v>5763</v>
      </c>
      <c r="B4322">
        <v>29</v>
      </c>
      <c r="C4322">
        <v>12</v>
      </c>
      <c r="D4322">
        <v>2015</v>
      </c>
      <c r="E4322" t="s">
        <v>4099</v>
      </c>
      <c r="F4322" t="s">
        <v>12</v>
      </c>
      <c r="G4322" t="s">
        <v>2927</v>
      </c>
      <c r="H4322" t="s">
        <v>14</v>
      </c>
      <c r="I4322" t="s">
        <v>24</v>
      </c>
      <c r="J4322" t="s">
        <v>4024</v>
      </c>
      <c r="K4322" t="s">
        <v>26</v>
      </c>
      <c r="L4322">
        <v>33.29</v>
      </c>
    </row>
    <row r="4323" spans="1:12" x14ac:dyDescent="0.3">
      <c r="A4323" t="s">
        <v>5764</v>
      </c>
      <c r="B4323">
        <v>14</v>
      </c>
      <c r="C4323">
        <v>2</v>
      </c>
      <c r="D4323">
        <v>2016</v>
      </c>
      <c r="E4323" t="s">
        <v>3441</v>
      </c>
      <c r="F4323" t="s">
        <v>30</v>
      </c>
      <c r="G4323" t="s">
        <v>281</v>
      </c>
      <c r="H4323" t="s">
        <v>14</v>
      </c>
      <c r="I4323" t="s">
        <v>90</v>
      </c>
      <c r="J4323" t="s">
        <v>1253</v>
      </c>
      <c r="K4323" t="s">
        <v>26</v>
      </c>
      <c r="L4323">
        <v>14.952</v>
      </c>
    </row>
    <row r="4324" spans="1:12" x14ac:dyDescent="0.3">
      <c r="A4324" t="s">
        <v>5764</v>
      </c>
      <c r="B4324">
        <v>14</v>
      </c>
      <c r="C4324">
        <v>2</v>
      </c>
      <c r="D4324">
        <v>2016</v>
      </c>
      <c r="E4324" t="s">
        <v>3441</v>
      </c>
      <c r="F4324" t="s">
        <v>30</v>
      </c>
      <c r="G4324" t="s">
        <v>281</v>
      </c>
      <c r="H4324" t="s">
        <v>14</v>
      </c>
      <c r="I4324" t="s">
        <v>90</v>
      </c>
      <c r="J4324" t="s">
        <v>4429</v>
      </c>
      <c r="K4324" t="s">
        <v>41</v>
      </c>
      <c r="L4324">
        <v>323.98200000000003</v>
      </c>
    </row>
    <row r="4325" spans="1:12" x14ac:dyDescent="0.3">
      <c r="A4325" t="s">
        <v>5764</v>
      </c>
      <c r="B4325">
        <v>14</v>
      </c>
      <c r="C4325">
        <v>2</v>
      </c>
      <c r="D4325">
        <v>2016</v>
      </c>
      <c r="E4325" t="s">
        <v>3441</v>
      </c>
      <c r="F4325" t="s">
        <v>30</v>
      </c>
      <c r="G4325" t="s">
        <v>281</v>
      </c>
      <c r="H4325" t="s">
        <v>14</v>
      </c>
      <c r="I4325" t="s">
        <v>90</v>
      </c>
      <c r="J4325" t="s">
        <v>900</v>
      </c>
      <c r="K4325" t="s">
        <v>26</v>
      </c>
      <c r="L4325">
        <v>2.286</v>
      </c>
    </row>
    <row r="4326" spans="1:12" x14ac:dyDescent="0.3">
      <c r="A4326" t="s">
        <v>5764</v>
      </c>
      <c r="B4326">
        <v>14</v>
      </c>
      <c r="C4326">
        <v>2</v>
      </c>
      <c r="D4326">
        <v>2016</v>
      </c>
      <c r="E4326" t="s">
        <v>3441</v>
      </c>
      <c r="F4326" t="s">
        <v>30</v>
      </c>
      <c r="G4326" t="s">
        <v>281</v>
      </c>
      <c r="H4326" t="s">
        <v>14</v>
      </c>
      <c r="I4326" t="s">
        <v>90</v>
      </c>
      <c r="J4326" t="s">
        <v>2586</v>
      </c>
      <c r="K4326" t="s">
        <v>26</v>
      </c>
      <c r="L4326">
        <v>14.352</v>
      </c>
    </row>
    <row r="4327" spans="1:12" x14ac:dyDescent="0.3">
      <c r="A4327" t="s">
        <v>5764</v>
      </c>
      <c r="B4327">
        <v>14</v>
      </c>
      <c r="C4327">
        <v>2</v>
      </c>
      <c r="D4327">
        <v>2016</v>
      </c>
      <c r="E4327" t="s">
        <v>3441</v>
      </c>
      <c r="F4327" t="s">
        <v>30</v>
      </c>
      <c r="G4327" t="s">
        <v>281</v>
      </c>
      <c r="H4327" t="s">
        <v>14</v>
      </c>
      <c r="I4327" t="s">
        <v>90</v>
      </c>
      <c r="J4327" t="s">
        <v>3172</v>
      </c>
      <c r="K4327" t="s">
        <v>41</v>
      </c>
      <c r="L4327">
        <v>71.975999999999999</v>
      </c>
    </row>
    <row r="4328" spans="1:12" x14ac:dyDescent="0.3">
      <c r="A4328" t="s">
        <v>5766</v>
      </c>
      <c r="B4328">
        <v>25</v>
      </c>
      <c r="C4328">
        <v>1</v>
      </c>
      <c r="D4328">
        <v>2017</v>
      </c>
      <c r="E4328" t="s">
        <v>5767</v>
      </c>
      <c r="F4328" t="s">
        <v>119</v>
      </c>
      <c r="G4328" t="s">
        <v>2701</v>
      </c>
      <c r="H4328" t="s">
        <v>23</v>
      </c>
      <c r="I4328" t="s">
        <v>90</v>
      </c>
      <c r="J4328" t="s">
        <v>4129</v>
      </c>
      <c r="K4328" t="s">
        <v>26</v>
      </c>
      <c r="L4328">
        <v>9.2100000000000009</v>
      </c>
    </row>
    <row r="4329" spans="1:12" x14ac:dyDescent="0.3">
      <c r="A4329" t="s">
        <v>5766</v>
      </c>
      <c r="B4329">
        <v>25</v>
      </c>
      <c r="C4329">
        <v>1</v>
      </c>
      <c r="D4329">
        <v>2017</v>
      </c>
      <c r="E4329" t="s">
        <v>5767</v>
      </c>
      <c r="F4329" t="s">
        <v>119</v>
      </c>
      <c r="G4329" t="s">
        <v>2701</v>
      </c>
      <c r="H4329" t="s">
        <v>23</v>
      </c>
      <c r="I4329" t="s">
        <v>90</v>
      </c>
      <c r="J4329" t="s">
        <v>5210</v>
      </c>
      <c r="K4329" t="s">
        <v>26</v>
      </c>
      <c r="L4329">
        <v>18</v>
      </c>
    </row>
    <row r="4330" spans="1:12" x14ac:dyDescent="0.3">
      <c r="A4330" t="s">
        <v>5768</v>
      </c>
      <c r="B4330">
        <v>1</v>
      </c>
      <c r="C4330">
        <v>4</v>
      </c>
      <c r="D4330">
        <v>2018</v>
      </c>
      <c r="E4330" t="s">
        <v>645</v>
      </c>
      <c r="F4330" t="s">
        <v>30</v>
      </c>
      <c r="G4330" t="s">
        <v>3582</v>
      </c>
      <c r="H4330" t="s">
        <v>14</v>
      </c>
      <c r="I4330" t="s">
        <v>90</v>
      </c>
      <c r="J4330" t="s">
        <v>4669</v>
      </c>
      <c r="K4330" t="s">
        <v>26</v>
      </c>
      <c r="L4330">
        <v>42.93</v>
      </c>
    </row>
    <row r="4331" spans="1:12" x14ac:dyDescent="0.3">
      <c r="A4331" t="s">
        <v>5769</v>
      </c>
      <c r="B4331">
        <v>3</v>
      </c>
      <c r="C4331">
        <v>10</v>
      </c>
      <c r="D4331">
        <v>2018</v>
      </c>
      <c r="E4331" t="s">
        <v>2753</v>
      </c>
      <c r="F4331" t="s">
        <v>30</v>
      </c>
      <c r="G4331" t="s">
        <v>850</v>
      </c>
      <c r="H4331" t="s">
        <v>14</v>
      </c>
      <c r="I4331" t="s">
        <v>15</v>
      </c>
      <c r="J4331" t="s">
        <v>5770</v>
      </c>
      <c r="K4331" t="s">
        <v>26</v>
      </c>
      <c r="L4331">
        <v>15.552</v>
      </c>
    </row>
    <row r="4332" spans="1:12" x14ac:dyDescent="0.3">
      <c r="A4332" t="s">
        <v>5769</v>
      </c>
      <c r="B4332">
        <v>3</v>
      </c>
      <c r="C4332">
        <v>10</v>
      </c>
      <c r="D4332">
        <v>2018</v>
      </c>
      <c r="E4332" t="s">
        <v>2753</v>
      </c>
      <c r="F4332" t="s">
        <v>30</v>
      </c>
      <c r="G4332" t="s">
        <v>850</v>
      </c>
      <c r="H4332" t="s">
        <v>14</v>
      </c>
      <c r="I4332" t="s">
        <v>15</v>
      </c>
      <c r="J4332" t="s">
        <v>1619</v>
      </c>
      <c r="K4332" t="s">
        <v>26</v>
      </c>
      <c r="L4332">
        <v>17.920000000000002</v>
      </c>
    </row>
    <row r="4333" spans="1:12" x14ac:dyDescent="0.3">
      <c r="A4333" t="s">
        <v>5771</v>
      </c>
      <c r="B4333">
        <v>1</v>
      </c>
      <c r="C4333">
        <v>9</v>
      </c>
      <c r="D4333">
        <v>2018</v>
      </c>
      <c r="E4333" t="s">
        <v>2130</v>
      </c>
      <c r="F4333" t="s">
        <v>30</v>
      </c>
      <c r="G4333" t="s">
        <v>1747</v>
      </c>
      <c r="H4333" t="s">
        <v>14</v>
      </c>
      <c r="I4333" t="s">
        <v>24</v>
      </c>
      <c r="J4333" t="s">
        <v>265</v>
      </c>
      <c r="K4333" t="s">
        <v>41</v>
      </c>
      <c r="L4333">
        <v>19.989999999999998</v>
      </c>
    </row>
    <row r="4334" spans="1:12" x14ac:dyDescent="0.3">
      <c r="A4334" t="s">
        <v>5771</v>
      </c>
      <c r="B4334">
        <v>1</v>
      </c>
      <c r="C4334">
        <v>9</v>
      </c>
      <c r="D4334">
        <v>2018</v>
      </c>
      <c r="E4334" t="s">
        <v>2130</v>
      </c>
      <c r="F4334" t="s">
        <v>30</v>
      </c>
      <c r="G4334" t="s">
        <v>1747</v>
      </c>
      <c r="H4334" t="s">
        <v>14</v>
      </c>
      <c r="I4334" t="s">
        <v>24</v>
      </c>
      <c r="J4334" t="s">
        <v>5187</v>
      </c>
      <c r="K4334" t="s">
        <v>26</v>
      </c>
      <c r="L4334">
        <v>22.92</v>
      </c>
    </row>
    <row r="4335" spans="1:12" x14ac:dyDescent="0.3">
      <c r="A4335" t="s">
        <v>5772</v>
      </c>
      <c r="B4335">
        <v>21</v>
      </c>
      <c r="C4335">
        <v>12</v>
      </c>
      <c r="D4335">
        <v>2016</v>
      </c>
      <c r="E4335" t="s">
        <v>124</v>
      </c>
      <c r="F4335" t="s">
        <v>30</v>
      </c>
      <c r="G4335" t="s">
        <v>5773</v>
      </c>
      <c r="H4335" t="s">
        <v>14</v>
      </c>
      <c r="I4335" t="s">
        <v>15</v>
      </c>
      <c r="J4335" t="s">
        <v>5774</v>
      </c>
      <c r="K4335" t="s">
        <v>41</v>
      </c>
      <c r="L4335">
        <v>50.88</v>
      </c>
    </row>
    <row r="4336" spans="1:12" x14ac:dyDescent="0.3">
      <c r="A4336" t="s">
        <v>5772</v>
      </c>
      <c r="B4336">
        <v>21</v>
      </c>
      <c r="C4336">
        <v>12</v>
      </c>
      <c r="D4336">
        <v>2016</v>
      </c>
      <c r="E4336" t="s">
        <v>124</v>
      </c>
      <c r="F4336" t="s">
        <v>30</v>
      </c>
      <c r="G4336" t="s">
        <v>5773</v>
      </c>
      <c r="H4336" t="s">
        <v>14</v>
      </c>
      <c r="I4336" t="s">
        <v>15</v>
      </c>
      <c r="J4336" t="s">
        <v>2451</v>
      </c>
      <c r="K4336" t="s">
        <v>26</v>
      </c>
      <c r="L4336">
        <v>27.312000000000001</v>
      </c>
    </row>
    <row r="4337" spans="1:12" x14ac:dyDescent="0.3">
      <c r="A4337" t="s">
        <v>5775</v>
      </c>
      <c r="B4337">
        <v>20</v>
      </c>
      <c r="C4337">
        <v>12</v>
      </c>
      <c r="D4337">
        <v>2016</v>
      </c>
      <c r="E4337" t="s">
        <v>619</v>
      </c>
      <c r="F4337" t="s">
        <v>30</v>
      </c>
      <c r="G4337" t="s">
        <v>315</v>
      </c>
      <c r="H4337" t="s">
        <v>14</v>
      </c>
      <c r="I4337" t="s">
        <v>24</v>
      </c>
      <c r="J4337" t="s">
        <v>5776</v>
      </c>
      <c r="K4337" t="s">
        <v>26</v>
      </c>
      <c r="L4337">
        <v>7.92</v>
      </c>
    </row>
    <row r="4338" spans="1:12" x14ac:dyDescent="0.3">
      <c r="A4338" t="s">
        <v>5775</v>
      </c>
      <c r="B4338">
        <v>20</v>
      </c>
      <c r="C4338">
        <v>12</v>
      </c>
      <c r="D4338">
        <v>2016</v>
      </c>
      <c r="E4338" t="s">
        <v>619</v>
      </c>
      <c r="F4338" t="s">
        <v>30</v>
      </c>
      <c r="G4338" t="s">
        <v>315</v>
      </c>
      <c r="H4338" t="s">
        <v>14</v>
      </c>
      <c r="I4338" t="s">
        <v>24</v>
      </c>
      <c r="J4338" t="s">
        <v>3361</v>
      </c>
      <c r="K4338" t="s">
        <v>17</v>
      </c>
      <c r="L4338">
        <v>14.368</v>
      </c>
    </row>
    <row r="4339" spans="1:12" x14ac:dyDescent="0.3">
      <c r="A4339" t="s">
        <v>5777</v>
      </c>
      <c r="B4339">
        <v>27</v>
      </c>
      <c r="C4339">
        <v>11</v>
      </c>
      <c r="D4339">
        <v>2016</v>
      </c>
      <c r="E4339" t="s">
        <v>2185</v>
      </c>
      <c r="F4339" t="s">
        <v>30</v>
      </c>
      <c r="G4339" t="s">
        <v>126</v>
      </c>
      <c r="H4339" t="s">
        <v>60</v>
      </c>
      <c r="I4339" t="s">
        <v>24</v>
      </c>
      <c r="J4339" t="s">
        <v>1020</v>
      </c>
      <c r="K4339" t="s">
        <v>41</v>
      </c>
      <c r="L4339">
        <v>107.97</v>
      </c>
    </row>
    <row r="4340" spans="1:12" x14ac:dyDescent="0.3">
      <c r="A4340" t="s">
        <v>5777</v>
      </c>
      <c r="B4340">
        <v>27</v>
      </c>
      <c r="C4340">
        <v>11</v>
      </c>
      <c r="D4340">
        <v>2016</v>
      </c>
      <c r="E4340" t="s">
        <v>2185</v>
      </c>
      <c r="F4340" t="s">
        <v>30</v>
      </c>
      <c r="G4340" t="s">
        <v>126</v>
      </c>
      <c r="H4340" t="s">
        <v>60</v>
      </c>
      <c r="I4340" t="s">
        <v>24</v>
      </c>
      <c r="J4340" t="s">
        <v>210</v>
      </c>
      <c r="K4340" t="s">
        <v>26</v>
      </c>
      <c r="L4340">
        <v>113.82</v>
      </c>
    </row>
    <row r="4341" spans="1:12" x14ac:dyDescent="0.3">
      <c r="A4341" t="s">
        <v>5778</v>
      </c>
      <c r="B4341">
        <v>27</v>
      </c>
      <c r="C4341">
        <v>8</v>
      </c>
      <c r="D4341">
        <v>2018</v>
      </c>
      <c r="E4341" t="s">
        <v>955</v>
      </c>
      <c r="F4341" t="s">
        <v>30</v>
      </c>
      <c r="G4341" t="s">
        <v>5530</v>
      </c>
      <c r="H4341" t="s">
        <v>14</v>
      </c>
      <c r="I4341" t="s">
        <v>15</v>
      </c>
      <c r="J4341" t="s">
        <v>2879</v>
      </c>
      <c r="K4341" t="s">
        <v>26</v>
      </c>
      <c r="L4341">
        <v>5.1840000000000002</v>
      </c>
    </row>
    <row r="4342" spans="1:12" x14ac:dyDescent="0.3">
      <c r="A4342" t="s">
        <v>5779</v>
      </c>
      <c r="B4342">
        <v>22</v>
      </c>
      <c r="C4342">
        <v>3</v>
      </c>
      <c r="D4342">
        <v>2015</v>
      </c>
      <c r="E4342" t="s">
        <v>3421</v>
      </c>
      <c r="F4342" t="s">
        <v>930</v>
      </c>
      <c r="G4342" t="s">
        <v>5329</v>
      </c>
      <c r="H4342" t="s">
        <v>14</v>
      </c>
      <c r="I4342" t="s">
        <v>61</v>
      </c>
      <c r="J4342" t="s">
        <v>1028</v>
      </c>
      <c r="K4342" t="s">
        <v>26</v>
      </c>
      <c r="L4342">
        <v>16.28</v>
      </c>
    </row>
    <row r="4343" spans="1:12" x14ac:dyDescent="0.3">
      <c r="A4343" t="s">
        <v>5780</v>
      </c>
      <c r="B4343">
        <v>17</v>
      </c>
      <c r="C4343">
        <v>12</v>
      </c>
      <c r="D4343">
        <v>2018</v>
      </c>
      <c r="E4343" t="s">
        <v>581</v>
      </c>
      <c r="F4343" t="s">
        <v>30</v>
      </c>
      <c r="G4343" t="s">
        <v>4751</v>
      </c>
      <c r="H4343" t="s">
        <v>14</v>
      </c>
      <c r="I4343" t="s">
        <v>15</v>
      </c>
      <c r="J4343" t="s">
        <v>727</v>
      </c>
      <c r="K4343" t="s">
        <v>26</v>
      </c>
      <c r="L4343">
        <v>544.38</v>
      </c>
    </row>
    <row r="4344" spans="1:12" x14ac:dyDescent="0.3">
      <c r="A4344" t="s">
        <v>5781</v>
      </c>
      <c r="B4344">
        <v>19</v>
      </c>
      <c r="C4344">
        <v>3</v>
      </c>
      <c r="D4344">
        <v>2018</v>
      </c>
      <c r="E4344" t="s">
        <v>4227</v>
      </c>
      <c r="F4344" t="s">
        <v>119</v>
      </c>
      <c r="G4344" t="s">
        <v>2826</v>
      </c>
      <c r="H4344" t="s">
        <v>14</v>
      </c>
      <c r="I4344" t="s">
        <v>24</v>
      </c>
      <c r="J4344" t="s">
        <v>2704</v>
      </c>
      <c r="K4344" t="s">
        <v>26</v>
      </c>
      <c r="L4344">
        <v>19.824000000000002</v>
      </c>
    </row>
    <row r="4345" spans="1:12" x14ac:dyDescent="0.3">
      <c r="A4345" t="s">
        <v>5781</v>
      </c>
      <c r="B4345">
        <v>19</v>
      </c>
      <c r="C4345">
        <v>3</v>
      </c>
      <c r="D4345">
        <v>2018</v>
      </c>
      <c r="E4345" t="s">
        <v>4227</v>
      </c>
      <c r="F4345" t="s">
        <v>119</v>
      </c>
      <c r="G4345" t="s">
        <v>2826</v>
      </c>
      <c r="H4345" t="s">
        <v>14</v>
      </c>
      <c r="I4345" t="s">
        <v>24</v>
      </c>
      <c r="J4345" t="s">
        <v>3255</v>
      </c>
      <c r="K4345" t="s">
        <v>41</v>
      </c>
      <c r="L4345">
        <v>657.50400000000002</v>
      </c>
    </row>
    <row r="4346" spans="1:12" x14ac:dyDescent="0.3">
      <c r="A4346" t="s">
        <v>5781</v>
      </c>
      <c r="B4346">
        <v>19</v>
      </c>
      <c r="C4346">
        <v>3</v>
      </c>
      <c r="D4346">
        <v>2018</v>
      </c>
      <c r="E4346" t="s">
        <v>4227</v>
      </c>
      <c r="F4346" t="s">
        <v>119</v>
      </c>
      <c r="G4346" t="s">
        <v>2826</v>
      </c>
      <c r="H4346" t="s">
        <v>14</v>
      </c>
      <c r="I4346" t="s">
        <v>24</v>
      </c>
      <c r="J4346" t="s">
        <v>321</v>
      </c>
      <c r="K4346" t="s">
        <v>41</v>
      </c>
      <c r="L4346">
        <v>99.54</v>
      </c>
    </row>
    <row r="4347" spans="1:12" x14ac:dyDescent="0.3">
      <c r="A4347" t="s">
        <v>5781</v>
      </c>
      <c r="B4347">
        <v>19</v>
      </c>
      <c r="C4347">
        <v>3</v>
      </c>
      <c r="D4347">
        <v>2018</v>
      </c>
      <c r="E4347" t="s">
        <v>4227</v>
      </c>
      <c r="F4347" t="s">
        <v>119</v>
      </c>
      <c r="G4347" t="s">
        <v>2826</v>
      </c>
      <c r="H4347" t="s">
        <v>14</v>
      </c>
      <c r="I4347" t="s">
        <v>24</v>
      </c>
      <c r="J4347" t="s">
        <v>3467</v>
      </c>
      <c r="K4347" t="s">
        <v>41</v>
      </c>
      <c r="L4347">
        <v>199.96</v>
      </c>
    </row>
    <row r="4348" spans="1:12" x14ac:dyDescent="0.3">
      <c r="A4348" t="s">
        <v>5782</v>
      </c>
      <c r="B4348">
        <v>18</v>
      </c>
      <c r="C4348">
        <v>9</v>
      </c>
      <c r="D4348">
        <v>2017</v>
      </c>
      <c r="E4348" t="s">
        <v>2893</v>
      </c>
      <c r="F4348" t="s">
        <v>30</v>
      </c>
      <c r="G4348" t="s">
        <v>3820</v>
      </c>
      <c r="H4348" t="s">
        <v>14</v>
      </c>
      <c r="I4348" t="s">
        <v>90</v>
      </c>
      <c r="J4348" t="s">
        <v>1900</v>
      </c>
      <c r="K4348" t="s">
        <v>17</v>
      </c>
      <c r="L4348">
        <v>631.78200000000004</v>
      </c>
    </row>
    <row r="4349" spans="1:12" x14ac:dyDescent="0.3">
      <c r="A4349" t="s">
        <v>5782</v>
      </c>
      <c r="B4349">
        <v>18</v>
      </c>
      <c r="C4349">
        <v>9</v>
      </c>
      <c r="D4349">
        <v>2017</v>
      </c>
      <c r="E4349" t="s">
        <v>2893</v>
      </c>
      <c r="F4349" t="s">
        <v>30</v>
      </c>
      <c r="G4349" t="s">
        <v>3820</v>
      </c>
      <c r="H4349" t="s">
        <v>14</v>
      </c>
      <c r="I4349" t="s">
        <v>90</v>
      </c>
      <c r="J4349" t="s">
        <v>5783</v>
      </c>
      <c r="K4349" t="s">
        <v>17</v>
      </c>
      <c r="L4349">
        <v>60.72</v>
      </c>
    </row>
    <row r="4350" spans="1:12" x14ac:dyDescent="0.3">
      <c r="A4350" t="s">
        <v>5784</v>
      </c>
      <c r="B4350">
        <v>24</v>
      </c>
      <c r="C4350">
        <v>11</v>
      </c>
      <c r="D4350">
        <v>2018</v>
      </c>
      <c r="E4350" t="s">
        <v>2098</v>
      </c>
      <c r="F4350" t="s">
        <v>12</v>
      </c>
      <c r="G4350" t="s">
        <v>4010</v>
      </c>
      <c r="H4350" t="s">
        <v>14</v>
      </c>
      <c r="I4350" t="s">
        <v>24</v>
      </c>
      <c r="J4350" t="s">
        <v>1901</v>
      </c>
      <c r="K4350" t="s">
        <v>26</v>
      </c>
      <c r="L4350">
        <v>20.724</v>
      </c>
    </row>
    <row r="4351" spans="1:12" x14ac:dyDescent="0.3">
      <c r="A4351" t="s">
        <v>5784</v>
      </c>
      <c r="B4351">
        <v>24</v>
      </c>
      <c r="C4351">
        <v>11</v>
      </c>
      <c r="D4351">
        <v>2018</v>
      </c>
      <c r="E4351" t="s">
        <v>2098</v>
      </c>
      <c r="F4351" t="s">
        <v>12</v>
      </c>
      <c r="G4351" t="s">
        <v>4010</v>
      </c>
      <c r="H4351" t="s">
        <v>14</v>
      </c>
      <c r="I4351" t="s">
        <v>24</v>
      </c>
      <c r="J4351" t="s">
        <v>1116</v>
      </c>
      <c r="K4351" t="s">
        <v>26</v>
      </c>
      <c r="L4351">
        <v>415.87200000000001</v>
      </c>
    </row>
    <row r="4352" spans="1:12" x14ac:dyDescent="0.3">
      <c r="A4352" t="s">
        <v>5785</v>
      </c>
      <c r="B4352">
        <v>11</v>
      </c>
      <c r="C4352">
        <v>4</v>
      </c>
      <c r="D4352">
        <v>2018</v>
      </c>
      <c r="E4352" t="s">
        <v>47</v>
      </c>
      <c r="F4352" t="s">
        <v>30</v>
      </c>
      <c r="G4352" t="s">
        <v>4931</v>
      </c>
      <c r="H4352" t="s">
        <v>14</v>
      </c>
      <c r="I4352" t="s">
        <v>90</v>
      </c>
      <c r="J4352" t="s">
        <v>1327</v>
      </c>
      <c r="K4352" t="s">
        <v>26</v>
      </c>
      <c r="L4352">
        <v>16.768000000000001</v>
      </c>
    </row>
    <row r="4353" spans="1:12" x14ac:dyDescent="0.3">
      <c r="A4353" t="s">
        <v>5785</v>
      </c>
      <c r="B4353">
        <v>11</v>
      </c>
      <c r="C4353">
        <v>4</v>
      </c>
      <c r="D4353">
        <v>2018</v>
      </c>
      <c r="E4353" t="s">
        <v>47</v>
      </c>
      <c r="F4353" t="s">
        <v>30</v>
      </c>
      <c r="G4353" t="s">
        <v>4931</v>
      </c>
      <c r="H4353" t="s">
        <v>14</v>
      </c>
      <c r="I4353" t="s">
        <v>90</v>
      </c>
      <c r="J4353" t="s">
        <v>1910</v>
      </c>
      <c r="K4353" t="s">
        <v>41</v>
      </c>
      <c r="L4353">
        <v>27.12</v>
      </c>
    </row>
    <row r="4354" spans="1:12" x14ac:dyDescent="0.3">
      <c r="A4354" t="s">
        <v>5786</v>
      </c>
      <c r="B4354">
        <v>10</v>
      </c>
      <c r="C4354">
        <v>12</v>
      </c>
      <c r="D4354">
        <v>2018</v>
      </c>
      <c r="E4354" t="s">
        <v>1036</v>
      </c>
      <c r="F4354" t="s">
        <v>12</v>
      </c>
      <c r="G4354" t="s">
        <v>5787</v>
      </c>
      <c r="H4354" t="s">
        <v>14</v>
      </c>
      <c r="I4354" t="s">
        <v>24</v>
      </c>
      <c r="J4354" t="s">
        <v>5550</v>
      </c>
      <c r="K4354" t="s">
        <v>41</v>
      </c>
      <c r="L4354">
        <v>95.84</v>
      </c>
    </row>
    <row r="4355" spans="1:12" x14ac:dyDescent="0.3">
      <c r="A4355" t="s">
        <v>5786</v>
      </c>
      <c r="B4355">
        <v>10</v>
      </c>
      <c r="C4355">
        <v>12</v>
      </c>
      <c r="D4355">
        <v>2018</v>
      </c>
      <c r="E4355" t="s">
        <v>1036</v>
      </c>
      <c r="F4355" t="s">
        <v>12</v>
      </c>
      <c r="G4355" t="s">
        <v>5787</v>
      </c>
      <c r="H4355" t="s">
        <v>14</v>
      </c>
      <c r="I4355" t="s">
        <v>24</v>
      </c>
      <c r="J4355" t="s">
        <v>1450</v>
      </c>
      <c r="K4355" t="s">
        <v>26</v>
      </c>
      <c r="L4355">
        <v>12.96</v>
      </c>
    </row>
    <row r="4356" spans="1:12" x14ac:dyDescent="0.3">
      <c r="A4356" t="s">
        <v>5788</v>
      </c>
      <c r="B4356">
        <v>24</v>
      </c>
      <c r="C4356">
        <v>11</v>
      </c>
      <c r="D4356">
        <v>2018</v>
      </c>
      <c r="E4356" t="s">
        <v>1079</v>
      </c>
      <c r="F4356" t="s">
        <v>12</v>
      </c>
      <c r="G4356" t="s">
        <v>3623</v>
      </c>
      <c r="H4356" t="s">
        <v>23</v>
      </c>
      <c r="I4356" t="s">
        <v>15</v>
      </c>
      <c r="J4356" t="s">
        <v>2177</v>
      </c>
      <c r="K4356" t="s">
        <v>26</v>
      </c>
      <c r="L4356">
        <v>19.007999999999999</v>
      </c>
    </row>
    <row r="4357" spans="1:12" x14ac:dyDescent="0.3">
      <c r="A4357" t="s">
        <v>5789</v>
      </c>
      <c r="B4357">
        <v>4</v>
      </c>
      <c r="C4357">
        <v>12</v>
      </c>
      <c r="D4357">
        <v>2016</v>
      </c>
      <c r="E4357" t="s">
        <v>981</v>
      </c>
      <c r="F4357" t="s">
        <v>12</v>
      </c>
      <c r="G4357" t="s">
        <v>1238</v>
      </c>
      <c r="H4357" t="s">
        <v>14</v>
      </c>
      <c r="I4357" t="s">
        <v>15</v>
      </c>
      <c r="J4357" t="s">
        <v>2003</v>
      </c>
      <c r="K4357" t="s">
        <v>26</v>
      </c>
      <c r="L4357">
        <v>1598.058</v>
      </c>
    </row>
    <row r="4358" spans="1:12" x14ac:dyDescent="0.3">
      <c r="A4358" t="s">
        <v>5789</v>
      </c>
      <c r="B4358">
        <v>4</v>
      </c>
      <c r="C4358">
        <v>12</v>
      </c>
      <c r="D4358">
        <v>2016</v>
      </c>
      <c r="E4358" t="s">
        <v>981</v>
      </c>
      <c r="F4358" t="s">
        <v>12</v>
      </c>
      <c r="G4358" t="s">
        <v>1238</v>
      </c>
      <c r="H4358" t="s">
        <v>14</v>
      </c>
      <c r="I4358" t="s">
        <v>15</v>
      </c>
      <c r="J4358" t="s">
        <v>1979</v>
      </c>
      <c r="K4358" t="s">
        <v>26</v>
      </c>
      <c r="L4358">
        <v>36.96</v>
      </c>
    </row>
    <row r="4359" spans="1:12" x14ac:dyDescent="0.3">
      <c r="A4359" t="s">
        <v>5790</v>
      </c>
      <c r="B4359">
        <v>11</v>
      </c>
      <c r="C4359">
        <v>12</v>
      </c>
      <c r="D4359">
        <v>2018</v>
      </c>
      <c r="E4359" t="s">
        <v>229</v>
      </c>
      <c r="F4359" t="s">
        <v>930</v>
      </c>
      <c r="G4359" t="s">
        <v>4272</v>
      </c>
      <c r="H4359" t="s">
        <v>14</v>
      </c>
      <c r="I4359" t="s">
        <v>61</v>
      </c>
      <c r="J4359" t="s">
        <v>823</v>
      </c>
      <c r="K4359" t="s">
        <v>26</v>
      </c>
      <c r="L4359">
        <v>10.368</v>
      </c>
    </row>
    <row r="4360" spans="1:12" x14ac:dyDescent="0.3">
      <c r="A4360" t="s">
        <v>5790</v>
      </c>
      <c r="B4360">
        <v>11</v>
      </c>
      <c r="C4360">
        <v>12</v>
      </c>
      <c r="D4360">
        <v>2018</v>
      </c>
      <c r="E4360" t="s">
        <v>229</v>
      </c>
      <c r="F4360" t="s">
        <v>930</v>
      </c>
      <c r="G4360" t="s">
        <v>4272</v>
      </c>
      <c r="H4360" t="s">
        <v>14</v>
      </c>
      <c r="I4360" t="s">
        <v>61</v>
      </c>
      <c r="J4360" t="s">
        <v>1800</v>
      </c>
      <c r="K4360" t="s">
        <v>17</v>
      </c>
      <c r="L4360">
        <v>77.72</v>
      </c>
    </row>
    <row r="4361" spans="1:12" x14ac:dyDescent="0.3">
      <c r="A4361" t="s">
        <v>5790</v>
      </c>
      <c r="B4361">
        <v>11</v>
      </c>
      <c r="C4361">
        <v>12</v>
      </c>
      <c r="D4361">
        <v>2018</v>
      </c>
      <c r="E4361" t="s">
        <v>229</v>
      </c>
      <c r="F4361" t="s">
        <v>930</v>
      </c>
      <c r="G4361" t="s">
        <v>4272</v>
      </c>
      <c r="H4361" t="s">
        <v>14</v>
      </c>
      <c r="I4361" t="s">
        <v>61</v>
      </c>
      <c r="J4361" t="s">
        <v>2570</v>
      </c>
      <c r="K4361" t="s">
        <v>17</v>
      </c>
      <c r="L4361">
        <v>520.46400000000006</v>
      </c>
    </row>
    <row r="4362" spans="1:12" x14ac:dyDescent="0.3">
      <c r="A4362" t="s">
        <v>5791</v>
      </c>
      <c r="B4362">
        <v>21</v>
      </c>
      <c r="C4362">
        <v>5</v>
      </c>
      <c r="D4362">
        <v>2017</v>
      </c>
      <c r="E4362" t="s">
        <v>1293</v>
      </c>
      <c r="F4362" t="s">
        <v>119</v>
      </c>
      <c r="G4362" t="s">
        <v>1777</v>
      </c>
      <c r="H4362" t="s">
        <v>23</v>
      </c>
      <c r="I4362" t="s">
        <v>90</v>
      </c>
      <c r="J4362" t="s">
        <v>5792</v>
      </c>
      <c r="K4362" t="s">
        <v>26</v>
      </c>
      <c r="L4362">
        <v>111.96</v>
      </c>
    </row>
    <row r="4363" spans="1:12" x14ac:dyDescent="0.3">
      <c r="A4363" t="s">
        <v>5793</v>
      </c>
      <c r="B4363">
        <v>17</v>
      </c>
      <c r="C4363">
        <v>2</v>
      </c>
      <c r="D4363">
        <v>2018</v>
      </c>
      <c r="E4363" t="s">
        <v>3520</v>
      </c>
      <c r="F4363" t="s">
        <v>12</v>
      </c>
      <c r="G4363" t="s">
        <v>2034</v>
      </c>
      <c r="H4363" t="s">
        <v>14</v>
      </c>
      <c r="I4363" t="s">
        <v>15</v>
      </c>
      <c r="J4363" t="s">
        <v>369</v>
      </c>
      <c r="K4363" t="s">
        <v>41</v>
      </c>
      <c r="L4363">
        <v>29.16</v>
      </c>
    </row>
    <row r="4364" spans="1:12" x14ac:dyDescent="0.3">
      <c r="A4364" t="s">
        <v>5794</v>
      </c>
      <c r="B4364">
        <v>20</v>
      </c>
      <c r="C4364">
        <v>5</v>
      </c>
      <c r="D4364">
        <v>2018</v>
      </c>
      <c r="E4364" t="s">
        <v>4619</v>
      </c>
      <c r="F4364" t="s">
        <v>12</v>
      </c>
      <c r="G4364" t="s">
        <v>2492</v>
      </c>
      <c r="H4364" t="s">
        <v>14</v>
      </c>
      <c r="I4364" t="s">
        <v>61</v>
      </c>
      <c r="J4364" t="s">
        <v>1132</v>
      </c>
      <c r="K4364" t="s">
        <v>26</v>
      </c>
      <c r="L4364">
        <v>131.94</v>
      </c>
    </row>
    <row r="4365" spans="1:12" x14ac:dyDescent="0.3">
      <c r="A4365" t="s">
        <v>5794</v>
      </c>
      <c r="B4365">
        <v>20</v>
      </c>
      <c r="C4365">
        <v>5</v>
      </c>
      <c r="D4365">
        <v>2018</v>
      </c>
      <c r="E4365" t="s">
        <v>4619</v>
      </c>
      <c r="F4365" t="s">
        <v>12</v>
      </c>
      <c r="G4365" t="s">
        <v>2492</v>
      </c>
      <c r="H4365" t="s">
        <v>14</v>
      </c>
      <c r="I4365" t="s">
        <v>61</v>
      </c>
      <c r="J4365" t="s">
        <v>895</v>
      </c>
      <c r="K4365" t="s">
        <v>26</v>
      </c>
      <c r="L4365">
        <v>25.92</v>
      </c>
    </row>
    <row r="4366" spans="1:12" x14ac:dyDescent="0.3">
      <c r="A4366" t="s">
        <v>5794</v>
      </c>
      <c r="B4366">
        <v>20</v>
      </c>
      <c r="C4366">
        <v>5</v>
      </c>
      <c r="D4366">
        <v>2018</v>
      </c>
      <c r="E4366" t="s">
        <v>4619</v>
      </c>
      <c r="F4366" t="s">
        <v>12</v>
      </c>
      <c r="G4366" t="s">
        <v>2492</v>
      </c>
      <c r="H4366" t="s">
        <v>14</v>
      </c>
      <c r="I4366" t="s">
        <v>61</v>
      </c>
      <c r="J4366" t="s">
        <v>2093</v>
      </c>
      <c r="K4366" t="s">
        <v>26</v>
      </c>
      <c r="L4366">
        <v>704.76</v>
      </c>
    </row>
    <row r="4367" spans="1:12" x14ac:dyDescent="0.3">
      <c r="A4367" t="s">
        <v>5794</v>
      </c>
      <c r="B4367">
        <v>20</v>
      </c>
      <c r="C4367">
        <v>5</v>
      </c>
      <c r="D4367">
        <v>2018</v>
      </c>
      <c r="E4367" t="s">
        <v>4619</v>
      </c>
      <c r="F4367" t="s">
        <v>12</v>
      </c>
      <c r="G4367" t="s">
        <v>2492</v>
      </c>
      <c r="H4367" t="s">
        <v>14</v>
      </c>
      <c r="I4367" t="s">
        <v>61</v>
      </c>
      <c r="J4367" t="s">
        <v>3343</v>
      </c>
      <c r="K4367" t="s">
        <v>26</v>
      </c>
      <c r="L4367">
        <v>7.41</v>
      </c>
    </row>
    <row r="4368" spans="1:12" x14ac:dyDescent="0.3">
      <c r="A4368" t="s">
        <v>5794</v>
      </c>
      <c r="B4368">
        <v>20</v>
      </c>
      <c r="C4368">
        <v>5</v>
      </c>
      <c r="D4368">
        <v>2018</v>
      </c>
      <c r="E4368" t="s">
        <v>4619</v>
      </c>
      <c r="F4368" t="s">
        <v>12</v>
      </c>
      <c r="G4368" t="s">
        <v>2492</v>
      </c>
      <c r="H4368" t="s">
        <v>14</v>
      </c>
      <c r="I4368" t="s">
        <v>61</v>
      </c>
      <c r="J4368" t="s">
        <v>5136</v>
      </c>
      <c r="K4368" t="s">
        <v>26</v>
      </c>
      <c r="L4368">
        <v>21.5</v>
      </c>
    </row>
    <row r="4369" spans="1:12" x14ac:dyDescent="0.3">
      <c r="A4369" t="s">
        <v>5795</v>
      </c>
      <c r="B4369">
        <v>11</v>
      </c>
      <c r="C4369">
        <v>9</v>
      </c>
      <c r="D4369">
        <v>2018</v>
      </c>
      <c r="E4369" t="s">
        <v>2590</v>
      </c>
      <c r="F4369" t="s">
        <v>12</v>
      </c>
      <c r="G4369" t="s">
        <v>424</v>
      </c>
      <c r="H4369" t="s">
        <v>14</v>
      </c>
      <c r="I4369" t="s">
        <v>61</v>
      </c>
      <c r="J4369" t="s">
        <v>4132</v>
      </c>
      <c r="K4369" t="s">
        <v>26</v>
      </c>
      <c r="L4369">
        <v>10.528</v>
      </c>
    </row>
    <row r="4370" spans="1:12" x14ac:dyDescent="0.3">
      <c r="A4370" t="s">
        <v>5795</v>
      </c>
      <c r="B4370">
        <v>11</v>
      </c>
      <c r="C4370">
        <v>9</v>
      </c>
      <c r="D4370">
        <v>2018</v>
      </c>
      <c r="E4370" t="s">
        <v>2590</v>
      </c>
      <c r="F4370" t="s">
        <v>12</v>
      </c>
      <c r="G4370" t="s">
        <v>424</v>
      </c>
      <c r="H4370" t="s">
        <v>14</v>
      </c>
      <c r="I4370" t="s">
        <v>61</v>
      </c>
      <c r="J4370" t="s">
        <v>1819</v>
      </c>
      <c r="K4370" t="s">
        <v>26</v>
      </c>
      <c r="L4370">
        <v>20.544</v>
      </c>
    </row>
    <row r="4371" spans="1:12" x14ac:dyDescent="0.3">
      <c r="A4371" t="s">
        <v>5796</v>
      </c>
      <c r="B4371">
        <v>5</v>
      </c>
      <c r="C4371">
        <v>11</v>
      </c>
      <c r="D4371">
        <v>2017</v>
      </c>
      <c r="E4371" t="s">
        <v>343</v>
      </c>
      <c r="F4371" t="s">
        <v>30</v>
      </c>
      <c r="G4371" t="s">
        <v>4730</v>
      </c>
      <c r="H4371" t="s">
        <v>60</v>
      </c>
      <c r="I4371" t="s">
        <v>61</v>
      </c>
      <c r="J4371" t="s">
        <v>1541</v>
      </c>
      <c r="K4371" t="s">
        <v>26</v>
      </c>
      <c r="L4371">
        <v>104.9</v>
      </c>
    </row>
    <row r="4372" spans="1:12" x14ac:dyDescent="0.3">
      <c r="A4372" t="s">
        <v>5796</v>
      </c>
      <c r="B4372">
        <v>5</v>
      </c>
      <c r="C4372">
        <v>11</v>
      </c>
      <c r="D4372">
        <v>2017</v>
      </c>
      <c r="E4372" t="s">
        <v>343</v>
      </c>
      <c r="F4372" t="s">
        <v>30</v>
      </c>
      <c r="G4372" t="s">
        <v>4730</v>
      </c>
      <c r="H4372" t="s">
        <v>60</v>
      </c>
      <c r="I4372" t="s">
        <v>61</v>
      </c>
      <c r="J4372" t="s">
        <v>5290</v>
      </c>
      <c r="K4372" t="s">
        <v>26</v>
      </c>
      <c r="L4372">
        <v>39.68</v>
      </c>
    </row>
    <row r="4373" spans="1:12" x14ac:dyDescent="0.3">
      <c r="A4373" t="s">
        <v>5796</v>
      </c>
      <c r="B4373">
        <v>5</v>
      </c>
      <c r="C4373">
        <v>11</v>
      </c>
      <c r="D4373">
        <v>2017</v>
      </c>
      <c r="E4373" t="s">
        <v>343</v>
      </c>
      <c r="F4373" t="s">
        <v>30</v>
      </c>
      <c r="G4373" t="s">
        <v>4730</v>
      </c>
      <c r="H4373" t="s">
        <v>60</v>
      </c>
      <c r="I4373" t="s">
        <v>61</v>
      </c>
      <c r="J4373" t="s">
        <v>5797</v>
      </c>
      <c r="K4373" t="s">
        <v>26</v>
      </c>
      <c r="L4373">
        <v>51.75</v>
      </c>
    </row>
    <row r="4374" spans="1:12" x14ac:dyDescent="0.3">
      <c r="A4374" t="s">
        <v>5798</v>
      </c>
      <c r="B4374">
        <v>23</v>
      </c>
      <c r="C4374">
        <v>7</v>
      </c>
      <c r="D4374">
        <v>2018</v>
      </c>
      <c r="E4374" t="s">
        <v>1561</v>
      </c>
      <c r="F4374" t="s">
        <v>12</v>
      </c>
      <c r="G4374" t="s">
        <v>160</v>
      </c>
      <c r="H4374" t="s">
        <v>14</v>
      </c>
      <c r="I4374" t="s">
        <v>61</v>
      </c>
      <c r="J4374" t="s">
        <v>714</v>
      </c>
      <c r="K4374" t="s">
        <v>26</v>
      </c>
      <c r="L4374">
        <v>11.68</v>
      </c>
    </row>
    <row r="4375" spans="1:12" x14ac:dyDescent="0.3">
      <c r="A4375" t="s">
        <v>5798</v>
      </c>
      <c r="B4375">
        <v>23</v>
      </c>
      <c r="C4375">
        <v>7</v>
      </c>
      <c r="D4375">
        <v>2018</v>
      </c>
      <c r="E4375" t="s">
        <v>1561</v>
      </c>
      <c r="F4375" t="s">
        <v>12</v>
      </c>
      <c r="G4375" t="s">
        <v>160</v>
      </c>
      <c r="H4375" t="s">
        <v>14</v>
      </c>
      <c r="I4375" t="s">
        <v>61</v>
      </c>
      <c r="J4375" t="s">
        <v>4302</v>
      </c>
      <c r="K4375" t="s">
        <v>41</v>
      </c>
      <c r="L4375">
        <v>159.75</v>
      </c>
    </row>
    <row r="4376" spans="1:12" x14ac:dyDescent="0.3">
      <c r="A4376" t="s">
        <v>5799</v>
      </c>
      <c r="B4376">
        <v>18</v>
      </c>
      <c r="C4376">
        <v>11</v>
      </c>
      <c r="D4376">
        <v>2017</v>
      </c>
      <c r="E4376" t="s">
        <v>457</v>
      </c>
      <c r="F4376" t="s">
        <v>30</v>
      </c>
      <c r="G4376" t="s">
        <v>700</v>
      </c>
      <c r="H4376" t="s">
        <v>23</v>
      </c>
      <c r="I4376" t="s">
        <v>90</v>
      </c>
      <c r="J4376" t="s">
        <v>5800</v>
      </c>
      <c r="K4376" t="s">
        <v>26</v>
      </c>
      <c r="L4376">
        <v>103.968</v>
      </c>
    </row>
    <row r="4377" spans="1:12" x14ac:dyDescent="0.3">
      <c r="A4377" t="s">
        <v>5801</v>
      </c>
      <c r="B4377">
        <v>25</v>
      </c>
      <c r="C4377">
        <v>4</v>
      </c>
      <c r="D4377">
        <v>2015</v>
      </c>
      <c r="E4377" t="s">
        <v>5802</v>
      </c>
      <c r="F4377" t="s">
        <v>30</v>
      </c>
      <c r="G4377" t="s">
        <v>2906</v>
      </c>
      <c r="H4377" t="s">
        <v>60</v>
      </c>
      <c r="I4377" t="s">
        <v>24</v>
      </c>
      <c r="J4377" t="s">
        <v>225</v>
      </c>
      <c r="K4377" t="s">
        <v>17</v>
      </c>
      <c r="L4377">
        <v>303.25</v>
      </c>
    </row>
    <row r="4378" spans="1:12" x14ac:dyDescent="0.3">
      <c r="A4378" t="s">
        <v>5801</v>
      </c>
      <c r="B4378">
        <v>25</v>
      </c>
      <c r="C4378">
        <v>4</v>
      </c>
      <c r="D4378">
        <v>2015</v>
      </c>
      <c r="E4378" t="s">
        <v>5802</v>
      </c>
      <c r="F4378" t="s">
        <v>30</v>
      </c>
      <c r="G4378" t="s">
        <v>2906</v>
      </c>
      <c r="H4378" t="s">
        <v>60</v>
      </c>
      <c r="I4378" t="s">
        <v>24</v>
      </c>
      <c r="J4378" t="s">
        <v>3996</v>
      </c>
      <c r="K4378" t="s">
        <v>26</v>
      </c>
      <c r="L4378">
        <v>270.72000000000003</v>
      </c>
    </row>
    <row r="4379" spans="1:12" x14ac:dyDescent="0.3">
      <c r="A4379" t="s">
        <v>5801</v>
      </c>
      <c r="B4379">
        <v>25</v>
      </c>
      <c r="C4379">
        <v>4</v>
      </c>
      <c r="D4379">
        <v>2015</v>
      </c>
      <c r="E4379" t="s">
        <v>5802</v>
      </c>
      <c r="F4379" t="s">
        <v>30</v>
      </c>
      <c r="G4379" t="s">
        <v>2906</v>
      </c>
      <c r="H4379" t="s">
        <v>60</v>
      </c>
      <c r="I4379" t="s">
        <v>24</v>
      </c>
      <c r="J4379" t="s">
        <v>2570</v>
      </c>
      <c r="K4379" t="s">
        <v>17</v>
      </c>
      <c r="L4379">
        <v>1487.04</v>
      </c>
    </row>
    <row r="4380" spans="1:12" x14ac:dyDescent="0.3">
      <c r="A4380" t="s">
        <v>5803</v>
      </c>
      <c r="B4380">
        <v>30</v>
      </c>
      <c r="C4380">
        <v>11</v>
      </c>
      <c r="D4380">
        <v>2016</v>
      </c>
      <c r="E4380" t="s">
        <v>975</v>
      </c>
      <c r="F4380" t="s">
        <v>12</v>
      </c>
      <c r="G4380" t="s">
        <v>198</v>
      </c>
      <c r="H4380" t="s">
        <v>60</v>
      </c>
      <c r="I4380" t="s">
        <v>15</v>
      </c>
      <c r="J4380" t="s">
        <v>2227</v>
      </c>
      <c r="K4380" t="s">
        <v>26</v>
      </c>
      <c r="L4380">
        <v>17.48</v>
      </c>
    </row>
    <row r="4381" spans="1:12" x14ac:dyDescent="0.3">
      <c r="A4381" t="s">
        <v>5803</v>
      </c>
      <c r="B4381">
        <v>30</v>
      </c>
      <c r="C4381">
        <v>11</v>
      </c>
      <c r="D4381">
        <v>2016</v>
      </c>
      <c r="E4381" t="s">
        <v>975</v>
      </c>
      <c r="F4381" t="s">
        <v>12</v>
      </c>
      <c r="G4381" t="s">
        <v>198</v>
      </c>
      <c r="H4381" t="s">
        <v>60</v>
      </c>
      <c r="I4381" t="s">
        <v>15</v>
      </c>
      <c r="J4381" t="s">
        <v>2485</v>
      </c>
      <c r="K4381" t="s">
        <v>26</v>
      </c>
      <c r="L4381">
        <v>71.88</v>
      </c>
    </row>
    <row r="4382" spans="1:12" x14ac:dyDescent="0.3">
      <c r="A4382" t="s">
        <v>5804</v>
      </c>
      <c r="B4382">
        <v>25</v>
      </c>
      <c r="C4382">
        <v>10</v>
      </c>
      <c r="D4382">
        <v>2016</v>
      </c>
      <c r="E4382" t="s">
        <v>3645</v>
      </c>
      <c r="F4382" t="s">
        <v>30</v>
      </c>
      <c r="G4382" t="s">
        <v>3871</v>
      </c>
      <c r="H4382" t="s">
        <v>14</v>
      </c>
      <c r="I4382" t="s">
        <v>24</v>
      </c>
      <c r="J4382" t="s">
        <v>1810</v>
      </c>
      <c r="K4382" t="s">
        <v>26</v>
      </c>
      <c r="L4382">
        <v>60.45</v>
      </c>
    </row>
    <row r="4383" spans="1:12" x14ac:dyDescent="0.3">
      <c r="A4383" t="s">
        <v>5804</v>
      </c>
      <c r="B4383">
        <v>25</v>
      </c>
      <c r="C4383">
        <v>10</v>
      </c>
      <c r="D4383">
        <v>2016</v>
      </c>
      <c r="E4383" t="s">
        <v>3645</v>
      </c>
      <c r="F4383" t="s">
        <v>30</v>
      </c>
      <c r="G4383" t="s">
        <v>3871</v>
      </c>
      <c r="H4383" t="s">
        <v>14</v>
      </c>
      <c r="I4383" t="s">
        <v>24</v>
      </c>
      <c r="J4383" t="s">
        <v>1239</v>
      </c>
      <c r="K4383" t="s">
        <v>17</v>
      </c>
      <c r="L4383">
        <v>253.17599999999999</v>
      </c>
    </row>
    <row r="4384" spans="1:12" x14ac:dyDescent="0.3">
      <c r="A4384" t="s">
        <v>5806</v>
      </c>
      <c r="B4384">
        <v>20</v>
      </c>
      <c r="C4384">
        <v>7</v>
      </c>
      <c r="D4384">
        <v>2016</v>
      </c>
      <c r="E4384" t="s">
        <v>4587</v>
      </c>
      <c r="F4384" t="s">
        <v>30</v>
      </c>
      <c r="G4384" t="s">
        <v>960</v>
      </c>
      <c r="H4384" t="s">
        <v>14</v>
      </c>
      <c r="I4384" t="s">
        <v>61</v>
      </c>
      <c r="J4384" t="s">
        <v>1761</v>
      </c>
      <c r="K4384" t="s">
        <v>26</v>
      </c>
      <c r="L4384">
        <v>2.88</v>
      </c>
    </row>
    <row r="4385" spans="1:12" x14ac:dyDescent="0.3">
      <c r="A4385" t="s">
        <v>5806</v>
      </c>
      <c r="B4385">
        <v>20</v>
      </c>
      <c r="C4385">
        <v>7</v>
      </c>
      <c r="D4385">
        <v>2016</v>
      </c>
      <c r="E4385" t="s">
        <v>4587</v>
      </c>
      <c r="F4385" t="s">
        <v>30</v>
      </c>
      <c r="G4385" t="s">
        <v>960</v>
      </c>
      <c r="H4385" t="s">
        <v>14</v>
      </c>
      <c r="I4385" t="s">
        <v>61</v>
      </c>
      <c r="J4385" t="s">
        <v>5807</v>
      </c>
      <c r="K4385" t="s">
        <v>17</v>
      </c>
      <c r="L4385">
        <v>384.94400000000002</v>
      </c>
    </row>
    <row r="4386" spans="1:12" x14ac:dyDescent="0.3">
      <c r="A4386" t="s">
        <v>5806</v>
      </c>
      <c r="B4386">
        <v>20</v>
      </c>
      <c r="C4386">
        <v>7</v>
      </c>
      <c r="D4386">
        <v>2016</v>
      </c>
      <c r="E4386" t="s">
        <v>4587</v>
      </c>
      <c r="F4386" t="s">
        <v>30</v>
      </c>
      <c r="G4386" t="s">
        <v>960</v>
      </c>
      <c r="H4386" t="s">
        <v>14</v>
      </c>
      <c r="I4386" t="s">
        <v>61</v>
      </c>
      <c r="J4386" t="s">
        <v>1920</v>
      </c>
      <c r="K4386" t="s">
        <v>41</v>
      </c>
      <c r="L4386">
        <v>153.584</v>
      </c>
    </row>
    <row r="4387" spans="1:12" x14ac:dyDescent="0.3">
      <c r="A4387" t="s">
        <v>5806</v>
      </c>
      <c r="B4387">
        <v>20</v>
      </c>
      <c r="C4387">
        <v>7</v>
      </c>
      <c r="D4387">
        <v>2016</v>
      </c>
      <c r="E4387" t="s">
        <v>4587</v>
      </c>
      <c r="F4387" t="s">
        <v>30</v>
      </c>
      <c r="G4387" t="s">
        <v>960</v>
      </c>
      <c r="H4387" t="s">
        <v>14</v>
      </c>
      <c r="I4387" t="s">
        <v>61</v>
      </c>
      <c r="J4387" t="s">
        <v>128</v>
      </c>
      <c r="K4387" t="s">
        <v>17</v>
      </c>
      <c r="L4387">
        <v>913.43</v>
      </c>
    </row>
    <row r="4388" spans="1:12" x14ac:dyDescent="0.3">
      <c r="A4388" t="s">
        <v>5808</v>
      </c>
      <c r="B4388">
        <v>27</v>
      </c>
      <c r="C4388">
        <v>10</v>
      </c>
      <c r="D4388">
        <v>2017</v>
      </c>
      <c r="E4388" t="s">
        <v>1192</v>
      </c>
      <c r="F4388" t="s">
        <v>30</v>
      </c>
      <c r="G4388" t="s">
        <v>1000</v>
      </c>
      <c r="H4388" t="s">
        <v>23</v>
      </c>
      <c r="I4388" t="s">
        <v>24</v>
      </c>
      <c r="J4388" t="s">
        <v>5706</v>
      </c>
      <c r="K4388" t="s">
        <v>26</v>
      </c>
      <c r="L4388">
        <v>43.92</v>
      </c>
    </row>
    <row r="4389" spans="1:12" x14ac:dyDescent="0.3">
      <c r="A4389" t="s">
        <v>5808</v>
      </c>
      <c r="B4389">
        <v>27</v>
      </c>
      <c r="C4389">
        <v>10</v>
      </c>
      <c r="D4389">
        <v>2017</v>
      </c>
      <c r="E4389" t="s">
        <v>1192</v>
      </c>
      <c r="F4389" t="s">
        <v>30</v>
      </c>
      <c r="G4389" t="s">
        <v>1000</v>
      </c>
      <c r="H4389" t="s">
        <v>23</v>
      </c>
      <c r="I4389" t="s">
        <v>24</v>
      </c>
      <c r="J4389" t="s">
        <v>3429</v>
      </c>
      <c r="K4389" t="s">
        <v>26</v>
      </c>
      <c r="L4389">
        <v>25.032</v>
      </c>
    </row>
    <row r="4390" spans="1:12" x14ac:dyDescent="0.3">
      <c r="A4390" t="s">
        <v>5809</v>
      </c>
      <c r="B4390">
        <v>20</v>
      </c>
      <c r="C4390">
        <v>11</v>
      </c>
      <c r="D4390">
        <v>2018</v>
      </c>
      <c r="E4390" t="s">
        <v>1359</v>
      </c>
      <c r="F4390" t="s">
        <v>119</v>
      </c>
      <c r="G4390" t="s">
        <v>1854</v>
      </c>
      <c r="H4390" t="s">
        <v>14</v>
      </c>
      <c r="I4390" t="s">
        <v>90</v>
      </c>
      <c r="J4390" t="s">
        <v>1895</v>
      </c>
      <c r="K4390" t="s">
        <v>26</v>
      </c>
      <c r="L4390">
        <v>46.76</v>
      </c>
    </row>
    <row r="4391" spans="1:12" x14ac:dyDescent="0.3">
      <c r="A4391" t="s">
        <v>5809</v>
      </c>
      <c r="B4391">
        <v>20</v>
      </c>
      <c r="C4391">
        <v>11</v>
      </c>
      <c r="D4391">
        <v>2018</v>
      </c>
      <c r="E4391" t="s">
        <v>1359</v>
      </c>
      <c r="F4391" t="s">
        <v>119</v>
      </c>
      <c r="G4391" t="s">
        <v>1854</v>
      </c>
      <c r="H4391" t="s">
        <v>14</v>
      </c>
      <c r="I4391" t="s">
        <v>90</v>
      </c>
      <c r="J4391" t="s">
        <v>3413</v>
      </c>
      <c r="K4391" t="s">
        <v>17</v>
      </c>
      <c r="L4391">
        <v>183.96799999999999</v>
      </c>
    </row>
    <row r="4392" spans="1:12" x14ac:dyDescent="0.3">
      <c r="A4392" t="s">
        <v>5809</v>
      </c>
      <c r="B4392">
        <v>20</v>
      </c>
      <c r="C4392">
        <v>11</v>
      </c>
      <c r="D4392">
        <v>2018</v>
      </c>
      <c r="E4392" t="s">
        <v>1359</v>
      </c>
      <c r="F4392" t="s">
        <v>119</v>
      </c>
      <c r="G4392" t="s">
        <v>1854</v>
      </c>
      <c r="H4392" t="s">
        <v>14</v>
      </c>
      <c r="I4392" t="s">
        <v>90</v>
      </c>
      <c r="J4392" t="s">
        <v>4726</v>
      </c>
      <c r="K4392" t="s">
        <v>41</v>
      </c>
      <c r="L4392">
        <v>1259.97</v>
      </c>
    </row>
    <row r="4393" spans="1:12" x14ac:dyDescent="0.3">
      <c r="A4393" t="s">
        <v>5809</v>
      </c>
      <c r="B4393">
        <v>20</v>
      </c>
      <c r="C4393">
        <v>11</v>
      </c>
      <c r="D4393">
        <v>2018</v>
      </c>
      <c r="E4393" t="s">
        <v>1359</v>
      </c>
      <c r="F4393" t="s">
        <v>119</v>
      </c>
      <c r="G4393" t="s">
        <v>1854</v>
      </c>
      <c r="H4393" t="s">
        <v>14</v>
      </c>
      <c r="I4393" t="s">
        <v>90</v>
      </c>
      <c r="J4393" t="s">
        <v>3828</v>
      </c>
      <c r="K4393" t="s">
        <v>26</v>
      </c>
      <c r="L4393">
        <v>68.97</v>
      </c>
    </row>
    <row r="4394" spans="1:12" x14ac:dyDescent="0.3">
      <c r="A4394" t="s">
        <v>5810</v>
      </c>
      <c r="B4394">
        <v>8</v>
      </c>
      <c r="C4394">
        <v>9</v>
      </c>
      <c r="D4394">
        <v>2017</v>
      </c>
      <c r="E4394" t="s">
        <v>807</v>
      </c>
      <c r="F4394" t="s">
        <v>30</v>
      </c>
      <c r="G4394" t="s">
        <v>83</v>
      </c>
      <c r="H4394" t="s">
        <v>23</v>
      </c>
      <c r="I4394" t="s">
        <v>61</v>
      </c>
      <c r="J4394" t="s">
        <v>1132</v>
      </c>
      <c r="K4394" t="s">
        <v>26</v>
      </c>
      <c r="L4394">
        <v>70.367999999999995</v>
      </c>
    </row>
    <row r="4395" spans="1:12" x14ac:dyDescent="0.3">
      <c r="A4395" t="s">
        <v>5810</v>
      </c>
      <c r="B4395">
        <v>8</v>
      </c>
      <c r="C4395">
        <v>9</v>
      </c>
      <c r="D4395">
        <v>2017</v>
      </c>
      <c r="E4395" t="s">
        <v>807</v>
      </c>
      <c r="F4395" t="s">
        <v>30</v>
      </c>
      <c r="G4395" t="s">
        <v>83</v>
      </c>
      <c r="H4395" t="s">
        <v>23</v>
      </c>
      <c r="I4395" t="s">
        <v>61</v>
      </c>
      <c r="J4395" t="s">
        <v>3855</v>
      </c>
      <c r="K4395" t="s">
        <v>41</v>
      </c>
      <c r="L4395">
        <v>59.96</v>
      </c>
    </row>
    <row r="4396" spans="1:12" x14ac:dyDescent="0.3">
      <c r="A4396" t="s">
        <v>5811</v>
      </c>
      <c r="B4396">
        <v>20</v>
      </c>
      <c r="C4396">
        <v>7</v>
      </c>
      <c r="D4396">
        <v>2015</v>
      </c>
      <c r="E4396" t="s">
        <v>3939</v>
      </c>
      <c r="F4396" t="s">
        <v>930</v>
      </c>
      <c r="G4396" t="s">
        <v>3847</v>
      </c>
      <c r="H4396" t="s">
        <v>14</v>
      </c>
      <c r="I4396" t="s">
        <v>90</v>
      </c>
      <c r="J4396" t="s">
        <v>1627</v>
      </c>
      <c r="K4396" t="s">
        <v>26</v>
      </c>
      <c r="L4396">
        <v>25.984000000000002</v>
      </c>
    </row>
    <row r="4397" spans="1:12" x14ac:dyDescent="0.3">
      <c r="A4397" t="s">
        <v>5811</v>
      </c>
      <c r="B4397">
        <v>20</v>
      </c>
      <c r="C4397">
        <v>7</v>
      </c>
      <c r="D4397">
        <v>2015</v>
      </c>
      <c r="E4397" t="s">
        <v>3939</v>
      </c>
      <c r="F4397" t="s">
        <v>930</v>
      </c>
      <c r="G4397" t="s">
        <v>3847</v>
      </c>
      <c r="H4397" t="s">
        <v>14</v>
      </c>
      <c r="I4397" t="s">
        <v>90</v>
      </c>
      <c r="J4397" t="s">
        <v>2968</v>
      </c>
      <c r="K4397" t="s">
        <v>26</v>
      </c>
      <c r="L4397">
        <v>27.36</v>
      </c>
    </row>
    <row r="4398" spans="1:12" x14ac:dyDescent="0.3">
      <c r="A4398" t="s">
        <v>5812</v>
      </c>
      <c r="B4398">
        <v>15</v>
      </c>
      <c r="C4398">
        <v>11</v>
      </c>
      <c r="D4398">
        <v>2017</v>
      </c>
      <c r="E4398" t="s">
        <v>1624</v>
      </c>
      <c r="F4398" t="s">
        <v>30</v>
      </c>
      <c r="G4398" t="s">
        <v>5125</v>
      </c>
      <c r="H4398" t="s">
        <v>23</v>
      </c>
      <c r="I4398" t="s">
        <v>24</v>
      </c>
      <c r="J4398" t="s">
        <v>2795</v>
      </c>
      <c r="K4398" t="s">
        <v>41</v>
      </c>
      <c r="L4398">
        <v>361.37599999999998</v>
      </c>
    </row>
    <row r="4399" spans="1:12" x14ac:dyDescent="0.3">
      <c r="A4399" t="s">
        <v>5813</v>
      </c>
      <c r="B4399">
        <v>7</v>
      </c>
      <c r="C4399">
        <v>7</v>
      </c>
      <c r="D4399">
        <v>2015</v>
      </c>
      <c r="E4399" t="s">
        <v>2313</v>
      </c>
      <c r="F4399" t="s">
        <v>30</v>
      </c>
      <c r="G4399" t="s">
        <v>1554</v>
      </c>
      <c r="H4399" t="s">
        <v>14</v>
      </c>
      <c r="I4399" t="s">
        <v>90</v>
      </c>
      <c r="J4399" t="s">
        <v>2410</v>
      </c>
      <c r="K4399" t="s">
        <v>17</v>
      </c>
      <c r="L4399">
        <v>172.18600000000001</v>
      </c>
    </row>
    <row r="4400" spans="1:12" x14ac:dyDescent="0.3">
      <c r="A4400" t="s">
        <v>5813</v>
      </c>
      <c r="B4400">
        <v>7</v>
      </c>
      <c r="C4400">
        <v>7</v>
      </c>
      <c r="D4400">
        <v>2015</v>
      </c>
      <c r="E4400" t="s">
        <v>2313</v>
      </c>
      <c r="F4400" t="s">
        <v>30</v>
      </c>
      <c r="G4400" t="s">
        <v>1554</v>
      </c>
      <c r="H4400" t="s">
        <v>14</v>
      </c>
      <c r="I4400" t="s">
        <v>90</v>
      </c>
      <c r="J4400" t="s">
        <v>1371</v>
      </c>
      <c r="K4400" t="s">
        <v>17</v>
      </c>
      <c r="L4400">
        <v>69.007999999999996</v>
      </c>
    </row>
    <row r="4401" spans="1:12" x14ac:dyDescent="0.3">
      <c r="A4401" t="s">
        <v>5815</v>
      </c>
      <c r="B4401">
        <v>17</v>
      </c>
      <c r="C4401">
        <v>3</v>
      </c>
      <c r="D4401">
        <v>2017</v>
      </c>
      <c r="E4401" t="s">
        <v>1866</v>
      </c>
      <c r="F4401" t="s">
        <v>930</v>
      </c>
      <c r="G4401" t="s">
        <v>315</v>
      </c>
      <c r="H4401" t="s">
        <v>14</v>
      </c>
      <c r="I4401" t="s">
        <v>90</v>
      </c>
      <c r="J4401" t="s">
        <v>2607</v>
      </c>
      <c r="K4401" t="s">
        <v>26</v>
      </c>
      <c r="L4401">
        <v>199.9</v>
      </c>
    </row>
    <row r="4402" spans="1:12" x14ac:dyDescent="0.3">
      <c r="A4402" t="s">
        <v>5815</v>
      </c>
      <c r="B4402">
        <v>17</v>
      </c>
      <c r="C4402">
        <v>3</v>
      </c>
      <c r="D4402">
        <v>2017</v>
      </c>
      <c r="E4402" t="s">
        <v>1866</v>
      </c>
      <c r="F4402" t="s">
        <v>930</v>
      </c>
      <c r="G4402" t="s">
        <v>315</v>
      </c>
      <c r="H4402" t="s">
        <v>14</v>
      </c>
      <c r="I4402" t="s">
        <v>90</v>
      </c>
      <c r="J4402" t="s">
        <v>669</v>
      </c>
      <c r="K4402" t="s">
        <v>26</v>
      </c>
      <c r="L4402">
        <v>901.95</v>
      </c>
    </row>
    <row r="4403" spans="1:12" x14ac:dyDescent="0.3">
      <c r="A4403" t="s">
        <v>5815</v>
      </c>
      <c r="B4403">
        <v>17</v>
      </c>
      <c r="C4403">
        <v>3</v>
      </c>
      <c r="D4403">
        <v>2017</v>
      </c>
      <c r="E4403" t="s">
        <v>1866</v>
      </c>
      <c r="F4403" t="s">
        <v>930</v>
      </c>
      <c r="G4403" t="s">
        <v>315</v>
      </c>
      <c r="H4403" t="s">
        <v>14</v>
      </c>
      <c r="I4403" t="s">
        <v>90</v>
      </c>
      <c r="J4403" t="s">
        <v>1800</v>
      </c>
      <c r="K4403" t="s">
        <v>17</v>
      </c>
      <c r="L4403">
        <v>971.5</v>
      </c>
    </row>
    <row r="4404" spans="1:12" x14ac:dyDescent="0.3">
      <c r="A4404" t="s">
        <v>5816</v>
      </c>
      <c r="B4404">
        <v>26</v>
      </c>
      <c r="C4404">
        <v>12</v>
      </c>
      <c r="D4404">
        <v>2017</v>
      </c>
      <c r="E4404" t="s">
        <v>4621</v>
      </c>
      <c r="F4404" t="s">
        <v>119</v>
      </c>
      <c r="G4404" t="s">
        <v>704</v>
      </c>
      <c r="H4404" t="s">
        <v>14</v>
      </c>
      <c r="I4404" t="s">
        <v>24</v>
      </c>
      <c r="J4404" t="s">
        <v>5817</v>
      </c>
      <c r="K4404" t="s">
        <v>26</v>
      </c>
      <c r="L4404">
        <v>11.327999999999999</v>
      </c>
    </row>
    <row r="4405" spans="1:12" x14ac:dyDescent="0.3">
      <c r="A4405" t="s">
        <v>5818</v>
      </c>
      <c r="B4405">
        <v>2</v>
      </c>
      <c r="C4405">
        <v>9</v>
      </c>
      <c r="D4405">
        <v>2015</v>
      </c>
      <c r="E4405" t="s">
        <v>4930</v>
      </c>
      <c r="F4405" t="s">
        <v>119</v>
      </c>
      <c r="G4405" t="s">
        <v>344</v>
      </c>
      <c r="H4405" t="s">
        <v>14</v>
      </c>
      <c r="I4405" t="s">
        <v>90</v>
      </c>
      <c r="J4405" t="s">
        <v>5817</v>
      </c>
      <c r="K4405" t="s">
        <v>26</v>
      </c>
      <c r="L4405">
        <v>21.24</v>
      </c>
    </row>
    <row r="4406" spans="1:12" x14ac:dyDescent="0.3">
      <c r="A4406" t="s">
        <v>5819</v>
      </c>
      <c r="B4406">
        <v>5</v>
      </c>
      <c r="C4406">
        <v>7</v>
      </c>
      <c r="D4406">
        <v>2016</v>
      </c>
      <c r="E4406" t="s">
        <v>2287</v>
      </c>
      <c r="F4406" t="s">
        <v>30</v>
      </c>
      <c r="G4406" t="s">
        <v>4006</v>
      </c>
      <c r="H4406" t="s">
        <v>14</v>
      </c>
      <c r="I4406" t="s">
        <v>90</v>
      </c>
      <c r="J4406" t="s">
        <v>528</v>
      </c>
      <c r="K4406" t="s">
        <v>41</v>
      </c>
      <c r="L4406">
        <v>34.799999999999997</v>
      </c>
    </row>
    <row r="4407" spans="1:12" x14ac:dyDescent="0.3">
      <c r="A4407" t="s">
        <v>5819</v>
      </c>
      <c r="B4407">
        <v>5</v>
      </c>
      <c r="C4407">
        <v>7</v>
      </c>
      <c r="D4407">
        <v>2016</v>
      </c>
      <c r="E4407" t="s">
        <v>2287</v>
      </c>
      <c r="F4407" t="s">
        <v>30</v>
      </c>
      <c r="G4407" t="s">
        <v>4006</v>
      </c>
      <c r="H4407" t="s">
        <v>14</v>
      </c>
      <c r="I4407" t="s">
        <v>90</v>
      </c>
      <c r="J4407" t="s">
        <v>2105</v>
      </c>
      <c r="K4407" t="s">
        <v>26</v>
      </c>
      <c r="L4407">
        <v>38.975999999999999</v>
      </c>
    </row>
    <row r="4408" spans="1:12" x14ac:dyDescent="0.3">
      <c r="A4408" t="s">
        <v>5820</v>
      </c>
      <c r="B4408">
        <v>20</v>
      </c>
      <c r="C4408">
        <v>11</v>
      </c>
      <c r="D4408">
        <v>2017</v>
      </c>
      <c r="E4408" t="s">
        <v>2999</v>
      </c>
      <c r="F4408" t="s">
        <v>30</v>
      </c>
      <c r="G4408" t="s">
        <v>3523</v>
      </c>
      <c r="H4408" t="s">
        <v>23</v>
      </c>
      <c r="I4408" t="s">
        <v>61</v>
      </c>
      <c r="J4408" t="s">
        <v>2052</v>
      </c>
      <c r="K4408" t="s">
        <v>26</v>
      </c>
      <c r="L4408">
        <v>9.08</v>
      </c>
    </row>
    <row r="4409" spans="1:12" x14ac:dyDescent="0.3">
      <c r="A4409" t="s">
        <v>5820</v>
      </c>
      <c r="B4409">
        <v>20</v>
      </c>
      <c r="C4409">
        <v>11</v>
      </c>
      <c r="D4409">
        <v>2017</v>
      </c>
      <c r="E4409" t="s">
        <v>2999</v>
      </c>
      <c r="F4409" t="s">
        <v>30</v>
      </c>
      <c r="G4409" t="s">
        <v>3523</v>
      </c>
      <c r="H4409" t="s">
        <v>23</v>
      </c>
      <c r="I4409" t="s">
        <v>61</v>
      </c>
      <c r="J4409" t="s">
        <v>2886</v>
      </c>
      <c r="K4409" t="s">
        <v>26</v>
      </c>
      <c r="L4409">
        <v>314.55</v>
      </c>
    </row>
    <row r="4410" spans="1:12" x14ac:dyDescent="0.3">
      <c r="A4410" t="s">
        <v>5820</v>
      </c>
      <c r="B4410">
        <v>20</v>
      </c>
      <c r="C4410">
        <v>11</v>
      </c>
      <c r="D4410">
        <v>2017</v>
      </c>
      <c r="E4410" t="s">
        <v>2999</v>
      </c>
      <c r="F4410" t="s">
        <v>30</v>
      </c>
      <c r="G4410" t="s">
        <v>3523</v>
      </c>
      <c r="H4410" t="s">
        <v>23</v>
      </c>
      <c r="I4410" t="s">
        <v>61</v>
      </c>
      <c r="J4410" t="s">
        <v>568</v>
      </c>
      <c r="K4410" t="s">
        <v>26</v>
      </c>
      <c r="L4410">
        <v>4.91</v>
      </c>
    </row>
    <row r="4411" spans="1:12" x14ac:dyDescent="0.3">
      <c r="A4411" t="s">
        <v>5821</v>
      </c>
      <c r="B4411">
        <v>6</v>
      </c>
      <c r="C4411">
        <v>5</v>
      </c>
      <c r="D4411">
        <v>2015</v>
      </c>
      <c r="E4411" t="s">
        <v>1353</v>
      </c>
      <c r="F4411" t="s">
        <v>30</v>
      </c>
      <c r="G4411" t="s">
        <v>126</v>
      </c>
      <c r="H4411" t="s">
        <v>60</v>
      </c>
      <c r="I4411" t="s">
        <v>24</v>
      </c>
      <c r="J4411" t="s">
        <v>2548</v>
      </c>
      <c r="K4411" t="s">
        <v>26</v>
      </c>
      <c r="L4411">
        <v>5.78</v>
      </c>
    </row>
    <row r="4412" spans="1:12" x14ac:dyDescent="0.3">
      <c r="A4412" t="s">
        <v>5821</v>
      </c>
      <c r="B4412">
        <v>6</v>
      </c>
      <c r="C4412">
        <v>5</v>
      </c>
      <c r="D4412">
        <v>2015</v>
      </c>
      <c r="E4412" t="s">
        <v>1353</v>
      </c>
      <c r="F4412" t="s">
        <v>30</v>
      </c>
      <c r="G4412" t="s">
        <v>126</v>
      </c>
      <c r="H4412" t="s">
        <v>60</v>
      </c>
      <c r="I4412" t="s">
        <v>24</v>
      </c>
      <c r="J4412" t="s">
        <v>1877</v>
      </c>
      <c r="K4412" t="s">
        <v>26</v>
      </c>
      <c r="L4412">
        <v>107.94</v>
      </c>
    </row>
    <row r="4413" spans="1:12" x14ac:dyDescent="0.3">
      <c r="A4413" t="s">
        <v>5822</v>
      </c>
      <c r="B4413">
        <v>21</v>
      </c>
      <c r="C4413">
        <v>6</v>
      </c>
      <c r="D4413">
        <v>2015</v>
      </c>
      <c r="E4413" t="s">
        <v>3517</v>
      </c>
      <c r="F4413" t="s">
        <v>119</v>
      </c>
      <c r="G4413" t="s">
        <v>3257</v>
      </c>
      <c r="H4413" t="s">
        <v>14</v>
      </c>
      <c r="I4413" t="s">
        <v>90</v>
      </c>
      <c r="J4413" t="s">
        <v>3866</v>
      </c>
      <c r="K4413" t="s">
        <v>26</v>
      </c>
      <c r="L4413">
        <v>19.649999999999999</v>
      </c>
    </row>
    <row r="4414" spans="1:12" x14ac:dyDescent="0.3">
      <c r="A4414" t="s">
        <v>5822</v>
      </c>
      <c r="B4414">
        <v>21</v>
      </c>
      <c r="C4414">
        <v>6</v>
      </c>
      <c r="D4414">
        <v>2015</v>
      </c>
      <c r="E4414" t="s">
        <v>3517</v>
      </c>
      <c r="F4414" t="s">
        <v>119</v>
      </c>
      <c r="G4414" t="s">
        <v>3257</v>
      </c>
      <c r="H4414" t="s">
        <v>14</v>
      </c>
      <c r="I4414" t="s">
        <v>90</v>
      </c>
      <c r="J4414" t="s">
        <v>1469</v>
      </c>
      <c r="K4414" t="s">
        <v>41</v>
      </c>
      <c r="L4414">
        <v>617.97</v>
      </c>
    </row>
    <row r="4415" spans="1:12" x14ac:dyDescent="0.3">
      <c r="A4415" t="s">
        <v>5822</v>
      </c>
      <c r="B4415">
        <v>21</v>
      </c>
      <c r="C4415">
        <v>6</v>
      </c>
      <c r="D4415">
        <v>2015</v>
      </c>
      <c r="E4415" t="s">
        <v>3517</v>
      </c>
      <c r="F4415" t="s">
        <v>119</v>
      </c>
      <c r="G4415" t="s">
        <v>3257</v>
      </c>
      <c r="H4415" t="s">
        <v>14</v>
      </c>
      <c r="I4415" t="s">
        <v>90</v>
      </c>
      <c r="J4415" t="s">
        <v>2782</v>
      </c>
      <c r="K4415" t="s">
        <v>26</v>
      </c>
      <c r="L4415">
        <v>59.7</v>
      </c>
    </row>
    <row r="4416" spans="1:12" x14ac:dyDescent="0.3">
      <c r="A4416" t="s">
        <v>5823</v>
      </c>
      <c r="B4416">
        <v>19</v>
      </c>
      <c r="C4416">
        <v>8</v>
      </c>
      <c r="D4416">
        <v>2018</v>
      </c>
      <c r="E4416" t="s">
        <v>1075</v>
      </c>
      <c r="F4416" t="s">
        <v>30</v>
      </c>
      <c r="G4416" t="s">
        <v>499</v>
      </c>
      <c r="H4416" t="s">
        <v>23</v>
      </c>
      <c r="I4416" t="s">
        <v>90</v>
      </c>
      <c r="J4416" t="s">
        <v>2250</v>
      </c>
      <c r="K4416" t="s">
        <v>26</v>
      </c>
      <c r="L4416">
        <v>387.99</v>
      </c>
    </row>
    <row r="4417" spans="1:12" x14ac:dyDescent="0.3">
      <c r="A4417" t="s">
        <v>5824</v>
      </c>
      <c r="B4417">
        <v>29</v>
      </c>
      <c r="C4417">
        <v>11</v>
      </c>
      <c r="D4417">
        <v>2015</v>
      </c>
      <c r="E4417" t="s">
        <v>3030</v>
      </c>
      <c r="F4417" t="s">
        <v>30</v>
      </c>
      <c r="G4417" t="s">
        <v>709</v>
      </c>
      <c r="H4417" t="s">
        <v>14</v>
      </c>
      <c r="I4417" t="s">
        <v>24</v>
      </c>
      <c r="J4417" t="s">
        <v>2653</v>
      </c>
      <c r="K4417" t="s">
        <v>41</v>
      </c>
      <c r="L4417">
        <v>575.91999999999996</v>
      </c>
    </row>
    <row r="4418" spans="1:12" x14ac:dyDescent="0.3">
      <c r="A4418" t="s">
        <v>5824</v>
      </c>
      <c r="B4418">
        <v>29</v>
      </c>
      <c r="C4418">
        <v>11</v>
      </c>
      <c r="D4418">
        <v>2015</v>
      </c>
      <c r="E4418" t="s">
        <v>3030</v>
      </c>
      <c r="F4418" t="s">
        <v>30</v>
      </c>
      <c r="G4418" t="s">
        <v>709</v>
      </c>
      <c r="H4418" t="s">
        <v>14</v>
      </c>
      <c r="I4418" t="s">
        <v>24</v>
      </c>
      <c r="J4418" t="s">
        <v>2450</v>
      </c>
      <c r="K4418" t="s">
        <v>26</v>
      </c>
      <c r="L4418">
        <v>30.4</v>
      </c>
    </row>
    <row r="4419" spans="1:12" x14ac:dyDescent="0.3">
      <c r="A4419" t="s">
        <v>5825</v>
      </c>
      <c r="B4419">
        <v>9</v>
      </c>
      <c r="C4419">
        <v>4</v>
      </c>
      <c r="D4419">
        <v>2018</v>
      </c>
      <c r="E4419" t="s">
        <v>646</v>
      </c>
      <c r="F4419" t="s">
        <v>12</v>
      </c>
      <c r="G4419" t="s">
        <v>656</v>
      </c>
      <c r="H4419" t="s">
        <v>14</v>
      </c>
      <c r="I4419" t="s">
        <v>61</v>
      </c>
      <c r="J4419" t="s">
        <v>2902</v>
      </c>
      <c r="K4419" t="s">
        <v>26</v>
      </c>
      <c r="L4419">
        <v>478.24</v>
      </c>
    </row>
    <row r="4420" spans="1:12" x14ac:dyDescent="0.3">
      <c r="A4420" t="s">
        <v>5826</v>
      </c>
      <c r="B4420">
        <v>20</v>
      </c>
      <c r="C4420">
        <v>12</v>
      </c>
      <c r="D4420">
        <v>2015</v>
      </c>
      <c r="E4420" t="s">
        <v>2546</v>
      </c>
      <c r="F4420" t="s">
        <v>30</v>
      </c>
      <c r="G4420" t="s">
        <v>5148</v>
      </c>
      <c r="H4420" t="s">
        <v>14</v>
      </c>
      <c r="I4420" t="s">
        <v>90</v>
      </c>
      <c r="J4420" t="s">
        <v>388</v>
      </c>
      <c r="K4420" t="s">
        <v>17</v>
      </c>
      <c r="L4420">
        <v>190.84800000000001</v>
      </c>
    </row>
    <row r="4421" spans="1:12" x14ac:dyDescent="0.3">
      <c r="A4421" t="s">
        <v>5827</v>
      </c>
      <c r="B4421">
        <v>17</v>
      </c>
      <c r="C4421">
        <v>12</v>
      </c>
      <c r="D4421">
        <v>2015</v>
      </c>
      <c r="E4421" t="s">
        <v>1022</v>
      </c>
      <c r="F4421" t="s">
        <v>30</v>
      </c>
      <c r="G4421" t="s">
        <v>4861</v>
      </c>
      <c r="H4421" t="s">
        <v>14</v>
      </c>
      <c r="I4421" t="s">
        <v>90</v>
      </c>
      <c r="J4421" t="s">
        <v>3691</v>
      </c>
      <c r="K4421" t="s">
        <v>26</v>
      </c>
      <c r="L4421">
        <v>5.484</v>
      </c>
    </row>
    <row r="4422" spans="1:12" x14ac:dyDescent="0.3">
      <c r="A4422" t="s">
        <v>5828</v>
      </c>
      <c r="B4422">
        <v>17</v>
      </c>
      <c r="C4422">
        <v>11</v>
      </c>
      <c r="D4422">
        <v>2016</v>
      </c>
      <c r="E4422" t="s">
        <v>508</v>
      </c>
      <c r="F4422" t="s">
        <v>12</v>
      </c>
      <c r="G4422" t="s">
        <v>2169</v>
      </c>
      <c r="H4422" t="s">
        <v>14</v>
      </c>
      <c r="I4422" t="s">
        <v>61</v>
      </c>
      <c r="J4422" t="s">
        <v>1971</v>
      </c>
      <c r="K4422" t="s">
        <v>26</v>
      </c>
      <c r="L4422">
        <v>40.92</v>
      </c>
    </row>
    <row r="4423" spans="1:12" x14ac:dyDescent="0.3">
      <c r="A4423" t="s">
        <v>5829</v>
      </c>
      <c r="B4423">
        <v>4</v>
      </c>
      <c r="C4423">
        <v>3</v>
      </c>
      <c r="D4423">
        <v>2015</v>
      </c>
      <c r="E4423" t="s">
        <v>5830</v>
      </c>
      <c r="F4423" t="s">
        <v>30</v>
      </c>
      <c r="G4423" t="s">
        <v>1146</v>
      </c>
      <c r="H4423" t="s">
        <v>14</v>
      </c>
      <c r="I4423" t="s">
        <v>15</v>
      </c>
      <c r="J4423" t="s">
        <v>895</v>
      </c>
      <c r="K4423" t="s">
        <v>26</v>
      </c>
      <c r="L4423">
        <v>15.552</v>
      </c>
    </row>
    <row r="4424" spans="1:12" x14ac:dyDescent="0.3">
      <c r="A4424" t="s">
        <v>5831</v>
      </c>
      <c r="B4424">
        <v>18</v>
      </c>
      <c r="C4424">
        <v>5</v>
      </c>
      <c r="D4424">
        <v>2018</v>
      </c>
      <c r="E4424" t="s">
        <v>1517</v>
      </c>
      <c r="F4424" t="s">
        <v>119</v>
      </c>
      <c r="G4424" t="s">
        <v>2701</v>
      </c>
      <c r="H4424" t="s">
        <v>23</v>
      </c>
      <c r="I4424" t="s">
        <v>15</v>
      </c>
      <c r="J4424" t="s">
        <v>85</v>
      </c>
      <c r="K4424" t="s">
        <v>26</v>
      </c>
      <c r="L4424">
        <v>17.239999999999998</v>
      </c>
    </row>
    <row r="4425" spans="1:12" x14ac:dyDescent="0.3">
      <c r="A4425" t="s">
        <v>5831</v>
      </c>
      <c r="B4425">
        <v>18</v>
      </c>
      <c r="C4425">
        <v>5</v>
      </c>
      <c r="D4425">
        <v>2018</v>
      </c>
      <c r="E4425" t="s">
        <v>1517</v>
      </c>
      <c r="F4425" t="s">
        <v>119</v>
      </c>
      <c r="G4425" t="s">
        <v>2701</v>
      </c>
      <c r="H4425" t="s">
        <v>23</v>
      </c>
      <c r="I4425" t="s">
        <v>15</v>
      </c>
      <c r="J4425" t="s">
        <v>5832</v>
      </c>
      <c r="K4425" t="s">
        <v>17</v>
      </c>
      <c r="L4425">
        <v>302.94</v>
      </c>
    </row>
    <row r="4426" spans="1:12" x14ac:dyDescent="0.3">
      <c r="A4426" t="s">
        <v>5831</v>
      </c>
      <c r="B4426">
        <v>18</v>
      </c>
      <c r="C4426">
        <v>5</v>
      </c>
      <c r="D4426">
        <v>2018</v>
      </c>
      <c r="E4426" t="s">
        <v>1517</v>
      </c>
      <c r="F4426" t="s">
        <v>119</v>
      </c>
      <c r="G4426" t="s">
        <v>2701</v>
      </c>
      <c r="H4426" t="s">
        <v>23</v>
      </c>
      <c r="I4426" t="s">
        <v>15</v>
      </c>
      <c r="J4426" t="s">
        <v>3299</v>
      </c>
      <c r="K4426" t="s">
        <v>41</v>
      </c>
      <c r="L4426">
        <v>34.75</v>
      </c>
    </row>
    <row r="4427" spans="1:12" x14ac:dyDescent="0.3">
      <c r="A4427" t="s">
        <v>5831</v>
      </c>
      <c r="B4427">
        <v>18</v>
      </c>
      <c r="C4427">
        <v>5</v>
      </c>
      <c r="D4427">
        <v>2018</v>
      </c>
      <c r="E4427" t="s">
        <v>1517</v>
      </c>
      <c r="F4427" t="s">
        <v>119</v>
      </c>
      <c r="G4427" t="s">
        <v>2701</v>
      </c>
      <c r="H4427" t="s">
        <v>23</v>
      </c>
      <c r="I4427" t="s">
        <v>15</v>
      </c>
      <c r="J4427" t="s">
        <v>1161</v>
      </c>
      <c r="K4427" t="s">
        <v>26</v>
      </c>
      <c r="L4427">
        <v>113.94</v>
      </c>
    </row>
    <row r="4428" spans="1:12" x14ac:dyDescent="0.3">
      <c r="A4428" t="s">
        <v>5831</v>
      </c>
      <c r="B4428">
        <v>18</v>
      </c>
      <c r="C4428">
        <v>5</v>
      </c>
      <c r="D4428">
        <v>2018</v>
      </c>
      <c r="E4428" t="s">
        <v>1517</v>
      </c>
      <c r="F4428" t="s">
        <v>119</v>
      </c>
      <c r="G4428" t="s">
        <v>2701</v>
      </c>
      <c r="H4428" t="s">
        <v>23</v>
      </c>
      <c r="I4428" t="s">
        <v>15</v>
      </c>
      <c r="J4428" t="s">
        <v>4825</v>
      </c>
      <c r="K4428" t="s">
        <v>41</v>
      </c>
      <c r="L4428">
        <v>55.98</v>
      </c>
    </row>
    <row r="4429" spans="1:12" x14ac:dyDescent="0.3">
      <c r="A4429" t="s">
        <v>5833</v>
      </c>
      <c r="B4429">
        <v>22</v>
      </c>
      <c r="C4429">
        <v>9</v>
      </c>
      <c r="D4429">
        <v>2018</v>
      </c>
      <c r="E4429" t="s">
        <v>2382</v>
      </c>
      <c r="F4429" t="s">
        <v>30</v>
      </c>
      <c r="G4429" t="s">
        <v>4967</v>
      </c>
      <c r="H4429" t="s">
        <v>23</v>
      </c>
      <c r="I4429" t="s">
        <v>24</v>
      </c>
      <c r="J4429" t="s">
        <v>573</v>
      </c>
      <c r="K4429" t="s">
        <v>26</v>
      </c>
      <c r="L4429">
        <v>27.18</v>
      </c>
    </row>
    <row r="4430" spans="1:12" x14ac:dyDescent="0.3">
      <c r="A4430" t="s">
        <v>5834</v>
      </c>
      <c r="B4430">
        <v>21</v>
      </c>
      <c r="C4430">
        <v>3</v>
      </c>
      <c r="D4430">
        <v>2018</v>
      </c>
      <c r="E4430" t="s">
        <v>3551</v>
      </c>
      <c r="F4430" t="s">
        <v>30</v>
      </c>
      <c r="G4430" t="s">
        <v>344</v>
      </c>
      <c r="H4430" t="s">
        <v>14</v>
      </c>
      <c r="I4430" t="s">
        <v>61</v>
      </c>
      <c r="J4430" t="s">
        <v>4887</v>
      </c>
      <c r="K4430" t="s">
        <v>17</v>
      </c>
      <c r="L4430">
        <v>1805.88</v>
      </c>
    </row>
    <row r="4431" spans="1:12" x14ac:dyDescent="0.3">
      <c r="A4431" t="s">
        <v>5835</v>
      </c>
      <c r="B4431">
        <v>14</v>
      </c>
      <c r="C4431">
        <v>9</v>
      </c>
      <c r="D4431">
        <v>2018</v>
      </c>
      <c r="E4431" t="s">
        <v>217</v>
      </c>
      <c r="F4431" t="s">
        <v>930</v>
      </c>
      <c r="G4431" t="s">
        <v>1834</v>
      </c>
      <c r="H4431" t="s">
        <v>14</v>
      </c>
      <c r="I4431" t="s">
        <v>90</v>
      </c>
      <c r="J4431" t="s">
        <v>5261</v>
      </c>
      <c r="K4431" t="s">
        <v>26</v>
      </c>
      <c r="L4431">
        <v>70.95</v>
      </c>
    </row>
    <row r="4432" spans="1:12" x14ac:dyDescent="0.3">
      <c r="A4432" t="s">
        <v>5836</v>
      </c>
      <c r="B4432">
        <v>3</v>
      </c>
      <c r="C4432">
        <v>11</v>
      </c>
      <c r="D4432">
        <v>2017</v>
      </c>
      <c r="E4432" t="s">
        <v>10</v>
      </c>
      <c r="F4432" t="s">
        <v>12</v>
      </c>
      <c r="G4432" t="s">
        <v>1682</v>
      </c>
      <c r="H4432" t="s">
        <v>14</v>
      </c>
      <c r="I4432" t="s">
        <v>15</v>
      </c>
      <c r="J4432" t="s">
        <v>1913</v>
      </c>
      <c r="K4432" t="s">
        <v>26</v>
      </c>
      <c r="L4432">
        <v>20</v>
      </c>
    </row>
    <row r="4433" spans="1:12" x14ac:dyDescent="0.3">
      <c r="A4433" t="s">
        <v>5836</v>
      </c>
      <c r="B4433">
        <v>3</v>
      </c>
      <c r="C4433">
        <v>11</v>
      </c>
      <c r="D4433">
        <v>2017</v>
      </c>
      <c r="E4433" t="s">
        <v>10</v>
      </c>
      <c r="F4433" t="s">
        <v>12</v>
      </c>
      <c r="G4433" t="s">
        <v>1682</v>
      </c>
      <c r="H4433" t="s">
        <v>14</v>
      </c>
      <c r="I4433" t="s">
        <v>15</v>
      </c>
      <c r="J4433" t="s">
        <v>5425</v>
      </c>
      <c r="K4433" t="s">
        <v>26</v>
      </c>
      <c r="L4433">
        <v>7.98</v>
      </c>
    </row>
    <row r="4434" spans="1:12" x14ac:dyDescent="0.3">
      <c r="A4434" t="s">
        <v>5836</v>
      </c>
      <c r="B4434">
        <v>3</v>
      </c>
      <c r="C4434">
        <v>11</v>
      </c>
      <c r="D4434">
        <v>2017</v>
      </c>
      <c r="E4434" t="s">
        <v>10</v>
      </c>
      <c r="F4434" t="s">
        <v>12</v>
      </c>
      <c r="G4434" t="s">
        <v>1682</v>
      </c>
      <c r="H4434" t="s">
        <v>14</v>
      </c>
      <c r="I4434" t="s">
        <v>15</v>
      </c>
      <c r="J4434" t="s">
        <v>2257</v>
      </c>
      <c r="K4434" t="s">
        <v>17</v>
      </c>
      <c r="L4434">
        <v>24.1</v>
      </c>
    </row>
    <row r="4435" spans="1:12" x14ac:dyDescent="0.3">
      <c r="A4435" t="s">
        <v>5836</v>
      </c>
      <c r="B4435">
        <v>3</v>
      </c>
      <c r="C4435">
        <v>11</v>
      </c>
      <c r="D4435">
        <v>2017</v>
      </c>
      <c r="E4435" t="s">
        <v>10</v>
      </c>
      <c r="F4435" t="s">
        <v>12</v>
      </c>
      <c r="G4435" t="s">
        <v>1682</v>
      </c>
      <c r="H4435" t="s">
        <v>14</v>
      </c>
      <c r="I4435" t="s">
        <v>15</v>
      </c>
      <c r="J4435" t="s">
        <v>4696</v>
      </c>
      <c r="K4435" t="s">
        <v>26</v>
      </c>
      <c r="L4435">
        <v>8.75</v>
      </c>
    </row>
    <row r="4436" spans="1:12" x14ac:dyDescent="0.3">
      <c r="A4436" t="s">
        <v>5836</v>
      </c>
      <c r="B4436">
        <v>3</v>
      </c>
      <c r="C4436">
        <v>11</v>
      </c>
      <c r="D4436">
        <v>2017</v>
      </c>
      <c r="E4436" t="s">
        <v>10</v>
      </c>
      <c r="F4436" t="s">
        <v>12</v>
      </c>
      <c r="G4436" t="s">
        <v>1682</v>
      </c>
      <c r="H4436" t="s">
        <v>14</v>
      </c>
      <c r="I4436" t="s">
        <v>15</v>
      </c>
      <c r="J4436" t="s">
        <v>5837</v>
      </c>
      <c r="K4436" t="s">
        <v>17</v>
      </c>
      <c r="L4436">
        <v>842.94</v>
      </c>
    </row>
    <row r="4437" spans="1:12" x14ac:dyDescent="0.3">
      <c r="A4437" t="s">
        <v>5838</v>
      </c>
      <c r="B4437">
        <v>3</v>
      </c>
      <c r="C4437">
        <v>5</v>
      </c>
      <c r="D4437">
        <v>2017</v>
      </c>
      <c r="E4437" t="s">
        <v>3214</v>
      </c>
      <c r="F4437" t="s">
        <v>30</v>
      </c>
      <c r="G4437" t="s">
        <v>3716</v>
      </c>
      <c r="H4437" t="s">
        <v>14</v>
      </c>
      <c r="I4437" t="s">
        <v>61</v>
      </c>
      <c r="J4437" t="s">
        <v>1831</v>
      </c>
      <c r="K4437" t="s">
        <v>26</v>
      </c>
      <c r="L4437">
        <v>2.1819999999999999</v>
      </c>
    </row>
    <row r="4438" spans="1:12" x14ac:dyDescent="0.3">
      <c r="A4438" t="s">
        <v>5838</v>
      </c>
      <c r="B4438">
        <v>3</v>
      </c>
      <c r="C4438">
        <v>5</v>
      </c>
      <c r="D4438">
        <v>2017</v>
      </c>
      <c r="E4438" t="s">
        <v>3214</v>
      </c>
      <c r="F4438" t="s">
        <v>30</v>
      </c>
      <c r="G4438" t="s">
        <v>3716</v>
      </c>
      <c r="H4438" t="s">
        <v>14</v>
      </c>
      <c r="I4438" t="s">
        <v>61</v>
      </c>
      <c r="J4438" t="s">
        <v>5839</v>
      </c>
      <c r="K4438" t="s">
        <v>26</v>
      </c>
      <c r="L4438">
        <v>27.384</v>
      </c>
    </row>
    <row r="4439" spans="1:12" x14ac:dyDescent="0.3">
      <c r="A4439" t="s">
        <v>5838</v>
      </c>
      <c r="B4439">
        <v>3</v>
      </c>
      <c r="C4439">
        <v>5</v>
      </c>
      <c r="D4439">
        <v>2017</v>
      </c>
      <c r="E4439" t="s">
        <v>3214</v>
      </c>
      <c r="F4439" t="s">
        <v>30</v>
      </c>
      <c r="G4439" t="s">
        <v>3716</v>
      </c>
      <c r="H4439" t="s">
        <v>14</v>
      </c>
      <c r="I4439" t="s">
        <v>61</v>
      </c>
      <c r="J4439" t="s">
        <v>4145</v>
      </c>
      <c r="K4439" t="s">
        <v>26</v>
      </c>
      <c r="L4439">
        <v>26.405999999999999</v>
      </c>
    </row>
    <row r="4440" spans="1:12" x14ac:dyDescent="0.3">
      <c r="A4440" t="s">
        <v>5840</v>
      </c>
      <c r="B4440">
        <v>27</v>
      </c>
      <c r="C4440">
        <v>12</v>
      </c>
      <c r="D4440">
        <v>2017</v>
      </c>
      <c r="E4440" t="s">
        <v>2798</v>
      </c>
      <c r="F4440" t="s">
        <v>30</v>
      </c>
      <c r="G4440" t="s">
        <v>2268</v>
      </c>
      <c r="H4440" t="s">
        <v>14</v>
      </c>
      <c r="I4440" t="s">
        <v>61</v>
      </c>
      <c r="J4440" t="s">
        <v>3667</v>
      </c>
      <c r="K4440" t="s">
        <v>26</v>
      </c>
      <c r="L4440">
        <v>10.368</v>
      </c>
    </row>
    <row r="4441" spans="1:12" x14ac:dyDescent="0.3">
      <c r="A4441" t="s">
        <v>5840</v>
      </c>
      <c r="B4441">
        <v>27</v>
      </c>
      <c r="C4441">
        <v>12</v>
      </c>
      <c r="D4441">
        <v>2017</v>
      </c>
      <c r="E4441" t="s">
        <v>2798</v>
      </c>
      <c r="F4441" t="s">
        <v>30</v>
      </c>
      <c r="G4441" t="s">
        <v>2268</v>
      </c>
      <c r="H4441" t="s">
        <v>14</v>
      </c>
      <c r="I4441" t="s">
        <v>61</v>
      </c>
      <c r="J4441" t="s">
        <v>2838</v>
      </c>
      <c r="K4441" t="s">
        <v>26</v>
      </c>
      <c r="L4441">
        <v>23.68</v>
      </c>
    </row>
    <row r="4442" spans="1:12" x14ac:dyDescent="0.3">
      <c r="A4442" t="s">
        <v>5841</v>
      </c>
      <c r="B4442">
        <v>22</v>
      </c>
      <c r="C4442">
        <v>7</v>
      </c>
      <c r="D4442">
        <v>2017</v>
      </c>
      <c r="E4442" t="s">
        <v>5842</v>
      </c>
      <c r="F4442" t="s">
        <v>30</v>
      </c>
      <c r="G4442" t="s">
        <v>3959</v>
      </c>
      <c r="H4442" t="s">
        <v>14</v>
      </c>
      <c r="I4442" t="s">
        <v>61</v>
      </c>
      <c r="J4442" t="s">
        <v>2930</v>
      </c>
      <c r="K4442" t="s">
        <v>41</v>
      </c>
      <c r="L4442">
        <v>109.95</v>
      </c>
    </row>
    <row r="4443" spans="1:12" x14ac:dyDescent="0.3">
      <c r="A4443" t="s">
        <v>5841</v>
      </c>
      <c r="B4443">
        <v>22</v>
      </c>
      <c r="C4443">
        <v>7</v>
      </c>
      <c r="D4443">
        <v>2017</v>
      </c>
      <c r="E4443" t="s">
        <v>5842</v>
      </c>
      <c r="F4443" t="s">
        <v>30</v>
      </c>
      <c r="G4443" t="s">
        <v>3959</v>
      </c>
      <c r="H4443" t="s">
        <v>14</v>
      </c>
      <c r="I4443" t="s">
        <v>61</v>
      </c>
      <c r="J4443" t="s">
        <v>5843</v>
      </c>
      <c r="K4443" t="s">
        <v>26</v>
      </c>
      <c r="L4443">
        <v>965.85</v>
      </c>
    </row>
    <row r="4444" spans="1:12" x14ac:dyDescent="0.3">
      <c r="A4444" t="s">
        <v>5841</v>
      </c>
      <c r="B4444">
        <v>22</v>
      </c>
      <c r="C4444">
        <v>7</v>
      </c>
      <c r="D4444">
        <v>2017</v>
      </c>
      <c r="E4444" t="s">
        <v>5842</v>
      </c>
      <c r="F4444" t="s">
        <v>30</v>
      </c>
      <c r="G4444" t="s">
        <v>3959</v>
      </c>
      <c r="H4444" t="s">
        <v>14</v>
      </c>
      <c r="I4444" t="s">
        <v>61</v>
      </c>
      <c r="J4444" t="s">
        <v>5844</v>
      </c>
      <c r="K4444" t="s">
        <v>26</v>
      </c>
      <c r="L4444">
        <v>29.2</v>
      </c>
    </row>
    <row r="4445" spans="1:12" x14ac:dyDescent="0.3">
      <c r="A4445" t="s">
        <v>5841</v>
      </c>
      <c r="B4445">
        <v>22</v>
      </c>
      <c r="C4445">
        <v>7</v>
      </c>
      <c r="D4445">
        <v>2017</v>
      </c>
      <c r="E4445" t="s">
        <v>5842</v>
      </c>
      <c r="F4445" t="s">
        <v>30</v>
      </c>
      <c r="G4445" t="s">
        <v>3959</v>
      </c>
      <c r="H4445" t="s">
        <v>14</v>
      </c>
      <c r="I4445" t="s">
        <v>61</v>
      </c>
      <c r="J4445" t="s">
        <v>3010</v>
      </c>
      <c r="K4445" t="s">
        <v>26</v>
      </c>
      <c r="L4445">
        <v>32.4</v>
      </c>
    </row>
    <row r="4446" spans="1:12" x14ac:dyDescent="0.3">
      <c r="A4446" t="s">
        <v>5845</v>
      </c>
      <c r="B4446">
        <v>16</v>
      </c>
      <c r="C4446">
        <v>11</v>
      </c>
      <c r="D4446">
        <v>2015</v>
      </c>
      <c r="E4446" t="s">
        <v>3740</v>
      </c>
      <c r="F4446" t="s">
        <v>30</v>
      </c>
      <c r="G4446" t="s">
        <v>1574</v>
      </c>
      <c r="H4446" t="s">
        <v>60</v>
      </c>
      <c r="I4446" t="s">
        <v>61</v>
      </c>
      <c r="J4446" t="s">
        <v>4268</v>
      </c>
      <c r="K4446" t="s">
        <v>26</v>
      </c>
      <c r="L4446">
        <v>78.349999999999994</v>
      </c>
    </row>
    <row r="4447" spans="1:12" x14ac:dyDescent="0.3">
      <c r="A4447" t="s">
        <v>5845</v>
      </c>
      <c r="B4447">
        <v>16</v>
      </c>
      <c r="C4447">
        <v>11</v>
      </c>
      <c r="D4447">
        <v>2015</v>
      </c>
      <c r="E4447" t="s">
        <v>3740</v>
      </c>
      <c r="F4447" t="s">
        <v>30</v>
      </c>
      <c r="G4447" t="s">
        <v>1574</v>
      </c>
      <c r="H4447" t="s">
        <v>60</v>
      </c>
      <c r="I4447" t="s">
        <v>61</v>
      </c>
      <c r="J4447" t="s">
        <v>4601</v>
      </c>
      <c r="K4447" t="s">
        <v>26</v>
      </c>
      <c r="L4447">
        <v>31.68</v>
      </c>
    </row>
    <row r="4448" spans="1:12" x14ac:dyDescent="0.3">
      <c r="A4448" t="s">
        <v>5845</v>
      </c>
      <c r="B4448">
        <v>16</v>
      </c>
      <c r="C4448">
        <v>11</v>
      </c>
      <c r="D4448">
        <v>2015</v>
      </c>
      <c r="E4448" t="s">
        <v>3740</v>
      </c>
      <c r="F4448" t="s">
        <v>30</v>
      </c>
      <c r="G4448" t="s">
        <v>1574</v>
      </c>
      <c r="H4448" t="s">
        <v>60</v>
      </c>
      <c r="I4448" t="s">
        <v>61</v>
      </c>
      <c r="J4448" t="s">
        <v>99</v>
      </c>
      <c r="K4448" t="s">
        <v>26</v>
      </c>
      <c r="L4448">
        <v>29.12</v>
      </c>
    </row>
    <row r="4449" spans="1:12" x14ac:dyDescent="0.3">
      <c r="A4449" t="s">
        <v>5845</v>
      </c>
      <c r="B4449">
        <v>16</v>
      </c>
      <c r="C4449">
        <v>11</v>
      </c>
      <c r="D4449">
        <v>2015</v>
      </c>
      <c r="E4449" t="s">
        <v>3740</v>
      </c>
      <c r="F4449" t="s">
        <v>30</v>
      </c>
      <c r="G4449" t="s">
        <v>1574</v>
      </c>
      <c r="H4449" t="s">
        <v>60</v>
      </c>
      <c r="I4449" t="s">
        <v>61</v>
      </c>
      <c r="J4449" t="s">
        <v>852</v>
      </c>
      <c r="K4449" t="s">
        <v>26</v>
      </c>
      <c r="L4449">
        <v>169.45</v>
      </c>
    </row>
    <row r="4450" spans="1:12" x14ac:dyDescent="0.3">
      <c r="A4450" t="s">
        <v>5846</v>
      </c>
      <c r="B4450">
        <v>19</v>
      </c>
      <c r="C4450">
        <v>6</v>
      </c>
      <c r="D4450">
        <v>2016</v>
      </c>
      <c r="E4450" t="s">
        <v>3194</v>
      </c>
      <c r="F4450" t="s">
        <v>30</v>
      </c>
      <c r="G4450" t="s">
        <v>672</v>
      </c>
      <c r="H4450" t="s">
        <v>14</v>
      </c>
      <c r="I4450" t="s">
        <v>24</v>
      </c>
      <c r="J4450" t="s">
        <v>1550</v>
      </c>
      <c r="K4450" t="s">
        <v>17</v>
      </c>
      <c r="L4450">
        <v>12.56</v>
      </c>
    </row>
    <row r="4451" spans="1:12" x14ac:dyDescent="0.3">
      <c r="A4451" t="s">
        <v>5846</v>
      </c>
      <c r="B4451">
        <v>19</v>
      </c>
      <c r="C4451">
        <v>6</v>
      </c>
      <c r="D4451">
        <v>2016</v>
      </c>
      <c r="E4451" t="s">
        <v>3194</v>
      </c>
      <c r="F4451" t="s">
        <v>30</v>
      </c>
      <c r="G4451" t="s">
        <v>672</v>
      </c>
      <c r="H4451" t="s">
        <v>14</v>
      </c>
      <c r="I4451" t="s">
        <v>24</v>
      </c>
      <c r="J4451" t="s">
        <v>3388</v>
      </c>
      <c r="K4451" t="s">
        <v>26</v>
      </c>
      <c r="L4451">
        <v>6.48</v>
      </c>
    </row>
    <row r="4452" spans="1:12" x14ac:dyDescent="0.3">
      <c r="A4452" t="s">
        <v>5846</v>
      </c>
      <c r="B4452">
        <v>19</v>
      </c>
      <c r="C4452">
        <v>6</v>
      </c>
      <c r="D4452">
        <v>2016</v>
      </c>
      <c r="E4452" t="s">
        <v>3194</v>
      </c>
      <c r="F4452" t="s">
        <v>30</v>
      </c>
      <c r="G4452" t="s">
        <v>672</v>
      </c>
      <c r="H4452" t="s">
        <v>14</v>
      </c>
      <c r="I4452" t="s">
        <v>24</v>
      </c>
      <c r="J4452" t="s">
        <v>1827</v>
      </c>
      <c r="K4452" t="s">
        <v>26</v>
      </c>
      <c r="L4452">
        <v>186.69</v>
      </c>
    </row>
    <row r="4453" spans="1:12" x14ac:dyDescent="0.3">
      <c r="A4453" t="s">
        <v>5847</v>
      </c>
      <c r="B4453">
        <v>4</v>
      </c>
      <c r="C4453">
        <v>7</v>
      </c>
      <c r="D4453">
        <v>2017</v>
      </c>
      <c r="E4453" t="s">
        <v>5212</v>
      </c>
      <c r="F4453" t="s">
        <v>119</v>
      </c>
      <c r="G4453" t="s">
        <v>5548</v>
      </c>
      <c r="H4453" t="s">
        <v>14</v>
      </c>
      <c r="I4453" t="s">
        <v>24</v>
      </c>
      <c r="J4453" t="s">
        <v>1515</v>
      </c>
      <c r="K4453" t="s">
        <v>17</v>
      </c>
      <c r="L4453">
        <v>25.4</v>
      </c>
    </row>
    <row r="4454" spans="1:12" x14ac:dyDescent="0.3">
      <c r="A4454" t="s">
        <v>5847</v>
      </c>
      <c r="B4454">
        <v>4</v>
      </c>
      <c r="C4454">
        <v>7</v>
      </c>
      <c r="D4454">
        <v>2017</v>
      </c>
      <c r="E4454" t="s">
        <v>5212</v>
      </c>
      <c r="F4454" t="s">
        <v>119</v>
      </c>
      <c r="G4454" t="s">
        <v>5548</v>
      </c>
      <c r="H4454" t="s">
        <v>14</v>
      </c>
      <c r="I4454" t="s">
        <v>24</v>
      </c>
      <c r="J4454" t="s">
        <v>5849</v>
      </c>
      <c r="K4454" t="s">
        <v>26</v>
      </c>
      <c r="L4454">
        <v>43.96</v>
      </c>
    </row>
    <row r="4455" spans="1:12" x14ac:dyDescent="0.3">
      <c r="A4455" t="s">
        <v>5847</v>
      </c>
      <c r="B4455">
        <v>4</v>
      </c>
      <c r="C4455">
        <v>7</v>
      </c>
      <c r="D4455">
        <v>2017</v>
      </c>
      <c r="E4455" t="s">
        <v>5212</v>
      </c>
      <c r="F4455" t="s">
        <v>119</v>
      </c>
      <c r="G4455" t="s">
        <v>5548</v>
      </c>
      <c r="H4455" t="s">
        <v>14</v>
      </c>
      <c r="I4455" t="s">
        <v>24</v>
      </c>
      <c r="J4455" t="s">
        <v>2339</v>
      </c>
      <c r="K4455" t="s">
        <v>17</v>
      </c>
      <c r="L4455">
        <v>1279.165</v>
      </c>
    </row>
    <row r="4456" spans="1:12" x14ac:dyDescent="0.3">
      <c r="A4456" t="s">
        <v>5847</v>
      </c>
      <c r="B4456">
        <v>4</v>
      </c>
      <c r="C4456">
        <v>7</v>
      </c>
      <c r="D4456">
        <v>2017</v>
      </c>
      <c r="E4456" t="s">
        <v>5212</v>
      </c>
      <c r="F4456" t="s">
        <v>119</v>
      </c>
      <c r="G4456" t="s">
        <v>5548</v>
      </c>
      <c r="H4456" t="s">
        <v>14</v>
      </c>
      <c r="I4456" t="s">
        <v>24</v>
      </c>
      <c r="J4456" t="s">
        <v>2043</v>
      </c>
      <c r="K4456" t="s">
        <v>26</v>
      </c>
      <c r="L4456">
        <v>27.92</v>
      </c>
    </row>
    <row r="4457" spans="1:12" x14ac:dyDescent="0.3">
      <c r="A4457" t="s">
        <v>5850</v>
      </c>
      <c r="B4457">
        <v>3</v>
      </c>
      <c r="C4457">
        <v>9</v>
      </c>
      <c r="D4457">
        <v>2016</v>
      </c>
      <c r="E4457" t="s">
        <v>250</v>
      </c>
      <c r="F4457" t="s">
        <v>30</v>
      </c>
      <c r="G4457" t="s">
        <v>2226</v>
      </c>
      <c r="H4457" t="s">
        <v>60</v>
      </c>
      <c r="I4457" t="s">
        <v>24</v>
      </c>
      <c r="J4457" t="s">
        <v>1119</v>
      </c>
      <c r="K4457" t="s">
        <v>17</v>
      </c>
      <c r="L4457">
        <v>129.56800000000001</v>
      </c>
    </row>
    <row r="4458" spans="1:12" x14ac:dyDescent="0.3">
      <c r="A4458" t="s">
        <v>5850</v>
      </c>
      <c r="B4458">
        <v>3</v>
      </c>
      <c r="C4458">
        <v>9</v>
      </c>
      <c r="D4458">
        <v>2016</v>
      </c>
      <c r="E4458" t="s">
        <v>250</v>
      </c>
      <c r="F4458" t="s">
        <v>30</v>
      </c>
      <c r="G4458" t="s">
        <v>2226</v>
      </c>
      <c r="H4458" t="s">
        <v>60</v>
      </c>
      <c r="I4458" t="s">
        <v>24</v>
      </c>
      <c r="J4458" t="s">
        <v>383</v>
      </c>
      <c r="K4458" t="s">
        <v>26</v>
      </c>
      <c r="L4458">
        <v>6.3680000000000003</v>
      </c>
    </row>
    <row r="4459" spans="1:12" x14ac:dyDescent="0.3">
      <c r="A4459" t="s">
        <v>5851</v>
      </c>
      <c r="B4459">
        <v>7</v>
      </c>
      <c r="C4459">
        <v>8</v>
      </c>
      <c r="D4459">
        <v>2018</v>
      </c>
      <c r="E4459" t="s">
        <v>4643</v>
      </c>
      <c r="F4459" t="s">
        <v>30</v>
      </c>
      <c r="G4459" t="s">
        <v>2748</v>
      </c>
      <c r="H4459" t="s">
        <v>14</v>
      </c>
      <c r="I4459" t="s">
        <v>24</v>
      </c>
      <c r="J4459" t="s">
        <v>3634</v>
      </c>
      <c r="K4459" t="s">
        <v>26</v>
      </c>
      <c r="L4459">
        <v>244.55</v>
      </c>
    </row>
    <row r="4460" spans="1:12" x14ac:dyDescent="0.3">
      <c r="A4460" t="s">
        <v>5852</v>
      </c>
      <c r="B4460">
        <v>13</v>
      </c>
      <c r="C4460">
        <v>3</v>
      </c>
      <c r="D4460">
        <v>2018</v>
      </c>
      <c r="E4460" t="s">
        <v>1122</v>
      </c>
      <c r="F4460" t="s">
        <v>30</v>
      </c>
      <c r="G4460" t="s">
        <v>2111</v>
      </c>
      <c r="H4460" t="s">
        <v>14</v>
      </c>
      <c r="I4460" t="s">
        <v>24</v>
      </c>
      <c r="J4460" t="s">
        <v>1307</v>
      </c>
      <c r="K4460" t="s">
        <v>26</v>
      </c>
      <c r="L4460">
        <v>1332.4960000000001</v>
      </c>
    </row>
    <row r="4461" spans="1:12" x14ac:dyDescent="0.3">
      <c r="A4461" t="s">
        <v>5853</v>
      </c>
      <c r="B4461">
        <v>28</v>
      </c>
      <c r="C4461">
        <v>9</v>
      </c>
      <c r="D4461">
        <v>2018</v>
      </c>
      <c r="E4461" t="s">
        <v>920</v>
      </c>
      <c r="F4461" t="s">
        <v>119</v>
      </c>
      <c r="G4461" t="s">
        <v>1734</v>
      </c>
      <c r="H4461" t="s">
        <v>60</v>
      </c>
      <c r="I4461" t="s">
        <v>24</v>
      </c>
      <c r="J4461" t="s">
        <v>1461</v>
      </c>
      <c r="K4461" t="s">
        <v>17</v>
      </c>
      <c r="L4461">
        <v>32.776000000000003</v>
      </c>
    </row>
    <row r="4462" spans="1:12" x14ac:dyDescent="0.3">
      <c r="A4462" t="s">
        <v>5853</v>
      </c>
      <c r="B4462">
        <v>28</v>
      </c>
      <c r="C4462">
        <v>9</v>
      </c>
      <c r="D4462">
        <v>2018</v>
      </c>
      <c r="E4462" t="s">
        <v>920</v>
      </c>
      <c r="F4462" t="s">
        <v>119</v>
      </c>
      <c r="G4462" t="s">
        <v>1734</v>
      </c>
      <c r="H4462" t="s">
        <v>60</v>
      </c>
      <c r="I4462" t="s">
        <v>24</v>
      </c>
      <c r="J4462" t="s">
        <v>600</v>
      </c>
      <c r="K4462" t="s">
        <v>26</v>
      </c>
      <c r="L4462">
        <v>147.184</v>
      </c>
    </row>
    <row r="4463" spans="1:12" x14ac:dyDescent="0.3">
      <c r="A4463" t="s">
        <v>5853</v>
      </c>
      <c r="B4463">
        <v>28</v>
      </c>
      <c r="C4463">
        <v>9</v>
      </c>
      <c r="D4463">
        <v>2018</v>
      </c>
      <c r="E4463" t="s">
        <v>920</v>
      </c>
      <c r="F4463" t="s">
        <v>119</v>
      </c>
      <c r="G4463" t="s">
        <v>1734</v>
      </c>
      <c r="H4463" t="s">
        <v>60</v>
      </c>
      <c r="I4463" t="s">
        <v>24</v>
      </c>
      <c r="J4463" t="s">
        <v>469</v>
      </c>
      <c r="K4463" t="s">
        <v>41</v>
      </c>
      <c r="L4463">
        <v>54.384</v>
      </c>
    </row>
    <row r="4464" spans="1:12" x14ac:dyDescent="0.3">
      <c r="A4464" t="s">
        <v>5853</v>
      </c>
      <c r="B4464">
        <v>28</v>
      </c>
      <c r="C4464">
        <v>9</v>
      </c>
      <c r="D4464">
        <v>2018</v>
      </c>
      <c r="E4464" t="s">
        <v>920</v>
      </c>
      <c r="F4464" t="s">
        <v>119</v>
      </c>
      <c r="G4464" t="s">
        <v>1734</v>
      </c>
      <c r="H4464" t="s">
        <v>60</v>
      </c>
      <c r="I4464" t="s">
        <v>24</v>
      </c>
      <c r="J4464" t="s">
        <v>3827</v>
      </c>
      <c r="K4464" t="s">
        <v>26</v>
      </c>
      <c r="L4464">
        <v>76.775999999999996</v>
      </c>
    </row>
    <row r="4465" spans="1:12" x14ac:dyDescent="0.3">
      <c r="A4465" t="s">
        <v>5853</v>
      </c>
      <c r="B4465">
        <v>28</v>
      </c>
      <c r="C4465">
        <v>9</v>
      </c>
      <c r="D4465">
        <v>2018</v>
      </c>
      <c r="E4465" t="s">
        <v>920</v>
      </c>
      <c r="F4465" t="s">
        <v>119</v>
      </c>
      <c r="G4465" t="s">
        <v>1734</v>
      </c>
      <c r="H4465" t="s">
        <v>60</v>
      </c>
      <c r="I4465" t="s">
        <v>24</v>
      </c>
      <c r="J4465" t="s">
        <v>5854</v>
      </c>
      <c r="K4465" t="s">
        <v>26</v>
      </c>
      <c r="L4465">
        <v>14.352</v>
      </c>
    </row>
    <row r="4466" spans="1:12" x14ac:dyDescent="0.3">
      <c r="A4466" t="s">
        <v>5853</v>
      </c>
      <c r="B4466">
        <v>28</v>
      </c>
      <c r="C4466">
        <v>9</v>
      </c>
      <c r="D4466">
        <v>2018</v>
      </c>
      <c r="E4466" t="s">
        <v>920</v>
      </c>
      <c r="F4466" t="s">
        <v>119</v>
      </c>
      <c r="G4466" t="s">
        <v>1734</v>
      </c>
      <c r="H4466" t="s">
        <v>60</v>
      </c>
      <c r="I4466" t="s">
        <v>24</v>
      </c>
      <c r="J4466" t="s">
        <v>500</v>
      </c>
      <c r="K4466" t="s">
        <v>26</v>
      </c>
      <c r="L4466">
        <v>209.792</v>
      </c>
    </row>
    <row r="4467" spans="1:12" x14ac:dyDescent="0.3">
      <c r="A4467" t="s">
        <v>5855</v>
      </c>
      <c r="B4467">
        <v>7</v>
      </c>
      <c r="C4467">
        <v>8</v>
      </c>
      <c r="D4467">
        <v>2016</v>
      </c>
      <c r="E4467" t="s">
        <v>5856</v>
      </c>
      <c r="F4467" t="s">
        <v>30</v>
      </c>
      <c r="G4467" t="s">
        <v>2341</v>
      </c>
      <c r="H4467" t="s">
        <v>23</v>
      </c>
      <c r="I4467" t="s">
        <v>24</v>
      </c>
      <c r="J4467" t="s">
        <v>2704</v>
      </c>
      <c r="K4467" t="s">
        <v>26</v>
      </c>
      <c r="L4467">
        <v>3.3039999999999998</v>
      </c>
    </row>
    <row r="4468" spans="1:12" x14ac:dyDescent="0.3">
      <c r="A4468" t="s">
        <v>5857</v>
      </c>
      <c r="B4468">
        <v>24</v>
      </c>
      <c r="C4468">
        <v>11</v>
      </c>
      <c r="D4468">
        <v>2018</v>
      </c>
      <c r="E4468" t="s">
        <v>594</v>
      </c>
      <c r="F4468" t="s">
        <v>30</v>
      </c>
      <c r="G4468" t="s">
        <v>3796</v>
      </c>
      <c r="H4468" t="s">
        <v>14</v>
      </c>
      <c r="I4468" t="s">
        <v>90</v>
      </c>
      <c r="J4468" t="s">
        <v>2503</v>
      </c>
      <c r="K4468" t="s">
        <v>26</v>
      </c>
      <c r="L4468">
        <v>16.38</v>
      </c>
    </row>
    <row r="4469" spans="1:12" x14ac:dyDescent="0.3">
      <c r="A4469" t="s">
        <v>5857</v>
      </c>
      <c r="B4469">
        <v>24</v>
      </c>
      <c r="C4469">
        <v>11</v>
      </c>
      <c r="D4469">
        <v>2018</v>
      </c>
      <c r="E4469" t="s">
        <v>594</v>
      </c>
      <c r="F4469" t="s">
        <v>30</v>
      </c>
      <c r="G4469" t="s">
        <v>3796</v>
      </c>
      <c r="H4469" t="s">
        <v>14</v>
      </c>
      <c r="I4469" t="s">
        <v>90</v>
      </c>
      <c r="J4469" t="s">
        <v>2871</v>
      </c>
      <c r="K4469" t="s">
        <v>26</v>
      </c>
      <c r="L4469">
        <v>167.96</v>
      </c>
    </row>
    <row r="4470" spans="1:12" x14ac:dyDescent="0.3">
      <c r="A4470" t="s">
        <v>5857</v>
      </c>
      <c r="B4470">
        <v>24</v>
      </c>
      <c r="C4470">
        <v>11</v>
      </c>
      <c r="D4470">
        <v>2018</v>
      </c>
      <c r="E4470" t="s">
        <v>594</v>
      </c>
      <c r="F4470" t="s">
        <v>30</v>
      </c>
      <c r="G4470" t="s">
        <v>3796</v>
      </c>
      <c r="H4470" t="s">
        <v>14</v>
      </c>
      <c r="I4470" t="s">
        <v>90</v>
      </c>
      <c r="J4470" t="s">
        <v>4168</v>
      </c>
      <c r="K4470" t="s">
        <v>17</v>
      </c>
      <c r="L4470">
        <v>321.56799999999998</v>
      </c>
    </row>
    <row r="4471" spans="1:12" x14ac:dyDescent="0.3">
      <c r="A4471" t="s">
        <v>5857</v>
      </c>
      <c r="B4471">
        <v>24</v>
      </c>
      <c r="C4471">
        <v>11</v>
      </c>
      <c r="D4471">
        <v>2018</v>
      </c>
      <c r="E4471" t="s">
        <v>594</v>
      </c>
      <c r="F4471" t="s">
        <v>30</v>
      </c>
      <c r="G4471" t="s">
        <v>3796</v>
      </c>
      <c r="H4471" t="s">
        <v>14</v>
      </c>
      <c r="I4471" t="s">
        <v>90</v>
      </c>
      <c r="J4471" t="s">
        <v>3667</v>
      </c>
      <c r="K4471" t="s">
        <v>26</v>
      </c>
      <c r="L4471">
        <v>12.96</v>
      </c>
    </row>
    <row r="4472" spans="1:12" x14ac:dyDescent="0.3">
      <c r="A4472" t="s">
        <v>5858</v>
      </c>
      <c r="B4472">
        <v>8</v>
      </c>
      <c r="C4472">
        <v>5</v>
      </c>
      <c r="D4472">
        <v>2018</v>
      </c>
      <c r="E4472" t="s">
        <v>3208</v>
      </c>
      <c r="F4472" t="s">
        <v>30</v>
      </c>
      <c r="G4472" t="s">
        <v>845</v>
      </c>
      <c r="H4472" t="s">
        <v>23</v>
      </c>
      <c r="I4472" t="s">
        <v>90</v>
      </c>
      <c r="J4472" t="s">
        <v>5083</v>
      </c>
      <c r="K4472" t="s">
        <v>17</v>
      </c>
      <c r="L4472">
        <v>128.05799999999999</v>
      </c>
    </row>
    <row r="4473" spans="1:12" x14ac:dyDescent="0.3">
      <c r="A4473" t="s">
        <v>5859</v>
      </c>
      <c r="B4473">
        <v>29</v>
      </c>
      <c r="C4473">
        <v>9</v>
      </c>
      <c r="D4473">
        <v>2018</v>
      </c>
      <c r="E4473" t="s">
        <v>1697</v>
      </c>
      <c r="F4473" t="s">
        <v>930</v>
      </c>
      <c r="G4473" t="s">
        <v>428</v>
      </c>
      <c r="H4473" t="s">
        <v>60</v>
      </c>
      <c r="I4473" t="s">
        <v>90</v>
      </c>
      <c r="J4473" t="s">
        <v>3705</v>
      </c>
      <c r="K4473" t="s">
        <v>17</v>
      </c>
      <c r="L4473">
        <v>63.686</v>
      </c>
    </row>
    <row r="4474" spans="1:12" x14ac:dyDescent="0.3">
      <c r="A4474" t="s">
        <v>5859</v>
      </c>
      <c r="B4474">
        <v>29</v>
      </c>
      <c r="C4474">
        <v>9</v>
      </c>
      <c r="D4474">
        <v>2018</v>
      </c>
      <c r="E4474" t="s">
        <v>1697</v>
      </c>
      <c r="F4474" t="s">
        <v>930</v>
      </c>
      <c r="G4474" t="s">
        <v>428</v>
      </c>
      <c r="H4474" t="s">
        <v>60</v>
      </c>
      <c r="I4474" t="s">
        <v>90</v>
      </c>
      <c r="J4474" t="s">
        <v>1155</v>
      </c>
      <c r="K4474" t="s">
        <v>41</v>
      </c>
      <c r="L4474">
        <v>239.976</v>
      </c>
    </row>
    <row r="4475" spans="1:12" x14ac:dyDescent="0.3">
      <c r="A4475" t="s">
        <v>5859</v>
      </c>
      <c r="B4475">
        <v>29</v>
      </c>
      <c r="C4475">
        <v>9</v>
      </c>
      <c r="D4475">
        <v>2018</v>
      </c>
      <c r="E4475" t="s">
        <v>1697</v>
      </c>
      <c r="F4475" t="s">
        <v>930</v>
      </c>
      <c r="G4475" t="s">
        <v>428</v>
      </c>
      <c r="H4475" t="s">
        <v>60</v>
      </c>
      <c r="I4475" t="s">
        <v>90</v>
      </c>
      <c r="J4475" t="s">
        <v>5860</v>
      </c>
      <c r="K4475" t="s">
        <v>17</v>
      </c>
      <c r="L4475">
        <v>344.22</v>
      </c>
    </row>
    <row r="4476" spans="1:12" x14ac:dyDescent="0.3">
      <c r="A4476" t="s">
        <v>5859</v>
      </c>
      <c r="B4476">
        <v>29</v>
      </c>
      <c r="C4476">
        <v>9</v>
      </c>
      <c r="D4476">
        <v>2018</v>
      </c>
      <c r="E4476" t="s">
        <v>1697</v>
      </c>
      <c r="F4476" t="s">
        <v>930</v>
      </c>
      <c r="G4476" t="s">
        <v>428</v>
      </c>
      <c r="H4476" t="s">
        <v>60</v>
      </c>
      <c r="I4476" t="s">
        <v>90</v>
      </c>
      <c r="J4476" t="s">
        <v>4021</v>
      </c>
      <c r="K4476" t="s">
        <v>26</v>
      </c>
      <c r="L4476">
        <v>15.552</v>
      </c>
    </row>
    <row r="4477" spans="1:12" x14ac:dyDescent="0.3">
      <c r="A4477" t="s">
        <v>5859</v>
      </c>
      <c r="B4477">
        <v>29</v>
      </c>
      <c r="C4477">
        <v>9</v>
      </c>
      <c r="D4477">
        <v>2018</v>
      </c>
      <c r="E4477" t="s">
        <v>1697</v>
      </c>
      <c r="F4477" t="s">
        <v>930</v>
      </c>
      <c r="G4477" t="s">
        <v>428</v>
      </c>
      <c r="H4477" t="s">
        <v>60</v>
      </c>
      <c r="I4477" t="s">
        <v>90</v>
      </c>
      <c r="J4477" t="s">
        <v>4878</v>
      </c>
      <c r="K4477" t="s">
        <v>17</v>
      </c>
      <c r="L4477">
        <v>21.248000000000001</v>
      </c>
    </row>
    <row r="4478" spans="1:12" x14ac:dyDescent="0.3">
      <c r="A4478" t="s">
        <v>5859</v>
      </c>
      <c r="B4478">
        <v>29</v>
      </c>
      <c r="C4478">
        <v>9</v>
      </c>
      <c r="D4478">
        <v>2018</v>
      </c>
      <c r="E4478" t="s">
        <v>1697</v>
      </c>
      <c r="F4478" t="s">
        <v>930</v>
      </c>
      <c r="G4478" t="s">
        <v>428</v>
      </c>
      <c r="H4478" t="s">
        <v>60</v>
      </c>
      <c r="I4478" t="s">
        <v>90</v>
      </c>
      <c r="J4478" t="s">
        <v>5506</v>
      </c>
      <c r="K4478" t="s">
        <v>26</v>
      </c>
      <c r="L4478">
        <v>8.4480000000000004</v>
      </c>
    </row>
    <row r="4479" spans="1:12" x14ac:dyDescent="0.3">
      <c r="A4479" t="s">
        <v>5861</v>
      </c>
      <c r="B4479">
        <v>22</v>
      </c>
      <c r="C4479">
        <v>10</v>
      </c>
      <c r="D4479">
        <v>2018</v>
      </c>
      <c r="E4479" t="s">
        <v>3620</v>
      </c>
      <c r="F4479" t="s">
        <v>930</v>
      </c>
      <c r="G4479" t="s">
        <v>2380</v>
      </c>
      <c r="H4479" t="s">
        <v>14</v>
      </c>
      <c r="I4479" t="s">
        <v>61</v>
      </c>
      <c r="J4479" t="s">
        <v>5862</v>
      </c>
      <c r="K4479" t="s">
        <v>26</v>
      </c>
      <c r="L4479">
        <v>333.09</v>
      </c>
    </row>
    <row r="4480" spans="1:12" x14ac:dyDescent="0.3">
      <c r="A4480" t="s">
        <v>5861</v>
      </c>
      <c r="B4480">
        <v>22</v>
      </c>
      <c r="C4480">
        <v>10</v>
      </c>
      <c r="D4480">
        <v>2018</v>
      </c>
      <c r="E4480" t="s">
        <v>3620</v>
      </c>
      <c r="F4480" t="s">
        <v>930</v>
      </c>
      <c r="G4480" t="s">
        <v>2380</v>
      </c>
      <c r="H4480" t="s">
        <v>14</v>
      </c>
      <c r="I4480" t="s">
        <v>61</v>
      </c>
      <c r="J4480" t="s">
        <v>631</v>
      </c>
      <c r="K4480" t="s">
        <v>17</v>
      </c>
      <c r="L4480">
        <v>248.98</v>
      </c>
    </row>
    <row r="4481" spans="1:12" x14ac:dyDescent="0.3">
      <c r="A4481" t="s">
        <v>5863</v>
      </c>
      <c r="B4481">
        <v>24</v>
      </c>
      <c r="C4481">
        <v>3</v>
      </c>
      <c r="D4481">
        <v>2015</v>
      </c>
      <c r="E4481" t="s">
        <v>5864</v>
      </c>
      <c r="F4481" t="s">
        <v>30</v>
      </c>
      <c r="G4481" t="s">
        <v>1854</v>
      </c>
      <c r="H4481" t="s">
        <v>14</v>
      </c>
      <c r="I4481" t="s">
        <v>90</v>
      </c>
      <c r="J4481" t="s">
        <v>5865</v>
      </c>
      <c r="K4481" t="s">
        <v>26</v>
      </c>
      <c r="L4481">
        <v>24.9</v>
      </c>
    </row>
    <row r="4482" spans="1:12" x14ac:dyDescent="0.3">
      <c r="A4482" t="s">
        <v>5866</v>
      </c>
      <c r="B4482">
        <v>3</v>
      </c>
      <c r="C4482">
        <v>11</v>
      </c>
      <c r="D4482">
        <v>2017</v>
      </c>
      <c r="E4482" t="s">
        <v>10</v>
      </c>
      <c r="F4482" t="s">
        <v>30</v>
      </c>
      <c r="G4482" t="s">
        <v>1203</v>
      </c>
      <c r="H4482" t="s">
        <v>14</v>
      </c>
      <c r="I4482" t="s">
        <v>24</v>
      </c>
      <c r="J4482" t="s">
        <v>2489</v>
      </c>
      <c r="K4482" t="s">
        <v>26</v>
      </c>
      <c r="L4482">
        <v>15.26</v>
      </c>
    </row>
    <row r="4483" spans="1:12" x14ac:dyDescent="0.3">
      <c r="A4483" t="s">
        <v>5866</v>
      </c>
      <c r="B4483">
        <v>3</v>
      </c>
      <c r="C4483">
        <v>11</v>
      </c>
      <c r="D4483">
        <v>2017</v>
      </c>
      <c r="E4483" t="s">
        <v>10</v>
      </c>
      <c r="F4483" t="s">
        <v>30</v>
      </c>
      <c r="G4483" t="s">
        <v>1203</v>
      </c>
      <c r="H4483" t="s">
        <v>14</v>
      </c>
      <c r="I4483" t="s">
        <v>24</v>
      </c>
      <c r="J4483" t="s">
        <v>5800</v>
      </c>
      <c r="K4483" t="s">
        <v>26</v>
      </c>
      <c r="L4483">
        <v>43.32</v>
      </c>
    </row>
    <row r="4484" spans="1:12" x14ac:dyDescent="0.3">
      <c r="A4484" t="s">
        <v>5866</v>
      </c>
      <c r="B4484">
        <v>3</v>
      </c>
      <c r="C4484">
        <v>11</v>
      </c>
      <c r="D4484">
        <v>2017</v>
      </c>
      <c r="E4484" t="s">
        <v>10</v>
      </c>
      <c r="F4484" t="s">
        <v>30</v>
      </c>
      <c r="G4484" t="s">
        <v>1203</v>
      </c>
      <c r="H4484" t="s">
        <v>14</v>
      </c>
      <c r="I4484" t="s">
        <v>24</v>
      </c>
      <c r="J4484" t="s">
        <v>346</v>
      </c>
      <c r="K4484" t="s">
        <v>26</v>
      </c>
      <c r="L4484">
        <v>43.584000000000003</v>
      </c>
    </row>
    <row r="4485" spans="1:12" x14ac:dyDescent="0.3">
      <c r="A4485" t="s">
        <v>5866</v>
      </c>
      <c r="B4485">
        <v>3</v>
      </c>
      <c r="C4485">
        <v>11</v>
      </c>
      <c r="D4485">
        <v>2017</v>
      </c>
      <c r="E4485" t="s">
        <v>10</v>
      </c>
      <c r="F4485" t="s">
        <v>30</v>
      </c>
      <c r="G4485" t="s">
        <v>1203</v>
      </c>
      <c r="H4485" t="s">
        <v>14</v>
      </c>
      <c r="I4485" t="s">
        <v>24</v>
      </c>
      <c r="J4485" t="s">
        <v>5867</v>
      </c>
      <c r="K4485" t="s">
        <v>26</v>
      </c>
      <c r="L4485">
        <v>116.28</v>
      </c>
    </row>
    <row r="4486" spans="1:12" x14ac:dyDescent="0.3">
      <c r="A4486" t="s">
        <v>5866</v>
      </c>
      <c r="B4486">
        <v>3</v>
      </c>
      <c r="C4486">
        <v>11</v>
      </c>
      <c r="D4486">
        <v>2017</v>
      </c>
      <c r="E4486" t="s">
        <v>10</v>
      </c>
      <c r="F4486" t="s">
        <v>30</v>
      </c>
      <c r="G4486" t="s">
        <v>1203</v>
      </c>
      <c r="H4486" t="s">
        <v>14</v>
      </c>
      <c r="I4486" t="s">
        <v>24</v>
      </c>
      <c r="J4486" t="s">
        <v>2039</v>
      </c>
      <c r="K4486" t="s">
        <v>26</v>
      </c>
      <c r="L4486">
        <v>9.2959999999999994</v>
      </c>
    </row>
    <row r="4487" spans="1:12" x14ac:dyDescent="0.3">
      <c r="A4487" t="s">
        <v>5866</v>
      </c>
      <c r="B4487">
        <v>3</v>
      </c>
      <c r="C4487">
        <v>11</v>
      </c>
      <c r="D4487">
        <v>2017</v>
      </c>
      <c r="E4487" t="s">
        <v>10</v>
      </c>
      <c r="F4487" t="s">
        <v>30</v>
      </c>
      <c r="G4487" t="s">
        <v>1203</v>
      </c>
      <c r="H4487" t="s">
        <v>14</v>
      </c>
      <c r="I4487" t="s">
        <v>24</v>
      </c>
      <c r="J4487" t="s">
        <v>3787</v>
      </c>
      <c r="K4487" t="s">
        <v>26</v>
      </c>
      <c r="L4487">
        <v>19.440000000000001</v>
      </c>
    </row>
    <row r="4488" spans="1:12" x14ac:dyDescent="0.3">
      <c r="A4488" t="s">
        <v>5866</v>
      </c>
      <c r="B4488">
        <v>3</v>
      </c>
      <c r="C4488">
        <v>11</v>
      </c>
      <c r="D4488">
        <v>2017</v>
      </c>
      <c r="E4488" t="s">
        <v>10</v>
      </c>
      <c r="F4488" t="s">
        <v>30</v>
      </c>
      <c r="G4488" t="s">
        <v>1203</v>
      </c>
      <c r="H4488" t="s">
        <v>14</v>
      </c>
      <c r="I4488" t="s">
        <v>24</v>
      </c>
      <c r="J4488" t="s">
        <v>3263</v>
      </c>
      <c r="K4488" t="s">
        <v>26</v>
      </c>
      <c r="L4488">
        <v>314.55</v>
      </c>
    </row>
    <row r="4489" spans="1:12" x14ac:dyDescent="0.3">
      <c r="A4489" t="s">
        <v>5868</v>
      </c>
      <c r="B4489">
        <v>5</v>
      </c>
      <c r="C4489">
        <v>9</v>
      </c>
      <c r="D4489">
        <v>2016</v>
      </c>
      <c r="E4489" t="s">
        <v>4585</v>
      </c>
      <c r="F4489" t="s">
        <v>30</v>
      </c>
      <c r="G4489" t="s">
        <v>2553</v>
      </c>
      <c r="H4489" t="s">
        <v>60</v>
      </c>
      <c r="I4489" t="s">
        <v>61</v>
      </c>
      <c r="J4489" t="s">
        <v>5046</v>
      </c>
      <c r="K4489" t="s">
        <v>26</v>
      </c>
      <c r="L4489">
        <v>16.27</v>
      </c>
    </row>
    <row r="4490" spans="1:12" x14ac:dyDescent="0.3">
      <c r="A4490" t="s">
        <v>5868</v>
      </c>
      <c r="B4490">
        <v>5</v>
      </c>
      <c r="C4490">
        <v>9</v>
      </c>
      <c r="D4490">
        <v>2016</v>
      </c>
      <c r="E4490" t="s">
        <v>4585</v>
      </c>
      <c r="F4490" t="s">
        <v>30</v>
      </c>
      <c r="G4490" t="s">
        <v>2553</v>
      </c>
      <c r="H4490" t="s">
        <v>60</v>
      </c>
      <c r="I4490" t="s">
        <v>61</v>
      </c>
      <c r="J4490" t="s">
        <v>4957</v>
      </c>
      <c r="K4490" t="s">
        <v>26</v>
      </c>
      <c r="L4490">
        <v>69.12</v>
      </c>
    </row>
    <row r="4491" spans="1:12" x14ac:dyDescent="0.3">
      <c r="A4491" t="s">
        <v>5868</v>
      </c>
      <c r="B4491">
        <v>5</v>
      </c>
      <c r="C4491">
        <v>9</v>
      </c>
      <c r="D4491">
        <v>2016</v>
      </c>
      <c r="E4491" t="s">
        <v>4585</v>
      </c>
      <c r="F4491" t="s">
        <v>30</v>
      </c>
      <c r="G4491" t="s">
        <v>2553</v>
      </c>
      <c r="H4491" t="s">
        <v>60</v>
      </c>
      <c r="I4491" t="s">
        <v>61</v>
      </c>
      <c r="J4491" t="s">
        <v>2918</v>
      </c>
      <c r="K4491" t="s">
        <v>26</v>
      </c>
      <c r="L4491">
        <v>4.47</v>
      </c>
    </row>
    <row r="4492" spans="1:12" x14ac:dyDescent="0.3">
      <c r="A4492" t="s">
        <v>5869</v>
      </c>
      <c r="B4492">
        <v>14</v>
      </c>
      <c r="C4492">
        <v>8</v>
      </c>
      <c r="D4492">
        <v>2018</v>
      </c>
      <c r="E4492" t="s">
        <v>1074</v>
      </c>
      <c r="F4492" t="s">
        <v>30</v>
      </c>
      <c r="G4492" t="s">
        <v>327</v>
      </c>
      <c r="H4492" t="s">
        <v>14</v>
      </c>
      <c r="I4492" t="s">
        <v>24</v>
      </c>
      <c r="J4492" t="s">
        <v>1770</v>
      </c>
      <c r="K4492" t="s">
        <v>17</v>
      </c>
      <c r="L4492">
        <v>418.29599999999999</v>
      </c>
    </row>
    <row r="4493" spans="1:12" x14ac:dyDescent="0.3">
      <c r="A4493" t="s">
        <v>5870</v>
      </c>
      <c r="B4493">
        <v>1</v>
      </c>
      <c r="C4493">
        <v>12</v>
      </c>
      <c r="D4493">
        <v>2015</v>
      </c>
      <c r="E4493" t="s">
        <v>3021</v>
      </c>
      <c r="F4493" t="s">
        <v>12</v>
      </c>
      <c r="G4493" t="s">
        <v>1841</v>
      </c>
      <c r="H4493" t="s">
        <v>14</v>
      </c>
      <c r="I4493" t="s">
        <v>90</v>
      </c>
      <c r="J4493" t="s">
        <v>5295</v>
      </c>
      <c r="K4493" t="s">
        <v>41</v>
      </c>
      <c r="L4493">
        <v>659.98800000000006</v>
      </c>
    </row>
    <row r="4494" spans="1:12" x14ac:dyDescent="0.3">
      <c r="A4494" t="s">
        <v>5870</v>
      </c>
      <c r="B4494">
        <v>1</v>
      </c>
      <c r="C4494">
        <v>12</v>
      </c>
      <c r="D4494">
        <v>2015</v>
      </c>
      <c r="E4494" t="s">
        <v>3021</v>
      </c>
      <c r="F4494" t="s">
        <v>12</v>
      </c>
      <c r="G4494" t="s">
        <v>1841</v>
      </c>
      <c r="H4494" t="s">
        <v>14</v>
      </c>
      <c r="I4494" t="s">
        <v>90</v>
      </c>
      <c r="J4494" t="s">
        <v>1515</v>
      </c>
      <c r="K4494" t="s">
        <v>17</v>
      </c>
      <c r="L4494">
        <v>8.1280000000000001</v>
      </c>
    </row>
    <row r="4495" spans="1:12" x14ac:dyDescent="0.3">
      <c r="A4495" t="s">
        <v>5870</v>
      </c>
      <c r="B4495">
        <v>1</v>
      </c>
      <c r="C4495">
        <v>12</v>
      </c>
      <c r="D4495">
        <v>2015</v>
      </c>
      <c r="E4495" t="s">
        <v>3021</v>
      </c>
      <c r="F4495" t="s">
        <v>12</v>
      </c>
      <c r="G4495" t="s">
        <v>1841</v>
      </c>
      <c r="H4495" t="s">
        <v>14</v>
      </c>
      <c r="I4495" t="s">
        <v>90</v>
      </c>
      <c r="J4495" t="s">
        <v>3667</v>
      </c>
      <c r="K4495" t="s">
        <v>26</v>
      </c>
      <c r="L4495">
        <v>36.287999999999997</v>
      </c>
    </row>
    <row r="4496" spans="1:12" x14ac:dyDescent="0.3">
      <c r="A4496" t="s">
        <v>5870</v>
      </c>
      <c r="B4496">
        <v>1</v>
      </c>
      <c r="C4496">
        <v>12</v>
      </c>
      <c r="D4496">
        <v>2015</v>
      </c>
      <c r="E4496" t="s">
        <v>3021</v>
      </c>
      <c r="F4496" t="s">
        <v>12</v>
      </c>
      <c r="G4496" t="s">
        <v>1841</v>
      </c>
      <c r="H4496" t="s">
        <v>14</v>
      </c>
      <c r="I4496" t="s">
        <v>90</v>
      </c>
      <c r="J4496" t="s">
        <v>1077</v>
      </c>
      <c r="K4496" t="s">
        <v>17</v>
      </c>
      <c r="L4496">
        <v>909.72</v>
      </c>
    </row>
    <row r="4497" spans="1:12" x14ac:dyDescent="0.3">
      <c r="A4497" t="s">
        <v>5871</v>
      </c>
      <c r="B4497">
        <v>18</v>
      </c>
      <c r="C4497">
        <v>6</v>
      </c>
      <c r="D4497">
        <v>2018</v>
      </c>
      <c r="E4497" t="s">
        <v>1576</v>
      </c>
      <c r="F4497" t="s">
        <v>30</v>
      </c>
      <c r="G4497" t="s">
        <v>689</v>
      </c>
      <c r="H4497" t="s">
        <v>14</v>
      </c>
      <c r="I4497" t="s">
        <v>24</v>
      </c>
      <c r="J4497" t="s">
        <v>1639</v>
      </c>
      <c r="K4497" t="s">
        <v>17</v>
      </c>
      <c r="L4497">
        <v>917.92349999999999</v>
      </c>
    </row>
    <row r="4498" spans="1:12" x14ac:dyDescent="0.3">
      <c r="A4498" t="s">
        <v>5871</v>
      </c>
      <c r="B4498">
        <v>18</v>
      </c>
      <c r="C4498">
        <v>6</v>
      </c>
      <c r="D4498">
        <v>2018</v>
      </c>
      <c r="E4498" t="s">
        <v>1576</v>
      </c>
      <c r="F4498" t="s">
        <v>30</v>
      </c>
      <c r="G4498" t="s">
        <v>689</v>
      </c>
      <c r="H4498" t="s">
        <v>14</v>
      </c>
      <c r="I4498" t="s">
        <v>24</v>
      </c>
      <c r="J4498" t="s">
        <v>939</v>
      </c>
      <c r="K4498" t="s">
        <v>26</v>
      </c>
      <c r="L4498">
        <v>38.880000000000003</v>
      </c>
    </row>
    <row r="4499" spans="1:12" x14ac:dyDescent="0.3">
      <c r="A4499" t="s">
        <v>5872</v>
      </c>
      <c r="B4499">
        <v>2</v>
      </c>
      <c r="C4499">
        <v>12</v>
      </c>
      <c r="D4499">
        <v>2018</v>
      </c>
      <c r="E4499" t="s">
        <v>228</v>
      </c>
      <c r="F4499" t="s">
        <v>30</v>
      </c>
      <c r="G4499" t="s">
        <v>3533</v>
      </c>
      <c r="H4499" t="s">
        <v>14</v>
      </c>
      <c r="I4499" t="s">
        <v>90</v>
      </c>
      <c r="J4499" t="s">
        <v>363</v>
      </c>
      <c r="K4499" t="s">
        <v>26</v>
      </c>
      <c r="L4499">
        <v>631.17600000000004</v>
      </c>
    </row>
    <row r="4500" spans="1:12" x14ac:dyDescent="0.3">
      <c r="A4500" t="s">
        <v>5873</v>
      </c>
      <c r="B4500">
        <v>21</v>
      </c>
      <c r="C4500">
        <v>11</v>
      </c>
      <c r="D4500">
        <v>2015</v>
      </c>
      <c r="E4500" t="s">
        <v>235</v>
      </c>
      <c r="F4500" t="s">
        <v>30</v>
      </c>
      <c r="G4500" t="s">
        <v>5874</v>
      </c>
      <c r="H4500" t="s">
        <v>23</v>
      </c>
      <c r="I4500" t="s">
        <v>24</v>
      </c>
      <c r="J4500" t="s">
        <v>3564</v>
      </c>
      <c r="K4500" t="s">
        <v>26</v>
      </c>
      <c r="L4500">
        <v>12.96</v>
      </c>
    </row>
    <row r="4501" spans="1:12" x14ac:dyDescent="0.3">
      <c r="A4501" t="s">
        <v>5875</v>
      </c>
      <c r="B4501">
        <v>10</v>
      </c>
      <c r="C4501">
        <v>4</v>
      </c>
      <c r="D4501">
        <v>2017</v>
      </c>
      <c r="E4501" t="s">
        <v>2472</v>
      </c>
      <c r="F4501" t="s">
        <v>30</v>
      </c>
      <c r="G4501" t="s">
        <v>3372</v>
      </c>
      <c r="H4501" t="s">
        <v>23</v>
      </c>
      <c r="I4501" t="s">
        <v>24</v>
      </c>
      <c r="J4501" t="s">
        <v>4021</v>
      </c>
      <c r="K4501" t="s">
        <v>26</v>
      </c>
      <c r="L4501">
        <v>12.96</v>
      </c>
    </row>
    <row r="4502" spans="1:12" x14ac:dyDescent="0.3">
      <c r="A4502" t="s">
        <v>5875</v>
      </c>
      <c r="B4502">
        <v>10</v>
      </c>
      <c r="C4502">
        <v>4</v>
      </c>
      <c r="D4502">
        <v>2017</v>
      </c>
      <c r="E4502" t="s">
        <v>2472</v>
      </c>
      <c r="F4502" t="s">
        <v>30</v>
      </c>
      <c r="G4502" t="s">
        <v>3372</v>
      </c>
      <c r="H4502" t="s">
        <v>23</v>
      </c>
      <c r="I4502" t="s">
        <v>24</v>
      </c>
      <c r="J4502" t="s">
        <v>4721</v>
      </c>
      <c r="K4502" t="s">
        <v>26</v>
      </c>
      <c r="L4502">
        <v>23.2</v>
      </c>
    </row>
    <row r="4503" spans="1:12" x14ac:dyDescent="0.3">
      <c r="A4503" t="s">
        <v>5876</v>
      </c>
      <c r="B4503">
        <v>30</v>
      </c>
      <c r="C4503">
        <v>6</v>
      </c>
      <c r="D4503">
        <v>2015</v>
      </c>
      <c r="E4503" t="s">
        <v>4704</v>
      </c>
      <c r="F4503" t="s">
        <v>30</v>
      </c>
      <c r="G4503" t="s">
        <v>603</v>
      </c>
      <c r="H4503" t="s">
        <v>23</v>
      </c>
      <c r="I4503" t="s">
        <v>61</v>
      </c>
      <c r="J4503" t="s">
        <v>1450</v>
      </c>
      <c r="K4503" t="s">
        <v>26</v>
      </c>
      <c r="L4503">
        <v>25.92</v>
      </c>
    </row>
    <row r="4504" spans="1:12" x14ac:dyDescent="0.3">
      <c r="A4504" t="s">
        <v>5876</v>
      </c>
      <c r="B4504">
        <v>30</v>
      </c>
      <c r="C4504">
        <v>6</v>
      </c>
      <c r="D4504">
        <v>2015</v>
      </c>
      <c r="E4504" t="s">
        <v>4704</v>
      </c>
      <c r="F4504" t="s">
        <v>30</v>
      </c>
      <c r="G4504" t="s">
        <v>603</v>
      </c>
      <c r="H4504" t="s">
        <v>23</v>
      </c>
      <c r="I4504" t="s">
        <v>61</v>
      </c>
      <c r="J4504" t="s">
        <v>1299</v>
      </c>
      <c r="K4504" t="s">
        <v>26</v>
      </c>
      <c r="L4504">
        <v>21.312000000000001</v>
      </c>
    </row>
    <row r="4505" spans="1:12" x14ac:dyDescent="0.3">
      <c r="A4505" t="s">
        <v>5877</v>
      </c>
      <c r="B4505">
        <v>24</v>
      </c>
      <c r="C4505">
        <v>12</v>
      </c>
      <c r="D4505">
        <v>2015</v>
      </c>
      <c r="E4505" t="s">
        <v>1772</v>
      </c>
      <c r="F4505" t="s">
        <v>30</v>
      </c>
      <c r="G4505" t="s">
        <v>2597</v>
      </c>
      <c r="H4505" t="s">
        <v>60</v>
      </c>
      <c r="I4505" t="s">
        <v>24</v>
      </c>
      <c r="J4505" t="s">
        <v>5878</v>
      </c>
      <c r="K4505" t="s">
        <v>41</v>
      </c>
      <c r="L4505">
        <v>173.65600000000001</v>
      </c>
    </row>
    <row r="4506" spans="1:12" x14ac:dyDescent="0.3">
      <c r="A4506" t="s">
        <v>5877</v>
      </c>
      <c r="B4506">
        <v>24</v>
      </c>
      <c r="C4506">
        <v>12</v>
      </c>
      <c r="D4506">
        <v>2015</v>
      </c>
      <c r="E4506" t="s">
        <v>1772</v>
      </c>
      <c r="F4506" t="s">
        <v>30</v>
      </c>
      <c r="G4506" t="s">
        <v>2597</v>
      </c>
      <c r="H4506" t="s">
        <v>60</v>
      </c>
      <c r="I4506" t="s">
        <v>24</v>
      </c>
      <c r="J4506" t="s">
        <v>3367</v>
      </c>
      <c r="K4506" t="s">
        <v>26</v>
      </c>
      <c r="L4506">
        <v>361.96</v>
      </c>
    </row>
    <row r="4507" spans="1:12" x14ac:dyDescent="0.3">
      <c r="A4507" t="s">
        <v>5877</v>
      </c>
      <c r="B4507">
        <v>24</v>
      </c>
      <c r="C4507">
        <v>12</v>
      </c>
      <c r="D4507">
        <v>2015</v>
      </c>
      <c r="E4507" t="s">
        <v>1772</v>
      </c>
      <c r="F4507" t="s">
        <v>30</v>
      </c>
      <c r="G4507" t="s">
        <v>2597</v>
      </c>
      <c r="H4507" t="s">
        <v>60</v>
      </c>
      <c r="I4507" t="s">
        <v>24</v>
      </c>
      <c r="J4507" t="s">
        <v>972</v>
      </c>
      <c r="K4507" t="s">
        <v>41</v>
      </c>
      <c r="L4507">
        <v>62.85</v>
      </c>
    </row>
    <row r="4508" spans="1:12" x14ac:dyDescent="0.3">
      <c r="A4508" t="s">
        <v>5877</v>
      </c>
      <c r="B4508">
        <v>24</v>
      </c>
      <c r="C4508">
        <v>12</v>
      </c>
      <c r="D4508">
        <v>2015</v>
      </c>
      <c r="E4508" t="s">
        <v>1772</v>
      </c>
      <c r="F4508" t="s">
        <v>30</v>
      </c>
      <c r="G4508" t="s">
        <v>2597</v>
      </c>
      <c r="H4508" t="s">
        <v>60</v>
      </c>
      <c r="I4508" t="s">
        <v>24</v>
      </c>
      <c r="J4508" t="s">
        <v>1842</v>
      </c>
      <c r="K4508" t="s">
        <v>41</v>
      </c>
      <c r="L4508">
        <v>818.37599999999998</v>
      </c>
    </row>
    <row r="4509" spans="1:12" x14ac:dyDescent="0.3">
      <c r="A4509" t="s">
        <v>5877</v>
      </c>
      <c r="B4509">
        <v>24</v>
      </c>
      <c r="C4509">
        <v>12</v>
      </c>
      <c r="D4509">
        <v>2015</v>
      </c>
      <c r="E4509" t="s">
        <v>1772</v>
      </c>
      <c r="F4509" t="s">
        <v>30</v>
      </c>
      <c r="G4509" t="s">
        <v>2597</v>
      </c>
      <c r="H4509" t="s">
        <v>60</v>
      </c>
      <c r="I4509" t="s">
        <v>24</v>
      </c>
      <c r="J4509" t="s">
        <v>4961</v>
      </c>
      <c r="K4509" t="s">
        <v>26</v>
      </c>
      <c r="L4509">
        <v>20.34</v>
      </c>
    </row>
    <row r="4510" spans="1:12" x14ac:dyDescent="0.3">
      <c r="A4510" t="s">
        <v>5877</v>
      </c>
      <c r="B4510">
        <v>24</v>
      </c>
      <c r="C4510">
        <v>12</v>
      </c>
      <c r="D4510">
        <v>2015</v>
      </c>
      <c r="E4510" t="s">
        <v>1772</v>
      </c>
      <c r="F4510" t="s">
        <v>30</v>
      </c>
      <c r="G4510" t="s">
        <v>2597</v>
      </c>
      <c r="H4510" t="s">
        <v>60</v>
      </c>
      <c r="I4510" t="s">
        <v>24</v>
      </c>
      <c r="J4510" t="s">
        <v>2726</v>
      </c>
      <c r="K4510" t="s">
        <v>17</v>
      </c>
      <c r="L4510">
        <v>23.99</v>
      </c>
    </row>
    <row r="4511" spans="1:12" x14ac:dyDescent="0.3">
      <c r="A4511" t="s">
        <v>5879</v>
      </c>
      <c r="B4511">
        <v>23</v>
      </c>
      <c r="C4511">
        <v>5</v>
      </c>
      <c r="D4511">
        <v>2018</v>
      </c>
      <c r="E4511" t="s">
        <v>936</v>
      </c>
      <c r="F4511" t="s">
        <v>30</v>
      </c>
      <c r="G4511" t="s">
        <v>5880</v>
      </c>
      <c r="H4511" t="s">
        <v>14</v>
      </c>
      <c r="I4511" t="s">
        <v>24</v>
      </c>
      <c r="J4511" t="s">
        <v>2101</v>
      </c>
      <c r="K4511" t="s">
        <v>17</v>
      </c>
      <c r="L4511">
        <v>171.28800000000001</v>
      </c>
    </row>
    <row r="4512" spans="1:12" x14ac:dyDescent="0.3">
      <c r="A4512" t="s">
        <v>5881</v>
      </c>
      <c r="B4512">
        <v>10</v>
      </c>
      <c r="C4512">
        <v>11</v>
      </c>
      <c r="D4512">
        <v>2017</v>
      </c>
      <c r="E4512" t="s">
        <v>4012</v>
      </c>
      <c r="F4512" t="s">
        <v>30</v>
      </c>
      <c r="G4512" t="s">
        <v>2288</v>
      </c>
      <c r="H4512" t="s">
        <v>23</v>
      </c>
      <c r="I4512" t="s">
        <v>61</v>
      </c>
      <c r="J4512" t="s">
        <v>5494</v>
      </c>
      <c r="K4512" t="s">
        <v>17</v>
      </c>
      <c r="L4512">
        <v>37.299999999999997</v>
      </c>
    </row>
    <row r="4513" spans="1:12" x14ac:dyDescent="0.3">
      <c r="A4513" t="s">
        <v>5881</v>
      </c>
      <c r="B4513">
        <v>10</v>
      </c>
      <c r="C4513">
        <v>11</v>
      </c>
      <c r="D4513">
        <v>2017</v>
      </c>
      <c r="E4513" t="s">
        <v>4012</v>
      </c>
      <c r="F4513" t="s">
        <v>30</v>
      </c>
      <c r="G4513" t="s">
        <v>2288</v>
      </c>
      <c r="H4513" t="s">
        <v>23</v>
      </c>
      <c r="I4513" t="s">
        <v>61</v>
      </c>
      <c r="J4513" t="s">
        <v>2366</v>
      </c>
      <c r="K4513" t="s">
        <v>26</v>
      </c>
      <c r="L4513">
        <v>81.96</v>
      </c>
    </row>
    <row r="4514" spans="1:12" x14ac:dyDescent="0.3">
      <c r="A4514" t="s">
        <v>5882</v>
      </c>
      <c r="B4514">
        <v>2</v>
      </c>
      <c r="C4514">
        <v>10</v>
      </c>
      <c r="D4514">
        <v>2017</v>
      </c>
      <c r="E4514" t="s">
        <v>2060</v>
      </c>
      <c r="F4514" t="s">
        <v>119</v>
      </c>
      <c r="G4514" t="s">
        <v>2750</v>
      </c>
      <c r="H4514" t="s">
        <v>14</v>
      </c>
      <c r="I4514" t="s">
        <v>24</v>
      </c>
      <c r="J4514" t="s">
        <v>1332</v>
      </c>
      <c r="K4514" t="s">
        <v>26</v>
      </c>
      <c r="L4514">
        <v>54.792000000000002</v>
      </c>
    </row>
    <row r="4515" spans="1:12" x14ac:dyDescent="0.3">
      <c r="A4515" t="s">
        <v>5883</v>
      </c>
      <c r="B4515">
        <v>6</v>
      </c>
      <c r="C4515">
        <v>9</v>
      </c>
      <c r="D4515">
        <v>2017</v>
      </c>
      <c r="E4515" t="s">
        <v>1015</v>
      </c>
      <c r="F4515" t="s">
        <v>119</v>
      </c>
      <c r="G4515" t="s">
        <v>4980</v>
      </c>
      <c r="H4515" t="s">
        <v>14</v>
      </c>
      <c r="I4515" t="s">
        <v>61</v>
      </c>
      <c r="J4515" t="s">
        <v>446</v>
      </c>
      <c r="K4515" t="s">
        <v>26</v>
      </c>
      <c r="L4515">
        <v>10.784000000000001</v>
      </c>
    </row>
    <row r="4516" spans="1:12" x14ac:dyDescent="0.3">
      <c r="A4516" t="s">
        <v>5884</v>
      </c>
      <c r="B4516">
        <v>27</v>
      </c>
      <c r="C4516">
        <v>10</v>
      </c>
      <c r="D4516">
        <v>2017</v>
      </c>
      <c r="E4516" t="s">
        <v>615</v>
      </c>
      <c r="F4516" t="s">
        <v>12</v>
      </c>
      <c r="G4516" t="s">
        <v>3838</v>
      </c>
      <c r="H4516" t="s">
        <v>14</v>
      </c>
      <c r="I4516" t="s">
        <v>15</v>
      </c>
      <c r="J4516" t="s">
        <v>2989</v>
      </c>
      <c r="K4516" t="s">
        <v>17</v>
      </c>
      <c r="L4516">
        <v>290.98</v>
      </c>
    </row>
    <row r="4517" spans="1:12" x14ac:dyDescent="0.3">
      <c r="A4517" t="s">
        <v>5885</v>
      </c>
      <c r="B4517">
        <v>22</v>
      </c>
      <c r="C4517">
        <v>10</v>
      </c>
      <c r="D4517">
        <v>2018</v>
      </c>
      <c r="E4517" t="s">
        <v>262</v>
      </c>
      <c r="F4517" t="s">
        <v>30</v>
      </c>
      <c r="G4517" t="s">
        <v>198</v>
      </c>
      <c r="H4517" t="s">
        <v>60</v>
      </c>
      <c r="I4517" t="s">
        <v>61</v>
      </c>
      <c r="J4517" t="s">
        <v>5372</v>
      </c>
      <c r="K4517" t="s">
        <v>26</v>
      </c>
      <c r="L4517">
        <v>36.44</v>
      </c>
    </row>
    <row r="4518" spans="1:12" x14ac:dyDescent="0.3">
      <c r="A4518" t="s">
        <v>5886</v>
      </c>
      <c r="B4518">
        <v>15</v>
      </c>
      <c r="C4518">
        <v>9</v>
      </c>
      <c r="D4518">
        <v>2017</v>
      </c>
      <c r="E4518" t="s">
        <v>2116</v>
      </c>
      <c r="F4518" t="s">
        <v>30</v>
      </c>
      <c r="G4518" t="s">
        <v>1612</v>
      </c>
      <c r="H4518" t="s">
        <v>14</v>
      </c>
      <c r="I4518" t="s">
        <v>24</v>
      </c>
      <c r="J4518" t="s">
        <v>5887</v>
      </c>
      <c r="K4518" t="s">
        <v>26</v>
      </c>
      <c r="L4518">
        <v>21.4</v>
      </c>
    </row>
    <row r="4519" spans="1:12" x14ac:dyDescent="0.3">
      <c r="A4519" t="s">
        <v>5886</v>
      </c>
      <c r="B4519">
        <v>15</v>
      </c>
      <c r="C4519">
        <v>9</v>
      </c>
      <c r="D4519">
        <v>2017</v>
      </c>
      <c r="E4519" t="s">
        <v>2116</v>
      </c>
      <c r="F4519" t="s">
        <v>30</v>
      </c>
      <c r="G4519" t="s">
        <v>1612</v>
      </c>
      <c r="H4519" t="s">
        <v>14</v>
      </c>
      <c r="I4519" t="s">
        <v>24</v>
      </c>
      <c r="J4519" t="s">
        <v>1506</v>
      </c>
      <c r="K4519" t="s">
        <v>26</v>
      </c>
      <c r="L4519">
        <v>48.664000000000001</v>
      </c>
    </row>
    <row r="4520" spans="1:12" x14ac:dyDescent="0.3">
      <c r="A4520" t="s">
        <v>5888</v>
      </c>
      <c r="B4520">
        <v>25</v>
      </c>
      <c r="C4520">
        <v>9</v>
      </c>
      <c r="D4520">
        <v>2017</v>
      </c>
      <c r="E4520" t="s">
        <v>950</v>
      </c>
      <c r="F4520" t="s">
        <v>30</v>
      </c>
      <c r="G4520" t="s">
        <v>3138</v>
      </c>
      <c r="H4520" t="s">
        <v>14</v>
      </c>
      <c r="I4520" t="s">
        <v>24</v>
      </c>
      <c r="J4520" t="s">
        <v>482</v>
      </c>
      <c r="K4520" t="s">
        <v>26</v>
      </c>
      <c r="L4520">
        <v>16.559999999999999</v>
      </c>
    </row>
    <row r="4521" spans="1:12" x14ac:dyDescent="0.3">
      <c r="A4521" t="s">
        <v>5889</v>
      </c>
      <c r="B4521">
        <v>10</v>
      </c>
      <c r="C4521">
        <v>6</v>
      </c>
      <c r="D4521">
        <v>2018</v>
      </c>
      <c r="E4521" t="s">
        <v>5890</v>
      </c>
      <c r="F4521" t="s">
        <v>30</v>
      </c>
      <c r="G4521" t="s">
        <v>3503</v>
      </c>
      <c r="H4521" t="s">
        <v>23</v>
      </c>
      <c r="I4521" t="s">
        <v>15</v>
      </c>
      <c r="J4521" t="s">
        <v>5891</v>
      </c>
      <c r="K4521" t="s">
        <v>26</v>
      </c>
      <c r="L4521">
        <v>1347.52</v>
      </c>
    </row>
    <row r="4522" spans="1:12" x14ac:dyDescent="0.3">
      <c r="A4522" t="s">
        <v>5892</v>
      </c>
      <c r="B4522">
        <v>20</v>
      </c>
      <c r="C4522">
        <v>2</v>
      </c>
      <c r="D4522">
        <v>2015</v>
      </c>
      <c r="E4522" t="s">
        <v>5893</v>
      </c>
      <c r="F4522" t="s">
        <v>30</v>
      </c>
      <c r="G4522" t="s">
        <v>134</v>
      </c>
      <c r="H4522" t="s">
        <v>23</v>
      </c>
      <c r="I4522" t="s">
        <v>61</v>
      </c>
      <c r="J4522" t="s">
        <v>3675</v>
      </c>
      <c r="K4522" t="s">
        <v>41</v>
      </c>
      <c r="L4522">
        <v>62.31</v>
      </c>
    </row>
    <row r="4523" spans="1:12" x14ac:dyDescent="0.3">
      <c r="A4523" t="s">
        <v>5892</v>
      </c>
      <c r="B4523">
        <v>20</v>
      </c>
      <c r="C4523">
        <v>2</v>
      </c>
      <c r="D4523">
        <v>2015</v>
      </c>
      <c r="E4523" t="s">
        <v>5893</v>
      </c>
      <c r="F4523" t="s">
        <v>30</v>
      </c>
      <c r="G4523" t="s">
        <v>134</v>
      </c>
      <c r="H4523" t="s">
        <v>23</v>
      </c>
      <c r="I4523" t="s">
        <v>61</v>
      </c>
      <c r="J4523" t="s">
        <v>1515</v>
      </c>
      <c r="K4523" t="s">
        <v>17</v>
      </c>
      <c r="L4523">
        <v>20.32</v>
      </c>
    </row>
    <row r="4524" spans="1:12" x14ac:dyDescent="0.3">
      <c r="A4524" t="s">
        <v>5894</v>
      </c>
      <c r="B4524">
        <v>20</v>
      </c>
      <c r="C4524">
        <v>2</v>
      </c>
      <c r="D4524">
        <v>2018</v>
      </c>
      <c r="E4524" t="s">
        <v>5010</v>
      </c>
      <c r="F4524" t="s">
        <v>12</v>
      </c>
      <c r="G4524" t="s">
        <v>1000</v>
      </c>
      <c r="H4524" t="s">
        <v>23</v>
      </c>
      <c r="I4524" t="s">
        <v>24</v>
      </c>
      <c r="J4524" t="s">
        <v>4150</v>
      </c>
      <c r="K4524" t="s">
        <v>26</v>
      </c>
      <c r="L4524">
        <v>9.4320000000000004</v>
      </c>
    </row>
    <row r="4525" spans="1:12" x14ac:dyDescent="0.3">
      <c r="A4525" t="s">
        <v>5895</v>
      </c>
      <c r="B4525">
        <v>2</v>
      </c>
      <c r="C4525">
        <v>11</v>
      </c>
      <c r="D4525">
        <v>2015</v>
      </c>
      <c r="E4525" t="s">
        <v>5896</v>
      </c>
      <c r="F4525" t="s">
        <v>30</v>
      </c>
      <c r="G4525" t="s">
        <v>5773</v>
      </c>
      <c r="H4525" t="s">
        <v>14</v>
      </c>
      <c r="I4525" t="s">
        <v>90</v>
      </c>
      <c r="J4525" t="s">
        <v>1846</v>
      </c>
      <c r="K4525" t="s">
        <v>26</v>
      </c>
      <c r="L4525">
        <v>34.86</v>
      </c>
    </row>
    <row r="4526" spans="1:12" x14ac:dyDescent="0.3">
      <c r="A4526" t="s">
        <v>5895</v>
      </c>
      <c r="B4526">
        <v>2</v>
      </c>
      <c r="C4526">
        <v>11</v>
      </c>
      <c r="D4526">
        <v>2015</v>
      </c>
      <c r="E4526" t="s">
        <v>5896</v>
      </c>
      <c r="F4526" t="s">
        <v>30</v>
      </c>
      <c r="G4526" t="s">
        <v>5773</v>
      </c>
      <c r="H4526" t="s">
        <v>14</v>
      </c>
      <c r="I4526" t="s">
        <v>90</v>
      </c>
      <c r="J4526" t="s">
        <v>2794</v>
      </c>
      <c r="K4526" t="s">
        <v>17</v>
      </c>
      <c r="L4526">
        <v>89.34</v>
      </c>
    </row>
    <row r="4527" spans="1:12" x14ac:dyDescent="0.3">
      <c r="A4527" t="s">
        <v>5897</v>
      </c>
      <c r="B4527">
        <v>17</v>
      </c>
      <c r="C4527">
        <v>7</v>
      </c>
      <c r="D4527">
        <v>2018</v>
      </c>
      <c r="E4527" t="s">
        <v>1775</v>
      </c>
      <c r="F4527" t="s">
        <v>30</v>
      </c>
      <c r="G4527" t="s">
        <v>2090</v>
      </c>
      <c r="H4527" t="s">
        <v>60</v>
      </c>
      <c r="I4527" t="s">
        <v>90</v>
      </c>
      <c r="J4527" t="s">
        <v>460</v>
      </c>
      <c r="K4527" t="s">
        <v>41</v>
      </c>
      <c r="L4527">
        <v>269.98</v>
      </c>
    </row>
    <row r="4528" spans="1:12" x14ac:dyDescent="0.3">
      <c r="A4528" t="s">
        <v>5897</v>
      </c>
      <c r="B4528">
        <v>17</v>
      </c>
      <c r="C4528">
        <v>7</v>
      </c>
      <c r="D4528">
        <v>2018</v>
      </c>
      <c r="E4528" t="s">
        <v>1775</v>
      </c>
      <c r="F4528" t="s">
        <v>30</v>
      </c>
      <c r="G4528" t="s">
        <v>2090</v>
      </c>
      <c r="H4528" t="s">
        <v>60</v>
      </c>
      <c r="I4528" t="s">
        <v>90</v>
      </c>
      <c r="J4528" t="s">
        <v>5898</v>
      </c>
      <c r="K4528" t="s">
        <v>26</v>
      </c>
      <c r="L4528">
        <v>99.9</v>
      </c>
    </row>
    <row r="4529" spans="1:12" x14ac:dyDescent="0.3">
      <c r="A4529" t="s">
        <v>5897</v>
      </c>
      <c r="B4529">
        <v>17</v>
      </c>
      <c r="C4529">
        <v>7</v>
      </c>
      <c r="D4529">
        <v>2018</v>
      </c>
      <c r="E4529" t="s">
        <v>1775</v>
      </c>
      <c r="F4529" t="s">
        <v>30</v>
      </c>
      <c r="G4529" t="s">
        <v>2090</v>
      </c>
      <c r="H4529" t="s">
        <v>60</v>
      </c>
      <c r="I4529" t="s">
        <v>90</v>
      </c>
      <c r="J4529" t="s">
        <v>107</v>
      </c>
      <c r="K4529" t="s">
        <v>17</v>
      </c>
      <c r="L4529">
        <v>39.08</v>
      </c>
    </row>
    <row r="4530" spans="1:12" x14ac:dyDescent="0.3">
      <c r="A4530" t="s">
        <v>5899</v>
      </c>
      <c r="B4530">
        <v>8</v>
      </c>
      <c r="C4530">
        <v>9</v>
      </c>
      <c r="D4530">
        <v>2018</v>
      </c>
      <c r="E4530" t="s">
        <v>132</v>
      </c>
      <c r="F4530" t="s">
        <v>12</v>
      </c>
      <c r="G4530" t="s">
        <v>1686</v>
      </c>
      <c r="H4530" t="s">
        <v>23</v>
      </c>
      <c r="I4530" t="s">
        <v>90</v>
      </c>
      <c r="J4530" t="s">
        <v>4113</v>
      </c>
      <c r="K4530" t="s">
        <v>41</v>
      </c>
      <c r="L4530">
        <v>116.83199999999999</v>
      </c>
    </row>
    <row r="4531" spans="1:12" x14ac:dyDescent="0.3">
      <c r="A4531" t="s">
        <v>5900</v>
      </c>
      <c r="B4531">
        <v>14</v>
      </c>
      <c r="C4531">
        <v>11</v>
      </c>
      <c r="D4531">
        <v>2017</v>
      </c>
      <c r="E4531" t="s">
        <v>4281</v>
      </c>
      <c r="F4531" t="s">
        <v>30</v>
      </c>
      <c r="G4531" t="s">
        <v>675</v>
      </c>
      <c r="H4531" t="s">
        <v>14</v>
      </c>
      <c r="I4531" t="s">
        <v>61</v>
      </c>
      <c r="J4531" t="s">
        <v>3718</v>
      </c>
      <c r="K4531" t="s">
        <v>26</v>
      </c>
      <c r="L4531">
        <v>2.2959999999999998</v>
      </c>
    </row>
    <row r="4532" spans="1:12" x14ac:dyDescent="0.3">
      <c r="A4532" t="s">
        <v>5901</v>
      </c>
      <c r="B4532">
        <v>14</v>
      </c>
      <c r="C4532">
        <v>11</v>
      </c>
      <c r="D4532">
        <v>2017</v>
      </c>
      <c r="E4532" t="s">
        <v>2260</v>
      </c>
      <c r="F4532" t="s">
        <v>119</v>
      </c>
      <c r="G4532" t="s">
        <v>572</v>
      </c>
      <c r="H4532" t="s">
        <v>14</v>
      </c>
      <c r="I4532" t="s">
        <v>90</v>
      </c>
      <c r="J4532" t="s">
        <v>1818</v>
      </c>
      <c r="K4532" t="s">
        <v>17</v>
      </c>
      <c r="L4532">
        <v>408.00599999999997</v>
      </c>
    </row>
    <row r="4533" spans="1:12" x14ac:dyDescent="0.3">
      <c r="A4533" t="s">
        <v>5901</v>
      </c>
      <c r="B4533">
        <v>14</v>
      </c>
      <c r="C4533">
        <v>11</v>
      </c>
      <c r="D4533">
        <v>2017</v>
      </c>
      <c r="E4533" t="s">
        <v>2260</v>
      </c>
      <c r="F4533" t="s">
        <v>119</v>
      </c>
      <c r="G4533" t="s">
        <v>572</v>
      </c>
      <c r="H4533" t="s">
        <v>14</v>
      </c>
      <c r="I4533" t="s">
        <v>90</v>
      </c>
      <c r="J4533" t="s">
        <v>446</v>
      </c>
      <c r="K4533" t="s">
        <v>26</v>
      </c>
      <c r="L4533">
        <v>40.44</v>
      </c>
    </row>
    <row r="4534" spans="1:12" x14ac:dyDescent="0.3">
      <c r="A4534" t="s">
        <v>5902</v>
      </c>
      <c r="B4534">
        <v>10</v>
      </c>
      <c r="C4534">
        <v>10</v>
      </c>
      <c r="D4534">
        <v>2015</v>
      </c>
      <c r="E4534" t="s">
        <v>1202</v>
      </c>
      <c r="F4534" t="s">
        <v>930</v>
      </c>
      <c r="G4534" t="s">
        <v>1159</v>
      </c>
      <c r="H4534" t="s">
        <v>60</v>
      </c>
      <c r="I4534" t="s">
        <v>24</v>
      </c>
      <c r="J4534" t="s">
        <v>91</v>
      </c>
      <c r="K4534" t="s">
        <v>17</v>
      </c>
      <c r="L4534">
        <v>122.352</v>
      </c>
    </row>
    <row r="4535" spans="1:12" x14ac:dyDescent="0.3">
      <c r="A4535" t="s">
        <v>5902</v>
      </c>
      <c r="B4535">
        <v>10</v>
      </c>
      <c r="C4535">
        <v>10</v>
      </c>
      <c r="D4535">
        <v>2015</v>
      </c>
      <c r="E4535" t="s">
        <v>1202</v>
      </c>
      <c r="F4535" t="s">
        <v>930</v>
      </c>
      <c r="G4535" t="s">
        <v>1159</v>
      </c>
      <c r="H4535" t="s">
        <v>60</v>
      </c>
      <c r="I4535" t="s">
        <v>24</v>
      </c>
      <c r="J4535" t="s">
        <v>1683</v>
      </c>
      <c r="K4535" t="s">
        <v>26</v>
      </c>
      <c r="L4535">
        <v>15.28</v>
      </c>
    </row>
    <row r="4536" spans="1:12" x14ac:dyDescent="0.3">
      <c r="A4536" t="s">
        <v>5903</v>
      </c>
      <c r="B4536">
        <v>19</v>
      </c>
      <c r="C4536">
        <v>3</v>
      </c>
      <c r="D4536">
        <v>2016</v>
      </c>
      <c r="E4536" t="s">
        <v>1284</v>
      </c>
      <c r="F4536" t="s">
        <v>30</v>
      </c>
      <c r="G4536" t="s">
        <v>1867</v>
      </c>
      <c r="H4536" t="s">
        <v>23</v>
      </c>
      <c r="I4536" t="s">
        <v>24</v>
      </c>
      <c r="J4536" t="s">
        <v>1024</v>
      </c>
      <c r="K4536" t="s">
        <v>26</v>
      </c>
      <c r="L4536">
        <v>11.96</v>
      </c>
    </row>
    <row r="4537" spans="1:12" x14ac:dyDescent="0.3">
      <c r="A4537" t="s">
        <v>5904</v>
      </c>
      <c r="B4537">
        <v>8</v>
      </c>
      <c r="C4537">
        <v>7</v>
      </c>
      <c r="D4537">
        <v>2018</v>
      </c>
      <c r="E4537" t="s">
        <v>893</v>
      </c>
      <c r="F4537" t="s">
        <v>30</v>
      </c>
      <c r="G4537" t="s">
        <v>4632</v>
      </c>
      <c r="H4537" t="s">
        <v>60</v>
      </c>
      <c r="I4537" t="s">
        <v>24</v>
      </c>
      <c r="J4537" t="s">
        <v>3779</v>
      </c>
      <c r="K4537" t="s">
        <v>17</v>
      </c>
      <c r="L4537">
        <v>15.84</v>
      </c>
    </row>
    <row r="4538" spans="1:12" x14ac:dyDescent="0.3">
      <c r="A4538" t="s">
        <v>5904</v>
      </c>
      <c r="B4538">
        <v>8</v>
      </c>
      <c r="C4538">
        <v>7</v>
      </c>
      <c r="D4538">
        <v>2018</v>
      </c>
      <c r="E4538" t="s">
        <v>893</v>
      </c>
      <c r="F4538" t="s">
        <v>30</v>
      </c>
      <c r="G4538" t="s">
        <v>4632</v>
      </c>
      <c r="H4538" t="s">
        <v>60</v>
      </c>
      <c r="I4538" t="s">
        <v>24</v>
      </c>
      <c r="J4538" t="s">
        <v>1081</v>
      </c>
      <c r="K4538" t="s">
        <v>26</v>
      </c>
      <c r="L4538">
        <v>86.376000000000005</v>
      </c>
    </row>
    <row r="4539" spans="1:12" x14ac:dyDescent="0.3">
      <c r="A4539" t="s">
        <v>5904</v>
      </c>
      <c r="B4539">
        <v>8</v>
      </c>
      <c r="C4539">
        <v>7</v>
      </c>
      <c r="D4539">
        <v>2018</v>
      </c>
      <c r="E4539" t="s">
        <v>893</v>
      </c>
      <c r="F4539" t="s">
        <v>30</v>
      </c>
      <c r="G4539" t="s">
        <v>4632</v>
      </c>
      <c r="H4539" t="s">
        <v>60</v>
      </c>
      <c r="I4539" t="s">
        <v>24</v>
      </c>
      <c r="J4539" t="s">
        <v>1383</v>
      </c>
      <c r="K4539" t="s">
        <v>26</v>
      </c>
      <c r="L4539">
        <v>18.239999999999998</v>
      </c>
    </row>
    <row r="4540" spans="1:12" x14ac:dyDescent="0.3">
      <c r="A4540" t="s">
        <v>5904</v>
      </c>
      <c r="B4540">
        <v>8</v>
      </c>
      <c r="C4540">
        <v>7</v>
      </c>
      <c r="D4540">
        <v>2018</v>
      </c>
      <c r="E4540" t="s">
        <v>893</v>
      </c>
      <c r="F4540" t="s">
        <v>30</v>
      </c>
      <c r="G4540" t="s">
        <v>4632</v>
      </c>
      <c r="H4540" t="s">
        <v>60</v>
      </c>
      <c r="I4540" t="s">
        <v>24</v>
      </c>
      <c r="J4540" t="s">
        <v>987</v>
      </c>
      <c r="K4540" t="s">
        <v>26</v>
      </c>
      <c r="L4540">
        <v>13.12</v>
      </c>
    </row>
    <row r="4541" spans="1:12" x14ac:dyDescent="0.3">
      <c r="A4541" t="s">
        <v>5905</v>
      </c>
      <c r="B4541">
        <v>27</v>
      </c>
      <c r="C4541">
        <v>2</v>
      </c>
      <c r="D4541">
        <v>2016</v>
      </c>
      <c r="E4541" t="s">
        <v>355</v>
      </c>
      <c r="F4541" t="s">
        <v>30</v>
      </c>
      <c r="G4541" t="s">
        <v>144</v>
      </c>
      <c r="H4541" t="s">
        <v>23</v>
      </c>
      <c r="I4541" t="s">
        <v>90</v>
      </c>
      <c r="J4541" t="s">
        <v>1449</v>
      </c>
      <c r="K4541" t="s">
        <v>41</v>
      </c>
      <c r="L4541">
        <v>105.98</v>
      </c>
    </row>
    <row r="4542" spans="1:12" x14ac:dyDescent="0.3">
      <c r="A4542" t="s">
        <v>5905</v>
      </c>
      <c r="B4542">
        <v>27</v>
      </c>
      <c r="C4542">
        <v>2</v>
      </c>
      <c r="D4542">
        <v>2016</v>
      </c>
      <c r="E4542" t="s">
        <v>355</v>
      </c>
      <c r="F4542" t="s">
        <v>30</v>
      </c>
      <c r="G4542" t="s">
        <v>144</v>
      </c>
      <c r="H4542" t="s">
        <v>23</v>
      </c>
      <c r="I4542" t="s">
        <v>90</v>
      </c>
      <c r="J4542" t="s">
        <v>5058</v>
      </c>
      <c r="K4542" t="s">
        <v>17</v>
      </c>
      <c r="L4542">
        <v>493.92</v>
      </c>
    </row>
    <row r="4543" spans="1:12" x14ac:dyDescent="0.3">
      <c r="A4543" t="s">
        <v>5906</v>
      </c>
      <c r="B4543">
        <v>16</v>
      </c>
      <c r="C4543">
        <v>6</v>
      </c>
      <c r="D4543">
        <v>2018</v>
      </c>
      <c r="E4543" t="s">
        <v>1917</v>
      </c>
      <c r="F4543" t="s">
        <v>30</v>
      </c>
      <c r="G4543" t="s">
        <v>931</v>
      </c>
      <c r="H4543" t="s">
        <v>23</v>
      </c>
      <c r="I4543" t="s">
        <v>61</v>
      </c>
      <c r="J4543" t="s">
        <v>63</v>
      </c>
      <c r="K4543" t="s">
        <v>26</v>
      </c>
      <c r="L4543">
        <v>5.9359999999999999</v>
      </c>
    </row>
    <row r="4544" spans="1:12" x14ac:dyDescent="0.3">
      <c r="A4544" t="s">
        <v>5907</v>
      </c>
      <c r="B4544">
        <v>30</v>
      </c>
      <c r="C4544">
        <v>3</v>
      </c>
      <c r="D4544">
        <v>2018</v>
      </c>
      <c r="E4544" t="s">
        <v>1169</v>
      </c>
      <c r="F4544" t="s">
        <v>119</v>
      </c>
      <c r="G4544" t="s">
        <v>5908</v>
      </c>
      <c r="H4544" t="s">
        <v>14</v>
      </c>
      <c r="I4544" t="s">
        <v>61</v>
      </c>
      <c r="J4544" t="s">
        <v>5909</v>
      </c>
      <c r="K4544" t="s">
        <v>26</v>
      </c>
      <c r="L4544">
        <v>325.86</v>
      </c>
    </row>
    <row r="4545" spans="1:12" x14ac:dyDescent="0.3">
      <c r="A4545" t="s">
        <v>5910</v>
      </c>
      <c r="B4545">
        <v>12</v>
      </c>
      <c r="C4545">
        <v>7</v>
      </c>
      <c r="D4545">
        <v>2016</v>
      </c>
      <c r="E4545" t="s">
        <v>4559</v>
      </c>
      <c r="F4545" t="s">
        <v>12</v>
      </c>
      <c r="G4545" t="s">
        <v>1322</v>
      </c>
      <c r="H4545" t="s">
        <v>14</v>
      </c>
      <c r="I4545" t="s">
        <v>61</v>
      </c>
      <c r="J4545" t="s">
        <v>638</v>
      </c>
      <c r="K4545" t="s">
        <v>17</v>
      </c>
      <c r="L4545">
        <v>383.60700000000003</v>
      </c>
    </row>
    <row r="4546" spans="1:12" x14ac:dyDescent="0.3">
      <c r="A4546" t="s">
        <v>5910</v>
      </c>
      <c r="B4546">
        <v>12</v>
      </c>
      <c r="C4546">
        <v>7</v>
      </c>
      <c r="D4546">
        <v>2016</v>
      </c>
      <c r="E4546" t="s">
        <v>4559</v>
      </c>
      <c r="F4546" t="s">
        <v>12</v>
      </c>
      <c r="G4546" t="s">
        <v>1322</v>
      </c>
      <c r="H4546" t="s">
        <v>14</v>
      </c>
      <c r="I4546" t="s">
        <v>61</v>
      </c>
      <c r="J4546" t="s">
        <v>2686</v>
      </c>
      <c r="K4546" t="s">
        <v>41</v>
      </c>
      <c r="L4546">
        <v>148.47999999999999</v>
      </c>
    </row>
    <row r="4547" spans="1:12" x14ac:dyDescent="0.3">
      <c r="A4547" t="s">
        <v>5910</v>
      </c>
      <c r="B4547">
        <v>12</v>
      </c>
      <c r="C4547">
        <v>7</v>
      </c>
      <c r="D4547">
        <v>2016</v>
      </c>
      <c r="E4547" t="s">
        <v>4559</v>
      </c>
      <c r="F4547" t="s">
        <v>12</v>
      </c>
      <c r="G4547" t="s">
        <v>1322</v>
      </c>
      <c r="H4547" t="s">
        <v>14</v>
      </c>
      <c r="I4547" t="s">
        <v>61</v>
      </c>
      <c r="J4547" t="s">
        <v>4847</v>
      </c>
      <c r="K4547" t="s">
        <v>41</v>
      </c>
      <c r="L4547">
        <v>537.54399999999998</v>
      </c>
    </row>
    <row r="4548" spans="1:12" x14ac:dyDescent="0.3">
      <c r="A4548" t="s">
        <v>5910</v>
      </c>
      <c r="B4548">
        <v>12</v>
      </c>
      <c r="C4548">
        <v>7</v>
      </c>
      <c r="D4548">
        <v>2016</v>
      </c>
      <c r="E4548" t="s">
        <v>4559</v>
      </c>
      <c r="F4548" t="s">
        <v>12</v>
      </c>
      <c r="G4548" t="s">
        <v>1322</v>
      </c>
      <c r="H4548" t="s">
        <v>14</v>
      </c>
      <c r="I4548" t="s">
        <v>61</v>
      </c>
      <c r="J4548" t="s">
        <v>874</v>
      </c>
      <c r="K4548" t="s">
        <v>26</v>
      </c>
      <c r="L4548">
        <v>1.9279999999999999</v>
      </c>
    </row>
    <row r="4549" spans="1:12" x14ac:dyDescent="0.3">
      <c r="A4549" t="s">
        <v>5910</v>
      </c>
      <c r="B4549">
        <v>12</v>
      </c>
      <c r="C4549">
        <v>7</v>
      </c>
      <c r="D4549">
        <v>2016</v>
      </c>
      <c r="E4549" t="s">
        <v>4559</v>
      </c>
      <c r="F4549" t="s">
        <v>12</v>
      </c>
      <c r="G4549" t="s">
        <v>1322</v>
      </c>
      <c r="H4549" t="s">
        <v>14</v>
      </c>
      <c r="I4549" t="s">
        <v>61</v>
      </c>
      <c r="J4549" t="s">
        <v>1883</v>
      </c>
      <c r="K4549" t="s">
        <v>26</v>
      </c>
      <c r="L4549">
        <v>6.9119999999999999</v>
      </c>
    </row>
    <row r="4550" spans="1:12" x14ac:dyDescent="0.3">
      <c r="A4550" t="s">
        <v>5910</v>
      </c>
      <c r="B4550">
        <v>12</v>
      </c>
      <c r="C4550">
        <v>7</v>
      </c>
      <c r="D4550">
        <v>2016</v>
      </c>
      <c r="E4550" t="s">
        <v>4559</v>
      </c>
      <c r="F4550" t="s">
        <v>12</v>
      </c>
      <c r="G4550" t="s">
        <v>1322</v>
      </c>
      <c r="H4550" t="s">
        <v>14</v>
      </c>
      <c r="I4550" t="s">
        <v>61</v>
      </c>
      <c r="J4550" t="s">
        <v>784</v>
      </c>
      <c r="K4550" t="s">
        <v>17</v>
      </c>
      <c r="L4550">
        <v>7.76</v>
      </c>
    </row>
    <row r="4551" spans="1:12" x14ac:dyDescent="0.3">
      <c r="A4551" t="s">
        <v>5910</v>
      </c>
      <c r="B4551">
        <v>12</v>
      </c>
      <c r="C4551">
        <v>7</v>
      </c>
      <c r="D4551">
        <v>2016</v>
      </c>
      <c r="E4551" t="s">
        <v>4559</v>
      </c>
      <c r="F4551" t="s">
        <v>12</v>
      </c>
      <c r="G4551" t="s">
        <v>1322</v>
      </c>
      <c r="H4551" t="s">
        <v>14</v>
      </c>
      <c r="I4551" t="s">
        <v>61</v>
      </c>
      <c r="J4551" t="s">
        <v>1469</v>
      </c>
      <c r="K4551" t="s">
        <v>41</v>
      </c>
      <c r="L4551">
        <v>659.16800000000001</v>
      </c>
    </row>
    <row r="4552" spans="1:12" x14ac:dyDescent="0.3">
      <c r="A4552" t="s">
        <v>5912</v>
      </c>
      <c r="B4552">
        <v>30</v>
      </c>
      <c r="C4552">
        <v>4</v>
      </c>
      <c r="D4552">
        <v>2018</v>
      </c>
      <c r="E4552" t="s">
        <v>4294</v>
      </c>
      <c r="F4552" t="s">
        <v>119</v>
      </c>
      <c r="G4552" t="s">
        <v>2446</v>
      </c>
      <c r="H4552" t="s">
        <v>14</v>
      </c>
      <c r="I4552" t="s">
        <v>90</v>
      </c>
      <c r="J4552" t="s">
        <v>5913</v>
      </c>
      <c r="K4552" t="s">
        <v>26</v>
      </c>
      <c r="L4552">
        <v>5.76</v>
      </c>
    </row>
    <row r="4553" spans="1:12" x14ac:dyDescent="0.3">
      <c r="A4553" t="s">
        <v>5914</v>
      </c>
      <c r="B4553">
        <v>13</v>
      </c>
      <c r="C4553">
        <v>7</v>
      </c>
      <c r="D4553">
        <v>2015</v>
      </c>
      <c r="E4553" t="s">
        <v>872</v>
      </c>
      <c r="F4553" t="s">
        <v>30</v>
      </c>
      <c r="G4553" t="s">
        <v>841</v>
      </c>
      <c r="H4553" t="s">
        <v>23</v>
      </c>
      <c r="I4553" t="s">
        <v>24</v>
      </c>
      <c r="J4553" t="s">
        <v>3719</v>
      </c>
      <c r="K4553" t="s">
        <v>17</v>
      </c>
      <c r="L4553">
        <v>351.21600000000001</v>
      </c>
    </row>
    <row r="4554" spans="1:12" x14ac:dyDescent="0.3">
      <c r="A4554" t="s">
        <v>5916</v>
      </c>
      <c r="B4554">
        <v>27</v>
      </c>
      <c r="C4554">
        <v>12</v>
      </c>
      <c r="D4554">
        <v>2015</v>
      </c>
      <c r="E4554" t="s">
        <v>606</v>
      </c>
      <c r="F4554" t="s">
        <v>30</v>
      </c>
      <c r="G4554" t="s">
        <v>1401</v>
      </c>
      <c r="H4554" t="s">
        <v>14</v>
      </c>
      <c r="I4554" t="s">
        <v>24</v>
      </c>
      <c r="J4554" t="s">
        <v>1057</v>
      </c>
      <c r="K4554" t="s">
        <v>17</v>
      </c>
      <c r="L4554">
        <v>230.28</v>
      </c>
    </row>
    <row r="4555" spans="1:12" x14ac:dyDescent="0.3">
      <c r="A4555" t="s">
        <v>5916</v>
      </c>
      <c r="B4555">
        <v>27</v>
      </c>
      <c r="C4555">
        <v>12</v>
      </c>
      <c r="D4555">
        <v>2015</v>
      </c>
      <c r="E4555" t="s">
        <v>606</v>
      </c>
      <c r="F4555" t="s">
        <v>30</v>
      </c>
      <c r="G4555" t="s">
        <v>1401</v>
      </c>
      <c r="H4555" t="s">
        <v>14</v>
      </c>
      <c r="I4555" t="s">
        <v>24</v>
      </c>
      <c r="J4555" t="s">
        <v>1819</v>
      </c>
      <c r="K4555" t="s">
        <v>26</v>
      </c>
      <c r="L4555">
        <v>12.84</v>
      </c>
    </row>
    <row r="4556" spans="1:12" x14ac:dyDescent="0.3">
      <c r="A4556" t="s">
        <v>5917</v>
      </c>
      <c r="B4556">
        <v>27</v>
      </c>
      <c r="C4556">
        <v>2</v>
      </c>
      <c r="D4556">
        <v>2017</v>
      </c>
      <c r="E4556" t="s">
        <v>2412</v>
      </c>
      <c r="F4556" t="s">
        <v>12</v>
      </c>
      <c r="G4556" t="s">
        <v>3309</v>
      </c>
      <c r="H4556" t="s">
        <v>14</v>
      </c>
      <c r="I4556" t="s">
        <v>61</v>
      </c>
      <c r="J4556" t="s">
        <v>289</v>
      </c>
      <c r="K4556" t="s">
        <v>26</v>
      </c>
      <c r="L4556">
        <v>56.82</v>
      </c>
    </row>
    <row r="4557" spans="1:12" x14ac:dyDescent="0.3">
      <c r="A4557" t="s">
        <v>5918</v>
      </c>
      <c r="B4557">
        <v>23</v>
      </c>
      <c r="C4557">
        <v>3</v>
      </c>
      <c r="D4557">
        <v>2016</v>
      </c>
      <c r="E4557" t="s">
        <v>1284</v>
      </c>
      <c r="F4557" t="s">
        <v>119</v>
      </c>
      <c r="G4557" t="s">
        <v>3151</v>
      </c>
      <c r="H4557" t="s">
        <v>14</v>
      </c>
      <c r="I4557" t="s">
        <v>15</v>
      </c>
      <c r="J4557" t="s">
        <v>1568</v>
      </c>
      <c r="K4557" t="s">
        <v>26</v>
      </c>
      <c r="L4557">
        <v>31.56</v>
      </c>
    </row>
    <row r="4558" spans="1:12" x14ac:dyDescent="0.3">
      <c r="A4558" t="s">
        <v>5918</v>
      </c>
      <c r="B4558">
        <v>23</v>
      </c>
      <c r="C4558">
        <v>3</v>
      </c>
      <c r="D4558">
        <v>2016</v>
      </c>
      <c r="E4558" t="s">
        <v>1284</v>
      </c>
      <c r="F4558" t="s">
        <v>119</v>
      </c>
      <c r="G4558" t="s">
        <v>3151</v>
      </c>
      <c r="H4558" t="s">
        <v>14</v>
      </c>
      <c r="I4558" t="s">
        <v>15</v>
      </c>
      <c r="J4558" t="s">
        <v>2043</v>
      </c>
      <c r="K4558" t="s">
        <v>26</v>
      </c>
      <c r="L4558">
        <v>27.92</v>
      </c>
    </row>
    <row r="4559" spans="1:12" x14ac:dyDescent="0.3">
      <c r="A4559" t="s">
        <v>5919</v>
      </c>
      <c r="B4559">
        <v>21</v>
      </c>
      <c r="C4559">
        <v>10</v>
      </c>
      <c r="D4559">
        <v>2018</v>
      </c>
      <c r="E4559" t="s">
        <v>5415</v>
      </c>
      <c r="F4559" t="s">
        <v>30</v>
      </c>
      <c r="G4559" t="s">
        <v>2826</v>
      </c>
      <c r="H4559" t="s">
        <v>14</v>
      </c>
      <c r="I4559" t="s">
        <v>24</v>
      </c>
      <c r="J4559" t="s">
        <v>2023</v>
      </c>
      <c r="K4559" t="s">
        <v>26</v>
      </c>
      <c r="L4559">
        <v>8.5589999999999993</v>
      </c>
    </row>
    <row r="4560" spans="1:12" x14ac:dyDescent="0.3">
      <c r="A4560" t="s">
        <v>5920</v>
      </c>
      <c r="B4560">
        <v>31</v>
      </c>
      <c r="C4560">
        <v>12</v>
      </c>
      <c r="D4560">
        <v>2015</v>
      </c>
      <c r="E4560" t="s">
        <v>5693</v>
      </c>
      <c r="F4560" t="s">
        <v>30</v>
      </c>
      <c r="G4560" t="s">
        <v>4990</v>
      </c>
      <c r="H4560" t="s">
        <v>23</v>
      </c>
      <c r="I4560" t="s">
        <v>61</v>
      </c>
      <c r="J4560" t="s">
        <v>4920</v>
      </c>
      <c r="K4560" t="s">
        <v>26</v>
      </c>
      <c r="L4560">
        <v>49.567999999999998</v>
      </c>
    </row>
    <row r="4561" spans="1:12" x14ac:dyDescent="0.3">
      <c r="A4561" t="s">
        <v>5921</v>
      </c>
      <c r="B4561">
        <v>5</v>
      </c>
      <c r="C4561">
        <v>5</v>
      </c>
      <c r="D4561">
        <v>2015</v>
      </c>
      <c r="E4561" t="s">
        <v>2523</v>
      </c>
      <c r="F4561" t="s">
        <v>119</v>
      </c>
      <c r="G4561" t="s">
        <v>95</v>
      </c>
      <c r="H4561" t="s">
        <v>14</v>
      </c>
      <c r="I4561" t="s">
        <v>61</v>
      </c>
      <c r="J4561" t="s">
        <v>199</v>
      </c>
      <c r="K4561" t="s">
        <v>17</v>
      </c>
      <c r="L4561">
        <v>127.869</v>
      </c>
    </row>
    <row r="4562" spans="1:12" x14ac:dyDescent="0.3">
      <c r="A4562" t="s">
        <v>5922</v>
      </c>
      <c r="B4562">
        <v>4</v>
      </c>
      <c r="C4562">
        <v>12</v>
      </c>
      <c r="D4562">
        <v>2016</v>
      </c>
      <c r="E4562" t="s">
        <v>1400</v>
      </c>
      <c r="F4562" t="s">
        <v>12</v>
      </c>
      <c r="G4562" t="s">
        <v>2837</v>
      </c>
      <c r="H4562" t="s">
        <v>23</v>
      </c>
      <c r="I4562" t="s">
        <v>24</v>
      </c>
      <c r="J4562" t="s">
        <v>680</v>
      </c>
      <c r="K4562" t="s">
        <v>26</v>
      </c>
      <c r="L4562">
        <v>271.44</v>
      </c>
    </row>
    <row r="4563" spans="1:12" x14ac:dyDescent="0.3">
      <c r="A4563" t="s">
        <v>5922</v>
      </c>
      <c r="B4563">
        <v>4</v>
      </c>
      <c r="C4563">
        <v>12</v>
      </c>
      <c r="D4563">
        <v>2016</v>
      </c>
      <c r="E4563" t="s">
        <v>1400</v>
      </c>
      <c r="F4563" t="s">
        <v>12</v>
      </c>
      <c r="G4563" t="s">
        <v>2837</v>
      </c>
      <c r="H4563" t="s">
        <v>23</v>
      </c>
      <c r="I4563" t="s">
        <v>24</v>
      </c>
      <c r="J4563" t="s">
        <v>5923</v>
      </c>
      <c r="K4563" t="s">
        <v>41</v>
      </c>
      <c r="L4563">
        <v>110.352</v>
      </c>
    </row>
    <row r="4564" spans="1:12" x14ac:dyDescent="0.3">
      <c r="A4564" t="s">
        <v>5922</v>
      </c>
      <c r="B4564">
        <v>4</v>
      </c>
      <c r="C4564">
        <v>12</v>
      </c>
      <c r="D4564">
        <v>2016</v>
      </c>
      <c r="E4564" t="s">
        <v>1400</v>
      </c>
      <c r="F4564" t="s">
        <v>12</v>
      </c>
      <c r="G4564" t="s">
        <v>2837</v>
      </c>
      <c r="H4564" t="s">
        <v>23</v>
      </c>
      <c r="I4564" t="s">
        <v>24</v>
      </c>
      <c r="J4564" t="s">
        <v>5924</v>
      </c>
      <c r="K4564" t="s">
        <v>17</v>
      </c>
      <c r="L4564">
        <v>36.4</v>
      </c>
    </row>
    <row r="4565" spans="1:12" x14ac:dyDescent="0.3">
      <c r="A4565" t="s">
        <v>5925</v>
      </c>
      <c r="B4565">
        <v>26</v>
      </c>
      <c r="C4565">
        <v>9</v>
      </c>
      <c r="D4565">
        <v>2018</v>
      </c>
      <c r="E4565" t="s">
        <v>2383</v>
      </c>
      <c r="F4565" t="s">
        <v>30</v>
      </c>
      <c r="G4565" t="s">
        <v>1975</v>
      </c>
      <c r="H4565" t="s">
        <v>60</v>
      </c>
      <c r="I4565" t="s">
        <v>15</v>
      </c>
      <c r="J4565" t="s">
        <v>5379</v>
      </c>
      <c r="K4565" t="s">
        <v>17</v>
      </c>
      <c r="L4565">
        <v>419.13600000000002</v>
      </c>
    </row>
    <row r="4566" spans="1:12" x14ac:dyDescent="0.3">
      <c r="A4566" t="s">
        <v>5926</v>
      </c>
      <c r="B4566">
        <v>9</v>
      </c>
      <c r="C4566">
        <v>12</v>
      </c>
      <c r="D4566">
        <v>2015</v>
      </c>
      <c r="E4566" t="s">
        <v>2629</v>
      </c>
      <c r="F4566" t="s">
        <v>30</v>
      </c>
      <c r="G4566" t="s">
        <v>4795</v>
      </c>
      <c r="H4566" t="s">
        <v>23</v>
      </c>
      <c r="I4566" t="s">
        <v>24</v>
      </c>
      <c r="J4566" t="s">
        <v>3046</v>
      </c>
      <c r="K4566" t="s">
        <v>26</v>
      </c>
      <c r="L4566">
        <v>100.70399999999999</v>
      </c>
    </row>
    <row r="4567" spans="1:12" x14ac:dyDescent="0.3">
      <c r="A4567" t="s">
        <v>5927</v>
      </c>
      <c r="B4567">
        <v>3</v>
      </c>
      <c r="C4567">
        <v>12</v>
      </c>
      <c r="D4567">
        <v>2018</v>
      </c>
      <c r="E4567" t="s">
        <v>1404</v>
      </c>
      <c r="F4567" t="s">
        <v>30</v>
      </c>
      <c r="G4567" t="s">
        <v>2748</v>
      </c>
      <c r="H4567" t="s">
        <v>14</v>
      </c>
      <c r="I4567" t="s">
        <v>15</v>
      </c>
      <c r="J4567" t="s">
        <v>1569</v>
      </c>
      <c r="K4567" t="s">
        <v>26</v>
      </c>
      <c r="L4567">
        <v>45.216000000000001</v>
      </c>
    </row>
    <row r="4568" spans="1:12" x14ac:dyDescent="0.3">
      <c r="A4568" t="s">
        <v>5927</v>
      </c>
      <c r="B4568">
        <v>3</v>
      </c>
      <c r="C4568">
        <v>12</v>
      </c>
      <c r="D4568">
        <v>2018</v>
      </c>
      <c r="E4568" t="s">
        <v>1404</v>
      </c>
      <c r="F4568" t="s">
        <v>30</v>
      </c>
      <c r="G4568" t="s">
        <v>2748</v>
      </c>
      <c r="H4568" t="s">
        <v>14</v>
      </c>
      <c r="I4568" t="s">
        <v>15</v>
      </c>
      <c r="J4568" t="s">
        <v>4424</v>
      </c>
      <c r="K4568" t="s">
        <v>26</v>
      </c>
      <c r="L4568">
        <v>28.782</v>
      </c>
    </row>
    <row r="4569" spans="1:12" x14ac:dyDescent="0.3">
      <c r="A4569" t="s">
        <v>5927</v>
      </c>
      <c r="B4569">
        <v>3</v>
      </c>
      <c r="C4569">
        <v>12</v>
      </c>
      <c r="D4569">
        <v>2018</v>
      </c>
      <c r="E4569" t="s">
        <v>1404</v>
      </c>
      <c r="F4569" t="s">
        <v>30</v>
      </c>
      <c r="G4569" t="s">
        <v>2748</v>
      </c>
      <c r="H4569" t="s">
        <v>14</v>
      </c>
      <c r="I4569" t="s">
        <v>15</v>
      </c>
      <c r="J4569" t="s">
        <v>2447</v>
      </c>
      <c r="K4569" t="s">
        <v>26</v>
      </c>
      <c r="L4569">
        <v>24.448</v>
      </c>
    </row>
    <row r="4570" spans="1:12" x14ac:dyDescent="0.3">
      <c r="A4570" t="s">
        <v>5928</v>
      </c>
      <c r="B4570">
        <v>8</v>
      </c>
      <c r="C4570">
        <v>11</v>
      </c>
      <c r="D4570">
        <v>2016</v>
      </c>
      <c r="E4570" t="s">
        <v>318</v>
      </c>
      <c r="F4570" t="s">
        <v>30</v>
      </c>
      <c r="G4570" t="s">
        <v>3630</v>
      </c>
      <c r="H4570" t="s">
        <v>14</v>
      </c>
      <c r="I4570" t="s">
        <v>61</v>
      </c>
      <c r="J4570" t="s">
        <v>151</v>
      </c>
      <c r="K4570" t="s">
        <v>26</v>
      </c>
      <c r="L4570">
        <v>10.476000000000001</v>
      </c>
    </row>
    <row r="4571" spans="1:12" x14ac:dyDescent="0.3">
      <c r="A4571" t="s">
        <v>5929</v>
      </c>
      <c r="B4571">
        <v>19</v>
      </c>
      <c r="C4571">
        <v>4</v>
      </c>
      <c r="D4571">
        <v>2015</v>
      </c>
      <c r="E4571" t="s">
        <v>2534</v>
      </c>
      <c r="F4571" t="s">
        <v>12</v>
      </c>
      <c r="G4571" t="s">
        <v>2360</v>
      </c>
      <c r="H4571" t="s">
        <v>60</v>
      </c>
      <c r="I4571" t="s">
        <v>24</v>
      </c>
      <c r="J4571" t="s">
        <v>649</v>
      </c>
      <c r="K4571" t="s">
        <v>17</v>
      </c>
      <c r="L4571">
        <v>76.14</v>
      </c>
    </row>
    <row r="4572" spans="1:12" x14ac:dyDescent="0.3">
      <c r="A4572" t="s">
        <v>5930</v>
      </c>
      <c r="B4572">
        <v>25</v>
      </c>
      <c r="C4572">
        <v>5</v>
      </c>
      <c r="D4572">
        <v>2016</v>
      </c>
      <c r="E4572" t="s">
        <v>3677</v>
      </c>
      <c r="F4572" t="s">
        <v>12</v>
      </c>
      <c r="G4572" t="s">
        <v>830</v>
      </c>
      <c r="H4572" t="s">
        <v>60</v>
      </c>
      <c r="I4572" t="s">
        <v>61</v>
      </c>
      <c r="J4572" t="s">
        <v>5817</v>
      </c>
      <c r="K4572" t="s">
        <v>26</v>
      </c>
      <c r="L4572">
        <v>21.24</v>
      </c>
    </row>
    <row r="4573" spans="1:12" x14ac:dyDescent="0.3">
      <c r="A4573" t="s">
        <v>5930</v>
      </c>
      <c r="B4573">
        <v>25</v>
      </c>
      <c r="C4573">
        <v>5</v>
      </c>
      <c r="D4573">
        <v>2016</v>
      </c>
      <c r="E4573" t="s">
        <v>3677</v>
      </c>
      <c r="F4573" t="s">
        <v>12</v>
      </c>
      <c r="G4573" t="s">
        <v>830</v>
      </c>
      <c r="H4573" t="s">
        <v>60</v>
      </c>
      <c r="I4573" t="s">
        <v>61</v>
      </c>
      <c r="J4573" t="s">
        <v>3827</v>
      </c>
      <c r="K4573" t="s">
        <v>26</v>
      </c>
      <c r="L4573">
        <v>127.96</v>
      </c>
    </row>
    <row r="4574" spans="1:12" x14ac:dyDescent="0.3">
      <c r="A4574" t="s">
        <v>5931</v>
      </c>
      <c r="B4574">
        <v>17</v>
      </c>
      <c r="C4574">
        <v>7</v>
      </c>
      <c r="D4574">
        <v>2018</v>
      </c>
      <c r="E4574" t="s">
        <v>1560</v>
      </c>
      <c r="F4574" t="s">
        <v>30</v>
      </c>
      <c r="G4574" t="s">
        <v>2778</v>
      </c>
      <c r="H4574" t="s">
        <v>60</v>
      </c>
      <c r="I4574" t="s">
        <v>24</v>
      </c>
      <c r="J4574" t="s">
        <v>2497</v>
      </c>
      <c r="K4574" t="s">
        <v>41</v>
      </c>
      <c r="L4574">
        <v>479.98399999999998</v>
      </c>
    </row>
    <row r="4575" spans="1:12" x14ac:dyDescent="0.3">
      <c r="A4575" t="s">
        <v>5932</v>
      </c>
      <c r="B4575">
        <v>12</v>
      </c>
      <c r="C4575">
        <v>12</v>
      </c>
      <c r="D4575">
        <v>2017</v>
      </c>
      <c r="E4575" t="s">
        <v>762</v>
      </c>
      <c r="F4575" t="s">
        <v>30</v>
      </c>
      <c r="G4575" t="s">
        <v>2368</v>
      </c>
      <c r="H4575" t="s">
        <v>60</v>
      </c>
      <c r="I4575" t="s">
        <v>61</v>
      </c>
      <c r="J4575" t="s">
        <v>1527</v>
      </c>
      <c r="K4575" t="s">
        <v>41</v>
      </c>
      <c r="L4575">
        <v>657.93</v>
      </c>
    </row>
    <row r="4576" spans="1:12" x14ac:dyDescent="0.3">
      <c r="A4576" t="s">
        <v>5932</v>
      </c>
      <c r="B4576">
        <v>12</v>
      </c>
      <c r="C4576">
        <v>12</v>
      </c>
      <c r="D4576">
        <v>2017</v>
      </c>
      <c r="E4576" t="s">
        <v>762</v>
      </c>
      <c r="F4576" t="s">
        <v>30</v>
      </c>
      <c r="G4576" t="s">
        <v>2368</v>
      </c>
      <c r="H4576" t="s">
        <v>60</v>
      </c>
      <c r="I4576" t="s">
        <v>61</v>
      </c>
      <c r="J4576" t="s">
        <v>2644</v>
      </c>
      <c r="K4576" t="s">
        <v>17</v>
      </c>
      <c r="L4576">
        <v>33.479999999999997</v>
      </c>
    </row>
    <row r="4577" spans="1:12" x14ac:dyDescent="0.3">
      <c r="A4577" t="s">
        <v>5932</v>
      </c>
      <c r="B4577">
        <v>12</v>
      </c>
      <c r="C4577">
        <v>12</v>
      </c>
      <c r="D4577">
        <v>2017</v>
      </c>
      <c r="E4577" t="s">
        <v>762</v>
      </c>
      <c r="F4577" t="s">
        <v>30</v>
      </c>
      <c r="G4577" t="s">
        <v>2368</v>
      </c>
      <c r="H4577" t="s">
        <v>60</v>
      </c>
      <c r="I4577" t="s">
        <v>61</v>
      </c>
      <c r="J4577" t="s">
        <v>923</v>
      </c>
      <c r="K4577" t="s">
        <v>26</v>
      </c>
      <c r="L4577">
        <v>13.9</v>
      </c>
    </row>
    <row r="4578" spans="1:12" x14ac:dyDescent="0.3">
      <c r="A4578" t="s">
        <v>5932</v>
      </c>
      <c r="B4578">
        <v>12</v>
      </c>
      <c r="C4578">
        <v>12</v>
      </c>
      <c r="D4578">
        <v>2017</v>
      </c>
      <c r="E4578" t="s">
        <v>762</v>
      </c>
      <c r="F4578" t="s">
        <v>30</v>
      </c>
      <c r="G4578" t="s">
        <v>2368</v>
      </c>
      <c r="H4578" t="s">
        <v>60</v>
      </c>
      <c r="I4578" t="s">
        <v>61</v>
      </c>
      <c r="J4578" t="s">
        <v>5933</v>
      </c>
      <c r="K4578" t="s">
        <v>26</v>
      </c>
      <c r="L4578">
        <v>26.86</v>
      </c>
    </row>
    <row r="4579" spans="1:12" x14ac:dyDescent="0.3">
      <c r="A4579" t="s">
        <v>5934</v>
      </c>
      <c r="B4579">
        <v>11</v>
      </c>
      <c r="C4579">
        <v>4</v>
      </c>
      <c r="D4579">
        <v>2015</v>
      </c>
      <c r="E4579" t="s">
        <v>1026</v>
      </c>
      <c r="F4579" t="s">
        <v>30</v>
      </c>
      <c r="G4579" t="s">
        <v>2111</v>
      </c>
      <c r="H4579" t="s">
        <v>14</v>
      </c>
      <c r="I4579" t="s">
        <v>24</v>
      </c>
      <c r="J4579" t="s">
        <v>3769</v>
      </c>
      <c r="K4579" t="s">
        <v>26</v>
      </c>
      <c r="L4579">
        <v>9.5839999999999996</v>
      </c>
    </row>
    <row r="4580" spans="1:12" x14ac:dyDescent="0.3">
      <c r="A4580" t="s">
        <v>5935</v>
      </c>
      <c r="B4580">
        <v>9</v>
      </c>
      <c r="C4580">
        <v>6</v>
      </c>
      <c r="D4580">
        <v>2016</v>
      </c>
      <c r="E4580" t="s">
        <v>5438</v>
      </c>
      <c r="F4580" t="s">
        <v>30</v>
      </c>
      <c r="G4580" t="s">
        <v>2018</v>
      </c>
      <c r="H4580" t="s">
        <v>60</v>
      </c>
      <c r="I4580" t="s">
        <v>15</v>
      </c>
      <c r="J4580" t="s">
        <v>1252</v>
      </c>
      <c r="K4580" t="s">
        <v>26</v>
      </c>
      <c r="L4580">
        <v>113.1</v>
      </c>
    </row>
    <row r="4581" spans="1:12" x14ac:dyDescent="0.3">
      <c r="A4581" t="s">
        <v>5936</v>
      </c>
      <c r="B4581">
        <v>27</v>
      </c>
      <c r="C4581">
        <v>7</v>
      </c>
      <c r="D4581">
        <v>2015</v>
      </c>
      <c r="E4581" t="s">
        <v>5398</v>
      </c>
      <c r="F4581" t="s">
        <v>30</v>
      </c>
      <c r="G4581" t="s">
        <v>2800</v>
      </c>
      <c r="H4581" t="s">
        <v>23</v>
      </c>
      <c r="I4581" t="s">
        <v>90</v>
      </c>
      <c r="J4581" t="s">
        <v>5937</v>
      </c>
      <c r="K4581" t="s">
        <v>26</v>
      </c>
      <c r="L4581">
        <v>65.78</v>
      </c>
    </row>
    <row r="4582" spans="1:12" x14ac:dyDescent="0.3">
      <c r="A4582" t="s">
        <v>5938</v>
      </c>
      <c r="B4582">
        <v>31</v>
      </c>
      <c r="C4582">
        <v>7</v>
      </c>
      <c r="D4582">
        <v>2016</v>
      </c>
      <c r="E4582" t="s">
        <v>4065</v>
      </c>
      <c r="F4582" t="s">
        <v>30</v>
      </c>
      <c r="G4582" t="s">
        <v>956</v>
      </c>
      <c r="H4582" t="s">
        <v>23</v>
      </c>
      <c r="I4582" t="s">
        <v>15</v>
      </c>
      <c r="J4582" t="s">
        <v>710</v>
      </c>
      <c r="K4582" t="s">
        <v>41</v>
      </c>
      <c r="L4582">
        <v>239.7</v>
      </c>
    </row>
    <row r="4583" spans="1:12" x14ac:dyDescent="0.3">
      <c r="A4583" t="s">
        <v>5939</v>
      </c>
      <c r="B4583">
        <v>19</v>
      </c>
      <c r="C4583">
        <v>9</v>
      </c>
      <c r="D4583">
        <v>2017</v>
      </c>
      <c r="E4583" t="s">
        <v>274</v>
      </c>
      <c r="F4583" t="s">
        <v>119</v>
      </c>
      <c r="G4583" t="s">
        <v>2519</v>
      </c>
      <c r="H4583" t="s">
        <v>60</v>
      </c>
      <c r="I4583" t="s">
        <v>90</v>
      </c>
      <c r="J4583" t="s">
        <v>5940</v>
      </c>
      <c r="K4583" t="s">
        <v>17</v>
      </c>
      <c r="L4583">
        <v>25.632000000000001</v>
      </c>
    </row>
    <row r="4584" spans="1:12" x14ac:dyDescent="0.3">
      <c r="A4584" t="s">
        <v>5941</v>
      </c>
      <c r="B4584">
        <v>10</v>
      </c>
      <c r="C4584">
        <v>6</v>
      </c>
      <c r="D4584">
        <v>2017</v>
      </c>
      <c r="E4584" t="s">
        <v>20</v>
      </c>
      <c r="F4584" t="s">
        <v>119</v>
      </c>
      <c r="G4584" t="s">
        <v>4787</v>
      </c>
      <c r="H4584" t="s">
        <v>14</v>
      </c>
      <c r="I4584" t="s">
        <v>90</v>
      </c>
      <c r="J4584" t="s">
        <v>5737</v>
      </c>
      <c r="K4584" t="s">
        <v>26</v>
      </c>
      <c r="L4584">
        <v>23.616</v>
      </c>
    </row>
    <row r="4585" spans="1:12" x14ac:dyDescent="0.3">
      <c r="A4585" t="s">
        <v>5942</v>
      </c>
      <c r="B4585">
        <v>26</v>
      </c>
      <c r="C4585">
        <v>8</v>
      </c>
      <c r="D4585">
        <v>2017</v>
      </c>
      <c r="E4585" t="s">
        <v>1580</v>
      </c>
      <c r="F4585" t="s">
        <v>12</v>
      </c>
      <c r="G4585" t="s">
        <v>5943</v>
      </c>
      <c r="H4585" t="s">
        <v>23</v>
      </c>
      <c r="I4585" t="s">
        <v>24</v>
      </c>
      <c r="J4585" t="s">
        <v>330</v>
      </c>
      <c r="K4585" t="s">
        <v>26</v>
      </c>
      <c r="L4585">
        <v>8.26</v>
      </c>
    </row>
    <row r="4586" spans="1:12" x14ac:dyDescent="0.3">
      <c r="A4586" t="s">
        <v>5944</v>
      </c>
      <c r="B4586">
        <v>2</v>
      </c>
      <c r="C4586">
        <v>11</v>
      </c>
      <c r="D4586">
        <v>2018</v>
      </c>
      <c r="E4586" t="s">
        <v>1629</v>
      </c>
      <c r="F4586" t="s">
        <v>12</v>
      </c>
      <c r="G4586" t="s">
        <v>4437</v>
      </c>
      <c r="H4586" t="s">
        <v>60</v>
      </c>
      <c r="I4586" t="s">
        <v>24</v>
      </c>
      <c r="J4586" t="s">
        <v>1308</v>
      </c>
      <c r="K4586" t="s">
        <v>26</v>
      </c>
      <c r="L4586">
        <v>76.58</v>
      </c>
    </row>
    <row r="4587" spans="1:12" x14ac:dyDescent="0.3">
      <c r="A4587" t="s">
        <v>5944</v>
      </c>
      <c r="B4587">
        <v>2</v>
      </c>
      <c r="C4587">
        <v>11</v>
      </c>
      <c r="D4587">
        <v>2018</v>
      </c>
      <c r="E4587" t="s">
        <v>1629</v>
      </c>
      <c r="F4587" t="s">
        <v>12</v>
      </c>
      <c r="G4587" t="s">
        <v>4437</v>
      </c>
      <c r="H4587" t="s">
        <v>60</v>
      </c>
      <c r="I4587" t="s">
        <v>24</v>
      </c>
      <c r="J4587" t="s">
        <v>3955</v>
      </c>
      <c r="K4587" t="s">
        <v>26</v>
      </c>
      <c r="L4587">
        <v>8.8000000000000007</v>
      </c>
    </row>
    <row r="4588" spans="1:12" x14ac:dyDescent="0.3">
      <c r="A4588" t="s">
        <v>5944</v>
      </c>
      <c r="B4588">
        <v>2</v>
      </c>
      <c r="C4588">
        <v>11</v>
      </c>
      <c r="D4588">
        <v>2018</v>
      </c>
      <c r="E4588" t="s">
        <v>1629</v>
      </c>
      <c r="F4588" t="s">
        <v>12</v>
      </c>
      <c r="G4588" t="s">
        <v>4437</v>
      </c>
      <c r="H4588" t="s">
        <v>60</v>
      </c>
      <c r="I4588" t="s">
        <v>24</v>
      </c>
      <c r="J4588" t="s">
        <v>5945</v>
      </c>
      <c r="K4588" t="s">
        <v>26</v>
      </c>
      <c r="L4588">
        <v>590.35199999999998</v>
      </c>
    </row>
    <row r="4589" spans="1:12" x14ac:dyDescent="0.3">
      <c r="A4589" t="s">
        <v>5944</v>
      </c>
      <c r="B4589">
        <v>2</v>
      </c>
      <c r="C4589">
        <v>11</v>
      </c>
      <c r="D4589">
        <v>2018</v>
      </c>
      <c r="E4589" t="s">
        <v>1629</v>
      </c>
      <c r="F4589" t="s">
        <v>12</v>
      </c>
      <c r="G4589" t="s">
        <v>4437</v>
      </c>
      <c r="H4589" t="s">
        <v>60</v>
      </c>
      <c r="I4589" t="s">
        <v>24</v>
      </c>
      <c r="J4589" t="s">
        <v>2375</v>
      </c>
      <c r="K4589" t="s">
        <v>26</v>
      </c>
      <c r="L4589">
        <v>5.58</v>
      </c>
    </row>
    <row r="4590" spans="1:12" x14ac:dyDescent="0.3">
      <c r="A4590" t="s">
        <v>5944</v>
      </c>
      <c r="B4590">
        <v>2</v>
      </c>
      <c r="C4590">
        <v>11</v>
      </c>
      <c r="D4590">
        <v>2018</v>
      </c>
      <c r="E4590" t="s">
        <v>1629</v>
      </c>
      <c r="F4590" t="s">
        <v>12</v>
      </c>
      <c r="G4590" t="s">
        <v>4437</v>
      </c>
      <c r="H4590" t="s">
        <v>60</v>
      </c>
      <c r="I4590" t="s">
        <v>24</v>
      </c>
      <c r="J4590" t="s">
        <v>5946</v>
      </c>
      <c r="K4590" t="s">
        <v>17</v>
      </c>
      <c r="L4590">
        <v>25.02</v>
      </c>
    </row>
    <row r="4591" spans="1:12" x14ac:dyDescent="0.3">
      <c r="A4591" t="s">
        <v>5944</v>
      </c>
      <c r="B4591">
        <v>2</v>
      </c>
      <c r="C4591">
        <v>11</v>
      </c>
      <c r="D4591">
        <v>2018</v>
      </c>
      <c r="E4591" t="s">
        <v>1629</v>
      </c>
      <c r="F4591" t="s">
        <v>12</v>
      </c>
      <c r="G4591" t="s">
        <v>4437</v>
      </c>
      <c r="H4591" t="s">
        <v>60</v>
      </c>
      <c r="I4591" t="s">
        <v>24</v>
      </c>
      <c r="J4591" t="s">
        <v>1590</v>
      </c>
      <c r="K4591" t="s">
        <v>26</v>
      </c>
      <c r="L4591">
        <v>452.55</v>
      </c>
    </row>
    <row r="4592" spans="1:12" x14ac:dyDescent="0.3">
      <c r="A4592" t="s">
        <v>5947</v>
      </c>
      <c r="B4592">
        <v>26</v>
      </c>
      <c r="C4592">
        <v>12</v>
      </c>
      <c r="D4592">
        <v>2017</v>
      </c>
      <c r="E4592" t="s">
        <v>2502</v>
      </c>
      <c r="F4592" t="s">
        <v>30</v>
      </c>
      <c r="G4592" t="s">
        <v>1867</v>
      </c>
      <c r="H4592" t="s">
        <v>23</v>
      </c>
      <c r="I4592" t="s">
        <v>24</v>
      </c>
      <c r="J4592" t="s">
        <v>3983</v>
      </c>
      <c r="K4592" t="s">
        <v>26</v>
      </c>
      <c r="L4592">
        <v>17.760000000000002</v>
      </c>
    </row>
    <row r="4593" spans="1:12" x14ac:dyDescent="0.3">
      <c r="A4593" t="s">
        <v>5947</v>
      </c>
      <c r="B4593">
        <v>26</v>
      </c>
      <c r="C4593">
        <v>12</v>
      </c>
      <c r="D4593">
        <v>2017</v>
      </c>
      <c r="E4593" t="s">
        <v>2502</v>
      </c>
      <c r="F4593" t="s">
        <v>30</v>
      </c>
      <c r="G4593" t="s">
        <v>1867</v>
      </c>
      <c r="H4593" t="s">
        <v>23</v>
      </c>
      <c r="I4593" t="s">
        <v>24</v>
      </c>
      <c r="J4593" t="s">
        <v>40</v>
      </c>
      <c r="K4593" t="s">
        <v>41</v>
      </c>
      <c r="L4593">
        <v>302.38400000000001</v>
      </c>
    </row>
    <row r="4594" spans="1:12" x14ac:dyDescent="0.3">
      <c r="A4594" t="s">
        <v>5947</v>
      </c>
      <c r="B4594">
        <v>26</v>
      </c>
      <c r="C4594">
        <v>12</v>
      </c>
      <c r="D4594">
        <v>2017</v>
      </c>
      <c r="E4594" t="s">
        <v>2502</v>
      </c>
      <c r="F4594" t="s">
        <v>30</v>
      </c>
      <c r="G4594" t="s">
        <v>1867</v>
      </c>
      <c r="H4594" t="s">
        <v>23</v>
      </c>
      <c r="I4594" t="s">
        <v>24</v>
      </c>
      <c r="J4594" t="s">
        <v>5083</v>
      </c>
      <c r="K4594" t="s">
        <v>17</v>
      </c>
      <c r="L4594">
        <v>146.352</v>
      </c>
    </row>
    <row r="4595" spans="1:12" x14ac:dyDescent="0.3">
      <c r="A4595" t="s">
        <v>5947</v>
      </c>
      <c r="B4595">
        <v>26</v>
      </c>
      <c r="C4595">
        <v>12</v>
      </c>
      <c r="D4595">
        <v>2017</v>
      </c>
      <c r="E4595" t="s">
        <v>2502</v>
      </c>
      <c r="F4595" t="s">
        <v>30</v>
      </c>
      <c r="G4595" t="s">
        <v>1867</v>
      </c>
      <c r="H4595" t="s">
        <v>23</v>
      </c>
      <c r="I4595" t="s">
        <v>24</v>
      </c>
      <c r="J4595" t="s">
        <v>5948</v>
      </c>
      <c r="K4595" t="s">
        <v>26</v>
      </c>
      <c r="L4595">
        <v>7.9</v>
      </c>
    </row>
    <row r="4596" spans="1:12" x14ac:dyDescent="0.3">
      <c r="A4596" t="s">
        <v>5947</v>
      </c>
      <c r="B4596">
        <v>26</v>
      </c>
      <c r="C4596">
        <v>12</v>
      </c>
      <c r="D4596">
        <v>2017</v>
      </c>
      <c r="E4596" t="s">
        <v>2502</v>
      </c>
      <c r="F4596" t="s">
        <v>30</v>
      </c>
      <c r="G4596" t="s">
        <v>1867</v>
      </c>
      <c r="H4596" t="s">
        <v>23</v>
      </c>
      <c r="I4596" t="s">
        <v>24</v>
      </c>
      <c r="J4596" t="s">
        <v>648</v>
      </c>
      <c r="K4596" t="s">
        <v>17</v>
      </c>
      <c r="L4596">
        <v>902.71199999999999</v>
      </c>
    </row>
    <row r="4597" spans="1:12" x14ac:dyDescent="0.3">
      <c r="A4597" t="s">
        <v>5947</v>
      </c>
      <c r="B4597">
        <v>26</v>
      </c>
      <c r="C4597">
        <v>12</v>
      </c>
      <c r="D4597">
        <v>2017</v>
      </c>
      <c r="E4597" t="s">
        <v>2502</v>
      </c>
      <c r="F4597" t="s">
        <v>30</v>
      </c>
      <c r="G4597" t="s">
        <v>1867</v>
      </c>
      <c r="H4597" t="s">
        <v>23</v>
      </c>
      <c r="I4597" t="s">
        <v>24</v>
      </c>
      <c r="J4597" t="s">
        <v>1877</v>
      </c>
      <c r="K4597" t="s">
        <v>26</v>
      </c>
      <c r="L4597">
        <v>53.97</v>
      </c>
    </row>
    <row r="4598" spans="1:12" x14ac:dyDescent="0.3">
      <c r="A4598" t="s">
        <v>5949</v>
      </c>
      <c r="B4598">
        <v>5</v>
      </c>
      <c r="C4598">
        <v>12</v>
      </c>
      <c r="D4598">
        <v>2017</v>
      </c>
      <c r="E4598" t="s">
        <v>53</v>
      </c>
      <c r="F4598" t="s">
        <v>12</v>
      </c>
      <c r="G4598" t="s">
        <v>4813</v>
      </c>
      <c r="H4598" t="s">
        <v>60</v>
      </c>
      <c r="I4598" t="s">
        <v>90</v>
      </c>
      <c r="J4598" t="s">
        <v>2223</v>
      </c>
      <c r="K4598" t="s">
        <v>26</v>
      </c>
      <c r="L4598">
        <v>33.92</v>
      </c>
    </row>
    <row r="4599" spans="1:12" x14ac:dyDescent="0.3">
      <c r="A4599" t="s">
        <v>5950</v>
      </c>
      <c r="B4599">
        <v>28</v>
      </c>
      <c r="C4599">
        <v>8</v>
      </c>
      <c r="D4599">
        <v>2018</v>
      </c>
      <c r="E4599" t="s">
        <v>955</v>
      </c>
      <c r="F4599" t="s">
        <v>30</v>
      </c>
      <c r="G4599" t="s">
        <v>2368</v>
      </c>
      <c r="H4599" t="s">
        <v>60</v>
      </c>
      <c r="I4599" t="s">
        <v>61</v>
      </c>
      <c r="J4599" t="s">
        <v>1464</v>
      </c>
      <c r="K4599" t="s">
        <v>26</v>
      </c>
      <c r="L4599">
        <v>21.81</v>
      </c>
    </row>
    <row r="4600" spans="1:12" x14ac:dyDescent="0.3">
      <c r="A4600" t="s">
        <v>5950</v>
      </c>
      <c r="B4600">
        <v>28</v>
      </c>
      <c r="C4600">
        <v>8</v>
      </c>
      <c r="D4600">
        <v>2018</v>
      </c>
      <c r="E4600" t="s">
        <v>955</v>
      </c>
      <c r="F4600" t="s">
        <v>30</v>
      </c>
      <c r="G4600" t="s">
        <v>2368</v>
      </c>
      <c r="H4600" t="s">
        <v>60</v>
      </c>
      <c r="I4600" t="s">
        <v>61</v>
      </c>
      <c r="J4600" t="s">
        <v>5199</v>
      </c>
      <c r="K4600" t="s">
        <v>26</v>
      </c>
      <c r="L4600">
        <v>91.6</v>
      </c>
    </row>
    <row r="4601" spans="1:12" x14ac:dyDescent="0.3">
      <c r="A4601" t="s">
        <v>5951</v>
      </c>
      <c r="B4601">
        <v>16</v>
      </c>
      <c r="C4601">
        <v>7</v>
      </c>
      <c r="D4601">
        <v>2016</v>
      </c>
      <c r="E4601" t="s">
        <v>2958</v>
      </c>
      <c r="F4601" t="s">
        <v>30</v>
      </c>
      <c r="G4601" t="s">
        <v>2851</v>
      </c>
      <c r="H4601" t="s">
        <v>60</v>
      </c>
      <c r="I4601" t="s">
        <v>90</v>
      </c>
      <c r="J4601" t="s">
        <v>1510</v>
      </c>
      <c r="K4601" t="s">
        <v>17</v>
      </c>
      <c r="L4601">
        <v>150.97999999999999</v>
      </c>
    </row>
    <row r="4602" spans="1:12" x14ac:dyDescent="0.3">
      <c r="A4602" t="s">
        <v>5951</v>
      </c>
      <c r="B4602">
        <v>16</v>
      </c>
      <c r="C4602">
        <v>7</v>
      </c>
      <c r="D4602">
        <v>2016</v>
      </c>
      <c r="E4602" t="s">
        <v>2958</v>
      </c>
      <c r="F4602" t="s">
        <v>30</v>
      </c>
      <c r="G4602" t="s">
        <v>2851</v>
      </c>
      <c r="H4602" t="s">
        <v>60</v>
      </c>
      <c r="I4602" t="s">
        <v>90</v>
      </c>
      <c r="J4602" t="s">
        <v>1064</v>
      </c>
      <c r="K4602" t="s">
        <v>26</v>
      </c>
      <c r="L4602">
        <v>137.25</v>
      </c>
    </row>
    <row r="4603" spans="1:12" x14ac:dyDescent="0.3">
      <c r="A4603" t="s">
        <v>5951</v>
      </c>
      <c r="B4603">
        <v>16</v>
      </c>
      <c r="C4603">
        <v>7</v>
      </c>
      <c r="D4603">
        <v>2016</v>
      </c>
      <c r="E4603" t="s">
        <v>2958</v>
      </c>
      <c r="F4603" t="s">
        <v>30</v>
      </c>
      <c r="G4603" t="s">
        <v>2851</v>
      </c>
      <c r="H4603" t="s">
        <v>60</v>
      </c>
      <c r="I4603" t="s">
        <v>90</v>
      </c>
      <c r="J4603" t="s">
        <v>5351</v>
      </c>
      <c r="K4603" t="s">
        <v>26</v>
      </c>
      <c r="L4603">
        <v>11.52</v>
      </c>
    </row>
    <row r="4604" spans="1:12" x14ac:dyDescent="0.3">
      <c r="A4604" t="s">
        <v>5952</v>
      </c>
      <c r="B4604">
        <v>26</v>
      </c>
      <c r="C4604">
        <v>5</v>
      </c>
      <c r="D4604">
        <v>2016</v>
      </c>
      <c r="E4604" t="s">
        <v>2152</v>
      </c>
      <c r="F4604" t="s">
        <v>12</v>
      </c>
      <c r="G4604" t="s">
        <v>2597</v>
      </c>
      <c r="H4604" t="s">
        <v>60</v>
      </c>
      <c r="I4604" t="s">
        <v>15</v>
      </c>
      <c r="J4604" t="s">
        <v>3962</v>
      </c>
      <c r="K4604" t="s">
        <v>26</v>
      </c>
      <c r="L4604">
        <v>18.271999999999998</v>
      </c>
    </row>
    <row r="4605" spans="1:12" x14ac:dyDescent="0.3">
      <c r="A4605" t="s">
        <v>5952</v>
      </c>
      <c r="B4605">
        <v>26</v>
      </c>
      <c r="C4605">
        <v>5</v>
      </c>
      <c r="D4605">
        <v>2016</v>
      </c>
      <c r="E4605" t="s">
        <v>2152</v>
      </c>
      <c r="F4605" t="s">
        <v>12</v>
      </c>
      <c r="G4605" t="s">
        <v>2597</v>
      </c>
      <c r="H4605" t="s">
        <v>60</v>
      </c>
      <c r="I4605" t="s">
        <v>15</v>
      </c>
      <c r="J4605" t="s">
        <v>5954</v>
      </c>
      <c r="K4605" t="s">
        <v>26</v>
      </c>
      <c r="L4605">
        <v>153.72800000000001</v>
      </c>
    </row>
    <row r="4606" spans="1:12" x14ac:dyDescent="0.3">
      <c r="A4606" t="s">
        <v>5952</v>
      </c>
      <c r="B4606">
        <v>26</v>
      </c>
      <c r="C4606">
        <v>5</v>
      </c>
      <c r="D4606">
        <v>2016</v>
      </c>
      <c r="E4606" t="s">
        <v>2152</v>
      </c>
      <c r="F4606" t="s">
        <v>12</v>
      </c>
      <c r="G4606" t="s">
        <v>2597</v>
      </c>
      <c r="H4606" t="s">
        <v>60</v>
      </c>
      <c r="I4606" t="s">
        <v>15</v>
      </c>
      <c r="J4606" t="s">
        <v>1915</v>
      </c>
      <c r="K4606" t="s">
        <v>26</v>
      </c>
      <c r="L4606">
        <v>12.224</v>
      </c>
    </row>
    <row r="4607" spans="1:12" x14ac:dyDescent="0.3">
      <c r="A4607" t="s">
        <v>5952</v>
      </c>
      <c r="B4607">
        <v>26</v>
      </c>
      <c r="C4607">
        <v>5</v>
      </c>
      <c r="D4607">
        <v>2016</v>
      </c>
      <c r="E4607" t="s">
        <v>2152</v>
      </c>
      <c r="F4607" t="s">
        <v>12</v>
      </c>
      <c r="G4607" t="s">
        <v>2597</v>
      </c>
      <c r="H4607" t="s">
        <v>60</v>
      </c>
      <c r="I4607" t="s">
        <v>15</v>
      </c>
      <c r="J4607" t="s">
        <v>731</v>
      </c>
      <c r="K4607" t="s">
        <v>41</v>
      </c>
      <c r="L4607">
        <v>167.94399999999999</v>
      </c>
    </row>
    <row r="4608" spans="1:12" x14ac:dyDescent="0.3">
      <c r="A4608" t="s">
        <v>5955</v>
      </c>
      <c r="B4608">
        <v>28</v>
      </c>
      <c r="C4608">
        <v>5</v>
      </c>
      <c r="D4608">
        <v>2016</v>
      </c>
      <c r="E4608" t="s">
        <v>442</v>
      </c>
      <c r="F4608" t="s">
        <v>30</v>
      </c>
      <c r="G4608" t="s">
        <v>3022</v>
      </c>
      <c r="H4608" t="s">
        <v>14</v>
      </c>
      <c r="I4608" t="s">
        <v>90</v>
      </c>
      <c r="J4608" t="s">
        <v>135</v>
      </c>
      <c r="K4608" t="s">
        <v>41</v>
      </c>
      <c r="L4608">
        <v>45.99</v>
      </c>
    </row>
    <row r="4609" spans="1:12" x14ac:dyDescent="0.3">
      <c r="A4609" t="s">
        <v>5955</v>
      </c>
      <c r="B4609">
        <v>28</v>
      </c>
      <c r="C4609">
        <v>5</v>
      </c>
      <c r="D4609">
        <v>2016</v>
      </c>
      <c r="E4609" t="s">
        <v>442</v>
      </c>
      <c r="F4609" t="s">
        <v>30</v>
      </c>
      <c r="G4609" t="s">
        <v>3022</v>
      </c>
      <c r="H4609" t="s">
        <v>14</v>
      </c>
      <c r="I4609" t="s">
        <v>90</v>
      </c>
      <c r="J4609" t="s">
        <v>1474</v>
      </c>
      <c r="K4609" t="s">
        <v>26</v>
      </c>
      <c r="L4609">
        <v>535.41</v>
      </c>
    </row>
    <row r="4610" spans="1:12" x14ac:dyDescent="0.3">
      <c r="A4610" t="s">
        <v>5955</v>
      </c>
      <c r="B4610">
        <v>28</v>
      </c>
      <c r="C4610">
        <v>5</v>
      </c>
      <c r="D4610">
        <v>2016</v>
      </c>
      <c r="E4610" t="s">
        <v>442</v>
      </c>
      <c r="F4610" t="s">
        <v>30</v>
      </c>
      <c r="G4610" t="s">
        <v>3022</v>
      </c>
      <c r="H4610" t="s">
        <v>14</v>
      </c>
      <c r="I4610" t="s">
        <v>90</v>
      </c>
      <c r="J4610" t="s">
        <v>1522</v>
      </c>
      <c r="K4610" t="s">
        <v>26</v>
      </c>
      <c r="L4610">
        <v>6.0960000000000001</v>
      </c>
    </row>
    <row r="4611" spans="1:12" x14ac:dyDescent="0.3">
      <c r="A4611" t="s">
        <v>5955</v>
      </c>
      <c r="B4611">
        <v>28</v>
      </c>
      <c r="C4611">
        <v>5</v>
      </c>
      <c r="D4611">
        <v>2016</v>
      </c>
      <c r="E4611" t="s">
        <v>442</v>
      </c>
      <c r="F4611" t="s">
        <v>30</v>
      </c>
      <c r="G4611" t="s">
        <v>3022</v>
      </c>
      <c r="H4611" t="s">
        <v>14</v>
      </c>
      <c r="I4611" t="s">
        <v>90</v>
      </c>
      <c r="J4611" t="s">
        <v>4155</v>
      </c>
      <c r="K4611" t="s">
        <v>26</v>
      </c>
      <c r="L4611">
        <v>45.36</v>
      </c>
    </row>
    <row r="4612" spans="1:12" x14ac:dyDescent="0.3">
      <c r="A4612" t="s">
        <v>5956</v>
      </c>
      <c r="B4612">
        <v>9</v>
      </c>
      <c r="C4612">
        <v>11</v>
      </c>
      <c r="D4612">
        <v>2018</v>
      </c>
      <c r="E4612" t="s">
        <v>1492</v>
      </c>
      <c r="F4612" t="s">
        <v>30</v>
      </c>
      <c r="G4612" t="s">
        <v>223</v>
      </c>
      <c r="H4612" t="s">
        <v>14</v>
      </c>
      <c r="I4612" t="s">
        <v>24</v>
      </c>
      <c r="J4612" t="s">
        <v>924</v>
      </c>
      <c r="K4612" t="s">
        <v>17</v>
      </c>
      <c r="L4612">
        <v>47.12</v>
      </c>
    </row>
    <row r="4613" spans="1:12" x14ac:dyDescent="0.3">
      <c r="A4613" t="s">
        <v>5957</v>
      </c>
      <c r="B4613">
        <v>24</v>
      </c>
      <c r="C4613">
        <v>1</v>
      </c>
      <c r="D4613">
        <v>2017</v>
      </c>
      <c r="E4613" t="s">
        <v>5958</v>
      </c>
      <c r="F4613" t="s">
        <v>12</v>
      </c>
      <c r="G4613" t="s">
        <v>2739</v>
      </c>
      <c r="H4613" t="s">
        <v>23</v>
      </c>
      <c r="I4613" t="s">
        <v>15</v>
      </c>
      <c r="J4613" t="s">
        <v>1287</v>
      </c>
      <c r="K4613" t="s">
        <v>26</v>
      </c>
      <c r="L4613">
        <v>31.36</v>
      </c>
    </row>
    <row r="4614" spans="1:12" x14ac:dyDescent="0.3">
      <c r="A4614" t="s">
        <v>5959</v>
      </c>
      <c r="B4614">
        <v>31</v>
      </c>
      <c r="C4614">
        <v>12</v>
      </c>
      <c r="D4614">
        <v>2017</v>
      </c>
      <c r="E4614" t="s">
        <v>1953</v>
      </c>
      <c r="F4614" t="s">
        <v>30</v>
      </c>
      <c r="G4614" t="s">
        <v>1331</v>
      </c>
      <c r="H4614" t="s">
        <v>14</v>
      </c>
      <c r="I4614" t="s">
        <v>15</v>
      </c>
      <c r="J4614" t="s">
        <v>1130</v>
      </c>
      <c r="K4614" t="s">
        <v>26</v>
      </c>
      <c r="L4614">
        <v>47.616</v>
      </c>
    </row>
    <row r="4615" spans="1:12" x14ac:dyDescent="0.3">
      <c r="A4615" t="s">
        <v>5959</v>
      </c>
      <c r="B4615">
        <v>31</v>
      </c>
      <c r="C4615">
        <v>12</v>
      </c>
      <c r="D4615">
        <v>2017</v>
      </c>
      <c r="E4615" t="s">
        <v>1953</v>
      </c>
      <c r="F4615" t="s">
        <v>30</v>
      </c>
      <c r="G4615" t="s">
        <v>1331</v>
      </c>
      <c r="H4615" t="s">
        <v>14</v>
      </c>
      <c r="I4615" t="s">
        <v>15</v>
      </c>
      <c r="J4615" t="s">
        <v>2072</v>
      </c>
      <c r="K4615" t="s">
        <v>26</v>
      </c>
      <c r="L4615">
        <v>23.48</v>
      </c>
    </row>
    <row r="4616" spans="1:12" x14ac:dyDescent="0.3">
      <c r="A4616" t="s">
        <v>5960</v>
      </c>
      <c r="B4616">
        <v>5</v>
      </c>
      <c r="C4616">
        <v>9</v>
      </c>
      <c r="D4616">
        <v>2017</v>
      </c>
      <c r="E4616" t="s">
        <v>1016</v>
      </c>
      <c r="F4616" t="s">
        <v>30</v>
      </c>
      <c r="G4616" t="s">
        <v>4898</v>
      </c>
      <c r="H4616" t="s">
        <v>60</v>
      </c>
      <c r="I4616" t="s">
        <v>61</v>
      </c>
      <c r="J4616" t="s">
        <v>1566</v>
      </c>
      <c r="K4616" t="s">
        <v>26</v>
      </c>
      <c r="L4616">
        <v>62.79</v>
      </c>
    </row>
    <row r="4617" spans="1:12" x14ac:dyDescent="0.3">
      <c r="A4617" t="s">
        <v>5960</v>
      </c>
      <c r="B4617">
        <v>5</v>
      </c>
      <c r="C4617">
        <v>9</v>
      </c>
      <c r="D4617">
        <v>2017</v>
      </c>
      <c r="E4617" t="s">
        <v>1016</v>
      </c>
      <c r="F4617" t="s">
        <v>30</v>
      </c>
      <c r="G4617" t="s">
        <v>4898</v>
      </c>
      <c r="H4617" t="s">
        <v>60</v>
      </c>
      <c r="I4617" t="s">
        <v>61</v>
      </c>
      <c r="J4617" t="s">
        <v>4571</v>
      </c>
      <c r="K4617" t="s">
        <v>26</v>
      </c>
      <c r="L4617">
        <v>28.44</v>
      </c>
    </row>
    <row r="4618" spans="1:12" x14ac:dyDescent="0.3">
      <c r="A4618" t="s">
        <v>5961</v>
      </c>
      <c r="B4618">
        <v>4</v>
      </c>
      <c r="C4618">
        <v>9</v>
      </c>
      <c r="D4618">
        <v>2016</v>
      </c>
      <c r="E4618" t="s">
        <v>422</v>
      </c>
      <c r="F4618" t="s">
        <v>12</v>
      </c>
      <c r="G4618" t="s">
        <v>629</v>
      </c>
      <c r="H4618" t="s">
        <v>23</v>
      </c>
      <c r="I4618" t="s">
        <v>61</v>
      </c>
      <c r="J4618" t="s">
        <v>612</v>
      </c>
      <c r="K4618" t="s">
        <v>41</v>
      </c>
      <c r="L4618">
        <v>134.376</v>
      </c>
    </row>
    <row r="4619" spans="1:12" x14ac:dyDescent="0.3">
      <c r="A4619" t="s">
        <v>5962</v>
      </c>
      <c r="B4619">
        <v>21</v>
      </c>
      <c r="C4619">
        <v>9</v>
      </c>
      <c r="D4619">
        <v>2016</v>
      </c>
      <c r="E4619" t="s">
        <v>748</v>
      </c>
      <c r="F4619" t="s">
        <v>30</v>
      </c>
      <c r="G4619" t="s">
        <v>1680</v>
      </c>
      <c r="H4619" t="s">
        <v>60</v>
      </c>
      <c r="I4619" t="s">
        <v>90</v>
      </c>
      <c r="J4619" t="s">
        <v>5131</v>
      </c>
      <c r="K4619" t="s">
        <v>41</v>
      </c>
      <c r="L4619">
        <v>589.9</v>
      </c>
    </row>
    <row r="4620" spans="1:12" x14ac:dyDescent="0.3">
      <c r="A4620" t="s">
        <v>5962</v>
      </c>
      <c r="B4620">
        <v>21</v>
      </c>
      <c r="C4620">
        <v>9</v>
      </c>
      <c r="D4620">
        <v>2016</v>
      </c>
      <c r="E4620" t="s">
        <v>748</v>
      </c>
      <c r="F4620" t="s">
        <v>30</v>
      </c>
      <c r="G4620" t="s">
        <v>1680</v>
      </c>
      <c r="H4620" t="s">
        <v>60</v>
      </c>
      <c r="I4620" t="s">
        <v>90</v>
      </c>
      <c r="J4620" t="s">
        <v>922</v>
      </c>
      <c r="K4620" t="s">
        <v>17</v>
      </c>
      <c r="L4620">
        <v>542.94000000000005</v>
      </c>
    </row>
    <row r="4621" spans="1:12" x14ac:dyDescent="0.3">
      <c r="A4621" t="s">
        <v>5963</v>
      </c>
      <c r="B4621">
        <v>24</v>
      </c>
      <c r="C4621">
        <v>12</v>
      </c>
      <c r="D4621">
        <v>2018</v>
      </c>
      <c r="E4621" t="s">
        <v>337</v>
      </c>
      <c r="F4621" t="s">
        <v>119</v>
      </c>
      <c r="G4621" t="s">
        <v>525</v>
      </c>
      <c r="H4621" t="s">
        <v>60</v>
      </c>
      <c r="I4621" t="s">
        <v>24</v>
      </c>
      <c r="J4621" t="s">
        <v>868</v>
      </c>
      <c r="K4621" t="s">
        <v>41</v>
      </c>
      <c r="L4621">
        <v>2879.9520000000002</v>
      </c>
    </row>
    <row r="4622" spans="1:12" x14ac:dyDescent="0.3">
      <c r="A4622" t="s">
        <v>5963</v>
      </c>
      <c r="B4622">
        <v>24</v>
      </c>
      <c r="C4622">
        <v>12</v>
      </c>
      <c r="D4622">
        <v>2018</v>
      </c>
      <c r="E4622" t="s">
        <v>337</v>
      </c>
      <c r="F4622" t="s">
        <v>119</v>
      </c>
      <c r="G4622" t="s">
        <v>525</v>
      </c>
      <c r="H4622" t="s">
        <v>60</v>
      </c>
      <c r="I4622" t="s">
        <v>24</v>
      </c>
      <c r="J4622" t="s">
        <v>1252</v>
      </c>
      <c r="K4622" t="s">
        <v>26</v>
      </c>
      <c r="L4622">
        <v>90.48</v>
      </c>
    </row>
    <row r="4623" spans="1:12" x14ac:dyDescent="0.3">
      <c r="A4623" t="s">
        <v>5964</v>
      </c>
      <c r="B4623">
        <v>5</v>
      </c>
      <c r="C4623">
        <v>10</v>
      </c>
      <c r="D4623">
        <v>2016</v>
      </c>
      <c r="E4623" t="s">
        <v>3768</v>
      </c>
      <c r="F4623" t="s">
        <v>12</v>
      </c>
      <c r="G4623" t="s">
        <v>1509</v>
      </c>
      <c r="H4623" t="s">
        <v>23</v>
      </c>
      <c r="I4623" t="s">
        <v>90</v>
      </c>
      <c r="J4623" t="s">
        <v>542</v>
      </c>
      <c r="K4623" t="s">
        <v>26</v>
      </c>
      <c r="L4623">
        <v>77.55</v>
      </c>
    </row>
    <row r="4624" spans="1:12" x14ac:dyDescent="0.3">
      <c r="A4624" t="s">
        <v>5965</v>
      </c>
      <c r="B4624">
        <v>9</v>
      </c>
      <c r="C4624">
        <v>9</v>
      </c>
      <c r="D4624">
        <v>2018</v>
      </c>
      <c r="E4624" t="s">
        <v>217</v>
      </c>
      <c r="F4624" t="s">
        <v>30</v>
      </c>
      <c r="G4624" t="s">
        <v>31</v>
      </c>
      <c r="H4624" t="s">
        <v>14</v>
      </c>
      <c r="I4624" t="s">
        <v>15</v>
      </c>
      <c r="J4624" t="s">
        <v>933</v>
      </c>
      <c r="K4624" t="s">
        <v>26</v>
      </c>
      <c r="L4624">
        <v>8.8320000000000007</v>
      </c>
    </row>
    <row r="4625" spans="1:12" x14ac:dyDescent="0.3">
      <c r="A4625" t="s">
        <v>5965</v>
      </c>
      <c r="B4625">
        <v>9</v>
      </c>
      <c r="C4625">
        <v>9</v>
      </c>
      <c r="D4625">
        <v>2018</v>
      </c>
      <c r="E4625" t="s">
        <v>217</v>
      </c>
      <c r="F4625" t="s">
        <v>30</v>
      </c>
      <c r="G4625" t="s">
        <v>31</v>
      </c>
      <c r="H4625" t="s">
        <v>14</v>
      </c>
      <c r="I4625" t="s">
        <v>15</v>
      </c>
      <c r="J4625" t="s">
        <v>1256</v>
      </c>
      <c r="K4625" t="s">
        <v>26</v>
      </c>
      <c r="L4625">
        <v>177.536</v>
      </c>
    </row>
    <row r="4626" spans="1:12" x14ac:dyDescent="0.3">
      <c r="A4626" t="s">
        <v>5965</v>
      </c>
      <c r="B4626">
        <v>9</v>
      </c>
      <c r="C4626">
        <v>9</v>
      </c>
      <c r="D4626">
        <v>2018</v>
      </c>
      <c r="E4626" t="s">
        <v>217</v>
      </c>
      <c r="F4626" t="s">
        <v>30</v>
      </c>
      <c r="G4626" t="s">
        <v>31</v>
      </c>
      <c r="H4626" t="s">
        <v>14</v>
      </c>
      <c r="I4626" t="s">
        <v>15</v>
      </c>
      <c r="J4626" t="s">
        <v>2265</v>
      </c>
      <c r="K4626" t="s">
        <v>26</v>
      </c>
      <c r="L4626">
        <v>258.48</v>
      </c>
    </row>
    <row r="4627" spans="1:12" x14ac:dyDescent="0.3">
      <c r="A4627" t="s">
        <v>5965</v>
      </c>
      <c r="B4627">
        <v>9</v>
      </c>
      <c r="C4627">
        <v>9</v>
      </c>
      <c r="D4627">
        <v>2018</v>
      </c>
      <c r="E4627" t="s">
        <v>217</v>
      </c>
      <c r="F4627" t="s">
        <v>30</v>
      </c>
      <c r="G4627" t="s">
        <v>31</v>
      </c>
      <c r="H4627" t="s">
        <v>14</v>
      </c>
      <c r="I4627" t="s">
        <v>15</v>
      </c>
      <c r="J4627" t="s">
        <v>924</v>
      </c>
      <c r="K4627" t="s">
        <v>17</v>
      </c>
      <c r="L4627">
        <v>14.135999999999999</v>
      </c>
    </row>
    <row r="4628" spans="1:12" x14ac:dyDescent="0.3">
      <c r="A4628" t="s">
        <v>5966</v>
      </c>
      <c r="B4628">
        <v>13</v>
      </c>
      <c r="C4628">
        <v>11</v>
      </c>
      <c r="D4628">
        <v>2017</v>
      </c>
      <c r="E4628" t="s">
        <v>4281</v>
      </c>
      <c r="F4628" t="s">
        <v>30</v>
      </c>
      <c r="G4628" t="s">
        <v>1957</v>
      </c>
      <c r="H4628" t="s">
        <v>23</v>
      </c>
      <c r="I4628" t="s">
        <v>90</v>
      </c>
      <c r="J4628" t="s">
        <v>520</v>
      </c>
      <c r="K4628" t="s">
        <v>26</v>
      </c>
      <c r="L4628">
        <v>77.55</v>
      </c>
    </row>
    <row r="4629" spans="1:12" x14ac:dyDescent="0.3">
      <c r="A4629" t="s">
        <v>5966</v>
      </c>
      <c r="B4629">
        <v>13</v>
      </c>
      <c r="C4629">
        <v>11</v>
      </c>
      <c r="D4629">
        <v>2017</v>
      </c>
      <c r="E4629" t="s">
        <v>4281</v>
      </c>
      <c r="F4629" t="s">
        <v>30</v>
      </c>
      <c r="G4629" t="s">
        <v>1957</v>
      </c>
      <c r="H4629" t="s">
        <v>23</v>
      </c>
      <c r="I4629" t="s">
        <v>90</v>
      </c>
      <c r="J4629" t="s">
        <v>745</v>
      </c>
      <c r="K4629" t="s">
        <v>26</v>
      </c>
      <c r="L4629">
        <v>24.88</v>
      </c>
    </row>
    <row r="4630" spans="1:12" x14ac:dyDescent="0.3">
      <c r="A4630" t="s">
        <v>5966</v>
      </c>
      <c r="B4630">
        <v>13</v>
      </c>
      <c r="C4630">
        <v>11</v>
      </c>
      <c r="D4630">
        <v>2017</v>
      </c>
      <c r="E4630" t="s">
        <v>4281</v>
      </c>
      <c r="F4630" t="s">
        <v>30</v>
      </c>
      <c r="G4630" t="s">
        <v>1957</v>
      </c>
      <c r="H4630" t="s">
        <v>23</v>
      </c>
      <c r="I4630" t="s">
        <v>90</v>
      </c>
      <c r="J4630" t="s">
        <v>4801</v>
      </c>
      <c r="K4630" t="s">
        <v>26</v>
      </c>
      <c r="L4630">
        <v>140.75</v>
      </c>
    </row>
    <row r="4631" spans="1:12" x14ac:dyDescent="0.3">
      <c r="A4631" t="s">
        <v>5966</v>
      </c>
      <c r="B4631">
        <v>13</v>
      </c>
      <c r="C4631">
        <v>11</v>
      </c>
      <c r="D4631">
        <v>2017</v>
      </c>
      <c r="E4631" t="s">
        <v>4281</v>
      </c>
      <c r="F4631" t="s">
        <v>30</v>
      </c>
      <c r="G4631" t="s">
        <v>1957</v>
      </c>
      <c r="H4631" t="s">
        <v>23</v>
      </c>
      <c r="I4631" t="s">
        <v>90</v>
      </c>
      <c r="J4631" t="s">
        <v>2256</v>
      </c>
      <c r="K4631" t="s">
        <v>26</v>
      </c>
      <c r="L4631">
        <v>36.630000000000003</v>
      </c>
    </row>
    <row r="4632" spans="1:12" x14ac:dyDescent="0.3">
      <c r="A4632" t="s">
        <v>5967</v>
      </c>
      <c r="B4632">
        <v>15</v>
      </c>
      <c r="C4632">
        <v>10</v>
      </c>
      <c r="D4632">
        <v>2016</v>
      </c>
      <c r="E4632" t="s">
        <v>332</v>
      </c>
      <c r="F4632" t="s">
        <v>930</v>
      </c>
      <c r="G4632" t="s">
        <v>1954</v>
      </c>
      <c r="H4632" t="s">
        <v>14</v>
      </c>
      <c r="I4632" t="s">
        <v>61</v>
      </c>
      <c r="J4632" t="s">
        <v>5968</v>
      </c>
      <c r="K4632" t="s">
        <v>17</v>
      </c>
      <c r="L4632">
        <v>17.14</v>
      </c>
    </row>
    <row r="4633" spans="1:12" x14ac:dyDescent="0.3">
      <c r="A4633" t="s">
        <v>5969</v>
      </c>
      <c r="B4633">
        <v>3</v>
      </c>
      <c r="C4633">
        <v>8</v>
      </c>
      <c r="D4633">
        <v>2018</v>
      </c>
      <c r="E4633" t="s">
        <v>2939</v>
      </c>
      <c r="F4633" t="s">
        <v>12</v>
      </c>
      <c r="G4633" t="s">
        <v>1443</v>
      </c>
      <c r="H4633" t="s">
        <v>14</v>
      </c>
      <c r="I4633" t="s">
        <v>24</v>
      </c>
      <c r="J4633" t="s">
        <v>1387</v>
      </c>
      <c r="K4633" t="s">
        <v>26</v>
      </c>
      <c r="L4633">
        <v>51.75</v>
      </c>
    </row>
    <row r="4634" spans="1:12" x14ac:dyDescent="0.3">
      <c r="A4634" t="s">
        <v>5969</v>
      </c>
      <c r="B4634">
        <v>3</v>
      </c>
      <c r="C4634">
        <v>8</v>
      </c>
      <c r="D4634">
        <v>2018</v>
      </c>
      <c r="E4634" t="s">
        <v>2939</v>
      </c>
      <c r="F4634" t="s">
        <v>12</v>
      </c>
      <c r="G4634" t="s">
        <v>1443</v>
      </c>
      <c r="H4634" t="s">
        <v>14</v>
      </c>
      <c r="I4634" t="s">
        <v>24</v>
      </c>
      <c r="J4634" t="s">
        <v>1357</v>
      </c>
      <c r="K4634" t="s">
        <v>17</v>
      </c>
      <c r="L4634">
        <v>123.96</v>
      </c>
    </row>
    <row r="4635" spans="1:12" x14ac:dyDescent="0.3">
      <c r="A4635" t="s">
        <v>5970</v>
      </c>
      <c r="B4635">
        <v>21</v>
      </c>
      <c r="C4635">
        <v>8</v>
      </c>
      <c r="D4635">
        <v>2016</v>
      </c>
      <c r="E4635" t="s">
        <v>3942</v>
      </c>
      <c r="F4635" t="s">
        <v>30</v>
      </c>
      <c r="G4635" t="s">
        <v>629</v>
      </c>
      <c r="H4635" t="s">
        <v>23</v>
      </c>
      <c r="I4635" t="s">
        <v>24</v>
      </c>
      <c r="J4635" t="s">
        <v>5971</v>
      </c>
      <c r="K4635" t="s">
        <v>17</v>
      </c>
      <c r="L4635">
        <v>586.39800000000002</v>
      </c>
    </row>
    <row r="4636" spans="1:12" x14ac:dyDescent="0.3">
      <c r="A4636" t="s">
        <v>5970</v>
      </c>
      <c r="B4636">
        <v>21</v>
      </c>
      <c r="C4636">
        <v>8</v>
      </c>
      <c r="D4636">
        <v>2016</v>
      </c>
      <c r="E4636" t="s">
        <v>3942</v>
      </c>
      <c r="F4636" t="s">
        <v>30</v>
      </c>
      <c r="G4636" t="s">
        <v>629</v>
      </c>
      <c r="H4636" t="s">
        <v>23</v>
      </c>
      <c r="I4636" t="s">
        <v>24</v>
      </c>
      <c r="J4636" t="s">
        <v>1286</v>
      </c>
      <c r="K4636" t="s">
        <v>26</v>
      </c>
      <c r="L4636">
        <v>80.98</v>
      </c>
    </row>
    <row r="4637" spans="1:12" x14ac:dyDescent="0.3">
      <c r="A4637" t="s">
        <v>5972</v>
      </c>
      <c r="B4637">
        <v>12</v>
      </c>
      <c r="C4637">
        <v>3</v>
      </c>
      <c r="D4637">
        <v>2018</v>
      </c>
      <c r="E4637" t="s">
        <v>1829</v>
      </c>
      <c r="F4637" t="s">
        <v>30</v>
      </c>
      <c r="G4637" t="s">
        <v>3260</v>
      </c>
      <c r="H4637" t="s">
        <v>23</v>
      </c>
      <c r="I4637" t="s">
        <v>24</v>
      </c>
      <c r="J4637" t="s">
        <v>1286</v>
      </c>
      <c r="K4637" t="s">
        <v>26</v>
      </c>
      <c r="L4637">
        <v>242.94</v>
      </c>
    </row>
    <row r="4638" spans="1:12" x14ac:dyDescent="0.3">
      <c r="A4638" t="s">
        <v>5973</v>
      </c>
      <c r="B4638">
        <v>27</v>
      </c>
      <c r="C4638">
        <v>4</v>
      </c>
      <c r="D4638">
        <v>2018</v>
      </c>
      <c r="E4638" t="s">
        <v>3371</v>
      </c>
      <c r="F4638" t="s">
        <v>119</v>
      </c>
      <c r="G4638" t="s">
        <v>1682</v>
      </c>
      <c r="H4638" t="s">
        <v>14</v>
      </c>
      <c r="I4638" t="s">
        <v>24</v>
      </c>
      <c r="J4638" t="s">
        <v>826</v>
      </c>
      <c r="K4638" t="s">
        <v>26</v>
      </c>
      <c r="L4638">
        <v>123.92</v>
      </c>
    </row>
    <row r="4639" spans="1:12" x14ac:dyDescent="0.3">
      <c r="A4639" t="s">
        <v>5973</v>
      </c>
      <c r="B4639">
        <v>27</v>
      </c>
      <c r="C4639">
        <v>4</v>
      </c>
      <c r="D4639">
        <v>2018</v>
      </c>
      <c r="E4639" t="s">
        <v>3371</v>
      </c>
      <c r="F4639" t="s">
        <v>119</v>
      </c>
      <c r="G4639" t="s">
        <v>1682</v>
      </c>
      <c r="H4639" t="s">
        <v>14</v>
      </c>
      <c r="I4639" t="s">
        <v>24</v>
      </c>
      <c r="J4639" t="s">
        <v>330</v>
      </c>
      <c r="K4639" t="s">
        <v>26</v>
      </c>
      <c r="L4639">
        <v>12.39</v>
      </c>
    </row>
    <row r="4640" spans="1:12" x14ac:dyDescent="0.3">
      <c r="A4640" t="s">
        <v>5973</v>
      </c>
      <c r="B4640">
        <v>27</v>
      </c>
      <c r="C4640">
        <v>4</v>
      </c>
      <c r="D4640">
        <v>2018</v>
      </c>
      <c r="E4640" t="s">
        <v>3371</v>
      </c>
      <c r="F4640" t="s">
        <v>119</v>
      </c>
      <c r="G4640" t="s">
        <v>1682</v>
      </c>
      <c r="H4640" t="s">
        <v>14</v>
      </c>
      <c r="I4640" t="s">
        <v>24</v>
      </c>
      <c r="J4640" t="s">
        <v>5261</v>
      </c>
      <c r="K4640" t="s">
        <v>26</v>
      </c>
      <c r="L4640">
        <v>47.3</v>
      </c>
    </row>
    <row r="4641" spans="1:12" x14ac:dyDescent="0.3">
      <c r="A4641" t="s">
        <v>5974</v>
      </c>
      <c r="B4641">
        <v>11</v>
      </c>
      <c r="C4641">
        <v>9</v>
      </c>
      <c r="D4641">
        <v>2017</v>
      </c>
      <c r="E4641" t="s">
        <v>5975</v>
      </c>
      <c r="F4641" t="s">
        <v>30</v>
      </c>
      <c r="G4641" t="s">
        <v>3463</v>
      </c>
      <c r="H4641" t="s">
        <v>14</v>
      </c>
      <c r="I4641" t="s">
        <v>15</v>
      </c>
      <c r="J4641" t="s">
        <v>5976</v>
      </c>
      <c r="K4641" t="s">
        <v>41</v>
      </c>
      <c r="L4641">
        <v>1599.92</v>
      </c>
    </row>
    <row r="4642" spans="1:12" x14ac:dyDescent="0.3">
      <c r="A4642" t="s">
        <v>5974</v>
      </c>
      <c r="B4642">
        <v>11</v>
      </c>
      <c r="C4642">
        <v>9</v>
      </c>
      <c r="D4642">
        <v>2017</v>
      </c>
      <c r="E4642" t="s">
        <v>5975</v>
      </c>
      <c r="F4642" t="s">
        <v>30</v>
      </c>
      <c r="G4642" t="s">
        <v>3463</v>
      </c>
      <c r="H4642" t="s">
        <v>14</v>
      </c>
      <c r="I4642" t="s">
        <v>15</v>
      </c>
      <c r="J4642" t="s">
        <v>4806</v>
      </c>
      <c r="K4642" t="s">
        <v>26</v>
      </c>
      <c r="L4642">
        <v>11.09</v>
      </c>
    </row>
    <row r="4643" spans="1:12" x14ac:dyDescent="0.3">
      <c r="A4643" t="s">
        <v>5977</v>
      </c>
      <c r="B4643">
        <v>22</v>
      </c>
      <c r="C4643">
        <v>10</v>
      </c>
      <c r="D4643">
        <v>2018</v>
      </c>
      <c r="E4643" t="s">
        <v>1138</v>
      </c>
      <c r="F4643" t="s">
        <v>12</v>
      </c>
      <c r="G4643" t="s">
        <v>2901</v>
      </c>
      <c r="H4643" t="s">
        <v>14</v>
      </c>
      <c r="I4643" t="s">
        <v>24</v>
      </c>
      <c r="J4643" t="s">
        <v>1255</v>
      </c>
      <c r="K4643" t="s">
        <v>26</v>
      </c>
      <c r="L4643">
        <v>3.1680000000000001</v>
      </c>
    </row>
    <row r="4644" spans="1:12" x14ac:dyDescent="0.3">
      <c r="A4644" t="s">
        <v>5977</v>
      </c>
      <c r="B4644">
        <v>22</v>
      </c>
      <c r="C4644">
        <v>10</v>
      </c>
      <c r="D4644">
        <v>2018</v>
      </c>
      <c r="E4644" t="s">
        <v>1138</v>
      </c>
      <c r="F4644" t="s">
        <v>12</v>
      </c>
      <c r="G4644" t="s">
        <v>2901</v>
      </c>
      <c r="H4644" t="s">
        <v>14</v>
      </c>
      <c r="I4644" t="s">
        <v>24</v>
      </c>
      <c r="J4644" t="s">
        <v>5978</v>
      </c>
      <c r="K4644" t="s">
        <v>17</v>
      </c>
      <c r="L4644">
        <v>579.13599999999997</v>
      </c>
    </row>
    <row r="4645" spans="1:12" x14ac:dyDescent="0.3">
      <c r="A4645" t="s">
        <v>5979</v>
      </c>
      <c r="B4645">
        <v>2</v>
      </c>
      <c r="C4645">
        <v>8</v>
      </c>
      <c r="D4645">
        <v>2016</v>
      </c>
      <c r="E4645" t="s">
        <v>4065</v>
      </c>
      <c r="F4645" t="s">
        <v>30</v>
      </c>
      <c r="G4645" t="s">
        <v>3031</v>
      </c>
      <c r="H4645" t="s">
        <v>14</v>
      </c>
      <c r="I4645" t="s">
        <v>24</v>
      </c>
      <c r="J4645" t="s">
        <v>4455</v>
      </c>
      <c r="K4645" t="s">
        <v>26</v>
      </c>
      <c r="L4645">
        <v>6.3680000000000003</v>
      </c>
    </row>
    <row r="4646" spans="1:12" x14ac:dyDescent="0.3">
      <c r="A4646" t="s">
        <v>5979</v>
      </c>
      <c r="B4646">
        <v>2</v>
      </c>
      <c r="C4646">
        <v>8</v>
      </c>
      <c r="D4646">
        <v>2016</v>
      </c>
      <c r="E4646" t="s">
        <v>4065</v>
      </c>
      <c r="F4646" t="s">
        <v>30</v>
      </c>
      <c r="G4646" t="s">
        <v>3031</v>
      </c>
      <c r="H4646" t="s">
        <v>14</v>
      </c>
      <c r="I4646" t="s">
        <v>24</v>
      </c>
      <c r="J4646" t="s">
        <v>4868</v>
      </c>
      <c r="K4646" t="s">
        <v>41</v>
      </c>
      <c r="L4646">
        <v>558.4</v>
      </c>
    </row>
    <row r="4647" spans="1:12" x14ac:dyDescent="0.3">
      <c r="A4647" t="s">
        <v>5980</v>
      </c>
      <c r="B4647">
        <v>12</v>
      </c>
      <c r="C4647">
        <v>8</v>
      </c>
      <c r="D4647">
        <v>2017</v>
      </c>
      <c r="E4647" t="s">
        <v>4426</v>
      </c>
      <c r="F4647" t="s">
        <v>30</v>
      </c>
      <c r="G4647" t="s">
        <v>4070</v>
      </c>
      <c r="H4647" t="s">
        <v>60</v>
      </c>
      <c r="I4647" t="s">
        <v>90</v>
      </c>
      <c r="J4647" t="s">
        <v>1147</v>
      </c>
      <c r="K4647" t="s">
        <v>17</v>
      </c>
      <c r="L4647">
        <v>145.76400000000001</v>
      </c>
    </row>
    <row r="4648" spans="1:12" x14ac:dyDescent="0.3">
      <c r="A4648" t="s">
        <v>5981</v>
      </c>
      <c r="B4648">
        <v>30</v>
      </c>
      <c r="C4648">
        <v>5</v>
      </c>
      <c r="D4648">
        <v>2015</v>
      </c>
      <c r="E4648" t="s">
        <v>5982</v>
      </c>
      <c r="F4648" t="s">
        <v>30</v>
      </c>
      <c r="G4648" t="s">
        <v>1408</v>
      </c>
      <c r="H4648" t="s">
        <v>23</v>
      </c>
      <c r="I4648" t="s">
        <v>15</v>
      </c>
      <c r="J4648" t="s">
        <v>2052</v>
      </c>
      <c r="K4648" t="s">
        <v>26</v>
      </c>
      <c r="L4648">
        <v>13.62</v>
      </c>
    </row>
    <row r="4649" spans="1:12" x14ac:dyDescent="0.3">
      <c r="A4649" t="s">
        <v>5983</v>
      </c>
      <c r="B4649">
        <v>26</v>
      </c>
      <c r="C4649">
        <v>4</v>
      </c>
      <c r="D4649">
        <v>2017</v>
      </c>
      <c r="E4649" t="s">
        <v>1483</v>
      </c>
      <c r="F4649" t="s">
        <v>30</v>
      </c>
      <c r="G4649" t="s">
        <v>5984</v>
      </c>
      <c r="H4649" t="s">
        <v>60</v>
      </c>
      <c r="I4649" t="s">
        <v>90</v>
      </c>
      <c r="J4649" t="s">
        <v>5337</v>
      </c>
      <c r="K4649" t="s">
        <v>17</v>
      </c>
      <c r="L4649">
        <v>434.64600000000002</v>
      </c>
    </row>
    <row r="4650" spans="1:12" x14ac:dyDescent="0.3">
      <c r="A4650" t="s">
        <v>5985</v>
      </c>
      <c r="B4650">
        <v>14</v>
      </c>
      <c r="C4650">
        <v>5</v>
      </c>
      <c r="D4650">
        <v>2018</v>
      </c>
      <c r="E4650" t="s">
        <v>1517</v>
      </c>
      <c r="F4650" t="s">
        <v>30</v>
      </c>
      <c r="G4650" t="s">
        <v>83</v>
      </c>
      <c r="H4650" t="s">
        <v>23</v>
      </c>
      <c r="I4650" t="s">
        <v>24</v>
      </c>
      <c r="J4650" t="s">
        <v>5986</v>
      </c>
      <c r="K4650" t="s">
        <v>26</v>
      </c>
      <c r="L4650">
        <v>440.19</v>
      </c>
    </row>
    <row r="4651" spans="1:12" x14ac:dyDescent="0.3">
      <c r="A4651" t="s">
        <v>5985</v>
      </c>
      <c r="B4651">
        <v>14</v>
      </c>
      <c r="C4651">
        <v>5</v>
      </c>
      <c r="D4651">
        <v>2018</v>
      </c>
      <c r="E4651" t="s">
        <v>1517</v>
      </c>
      <c r="F4651" t="s">
        <v>30</v>
      </c>
      <c r="G4651" t="s">
        <v>83</v>
      </c>
      <c r="H4651" t="s">
        <v>23</v>
      </c>
      <c r="I4651" t="s">
        <v>24</v>
      </c>
      <c r="J4651" t="s">
        <v>1434</v>
      </c>
      <c r="K4651" t="s">
        <v>26</v>
      </c>
      <c r="L4651">
        <v>64.400000000000006</v>
      </c>
    </row>
    <row r="4652" spans="1:12" x14ac:dyDescent="0.3">
      <c r="A4652" t="s">
        <v>5987</v>
      </c>
      <c r="B4652">
        <v>8</v>
      </c>
      <c r="C4652">
        <v>4</v>
      </c>
      <c r="D4652">
        <v>2018</v>
      </c>
      <c r="E4652" t="s">
        <v>646</v>
      </c>
      <c r="F4652" t="s">
        <v>30</v>
      </c>
      <c r="G4652" t="s">
        <v>3834</v>
      </c>
      <c r="H4652" t="s">
        <v>60</v>
      </c>
      <c r="I4652" t="s">
        <v>24</v>
      </c>
      <c r="J4652" t="s">
        <v>3634</v>
      </c>
      <c r="K4652" t="s">
        <v>26</v>
      </c>
      <c r="L4652">
        <v>244.55</v>
      </c>
    </row>
    <row r="4653" spans="1:12" x14ac:dyDescent="0.3">
      <c r="A4653" t="s">
        <v>5987</v>
      </c>
      <c r="B4653">
        <v>8</v>
      </c>
      <c r="C4653">
        <v>4</v>
      </c>
      <c r="D4653">
        <v>2018</v>
      </c>
      <c r="E4653" t="s">
        <v>646</v>
      </c>
      <c r="F4653" t="s">
        <v>30</v>
      </c>
      <c r="G4653" t="s">
        <v>3834</v>
      </c>
      <c r="H4653" t="s">
        <v>60</v>
      </c>
      <c r="I4653" t="s">
        <v>24</v>
      </c>
      <c r="J4653" t="s">
        <v>4604</v>
      </c>
      <c r="K4653" t="s">
        <v>26</v>
      </c>
      <c r="L4653">
        <v>195.76</v>
      </c>
    </row>
    <row r="4654" spans="1:12" x14ac:dyDescent="0.3">
      <c r="A4654" t="s">
        <v>5988</v>
      </c>
      <c r="B4654">
        <v>17</v>
      </c>
      <c r="C4654">
        <v>2</v>
      </c>
      <c r="D4654">
        <v>2018</v>
      </c>
      <c r="E4654" t="s">
        <v>1857</v>
      </c>
      <c r="F4654" t="s">
        <v>30</v>
      </c>
      <c r="G4654" t="s">
        <v>4898</v>
      </c>
      <c r="H4654" t="s">
        <v>60</v>
      </c>
      <c r="I4654" t="s">
        <v>90</v>
      </c>
      <c r="J4654" t="s">
        <v>3037</v>
      </c>
      <c r="K4654" t="s">
        <v>26</v>
      </c>
      <c r="L4654">
        <v>11.76</v>
      </c>
    </row>
    <row r="4655" spans="1:12" x14ac:dyDescent="0.3">
      <c r="A4655" t="s">
        <v>5988</v>
      </c>
      <c r="B4655">
        <v>17</v>
      </c>
      <c r="C4655">
        <v>2</v>
      </c>
      <c r="D4655">
        <v>2018</v>
      </c>
      <c r="E4655" t="s">
        <v>1857</v>
      </c>
      <c r="F4655" t="s">
        <v>30</v>
      </c>
      <c r="G4655" t="s">
        <v>4898</v>
      </c>
      <c r="H4655" t="s">
        <v>60</v>
      </c>
      <c r="I4655" t="s">
        <v>90</v>
      </c>
      <c r="J4655" t="s">
        <v>4024</v>
      </c>
      <c r="K4655" t="s">
        <v>26</v>
      </c>
      <c r="L4655">
        <v>166.45</v>
      </c>
    </row>
    <row r="4656" spans="1:12" x14ac:dyDescent="0.3">
      <c r="A4656" t="s">
        <v>5989</v>
      </c>
      <c r="B4656">
        <v>24</v>
      </c>
      <c r="C4656">
        <v>6</v>
      </c>
      <c r="D4656">
        <v>2018</v>
      </c>
      <c r="E4656" t="s">
        <v>2041</v>
      </c>
      <c r="F4656" t="s">
        <v>12</v>
      </c>
      <c r="G4656" t="s">
        <v>2606</v>
      </c>
      <c r="H4656" t="s">
        <v>14</v>
      </c>
      <c r="I4656" t="s">
        <v>24</v>
      </c>
      <c r="J4656" t="s">
        <v>5351</v>
      </c>
      <c r="K4656" t="s">
        <v>26</v>
      </c>
      <c r="L4656">
        <v>2.88</v>
      </c>
    </row>
    <row r="4657" spans="1:12" x14ac:dyDescent="0.3">
      <c r="A4657" t="s">
        <v>5990</v>
      </c>
      <c r="B4657">
        <v>5</v>
      </c>
      <c r="C4657">
        <v>5</v>
      </c>
      <c r="D4657">
        <v>2015</v>
      </c>
      <c r="E4657" t="s">
        <v>2784</v>
      </c>
      <c r="F4657" t="s">
        <v>30</v>
      </c>
      <c r="G4657" t="s">
        <v>3526</v>
      </c>
      <c r="H4657" t="s">
        <v>23</v>
      </c>
      <c r="I4657" t="s">
        <v>61</v>
      </c>
      <c r="J4657" t="s">
        <v>271</v>
      </c>
      <c r="K4657" t="s">
        <v>26</v>
      </c>
      <c r="L4657">
        <v>45.247999999999998</v>
      </c>
    </row>
    <row r="4658" spans="1:12" x14ac:dyDescent="0.3">
      <c r="A4658" t="s">
        <v>5991</v>
      </c>
      <c r="B4658">
        <v>3</v>
      </c>
      <c r="C4658">
        <v>5</v>
      </c>
      <c r="D4658">
        <v>2016</v>
      </c>
      <c r="E4658" t="s">
        <v>2954</v>
      </c>
      <c r="F4658" t="s">
        <v>30</v>
      </c>
      <c r="G4658" t="s">
        <v>4446</v>
      </c>
      <c r="H4658" t="s">
        <v>14</v>
      </c>
      <c r="I4658" t="s">
        <v>90</v>
      </c>
      <c r="J4658" t="s">
        <v>2128</v>
      </c>
      <c r="K4658" t="s">
        <v>26</v>
      </c>
      <c r="L4658">
        <v>59.904000000000003</v>
      </c>
    </row>
    <row r="4659" spans="1:12" x14ac:dyDescent="0.3">
      <c r="A4659" t="s">
        <v>5991</v>
      </c>
      <c r="B4659">
        <v>3</v>
      </c>
      <c r="C4659">
        <v>5</v>
      </c>
      <c r="D4659">
        <v>2016</v>
      </c>
      <c r="E4659" t="s">
        <v>2954</v>
      </c>
      <c r="F4659" t="s">
        <v>30</v>
      </c>
      <c r="G4659" t="s">
        <v>4446</v>
      </c>
      <c r="H4659" t="s">
        <v>14</v>
      </c>
      <c r="I4659" t="s">
        <v>90</v>
      </c>
      <c r="J4659" t="s">
        <v>1926</v>
      </c>
      <c r="K4659" t="s">
        <v>26</v>
      </c>
      <c r="L4659">
        <v>23.696000000000002</v>
      </c>
    </row>
    <row r="4660" spans="1:12" x14ac:dyDescent="0.3">
      <c r="A4660" t="s">
        <v>5991</v>
      </c>
      <c r="B4660">
        <v>3</v>
      </c>
      <c r="C4660">
        <v>5</v>
      </c>
      <c r="D4660">
        <v>2016</v>
      </c>
      <c r="E4660" t="s">
        <v>2954</v>
      </c>
      <c r="F4660" t="s">
        <v>30</v>
      </c>
      <c r="G4660" t="s">
        <v>4446</v>
      </c>
      <c r="H4660" t="s">
        <v>14</v>
      </c>
      <c r="I4660" t="s">
        <v>90</v>
      </c>
      <c r="J4660" t="s">
        <v>1110</v>
      </c>
      <c r="K4660" t="s">
        <v>26</v>
      </c>
      <c r="L4660">
        <v>7.968</v>
      </c>
    </row>
    <row r="4661" spans="1:12" x14ac:dyDescent="0.3">
      <c r="A4661" t="s">
        <v>5991</v>
      </c>
      <c r="B4661">
        <v>3</v>
      </c>
      <c r="C4661">
        <v>5</v>
      </c>
      <c r="D4661">
        <v>2016</v>
      </c>
      <c r="E4661" t="s">
        <v>2954</v>
      </c>
      <c r="F4661" t="s">
        <v>30</v>
      </c>
      <c r="G4661" t="s">
        <v>4446</v>
      </c>
      <c r="H4661" t="s">
        <v>14</v>
      </c>
      <c r="I4661" t="s">
        <v>90</v>
      </c>
      <c r="J4661" t="s">
        <v>578</v>
      </c>
      <c r="K4661" t="s">
        <v>26</v>
      </c>
      <c r="L4661">
        <v>18.2</v>
      </c>
    </row>
    <row r="4662" spans="1:12" x14ac:dyDescent="0.3">
      <c r="A4662" t="s">
        <v>5991</v>
      </c>
      <c r="B4662">
        <v>3</v>
      </c>
      <c r="C4662">
        <v>5</v>
      </c>
      <c r="D4662">
        <v>2016</v>
      </c>
      <c r="E4662" t="s">
        <v>2954</v>
      </c>
      <c r="F4662" t="s">
        <v>30</v>
      </c>
      <c r="G4662" t="s">
        <v>4446</v>
      </c>
      <c r="H4662" t="s">
        <v>14</v>
      </c>
      <c r="I4662" t="s">
        <v>90</v>
      </c>
      <c r="J4662" t="s">
        <v>5992</v>
      </c>
      <c r="K4662" t="s">
        <v>41</v>
      </c>
      <c r="L4662">
        <v>27.552</v>
      </c>
    </row>
    <row r="4663" spans="1:12" x14ac:dyDescent="0.3">
      <c r="A4663" t="s">
        <v>5991</v>
      </c>
      <c r="B4663">
        <v>3</v>
      </c>
      <c r="C4663">
        <v>5</v>
      </c>
      <c r="D4663">
        <v>2016</v>
      </c>
      <c r="E4663" t="s">
        <v>2954</v>
      </c>
      <c r="F4663" t="s">
        <v>30</v>
      </c>
      <c r="G4663" t="s">
        <v>4446</v>
      </c>
      <c r="H4663" t="s">
        <v>14</v>
      </c>
      <c r="I4663" t="s">
        <v>90</v>
      </c>
      <c r="J4663" t="s">
        <v>673</v>
      </c>
      <c r="K4663" t="s">
        <v>17</v>
      </c>
      <c r="L4663">
        <v>844.11599999999999</v>
      </c>
    </row>
    <row r="4664" spans="1:12" x14ac:dyDescent="0.3">
      <c r="A4664" t="s">
        <v>5991</v>
      </c>
      <c r="B4664">
        <v>3</v>
      </c>
      <c r="C4664">
        <v>5</v>
      </c>
      <c r="D4664">
        <v>2016</v>
      </c>
      <c r="E4664" t="s">
        <v>2954</v>
      </c>
      <c r="F4664" t="s">
        <v>30</v>
      </c>
      <c r="G4664" t="s">
        <v>4446</v>
      </c>
      <c r="H4664" t="s">
        <v>14</v>
      </c>
      <c r="I4664" t="s">
        <v>90</v>
      </c>
      <c r="J4664" t="s">
        <v>2671</v>
      </c>
      <c r="K4664" t="s">
        <v>26</v>
      </c>
      <c r="L4664">
        <v>76.751999999999995</v>
      </c>
    </row>
    <row r="4665" spans="1:12" x14ac:dyDescent="0.3">
      <c r="A4665" t="s">
        <v>5993</v>
      </c>
      <c r="B4665">
        <v>18</v>
      </c>
      <c r="C4665">
        <v>9</v>
      </c>
      <c r="D4665">
        <v>2017</v>
      </c>
      <c r="E4665" t="s">
        <v>274</v>
      </c>
      <c r="F4665" t="s">
        <v>30</v>
      </c>
      <c r="G4665" t="s">
        <v>850</v>
      </c>
      <c r="H4665" t="s">
        <v>14</v>
      </c>
      <c r="I4665" t="s">
        <v>15</v>
      </c>
      <c r="J4665" t="s">
        <v>1556</v>
      </c>
      <c r="K4665" t="s">
        <v>26</v>
      </c>
      <c r="L4665">
        <v>3</v>
      </c>
    </row>
    <row r="4666" spans="1:12" x14ac:dyDescent="0.3">
      <c r="A4666" t="s">
        <v>5994</v>
      </c>
      <c r="B4666">
        <v>22</v>
      </c>
      <c r="C4666">
        <v>9</v>
      </c>
      <c r="D4666">
        <v>2017</v>
      </c>
      <c r="E4666" t="s">
        <v>1149</v>
      </c>
      <c r="F4666" t="s">
        <v>30</v>
      </c>
      <c r="G4666" t="s">
        <v>3610</v>
      </c>
      <c r="H4666" t="s">
        <v>14</v>
      </c>
      <c r="I4666" t="s">
        <v>15</v>
      </c>
      <c r="J4666" t="s">
        <v>2232</v>
      </c>
      <c r="K4666" t="s">
        <v>26</v>
      </c>
      <c r="L4666">
        <v>7.5060000000000002</v>
      </c>
    </row>
    <row r="4667" spans="1:12" x14ac:dyDescent="0.3">
      <c r="A4667" t="s">
        <v>5994</v>
      </c>
      <c r="B4667">
        <v>22</v>
      </c>
      <c r="C4667">
        <v>9</v>
      </c>
      <c r="D4667">
        <v>2017</v>
      </c>
      <c r="E4667" t="s">
        <v>1149</v>
      </c>
      <c r="F4667" t="s">
        <v>30</v>
      </c>
      <c r="G4667" t="s">
        <v>3610</v>
      </c>
      <c r="H4667" t="s">
        <v>14</v>
      </c>
      <c r="I4667" t="s">
        <v>15</v>
      </c>
      <c r="J4667" t="s">
        <v>917</v>
      </c>
      <c r="K4667" t="s">
        <v>26</v>
      </c>
      <c r="L4667">
        <v>16.559999999999999</v>
      </c>
    </row>
    <row r="4668" spans="1:12" x14ac:dyDescent="0.3">
      <c r="A4668" t="s">
        <v>5995</v>
      </c>
      <c r="B4668">
        <v>10</v>
      </c>
      <c r="C4668">
        <v>1</v>
      </c>
      <c r="D4668">
        <v>2017</v>
      </c>
      <c r="E4668" t="s">
        <v>2014</v>
      </c>
      <c r="F4668" t="s">
        <v>30</v>
      </c>
      <c r="G4668" t="s">
        <v>83</v>
      </c>
      <c r="H4668" t="s">
        <v>23</v>
      </c>
      <c r="I4668" t="s">
        <v>24</v>
      </c>
      <c r="J4668" t="s">
        <v>2612</v>
      </c>
      <c r="K4668" t="s">
        <v>17</v>
      </c>
      <c r="L4668">
        <v>79.92</v>
      </c>
    </row>
    <row r="4669" spans="1:12" x14ac:dyDescent="0.3">
      <c r="A4669" t="s">
        <v>5995</v>
      </c>
      <c r="B4669">
        <v>10</v>
      </c>
      <c r="C4669">
        <v>1</v>
      </c>
      <c r="D4669">
        <v>2017</v>
      </c>
      <c r="E4669" t="s">
        <v>2014</v>
      </c>
      <c r="F4669" t="s">
        <v>30</v>
      </c>
      <c r="G4669" t="s">
        <v>83</v>
      </c>
      <c r="H4669" t="s">
        <v>23</v>
      </c>
      <c r="I4669" t="s">
        <v>24</v>
      </c>
      <c r="J4669" t="s">
        <v>978</v>
      </c>
      <c r="K4669" t="s">
        <v>41</v>
      </c>
      <c r="L4669">
        <v>69.98</v>
      </c>
    </row>
    <row r="4670" spans="1:12" x14ac:dyDescent="0.3">
      <c r="A4670" t="s">
        <v>5996</v>
      </c>
      <c r="B4670">
        <v>6</v>
      </c>
      <c r="C4670">
        <v>5</v>
      </c>
      <c r="D4670">
        <v>2018</v>
      </c>
      <c r="E4670" t="s">
        <v>3697</v>
      </c>
      <c r="F4670" t="s">
        <v>30</v>
      </c>
      <c r="G4670" t="s">
        <v>3954</v>
      </c>
      <c r="H4670" t="s">
        <v>23</v>
      </c>
      <c r="I4670" t="s">
        <v>61</v>
      </c>
      <c r="J4670" t="s">
        <v>1583</v>
      </c>
      <c r="K4670" t="s">
        <v>26</v>
      </c>
      <c r="L4670">
        <v>11.06</v>
      </c>
    </row>
    <row r="4671" spans="1:12" x14ac:dyDescent="0.3">
      <c r="A4671" t="s">
        <v>5996</v>
      </c>
      <c r="B4671">
        <v>6</v>
      </c>
      <c r="C4671">
        <v>5</v>
      </c>
      <c r="D4671">
        <v>2018</v>
      </c>
      <c r="E4671" t="s">
        <v>3697</v>
      </c>
      <c r="F4671" t="s">
        <v>30</v>
      </c>
      <c r="G4671" t="s">
        <v>3954</v>
      </c>
      <c r="H4671" t="s">
        <v>23</v>
      </c>
      <c r="I4671" t="s">
        <v>61</v>
      </c>
      <c r="J4671" t="s">
        <v>1181</v>
      </c>
      <c r="K4671" t="s">
        <v>17</v>
      </c>
      <c r="L4671">
        <v>623.46479999999997</v>
      </c>
    </row>
    <row r="4672" spans="1:12" x14ac:dyDescent="0.3">
      <c r="A4672" t="s">
        <v>5996</v>
      </c>
      <c r="B4672">
        <v>6</v>
      </c>
      <c r="C4672">
        <v>5</v>
      </c>
      <c r="D4672">
        <v>2018</v>
      </c>
      <c r="E4672" t="s">
        <v>3697</v>
      </c>
      <c r="F4672" t="s">
        <v>30</v>
      </c>
      <c r="G4672" t="s">
        <v>3954</v>
      </c>
      <c r="H4672" t="s">
        <v>23</v>
      </c>
      <c r="I4672" t="s">
        <v>61</v>
      </c>
      <c r="J4672" t="s">
        <v>5843</v>
      </c>
      <c r="K4672" t="s">
        <v>26</v>
      </c>
      <c r="L4672">
        <v>772.68</v>
      </c>
    </row>
    <row r="4673" spans="1:12" x14ac:dyDescent="0.3">
      <c r="A4673" t="s">
        <v>5997</v>
      </c>
      <c r="B4673">
        <v>31</v>
      </c>
      <c r="C4673">
        <v>7</v>
      </c>
      <c r="D4673">
        <v>2017</v>
      </c>
      <c r="E4673" t="s">
        <v>5123</v>
      </c>
      <c r="F4673" t="s">
        <v>30</v>
      </c>
      <c r="G4673" t="s">
        <v>656</v>
      </c>
      <c r="H4673" t="s">
        <v>14</v>
      </c>
      <c r="I4673" t="s">
        <v>61</v>
      </c>
      <c r="J4673" t="s">
        <v>3524</v>
      </c>
      <c r="K4673" t="s">
        <v>26</v>
      </c>
      <c r="L4673">
        <v>283.14</v>
      </c>
    </row>
    <row r="4674" spans="1:12" x14ac:dyDescent="0.3">
      <c r="A4674" t="s">
        <v>5997</v>
      </c>
      <c r="B4674">
        <v>31</v>
      </c>
      <c r="C4674">
        <v>7</v>
      </c>
      <c r="D4674">
        <v>2017</v>
      </c>
      <c r="E4674" t="s">
        <v>5123</v>
      </c>
      <c r="F4674" t="s">
        <v>30</v>
      </c>
      <c r="G4674" t="s">
        <v>656</v>
      </c>
      <c r="H4674" t="s">
        <v>14</v>
      </c>
      <c r="I4674" t="s">
        <v>61</v>
      </c>
      <c r="J4674" t="s">
        <v>1600</v>
      </c>
      <c r="K4674" t="s">
        <v>41</v>
      </c>
      <c r="L4674">
        <v>635.96</v>
      </c>
    </row>
    <row r="4675" spans="1:12" x14ac:dyDescent="0.3">
      <c r="A4675" t="s">
        <v>5997</v>
      </c>
      <c r="B4675">
        <v>31</v>
      </c>
      <c r="C4675">
        <v>7</v>
      </c>
      <c r="D4675">
        <v>2017</v>
      </c>
      <c r="E4675" t="s">
        <v>5123</v>
      </c>
      <c r="F4675" t="s">
        <v>30</v>
      </c>
      <c r="G4675" t="s">
        <v>656</v>
      </c>
      <c r="H4675" t="s">
        <v>14</v>
      </c>
      <c r="I4675" t="s">
        <v>61</v>
      </c>
      <c r="J4675" t="s">
        <v>3946</v>
      </c>
      <c r="K4675" t="s">
        <v>41</v>
      </c>
      <c r="L4675">
        <v>118.99</v>
      </c>
    </row>
    <row r="4676" spans="1:12" x14ac:dyDescent="0.3">
      <c r="A4676" t="s">
        <v>5997</v>
      </c>
      <c r="B4676">
        <v>31</v>
      </c>
      <c r="C4676">
        <v>7</v>
      </c>
      <c r="D4676">
        <v>2017</v>
      </c>
      <c r="E4676" t="s">
        <v>5123</v>
      </c>
      <c r="F4676" t="s">
        <v>30</v>
      </c>
      <c r="G4676" t="s">
        <v>656</v>
      </c>
      <c r="H4676" t="s">
        <v>14</v>
      </c>
      <c r="I4676" t="s">
        <v>61</v>
      </c>
      <c r="J4676" t="s">
        <v>777</v>
      </c>
      <c r="K4676" t="s">
        <v>17</v>
      </c>
      <c r="L4676">
        <v>272.94</v>
      </c>
    </row>
    <row r="4677" spans="1:12" x14ac:dyDescent="0.3">
      <c r="A4677" t="s">
        <v>5998</v>
      </c>
      <c r="B4677">
        <v>27</v>
      </c>
      <c r="C4677">
        <v>3</v>
      </c>
      <c r="D4677">
        <v>2018</v>
      </c>
      <c r="E4677" t="s">
        <v>3581</v>
      </c>
      <c r="F4677" t="s">
        <v>12</v>
      </c>
      <c r="G4677" t="s">
        <v>71</v>
      </c>
      <c r="H4677" t="s">
        <v>14</v>
      </c>
      <c r="I4677" t="s">
        <v>90</v>
      </c>
      <c r="J4677" t="s">
        <v>4627</v>
      </c>
      <c r="K4677" t="s">
        <v>17</v>
      </c>
      <c r="L4677">
        <v>15.007999999999999</v>
      </c>
    </row>
    <row r="4678" spans="1:12" x14ac:dyDescent="0.3">
      <c r="A4678" t="s">
        <v>5999</v>
      </c>
      <c r="B4678">
        <v>14</v>
      </c>
      <c r="C4678">
        <v>3</v>
      </c>
      <c r="D4678">
        <v>2015</v>
      </c>
      <c r="E4678" t="s">
        <v>1472</v>
      </c>
      <c r="F4678" t="s">
        <v>30</v>
      </c>
      <c r="G4678" t="s">
        <v>4399</v>
      </c>
      <c r="H4678" t="s">
        <v>14</v>
      </c>
      <c r="I4678" t="s">
        <v>24</v>
      </c>
      <c r="J4678" t="s">
        <v>4197</v>
      </c>
      <c r="K4678" t="s">
        <v>26</v>
      </c>
      <c r="L4678">
        <v>33.088000000000001</v>
      </c>
    </row>
    <row r="4679" spans="1:12" x14ac:dyDescent="0.3">
      <c r="A4679" t="s">
        <v>5999</v>
      </c>
      <c r="B4679">
        <v>14</v>
      </c>
      <c r="C4679">
        <v>3</v>
      </c>
      <c r="D4679">
        <v>2015</v>
      </c>
      <c r="E4679" t="s">
        <v>1472</v>
      </c>
      <c r="F4679" t="s">
        <v>30</v>
      </c>
      <c r="G4679" t="s">
        <v>4399</v>
      </c>
      <c r="H4679" t="s">
        <v>14</v>
      </c>
      <c r="I4679" t="s">
        <v>24</v>
      </c>
      <c r="J4679" t="s">
        <v>1286</v>
      </c>
      <c r="K4679" t="s">
        <v>26</v>
      </c>
      <c r="L4679">
        <v>80.98</v>
      </c>
    </row>
    <row r="4680" spans="1:12" x14ac:dyDescent="0.3">
      <c r="A4680" t="s">
        <v>5999</v>
      </c>
      <c r="B4680">
        <v>14</v>
      </c>
      <c r="C4680">
        <v>3</v>
      </c>
      <c r="D4680">
        <v>2015</v>
      </c>
      <c r="E4680" t="s">
        <v>1472</v>
      </c>
      <c r="F4680" t="s">
        <v>30</v>
      </c>
      <c r="G4680" t="s">
        <v>4399</v>
      </c>
      <c r="H4680" t="s">
        <v>14</v>
      </c>
      <c r="I4680" t="s">
        <v>24</v>
      </c>
      <c r="J4680" t="s">
        <v>6000</v>
      </c>
      <c r="K4680" t="s">
        <v>41</v>
      </c>
      <c r="L4680">
        <v>82.8</v>
      </c>
    </row>
    <row r="4681" spans="1:12" x14ac:dyDescent="0.3">
      <c r="A4681" t="s">
        <v>5999</v>
      </c>
      <c r="B4681">
        <v>14</v>
      </c>
      <c r="C4681">
        <v>3</v>
      </c>
      <c r="D4681">
        <v>2015</v>
      </c>
      <c r="E4681" t="s">
        <v>1472</v>
      </c>
      <c r="F4681" t="s">
        <v>30</v>
      </c>
      <c r="G4681" t="s">
        <v>4399</v>
      </c>
      <c r="H4681" t="s">
        <v>14</v>
      </c>
      <c r="I4681" t="s">
        <v>24</v>
      </c>
      <c r="J4681" t="s">
        <v>1972</v>
      </c>
      <c r="K4681" t="s">
        <v>26</v>
      </c>
      <c r="L4681">
        <v>21.36</v>
      </c>
    </row>
    <row r="4682" spans="1:12" x14ac:dyDescent="0.3">
      <c r="A4682" t="s">
        <v>5999</v>
      </c>
      <c r="B4682">
        <v>14</v>
      </c>
      <c r="C4682">
        <v>3</v>
      </c>
      <c r="D4682">
        <v>2015</v>
      </c>
      <c r="E4682" t="s">
        <v>1472</v>
      </c>
      <c r="F4682" t="s">
        <v>30</v>
      </c>
      <c r="G4682" t="s">
        <v>4399</v>
      </c>
      <c r="H4682" t="s">
        <v>14</v>
      </c>
      <c r="I4682" t="s">
        <v>24</v>
      </c>
      <c r="J4682" t="s">
        <v>5263</v>
      </c>
      <c r="K4682" t="s">
        <v>26</v>
      </c>
      <c r="L4682">
        <v>62.048000000000002</v>
      </c>
    </row>
    <row r="4683" spans="1:12" x14ac:dyDescent="0.3">
      <c r="A4683" t="s">
        <v>6001</v>
      </c>
      <c r="B4683">
        <v>14</v>
      </c>
      <c r="C4683">
        <v>7</v>
      </c>
      <c r="D4683">
        <v>2017</v>
      </c>
      <c r="E4683" t="s">
        <v>2579</v>
      </c>
      <c r="F4683" t="s">
        <v>12</v>
      </c>
      <c r="G4683" t="s">
        <v>4823</v>
      </c>
      <c r="H4683" t="s">
        <v>14</v>
      </c>
      <c r="I4683" t="s">
        <v>90</v>
      </c>
      <c r="J4683" t="s">
        <v>4132</v>
      </c>
      <c r="K4683" t="s">
        <v>26</v>
      </c>
      <c r="L4683">
        <v>29.61</v>
      </c>
    </row>
    <row r="4684" spans="1:12" x14ac:dyDescent="0.3">
      <c r="A4684" t="s">
        <v>6002</v>
      </c>
      <c r="B4684">
        <v>1</v>
      </c>
      <c r="C4684">
        <v>12</v>
      </c>
      <c r="D4684">
        <v>2017</v>
      </c>
      <c r="E4684" t="s">
        <v>313</v>
      </c>
      <c r="F4684" t="s">
        <v>930</v>
      </c>
      <c r="G4684" t="s">
        <v>990</v>
      </c>
      <c r="H4684" t="s">
        <v>14</v>
      </c>
      <c r="I4684" t="s">
        <v>15</v>
      </c>
      <c r="J4684" t="s">
        <v>3713</v>
      </c>
      <c r="K4684" t="s">
        <v>41</v>
      </c>
      <c r="L4684">
        <v>863.928</v>
      </c>
    </row>
    <row r="4685" spans="1:12" x14ac:dyDescent="0.3">
      <c r="A4685" t="s">
        <v>6003</v>
      </c>
      <c r="B4685">
        <v>29</v>
      </c>
      <c r="C4685">
        <v>8</v>
      </c>
      <c r="D4685">
        <v>2017</v>
      </c>
      <c r="E4685" t="s">
        <v>897</v>
      </c>
      <c r="F4685" t="s">
        <v>30</v>
      </c>
      <c r="G4685" t="s">
        <v>2071</v>
      </c>
      <c r="H4685" t="s">
        <v>23</v>
      </c>
      <c r="I4685" t="s">
        <v>90</v>
      </c>
      <c r="J4685" t="s">
        <v>5058</v>
      </c>
      <c r="K4685" t="s">
        <v>17</v>
      </c>
      <c r="L4685">
        <v>241.92</v>
      </c>
    </row>
    <row r="4686" spans="1:12" x14ac:dyDescent="0.3">
      <c r="A4686" t="s">
        <v>6003</v>
      </c>
      <c r="B4686">
        <v>29</v>
      </c>
      <c r="C4686">
        <v>8</v>
      </c>
      <c r="D4686">
        <v>2017</v>
      </c>
      <c r="E4686" t="s">
        <v>897</v>
      </c>
      <c r="F4686" t="s">
        <v>30</v>
      </c>
      <c r="G4686" t="s">
        <v>2071</v>
      </c>
      <c r="H4686" t="s">
        <v>23</v>
      </c>
      <c r="I4686" t="s">
        <v>90</v>
      </c>
      <c r="J4686" t="s">
        <v>5657</v>
      </c>
      <c r="K4686" t="s">
        <v>17</v>
      </c>
      <c r="L4686">
        <v>163.88</v>
      </c>
    </row>
    <row r="4687" spans="1:12" x14ac:dyDescent="0.3">
      <c r="A4687" t="s">
        <v>6003</v>
      </c>
      <c r="B4687">
        <v>29</v>
      </c>
      <c r="C4687">
        <v>8</v>
      </c>
      <c r="D4687">
        <v>2017</v>
      </c>
      <c r="E4687" t="s">
        <v>897</v>
      </c>
      <c r="F4687" t="s">
        <v>30</v>
      </c>
      <c r="G4687" t="s">
        <v>2071</v>
      </c>
      <c r="H4687" t="s">
        <v>23</v>
      </c>
      <c r="I4687" t="s">
        <v>90</v>
      </c>
      <c r="J4687" t="s">
        <v>2039</v>
      </c>
      <c r="K4687" t="s">
        <v>26</v>
      </c>
      <c r="L4687">
        <v>3.4860000000000002</v>
      </c>
    </row>
    <row r="4688" spans="1:12" x14ac:dyDescent="0.3">
      <c r="A4688" t="s">
        <v>6003</v>
      </c>
      <c r="B4688">
        <v>29</v>
      </c>
      <c r="C4688">
        <v>8</v>
      </c>
      <c r="D4688">
        <v>2017</v>
      </c>
      <c r="E4688" t="s">
        <v>897</v>
      </c>
      <c r="F4688" t="s">
        <v>30</v>
      </c>
      <c r="G4688" t="s">
        <v>2071</v>
      </c>
      <c r="H4688" t="s">
        <v>23</v>
      </c>
      <c r="I4688" t="s">
        <v>90</v>
      </c>
      <c r="J4688" t="s">
        <v>2870</v>
      </c>
      <c r="K4688" t="s">
        <v>26</v>
      </c>
      <c r="L4688">
        <v>10.584</v>
      </c>
    </row>
    <row r="4689" spans="1:12" x14ac:dyDescent="0.3">
      <c r="A4689" t="s">
        <v>6004</v>
      </c>
      <c r="B4689">
        <v>24</v>
      </c>
      <c r="C4689">
        <v>6</v>
      </c>
      <c r="D4689">
        <v>2017</v>
      </c>
      <c r="E4689" t="s">
        <v>5482</v>
      </c>
      <c r="F4689" t="s">
        <v>30</v>
      </c>
      <c r="G4689" t="s">
        <v>2062</v>
      </c>
      <c r="H4689" t="s">
        <v>14</v>
      </c>
      <c r="I4689" t="s">
        <v>61</v>
      </c>
      <c r="J4689" t="s">
        <v>6005</v>
      </c>
      <c r="K4689" t="s">
        <v>41</v>
      </c>
      <c r="L4689">
        <v>440.91</v>
      </c>
    </row>
    <row r="4690" spans="1:12" x14ac:dyDescent="0.3">
      <c r="A4690" t="s">
        <v>6006</v>
      </c>
      <c r="B4690">
        <v>30</v>
      </c>
      <c r="C4690">
        <v>3</v>
      </c>
      <c r="D4690">
        <v>2018</v>
      </c>
      <c r="E4690" t="s">
        <v>2164</v>
      </c>
      <c r="F4690" t="s">
        <v>30</v>
      </c>
      <c r="G4690" t="s">
        <v>4708</v>
      </c>
      <c r="H4690" t="s">
        <v>14</v>
      </c>
      <c r="I4690" t="s">
        <v>90</v>
      </c>
      <c r="J4690" t="s">
        <v>110</v>
      </c>
      <c r="K4690" t="s">
        <v>26</v>
      </c>
      <c r="L4690">
        <v>5.7149999999999999</v>
      </c>
    </row>
    <row r="4691" spans="1:12" x14ac:dyDescent="0.3">
      <c r="A4691" t="s">
        <v>6007</v>
      </c>
      <c r="B4691">
        <v>20</v>
      </c>
      <c r="C4691">
        <v>12</v>
      </c>
      <c r="D4691">
        <v>2015</v>
      </c>
      <c r="E4691" t="s">
        <v>6008</v>
      </c>
      <c r="F4691" t="s">
        <v>119</v>
      </c>
      <c r="G4691" t="s">
        <v>3761</v>
      </c>
      <c r="H4691" t="s">
        <v>14</v>
      </c>
      <c r="I4691" t="s">
        <v>24</v>
      </c>
      <c r="J4691" t="s">
        <v>4481</v>
      </c>
      <c r="K4691" t="s">
        <v>17</v>
      </c>
      <c r="L4691">
        <v>51.968000000000004</v>
      </c>
    </row>
    <row r="4692" spans="1:12" x14ac:dyDescent="0.3">
      <c r="A4692" t="s">
        <v>6007</v>
      </c>
      <c r="B4692">
        <v>20</v>
      </c>
      <c r="C4692">
        <v>12</v>
      </c>
      <c r="D4692">
        <v>2015</v>
      </c>
      <c r="E4692" t="s">
        <v>6008</v>
      </c>
      <c r="F4692" t="s">
        <v>119</v>
      </c>
      <c r="G4692" t="s">
        <v>3761</v>
      </c>
      <c r="H4692" t="s">
        <v>14</v>
      </c>
      <c r="I4692" t="s">
        <v>24</v>
      </c>
      <c r="J4692" t="s">
        <v>731</v>
      </c>
      <c r="K4692" t="s">
        <v>41</v>
      </c>
      <c r="L4692">
        <v>71.975999999999999</v>
      </c>
    </row>
    <row r="4693" spans="1:12" x14ac:dyDescent="0.3">
      <c r="A4693" t="s">
        <v>6007</v>
      </c>
      <c r="B4693">
        <v>20</v>
      </c>
      <c r="C4693">
        <v>12</v>
      </c>
      <c r="D4693">
        <v>2015</v>
      </c>
      <c r="E4693" t="s">
        <v>6008</v>
      </c>
      <c r="F4693" t="s">
        <v>119</v>
      </c>
      <c r="G4693" t="s">
        <v>3761</v>
      </c>
      <c r="H4693" t="s">
        <v>14</v>
      </c>
      <c r="I4693" t="s">
        <v>24</v>
      </c>
      <c r="J4693" t="s">
        <v>637</v>
      </c>
      <c r="K4693" t="s">
        <v>17</v>
      </c>
      <c r="L4693">
        <v>242.352</v>
      </c>
    </row>
    <row r="4694" spans="1:12" x14ac:dyDescent="0.3">
      <c r="A4694" t="s">
        <v>6007</v>
      </c>
      <c r="B4694">
        <v>20</v>
      </c>
      <c r="C4694">
        <v>12</v>
      </c>
      <c r="D4694">
        <v>2015</v>
      </c>
      <c r="E4694" t="s">
        <v>6008</v>
      </c>
      <c r="F4694" t="s">
        <v>119</v>
      </c>
      <c r="G4694" t="s">
        <v>3761</v>
      </c>
      <c r="H4694" t="s">
        <v>14</v>
      </c>
      <c r="I4694" t="s">
        <v>24</v>
      </c>
      <c r="J4694" t="s">
        <v>1256</v>
      </c>
      <c r="K4694" t="s">
        <v>26</v>
      </c>
      <c r="L4694">
        <v>221.92</v>
      </c>
    </row>
    <row r="4695" spans="1:12" x14ac:dyDescent="0.3">
      <c r="A4695" t="s">
        <v>6007</v>
      </c>
      <c r="B4695">
        <v>20</v>
      </c>
      <c r="C4695">
        <v>12</v>
      </c>
      <c r="D4695">
        <v>2015</v>
      </c>
      <c r="E4695" t="s">
        <v>6008</v>
      </c>
      <c r="F4695" t="s">
        <v>119</v>
      </c>
      <c r="G4695" t="s">
        <v>3761</v>
      </c>
      <c r="H4695" t="s">
        <v>14</v>
      </c>
      <c r="I4695" t="s">
        <v>24</v>
      </c>
      <c r="J4695" t="s">
        <v>4601</v>
      </c>
      <c r="K4695" t="s">
        <v>26</v>
      </c>
      <c r="L4695">
        <v>8.4480000000000004</v>
      </c>
    </row>
    <row r="4696" spans="1:12" x14ac:dyDescent="0.3">
      <c r="A4696" t="s">
        <v>6009</v>
      </c>
      <c r="B4696">
        <v>17</v>
      </c>
      <c r="C4696">
        <v>12</v>
      </c>
      <c r="D4696">
        <v>2016</v>
      </c>
      <c r="E4696" t="s">
        <v>2141</v>
      </c>
      <c r="F4696" t="s">
        <v>930</v>
      </c>
      <c r="G4696" t="s">
        <v>1554</v>
      </c>
      <c r="H4696" t="s">
        <v>14</v>
      </c>
      <c r="I4696" t="s">
        <v>61</v>
      </c>
      <c r="J4696" t="s">
        <v>2304</v>
      </c>
      <c r="K4696" t="s">
        <v>26</v>
      </c>
      <c r="L4696">
        <v>29.52</v>
      </c>
    </row>
    <row r="4697" spans="1:12" x14ac:dyDescent="0.3">
      <c r="A4697" t="s">
        <v>6009</v>
      </c>
      <c r="B4697">
        <v>17</v>
      </c>
      <c r="C4697">
        <v>12</v>
      </c>
      <c r="D4697">
        <v>2016</v>
      </c>
      <c r="E4697" t="s">
        <v>2141</v>
      </c>
      <c r="F4697" t="s">
        <v>930</v>
      </c>
      <c r="G4697" t="s">
        <v>1554</v>
      </c>
      <c r="H4697" t="s">
        <v>14</v>
      </c>
      <c r="I4697" t="s">
        <v>61</v>
      </c>
      <c r="J4697" t="s">
        <v>2732</v>
      </c>
      <c r="K4697" t="s">
        <v>17</v>
      </c>
      <c r="L4697">
        <v>302.94</v>
      </c>
    </row>
    <row r="4698" spans="1:12" x14ac:dyDescent="0.3">
      <c r="A4698" t="s">
        <v>6009</v>
      </c>
      <c r="B4698">
        <v>17</v>
      </c>
      <c r="C4698">
        <v>12</v>
      </c>
      <c r="D4698">
        <v>2016</v>
      </c>
      <c r="E4698" t="s">
        <v>2141</v>
      </c>
      <c r="F4698" t="s">
        <v>930</v>
      </c>
      <c r="G4698" t="s">
        <v>1554</v>
      </c>
      <c r="H4698" t="s">
        <v>14</v>
      </c>
      <c r="I4698" t="s">
        <v>61</v>
      </c>
      <c r="J4698" t="s">
        <v>4724</v>
      </c>
      <c r="K4698" t="s">
        <v>17</v>
      </c>
      <c r="L4698">
        <v>142.36000000000001</v>
      </c>
    </row>
    <row r="4699" spans="1:12" x14ac:dyDescent="0.3">
      <c r="A4699" t="s">
        <v>6009</v>
      </c>
      <c r="B4699">
        <v>17</v>
      </c>
      <c r="C4699">
        <v>12</v>
      </c>
      <c r="D4699">
        <v>2016</v>
      </c>
      <c r="E4699" t="s">
        <v>2141</v>
      </c>
      <c r="F4699" t="s">
        <v>930</v>
      </c>
      <c r="G4699" t="s">
        <v>1554</v>
      </c>
      <c r="H4699" t="s">
        <v>14</v>
      </c>
      <c r="I4699" t="s">
        <v>61</v>
      </c>
      <c r="J4699" t="s">
        <v>495</v>
      </c>
      <c r="K4699" t="s">
        <v>17</v>
      </c>
      <c r="L4699">
        <v>546.66</v>
      </c>
    </row>
    <row r="4700" spans="1:12" x14ac:dyDescent="0.3">
      <c r="A4700" t="s">
        <v>6009</v>
      </c>
      <c r="B4700">
        <v>17</v>
      </c>
      <c r="C4700">
        <v>12</v>
      </c>
      <c r="D4700">
        <v>2016</v>
      </c>
      <c r="E4700" t="s">
        <v>2141</v>
      </c>
      <c r="F4700" t="s">
        <v>930</v>
      </c>
      <c r="G4700" t="s">
        <v>1554</v>
      </c>
      <c r="H4700" t="s">
        <v>14</v>
      </c>
      <c r="I4700" t="s">
        <v>61</v>
      </c>
      <c r="J4700" t="s">
        <v>4706</v>
      </c>
      <c r="K4700" t="s">
        <v>17</v>
      </c>
      <c r="L4700">
        <v>212.13</v>
      </c>
    </row>
    <row r="4701" spans="1:12" x14ac:dyDescent="0.3">
      <c r="A4701" t="s">
        <v>6010</v>
      </c>
      <c r="B4701">
        <v>11</v>
      </c>
      <c r="C4701">
        <v>5</v>
      </c>
      <c r="D4701">
        <v>2018</v>
      </c>
      <c r="E4701" t="s">
        <v>4367</v>
      </c>
      <c r="F4701" t="s">
        <v>30</v>
      </c>
      <c r="G4701" t="s">
        <v>2865</v>
      </c>
      <c r="H4701" t="s">
        <v>60</v>
      </c>
      <c r="I4701" t="s">
        <v>61</v>
      </c>
      <c r="J4701" t="s">
        <v>5499</v>
      </c>
      <c r="K4701" t="s">
        <v>26</v>
      </c>
      <c r="L4701">
        <v>5.2480000000000002</v>
      </c>
    </row>
    <row r="4702" spans="1:12" x14ac:dyDescent="0.3">
      <c r="A4702" t="s">
        <v>6010</v>
      </c>
      <c r="B4702">
        <v>11</v>
      </c>
      <c r="C4702">
        <v>5</v>
      </c>
      <c r="D4702">
        <v>2018</v>
      </c>
      <c r="E4702" t="s">
        <v>4367</v>
      </c>
      <c r="F4702" t="s">
        <v>30</v>
      </c>
      <c r="G4702" t="s">
        <v>2865</v>
      </c>
      <c r="H4702" t="s">
        <v>60</v>
      </c>
      <c r="I4702" t="s">
        <v>61</v>
      </c>
      <c r="J4702" t="s">
        <v>721</v>
      </c>
      <c r="K4702" t="s">
        <v>26</v>
      </c>
      <c r="L4702">
        <v>74.415999999999997</v>
      </c>
    </row>
    <row r="4703" spans="1:12" x14ac:dyDescent="0.3">
      <c r="A4703" t="s">
        <v>6010</v>
      </c>
      <c r="B4703">
        <v>11</v>
      </c>
      <c r="C4703">
        <v>5</v>
      </c>
      <c r="D4703">
        <v>2018</v>
      </c>
      <c r="E4703" t="s">
        <v>4367</v>
      </c>
      <c r="F4703" t="s">
        <v>30</v>
      </c>
      <c r="G4703" t="s">
        <v>2865</v>
      </c>
      <c r="H4703" t="s">
        <v>60</v>
      </c>
      <c r="I4703" t="s">
        <v>61</v>
      </c>
      <c r="J4703" t="s">
        <v>1819</v>
      </c>
      <c r="K4703" t="s">
        <v>26</v>
      </c>
      <c r="L4703">
        <v>6.8479999999999999</v>
      </c>
    </row>
    <row r="4704" spans="1:12" x14ac:dyDescent="0.3">
      <c r="A4704" t="s">
        <v>6010</v>
      </c>
      <c r="B4704">
        <v>11</v>
      </c>
      <c r="C4704">
        <v>5</v>
      </c>
      <c r="D4704">
        <v>2018</v>
      </c>
      <c r="E4704" t="s">
        <v>4367</v>
      </c>
      <c r="F4704" t="s">
        <v>30</v>
      </c>
      <c r="G4704" t="s">
        <v>2865</v>
      </c>
      <c r="H4704" t="s">
        <v>60</v>
      </c>
      <c r="I4704" t="s">
        <v>61</v>
      </c>
      <c r="J4704" t="s">
        <v>846</v>
      </c>
      <c r="K4704" t="s">
        <v>17</v>
      </c>
      <c r="L4704">
        <v>7.9960000000000004</v>
      </c>
    </row>
    <row r="4705" spans="1:12" x14ac:dyDescent="0.3">
      <c r="A4705" t="s">
        <v>6011</v>
      </c>
      <c r="B4705">
        <v>24</v>
      </c>
      <c r="C4705">
        <v>6</v>
      </c>
      <c r="D4705">
        <v>2017</v>
      </c>
      <c r="E4705" t="s">
        <v>3813</v>
      </c>
      <c r="F4705" t="s">
        <v>30</v>
      </c>
      <c r="G4705" t="s">
        <v>5093</v>
      </c>
      <c r="H4705" t="s">
        <v>23</v>
      </c>
      <c r="I4705" t="s">
        <v>61</v>
      </c>
      <c r="J4705" t="s">
        <v>3381</v>
      </c>
      <c r="K4705" t="s">
        <v>26</v>
      </c>
      <c r="L4705">
        <v>8.7119999999999997</v>
      </c>
    </row>
    <row r="4706" spans="1:12" x14ac:dyDescent="0.3">
      <c r="A4706" t="s">
        <v>6012</v>
      </c>
      <c r="B4706">
        <v>17</v>
      </c>
      <c r="C4706">
        <v>5</v>
      </c>
      <c r="D4706">
        <v>2017</v>
      </c>
      <c r="E4706" t="s">
        <v>3308</v>
      </c>
      <c r="F4706" t="s">
        <v>119</v>
      </c>
      <c r="G4706" t="s">
        <v>944</v>
      </c>
      <c r="H4706" t="s">
        <v>14</v>
      </c>
      <c r="I4706" t="s">
        <v>90</v>
      </c>
      <c r="J4706" t="s">
        <v>1914</v>
      </c>
      <c r="K4706" t="s">
        <v>26</v>
      </c>
      <c r="L4706">
        <v>65.17</v>
      </c>
    </row>
    <row r="4707" spans="1:12" x14ac:dyDescent="0.3">
      <c r="A4707" t="s">
        <v>6012</v>
      </c>
      <c r="B4707">
        <v>17</v>
      </c>
      <c r="C4707">
        <v>5</v>
      </c>
      <c r="D4707">
        <v>2017</v>
      </c>
      <c r="E4707" t="s">
        <v>3308</v>
      </c>
      <c r="F4707" t="s">
        <v>119</v>
      </c>
      <c r="G4707" t="s">
        <v>944</v>
      </c>
      <c r="H4707" t="s">
        <v>14</v>
      </c>
      <c r="I4707" t="s">
        <v>90</v>
      </c>
      <c r="J4707" t="s">
        <v>459</v>
      </c>
      <c r="K4707" t="s">
        <v>26</v>
      </c>
      <c r="L4707">
        <v>14.62</v>
      </c>
    </row>
    <row r="4708" spans="1:12" x14ac:dyDescent="0.3">
      <c r="A4708" t="s">
        <v>6012</v>
      </c>
      <c r="B4708">
        <v>17</v>
      </c>
      <c r="C4708">
        <v>5</v>
      </c>
      <c r="D4708">
        <v>2017</v>
      </c>
      <c r="E4708" t="s">
        <v>3308</v>
      </c>
      <c r="F4708" t="s">
        <v>119</v>
      </c>
      <c r="G4708" t="s">
        <v>944</v>
      </c>
      <c r="H4708" t="s">
        <v>14</v>
      </c>
      <c r="I4708" t="s">
        <v>90</v>
      </c>
      <c r="J4708" t="s">
        <v>2323</v>
      </c>
      <c r="K4708" t="s">
        <v>17</v>
      </c>
      <c r="L4708">
        <v>173.24</v>
      </c>
    </row>
    <row r="4709" spans="1:12" x14ac:dyDescent="0.3">
      <c r="A4709" t="s">
        <v>6013</v>
      </c>
      <c r="B4709">
        <v>29</v>
      </c>
      <c r="C4709">
        <v>6</v>
      </c>
      <c r="D4709">
        <v>2018</v>
      </c>
      <c r="E4709" t="s">
        <v>1003</v>
      </c>
      <c r="F4709" t="s">
        <v>119</v>
      </c>
      <c r="G4709" t="s">
        <v>3868</v>
      </c>
      <c r="H4709" t="s">
        <v>14</v>
      </c>
      <c r="I4709" t="s">
        <v>24</v>
      </c>
      <c r="J4709" t="s">
        <v>3651</v>
      </c>
      <c r="K4709" t="s">
        <v>26</v>
      </c>
      <c r="L4709">
        <v>895.92</v>
      </c>
    </row>
    <row r="4710" spans="1:12" x14ac:dyDescent="0.3">
      <c r="A4710" t="s">
        <v>6013</v>
      </c>
      <c r="B4710">
        <v>29</v>
      </c>
      <c r="C4710">
        <v>6</v>
      </c>
      <c r="D4710">
        <v>2018</v>
      </c>
      <c r="E4710" t="s">
        <v>1003</v>
      </c>
      <c r="F4710" t="s">
        <v>119</v>
      </c>
      <c r="G4710" t="s">
        <v>3868</v>
      </c>
      <c r="H4710" t="s">
        <v>14</v>
      </c>
      <c r="I4710" t="s">
        <v>24</v>
      </c>
      <c r="J4710" t="s">
        <v>384</v>
      </c>
      <c r="K4710" t="s">
        <v>26</v>
      </c>
      <c r="L4710">
        <v>130.71</v>
      </c>
    </row>
    <row r="4711" spans="1:12" x14ac:dyDescent="0.3">
      <c r="A4711" t="s">
        <v>6013</v>
      </c>
      <c r="B4711">
        <v>29</v>
      </c>
      <c r="C4711">
        <v>6</v>
      </c>
      <c r="D4711">
        <v>2018</v>
      </c>
      <c r="E4711" t="s">
        <v>1003</v>
      </c>
      <c r="F4711" t="s">
        <v>119</v>
      </c>
      <c r="G4711" t="s">
        <v>3868</v>
      </c>
      <c r="H4711" t="s">
        <v>14</v>
      </c>
      <c r="I4711" t="s">
        <v>24</v>
      </c>
      <c r="J4711" t="s">
        <v>2403</v>
      </c>
      <c r="K4711" t="s">
        <v>26</v>
      </c>
      <c r="L4711">
        <v>11.68</v>
      </c>
    </row>
    <row r="4712" spans="1:12" x14ac:dyDescent="0.3">
      <c r="A4712" t="s">
        <v>6013</v>
      </c>
      <c r="B4712">
        <v>29</v>
      </c>
      <c r="C4712">
        <v>6</v>
      </c>
      <c r="D4712">
        <v>2018</v>
      </c>
      <c r="E4712" t="s">
        <v>1003</v>
      </c>
      <c r="F4712" t="s">
        <v>119</v>
      </c>
      <c r="G4712" t="s">
        <v>3868</v>
      </c>
      <c r="H4712" t="s">
        <v>14</v>
      </c>
      <c r="I4712" t="s">
        <v>24</v>
      </c>
      <c r="J4712" t="s">
        <v>3675</v>
      </c>
      <c r="K4712" t="s">
        <v>41</v>
      </c>
      <c r="L4712">
        <v>62.31</v>
      </c>
    </row>
    <row r="4713" spans="1:12" x14ac:dyDescent="0.3">
      <c r="A4713" t="s">
        <v>6014</v>
      </c>
      <c r="B4713">
        <v>31</v>
      </c>
      <c r="C4713">
        <v>3</v>
      </c>
      <c r="D4713">
        <v>2015</v>
      </c>
      <c r="E4713" t="s">
        <v>3970</v>
      </c>
      <c r="F4713" t="s">
        <v>930</v>
      </c>
      <c r="G4713" t="s">
        <v>754</v>
      </c>
      <c r="H4713" t="s">
        <v>14</v>
      </c>
      <c r="I4713" t="s">
        <v>90</v>
      </c>
      <c r="J4713" t="s">
        <v>2363</v>
      </c>
      <c r="K4713" t="s">
        <v>26</v>
      </c>
      <c r="L4713">
        <v>0.85199999999999998</v>
      </c>
    </row>
    <row r="4714" spans="1:12" x14ac:dyDescent="0.3">
      <c r="A4714" t="s">
        <v>6015</v>
      </c>
      <c r="B4714">
        <v>16</v>
      </c>
      <c r="C4714">
        <v>12</v>
      </c>
      <c r="D4714">
        <v>2015</v>
      </c>
      <c r="E4714" t="s">
        <v>2506</v>
      </c>
      <c r="F4714" t="s">
        <v>30</v>
      </c>
      <c r="G4714" t="s">
        <v>5370</v>
      </c>
      <c r="H4714" t="s">
        <v>14</v>
      </c>
      <c r="I4714" t="s">
        <v>61</v>
      </c>
      <c r="J4714" t="s">
        <v>2417</v>
      </c>
      <c r="K4714" t="s">
        <v>26</v>
      </c>
      <c r="L4714">
        <v>36.287999999999997</v>
      </c>
    </row>
    <row r="4715" spans="1:12" x14ac:dyDescent="0.3">
      <c r="A4715" t="s">
        <v>6015</v>
      </c>
      <c r="B4715">
        <v>16</v>
      </c>
      <c r="C4715">
        <v>12</v>
      </c>
      <c r="D4715">
        <v>2015</v>
      </c>
      <c r="E4715" t="s">
        <v>2506</v>
      </c>
      <c r="F4715" t="s">
        <v>30</v>
      </c>
      <c r="G4715" t="s">
        <v>5370</v>
      </c>
      <c r="H4715" t="s">
        <v>14</v>
      </c>
      <c r="I4715" t="s">
        <v>61</v>
      </c>
      <c r="J4715" t="s">
        <v>4706</v>
      </c>
      <c r="K4715" t="s">
        <v>17</v>
      </c>
      <c r="L4715">
        <v>56.567999999999998</v>
      </c>
    </row>
    <row r="4716" spans="1:12" x14ac:dyDescent="0.3">
      <c r="A4716" t="s">
        <v>6016</v>
      </c>
      <c r="B4716">
        <v>18</v>
      </c>
      <c r="C4716">
        <v>5</v>
      </c>
      <c r="D4716">
        <v>2018</v>
      </c>
      <c r="E4716" t="s">
        <v>4200</v>
      </c>
      <c r="F4716" t="s">
        <v>119</v>
      </c>
      <c r="G4716" t="s">
        <v>2894</v>
      </c>
      <c r="H4716" t="s">
        <v>14</v>
      </c>
      <c r="I4716" t="s">
        <v>24</v>
      </c>
      <c r="J4716" t="s">
        <v>2594</v>
      </c>
      <c r="K4716" t="s">
        <v>41</v>
      </c>
      <c r="L4716">
        <v>344.70400000000001</v>
      </c>
    </row>
    <row r="4717" spans="1:12" x14ac:dyDescent="0.3">
      <c r="A4717" t="s">
        <v>6017</v>
      </c>
      <c r="B4717">
        <v>12</v>
      </c>
      <c r="C4717">
        <v>5</v>
      </c>
      <c r="D4717">
        <v>2016</v>
      </c>
      <c r="E4717" t="s">
        <v>2987</v>
      </c>
      <c r="F4717" t="s">
        <v>30</v>
      </c>
      <c r="G4717" t="s">
        <v>2516</v>
      </c>
      <c r="H4717" t="s">
        <v>14</v>
      </c>
      <c r="I4717" t="s">
        <v>24</v>
      </c>
      <c r="J4717" t="s">
        <v>3228</v>
      </c>
      <c r="K4717" t="s">
        <v>41</v>
      </c>
      <c r="L4717">
        <v>201.584</v>
      </c>
    </row>
    <row r="4718" spans="1:12" x14ac:dyDescent="0.3">
      <c r="A4718" t="s">
        <v>6018</v>
      </c>
      <c r="B4718">
        <v>3</v>
      </c>
      <c r="C4718">
        <v>12</v>
      </c>
      <c r="D4718">
        <v>2018</v>
      </c>
      <c r="E4718" t="s">
        <v>595</v>
      </c>
      <c r="F4718" t="s">
        <v>12</v>
      </c>
      <c r="G4718" t="s">
        <v>3025</v>
      </c>
      <c r="H4718" t="s">
        <v>60</v>
      </c>
      <c r="I4718" t="s">
        <v>24</v>
      </c>
      <c r="J4718" t="s">
        <v>2875</v>
      </c>
      <c r="K4718" t="s">
        <v>17</v>
      </c>
      <c r="L4718">
        <v>521.96</v>
      </c>
    </row>
    <row r="4719" spans="1:12" x14ac:dyDescent="0.3">
      <c r="A4719" t="s">
        <v>6019</v>
      </c>
      <c r="B4719">
        <v>12</v>
      </c>
      <c r="C4719">
        <v>12</v>
      </c>
      <c r="D4719">
        <v>2016</v>
      </c>
      <c r="E4719" t="s">
        <v>2141</v>
      </c>
      <c r="F4719" t="s">
        <v>30</v>
      </c>
      <c r="G4719" t="s">
        <v>468</v>
      </c>
      <c r="H4719" t="s">
        <v>14</v>
      </c>
      <c r="I4719" t="s">
        <v>90</v>
      </c>
      <c r="J4719" t="s">
        <v>1262</v>
      </c>
      <c r="K4719" t="s">
        <v>26</v>
      </c>
      <c r="L4719">
        <v>8.2200000000000006</v>
      </c>
    </row>
    <row r="4720" spans="1:12" x14ac:dyDescent="0.3">
      <c r="A4720" t="s">
        <v>6020</v>
      </c>
      <c r="B4720">
        <v>10</v>
      </c>
      <c r="C4720">
        <v>10</v>
      </c>
      <c r="D4720">
        <v>2016</v>
      </c>
      <c r="E4720" t="s">
        <v>28</v>
      </c>
      <c r="F4720" t="s">
        <v>119</v>
      </c>
      <c r="G4720" t="s">
        <v>1535</v>
      </c>
      <c r="H4720" t="s">
        <v>23</v>
      </c>
      <c r="I4720" t="s">
        <v>24</v>
      </c>
      <c r="J4720" t="s">
        <v>1451</v>
      </c>
      <c r="K4720" t="s">
        <v>26</v>
      </c>
      <c r="L4720">
        <v>45.36</v>
      </c>
    </row>
    <row r="4721" spans="1:12" x14ac:dyDescent="0.3">
      <c r="A4721" t="s">
        <v>6021</v>
      </c>
      <c r="B4721">
        <v>18</v>
      </c>
      <c r="C4721">
        <v>4</v>
      </c>
      <c r="D4721">
        <v>2016</v>
      </c>
      <c r="E4721" t="s">
        <v>4055</v>
      </c>
      <c r="F4721" t="s">
        <v>12</v>
      </c>
      <c r="G4721" t="s">
        <v>2308</v>
      </c>
      <c r="H4721" t="s">
        <v>60</v>
      </c>
      <c r="I4721" t="s">
        <v>24</v>
      </c>
      <c r="J4721" t="s">
        <v>782</v>
      </c>
      <c r="K4721" t="s">
        <v>26</v>
      </c>
      <c r="L4721">
        <v>947.17</v>
      </c>
    </row>
    <row r="4722" spans="1:12" x14ac:dyDescent="0.3">
      <c r="A4722" t="s">
        <v>6021</v>
      </c>
      <c r="B4722">
        <v>18</v>
      </c>
      <c r="C4722">
        <v>4</v>
      </c>
      <c r="D4722">
        <v>2016</v>
      </c>
      <c r="E4722" t="s">
        <v>4055</v>
      </c>
      <c r="F4722" t="s">
        <v>12</v>
      </c>
      <c r="G4722" t="s">
        <v>2308</v>
      </c>
      <c r="H4722" t="s">
        <v>60</v>
      </c>
      <c r="I4722" t="s">
        <v>24</v>
      </c>
      <c r="J4722" t="s">
        <v>6022</v>
      </c>
      <c r="K4722" t="s">
        <v>26</v>
      </c>
      <c r="L4722">
        <v>61.96</v>
      </c>
    </row>
    <row r="4723" spans="1:12" x14ac:dyDescent="0.3">
      <c r="A4723" t="s">
        <v>6023</v>
      </c>
      <c r="B4723">
        <v>7</v>
      </c>
      <c r="C4723">
        <v>6</v>
      </c>
      <c r="D4723">
        <v>2015</v>
      </c>
      <c r="E4723" t="s">
        <v>3477</v>
      </c>
      <c r="F4723" t="s">
        <v>12</v>
      </c>
      <c r="G4723" t="s">
        <v>6024</v>
      </c>
      <c r="H4723" t="s">
        <v>14</v>
      </c>
      <c r="I4723" t="s">
        <v>61</v>
      </c>
      <c r="J4723" t="s">
        <v>1040</v>
      </c>
      <c r="K4723" t="s">
        <v>17</v>
      </c>
      <c r="L4723">
        <v>268.935</v>
      </c>
    </row>
    <row r="4724" spans="1:12" x14ac:dyDescent="0.3">
      <c r="A4724" t="s">
        <v>6025</v>
      </c>
      <c r="B4724">
        <v>1</v>
      </c>
      <c r="C4724">
        <v>9</v>
      </c>
      <c r="D4724">
        <v>2018</v>
      </c>
      <c r="E4724" t="s">
        <v>1315</v>
      </c>
      <c r="F4724" t="s">
        <v>30</v>
      </c>
      <c r="G4724" t="s">
        <v>1701</v>
      </c>
      <c r="H4724" t="s">
        <v>60</v>
      </c>
      <c r="I4724" t="s">
        <v>24</v>
      </c>
      <c r="J4724" t="s">
        <v>2294</v>
      </c>
      <c r="K4724" t="s">
        <v>26</v>
      </c>
      <c r="L4724">
        <v>7.58</v>
      </c>
    </row>
    <row r="4725" spans="1:12" x14ac:dyDescent="0.3">
      <c r="A4725" t="s">
        <v>6026</v>
      </c>
      <c r="B4725">
        <v>22</v>
      </c>
      <c r="C4725">
        <v>5</v>
      </c>
      <c r="D4725">
        <v>2017</v>
      </c>
      <c r="E4725" t="s">
        <v>4218</v>
      </c>
      <c r="F4725" t="s">
        <v>930</v>
      </c>
      <c r="G4725" t="s">
        <v>1401</v>
      </c>
      <c r="H4725" t="s">
        <v>14</v>
      </c>
      <c r="I4725" t="s">
        <v>15</v>
      </c>
      <c r="J4725" t="s">
        <v>1485</v>
      </c>
      <c r="K4725" t="s">
        <v>26</v>
      </c>
      <c r="L4725">
        <v>14.73</v>
      </c>
    </row>
    <row r="4726" spans="1:12" x14ac:dyDescent="0.3">
      <c r="A4726" t="s">
        <v>6027</v>
      </c>
      <c r="B4726">
        <v>11</v>
      </c>
      <c r="C4726">
        <v>11</v>
      </c>
      <c r="D4726">
        <v>2017</v>
      </c>
      <c r="E4726" t="s">
        <v>2483</v>
      </c>
      <c r="F4726" t="s">
        <v>30</v>
      </c>
      <c r="G4726" t="s">
        <v>4988</v>
      </c>
      <c r="H4726" t="s">
        <v>60</v>
      </c>
      <c r="I4726" t="s">
        <v>15</v>
      </c>
      <c r="J4726" t="s">
        <v>284</v>
      </c>
      <c r="K4726" t="s">
        <v>26</v>
      </c>
      <c r="L4726">
        <v>9.8879999999999999</v>
      </c>
    </row>
    <row r="4727" spans="1:12" x14ac:dyDescent="0.3">
      <c r="A4727" t="s">
        <v>6027</v>
      </c>
      <c r="B4727">
        <v>11</v>
      </c>
      <c r="C4727">
        <v>11</v>
      </c>
      <c r="D4727">
        <v>2017</v>
      </c>
      <c r="E4727" t="s">
        <v>2483</v>
      </c>
      <c r="F4727" t="s">
        <v>30</v>
      </c>
      <c r="G4727" t="s">
        <v>4988</v>
      </c>
      <c r="H4727" t="s">
        <v>60</v>
      </c>
      <c r="I4727" t="s">
        <v>15</v>
      </c>
      <c r="J4727" t="s">
        <v>420</v>
      </c>
      <c r="K4727" t="s">
        <v>26</v>
      </c>
      <c r="L4727">
        <v>671.54399999999998</v>
      </c>
    </row>
    <row r="4728" spans="1:12" x14ac:dyDescent="0.3">
      <c r="A4728" t="s">
        <v>6028</v>
      </c>
      <c r="B4728">
        <v>25</v>
      </c>
      <c r="C4728">
        <v>11</v>
      </c>
      <c r="D4728">
        <v>2015</v>
      </c>
      <c r="E4728" t="s">
        <v>3029</v>
      </c>
      <c r="F4728" t="s">
        <v>12</v>
      </c>
      <c r="G4728" t="s">
        <v>3101</v>
      </c>
      <c r="H4728" t="s">
        <v>60</v>
      </c>
      <c r="I4728" t="s">
        <v>90</v>
      </c>
      <c r="J4728" t="s">
        <v>4283</v>
      </c>
      <c r="K4728" t="s">
        <v>26</v>
      </c>
      <c r="L4728">
        <v>1117.92</v>
      </c>
    </row>
    <row r="4729" spans="1:12" x14ac:dyDescent="0.3">
      <c r="A4729" t="s">
        <v>6028</v>
      </c>
      <c r="B4729">
        <v>25</v>
      </c>
      <c r="C4729">
        <v>11</v>
      </c>
      <c r="D4729">
        <v>2015</v>
      </c>
      <c r="E4729" t="s">
        <v>3029</v>
      </c>
      <c r="F4729" t="s">
        <v>12</v>
      </c>
      <c r="G4729" t="s">
        <v>3101</v>
      </c>
      <c r="H4729" t="s">
        <v>60</v>
      </c>
      <c r="I4729" t="s">
        <v>90</v>
      </c>
      <c r="J4729" t="s">
        <v>3413</v>
      </c>
      <c r="K4729" t="s">
        <v>17</v>
      </c>
      <c r="L4729">
        <v>275.952</v>
      </c>
    </row>
    <row r="4730" spans="1:12" x14ac:dyDescent="0.3">
      <c r="A4730" t="s">
        <v>6029</v>
      </c>
      <c r="B4730">
        <v>7</v>
      </c>
      <c r="C4730">
        <v>11</v>
      </c>
      <c r="D4730">
        <v>2015</v>
      </c>
      <c r="E4730" t="s">
        <v>3554</v>
      </c>
      <c r="F4730" t="s">
        <v>30</v>
      </c>
      <c r="G4730" t="s">
        <v>160</v>
      </c>
      <c r="H4730" t="s">
        <v>14</v>
      </c>
      <c r="I4730" t="s">
        <v>24</v>
      </c>
      <c r="J4730" t="s">
        <v>2088</v>
      </c>
      <c r="K4730" t="s">
        <v>26</v>
      </c>
      <c r="L4730">
        <v>123.14400000000001</v>
      </c>
    </row>
    <row r="4731" spans="1:12" x14ac:dyDescent="0.3">
      <c r="A4731" t="s">
        <v>6030</v>
      </c>
      <c r="B4731">
        <v>18</v>
      </c>
      <c r="C4731">
        <v>7</v>
      </c>
      <c r="D4731">
        <v>2017</v>
      </c>
      <c r="E4731" t="s">
        <v>1923</v>
      </c>
      <c r="F4731" t="s">
        <v>12</v>
      </c>
      <c r="G4731" t="s">
        <v>4068</v>
      </c>
      <c r="H4731" t="s">
        <v>14</v>
      </c>
      <c r="I4731" t="s">
        <v>61</v>
      </c>
      <c r="J4731" t="s">
        <v>6031</v>
      </c>
      <c r="K4731" t="s">
        <v>41</v>
      </c>
      <c r="L4731">
        <v>15.576000000000001</v>
      </c>
    </row>
    <row r="4732" spans="1:12" x14ac:dyDescent="0.3">
      <c r="A4732" t="s">
        <v>6032</v>
      </c>
      <c r="B4732">
        <v>29</v>
      </c>
      <c r="C4732">
        <v>3</v>
      </c>
      <c r="D4732">
        <v>2016</v>
      </c>
      <c r="E4732" t="s">
        <v>2239</v>
      </c>
      <c r="F4732" t="s">
        <v>12</v>
      </c>
      <c r="G4732" t="s">
        <v>3886</v>
      </c>
      <c r="H4732" t="s">
        <v>14</v>
      </c>
      <c r="I4732" t="s">
        <v>24</v>
      </c>
      <c r="J4732" t="s">
        <v>401</v>
      </c>
      <c r="K4732" t="s">
        <v>26</v>
      </c>
      <c r="L4732">
        <v>212.64</v>
      </c>
    </row>
    <row r="4733" spans="1:12" x14ac:dyDescent="0.3">
      <c r="A4733" t="s">
        <v>6032</v>
      </c>
      <c r="B4733">
        <v>29</v>
      </c>
      <c r="C4733">
        <v>3</v>
      </c>
      <c r="D4733">
        <v>2016</v>
      </c>
      <c r="E4733" t="s">
        <v>2239</v>
      </c>
      <c r="F4733" t="s">
        <v>12</v>
      </c>
      <c r="G4733" t="s">
        <v>3886</v>
      </c>
      <c r="H4733" t="s">
        <v>14</v>
      </c>
      <c r="I4733" t="s">
        <v>24</v>
      </c>
      <c r="J4733" t="s">
        <v>3436</v>
      </c>
      <c r="K4733" t="s">
        <v>26</v>
      </c>
      <c r="L4733">
        <v>9.8699999999999992</v>
      </c>
    </row>
    <row r="4734" spans="1:12" x14ac:dyDescent="0.3">
      <c r="A4734" t="s">
        <v>6032</v>
      </c>
      <c r="B4734">
        <v>29</v>
      </c>
      <c r="C4734">
        <v>3</v>
      </c>
      <c r="D4734">
        <v>2016</v>
      </c>
      <c r="E4734" t="s">
        <v>2239</v>
      </c>
      <c r="F4734" t="s">
        <v>12</v>
      </c>
      <c r="G4734" t="s">
        <v>3886</v>
      </c>
      <c r="H4734" t="s">
        <v>14</v>
      </c>
      <c r="I4734" t="s">
        <v>24</v>
      </c>
      <c r="J4734" t="s">
        <v>2743</v>
      </c>
      <c r="K4734" t="s">
        <v>41</v>
      </c>
      <c r="L4734">
        <v>53.25</v>
      </c>
    </row>
    <row r="4735" spans="1:12" x14ac:dyDescent="0.3">
      <c r="A4735" t="s">
        <v>6032</v>
      </c>
      <c r="B4735">
        <v>29</v>
      </c>
      <c r="C4735">
        <v>3</v>
      </c>
      <c r="D4735">
        <v>2016</v>
      </c>
      <c r="E4735" t="s">
        <v>2239</v>
      </c>
      <c r="F4735" t="s">
        <v>12</v>
      </c>
      <c r="G4735" t="s">
        <v>3886</v>
      </c>
      <c r="H4735" t="s">
        <v>14</v>
      </c>
      <c r="I4735" t="s">
        <v>24</v>
      </c>
      <c r="J4735" t="s">
        <v>4878</v>
      </c>
      <c r="K4735" t="s">
        <v>17</v>
      </c>
      <c r="L4735">
        <v>19.920000000000002</v>
      </c>
    </row>
    <row r="4736" spans="1:12" x14ac:dyDescent="0.3">
      <c r="A4736" t="s">
        <v>6033</v>
      </c>
      <c r="B4736">
        <v>7</v>
      </c>
      <c r="C4736">
        <v>4</v>
      </c>
      <c r="D4736">
        <v>2017</v>
      </c>
      <c r="E4736" t="s">
        <v>2074</v>
      </c>
      <c r="F4736" t="s">
        <v>30</v>
      </c>
      <c r="G4736" t="s">
        <v>696</v>
      </c>
      <c r="H4736" t="s">
        <v>23</v>
      </c>
      <c r="I4736" t="s">
        <v>90</v>
      </c>
      <c r="J4736" t="s">
        <v>18</v>
      </c>
      <c r="K4736" t="s">
        <v>17</v>
      </c>
      <c r="L4736">
        <v>658.74599999999998</v>
      </c>
    </row>
    <row r="4737" spans="1:12" x14ac:dyDescent="0.3">
      <c r="A4737" t="s">
        <v>6034</v>
      </c>
      <c r="B4737">
        <v>13</v>
      </c>
      <c r="C4737">
        <v>6</v>
      </c>
      <c r="D4737">
        <v>2016</v>
      </c>
      <c r="E4737" t="s">
        <v>5306</v>
      </c>
      <c r="F4737" t="s">
        <v>30</v>
      </c>
      <c r="G4737" t="s">
        <v>2433</v>
      </c>
      <c r="H4737" t="s">
        <v>60</v>
      </c>
      <c r="I4737" t="s">
        <v>90</v>
      </c>
      <c r="J4737" t="s">
        <v>2704</v>
      </c>
      <c r="K4737" t="s">
        <v>26</v>
      </c>
      <c r="L4737">
        <v>8.26</v>
      </c>
    </row>
    <row r="4738" spans="1:12" x14ac:dyDescent="0.3">
      <c r="A4738" t="s">
        <v>6034</v>
      </c>
      <c r="B4738">
        <v>13</v>
      </c>
      <c r="C4738">
        <v>6</v>
      </c>
      <c r="D4738">
        <v>2016</v>
      </c>
      <c r="E4738" t="s">
        <v>5306</v>
      </c>
      <c r="F4738" t="s">
        <v>30</v>
      </c>
      <c r="G4738" t="s">
        <v>2433</v>
      </c>
      <c r="H4738" t="s">
        <v>60</v>
      </c>
      <c r="I4738" t="s">
        <v>90</v>
      </c>
      <c r="J4738" t="s">
        <v>1501</v>
      </c>
      <c r="K4738" t="s">
        <v>26</v>
      </c>
      <c r="L4738">
        <v>29.84</v>
      </c>
    </row>
    <row r="4739" spans="1:12" x14ac:dyDescent="0.3">
      <c r="A4739" t="s">
        <v>6034</v>
      </c>
      <c r="B4739">
        <v>13</v>
      </c>
      <c r="C4739">
        <v>6</v>
      </c>
      <c r="D4739">
        <v>2016</v>
      </c>
      <c r="E4739" t="s">
        <v>5306</v>
      </c>
      <c r="F4739" t="s">
        <v>30</v>
      </c>
      <c r="G4739" t="s">
        <v>2433</v>
      </c>
      <c r="H4739" t="s">
        <v>60</v>
      </c>
      <c r="I4739" t="s">
        <v>90</v>
      </c>
      <c r="J4739" t="s">
        <v>469</v>
      </c>
      <c r="K4739" t="s">
        <v>41</v>
      </c>
      <c r="L4739">
        <v>67.98</v>
      </c>
    </row>
    <row r="4740" spans="1:12" x14ac:dyDescent="0.3">
      <c r="A4740" t="s">
        <v>6035</v>
      </c>
      <c r="B4740">
        <v>18</v>
      </c>
      <c r="C4740">
        <v>2</v>
      </c>
      <c r="D4740">
        <v>2016</v>
      </c>
      <c r="E4740" t="s">
        <v>5511</v>
      </c>
      <c r="F4740" t="s">
        <v>30</v>
      </c>
      <c r="G4740" t="s">
        <v>938</v>
      </c>
      <c r="H4740" t="s">
        <v>14</v>
      </c>
      <c r="I4740" t="s">
        <v>24</v>
      </c>
      <c r="J4740" t="s">
        <v>1656</v>
      </c>
      <c r="K4740" t="s">
        <v>26</v>
      </c>
      <c r="L4740">
        <v>61.06</v>
      </c>
    </row>
    <row r="4741" spans="1:12" x14ac:dyDescent="0.3">
      <c r="A4741" t="s">
        <v>6035</v>
      </c>
      <c r="B4741">
        <v>18</v>
      </c>
      <c r="C4741">
        <v>2</v>
      </c>
      <c r="D4741">
        <v>2016</v>
      </c>
      <c r="E4741" t="s">
        <v>5511</v>
      </c>
      <c r="F4741" t="s">
        <v>30</v>
      </c>
      <c r="G4741" t="s">
        <v>938</v>
      </c>
      <c r="H4741" t="s">
        <v>14</v>
      </c>
      <c r="I4741" t="s">
        <v>24</v>
      </c>
      <c r="J4741" t="s">
        <v>2876</v>
      </c>
      <c r="K4741" t="s">
        <v>17</v>
      </c>
      <c r="L4741">
        <v>35.543999999999997</v>
      </c>
    </row>
    <row r="4742" spans="1:12" x14ac:dyDescent="0.3">
      <c r="A4742" t="s">
        <v>6036</v>
      </c>
      <c r="B4742">
        <v>12</v>
      </c>
      <c r="C4742">
        <v>11</v>
      </c>
      <c r="D4742">
        <v>2018</v>
      </c>
      <c r="E4742" t="s">
        <v>255</v>
      </c>
      <c r="F4742" t="s">
        <v>30</v>
      </c>
      <c r="G4742" t="s">
        <v>2461</v>
      </c>
      <c r="H4742" t="s">
        <v>14</v>
      </c>
      <c r="I4742" t="s">
        <v>24</v>
      </c>
      <c r="J4742" t="s">
        <v>1995</v>
      </c>
      <c r="K4742" t="s">
        <v>26</v>
      </c>
      <c r="L4742">
        <v>9.9600000000000009</v>
      </c>
    </row>
    <row r="4743" spans="1:12" x14ac:dyDescent="0.3">
      <c r="A4743" t="s">
        <v>6036</v>
      </c>
      <c r="B4743">
        <v>12</v>
      </c>
      <c r="C4743">
        <v>11</v>
      </c>
      <c r="D4743">
        <v>2018</v>
      </c>
      <c r="E4743" t="s">
        <v>255</v>
      </c>
      <c r="F4743" t="s">
        <v>30</v>
      </c>
      <c r="G4743" t="s">
        <v>2461</v>
      </c>
      <c r="H4743" t="s">
        <v>14</v>
      </c>
      <c r="I4743" t="s">
        <v>24</v>
      </c>
      <c r="J4743" t="s">
        <v>4129</v>
      </c>
      <c r="K4743" t="s">
        <v>26</v>
      </c>
      <c r="L4743">
        <v>9.2100000000000009</v>
      </c>
    </row>
    <row r="4744" spans="1:12" x14ac:dyDescent="0.3">
      <c r="A4744" t="s">
        <v>6036</v>
      </c>
      <c r="B4744">
        <v>12</v>
      </c>
      <c r="C4744">
        <v>11</v>
      </c>
      <c r="D4744">
        <v>2018</v>
      </c>
      <c r="E4744" t="s">
        <v>255</v>
      </c>
      <c r="F4744" t="s">
        <v>30</v>
      </c>
      <c r="G4744" t="s">
        <v>2461</v>
      </c>
      <c r="H4744" t="s">
        <v>14</v>
      </c>
      <c r="I4744" t="s">
        <v>24</v>
      </c>
      <c r="J4744" t="s">
        <v>1914</v>
      </c>
      <c r="K4744" t="s">
        <v>26</v>
      </c>
      <c r="L4744">
        <v>27.93</v>
      </c>
    </row>
    <row r="4745" spans="1:12" x14ac:dyDescent="0.3">
      <c r="A4745" t="s">
        <v>6037</v>
      </c>
      <c r="B4745">
        <v>5</v>
      </c>
      <c r="C4745">
        <v>3</v>
      </c>
      <c r="D4745">
        <v>2018</v>
      </c>
      <c r="E4745" t="s">
        <v>5381</v>
      </c>
      <c r="F4745" t="s">
        <v>930</v>
      </c>
      <c r="G4745" t="s">
        <v>927</v>
      </c>
      <c r="H4745" t="s">
        <v>14</v>
      </c>
      <c r="I4745" t="s">
        <v>61</v>
      </c>
      <c r="J4745" t="s">
        <v>4571</v>
      </c>
      <c r="K4745" t="s">
        <v>26</v>
      </c>
      <c r="L4745">
        <v>7.9</v>
      </c>
    </row>
    <row r="4746" spans="1:12" x14ac:dyDescent="0.3">
      <c r="A4746" t="s">
        <v>6037</v>
      </c>
      <c r="B4746">
        <v>5</v>
      </c>
      <c r="C4746">
        <v>3</v>
      </c>
      <c r="D4746">
        <v>2018</v>
      </c>
      <c r="E4746" t="s">
        <v>5381</v>
      </c>
      <c r="F4746" t="s">
        <v>930</v>
      </c>
      <c r="G4746" t="s">
        <v>927</v>
      </c>
      <c r="H4746" t="s">
        <v>14</v>
      </c>
      <c r="I4746" t="s">
        <v>61</v>
      </c>
      <c r="J4746" t="s">
        <v>3430</v>
      </c>
      <c r="K4746" t="s">
        <v>26</v>
      </c>
      <c r="L4746">
        <v>221.16</v>
      </c>
    </row>
    <row r="4747" spans="1:12" x14ac:dyDescent="0.3">
      <c r="A4747" t="s">
        <v>6037</v>
      </c>
      <c r="B4747">
        <v>5</v>
      </c>
      <c r="C4747">
        <v>3</v>
      </c>
      <c r="D4747">
        <v>2018</v>
      </c>
      <c r="E4747" t="s">
        <v>5381</v>
      </c>
      <c r="F4747" t="s">
        <v>930</v>
      </c>
      <c r="G4747" t="s">
        <v>927</v>
      </c>
      <c r="H4747" t="s">
        <v>14</v>
      </c>
      <c r="I4747" t="s">
        <v>61</v>
      </c>
      <c r="J4747" t="s">
        <v>1929</v>
      </c>
      <c r="K4747" t="s">
        <v>26</v>
      </c>
      <c r="L4747">
        <v>127.96</v>
      </c>
    </row>
    <row r="4748" spans="1:12" x14ac:dyDescent="0.3">
      <c r="A4748" t="s">
        <v>6037</v>
      </c>
      <c r="B4748">
        <v>5</v>
      </c>
      <c r="C4748">
        <v>3</v>
      </c>
      <c r="D4748">
        <v>2018</v>
      </c>
      <c r="E4748" t="s">
        <v>5381</v>
      </c>
      <c r="F4748" t="s">
        <v>930</v>
      </c>
      <c r="G4748" t="s">
        <v>927</v>
      </c>
      <c r="H4748" t="s">
        <v>14</v>
      </c>
      <c r="I4748" t="s">
        <v>61</v>
      </c>
      <c r="J4748" t="s">
        <v>2365</v>
      </c>
      <c r="K4748" t="s">
        <v>26</v>
      </c>
      <c r="L4748">
        <v>18.690000000000001</v>
      </c>
    </row>
    <row r="4749" spans="1:12" x14ac:dyDescent="0.3">
      <c r="A4749" t="s">
        <v>6038</v>
      </c>
      <c r="B4749">
        <v>3</v>
      </c>
      <c r="C4749">
        <v>3</v>
      </c>
      <c r="D4749">
        <v>2017</v>
      </c>
      <c r="E4749" t="s">
        <v>4849</v>
      </c>
      <c r="F4749" t="s">
        <v>930</v>
      </c>
      <c r="G4749" t="s">
        <v>2374</v>
      </c>
      <c r="H4749" t="s">
        <v>23</v>
      </c>
      <c r="I4749" t="s">
        <v>24</v>
      </c>
      <c r="J4749" t="s">
        <v>5277</v>
      </c>
      <c r="K4749" t="s">
        <v>26</v>
      </c>
      <c r="L4749">
        <v>25.35</v>
      </c>
    </row>
    <row r="4750" spans="1:12" x14ac:dyDescent="0.3">
      <c r="A4750" t="s">
        <v>6038</v>
      </c>
      <c r="B4750">
        <v>3</v>
      </c>
      <c r="C4750">
        <v>3</v>
      </c>
      <c r="D4750">
        <v>2017</v>
      </c>
      <c r="E4750" t="s">
        <v>4849</v>
      </c>
      <c r="F4750" t="s">
        <v>930</v>
      </c>
      <c r="G4750" t="s">
        <v>2374</v>
      </c>
      <c r="H4750" t="s">
        <v>23</v>
      </c>
      <c r="I4750" t="s">
        <v>24</v>
      </c>
      <c r="J4750" t="s">
        <v>5063</v>
      </c>
      <c r="K4750" t="s">
        <v>17</v>
      </c>
      <c r="L4750">
        <v>35.28</v>
      </c>
    </row>
    <row r="4751" spans="1:12" x14ac:dyDescent="0.3">
      <c r="A4751" t="s">
        <v>6039</v>
      </c>
      <c r="B4751">
        <v>24</v>
      </c>
      <c r="C4751">
        <v>12</v>
      </c>
      <c r="D4751">
        <v>2017</v>
      </c>
      <c r="E4751" t="s">
        <v>2719</v>
      </c>
      <c r="F4751" t="s">
        <v>119</v>
      </c>
      <c r="G4751" t="s">
        <v>1807</v>
      </c>
      <c r="H4751" t="s">
        <v>23</v>
      </c>
      <c r="I4751" t="s">
        <v>24</v>
      </c>
      <c r="J4751" t="s">
        <v>1362</v>
      </c>
      <c r="K4751" t="s">
        <v>26</v>
      </c>
      <c r="L4751">
        <v>33.4</v>
      </c>
    </row>
    <row r="4752" spans="1:12" x14ac:dyDescent="0.3">
      <c r="A4752" t="s">
        <v>6040</v>
      </c>
      <c r="B4752">
        <v>7</v>
      </c>
      <c r="C4752">
        <v>10</v>
      </c>
      <c r="D4752">
        <v>2017</v>
      </c>
      <c r="E4752" t="s">
        <v>4568</v>
      </c>
      <c r="F4752" t="s">
        <v>119</v>
      </c>
      <c r="G4752" t="s">
        <v>2459</v>
      </c>
      <c r="H4752" t="s">
        <v>23</v>
      </c>
      <c r="I4752" t="s">
        <v>24</v>
      </c>
      <c r="J4752" t="s">
        <v>4868</v>
      </c>
      <c r="K4752" t="s">
        <v>41</v>
      </c>
      <c r="L4752">
        <v>837.6</v>
      </c>
    </row>
    <row r="4753" spans="1:12" x14ac:dyDescent="0.3">
      <c r="A4753" t="s">
        <v>6041</v>
      </c>
      <c r="B4753">
        <v>9</v>
      </c>
      <c r="C4753">
        <v>12</v>
      </c>
      <c r="D4753">
        <v>2017</v>
      </c>
      <c r="E4753" t="s">
        <v>82</v>
      </c>
      <c r="F4753" t="s">
        <v>30</v>
      </c>
      <c r="G4753" t="s">
        <v>95</v>
      </c>
      <c r="H4753" t="s">
        <v>14</v>
      </c>
      <c r="I4753" t="s">
        <v>15</v>
      </c>
      <c r="J4753" t="s">
        <v>3176</v>
      </c>
      <c r="K4753" t="s">
        <v>41</v>
      </c>
      <c r="L4753">
        <v>40.68</v>
      </c>
    </row>
    <row r="4754" spans="1:12" x14ac:dyDescent="0.3">
      <c r="A4754" t="s">
        <v>6042</v>
      </c>
      <c r="B4754">
        <v>20</v>
      </c>
      <c r="C4754">
        <v>11</v>
      </c>
      <c r="D4754">
        <v>2018</v>
      </c>
      <c r="E4754" t="s">
        <v>1373</v>
      </c>
      <c r="F4754" t="s">
        <v>30</v>
      </c>
      <c r="G4754" t="s">
        <v>1845</v>
      </c>
      <c r="H4754" t="s">
        <v>14</v>
      </c>
      <c r="I4754" t="s">
        <v>15</v>
      </c>
      <c r="J4754" t="s">
        <v>1536</v>
      </c>
      <c r="K4754" t="s">
        <v>17</v>
      </c>
      <c r="L4754">
        <v>209.56800000000001</v>
      </c>
    </row>
    <row r="4755" spans="1:12" x14ac:dyDescent="0.3">
      <c r="A4755" t="s">
        <v>6043</v>
      </c>
      <c r="B4755">
        <v>12</v>
      </c>
      <c r="C4755">
        <v>12</v>
      </c>
      <c r="D4755">
        <v>2016</v>
      </c>
      <c r="E4755" t="s">
        <v>1833</v>
      </c>
      <c r="F4755" t="s">
        <v>30</v>
      </c>
      <c r="G4755" t="s">
        <v>620</v>
      </c>
      <c r="H4755" t="s">
        <v>14</v>
      </c>
      <c r="I4755" t="s">
        <v>61</v>
      </c>
      <c r="J4755" t="s">
        <v>6044</v>
      </c>
      <c r="K4755" t="s">
        <v>41</v>
      </c>
      <c r="L4755">
        <v>22.367999999999999</v>
      </c>
    </row>
    <row r="4756" spans="1:12" x14ac:dyDescent="0.3">
      <c r="A4756" t="s">
        <v>6045</v>
      </c>
      <c r="B4756">
        <v>3</v>
      </c>
      <c r="C4756">
        <v>2</v>
      </c>
      <c r="D4756">
        <v>2018</v>
      </c>
      <c r="E4756" t="s">
        <v>2747</v>
      </c>
      <c r="F4756" t="s">
        <v>30</v>
      </c>
      <c r="G4756" t="s">
        <v>4231</v>
      </c>
      <c r="H4756" t="s">
        <v>14</v>
      </c>
      <c r="I4756" t="s">
        <v>15</v>
      </c>
      <c r="J4756" t="s">
        <v>1809</v>
      </c>
      <c r="K4756" t="s">
        <v>26</v>
      </c>
      <c r="L4756">
        <v>3.8820000000000001</v>
      </c>
    </row>
    <row r="4757" spans="1:12" x14ac:dyDescent="0.3">
      <c r="A4757" t="s">
        <v>6045</v>
      </c>
      <c r="B4757">
        <v>3</v>
      </c>
      <c r="C4757">
        <v>2</v>
      </c>
      <c r="D4757">
        <v>2018</v>
      </c>
      <c r="E4757" t="s">
        <v>2747</v>
      </c>
      <c r="F4757" t="s">
        <v>30</v>
      </c>
      <c r="G4757" t="s">
        <v>4231</v>
      </c>
      <c r="H4757" t="s">
        <v>14</v>
      </c>
      <c r="I4757" t="s">
        <v>15</v>
      </c>
      <c r="J4757" t="s">
        <v>6046</v>
      </c>
      <c r="K4757" t="s">
        <v>26</v>
      </c>
      <c r="L4757">
        <v>115.29600000000001</v>
      </c>
    </row>
    <row r="4758" spans="1:12" x14ac:dyDescent="0.3">
      <c r="A4758" t="s">
        <v>6047</v>
      </c>
      <c r="B4758">
        <v>21</v>
      </c>
      <c r="C4758">
        <v>9</v>
      </c>
      <c r="D4758">
        <v>2018</v>
      </c>
      <c r="E4758" t="s">
        <v>919</v>
      </c>
      <c r="F4758" t="s">
        <v>30</v>
      </c>
      <c r="G4758" t="s">
        <v>95</v>
      </c>
      <c r="H4758" t="s">
        <v>14</v>
      </c>
      <c r="I4758" t="s">
        <v>90</v>
      </c>
      <c r="J4758" t="s">
        <v>4107</v>
      </c>
      <c r="K4758" t="s">
        <v>26</v>
      </c>
      <c r="L4758">
        <v>1.9079999999999999</v>
      </c>
    </row>
    <row r="4759" spans="1:12" x14ac:dyDescent="0.3">
      <c r="A4759" t="s">
        <v>6048</v>
      </c>
      <c r="B4759">
        <v>30</v>
      </c>
      <c r="C4759">
        <v>4</v>
      </c>
      <c r="D4759">
        <v>2018</v>
      </c>
      <c r="E4759" t="s">
        <v>3034</v>
      </c>
      <c r="F4759" t="s">
        <v>30</v>
      </c>
      <c r="G4759" t="s">
        <v>4813</v>
      </c>
      <c r="H4759" t="s">
        <v>60</v>
      </c>
      <c r="I4759" t="s">
        <v>61</v>
      </c>
      <c r="J4759" t="s">
        <v>1658</v>
      </c>
      <c r="K4759" t="s">
        <v>26</v>
      </c>
      <c r="L4759">
        <v>43.372</v>
      </c>
    </row>
    <row r="4760" spans="1:12" x14ac:dyDescent="0.3">
      <c r="A4760" t="s">
        <v>6049</v>
      </c>
      <c r="B4760">
        <v>3</v>
      </c>
      <c r="C4760">
        <v>11</v>
      </c>
      <c r="D4760">
        <v>2015</v>
      </c>
      <c r="E4760" t="s">
        <v>1876</v>
      </c>
      <c r="F4760" t="s">
        <v>30</v>
      </c>
      <c r="G4760" t="s">
        <v>4154</v>
      </c>
      <c r="H4760" t="s">
        <v>14</v>
      </c>
      <c r="I4760" t="s">
        <v>90</v>
      </c>
      <c r="J4760" t="s">
        <v>1323</v>
      </c>
      <c r="K4760" t="s">
        <v>41</v>
      </c>
      <c r="L4760">
        <v>783.96</v>
      </c>
    </row>
    <row r="4761" spans="1:12" x14ac:dyDescent="0.3">
      <c r="A4761" t="s">
        <v>6049</v>
      </c>
      <c r="B4761">
        <v>3</v>
      </c>
      <c r="C4761">
        <v>11</v>
      </c>
      <c r="D4761">
        <v>2015</v>
      </c>
      <c r="E4761" t="s">
        <v>1876</v>
      </c>
      <c r="F4761" t="s">
        <v>30</v>
      </c>
      <c r="G4761" t="s">
        <v>4154</v>
      </c>
      <c r="H4761" t="s">
        <v>14</v>
      </c>
      <c r="I4761" t="s">
        <v>90</v>
      </c>
      <c r="J4761" t="s">
        <v>2964</v>
      </c>
      <c r="K4761" t="s">
        <v>26</v>
      </c>
      <c r="L4761">
        <v>48.896000000000001</v>
      </c>
    </row>
    <row r="4762" spans="1:12" x14ac:dyDescent="0.3">
      <c r="A4762" t="s">
        <v>6049</v>
      </c>
      <c r="B4762">
        <v>3</v>
      </c>
      <c r="C4762">
        <v>11</v>
      </c>
      <c r="D4762">
        <v>2015</v>
      </c>
      <c r="E4762" t="s">
        <v>1876</v>
      </c>
      <c r="F4762" t="s">
        <v>30</v>
      </c>
      <c r="G4762" t="s">
        <v>4154</v>
      </c>
      <c r="H4762" t="s">
        <v>14</v>
      </c>
      <c r="I4762" t="s">
        <v>90</v>
      </c>
      <c r="J4762" t="s">
        <v>2019</v>
      </c>
      <c r="K4762" t="s">
        <v>26</v>
      </c>
      <c r="L4762">
        <v>7.8559999999999999</v>
      </c>
    </row>
    <row r="4763" spans="1:12" x14ac:dyDescent="0.3">
      <c r="A4763" t="s">
        <v>6050</v>
      </c>
      <c r="B4763">
        <v>30</v>
      </c>
      <c r="C4763">
        <v>12</v>
      </c>
      <c r="D4763">
        <v>2017</v>
      </c>
      <c r="E4763" t="s">
        <v>2799</v>
      </c>
      <c r="F4763" t="s">
        <v>30</v>
      </c>
      <c r="G4763" t="s">
        <v>1823</v>
      </c>
      <c r="H4763" t="s">
        <v>14</v>
      </c>
      <c r="I4763" t="s">
        <v>90</v>
      </c>
      <c r="J4763" t="s">
        <v>5737</v>
      </c>
      <c r="K4763" t="s">
        <v>26</v>
      </c>
      <c r="L4763">
        <v>5.9039999999999999</v>
      </c>
    </row>
    <row r="4764" spans="1:12" x14ac:dyDescent="0.3">
      <c r="A4764" t="s">
        <v>6050</v>
      </c>
      <c r="B4764">
        <v>30</v>
      </c>
      <c r="C4764">
        <v>12</v>
      </c>
      <c r="D4764">
        <v>2017</v>
      </c>
      <c r="E4764" t="s">
        <v>2799</v>
      </c>
      <c r="F4764" t="s">
        <v>30</v>
      </c>
      <c r="G4764" t="s">
        <v>1823</v>
      </c>
      <c r="H4764" t="s">
        <v>14</v>
      </c>
      <c r="I4764" t="s">
        <v>90</v>
      </c>
      <c r="J4764" t="s">
        <v>3875</v>
      </c>
      <c r="K4764" t="s">
        <v>26</v>
      </c>
      <c r="L4764">
        <v>13.712</v>
      </c>
    </row>
    <row r="4765" spans="1:12" x14ac:dyDescent="0.3">
      <c r="A4765" t="s">
        <v>6051</v>
      </c>
      <c r="B4765">
        <v>17</v>
      </c>
      <c r="C4765">
        <v>9</v>
      </c>
      <c r="D4765">
        <v>2015</v>
      </c>
      <c r="E4765" t="s">
        <v>699</v>
      </c>
      <c r="F4765" t="s">
        <v>30</v>
      </c>
      <c r="G4765" t="s">
        <v>6024</v>
      </c>
      <c r="H4765" t="s">
        <v>14</v>
      </c>
      <c r="I4765" t="s">
        <v>24</v>
      </c>
      <c r="J4765" t="s">
        <v>6052</v>
      </c>
      <c r="K4765" t="s">
        <v>26</v>
      </c>
      <c r="L4765">
        <v>182.94</v>
      </c>
    </row>
    <row r="4766" spans="1:12" x14ac:dyDescent="0.3">
      <c r="A4766" t="s">
        <v>6053</v>
      </c>
      <c r="B4766">
        <v>24</v>
      </c>
      <c r="C4766">
        <v>11</v>
      </c>
      <c r="D4766">
        <v>2018</v>
      </c>
      <c r="E4766" t="s">
        <v>1266</v>
      </c>
      <c r="F4766" t="s">
        <v>119</v>
      </c>
      <c r="G4766" t="s">
        <v>1909</v>
      </c>
      <c r="H4766" t="s">
        <v>14</v>
      </c>
      <c r="I4766" t="s">
        <v>24</v>
      </c>
      <c r="J4766" t="s">
        <v>2702</v>
      </c>
      <c r="K4766" t="s">
        <v>26</v>
      </c>
      <c r="L4766">
        <v>27.76</v>
      </c>
    </row>
    <row r="4767" spans="1:12" x14ac:dyDescent="0.3">
      <c r="A4767" t="s">
        <v>6054</v>
      </c>
      <c r="B4767">
        <v>24</v>
      </c>
      <c r="C4767">
        <v>4</v>
      </c>
      <c r="D4767">
        <v>2016</v>
      </c>
      <c r="E4767" t="s">
        <v>959</v>
      </c>
      <c r="F4767" t="s">
        <v>30</v>
      </c>
      <c r="G4767" t="s">
        <v>3115</v>
      </c>
      <c r="H4767" t="s">
        <v>60</v>
      </c>
      <c r="I4767" t="s">
        <v>90</v>
      </c>
      <c r="J4767" t="s">
        <v>3220</v>
      </c>
      <c r="K4767" t="s">
        <v>26</v>
      </c>
      <c r="L4767">
        <v>25.99</v>
      </c>
    </row>
    <row r="4768" spans="1:12" x14ac:dyDescent="0.3">
      <c r="A4768" t="s">
        <v>6056</v>
      </c>
      <c r="B4768">
        <v>9</v>
      </c>
      <c r="C4768">
        <v>3</v>
      </c>
      <c r="D4768">
        <v>2016</v>
      </c>
      <c r="E4768" t="s">
        <v>5274</v>
      </c>
      <c r="F4768" t="s">
        <v>119</v>
      </c>
      <c r="G4768" t="s">
        <v>2341</v>
      </c>
      <c r="H4768" t="s">
        <v>23</v>
      </c>
      <c r="I4768" t="s">
        <v>61</v>
      </c>
      <c r="J4768" t="s">
        <v>2112</v>
      </c>
      <c r="K4768" t="s">
        <v>41</v>
      </c>
      <c r="L4768">
        <v>113.52</v>
      </c>
    </row>
    <row r="4769" spans="1:12" x14ac:dyDescent="0.3">
      <c r="A4769" t="s">
        <v>6056</v>
      </c>
      <c r="B4769">
        <v>9</v>
      </c>
      <c r="C4769">
        <v>3</v>
      </c>
      <c r="D4769">
        <v>2016</v>
      </c>
      <c r="E4769" t="s">
        <v>5274</v>
      </c>
      <c r="F4769" t="s">
        <v>119</v>
      </c>
      <c r="G4769" t="s">
        <v>2341</v>
      </c>
      <c r="H4769" t="s">
        <v>23</v>
      </c>
      <c r="I4769" t="s">
        <v>61</v>
      </c>
      <c r="J4769" t="s">
        <v>3646</v>
      </c>
      <c r="K4769" t="s">
        <v>41</v>
      </c>
      <c r="L4769">
        <v>359.88</v>
      </c>
    </row>
    <row r="4770" spans="1:12" x14ac:dyDescent="0.3">
      <c r="A4770" t="s">
        <v>6057</v>
      </c>
      <c r="B4770">
        <v>2</v>
      </c>
      <c r="C4770">
        <v>6</v>
      </c>
      <c r="D4770">
        <v>2018</v>
      </c>
      <c r="E4770" t="s">
        <v>585</v>
      </c>
      <c r="F4770" t="s">
        <v>930</v>
      </c>
      <c r="G4770" t="s">
        <v>6058</v>
      </c>
      <c r="H4770" t="s">
        <v>14</v>
      </c>
      <c r="I4770" t="s">
        <v>15</v>
      </c>
      <c r="J4770" t="s">
        <v>5396</v>
      </c>
      <c r="K4770" t="s">
        <v>26</v>
      </c>
      <c r="L4770">
        <v>25.344000000000001</v>
      </c>
    </row>
    <row r="4771" spans="1:12" x14ac:dyDescent="0.3">
      <c r="A4771" t="s">
        <v>6059</v>
      </c>
      <c r="B4771">
        <v>19</v>
      </c>
      <c r="C4771">
        <v>9</v>
      </c>
      <c r="D4771">
        <v>2017</v>
      </c>
      <c r="E4771" t="s">
        <v>2737</v>
      </c>
      <c r="F4771" t="s">
        <v>12</v>
      </c>
      <c r="G4771" t="s">
        <v>1565</v>
      </c>
      <c r="H4771" t="s">
        <v>60</v>
      </c>
      <c r="I4771" t="s">
        <v>24</v>
      </c>
      <c r="J4771" t="s">
        <v>1692</v>
      </c>
      <c r="K4771" t="s">
        <v>26</v>
      </c>
      <c r="L4771">
        <v>11.952</v>
      </c>
    </row>
    <row r="4772" spans="1:12" x14ac:dyDescent="0.3">
      <c r="A4772" t="s">
        <v>6059</v>
      </c>
      <c r="B4772">
        <v>19</v>
      </c>
      <c r="C4772">
        <v>9</v>
      </c>
      <c r="D4772">
        <v>2017</v>
      </c>
      <c r="E4772" t="s">
        <v>2737</v>
      </c>
      <c r="F4772" t="s">
        <v>12</v>
      </c>
      <c r="G4772" t="s">
        <v>1565</v>
      </c>
      <c r="H4772" t="s">
        <v>60</v>
      </c>
      <c r="I4772" t="s">
        <v>24</v>
      </c>
      <c r="J4772" t="s">
        <v>6060</v>
      </c>
      <c r="K4772" t="s">
        <v>26</v>
      </c>
      <c r="L4772">
        <v>6.24</v>
      </c>
    </row>
    <row r="4773" spans="1:12" x14ac:dyDescent="0.3">
      <c r="A4773" t="s">
        <v>6061</v>
      </c>
      <c r="B4773">
        <v>31</v>
      </c>
      <c r="C4773">
        <v>10</v>
      </c>
      <c r="D4773">
        <v>2015</v>
      </c>
      <c r="E4773" t="s">
        <v>5527</v>
      </c>
      <c r="F4773" t="s">
        <v>12</v>
      </c>
      <c r="G4773" t="s">
        <v>3610</v>
      </c>
      <c r="H4773" t="s">
        <v>14</v>
      </c>
      <c r="I4773" t="s">
        <v>24</v>
      </c>
      <c r="J4773" t="s">
        <v>130</v>
      </c>
      <c r="K4773" t="s">
        <v>41</v>
      </c>
      <c r="L4773">
        <v>742.33600000000001</v>
      </c>
    </row>
    <row r="4774" spans="1:12" x14ac:dyDescent="0.3">
      <c r="A4774" t="s">
        <v>6062</v>
      </c>
      <c r="B4774">
        <v>23</v>
      </c>
      <c r="C4774">
        <v>11</v>
      </c>
      <c r="D4774">
        <v>2018</v>
      </c>
      <c r="E4774" t="s">
        <v>1266</v>
      </c>
      <c r="F4774" t="s">
        <v>30</v>
      </c>
      <c r="G4774" t="s">
        <v>1261</v>
      </c>
      <c r="H4774" t="s">
        <v>14</v>
      </c>
      <c r="I4774" t="s">
        <v>61</v>
      </c>
      <c r="J4774" t="s">
        <v>4331</v>
      </c>
      <c r="K4774" t="s">
        <v>17</v>
      </c>
      <c r="L4774">
        <v>6.4640000000000004</v>
      </c>
    </row>
    <row r="4775" spans="1:12" x14ac:dyDescent="0.3">
      <c r="A4775" t="s">
        <v>6062</v>
      </c>
      <c r="B4775">
        <v>23</v>
      </c>
      <c r="C4775">
        <v>11</v>
      </c>
      <c r="D4775">
        <v>2018</v>
      </c>
      <c r="E4775" t="s">
        <v>1266</v>
      </c>
      <c r="F4775" t="s">
        <v>30</v>
      </c>
      <c r="G4775" t="s">
        <v>1261</v>
      </c>
      <c r="H4775" t="s">
        <v>14</v>
      </c>
      <c r="I4775" t="s">
        <v>61</v>
      </c>
      <c r="J4775" t="s">
        <v>2192</v>
      </c>
      <c r="K4775" t="s">
        <v>26</v>
      </c>
      <c r="L4775">
        <v>11.52</v>
      </c>
    </row>
    <row r="4776" spans="1:12" x14ac:dyDescent="0.3">
      <c r="A4776" t="s">
        <v>6062</v>
      </c>
      <c r="B4776">
        <v>23</v>
      </c>
      <c r="C4776">
        <v>11</v>
      </c>
      <c r="D4776">
        <v>2018</v>
      </c>
      <c r="E4776" t="s">
        <v>1266</v>
      </c>
      <c r="F4776" t="s">
        <v>30</v>
      </c>
      <c r="G4776" t="s">
        <v>1261</v>
      </c>
      <c r="H4776" t="s">
        <v>14</v>
      </c>
      <c r="I4776" t="s">
        <v>61</v>
      </c>
      <c r="J4776" t="s">
        <v>2569</v>
      </c>
      <c r="K4776" t="s">
        <v>41</v>
      </c>
      <c r="L4776">
        <v>222.38399999999999</v>
      </c>
    </row>
    <row r="4777" spans="1:12" x14ac:dyDescent="0.3">
      <c r="A4777" t="s">
        <v>6063</v>
      </c>
      <c r="B4777">
        <v>16</v>
      </c>
      <c r="C4777">
        <v>11</v>
      </c>
      <c r="D4777">
        <v>2018</v>
      </c>
      <c r="E4777" t="s">
        <v>2330</v>
      </c>
      <c r="F4777" t="s">
        <v>30</v>
      </c>
      <c r="G4777" t="s">
        <v>5649</v>
      </c>
      <c r="H4777" t="s">
        <v>60</v>
      </c>
      <c r="I4777" t="s">
        <v>24</v>
      </c>
      <c r="J4777" t="s">
        <v>2403</v>
      </c>
      <c r="K4777" t="s">
        <v>26</v>
      </c>
      <c r="L4777">
        <v>23.36</v>
      </c>
    </row>
    <row r="4778" spans="1:12" x14ac:dyDescent="0.3">
      <c r="A4778" t="s">
        <v>6064</v>
      </c>
      <c r="B4778">
        <v>19</v>
      </c>
      <c r="C4778">
        <v>2</v>
      </c>
      <c r="D4778">
        <v>2017</v>
      </c>
      <c r="E4778" t="s">
        <v>6065</v>
      </c>
      <c r="F4778" t="s">
        <v>12</v>
      </c>
      <c r="G4778" t="s">
        <v>1957</v>
      </c>
      <c r="H4778" t="s">
        <v>23</v>
      </c>
      <c r="I4778" t="s">
        <v>90</v>
      </c>
      <c r="J4778" t="s">
        <v>2548</v>
      </c>
      <c r="K4778" t="s">
        <v>26</v>
      </c>
      <c r="L4778">
        <v>8.67</v>
      </c>
    </row>
    <row r="4779" spans="1:12" x14ac:dyDescent="0.3">
      <c r="A4779" t="s">
        <v>6064</v>
      </c>
      <c r="B4779">
        <v>19</v>
      </c>
      <c r="C4779">
        <v>2</v>
      </c>
      <c r="D4779">
        <v>2017</v>
      </c>
      <c r="E4779" t="s">
        <v>6065</v>
      </c>
      <c r="F4779" t="s">
        <v>12</v>
      </c>
      <c r="G4779" t="s">
        <v>1957</v>
      </c>
      <c r="H4779" t="s">
        <v>23</v>
      </c>
      <c r="I4779" t="s">
        <v>90</v>
      </c>
      <c r="J4779" t="s">
        <v>3875</v>
      </c>
      <c r="K4779" t="s">
        <v>26</v>
      </c>
      <c r="L4779">
        <v>25.71</v>
      </c>
    </row>
    <row r="4780" spans="1:12" x14ac:dyDescent="0.3">
      <c r="A4780" t="s">
        <v>6066</v>
      </c>
      <c r="B4780">
        <v>7</v>
      </c>
      <c r="C4780">
        <v>11</v>
      </c>
      <c r="D4780">
        <v>2018</v>
      </c>
      <c r="E4780" t="s">
        <v>292</v>
      </c>
      <c r="F4780" t="s">
        <v>30</v>
      </c>
      <c r="G4780" t="s">
        <v>67</v>
      </c>
      <c r="H4780" t="s">
        <v>14</v>
      </c>
      <c r="I4780" t="s">
        <v>90</v>
      </c>
      <c r="J4780" t="s">
        <v>961</v>
      </c>
      <c r="K4780" t="s">
        <v>26</v>
      </c>
      <c r="L4780">
        <v>100.94</v>
      </c>
    </row>
    <row r="4781" spans="1:12" x14ac:dyDescent="0.3">
      <c r="A4781" t="s">
        <v>6067</v>
      </c>
      <c r="B4781">
        <v>8</v>
      </c>
      <c r="C4781">
        <v>7</v>
      </c>
      <c r="D4781">
        <v>2015</v>
      </c>
      <c r="E4781" t="s">
        <v>6068</v>
      </c>
      <c r="F4781" t="s">
        <v>119</v>
      </c>
      <c r="G4781" t="s">
        <v>4588</v>
      </c>
      <c r="H4781" t="s">
        <v>14</v>
      </c>
      <c r="I4781" t="s">
        <v>90</v>
      </c>
      <c r="J4781" t="s">
        <v>1340</v>
      </c>
      <c r="K4781" t="s">
        <v>17</v>
      </c>
      <c r="L4781">
        <v>63.881999999999998</v>
      </c>
    </row>
    <row r="4782" spans="1:12" x14ac:dyDescent="0.3">
      <c r="A4782" t="s">
        <v>6069</v>
      </c>
      <c r="B4782">
        <v>7</v>
      </c>
      <c r="C4782">
        <v>11</v>
      </c>
      <c r="D4782">
        <v>2015</v>
      </c>
      <c r="E4782" t="s">
        <v>3554</v>
      </c>
      <c r="F4782" t="s">
        <v>30</v>
      </c>
      <c r="G4782" t="s">
        <v>365</v>
      </c>
      <c r="H4782" t="s">
        <v>14</v>
      </c>
      <c r="I4782" t="s">
        <v>61</v>
      </c>
      <c r="J4782" t="s">
        <v>4527</v>
      </c>
      <c r="K4782" t="s">
        <v>17</v>
      </c>
      <c r="L4782">
        <v>683.14400000000001</v>
      </c>
    </row>
    <row r="4783" spans="1:12" x14ac:dyDescent="0.3">
      <c r="A4783" t="s">
        <v>6069</v>
      </c>
      <c r="B4783">
        <v>7</v>
      </c>
      <c r="C4783">
        <v>11</v>
      </c>
      <c r="D4783">
        <v>2015</v>
      </c>
      <c r="E4783" t="s">
        <v>3554</v>
      </c>
      <c r="F4783" t="s">
        <v>30</v>
      </c>
      <c r="G4783" t="s">
        <v>365</v>
      </c>
      <c r="H4783" t="s">
        <v>14</v>
      </c>
      <c r="I4783" t="s">
        <v>61</v>
      </c>
      <c r="J4783" t="s">
        <v>6070</v>
      </c>
      <c r="K4783" t="s">
        <v>26</v>
      </c>
      <c r="L4783">
        <v>1.476</v>
      </c>
    </row>
    <row r="4784" spans="1:12" x14ac:dyDescent="0.3">
      <c r="A4784" t="s">
        <v>6069</v>
      </c>
      <c r="B4784">
        <v>7</v>
      </c>
      <c r="C4784">
        <v>11</v>
      </c>
      <c r="D4784">
        <v>2015</v>
      </c>
      <c r="E4784" t="s">
        <v>3554</v>
      </c>
      <c r="F4784" t="s">
        <v>30</v>
      </c>
      <c r="G4784" t="s">
        <v>365</v>
      </c>
      <c r="H4784" t="s">
        <v>14</v>
      </c>
      <c r="I4784" t="s">
        <v>61</v>
      </c>
      <c r="J4784" t="s">
        <v>1464</v>
      </c>
      <c r="K4784" t="s">
        <v>26</v>
      </c>
      <c r="L4784">
        <v>40.712000000000003</v>
      </c>
    </row>
    <row r="4785" spans="1:12" x14ac:dyDescent="0.3">
      <c r="A4785" t="s">
        <v>6071</v>
      </c>
      <c r="B4785">
        <v>28</v>
      </c>
      <c r="C4785">
        <v>1</v>
      </c>
      <c r="D4785">
        <v>2018</v>
      </c>
      <c r="E4785" t="s">
        <v>6072</v>
      </c>
      <c r="F4785" t="s">
        <v>30</v>
      </c>
      <c r="G4785" t="s">
        <v>4751</v>
      </c>
      <c r="H4785" t="s">
        <v>14</v>
      </c>
      <c r="I4785" t="s">
        <v>61</v>
      </c>
      <c r="J4785" t="s">
        <v>2860</v>
      </c>
      <c r="K4785" t="s">
        <v>26</v>
      </c>
      <c r="L4785">
        <v>279.89999999999998</v>
      </c>
    </row>
    <row r="4786" spans="1:12" x14ac:dyDescent="0.3">
      <c r="A4786" t="s">
        <v>6073</v>
      </c>
      <c r="B4786">
        <v>11</v>
      </c>
      <c r="C4786">
        <v>12</v>
      </c>
      <c r="D4786">
        <v>2016</v>
      </c>
      <c r="E4786" t="s">
        <v>1833</v>
      </c>
      <c r="F4786" t="s">
        <v>30</v>
      </c>
      <c r="G4786" t="s">
        <v>54</v>
      </c>
      <c r="H4786" t="s">
        <v>14</v>
      </c>
      <c r="I4786" t="s">
        <v>24</v>
      </c>
      <c r="J4786" t="s">
        <v>4254</v>
      </c>
      <c r="K4786" t="s">
        <v>26</v>
      </c>
      <c r="L4786">
        <v>13.12</v>
      </c>
    </row>
    <row r="4787" spans="1:12" x14ac:dyDescent="0.3">
      <c r="A4787" t="s">
        <v>6073</v>
      </c>
      <c r="B4787">
        <v>11</v>
      </c>
      <c r="C4787">
        <v>12</v>
      </c>
      <c r="D4787">
        <v>2016</v>
      </c>
      <c r="E4787" t="s">
        <v>1833</v>
      </c>
      <c r="F4787" t="s">
        <v>30</v>
      </c>
      <c r="G4787" t="s">
        <v>54</v>
      </c>
      <c r="H4787" t="s">
        <v>14</v>
      </c>
      <c r="I4787" t="s">
        <v>24</v>
      </c>
      <c r="J4787" t="s">
        <v>4320</v>
      </c>
      <c r="K4787" t="s">
        <v>17</v>
      </c>
      <c r="L4787">
        <v>69.575999999999993</v>
      </c>
    </row>
    <row r="4788" spans="1:12" x14ac:dyDescent="0.3">
      <c r="A4788" t="s">
        <v>6073</v>
      </c>
      <c r="B4788">
        <v>11</v>
      </c>
      <c r="C4788">
        <v>12</v>
      </c>
      <c r="D4788">
        <v>2016</v>
      </c>
      <c r="E4788" t="s">
        <v>1833</v>
      </c>
      <c r="F4788" t="s">
        <v>30</v>
      </c>
      <c r="G4788" t="s">
        <v>54</v>
      </c>
      <c r="H4788" t="s">
        <v>14</v>
      </c>
      <c r="I4788" t="s">
        <v>24</v>
      </c>
      <c r="J4788" t="s">
        <v>2440</v>
      </c>
      <c r="K4788" t="s">
        <v>26</v>
      </c>
      <c r="L4788">
        <v>4.2240000000000002</v>
      </c>
    </row>
    <row r="4789" spans="1:12" x14ac:dyDescent="0.3">
      <c r="A4789" t="s">
        <v>6073</v>
      </c>
      <c r="B4789">
        <v>11</v>
      </c>
      <c r="C4789">
        <v>12</v>
      </c>
      <c r="D4789">
        <v>2016</v>
      </c>
      <c r="E4789" t="s">
        <v>1833</v>
      </c>
      <c r="F4789" t="s">
        <v>30</v>
      </c>
      <c r="G4789" t="s">
        <v>54</v>
      </c>
      <c r="H4789" t="s">
        <v>14</v>
      </c>
      <c r="I4789" t="s">
        <v>24</v>
      </c>
      <c r="J4789" t="s">
        <v>6074</v>
      </c>
      <c r="K4789" t="s">
        <v>41</v>
      </c>
      <c r="L4789">
        <v>58.08</v>
      </c>
    </row>
    <row r="4790" spans="1:12" x14ac:dyDescent="0.3">
      <c r="A4790" t="s">
        <v>6073</v>
      </c>
      <c r="B4790">
        <v>11</v>
      </c>
      <c r="C4790">
        <v>12</v>
      </c>
      <c r="D4790">
        <v>2016</v>
      </c>
      <c r="E4790" t="s">
        <v>1833</v>
      </c>
      <c r="F4790" t="s">
        <v>30</v>
      </c>
      <c r="G4790" t="s">
        <v>54</v>
      </c>
      <c r="H4790" t="s">
        <v>14</v>
      </c>
      <c r="I4790" t="s">
        <v>24</v>
      </c>
      <c r="J4790" t="s">
        <v>3088</v>
      </c>
      <c r="K4790" t="s">
        <v>17</v>
      </c>
      <c r="L4790">
        <v>52.415999999999997</v>
      </c>
    </row>
    <row r="4791" spans="1:12" x14ac:dyDescent="0.3">
      <c r="A4791" t="s">
        <v>6073</v>
      </c>
      <c r="B4791">
        <v>11</v>
      </c>
      <c r="C4791">
        <v>12</v>
      </c>
      <c r="D4791">
        <v>2016</v>
      </c>
      <c r="E4791" t="s">
        <v>1833</v>
      </c>
      <c r="F4791" t="s">
        <v>30</v>
      </c>
      <c r="G4791" t="s">
        <v>54</v>
      </c>
      <c r="H4791" t="s">
        <v>14</v>
      </c>
      <c r="I4791" t="s">
        <v>24</v>
      </c>
      <c r="J4791" t="s">
        <v>2975</v>
      </c>
      <c r="K4791" t="s">
        <v>17</v>
      </c>
      <c r="L4791">
        <v>54.92</v>
      </c>
    </row>
    <row r="4792" spans="1:12" x14ac:dyDescent="0.3">
      <c r="A4792" t="s">
        <v>6073</v>
      </c>
      <c r="B4792">
        <v>11</v>
      </c>
      <c r="C4792">
        <v>12</v>
      </c>
      <c r="D4792">
        <v>2016</v>
      </c>
      <c r="E4792" t="s">
        <v>1833</v>
      </c>
      <c r="F4792" t="s">
        <v>30</v>
      </c>
      <c r="G4792" t="s">
        <v>54</v>
      </c>
      <c r="H4792" t="s">
        <v>14</v>
      </c>
      <c r="I4792" t="s">
        <v>24</v>
      </c>
      <c r="J4792" t="s">
        <v>4213</v>
      </c>
      <c r="K4792" t="s">
        <v>17</v>
      </c>
      <c r="L4792">
        <v>364.95</v>
      </c>
    </row>
    <row r="4793" spans="1:12" x14ac:dyDescent="0.3">
      <c r="A4793" t="s">
        <v>6073</v>
      </c>
      <c r="B4793">
        <v>11</v>
      </c>
      <c r="C4793">
        <v>12</v>
      </c>
      <c r="D4793">
        <v>2016</v>
      </c>
      <c r="E4793" t="s">
        <v>1833</v>
      </c>
      <c r="F4793" t="s">
        <v>30</v>
      </c>
      <c r="G4793" t="s">
        <v>54</v>
      </c>
      <c r="H4793" t="s">
        <v>14</v>
      </c>
      <c r="I4793" t="s">
        <v>24</v>
      </c>
      <c r="J4793" t="s">
        <v>2309</v>
      </c>
      <c r="K4793" t="s">
        <v>26</v>
      </c>
      <c r="L4793">
        <v>85.055999999999997</v>
      </c>
    </row>
    <row r="4794" spans="1:12" x14ac:dyDescent="0.3">
      <c r="A4794" t="s">
        <v>6073</v>
      </c>
      <c r="B4794">
        <v>11</v>
      </c>
      <c r="C4794">
        <v>12</v>
      </c>
      <c r="D4794">
        <v>2016</v>
      </c>
      <c r="E4794" t="s">
        <v>1833</v>
      </c>
      <c r="F4794" t="s">
        <v>30</v>
      </c>
      <c r="G4794" t="s">
        <v>54</v>
      </c>
      <c r="H4794" t="s">
        <v>14</v>
      </c>
      <c r="I4794" t="s">
        <v>24</v>
      </c>
      <c r="J4794" t="s">
        <v>309</v>
      </c>
      <c r="K4794" t="s">
        <v>26</v>
      </c>
      <c r="L4794">
        <v>27.696000000000002</v>
      </c>
    </row>
    <row r="4795" spans="1:12" x14ac:dyDescent="0.3">
      <c r="A4795" t="s">
        <v>6075</v>
      </c>
      <c r="B4795">
        <v>29</v>
      </c>
      <c r="C4795">
        <v>6</v>
      </c>
      <c r="D4795">
        <v>2016</v>
      </c>
      <c r="E4795" t="s">
        <v>2638</v>
      </c>
      <c r="F4795" t="s">
        <v>30</v>
      </c>
      <c r="G4795" t="s">
        <v>3286</v>
      </c>
      <c r="H4795" t="s">
        <v>14</v>
      </c>
      <c r="I4795" t="s">
        <v>90</v>
      </c>
      <c r="J4795" t="s">
        <v>2669</v>
      </c>
      <c r="K4795" t="s">
        <v>26</v>
      </c>
      <c r="L4795">
        <v>24.96</v>
      </c>
    </row>
    <row r="4796" spans="1:12" x14ac:dyDescent="0.3">
      <c r="A4796" t="s">
        <v>6076</v>
      </c>
      <c r="B4796">
        <v>16</v>
      </c>
      <c r="C4796">
        <v>3</v>
      </c>
      <c r="D4796">
        <v>2016</v>
      </c>
      <c r="E4796" t="s">
        <v>1891</v>
      </c>
      <c r="F4796" t="s">
        <v>30</v>
      </c>
      <c r="G4796" t="s">
        <v>6077</v>
      </c>
      <c r="H4796" t="s">
        <v>23</v>
      </c>
      <c r="I4796" t="s">
        <v>24</v>
      </c>
      <c r="J4796" t="s">
        <v>5542</v>
      </c>
      <c r="K4796" t="s">
        <v>17</v>
      </c>
      <c r="L4796">
        <v>43.13</v>
      </c>
    </row>
    <row r="4797" spans="1:12" x14ac:dyDescent="0.3">
      <c r="A4797" t="s">
        <v>6078</v>
      </c>
      <c r="B4797">
        <v>13</v>
      </c>
      <c r="C4797">
        <v>8</v>
      </c>
      <c r="D4797">
        <v>2016</v>
      </c>
      <c r="E4797" t="s">
        <v>2971</v>
      </c>
      <c r="F4797" t="s">
        <v>30</v>
      </c>
      <c r="G4797" t="s">
        <v>1494</v>
      </c>
      <c r="H4797" t="s">
        <v>14</v>
      </c>
      <c r="I4797" t="s">
        <v>15</v>
      </c>
      <c r="J4797" t="s">
        <v>1794</v>
      </c>
      <c r="K4797" t="s">
        <v>26</v>
      </c>
      <c r="L4797">
        <v>5.64</v>
      </c>
    </row>
    <row r="4798" spans="1:12" x14ac:dyDescent="0.3">
      <c r="A4798" t="s">
        <v>6079</v>
      </c>
      <c r="B4798">
        <v>14</v>
      </c>
      <c r="C4798">
        <v>5</v>
      </c>
      <c r="D4798">
        <v>2017</v>
      </c>
      <c r="E4798" t="s">
        <v>1802</v>
      </c>
      <c r="F4798" t="s">
        <v>30</v>
      </c>
      <c r="G4798" t="s">
        <v>931</v>
      </c>
      <c r="H4798" t="s">
        <v>23</v>
      </c>
      <c r="I4798" t="s">
        <v>15</v>
      </c>
      <c r="J4798" t="s">
        <v>3827</v>
      </c>
      <c r="K4798" t="s">
        <v>26</v>
      </c>
      <c r="L4798">
        <v>57.582000000000001</v>
      </c>
    </row>
    <row r="4799" spans="1:12" x14ac:dyDescent="0.3">
      <c r="A4799" t="s">
        <v>6079</v>
      </c>
      <c r="B4799">
        <v>14</v>
      </c>
      <c r="C4799">
        <v>5</v>
      </c>
      <c r="D4799">
        <v>2017</v>
      </c>
      <c r="E4799" t="s">
        <v>1802</v>
      </c>
      <c r="F4799" t="s">
        <v>30</v>
      </c>
      <c r="G4799" t="s">
        <v>931</v>
      </c>
      <c r="H4799" t="s">
        <v>23</v>
      </c>
      <c r="I4799" t="s">
        <v>15</v>
      </c>
      <c r="J4799" t="s">
        <v>4235</v>
      </c>
      <c r="K4799" t="s">
        <v>26</v>
      </c>
      <c r="L4799">
        <v>31.103999999999999</v>
      </c>
    </row>
    <row r="4800" spans="1:12" x14ac:dyDescent="0.3">
      <c r="A4800" t="s">
        <v>6079</v>
      </c>
      <c r="B4800">
        <v>14</v>
      </c>
      <c r="C4800">
        <v>5</v>
      </c>
      <c r="D4800">
        <v>2017</v>
      </c>
      <c r="E4800" t="s">
        <v>1802</v>
      </c>
      <c r="F4800" t="s">
        <v>30</v>
      </c>
      <c r="G4800" t="s">
        <v>931</v>
      </c>
      <c r="H4800" t="s">
        <v>23</v>
      </c>
      <c r="I4800" t="s">
        <v>15</v>
      </c>
      <c r="J4800" t="s">
        <v>5440</v>
      </c>
      <c r="K4800" t="s">
        <v>17</v>
      </c>
      <c r="L4800">
        <v>30.192</v>
      </c>
    </row>
    <row r="4801" spans="1:12" x14ac:dyDescent="0.3">
      <c r="A4801" t="s">
        <v>6079</v>
      </c>
      <c r="B4801">
        <v>14</v>
      </c>
      <c r="C4801">
        <v>5</v>
      </c>
      <c r="D4801">
        <v>2017</v>
      </c>
      <c r="E4801" t="s">
        <v>1802</v>
      </c>
      <c r="F4801" t="s">
        <v>30</v>
      </c>
      <c r="G4801" t="s">
        <v>931</v>
      </c>
      <c r="H4801" t="s">
        <v>23</v>
      </c>
      <c r="I4801" t="s">
        <v>15</v>
      </c>
      <c r="J4801" t="s">
        <v>162</v>
      </c>
      <c r="K4801" t="s">
        <v>41</v>
      </c>
      <c r="L4801">
        <v>43.6</v>
      </c>
    </row>
    <row r="4802" spans="1:12" x14ac:dyDescent="0.3">
      <c r="A4802" t="s">
        <v>6079</v>
      </c>
      <c r="B4802">
        <v>14</v>
      </c>
      <c r="C4802">
        <v>5</v>
      </c>
      <c r="D4802">
        <v>2017</v>
      </c>
      <c r="E4802" t="s">
        <v>1802</v>
      </c>
      <c r="F4802" t="s">
        <v>30</v>
      </c>
      <c r="G4802" t="s">
        <v>931</v>
      </c>
      <c r="H4802" t="s">
        <v>23</v>
      </c>
      <c r="I4802" t="s">
        <v>15</v>
      </c>
      <c r="J4802" t="s">
        <v>6080</v>
      </c>
      <c r="K4802" t="s">
        <v>26</v>
      </c>
      <c r="L4802">
        <v>4.7679999999999998</v>
      </c>
    </row>
    <row r="4803" spans="1:12" x14ac:dyDescent="0.3">
      <c r="A4803" t="s">
        <v>6079</v>
      </c>
      <c r="B4803">
        <v>14</v>
      </c>
      <c r="C4803">
        <v>5</v>
      </c>
      <c r="D4803">
        <v>2017</v>
      </c>
      <c r="E4803" t="s">
        <v>1802</v>
      </c>
      <c r="F4803" t="s">
        <v>30</v>
      </c>
      <c r="G4803" t="s">
        <v>931</v>
      </c>
      <c r="H4803" t="s">
        <v>23</v>
      </c>
      <c r="I4803" t="s">
        <v>15</v>
      </c>
      <c r="J4803" t="s">
        <v>477</v>
      </c>
      <c r="K4803" t="s">
        <v>26</v>
      </c>
      <c r="L4803">
        <v>10.38</v>
      </c>
    </row>
    <row r="4804" spans="1:12" x14ac:dyDescent="0.3">
      <c r="A4804" t="s">
        <v>6079</v>
      </c>
      <c r="B4804">
        <v>14</v>
      </c>
      <c r="C4804">
        <v>5</v>
      </c>
      <c r="D4804">
        <v>2017</v>
      </c>
      <c r="E4804" t="s">
        <v>1802</v>
      </c>
      <c r="F4804" t="s">
        <v>30</v>
      </c>
      <c r="G4804" t="s">
        <v>931</v>
      </c>
      <c r="H4804" t="s">
        <v>23</v>
      </c>
      <c r="I4804" t="s">
        <v>15</v>
      </c>
      <c r="J4804" t="s">
        <v>242</v>
      </c>
      <c r="K4804" t="s">
        <v>26</v>
      </c>
      <c r="L4804">
        <v>13.391999999999999</v>
      </c>
    </row>
    <row r="4805" spans="1:12" x14ac:dyDescent="0.3">
      <c r="A4805" t="s">
        <v>6081</v>
      </c>
      <c r="B4805">
        <v>13</v>
      </c>
      <c r="C4805">
        <v>7</v>
      </c>
      <c r="D4805">
        <v>2018</v>
      </c>
      <c r="E4805" t="s">
        <v>4215</v>
      </c>
      <c r="F4805" t="s">
        <v>12</v>
      </c>
      <c r="G4805" t="s">
        <v>5148</v>
      </c>
      <c r="H4805" t="s">
        <v>14</v>
      </c>
      <c r="I4805" t="s">
        <v>90</v>
      </c>
      <c r="J4805" t="s">
        <v>2315</v>
      </c>
      <c r="K4805" t="s">
        <v>41</v>
      </c>
      <c r="L4805">
        <v>39.594000000000001</v>
      </c>
    </row>
    <row r="4806" spans="1:12" x14ac:dyDescent="0.3">
      <c r="A4806" t="s">
        <v>6081</v>
      </c>
      <c r="B4806">
        <v>13</v>
      </c>
      <c r="C4806">
        <v>7</v>
      </c>
      <c r="D4806">
        <v>2018</v>
      </c>
      <c r="E4806" t="s">
        <v>4215</v>
      </c>
      <c r="F4806" t="s">
        <v>12</v>
      </c>
      <c r="G4806" t="s">
        <v>5148</v>
      </c>
      <c r="H4806" t="s">
        <v>14</v>
      </c>
      <c r="I4806" t="s">
        <v>90</v>
      </c>
      <c r="J4806" t="s">
        <v>4100</v>
      </c>
      <c r="K4806" t="s">
        <v>17</v>
      </c>
      <c r="L4806">
        <v>91.007999999999996</v>
      </c>
    </row>
    <row r="4807" spans="1:12" x14ac:dyDescent="0.3">
      <c r="A4807" t="s">
        <v>6082</v>
      </c>
      <c r="B4807">
        <v>22</v>
      </c>
      <c r="C4807">
        <v>11</v>
      </c>
      <c r="D4807">
        <v>2016</v>
      </c>
      <c r="E4807" t="s">
        <v>1936</v>
      </c>
      <c r="F4807" t="s">
        <v>12</v>
      </c>
      <c r="G4807" t="s">
        <v>986</v>
      </c>
      <c r="H4807" t="s">
        <v>14</v>
      </c>
      <c r="I4807" t="s">
        <v>24</v>
      </c>
      <c r="J4807" t="s">
        <v>1851</v>
      </c>
      <c r="K4807" t="s">
        <v>26</v>
      </c>
      <c r="L4807">
        <v>37.94</v>
      </c>
    </row>
    <row r="4808" spans="1:12" x14ac:dyDescent="0.3">
      <c r="A4808" t="s">
        <v>6082</v>
      </c>
      <c r="B4808">
        <v>22</v>
      </c>
      <c r="C4808">
        <v>11</v>
      </c>
      <c r="D4808">
        <v>2016</v>
      </c>
      <c r="E4808" t="s">
        <v>1936</v>
      </c>
      <c r="F4808" t="s">
        <v>12</v>
      </c>
      <c r="G4808" t="s">
        <v>986</v>
      </c>
      <c r="H4808" t="s">
        <v>14</v>
      </c>
      <c r="I4808" t="s">
        <v>24</v>
      </c>
      <c r="J4808" t="s">
        <v>4691</v>
      </c>
      <c r="K4808" t="s">
        <v>26</v>
      </c>
      <c r="L4808">
        <v>42.8</v>
      </c>
    </row>
    <row r="4809" spans="1:12" x14ac:dyDescent="0.3">
      <c r="A4809" t="s">
        <v>6082</v>
      </c>
      <c r="B4809">
        <v>22</v>
      </c>
      <c r="C4809">
        <v>11</v>
      </c>
      <c r="D4809">
        <v>2016</v>
      </c>
      <c r="E4809" t="s">
        <v>1936</v>
      </c>
      <c r="F4809" t="s">
        <v>12</v>
      </c>
      <c r="G4809" t="s">
        <v>986</v>
      </c>
      <c r="H4809" t="s">
        <v>14</v>
      </c>
      <c r="I4809" t="s">
        <v>24</v>
      </c>
      <c r="J4809" t="s">
        <v>1731</v>
      </c>
      <c r="K4809" t="s">
        <v>26</v>
      </c>
      <c r="L4809">
        <v>33.630000000000003</v>
      </c>
    </row>
    <row r="4810" spans="1:12" x14ac:dyDescent="0.3">
      <c r="A4810" t="s">
        <v>6083</v>
      </c>
      <c r="B4810">
        <v>23</v>
      </c>
      <c r="C4810">
        <v>11</v>
      </c>
      <c r="D4810">
        <v>2015</v>
      </c>
      <c r="E4810" t="s">
        <v>3929</v>
      </c>
      <c r="F4810" t="s">
        <v>30</v>
      </c>
      <c r="G4810" t="s">
        <v>3471</v>
      </c>
      <c r="H4810" t="s">
        <v>23</v>
      </c>
      <c r="I4810" t="s">
        <v>90</v>
      </c>
      <c r="J4810" t="s">
        <v>3854</v>
      </c>
      <c r="K4810" t="s">
        <v>26</v>
      </c>
      <c r="L4810">
        <v>62.808</v>
      </c>
    </row>
    <row r="4811" spans="1:12" x14ac:dyDescent="0.3">
      <c r="A4811" t="s">
        <v>6084</v>
      </c>
      <c r="B4811">
        <v>27</v>
      </c>
      <c r="C4811">
        <v>12</v>
      </c>
      <c r="D4811">
        <v>2016</v>
      </c>
      <c r="E4811" t="s">
        <v>6085</v>
      </c>
      <c r="F4811" t="s">
        <v>119</v>
      </c>
      <c r="G4811" t="s">
        <v>4823</v>
      </c>
      <c r="H4811" t="s">
        <v>14</v>
      </c>
      <c r="I4811" t="s">
        <v>61</v>
      </c>
      <c r="J4811" t="s">
        <v>5986</v>
      </c>
      <c r="K4811" t="s">
        <v>26</v>
      </c>
      <c r="L4811">
        <v>195.64</v>
      </c>
    </row>
    <row r="4812" spans="1:12" x14ac:dyDescent="0.3">
      <c r="A4812" t="s">
        <v>6084</v>
      </c>
      <c r="B4812">
        <v>27</v>
      </c>
      <c r="C4812">
        <v>12</v>
      </c>
      <c r="D4812">
        <v>2016</v>
      </c>
      <c r="E4812" t="s">
        <v>6085</v>
      </c>
      <c r="F4812" t="s">
        <v>119</v>
      </c>
      <c r="G4812" t="s">
        <v>4823</v>
      </c>
      <c r="H4812" t="s">
        <v>14</v>
      </c>
      <c r="I4812" t="s">
        <v>61</v>
      </c>
      <c r="J4812" t="s">
        <v>3658</v>
      </c>
      <c r="K4812" t="s">
        <v>41</v>
      </c>
      <c r="L4812">
        <v>239.9</v>
      </c>
    </row>
    <row r="4813" spans="1:12" x14ac:dyDescent="0.3">
      <c r="A4813" t="s">
        <v>6086</v>
      </c>
      <c r="B4813">
        <v>14</v>
      </c>
      <c r="C4813">
        <v>11</v>
      </c>
      <c r="D4813">
        <v>2017</v>
      </c>
      <c r="E4813" t="s">
        <v>1624</v>
      </c>
      <c r="F4813" t="s">
        <v>12</v>
      </c>
      <c r="G4813" t="s">
        <v>4872</v>
      </c>
      <c r="H4813" t="s">
        <v>14</v>
      </c>
      <c r="I4813" t="s">
        <v>90</v>
      </c>
      <c r="J4813" t="s">
        <v>922</v>
      </c>
      <c r="K4813" t="s">
        <v>17</v>
      </c>
      <c r="L4813">
        <v>380.05799999999999</v>
      </c>
    </row>
    <row r="4814" spans="1:12" x14ac:dyDescent="0.3">
      <c r="A4814" t="s">
        <v>6086</v>
      </c>
      <c r="B4814">
        <v>14</v>
      </c>
      <c r="C4814">
        <v>11</v>
      </c>
      <c r="D4814">
        <v>2017</v>
      </c>
      <c r="E4814" t="s">
        <v>1624</v>
      </c>
      <c r="F4814" t="s">
        <v>12</v>
      </c>
      <c r="G4814" t="s">
        <v>4872</v>
      </c>
      <c r="H4814" t="s">
        <v>14</v>
      </c>
      <c r="I4814" t="s">
        <v>90</v>
      </c>
      <c r="J4814" t="s">
        <v>1038</v>
      </c>
      <c r="K4814" t="s">
        <v>41</v>
      </c>
      <c r="L4814">
        <v>1199.9760000000001</v>
      </c>
    </row>
    <row r="4815" spans="1:12" x14ac:dyDescent="0.3">
      <c r="A4815" t="s">
        <v>6086</v>
      </c>
      <c r="B4815">
        <v>14</v>
      </c>
      <c r="C4815">
        <v>11</v>
      </c>
      <c r="D4815">
        <v>2017</v>
      </c>
      <c r="E4815" t="s">
        <v>1624</v>
      </c>
      <c r="F4815" t="s">
        <v>12</v>
      </c>
      <c r="G4815" t="s">
        <v>4872</v>
      </c>
      <c r="H4815" t="s">
        <v>14</v>
      </c>
      <c r="I4815" t="s">
        <v>90</v>
      </c>
      <c r="J4815" t="s">
        <v>6087</v>
      </c>
      <c r="K4815" t="s">
        <v>17</v>
      </c>
      <c r="L4815">
        <v>48.576000000000001</v>
      </c>
    </row>
    <row r="4816" spans="1:12" x14ac:dyDescent="0.3">
      <c r="A4816" t="s">
        <v>6088</v>
      </c>
      <c r="B4816">
        <v>8</v>
      </c>
      <c r="C4816">
        <v>5</v>
      </c>
      <c r="D4816">
        <v>2017</v>
      </c>
      <c r="E4816" t="s">
        <v>4141</v>
      </c>
      <c r="F4816" t="s">
        <v>119</v>
      </c>
      <c r="G4816" t="s">
        <v>3871</v>
      </c>
      <c r="H4816" t="s">
        <v>14</v>
      </c>
      <c r="I4816" t="s">
        <v>24</v>
      </c>
      <c r="J4816" t="s">
        <v>465</v>
      </c>
      <c r="K4816" t="s">
        <v>26</v>
      </c>
      <c r="L4816">
        <v>17.940000000000001</v>
      </c>
    </row>
    <row r="4817" spans="1:12" x14ac:dyDescent="0.3">
      <c r="A4817" t="s">
        <v>6089</v>
      </c>
      <c r="B4817">
        <v>26</v>
      </c>
      <c r="C4817">
        <v>12</v>
      </c>
      <c r="D4817">
        <v>2015</v>
      </c>
      <c r="E4817" t="s">
        <v>1504</v>
      </c>
      <c r="F4817" t="s">
        <v>30</v>
      </c>
      <c r="G4817" t="s">
        <v>5483</v>
      </c>
      <c r="H4817" t="s">
        <v>14</v>
      </c>
      <c r="I4817" t="s">
        <v>90</v>
      </c>
      <c r="J4817" t="s">
        <v>676</v>
      </c>
      <c r="K4817" t="s">
        <v>26</v>
      </c>
      <c r="L4817">
        <v>18.263999999999999</v>
      </c>
    </row>
    <row r="4818" spans="1:12" x14ac:dyDescent="0.3">
      <c r="A4818" t="s">
        <v>6089</v>
      </c>
      <c r="B4818">
        <v>26</v>
      </c>
      <c r="C4818">
        <v>12</v>
      </c>
      <c r="D4818">
        <v>2015</v>
      </c>
      <c r="E4818" t="s">
        <v>1504</v>
      </c>
      <c r="F4818" t="s">
        <v>30</v>
      </c>
      <c r="G4818" t="s">
        <v>5483</v>
      </c>
      <c r="H4818" t="s">
        <v>14</v>
      </c>
      <c r="I4818" t="s">
        <v>90</v>
      </c>
      <c r="J4818" t="s">
        <v>5800</v>
      </c>
      <c r="K4818" t="s">
        <v>26</v>
      </c>
      <c r="L4818">
        <v>34.655999999999999</v>
      </c>
    </row>
    <row r="4819" spans="1:12" x14ac:dyDescent="0.3">
      <c r="A4819" t="s">
        <v>6089</v>
      </c>
      <c r="B4819">
        <v>26</v>
      </c>
      <c r="C4819">
        <v>12</v>
      </c>
      <c r="D4819">
        <v>2015</v>
      </c>
      <c r="E4819" t="s">
        <v>1504</v>
      </c>
      <c r="F4819" t="s">
        <v>30</v>
      </c>
      <c r="G4819" t="s">
        <v>5483</v>
      </c>
      <c r="H4819" t="s">
        <v>14</v>
      </c>
      <c r="I4819" t="s">
        <v>90</v>
      </c>
      <c r="J4819" t="s">
        <v>1542</v>
      </c>
      <c r="K4819" t="s">
        <v>26</v>
      </c>
      <c r="L4819">
        <v>81.552000000000007</v>
      </c>
    </row>
    <row r="4820" spans="1:12" x14ac:dyDescent="0.3">
      <c r="A4820" t="s">
        <v>6089</v>
      </c>
      <c r="B4820">
        <v>26</v>
      </c>
      <c r="C4820">
        <v>12</v>
      </c>
      <c r="D4820">
        <v>2015</v>
      </c>
      <c r="E4820" t="s">
        <v>1504</v>
      </c>
      <c r="F4820" t="s">
        <v>30</v>
      </c>
      <c r="G4820" t="s">
        <v>5483</v>
      </c>
      <c r="H4820" t="s">
        <v>14</v>
      </c>
      <c r="I4820" t="s">
        <v>90</v>
      </c>
      <c r="J4820" t="s">
        <v>3156</v>
      </c>
      <c r="K4820" t="s">
        <v>26</v>
      </c>
      <c r="L4820">
        <v>227.136</v>
      </c>
    </row>
    <row r="4821" spans="1:12" x14ac:dyDescent="0.3">
      <c r="A4821" t="s">
        <v>6090</v>
      </c>
      <c r="B4821">
        <v>8</v>
      </c>
      <c r="C4821">
        <v>6</v>
      </c>
      <c r="D4821">
        <v>2018</v>
      </c>
      <c r="E4821" t="s">
        <v>5890</v>
      </c>
      <c r="F4821" t="s">
        <v>30</v>
      </c>
      <c r="G4821" t="s">
        <v>6091</v>
      </c>
      <c r="H4821" t="s">
        <v>14</v>
      </c>
      <c r="I4821" t="s">
        <v>90</v>
      </c>
      <c r="J4821" t="s">
        <v>4904</v>
      </c>
      <c r="K4821" t="s">
        <v>26</v>
      </c>
      <c r="L4821">
        <v>10.36</v>
      </c>
    </row>
    <row r="4822" spans="1:12" x14ac:dyDescent="0.3">
      <c r="A4822" t="s">
        <v>6092</v>
      </c>
      <c r="B4822">
        <v>7</v>
      </c>
      <c r="C4822">
        <v>4</v>
      </c>
      <c r="D4822">
        <v>2016</v>
      </c>
      <c r="E4822" t="s">
        <v>2109</v>
      </c>
      <c r="F4822" t="s">
        <v>30</v>
      </c>
      <c r="G4822" t="s">
        <v>5439</v>
      </c>
      <c r="H4822" t="s">
        <v>14</v>
      </c>
      <c r="I4822" t="s">
        <v>61</v>
      </c>
      <c r="J4822" t="s">
        <v>4298</v>
      </c>
      <c r="K4822" t="s">
        <v>26</v>
      </c>
      <c r="L4822">
        <v>463.24799999999999</v>
      </c>
    </row>
    <row r="4823" spans="1:12" x14ac:dyDescent="0.3">
      <c r="A4823" t="s">
        <v>6092</v>
      </c>
      <c r="B4823">
        <v>7</v>
      </c>
      <c r="C4823">
        <v>4</v>
      </c>
      <c r="D4823">
        <v>2016</v>
      </c>
      <c r="E4823" t="s">
        <v>2109</v>
      </c>
      <c r="F4823" t="s">
        <v>30</v>
      </c>
      <c r="G4823" t="s">
        <v>5439</v>
      </c>
      <c r="H4823" t="s">
        <v>14</v>
      </c>
      <c r="I4823" t="s">
        <v>61</v>
      </c>
      <c r="J4823" t="s">
        <v>1906</v>
      </c>
      <c r="K4823" t="s">
        <v>41</v>
      </c>
      <c r="L4823">
        <v>383.952</v>
      </c>
    </row>
    <row r="4824" spans="1:12" x14ac:dyDescent="0.3">
      <c r="A4824" t="s">
        <v>6093</v>
      </c>
      <c r="B4824">
        <v>10</v>
      </c>
      <c r="C4824">
        <v>7</v>
      </c>
      <c r="D4824">
        <v>2017</v>
      </c>
      <c r="E4824" t="s">
        <v>3460</v>
      </c>
      <c r="F4824" t="s">
        <v>930</v>
      </c>
      <c r="G4824" t="s">
        <v>768</v>
      </c>
      <c r="H4824" t="s">
        <v>60</v>
      </c>
      <c r="I4824" t="s">
        <v>24</v>
      </c>
      <c r="J4824" t="s">
        <v>1253</v>
      </c>
      <c r="K4824" t="s">
        <v>26</v>
      </c>
      <c r="L4824">
        <v>44.856000000000002</v>
      </c>
    </row>
    <row r="4825" spans="1:12" x14ac:dyDescent="0.3">
      <c r="A4825" t="s">
        <v>6094</v>
      </c>
      <c r="B4825">
        <v>21</v>
      </c>
      <c r="C4825">
        <v>11</v>
      </c>
      <c r="D4825">
        <v>2017</v>
      </c>
      <c r="E4825" t="s">
        <v>2700</v>
      </c>
      <c r="F4825" t="s">
        <v>30</v>
      </c>
      <c r="G4825" t="s">
        <v>1467</v>
      </c>
      <c r="H4825" t="s">
        <v>14</v>
      </c>
      <c r="I4825" t="s">
        <v>90</v>
      </c>
      <c r="J4825" t="s">
        <v>6095</v>
      </c>
      <c r="K4825" t="s">
        <v>41</v>
      </c>
      <c r="L4825">
        <v>30.344999999999999</v>
      </c>
    </row>
    <row r="4826" spans="1:12" x14ac:dyDescent="0.3">
      <c r="A4826" t="s">
        <v>6094</v>
      </c>
      <c r="B4826">
        <v>21</v>
      </c>
      <c r="C4826">
        <v>11</v>
      </c>
      <c r="D4826">
        <v>2017</v>
      </c>
      <c r="E4826" t="s">
        <v>2700</v>
      </c>
      <c r="F4826" t="s">
        <v>30</v>
      </c>
      <c r="G4826" t="s">
        <v>1467</v>
      </c>
      <c r="H4826" t="s">
        <v>14</v>
      </c>
      <c r="I4826" t="s">
        <v>90</v>
      </c>
      <c r="J4826" t="s">
        <v>495</v>
      </c>
      <c r="K4826" t="s">
        <v>17</v>
      </c>
      <c r="L4826">
        <v>127.554</v>
      </c>
    </row>
    <row r="4827" spans="1:12" x14ac:dyDescent="0.3">
      <c r="A4827" t="s">
        <v>6094</v>
      </c>
      <c r="B4827">
        <v>21</v>
      </c>
      <c r="C4827">
        <v>11</v>
      </c>
      <c r="D4827">
        <v>2017</v>
      </c>
      <c r="E4827" t="s">
        <v>2700</v>
      </c>
      <c r="F4827" t="s">
        <v>30</v>
      </c>
      <c r="G4827" t="s">
        <v>1467</v>
      </c>
      <c r="H4827" t="s">
        <v>14</v>
      </c>
      <c r="I4827" t="s">
        <v>90</v>
      </c>
      <c r="J4827" t="s">
        <v>4481</v>
      </c>
      <c r="K4827" t="s">
        <v>17</v>
      </c>
      <c r="L4827">
        <v>77.951999999999998</v>
      </c>
    </row>
    <row r="4828" spans="1:12" x14ac:dyDescent="0.3">
      <c r="A4828" t="s">
        <v>6096</v>
      </c>
      <c r="B4828">
        <v>12</v>
      </c>
      <c r="C4828">
        <v>11</v>
      </c>
      <c r="D4828">
        <v>2018</v>
      </c>
      <c r="E4828" t="s">
        <v>1258</v>
      </c>
      <c r="F4828" t="s">
        <v>119</v>
      </c>
      <c r="G4828" t="s">
        <v>3438</v>
      </c>
      <c r="H4828" t="s">
        <v>23</v>
      </c>
      <c r="I4828" t="s">
        <v>24</v>
      </c>
      <c r="J4828" t="s">
        <v>692</v>
      </c>
      <c r="K4828" t="s">
        <v>26</v>
      </c>
      <c r="L4828">
        <v>14.016</v>
      </c>
    </row>
    <row r="4829" spans="1:12" x14ac:dyDescent="0.3">
      <c r="A4829" t="s">
        <v>6097</v>
      </c>
      <c r="B4829">
        <v>1</v>
      </c>
      <c r="C4829">
        <v>11</v>
      </c>
      <c r="D4829">
        <v>2015</v>
      </c>
      <c r="E4829" t="s">
        <v>4497</v>
      </c>
      <c r="F4829" t="s">
        <v>30</v>
      </c>
      <c r="G4829" t="s">
        <v>5120</v>
      </c>
      <c r="H4829" t="s">
        <v>23</v>
      </c>
      <c r="I4829" t="s">
        <v>15</v>
      </c>
      <c r="J4829" t="s">
        <v>3539</v>
      </c>
      <c r="K4829" t="s">
        <v>26</v>
      </c>
      <c r="L4829">
        <v>69.52</v>
      </c>
    </row>
    <row r="4830" spans="1:12" x14ac:dyDescent="0.3">
      <c r="A4830" t="s">
        <v>6097</v>
      </c>
      <c r="B4830">
        <v>1</v>
      </c>
      <c r="C4830">
        <v>11</v>
      </c>
      <c r="D4830">
        <v>2015</v>
      </c>
      <c r="E4830" t="s">
        <v>4497</v>
      </c>
      <c r="F4830" t="s">
        <v>30</v>
      </c>
      <c r="G4830" t="s">
        <v>5120</v>
      </c>
      <c r="H4830" t="s">
        <v>23</v>
      </c>
      <c r="I4830" t="s">
        <v>15</v>
      </c>
      <c r="J4830" t="s">
        <v>2556</v>
      </c>
      <c r="K4830" t="s">
        <v>26</v>
      </c>
      <c r="L4830">
        <v>5.64</v>
      </c>
    </row>
    <row r="4831" spans="1:12" x14ac:dyDescent="0.3">
      <c r="A4831" t="s">
        <v>6098</v>
      </c>
      <c r="B4831">
        <v>15</v>
      </c>
      <c r="C4831">
        <v>5</v>
      </c>
      <c r="D4831">
        <v>2017</v>
      </c>
      <c r="E4831" t="s">
        <v>1292</v>
      </c>
      <c r="F4831" t="s">
        <v>30</v>
      </c>
      <c r="G4831" t="s">
        <v>4301</v>
      </c>
      <c r="H4831" t="s">
        <v>14</v>
      </c>
      <c r="I4831" t="s">
        <v>90</v>
      </c>
      <c r="J4831" t="s">
        <v>3718</v>
      </c>
      <c r="K4831" t="s">
        <v>26</v>
      </c>
      <c r="L4831">
        <v>13.776</v>
      </c>
    </row>
    <row r="4832" spans="1:12" x14ac:dyDescent="0.3">
      <c r="A4832" t="s">
        <v>6099</v>
      </c>
      <c r="B4832">
        <v>7</v>
      </c>
      <c r="C4832">
        <v>11</v>
      </c>
      <c r="D4832">
        <v>2015</v>
      </c>
      <c r="E4832" t="s">
        <v>3554</v>
      </c>
      <c r="F4832" t="s">
        <v>30</v>
      </c>
      <c r="G4832" t="s">
        <v>2067</v>
      </c>
      <c r="H4832" t="s">
        <v>14</v>
      </c>
      <c r="I4832" t="s">
        <v>61</v>
      </c>
      <c r="J4832" t="s">
        <v>4277</v>
      </c>
      <c r="K4832" t="s">
        <v>26</v>
      </c>
      <c r="L4832">
        <v>245.88</v>
      </c>
    </row>
    <row r="4833" spans="1:12" x14ac:dyDescent="0.3">
      <c r="A4833" t="s">
        <v>6099</v>
      </c>
      <c r="B4833">
        <v>7</v>
      </c>
      <c r="C4833">
        <v>11</v>
      </c>
      <c r="D4833">
        <v>2015</v>
      </c>
      <c r="E4833" t="s">
        <v>3554</v>
      </c>
      <c r="F4833" t="s">
        <v>30</v>
      </c>
      <c r="G4833" t="s">
        <v>2067</v>
      </c>
      <c r="H4833" t="s">
        <v>14</v>
      </c>
      <c r="I4833" t="s">
        <v>61</v>
      </c>
      <c r="J4833" t="s">
        <v>2256</v>
      </c>
      <c r="K4833" t="s">
        <v>26</v>
      </c>
      <c r="L4833">
        <v>36.630000000000003</v>
      </c>
    </row>
    <row r="4834" spans="1:12" x14ac:dyDescent="0.3">
      <c r="A4834" t="s">
        <v>6099</v>
      </c>
      <c r="B4834">
        <v>7</v>
      </c>
      <c r="C4834">
        <v>11</v>
      </c>
      <c r="D4834">
        <v>2015</v>
      </c>
      <c r="E4834" t="s">
        <v>3554</v>
      </c>
      <c r="F4834" t="s">
        <v>30</v>
      </c>
      <c r="G4834" t="s">
        <v>2067</v>
      </c>
      <c r="H4834" t="s">
        <v>14</v>
      </c>
      <c r="I4834" t="s">
        <v>61</v>
      </c>
      <c r="J4834" t="s">
        <v>3012</v>
      </c>
      <c r="K4834" t="s">
        <v>26</v>
      </c>
      <c r="L4834">
        <v>22.58</v>
      </c>
    </row>
    <row r="4835" spans="1:12" x14ac:dyDescent="0.3">
      <c r="A4835" t="s">
        <v>6099</v>
      </c>
      <c r="B4835">
        <v>7</v>
      </c>
      <c r="C4835">
        <v>11</v>
      </c>
      <c r="D4835">
        <v>2015</v>
      </c>
      <c r="E4835" t="s">
        <v>3554</v>
      </c>
      <c r="F4835" t="s">
        <v>30</v>
      </c>
      <c r="G4835" t="s">
        <v>2067</v>
      </c>
      <c r="H4835" t="s">
        <v>14</v>
      </c>
      <c r="I4835" t="s">
        <v>61</v>
      </c>
      <c r="J4835" t="s">
        <v>2704</v>
      </c>
      <c r="K4835" t="s">
        <v>26</v>
      </c>
      <c r="L4835">
        <v>12.39</v>
      </c>
    </row>
    <row r="4836" spans="1:12" x14ac:dyDescent="0.3">
      <c r="A4836" t="s">
        <v>6100</v>
      </c>
      <c r="B4836">
        <v>5</v>
      </c>
      <c r="C4836">
        <v>10</v>
      </c>
      <c r="D4836">
        <v>2018</v>
      </c>
      <c r="E4836" t="s">
        <v>2754</v>
      </c>
      <c r="F4836" t="s">
        <v>30</v>
      </c>
      <c r="G4836" t="s">
        <v>3101</v>
      </c>
      <c r="H4836" t="s">
        <v>60</v>
      </c>
      <c r="I4836" t="s">
        <v>24</v>
      </c>
      <c r="J4836" t="s">
        <v>3786</v>
      </c>
      <c r="K4836" t="s">
        <v>26</v>
      </c>
      <c r="L4836">
        <v>39.92</v>
      </c>
    </row>
    <row r="4837" spans="1:12" x14ac:dyDescent="0.3">
      <c r="A4837" t="s">
        <v>6100</v>
      </c>
      <c r="B4837">
        <v>5</v>
      </c>
      <c r="C4837">
        <v>10</v>
      </c>
      <c r="D4837">
        <v>2018</v>
      </c>
      <c r="E4837" t="s">
        <v>2754</v>
      </c>
      <c r="F4837" t="s">
        <v>30</v>
      </c>
      <c r="G4837" t="s">
        <v>3101</v>
      </c>
      <c r="H4837" t="s">
        <v>60</v>
      </c>
      <c r="I4837" t="s">
        <v>24</v>
      </c>
      <c r="J4837" t="s">
        <v>4142</v>
      </c>
      <c r="K4837" t="s">
        <v>26</v>
      </c>
      <c r="L4837">
        <v>61.96</v>
      </c>
    </row>
    <row r="4838" spans="1:12" x14ac:dyDescent="0.3">
      <c r="A4838" t="s">
        <v>6100</v>
      </c>
      <c r="B4838">
        <v>5</v>
      </c>
      <c r="C4838">
        <v>10</v>
      </c>
      <c r="D4838">
        <v>2018</v>
      </c>
      <c r="E4838" t="s">
        <v>2754</v>
      </c>
      <c r="F4838" t="s">
        <v>30</v>
      </c>
      <c r="G4838" t="s">
        <v>3101</v>
      </c>
      <c r="H4838" t="s">
        <v>60</v>
      </c>
      <c r="I4838" t="s">
        <v>24</v>
      </c>
      <c r="J4838" t="s">
        <v>2365</v>
      </c>
      <c r="K4838" t="s">
        <v>26</v>
      </c>
      <c r="L4838">
        <v>19.936</v>
      </c>
    </row>
    <row r="4839" spans="1:12" x14ac:dyDescent="0.3">
      <c r="A4839" t="s">
        <v>6101</v>
      </c>
      <c r="B4839">
        <v>1</v>
      </c>
      <c r="C4839">
        <v>6</v>
      </c>
      <c r="D4839">
        <v>2018</v>
      </c>
      <c r="E4839" t="s">
        <v>585</v>
      </c>
      <c r="F4839" t="s">
        <v>119</v>
      </c>
      <c r="G4839" t="s">
        <v>4504</v>
      </c>
      <c r="H4839" t="s">
        <v>14</v>
      </c>
      <c r="I4839" t="s">
        <v>90</v>
      </c>
      <c r="J4839" t="s">
        <v>2521</v>
      </c>
      <c r="K4839" t="s">
        <v>26</v>
      </c>
      <c r="L4839">
        <v>3.798</v>
      </c>
    </row>
    <row r="4840" spans="1:12" x14ac:dyDescent="0.3">
      <c r="A4840" t="s">
        <v>6101</v>
      </c>
      <c r="B4840">
        <v>1</v>
      </c>
      <c r="C4840">
        <v>6</v>
      </c>
      <c r="D4840">
        <v>2018</v>
      </c>
      <c r="E4840" t="s">
        <v>585</v>
      </c>
      <c r="F4840" t="s">
        <v>119</v>
      </c>
      <c r="G4840" t="s">
        <v>4504</v>
      </c>
      <c r="H4840" t="s">
        <v>14</v>
      </c>
      <c r="I4840" t="s">
        <v>90</v>
      </c>
      <c r="J4840" t="s">
        <v>2571</v>
      </c>
      <c r="K4840" t="s">
        <v>26</v>
      </c>
      <c r="L4840">
        <v>27.744</v>
      </c>
    </row>
    <row r="4841" spans="1:12" x14ac:dyDescent="0.3">
      <c r="A4841" t="s">
        <v>6101</v>
      </c>
      <c r="B4841">
        <v>1</v>
      </c>
      <c r="C4841">
        <v>6</v>
      </c>
      <c r="D4841">
        <v>2018</v>
      </c>
      <c r="E4841" t="s">
        <v>585</v>
      </c>
      <c r="F4841" t="s">
        <v>119</v>
      </c>
      <c r="G4841" t="s">
        <v>4504</v>
      </c>
      <c r="H4841" t="s">
        <v>14</v>
      </c>
      <c r="I4841" t="s">
        <v>90</v>
      </c>
      <c r="J4841" t="s">
        <v>598</v>
      </c>
      <c r="K4841" t="s">
        <v>41</v>
      </c>
      <c r="L4841">
        <v>158.376</v>
      </c>
    </row>
    <row r="4842" spans="1:12" x14ac:dyDescent="0.3">
      <c r="A4842" t="s">
        <v>6102</v>
      </c>
      <c r="B4842">
        <v>20</v>
      </c>
      <c r="C4842">
        <v>11</v>
      </c>
      <c r="D4842">
        <v>2018</v>
      </c>
      <c r="E4842" t="s">
        <v>3574</v>
      </c>
      <c r="F4842" t="s">
        <v>30</v>
      </c>
      <c r="G4842" t="s">
        <v>2096</v>
      </c>
      <c r="H4842" t="s">
        <v>60</v>
      </c>
      <c r="I4842" t="s">
        <v>15</v>
      </c>
      <c r="J4842" t="s">
        <v>294</v>
      </c>
      <c r="K4842" t="s">
        <v>17</v>
      </c>
      <c r="L4842">
        <v>27.58</v>
      </c>
    </row>
    <row r="4843" spans="1:12" x14ac:dyDescent="0.3">
      <c r="A4843" t="s">
        <v>6103</v>
      </c>
      <c r="B4843">
        <v>23</v>
      </c>
      <c r="C4843">
        <v>12</v>
      </c>
      <c r="D4843">
        <v>2017</v>
      </c>
      <c r="E4843" t="s">
        <v>2648</v>
      </c>
      <c r="F4843" t="s">
        <v>30</v>
      </c>
      <c r="G4843" t="s">
        <v>2446</v>
      </c>
      <c r="H4843" t="s">
        <v>14</v>
      </c>
      <c r="I4843" t="s">
        <v>90</v>
      </c>
      <c r="J4843" t="s">
        <v>4859</v>
      </c>
      <c r="K4843" t="s">
        <v>26</v>
      </c>
      <c r="L4843">
        <v>5.5529999999999999</v>
      </c>
    </row>
    <row r="4844" spans="1:12" x14ac:dyDescent="0.3">
      <c r="A4844" t="s">
        <v>6104</v>
      </c>
      <c r="B4844">
        <v>29</v>
      </c>
      <c r="C4844">
        <v>9</v>
      </c>
      <c r="D4844">
        <v>2018</v>
      </c>
      <c r="E4844" t="s">
        <v>6105</v>
      </c>
      <c r="F4844" t="s">
        <v>30</v>
      </c>
      <c r="G4844" t="s">
        <v>754</v>
      </c>
      <c r="H4844" t="s">
        <v>14</v>
      </c>
      <c r="I4844" t="s">
        <v>15</v>
      </c>
      <c r="J4844" t="s">
        <v>2601</v>
      </c>
      <c r="K4844" t="s">
        <v>26</v>
      </c>
      <c r="L4844">
        <v>243.92</v>
      </c>
    </row>
    <row r="4845" spans="1:12" x14ac:dyDescent="0.3">
      <c r="A4845" t="s">
        <v>6106</v>
      </c>
      <c r="B4845">
        <v>7</v>
      </c>
      <c r="C4845">
        <v>11</v>
      </c>
      <c r="D4845">
        <v>2017</v>
      </c>
      <c r="E4845" t="s">
        <v>1941</v>
      </c>
      <c r="F4845" t="s">
        <v>119</v>
      </c>
      <c r="G4845" t="s">
        <v>4965</v>
      </c>
      <c r="H4845" t="s">
        <v>14</v>
      </c>
      <c r="I4845" t="s">
        <v>90</v>
      </c>
      <c r="J4845" t="s">
        <v>3090</v>
      </c>
      <c r="K4845" t="s">
        <v>26</v>
      </c>
      <c r="L4845">
        <v>14.96</v>
      </c>
    </row>
    <row r="4846" spans="1:12" x14ac:dyDescent="0.3">
      <c r="A4846" t="s">
        <v>6107</v>
      </c>
      <c r="B4846">
        <v>4</v>
      </c>
      <c r="C4846">
        <v>4</v>
      </c>
      <c r="D4846">
        <v>2015</v>
      </c>
      <c r="E4846" t="s">
        <v>1678</v>
      </c>
      <c r="F4846" t="s">
        <v>119</v>
      </c>
      <c r="G4846" t="s">
        <v>554</v>
      </c>
      <c r="H4846" t="s">
        <v>23</v>
      </c>
      <c r="I4846" t="s">
        <v>24</v>
      </c>
      <c r="J4846" t="s">
        <v>869</v>
      </c>
      <c r="K4846" t="s">
        <v>26</v>
      </c>
      <c r="L4846">
        <v>7.1840000000000002</v>
      </c>
    </row>
    <row r="4847" spans="1:12" x14ac:dyDescent="0.3">
      <c r="A4847" t="s">
        <v>6108</v>
      </c>
      <c r="B4847">
        <v>23</v>
      </c>
      <c r="C4847">
        <v>7</v>
      </c>
      <c r="D4847">
        <v>2016</v>
      </c>
      <c r="E4847" t="s">
        <v>2156</v>
      </c>
      <c r="F4847" t="s">
        <v>12</v>
      </c>
      <c r="G4847" t="s">
        <v>1454</v>
      </c>
      <c r="H4847" t="s">
        <v>14</v>
      </c>
      <c r="I4847" t="s">
        <v>90</v>
      </c>
      <c r="J4847" t="s">
        <v>692</v>
      </c>
      <c r="K4847" t="s">
        <v>26</v>
      </c>
      <c r="L4847">
        <v>10.512</v>
      </c>
    </row>
    <row r="4848" spans="1:12" x14ac:dyDescent="0.3">
      <c r="A4848" t="s">
        <v>6109</v>
      </c>
      <c r="B4848">
        <v>25</v>
      </c>
      <c r="C4848">
        <v>6</v>
      </c>
      <c r="D4848">
        <v>2015</v>
      </c>
      <c r="E4848" t="s">
        <v>4032</v>
      </c>
      <c r="F4848" t="s">
        <v>12</v>
      </c>
      <c r="G4848" t="s">
        <v>841</v>
      </c>
      <c r="H4848" t="s">
        <v>23</v>
      </c>
      <c r="I4848" t="s">
        <v>24</v>
      </c>
      <c r="J4848" t="s">
        <v>2376</v>
      </c>
      <c r="K4848" t="s">
        <v>41</v>
      </c>
      <c r="L4848">
        <v>263.95999999999998</v>
      </c>
    </row>
    <row r="4849" spans="1:12" x14ac:dyDescent="0.3">
      <c r="A4849" t="s">
        <v>6109</v>
      </c>
      <c r="B4849">
        <v>25</v>
      </c>
      <c r="C4849">
        <v>6</v>
      </c>
      <c r="D4849">
        <v>2015</v>
      </c>
      <c r="E4849" t="s">
        <v>4032</v>
      </c>
      <c r="F4849" t="s">
        <v>12</v>
      </c>
      <c r="G4849" t="s">
        <v>841</v>
      </c>
      <c r="H4849" t="s">
        <v>23</v>
      </c>
      <c r="I4849" t="s">
        <v>24</v>
      </c>
      <c r="J4849" t="s">
        <v>1028</v>
      </c>
      <c r="K4849" t="s">
        <v>26</v>
      </c>
      <c r="L4849">
        <v>71.632000000000005</v>
      </c>
    </row>
    <row r="4850" spans="1:12" x14ac:dyDescent="0.3">
      <c r="A4850" t="s">
        <v>6109</v>
      </c>
      <c r="B4850">
        <v>25</v>
      </c>
      <c r="C4850">
        <v>6</v>
      </c>
      <c r="D4850">
        <v>2015</v>
      </c>
      <c r="E4850" t="s">
        <v>4032</v>
      </c>
      <c r="F4850" t="s">
        <v>12</v>
      </c>
      <c r="G4850" t="s">
        <v>841</v>
      </c>
      <c r="H4850" t="s">
        <v>23</v>
      </c>
      <c r="I4850" t="s">
        <v>24</v>
      </c>
      <c r="J4850" t="s">
        <v>3449</v>
      </c>
      <c r="K4850" t="s">
        <v>26</v>
      </c>
      <c r="L4850">
        <v>9.3279999999999994</v>
      </c>
    </row>
    <row r="4851" spans="1:12" x14ac:dyDescent="0.3">
      <c r="A4851" t="s">
        <v>6110</v>
      </c>
      <c r="B4851">
        <v>8</v>
      </c>
      <c r="C4851">
        <v>9</v>
      </c>
      <c r="D4851">
        <v>2015</v>
      </c>
      <c r="E4851" t="s">
        <v>497</v>
      </c>
      <c r="F4851" t="s">
        <v>30</v>
      </c>
      <c r="G4851" t="s">
        <v>3247</v>
      </c>
      <c r="H4851" t="s">
        <v>14</v>
      </c>
      <c r="I4851" t="s">
        <v>24</v>
      </c>
      <c r="J4851" t="s">
        <v>1198</v>
      </c>
      <c r="K4851" t="s">
        <v>26</v>
      </c>
      <c r="L4851">
        <v>5.88</v>
      </c>
    </row>
    <row r="4852" spans="1:12" x14ac:dyDescent="0.3">
      <c r="A4852" t="s">
        <v>6110</v>
      </c>
      <c r="B4852">
        <v>8</v>
      </c>
      <c r="C4852">
        <v>9</v>
      </c>
      <c r="D4852">
        <v>2015</v>
      </c>
      <c r="E4852" t="s">
        <v>497</v>
      </c>
      <c r="F4852" t="s">
        <v>30</v>
      </c>
      <c r="G4852" t="s">
        <v>3247</v>
      </c>
      <c r="H4852" t="s">
        <v>14</v>
      </c>
      <c r="I4852" t="s">
        <v>24</v>
      </c>
      <c r="J4852" t="s">
        <v>18</v>
      </c>
      <c r="K4852" t="s">
        <v>17</v>
      </c>
      <c r="L4852">
        <v>975.92</v>
      </c>
    </row>
    <row r="4853" spans="1:12" x14ac:dyDescent="0.3">
      <c r="A4853" t="s">
        <v>6110</v>
      </c>
      <c r="B4853">
        <v>8</v>
      </c>
      <c r="C4853">
        <v>9</v>
      </c>
      <c r="D4853">
        <v>2015</v>
      </c>
      <c r="E4853" t="s">
        <v>497</v>
      </c>
      <c r="F4853" t="s">
        <v>30</v>
      </c>
      <c r="G4853" t="s">
        <v>3247</v>
      </c>
      <c r="H4853" t="s">
        <v>14</v>
      </c>
      <c r="I4853" t="s">
        <v>24</v>
      </c>
      <c r="J4853" t="s">
        <v>345</v>
      </c>
      <c r="K4853" t="s">
        <v>26</v>
      </c>
      <c r="L4853">
        <v>303.83999999999997</v>
      </c>
    </row>
    <row r="4854" spans="1:12" x14ac:dyDescent="0.3">
      <c r="A4854" t="s">
        <v>6110</v>
      </c>
      <c r="B4854">
        <v>8</v>
      </c>
      <c r="C4854">
        <v>9</v>
      </c>
      <c r="D4854">
        <v>2015</v>
      </c>
      <c r="E4854" t="s">
        <v>497</v>
      </c>
      <c r="F4854" t="s">
        <v>30</v>
      </c>
      <c r="G4854" t="s">
        <v>3247</v>
      </c>
      <c r="H4854" t="s">
        <v>14</v>
      </c>
      <c r="I4854" t="s">
        <v>24</v>
      </c>
      <c r="J4854" t="s">
        <v>1286</v>
      </c>
      <c r="K4854" t="s">
        <v>26</v>
      </c>
      <c r="L4854">
        <v>485.88</v>
      </c>
    </row>
    <row r="4855" spans="1:12" x14ac:dyDescent="0.3">
      <c r="A4855" t="s">
        <v>6111</v>
      </c>
      <c r="B4855">
        <v>12</v>
      </c>
      <c r="C4855">
        <v>12</v>
      </c>
      <c r="D4855">
        <v>2015</v>
      </c>
      <c r="E4855" t="s">
        <v>2007</v>
      </c>
      <c r="F4855" t="s">
        <v>12</v>
      </c>
      <c r="G4855" t="s">
        <v>672</v>
      </c>
      <c r="H4855" t="s">
        <v>14</v>
      </c>
      <c r="I4855" t="s">
        <v>24</v>
      </c>
      <c r="J4855" t="s">
        <v>2997</v>
      </c>
      <c r="K4855" t="s">
        <v>17</v>
      </c>
      <c r="L4855">
        <v>12.54</v>
      </c>
    </row>
    <row r="4856" spans="1:12" x14ac:dyDescent="0.3">
      <c r="A4856" t="s">
        <v>6111</v>
      </c>
      <c r="B4856">
        <v>12</v>
      </c>
      <c r="C4856">
        <v>12</v>
      </c>
      <c r="D4856">
        <v>2015</v>
      </c>
      <c r="E4856" t="s">
        <v>2007</v>
      </c>
      <c r="F4856" t="s">
        <v>12</v>
      </c>
      <c r="G4856" t="s">
        <v>672</v>
      </c>
      <c r="H4856" t="s">
        <v>14</v>
      </c>
      <c r="I4856" t="s">
        <v>24</v>
      </c>
      <c r="J4856" t="s">
        <v>1094</v>
      </c>
      <c r="K4856" t="s">
        <v>26</v>
      </c>
      <c r="L4856">
        <v>8.94</v>
      </c>
    </row>
    <row r="4857" spans="1:12" x14ac:dyDescent="0.3">
      <c r="A4857" t="s">
        <v>6111</v>
      </c>
      <c r="B4857">
        <v>12</v>
      </c>
      <c r="C4857">
        <v>12</v>
      </c>
      <c r="D4857">
        <v>2015</v>
      </c>
      <c r="E4857" t="s">
        <v>2007</v>
      </c>
      <c r="F4857" t="s">
        <v>12</v>
      </c>
      <c r="G4857" t="s">
        <v>672</v>
      </c>
      <c r="H4857" t="s">
        <v>14</v>
      </c>
      <c r="I4857" t="s">
        <v>24</v>
      </c>
      <c r="J4857" t="s">
        <v>169</v>
      </c>
      <c r="K4857" t="s">
        <v>17</v>
      </c>
      <c r="L4857">
        <v>9.24</v>
      </c>
    </row>
    <row r="4858" spans="1:12" x14ac:dyDescent="0.3">
      <c r="A4858" t="s">
        <v>6112</v>
      </c>
      <c r="B4858">
        <v>13</v>
      </c>
      <c r="C4858">
        <v>1</v>
      </c>
      <c r="D4858">
        <v>2016</v>
      </c>
      <c r="E4858" t="s">
        <v>1165</v>
      </c>
      <c r="F4858" t="s">
        <v>30</v>
      </c>
      <c r="G4858" t="s">
        <v>1056</v>
      </c>
      <c r="H4858" t="s">
        <v>14</v>
      </c>
      <c r="I4858" t="s">
        <v>24</v>
      </c>
      <c r="J4858" t="s">
        <v>2058</v>
      </c>
      <c r="K4858" t="s">
        <v>26</v>
      </c>
      <c r="L4858">
        <v>70.007999999999996</v>
      </c>
    </row>
    <row r="4859" spans="1:12" x14ac:dyDescent="0.3">
      <c r="A4859" t="s">
        <v>6112</v>
      </c>
      <c r="B4859">
        <v>13</v>
      </c>
      <c r="C4859">
        <v>1</v>
      </c>
      <c r="D4859">
        <v>2016</v>
      </c>
      <c r="E4859" t="s">
        <v>1165</v>
      </c>
      <c r="F4859" t="s">
        <v>30</v>
      </c>
      <c r="G4859" t="s">
        <v>1056</v>
      </c>
      <c r="H4859" t="s">
        <v>14</v>
      </c>
      <c r="I4859" t="s">
        <v>24</v>
      </c>
      <c r="J4859" t="s">
        <v>784</v>
      </c>
      <c r="K4859" t="s">
        <v>17</v>
      </c>
      <c r="L4859">
        <v>77.599999999999994</v>
      </c>
    </row>
    <row r="4860" spans="1:12" x14ac:dyDescent="0.3">
      <c r="A4860" t="s">
        <v>6112</v>
      </c>
      <c r="B4860">
        <v>13</v>
      </c>
      <c r="C4860">
        <v>1</v>
      </c>
      <c r="D4860">
        <v>2016</v>
      </c>
      <c r="E4860" t="s">
        <v>1165</v>
      </c>
      <c r="F4860" t="s">
        <v>30</v>
      </c>
      <c r="G4860" t="s">
        <v>1056</v>
      </c>
      <c r="H4860" t="s">
        <v>14</v>
      </c>
      <c r="I4860" t="s">
        <v>24</v>
      </c>
      <c r="J4860" t="s">
        <v>6114</v>
      </c>
      <c r="K4860" t="s">
        <v>17</v>
      </c>
      <c r="L4860">
        <v>464.85</v>
      </c>
    </row>
    <row r="4861" spans="1:12" x14ac:dyDescent="0.3">
      <c r="A4861" t="s">
        <v>6115</v>
      </c>
      <c r="B4861">
        <v>15</v>
      </c>
      <c r="C4861">
        <v>12</v>
      </c>
      <c r="D4861">
        <v>2018</v>
      </c>
      <c r="E4861" t="s">
        <v>2935</v>
      </c>
      <c r="F4861" t="s">
        <v>30</v>
      </c>
      <c r="G4861" t="s">
        <v>1008</v>
      </c>
      <c r="H4861" t="s">
        <v>23</v>
      </c>
      <c r="I4861" t="s">
        <v>61</v>
      </c>
      <c r="J4861" t="s">
        <v>3222</v>
      </c>
      <c r="K4861" t="s">
        <v>26</v>
      </c>
      <c r="L4861">
        <v>10.192</v>
      </c>
    </row>
    <row r="4862" spans="1:12" x14ac:dyDescent="0.3">
      <c r="A4862" t="s">
        <v>6116</v>
      </c>
      <c r="B4862">
        <v>18</v>
      </c>
      <c r="C4862">
        <v>12</v>
      </c>
      <c r="D4862">
        <v>2017</v>
      </c>
      <c r="E4862" t="s">
        <v>2647</v>
      </c>
      <c r="F4862" t="s">
        <v>30</v>
      </c>
      <c r="G4862" t="s">
        <v>841</v>
      </c>
      <c r="H4862" t="s">
        <v>23</v>
      </c>
      <c r="I4862" t="s">
        <v>90</v>
      </c>
      <c r="J4862" t="s">
        <v>3611</v>
      </c>
      <c r="K4862" t="s">
        <v>26</v>
      </c>
      <c r="L4862">
        <v>1793.98</v>
      </c>
    </row>
    <row r="4863" spans="1:12" x14ac:dyDescent="0.3">
      <c r="A4863" t="s">
        <v>6117</v>
      </c>
      <c r="B4863">
        <v>11</v>
      </c>
      <c r="C4863">
        <v>4</v>
      </c>
      <c r="D4863">
        <v>2015</v>
      </c>
      <c r="E4863" t="s">
        <v>1026</v>
      </c>
      <c r="F4863" t="s">
        <v>12</v>
      </c>
      <c r="G4863" t="s">
        <v>270</v>
      </c>
      <c r="H4863" t="s">
        <v>60</v>
      </c>
      <c r="I4863" t="s">
        <v>61</v>
      </c>
      <c r="J4863" t="s">
        <v>4257</v>
      </c>
      <c r="K4863" t="s">
        <v>41</v>
      </c>
      <c r="L4863">
        <v>758.35199999999998</v>
      </c>
    </row>
    <row r="4864" spans="1:12" x14ac:dyDescent="0.3">
      <c r="A4864" t="s">
        <v>6118</v>
      </c>
      <c r="B4864">
        <v>10</v>
      </c>
      <c r="C4864">
        <v>11</v>
      </c>
      <c r="D4864">
        <v>2017</v>
      </c>
      <c r="E4864" t="s">
        <v>4012</v>
      </c>
      <c r="F4864" t="s">
        <v>30</v>
      </c>
      <c r="G4864" t="s">
        <v>412</v>
      </c>
      <c r="H4864" t="s">
        <v>23</v>
      </c>
      <c r="I4864" t="s">
        <v>90</v>
      </c>
      <c r="J4864" t="s">
        <v>2921</v>
      </c>
      <c r="K4864" t="s">
        <v>26</v>
      </c>
      <c r="L4864">
        <v>20.367999999999999</v>
      </c>
    </row>
    <row r="4865" spans="1:12" x14ac:dyDescent="0.3">
      <c r="A4865" t="s">
        <v>6118</v>
      </c>
      <c r="B4865">
        <v>10</v>
      </c>
      <c r="C4865">
        <v>11</v>
      </c>
      <c r="D4865">
        <v>2017</v>
      </c>
      <c r="E4865" t="s">
        <v>4012</v>
      </c>
      <c r="F4865" t="s">
        <v>30</v>
      </c>
      <c r="G4865" t="s">
        <v>412</v>
      </c>
      <c r="H4865" t="s">
        <v>23</v>
      </c>
      <c r="I4865" t="s">
        <v>90</v>
      </c>
      <c r="J4865" t="s">
        <v>1001</v>
      </c>
      <c r="K4865" t="s">
        <v>26</v>
      </c>
      <c r="L4865">
        <v>49.847999999999999</v>
      </c>
    </row>
    <row r="4866" spans="1:12" x14ac:dyDescent="0.3">
      <c r="A4866" t="s">
        <v>6119</v>
      </c>
      <c r="B4866">
        <v>26</v>
      </c>
      <c r="C4866">
        <v>6</v>
      </c>
      <c r="D4866">
        <v>2018</v>
      </c>
      <c r="E4866" t="s">
        <v>1003</v>
      </c>
      <c r="F4866" t="s">
        <v>30</v>
      </c>
      <c r="G4866" t="s">
        <v>365</v>
      </c>
      <c r="H4866" t="s">
        <v>14</v>
      </c>
      <c r="I4866" t="s">
        <v>90</v>
      </c>
      <c r="J4866" t="s">
        <v>1468</v>
      </c>
      <c r="K4866" t="s">
        <v>41</v>
      </c>
      <c r="L4866">
        <v>239.97</v>
      </c>
    </row>
    <row r="4867" spans="1:12" x14ac:dyDescent="0.3">
      <c r="A4867" t="s">
        <v>6120</v>
      </c>
      <c r="B4867">
        <v>13</v>
      </c>
      <c r="C4867">
        <v>11</v>
      </c>
      <c r="D4867">
        <v>2018</v>
      </c>
      <c r="E4867" t="s">
        <v>3050</v>
      </c>
      <c r="F4867" t="s">
        <v>30</v>
      </c>
      <c r="G4867" t="s">
        <v>464</v>
      </c>
      <c r="H4867" t="s">
        <v>14</v>
      </c>
      <c r="I4867" t="s">
        <v>24</v>
      </c>
      <c r="J4867" t="s">
        <v>1254</v>
      </c>
      <c r="K4867" t="s">
        <v>17</v>
      </c>
      <c r="L4867">
        <v>2404.7040000000002</v>
      </c>
    </row>
    <row r="4868" spans="1:12" x14ac:dyDescent="0.3">
      <c r="A4868" t="s">
        <v>6120</v>
      </c>
      <c r="B4868">
        <v>13</v>
      </c>
      <c r="C4868">
        <v>11</v>
      </c>
      <c r="D4868">
        <v>2018</v>
      </c>
      <c r="E4868" t="s">
        <v>3050</v>
      </c>
      <c r="F4868" t="s">
        <v>30</v>
      </c>
      <c r="G4868" t="s">
        <v>464</v>
      </c>
      <c r="H4868" t="s">
        <v>14</v>
      </c>
      <c r="I4868" t="s">
        <v>24</v>
      </c>
      <c r="J4868" t="s">
        <v>3827</v>
      </c>
      <c r="K4868" t="s">
        <v>26</v>
      </c>
      <c r="L4868">
        <v>563.024</v>
      </c>
    </row>
    <row r="4869" spans="1:12" x14ac:dyDescent="0.3">
      <c r="A4869" t="s">
        <v>6120</v>
      </c>
      <c r="B4869">
        <v>13</v>
      </c>
      <c r="C4869">
        <v>11</v>
      </c>
      <c r="D4869">
        <v>2018</v>
      </c>
      <c r="E4869" t="s">
        <v>3050</v>
      </c>
      <c r="F4869" t="s">
        <v>30</v>
      </c>
      <c r="G4869" t="s">
        <v>464</v>
      </c>
      <c r="H4869" t="s">
        <v>14</v>
      </c>
      <c r="I4869" t="s">
        <v>24</v>
      </c>
      <c r="J4869" t="s">
        <v>484</v>
      </c>
      <c r="K4869" t="s">
        <v>26</v>
      </c>
      <c r="L4869">
        <v>344.91</v>
      </c>
    </row>
    <row r="4870" spans="1:12" x14ac:dyDescent="0.3">
      <c r="A4870" t="s">
        <v>6120</v>
      </c>
      <c r="B4870">
        <v>13</v>
      </c>
      <c r="C4870">
        <v>11</v>
      </c>
      <c r="D4870">
        <v>2018</v>
      </c>
      <c r="E4870" t="s">
        <v>3050</v>
      </c>
      <c r="F4870" t="s">
        <v>30</v>
      </c>
      <c r="G4870" t="s">
        <v>464</v>
      </c>
      <c r="H4870" t="s">
        <v>14</v>
      </c>
      <c r="I4870" t="s">
        <v>24</v>
      </c>
      <c r="J4870" t="s">
        <v>2192</v>
      </c>
      <c r="K4870" t="s">
        <v>26</v>
      </c>
      <c r="L4870">
        <v>8.64</v>
      </c>
    </row>
    <row r="4871" spans="1:12" x14ac:dyDescent="0.3">
      <c r="A4871" t="s">
        <v>6121</v>
      </c>
      <c r="B4871">
        <v>24</v>
      </c>
      <c r="C4871">
        <v>11</v>
      </c>
      <c r="D4871">
        <v>2018</v>
      </c>
      <c r="E4871" t="s">
        <v>2098</v>
      </c>
      <c r="F4871" t="s">
        <v>30</v>
      </c>
      <c r="G4871" t="s">
        <v>2943</v>
      </c>
      <c r="H4871" t="s">
        <v>23</v>
      </c>
      <c r="I4871" t="s">
        <v>90</v>
      </c>
      <c r="J4871" t="s">
        <v>2728</v>
      </c>
      <c r="K4871" t="s">
        <v>41</v>
      </c>
      <c r="L4871">
        <v>89.988</v>
      </c>
    </row>
    <row r="4872" spans="1:12" x14ac:dyDescent="0.3">
      <c r="A4872" t="s">
        <v>6121</v>
      </c>
      <c r="B4872">
        <v>24</v>
      </c>
      <c r="C4872">
        <v>11</v>
      </c>
      <c r="D4872">
        <v>2018</v>
      </c>
      <c r="E4872" t="s">
        <v>2098</v>
      </c>
      <c r="F4872" t="s">
        <v>30</v>
      </c>
      <c r="G4872" t="s">
        <v>2943</v>
      </c>
      <c r="H4872" t="s">
        <v>23</v>
      </c>
      <c r="I4872" t="s">
        <v>90</v>
      </c>
      <c r="J4872" t="s">
        <v>3433</v>
      </c>
      <c r="K4872" t="s">
        <v>26</v>
      </c>
      <c r="L4872">
        <v>229.54400000000001</v>
      </c>
    </row>
    <row r="4873" spans="1:12" x14ac:dyDescent="0.3">
      <c r="A4873" t="s">
        <v>6122</v>
      </c>
      <c r="B4873">
        <v>23</v>
      </c>
      <c r="C4873">
        <v>5</v>
      </c>
      <c r="D4873">
        <v>2018</v>
      </c>
      <c r="E4873" t="s">
        <v>4842</v>
      </c>
      <c r="F4873" t="s">
        <v>30</v>
      </c>
      <c r="G4873" t="s">
        <v>656</v>
      </c>
      <c r="H4873" t="s">
        <v>14</v>
      </c>
      <c r="I4873" t="s">
        <v>61</v>
      </c>
      <c r="J4873" t="s">
        <v>6123</v>
      </c>
      <c r="K4873" t="s">
        <v>26</v>
      </c>
      <c r="L4873">
        <v>1.8240000000000001</v>
      </c>
    </row>
    <row r="4874" spans="1:12" x14ac:dyDescent="0.3">
      <c r="A4874" t="s">
        <v>6122</v>
      </c>
      <c r="B4874">
        <v>23</v>
      </c>
      <c r="C4874">
        <v>5</v>
      </c>
      <c r="D4874">
        <v>2018</v>
      </c>
      <c r="E4874" t="s">
        <v>4842</v>
      </c>
      <c r="F4874" t="s">
        <v>30</v>
      </c>
      <c r="G4874" t="s">
        <v>656</v>
      </c>
      <c r="H4874" t="s">
        <v>14</v>
      </c>
      <c r="I4874" t="s">
        <v>61</v>
      </c>
      <c r="J4874" t="s">
        <v>5199</v>
      </c>
      <c r="K4874" t="s">
        <v>26</v>
      </c>
      <c r="L4874">
        <v>18.32</v>
      </c>
    </row>
    <row r="4875" spans="1:12" x14ac:dyDescent="0.3">
      <c r="A4875" t="s">
        <v>6122</v>
      </c>
      <c r="B4875">
        <v>23</v>
      </c>
      <c r="C4875">
        <v>5</v>
      </c>
      <c r="D4875">
        <v>2018</v>
      </c>
      <c r="E4875" t="s">
        <v>4842</v>
      </c>
      <c r="F4875" t="s">
        <v>30</v>
      </c>
      <c r="G4875" t="s">
        <v>656</v>
      </c>
      <c r="H4875" t="s">
        <v>14</v>
      </c>
      <c r="I4875" t="s">
        <v>61</v>
      </c>
      <c r="J4875" t="s">
        <v>4961</v>
      </c>
      <c r="K4875" t="s">
        <v>26</v>
      </c>
      <c r="L4875">
        <v>48.816000000000003</v>
      </c>
    </row>
    <row r="4876" spans="1:12" x14ac:dyDescent="0.3">
      <c r="A4876" t="s">
        <v>6122</v>
      </c>
      <c r="B4876">
        <v>23</v>
      </c>
      <c r="C4876">
        <v>5</v>
      </c>
      <c r="D4876">
        <v>2018</v>
      </c>
      <c r="E4876" t="s">
        <v>4842</v>
      </c>
      <c r="F4876" t="s">
        <v>30</v>
      </c>
      <c r="G4876" t="s">
        <v>656</v>
      </c>
      <c r="H4876" t="s">
        <v>14</v>
      </c>
      <c r="I4876" t="s">
        <v>61</v>
      </c>
      <c r="J4876" t="s">
        <v>867</v>
      </c>
      <c r="K4876" t="s">
        <v>26</v>
      </c>
      <c r="L4876">
        <v>1.1879999999999999</v>
      </c>
    </row>
    <row r="4877" spans="1:12" x14ac:dyDescent="0.3">
      <c r="A4877" t="s">
        <v>6124</v>
      </c>
      <c r="B4877">
        <v>2</v>
      </c>
      <c r="C4877">
        <v>12</v>
      </c>
      <c r="D4877">
        <v>2015</v>
      </c>
      <c r="E4877" t="s">
        <v>4937</v>
      </c>
      <c r="F4877" t="s">
        <v>30</v>
      </c>
      <c r="G4877" t="s">
        <v>2995</v>
      </c>
      <c r="H4877" t="s">
        <v>23</v>
      </c>
      <c r="I4877" t="s">
        <v>90</v>
      </c>
      <c r="J4877" t="s">
        <v>1526</v>
      </c>
      <c r="K4877" t="s">
        <v>41</v>
      </c>
      <c r="L4877">
        <v>119.8</v>
      </c>
    </row>
    <row r="4878" spans="1:12" x14ac:dyDescent="0.3">
      <c r="A4878" t="s">
        <v>6125</v>
      </c>
      <c r="B4878">
        <v>3</v>
      </c>
      <c r="C4878">
        <v>10</v>
      </c>
      <c r="D4878">
        <v>2015</v>
      </c>
      <c r="E4878" t="s">
        <v>6126</v>
      </c>
      <c r="F4878" t="s">
        <v>30</v>
      </c>
      <c r="G4878" t="s">
        <v>2240</v>
      </c>
      <c r="H4878" t="s">
        <v>60</v>
      </c>
      <c r="I4878" t="s">
        <v>15</v>
      </c>
      <c r="J4878" t="s">
        <v>4529</v>
      </c>
      <c r="K4878" t="s">
        <v>26</v>
      </c>
      <c r="L4878">
        <v>61.567999999999998</v>
      </c>
    </row>
    <row r="4879" spans="1:12" x14ac:dyDescent="0.3">
      <c r="A4879" t="s">
        <v>6125</v>
      </c>
      <c r="B4879">
        <v>3</v>
      </c>
      <c r="C4879">
        <v>10</v>
      </c>
      <c r="D4879">
        <v>2015</v>
      </c>
      <c r="E4879" t="s">
        <v>6126</v>
      </c>
      <c r="F4879" t="s">
        <v>30</v>
      </c>
      <c r="G4879" t="s">
        <v>2240</v>
      </c>
      <c r="H4879" t="s">
        <v>60</v>
      </c>
      <c r="I4879" t="s">
        <v>15</v>
      </c>
      <c r="J4879" t="s">
        <v>1961</v>
      </c>
      <c r="K4879" t="s">
        <v>26</v>
      </c>
      <c r="L4879">
        <v>6.1920000000000002</v>
      </c>
    </row>
    <row r="4880" spans="1:12" x14ac:dyDescent="0.3">
      <c r="A4880" t="s">
        <v>6127</v>
      </c>
      <c r="B4880">
        <v>29</v>
      </c>
      <c r="C4880">
        <v>7</v>
      </c>
      <c r="D4880">
        <v>2017</v>
      </c>
      <c r="E4880" t="s">
        <v>1245</v>
      </c>
      <c r="F4880" t="s">
        <v>119</v>
      </c>
      <c r="G4880" t="s">
        <v>4212</v>
      </c>
      <c r="H4880" t="s">
        <v>14</v>
      </c>
      <c r="I4880" t="s">
        <v>15</v>
      </c>
      <c r="J4880" t="s">
        <v>6070</v>
      </c>
      <c r="K4880" t="s">
        <v>26</v>
      </c>
      <c r="L4880">
        <v>2.214</v>
      </c>
    </row>
    <row r="4881" spans="1:12" x14ac:dyDescent="0.3">
      <c r="A4881" t="s">
        <v>6128</v>
      </c>
      <c r="B4881">
        <v>2</v>
      </c>
      <c r="C4881">
        <v>11</v>
      </c>
      <c r="D4881">
        <v>2018</v>
      </c>
      <c r="E4881" t="s">
        <v>381</v>
      </c>
      <c r="F4881" t="s">
        <v>12</v>
      </c>
      <c r="G4881" t="s">
        <v>3453</v>
      </c>
      <c r="H4881" t="s">
        <v>23</v>
      </c>
      <c r="I4881" t="s">
        <v>15</v>
      </c>
      <c r="J4881" t="s">
        <v>4956</v>
      </c>
      <c r="K4881" t="s">
        <v>26</v>
      </c>
      <c r="L4881">
        <v>5.32</v>
      </c>
    </row>
    <row r="4882" spans="1:12" x14ac:dyDescent="0.3">
      <c r="A4882" t="s">
        <v>6128</v>
      </c>
      <c r="B4882">
        <v>2</v>
      </c>
      <c r="C4882">
        <v>11</v>
      </c>
      <c r="D4882">
        <v>2018</v>
      </c>
      <c r="E4882" t="s">
        <v>381</v>
      </c>
      <c r="F4882" t="s">
        <v>12</v>
      </c>
      <c r="G4882" t="s">
        <v>3453</v>
      </c>
      <c r="H4882" t="s">
        <v>23</v>
      </c>
      <c r="I4882" t="s">
        <v>15</v>
      </c>
      <c r="J4882" t="s">
        <v>18</v>
      </c>
      <c r="K4882" t="s">
        <v>17</v>
      </c>
      <c r="L4882">
        <v>975.92</v>
      </c>
    </row>
    <row r="4883" spans="1:12" x14ac:dyDescent="0.3">
      <c r="A4883" t="s">
        <v>6128</v>
      </c>
      <c r="B4883">
        <v>2</v>
      </c>
      <c r="C4883">
        <v>11</v>
      </c>
      <c r="D4883">
        <v>2018</v>
      </c>
      <c r="E4883" t="s">
        <v>381</v>
      </c>
      <c r="F4883" t="s">
        <v>12</v>
      </c>
      <c r="G4883" t="s">
        <v>3453</v>
      </c>
      <c r="H4883" t="s">
        <v>23</v>
      </c>
      <c r="I4883" t="s">
        <v>15</v>
      </c>
      <c r="J4883" t="s">
        <v>4013</v>
      </c>
      <c r="K4883" t="s">
        <v>41</v>
      </c>
      <c r="L4883">
        <v>2249.91</v>
      </c>
    </row>
    <row r="4884" spans="1:12" x14ac:dyDescent="0.3">
      <c r="A4884" t="s">
        <v>6128</v>
      </c>
      <c r="B4884">
        <v>2</v>
      </c>
      <c r="C4884">
        <v>11</v>
      </c>
      <c r="D4884">
        <v>2018</v>
      </c>
      <c r="E4884" t="s">
        <v>381</v>
      </c>
      <c r="F4884" t="s">
        <v>12</v>
      </c>
      <c r="G4884" t="s">
        <v>3453</v>
      </c>
      <c r="H4884" t="s">
        <v>23</v>
      </c>
      <c r="I4884" t="s">
        <v>15</v>
      </c>
      <c r="J4884" t="s">
        <v>1018</v>
      </c>
      <c r="K4884" t="s">
        <v>26</v>
      </c>
      <c r="L4884">
        <v>59.92</v>
      </c>
    </row>
    <row r="4885" spans="1:12" x14ac:dyDescent="0.3">
      <c r="A4885" t="s">
        <v>6129</v>
      </c>
      <c r="B4885">
        <v>8</v>
      </c>
      <c r="C4885">
        <v>3</v>
      </c>
      <c r="D4885">
        <v>2018</v>
      </c>
      <c r="E4885" t="s">
        <v>6130</v>
      </c>
      <c r="F4885" t="s">
        <v>30</v>
      </c>
      <c r="G4885" t="s">
        <v>709</v>
      </c>
      <c r="H4885" t="s">
        <v>14</v>
      </c>
      <c r="I4885" t="s">
        <v>24</v>
      </c>
      <c r="J4885" t="s">
        <v>5680</v>
      </c>
      <c r="K4885" t="s">
        <v>26</v>
      </c>
      <c r="L4885">
        <v>171.2</v>
      </c>
    </row>
    <row r="4886" spans="1:12" x14ac:dyDescent="0.3">
      <c r="A4886" t="s">
        <v>6129</v>
      </c>
      <c r="B4886">
        <v>8</v>
      </c>
      <c r="C4886">
        <v>3</v>
      </c>
      <c r="D4886">
        <v>2018</v>
      </c>
      <c r="E4886" t="s">
        <v>6130</v>
      </c>
      <c r="F4886" t="s">
        <v>30</v>
      </c>
      <c r="G4886" t="s">
        <v>709</v>
      </c>
      <c r="H4886" t="s">
        <v>14</v>
      </c>
      <c r="I4886" t="s">
        <v>24</v>
      </c>
      <c r="J4886" t="s">
        <v>5701</v>
      </c>
      <c r="K4886" t="s">
        <v>26</v>
      </c>
      <c r="L4886">
        <v>3.36</v>
      </c>
    </row>
    <row r="4887" spans="1:12" x14ac:dyDescent="0.3">
      <c r="A4887" t="s">
        <v>6131</v>
      </c>
      <c r="B4887">
        <v>16</v>
      </c>
      <c r="C4887">
        <v>12</v>
      </c>
      <c r="D4887">
        <v>2015</v>
      </c>
      <c r="E4887" t="s">
        <v>2505</v>
      </c>
      <c r="F4887" t="s">
        <v>30</v>
      </c>
      <c r="G4887" t="s">
        <v>1718</v>
      </c>
      <c r="H4887" t="s">
        <v>23</v>
      </c>
      <c r="I4887" t="s">
        <v>61</v>
      </c>
      <c r="J4887" t="s">
        <v>3475</v>
      </c>
      <c r="K4887" t="s">
        <v>26</v>
      </c>
      <c r="L4887">
        <v>114.2</v>
      </c>
    </row>
    <row r="4888" spans="1:12" x14ac:dyDescent="0.3">
      <c r="A4888" t="s">
        <v>6132</v>
      </c>
      <c r="B4888">
        <v>28</v>
      </c>
      <c r="C4888">
        <v>11</v>
      </c>
      <c r="D4888">
        <v>2017</v>
      </c>
      <c r="E4888" t="s">
        <v>313</v>
      </c>
      <c r="F4888" t="s">
        <v>12</v>
      </c>
      <c r="G4888" t="s">
        <v>3862</v>
      </c>
      <c r="H4888" t="s">
        <v>23</v>
      </c>
      <c r="I4888" t="s">
        <v>15</v>
      </c>
      <c r="J4888" t="s">
        <v>638</v>
      </c>
      <c r="K4888" t="s">
        <v>17</v>
      </c>
      <c r="L4888">
        <v>182.67</v>
      </c>
    </row>
    <row r="4889" spans="1:12" x14ac:dyDescent="0.3">
      <c r="A4889" t="s">
        <v>6132</v>
      </c>
      <c r="B4889">
        <v>28</v>
      </c>
      <c r="C4889">
        <v>11</v>
      </c>
      <c r="D4889">
        <v>2017</v>
      </c>
      <c r="E4889" t="s">
        <v>313</v>
      </c>
      <c r="F4889" t="s">
        <v>12</v>
      </c>
      <c r="G4889" t="s">
        <v>3862</v>
      </c>
      <c r="H4889" t="s">
        <v>23</v>
      </c>
      <c r="I4889" t="s">
        <v>15</v>
      </c>
      <c r="J4889" t="s">
        <v>1910</v>
      </c>
      <c r="K4889" t="s">
        <v>41</v>
      </c>
      <c r="L4889">
        <v>101.7</v>
      </c>
    </row>
    <row r="4890" spans="1:12" x14ac:dyDescent="0.3">
      <c r="A4890" t="s">
        <v>6132</v>
      </c>
      <c r="B4890">
        <v>28</v>
      </c>
      <c r="C4890">
        <v>11</v>
      </c>
      <c r="D4890">
        <v>2017</v>
      </c>
      <c r="E4890" t="s">
        <v>313</v>
      </c>
      <c r="F4890" t="s">
        <v>12</v>
      </c>
      <c r="G4890" t="s">
        <v>3862</v>
      </c>
      <c r="H4890" t="s">
        <v>23</v>
      </c>
      <c r="I4890" t="s">
        <v>15</v>
      </c>
      <c r="J4890" t="s">
        <v>1282</v>
      </c>
      <c r="K4890" t="s">
        <v>26</v>
      </c>
      <c r="L4890">
        <v>1126.02</v>
      </c>
    </row>
    <row r="4891" spans="1:12" x14ac:dyDescent="0.3">
      <c r="A4891" t="s">
        <v>6132</v>
      </c>
      <c r="B4891">
        <v>28</v>
      </c>
      <c r="C4891">
        <v>11</v>
      </c>
      <c r="D4891">
        <v>2017</v>
      </c>
      <c r="E4891" t="s">
        <v>313</v>
      </c>
      <c r="F4891" t="s">
        <v>12</v>
      </c>
      <c r="G4891" t="s">
        <v>3862</v>
      </c>
      <c r="H4891" t="s">
        <v>23</v>
      </c>
      <c r="I4891" t="s">
        <v>15</v>
      </c>
      <c r="J4891" t="s">
        <v>5891</v>
      </c>
      <c r="K4891" t="s">
        <v>26</v>
      </c>
      <c r="L4891">
        <v>1263.3</v>
      </c>
    </row>
    <row r="4892" spans="1:12" x14ac:dyDescent="0.3">
      <c r="A4892" t="s">
        <v>6133</v>
      </c>
      <c r="B4892">
        <v>23</v>
      </c>
      <c r="C4892">
        <v>12</v>
      </c>
      <c r="D4892">
        <v>2017</v>
      </c>
      <c r="E4892" t="s">
        <v>2924</v>
      </c>
      <c r="F4892" t="s">
        <v>30</v>
      </c>
      <c r="G4892" t="s">
        <v>3650</v>
      </c>
      <c r="H4892" t="s">
        <v>23</v>
      </c>
      <c r="I4892" t="s">
        <v>24</v>
      </c>
      <c r="J4892" t="s">
        <v>1276</v>
      </c>
      <c r="K4892" t="s">
        <v>26</v>
      </c>
      <c r="L4892">
        <v>8.82</v>
      </c>
    </row>
    <row r="4893" spans="1:12" x14ac:dyDescent="0.3">
      <c r="A4893" t="s">
        <v>6133</v>
      </c>
      <c r="B4893">
        <v>23</v>
      </c>
      <c r="C4893">
        <v>12</v>
      </c>
      <c r="D4893">
        <v>2017</v>
      </c>
      <c r="E4893" t="s">
        <v>2924</v>
      </c>
      <c r="F4893" t="s">
        <v>30</v>
      </c>
      <c r="G4893" t="s">
        <v>3650</v>
      </c>
      <c r="H4893" t="s">
        <v>23</v>
      </c>
      <c r="I4893" t="s">
        <v>24</v>
      </c>
      <c r="J4893" t="s">
        <v>3807</v>
      </c>
      <c r="K4893" t="s">
        <v>26</v>
      </c>
      <c r="L4893">
        <v>37.94</v>
      </c>
    </row>
    <row r="4894" spans="1:12" x14ac:dyDescent="0.3">
      <c r="A4894" t="s">
        <v>6133</v>
      </c>
      <c r="B4894">
        <v>23</v>
      </c>
      <c r="C4894">
        <v>12</v>
      </c>
      <c r="D4894">
        <v>2017</v>
      </c>
      <c r="E4894" t="s">
        <v>2924</v>
      </c>
      <c r="F4894" t="s">
        <v>30</v>
      </c>
      <c r="G4894" t="s">
        <v>3650</v>
      </c>
      <c r="H4894" t="s">
        <v>23</v>
      </c>
      <c r="I4894" t="s">
        <v>24</v>
      </c>
      <c r="J4894" t="s">
        <v>6134</v>
      </c>
      <c r="K4894" t="s">
        <v>26</v>
      </c>
      <c r="L4894">
        <v>4.2</v>
      </c>
    </row>
    <row r="4895" spans="1:12" x14ac:dyDescent="0.3">
      <c r="A4895" t="s">
        <v>6133</v>
      </c>
      <c r="B4895">
        <v>23</v>
      </c>
      <c r="C4895">
        <v>12</v>
      </c>
      <c r="D4895">
        <v>2017</v>
      </c>
      <c r="E4895" t="s">
        <v>2924</v>
      </c>
      <c r="F4895" t="s">
        <v>30</v>
      </c>
      <c r="G4895" t="s">
        <v>3650</v>
      </c>
      <c r="H4895" t="s">
        <v>23</v>
      </c>
      <c r="I4895" t="s">
        <v>24</v>
      </c>
      <c r="J4895" t="s">
        <v>1180</v>
      </c>
      <c r="K4895" t="s">
        <v>26</v>
      </c>
      <c r="L4895">
        <v>227.28</v>
      </c>
    </row>
    <row r="4896" spans="1:12" x14ac:dyDescent="0.3">
      <c r="A4896" t="s">
        <v>6133</v>
      </c>
      <c r="B4896">
        <v>23</v>
      </c>
      <c r="C4896">
        <v>12</v>
      </c>
      <c r="D4896">
        <v>2017</v>
      </c>
      <c r="E4896" t="s">
        <v>2924</v>
      </c>
      <c r="F4896" t="s">
        <v>30</v>
      </c>
      <c r="G4896" t="s">
        <v>3650</v>
      </c>
      <c r="H4896" t="s">
        <v>23</v>
      </c>
      <c r="I4896" t="s">
        <v>24</v>
      </c>
      <c r="J4896" t="s">
        <v>415</v>
      </c>
      <c r="K4896" t="s">
        <v>26</v>
      </c>
      <c r="L4896">
        <v>47.9</v>
      </c>
    </row>
    <row r="4897" spans="1:12" x14ac:dyDescent="0.3">
      <c r="A4897" t="s">
        <v>6133</v>
      </c>
      <c r="B4897">
        <v>23</v>
      </c>
      <c r="C4897">
        <v>12</v>
      </c>
      <c r="D4897">
        <v>2017</v>
      </c>
      <c r="E4897" t="s">
        <v>2924</v>
      </c>
      <c r="F4897" t="s">
        <v>30</v>
      </c>
      <c r="G4897" t="s">
        <v>3650</v>
      </c>
      <c r="H4897" t="s">
        <v>23</v>
      </c>
      <c r="I4897" t="s">
        <v>24</v>
      </c>
      <c r="J4897" t="s">
        <v>4920</v>
      </c>
      <c r="K4897" t="s">
        <v>26</v>
      </c>
      <c r="L4897">
        <v>61.96</v>
      </c>
    </row>
    <row r="4898" spans="1:12" x14ac:dyDescent="0.3">
      <c r="A4898" t="s">
        <v>6133</v>
      </c>
      <c r="B4898">
        <v>23</v>
      </c>
      <c r="C4898">
        <v>12</v>
      </c>
      <c r="D4898">
        <v>2017</v>
      </c>
      <c r="E4898" t="s">
        <v>2924</v>
      </c>
      <c r="F4898" t="s">
        <v>30</v>
      </c>
      <c r="G4898" t="s">
        <v>3650</v>
      </c>
      <c r="H4898" t="s">
        <v>23</v>
      </c>
      <c r="I4898" t="s">
        <v>24</v>
      </c>
      <c r="J4898" t="s">
        <v>4283</v>
      </c>
      <c r="K4898" t="s">
        <v>26</v>
      </c>
      <c r="L4898">
        <v>1117.92</v>
      </c>
    </row>
    <row r="4899" spans="1:12" x14ac:dyDescent="0.3">
      <c r="A4899" t="s">
        <v>6135</v>
      </c>
      <c r="B4899">
        <v>15</v>
      </c>
      <c r="C4899">
        <v>10</v>
      </c>
      <c r="D4899">
        <v>2015</v>
      </c>
      <c r="E4899" t="s">
        <v>6136</v>
      </c>
      <c r="F4899" t="s">
        <v>119</v>
      </c>
      <c r="G4899" t="s">
        <v>4617</v>
      </c>
      <c r="H4899" t="s">
        <v>14</v>
      </c>
      <c r="I4899" t="s">
        <v>90</v>
      </c>
      <c r="J4899" t="s">
        <v>4440</v>
      </c>
      <c r="K4899" t="s">
        <v>17</v>
      </c>
      <c r="L4899">
        <v>183.37200000000001</v>
      </c>
    </row>
    <row r="4900" spans="1:12" x14ac:dyDescent="0.3">
      <c r="A4900" t="s">
        <v>6135</v>
      </c>
      <c r="B4900">
        <v>15</v>
      </c>
      <c r="C4900">
        <v>10</v>
      </c>
      <c r="D4900">
        <v>2015</v>
      </c>
      <c r="E4900" t="s">
        <v>6136</v>
      </c>
      <c r="F4900" t="s">
        <v>119</v>
      </c>
      <c r="G4900" t="s">
        <v>4617</v>
      </c>
      <c r="H4900" t="s">
        <v>14</v>
      </c>
      <c r="I4900" t="s">
        <v>90</v>
      </c>
      <c r="J4900" t="s">
        <v>1110</v>
      </c>
      <c r="K4900" t="s">
        <v>26</v>
      </c>
      <c r="L4900">
        <v>7.968</v>
      </c>
    </row>
    <row r="4901" spans="1:12" x14ac:dyDescent="0.3">
      <c r="A4901" t="s">
        <v>6137</v>
      </c>
      <c r="B4901">
        <v>22</v>
      </c>
      <c r="C4901">
        <v>8</v>
      </c>
      <c r="D4901">
        <v>2017</v>
      </c>
      <c r="E4901" t="s">
        <v>1746</v>
      </c>
      <c r="F4901" t="s">
        <v>30</v>
      </c>
      <c r="G4901" t="s">
        <v>3151</v>
      </c>
      <c r="H4901" t="s">
        <v>14</v>
      </c>
      <c r="I4901" t="s">
        <v>24</v>
      </c>
      <c r="J4901" t="s">
        <v>3163</v>
      </c>
      <c r="K4901" t="s">
        <v>26</v>
      </c>
      <c r="L4901">
        <v>26.352</v>
      </c>
    </row>
    <row r="4902" spans="1:12" x14ac:dyDescent="0.3">
      <c r="A4902" t="s">
        <v>6138</v>
      </c>
      <c r="B4902">
        <v>17</v>
      </c>
      <c r="C4902">
        <v>12</v>
      </c>
      <c r="D4902">
        <v>2018</v>
      </c>
      <c r="E4902" t="s">
        <v>581</v>
      </c>
      <c r="F4902" t="s">
        <v>30</v>
      </c>
      <c r="G4902" t="s">
        <v>720</v>
      </c>
      <c r="H4902" t="s">
        <v>23</v>
      </c>
      <c r="I4902" t="s">
        <v>24</v>
      </c>
      <c r="J4902" t="s">
        <v>2291</v>
      </c>
      <c r="K4902" t="s">
        <v>26</v>
      </c>
      <c r="L4902">
        <v>481.32</v>
      </c>
    </row>
    <row r="4903" spans="1:12" x14ac:dyDescent="0.3">
      <c r="A4903" t="s">
        <v>6138</v>
      </c>
      <c r="B4903">
        <v>17</v>
      </c>
      <c r="C4903">
        <v>12</v>
      </c>
      <c r="D4903">
        <v>2018</v>
      </c>
      <c r="E4903" t="s">
        <v>581</v>
      </c>
      <c r="F4903" t="s">
        <v>30</v>
      </c>
      <c r="G4903" t="s">
        <v>720</v>
      </c>
      <c r="H4903" t="s">
        <v>23</v>
      </c>
      <c r="I4903" t="s">
        <v>24</v>
      </c>
      <c r="J4903" t="s">
        <v>4247</v>
      </c>
      <c r="K4903" t="s">
        <v>26</v>
      </c>
      <c r="L4903">
        <v>13.98</v>
      </c>
    </row>
    <row r="4904" spans="1:12" x14ac:dyDescent="0.3">
      <c r="A4904" t="s">
        <v>6139</v>
      </c>
      <c r="B4904">
        <v>7</v>
      </c>
      <c r="C4904">
        <v>3</v>
      </c>
      <c r="D4904">
        <v>2018</v>
      </c>
      <c r="E4904" t="s">
        <v>2850</v>
      </c>
      <c r="F4904" t="s">
        <v>30</v>
      </c>
      <c r="G4904" t="s">
        <v>804</v>
      </c>
      <c r="H4904" t="s">
        <v>14</v>
      </c>
      <c r="I4904" t="s">
        <v>90</v>
      </c>
      <c r="J4904" t="s">
        <v>2395</v>
      </c>
      <c r="K4904" t="s">
        <v>26</v>
      </c>
      <c r="L4904">
        <v>25.92</v>
      </c>
    </row>
    <row r="4905" spans="1:12" x14ac:dyDescent="0.3">
      <c r="A4905" t="s">
        <v>6139</v>
      </c>
      <c r="B4905">
        <v>7</v>
      </c>
      <c r="C4905">
        <v>3</v>
      </c>
      <c r="D4905">
        <v>2018</v>
      </c>
      <c r="E4905" t="s">
        <v>2850</v>
      </c>
      <c r="F4905" t="s">
        <v>30</v>
      </c>
      <c r="G4905" t="s">
        <v>804</v>
      </c>
      <c r="H4905" t="s">
        <v>14</v>
      </c>
      <c r="I4905" t="s">
        <v>90</v>
      </c>
      <c r="J4905" t="s">
        <v>1656</v>
      </c>
      <c r="K4905" t="s">
        <v>26</v>
      </c>
      <c r="L4905">
        <v>91.59</v>
      </c>
    </row>
    <row r="4906" spans="1:12" x14ac:dyDescent="0.3">
      <c r="A4906" t="s">
        <v>6140</v>
      </c>
      <c r="B4906">
        <v>1</v>
      </c>
      <c r="C4906">
        <v>12</v>
      </c>
      <c r="D4906">
        <v>2015</v>
      </c>
      <c r="E4906" t="s">
        <v>3021</v>
      </c>
      <c r="F4906" t="s">
        <v>12</v>
      </c>
      <c r="G4906" t="s">
        <v>1290</v>
      </c>
      <c r="H4906" t="s">
        <v>23</v>
      </c>
      <c r="I4906" t="s">
        <v>61</v>
      </c>
      <c r="J4906" t="s">
        <v>1804</v>
      </c>
      <c r="K4906" t="s">
        <v>17</v>
      </c>
      <c r="L4906">
        <v>674.05799999999999</v>
      </c>
    </row>
    <row r="4907" spans="1:12" x14ac:dyDescent="0.3">
      <c r="A4907" t="s">
        <v>6141</v>
      </c>
      <c r="B4907">
        <v>14</v>
      </c>
      <c r="C4907">
        <v>10</v>
      </c>
      <c r="D4907">
        <v>2015</v>
      </c>
      <c r="E4907" t="s">
        <v>245</v>
      </c>
      <c r="F4907" t="s">
        <v>12</v>
      </c>
      <c r="G4907" t="s">
        <v>3438</v>
      </c>
      <c r="H4907" t="s">
        <v>23</v>
      </c>
      <c r="I4907" t="s">
        <v>90</v>
      </c>
      <c r="J4907" t="s">
        <v>5187</v>
      </c>
      <c r="K4907" t="s">
        <v>26</v>
      </c>
      <c r="L4907">
        <v>22.92</v>
      </c>
    </row>
    <row r="4908" spans="1:12" x14ac:dyDescent="0.3">
      <c r="A4908" t="s">
        <v>6141</v>
      </c>
      <c r="B4908">
        <v>14</v>
      </c>
      <c r="C4908">
        <v>10</v>
      </c>
      <c r="D4908">
        <v>2015</v>
      </c>
      <c r="E4908" t="s">
        <v>245</v>
      </c>
      <c r="F4908" t="s">
        <v>12</v>
      </c>
      <c r="G4908" t="s">
        <v>3438</v>
      </c>
      <c r="H4908" t="s">
        <v>23</v>
      </c>
      <c r="I4908" t="s">
        <v>90</v>
      </c>
      <c r="J4908" t="s">
        <v>1131</v>
      </c>
      <c r="K4908" t="s">
        <v>26</v>
      </c>
      <c r="L4908">
        <v>269.89999999999998</v>
      </c>
    </row>
    <row r="4909" spans="1:12" x14ac:dyDescent="0.3">
      <c r="A4909" t="s">
        <v>6143</v>
      </c>
      <c r="B4909">
        <v>18</v>
      </c>
      <c r="C4909">
        <v>11</v>
      </c>
      <c r="D4909">
        <v>2015</v>
      </c>
      <c r="E4909" t="s">
        <v>3169</v>
      </c>
      <c r="F4909" t="s">
        <v>12</v>
      </c>
      <c r="G4909" t="s">
        <v>4517</v>
      </c>
      <c r="H4909" t="s">
        <v>14</v>
      </c>
      <c r="I4909" t="s">
        <v>90</v>
      </c>
      <c r="J4909" t="s">
        <v>3626</v>
      </c>
      <c r="K4909" t="s">
        <v>26</v>
      </c>
      <c r="L4909">
        <v>11.808</v>
      </c>
    </row>
    <row r="4910" spans="1:12" x14ac:dyDescent="0.3">
      <c r="A4910" t="s">
        <v>6143</v>
      </c>
      <c r="B4910">
        <v>18</v>
      </c>
      <c r="C4910">
        <v>11</v>
      </c>
      <c r="D4910">
        <v>2015</v>
      </c>
      <c r="E4910" t="s">
        <v>3169</v>
      </c>
      <c r="F4910" t="s">
        <v>12</v>
      </c>
      <c r="G4910" t="s">
        <v>4517</v>
      </c>
      <c r="H4910" t="s">
        <v>14</v>
      </c>
      <c r="I4910" t="s">
        <v>90</v>
      </c>
      <c r="J4910" t="s">
        <v>6144</v>
      </c>
      <c r="K4910" t="s">
        <v>41</v>
      </c>
      <c r="L4910">
        <v>9.5879999999999992</v>
      </c>
    </row>
    <row r="4911" spans="1:12" x14ac:dyDescent="0.3">
      <c r="A4911" t="s">
        <v>6145</v>
      </c>
      <c r="B4911">
        <v>14</v>
      </c>
      <c r="C4911">
        <v>1</v>
      </c>
      <c r="D4911">
        <v>2018</v>
      </c>
      <c r="E4911" t="s">
        <v>4545</v>
      </c>
      <c r="F4911" t="s">
        <v>30</v>
      </c>
      <c r="G4911" t="s">
        <v>37</v>
      </c>
      <c r="H4911" t="s">
        <v>14</v>
      </c>
      <c r="I4911" t="s">
        <v>15</v>
      </c>
      <c r="J4911" t="s">
        <v>1683</v>
      </c>
      <c r="K4911" t="s">
        <v>26</v>
      </c>
      <c r="L4911">
        <v>18.335999999999999</v>
      </c>
    </row>
    <row r="4912" spans="1:12" x14ac:dyDescent="0.3">
      <c r="A4912" t="s">
        <v>6145</v>
      </c>
      <c r="B4912">
        <v>14</v>
      </c>
      <c r="C4912">
        <v>1</v>
      </c>
      <c r="D4912">
        <v>2018</v>
      </c>
      <c r="E4912" t="s">
        <v>4545</v>
      </c>
      <c r="F4912" t="s">
        <v>30</v>
      </c>
      <c r="G4912" t="s">
        <v>37</v>
      </c>
      <c r="H4912" t="s">
        <v>14</v>
      </c>
      <c r="I4912" t="s">
        <v>15</v>
      </c>
      <c r="J4912" t="s">
        <v>2083</v>
      </c>
      <c r="K4912" t="s">
        <v>26</v>
      </c>
      <c r="L4912">
        <v>36.287999999999997</v>
      </c>
    </row>
    <row r="4913" spans="1:12" x14ac:dyDescent="0.3">
      <c r="A4913" t="s">
        <v>6145</v>
      </c>
      <c r="B4913">
        <v>14</v>
      </c>
      <c r="C4913">
        <v>1</v>
      </c>
      <c r="D4913">
        <v>2018</v>
      </c>
      <c r="E4913" t="s">
        <v>4545</v>
      </c>
      <c r="F4913" t="s">
        <v>30</v>
      </c>
      <c r="G4913" t="s">
        <v>37</v>
      </c>
      <c r="H4913" t="s">
        <v>14</v>
      </c>
      <c r="I4913" t="s">
        <v>15</v>
      </c>
      <c r="J4913" t="s">
        <v>1215</v>
      </c>
      <c r="K4913" t="s">
        <v>41</v>
      </c>
      <c r="L4913">
        <v>111.98399999999999</v>
      </c>
    </row>
    <row r="4914" spans="1:12" x14ac:dyDescent="0.3">
      <c r="A4914" t="s">
        <v>6145</v>
      </c>
      <c r="B4914">
        <v>14</v>
      </c>
      <c r="C4914">
        <v>1</v>
      </c>
      <c r="D4914">
        <v>2018</v>
      </c>
      <c r="E4914" t="s">
        <v>4545</v>
      </c>
      <c r="F4914" t="s">
        <v>30</v>
      </c>
      <c r="G4914" t="s">
        <v>37</v>
      </c>
      <c r="H4914" t="s">
        <v>14</v>
      </c>
      <c r="I4914" t="s">
        <v>15</v>
      </c>
      <c r="J4914" t="s">
        <v>4455</v>
      </c>
      <c r="K4914" t="s">
        <v>26</v>
      </c>
      <c r="L4914">
        <v>5.97</v>
      </c>
    </row>
    <row r="4915" spans="1:12" x14ac:dyDescent="0.3">
      <c r="A4915" t="s">
        <v>6145</v>
      </c>
      <c r="B4915">
        <v>14</v>
      </c>
      <c r="C4915">
        <v>1</v>
      </c>
      <c r="D4915">
        <v>2018</v>
      </c>
      <c r="E4915" t="s">
        <v>4545</v>
      </c>
      <c r="F4915" t="s">
        <v>30</v>
      </c>
      <c r="G4915" t="s">
        <v>37</v>
      </c>
      <c r="H4915" t="s">
        <v>14</v>
      </c>
      <c r="I4915" t="s">
        <v>15</v>
      </c>
      <c r="J4915" t="s">
        <v>2398</v>
      </c>
      <c r="K4915" t="s">
        <v>26</v>
      </c>
      <c r="L4915">
        <v>2.508</v>
      </c>
    </row>
    <row r="4916" spans="1:12" x14ac:dyDescent="0.3">
      <c r="A4916" t="s">
        <v>6146</v>
      </c>
      <c r="B4916">
        <v>24</v>
      </c>
      <c r="C4916">
        <v>9</v>
      </c>
      <c r="D4916">
        <v>2016</v>
      </c>
      <c r="E4916" t="s">
        <v>748</v>
      </c>
      <c r="F4916" t="s">
        <v>12</v>
      </c>
      <c r="G4916" t="s">
        <v>1540</v>
      </c>
      <c r="H4916" t="s">
        <v>14</v>
      </c>
      <c r="I4916" t="s">
        <v>24</v>
      </c>
      <c r="J4916" t="s">
        <v>109</v>
      </c>
      <c r="K4916" t="s">
        <v>26</v>
      </c>
      <c r="L4916">
        <v>35.96</v>
      </c>
    </row>
    <row r="4917" spans="1:12" x14ac:dyDescent="0.3">
      <c r="A4917" t="s">
        <v>6146</v>
      </c>
      <c r="B4917">
        <v>24</v>
      </c>
      <c r="C4917">
        <v>9</v>
      </c>
      <c r="D4917">
        <v>2016</v>
      </c>
      <c r="E4917" t="s">
        <v>748</v>
      </c>
      <c r="F4917" t="s">
        <v>12</v>
      </c>
      <c r="G4917" t="s">
        <v>1540</v>
      </c>
      <c r="H4917" t="s">
        <v>14</v>
      </c>
      <c r="I4917" t="s">
        <v>24</v>
      </c>
      <c r="J4917" t="s">
        <v>2365</v>
      </c>
      <c r="K4917" t="s">
        <v>26</v>
      </c>
      <c r="L4917">
        <v>14.952</v>
      </c>
    </row>
    <row r="4918" spans="1:12" x14ac:dyDescent="0.3">
      <c r="A4918" t="s">
        <v>6147</v>
      </c>
      <c r="B4918">
        <v>9</v>
      </c>
      <c r="C4918">
        <v>10</v>
      </c>
      <c r="D4918">
        <v>2018</v>
      </c>
      <c r="E4918" t="s">
        <v>4170</v>
      </c>
      <c r="F4918" t="s">
        <v>12</v>
      </c>
      <c r="G4918" t="s">
        <v>572</v>
      </c>
      <c r="H4918" t="s">
        <v>14</v>
      </c>
      <c r="I4918" t="s">
        <v>61</v>
      </c>
      <c r="J4918" t="s">
        <v>1052</v>
      </c>
      <c r="K4918" t="s">
        <v>26</v>
      </c>
      <c r="L4918">
        <v>67.144000000000005</v>
      </c>
    </row>
    <row r="4919" spans="1:12" x14ac:dyDescent="0.3">
      <c r="A4919" t="s">
        <v>6147</v>
      </c>
      <c r="B4919">
        <v>9</v>
      </c>
      <c r="C4919">
        <v>10</v>
      </c>
      <c r="D4919">
        <v>2018</v>
      </c>
      <c r="E4919" t="s">
        <v>4170</v>
      </c>
      <c r="F4919" t="s">
        <v>12</v>
      </c>
      <c r="G4919" t="s">
        <v>572</v>
      </c>
      <c r="H4919" t="s">
        <v>14</v>
      </c>
      <c r="I4919" t="s">
        <v>61</v>
      </c>
      <c r="J4919" t="s">
        <v>6148</v>
      </c>
      <c r="K4919" t="s">
        <v>17</v>
      </c>
      <c r="L4919">
        <v>254.05799999999999</v>
      </c>
    </row>
    <row r="4920" spans="1:12" x14ac:dyDescent="0.3">
      <c r="A4920" t="s">
        <v>6149</v>
      </c>
      <c r="B4920">
        <v>2</v>
      </c>
      <c r="C4920">
        <v>1</v>
      </c>
      <c r="D4920">
        <v>2017</v>
      </c>
      <c r="E4920" t="s">
        <v>1982</v>
      </c>
      <c r="F4920" t="s">
        <v>30</v>
      </c>
      <c r="G4920" t="s">
        <v>4080</v>
      </c>
      <c r="H4920" t="s">
        <v>23</v>
      </c>
      <c r="I4920" t="s">
        <v>90</v>
      </c>
      <c r="J4920" t="s">
        <v>772</v>
      </c>
      <c r="K4920" t="s">
        <v>17</v>
      </c>
      <c r="L4920">
        <v>173.94</v>
      </c>
    </row>
    <row r="4921" spans="1:12" x14ac:dyDescent="0.3">
      <c r="A4921" t="s">
        <v>6149</v>
      </c>
      <c r="B4921">
        <v>2</v>
      </c>
      <c r="C4921">
        <v>1</v>
      </c>
      <c r="D4921">
        <v>2017</v>
      </c>
      <c r="E4921" t="s">
        <v>1982</v>
      </c>
      <c r="F4921" t="s">
        <v>30</v>
      </c>
      <c r="G4921" t="s">
        <v>4080</v>
      </c>
      <c r="H4921" t="s">
        <v>23</v>
      </c>
      <c r="I4921" t="s">
        <v>90</v>
      </c>
      <c r="J4921" t="s">
        <v>3458</v>
      </c>
      <c r="K4921" t="s">
        <v>41</v>
      </c>
      <c r="L4921">
        <v>231.98</v>
      </c>
    </row>
    <row r="4922" spans="1:12" x14ac:dyDescent="0.3">
      <c r="A4922" t="s">
        <v>6150</v>
      </c>
      <c r="B4922">
        <v>19</v>
      </c>
      <c r="C4922">
        <v>8</v>
      </c>
      <c r="D4922">
        <v>2018</v>
      </c>
      <c r="E4922" t="s">
        <v>1075</v>
      </c>
      <c r="F4922" t="s">
        <v>30</v>
      </c>
      <c r="G4922" t="s">
        <v>4264</v>
      </c>
      <c r="H4922" t="s">
        <v>14</v>
      </c>
      <c r="I4922" t="s">
        <v>61</v>
      </c>
      <c r="J4922" t="s">
        <v>3718</v>
      </c>
      <c r="K4922" t="s">
        <v>26</v>
      </c>
      <c r="L4922">
        <v>2.2959999999999998</v>
      </c>
    </row>
    <row r="4923" spans="1:12" x14ac:dyDescent="0.3">
      <c r="A4923" t="s">
        <v>6151</v>
      </c>
      <c r="B4923">
        <v>25</v>
      </c>
      <c r="C4923">
        <v>12</v>
      </c>
      <c r="D4923">
        <v>2018</v>
      </c>
      <c r="E4923" t="s">
        <v>1031</v>
      </c>
      <c r="F4923" t="s">
        <v>12</v>
      </c>
      <c r="G4923" t="s">
        <v>2643</v>
      </c>
      <c r="H4923" t="s">
        <v>60</v>
      </c>
      <c r="I4923" t="s">
        <v>15</v>
      </c>
      <c r="J4923" t="s">
        <v>6046</v>
      </c>
      <c r="K4923" t="s">
        <v>26</v>
      </c>
      <c r="L4923">
        <v>96.08</v>
      </c>
    </row>
    <row r="4924" spans="1:12" x14ac:dyDescent="0.3">
      <c r="A4924" t="s">
        <v>6151</v>
      </c>
      <c r="B4924">
        <v>25</v>
      </c>
      <c r="C4924">
        <v>12</v>
      </c>
      <c r="D4924">
        <v>2018</v>
      </c>
      <c r="E4924" t="s">
        <v>1031</v>
      </c>
      <c r="F4924" t="s">
        <v>12</v>
      </c>
      <c r="G4924" t="s">
        <v>2643</v>
      </c>
      <c r="H4924" t="s">
        <v>60</v>
      </c>
      <c r="I4924" t="s">
        <v>15</v>
      </c>
      <c r="J4924" t="s">
        <v>2377</v>
      </c>
      <c r="K4924" t="s">
        <v>26</v>
      </c>
      <c r="L4924">
        <v>3.62</v>
      </c>
    </row>
    <row r="4925" spans="1:12" x14ac:dyDescent="0.3">
      <c r="A4925" t="s">
        <v>6151</v>
      </c>
      <c r="B4925">
        <v>25</v>
      </c>
      <c r="C4925">
        <v>12</v>
      </c>
      <c r="D4925">
        <v>2018</v>
      </c>
      <c r="E4925" t="s">
        <v>1031</v>
      </c>
      <c r="F4925" t="s">
        <v>12</v>
      </c>
      <c r="G4925" t="s">
        <v>2643</v>
      </c>
      <c r="H4925" t="s">
        <v>60</v>
      </c>
      <c r="I4925" t="s">
        <v>15</v>
      </c>
      <c r="J4925" t="s">
        <v>2690</v>
      </c>
      <c r="K4925" t="s">
        <v>26</v>
      </c>
      <c r="L4925">
        <v>629.1</v>
      </c>
    </row>
    <row r="4926" spans="1:12" x14ac:dyDescent="0.3">
      <c r="A4926" t="s">
        <v>6151</v>
      </c>
      <c r="B4926">
        <v>25</v>
      </c>
      <c r="C4926">
        <v>12</v>
      </c>
      <c r="D4926">
        <v>2018</v>
      </c>
      <c r="E4926" t="s">
        <v>1031</v>
      </c>
      <c r="F4926" t="s">
        <v>12</v>
      </c>
      <c r="G4926" t="s">
        <v>2643</v>
      </c>
      <c r="H4926" t="s">
        <v>60</v>
      </c>
      <c r="I4926" t="s">
        <v>15</v>
      </c>
      <c r="J4926" t="s">
        <v>4463</v>
      </c>
      <c r="K4926" t="s">
        <v>41</v>
      </c>
      <c r="L4926">
        <v>90.48</v>
      </c>
    </row>
    <row r="4927" spans="1:12" x14ac:dyDescent="0.3">
      <c r="A4927" t="s">
        <v>6152</v>
      </c>
      <c r="B4927">
        <v>10</v>
      </c>
      <c r="C4927">
        <v>9</v>
      </c>
      <c r="D4927">
        <v>2018</v>
      </c>
      <c r="E4927" t="s">
        <v>2590</v>
      </c>
      <c r="F4927" t="s">
        <v>119</v>
      </c>
      <c r="G4927" t="s">
        <v>6153</v>
      </c>
      <c r="H4927" t="s">
        <v>23</v>
      </c>
      <c r="I4927" t="s">
        <v>90</v>
      </c>
      <c r="J4927" t="s">
        <v>4699</v>
      </c>
      <c r="K4927" t="s">
        <v>26</v>
      </c>
      <c r="L4927">
        <v>14.88</v>
      </c>
    </row>
    <row r="4928" spans="1:12" x14ac:dyDescent="0.3">
      <c r="A4928" t="s">
        <v>6154</v>
      </c>
      <c r="B4928">
        <v>19</v>
      </c>
      <c r="C4928">
        <v>10</v>
      </c>
      <c r="D4928">
        <v>2018</v>
      </c>
      <c r="E4928" t="s">
        <v>114</v>
      </c>
      <c r="F4928" t="s">
        <v>30</v>
      </c>
      <c r="G4928" t="s">
        <v>2337</v>
      </c>
      <c r="H4928" t="s">
        <v>14</v>
      </c>
      <c r="I4928" t="s">
        <v>61</v>
      </c>
      <c r="J4928" t="s">
        <v>2857</v>
      </c>
      <c r="K4928" t="s">
        <v>17</v>
      </c>
      <c r="L4928">
        <v>91.275000000000006</v>
      </c>
    </row>
    <row r="4929" spans="1:12" x14ac:dyDescent="0.3">
      <c r="A4929" t="s">
        <v>6155</v>
      </c>
      <c r="B4929">
        <v>1</v>
      </c>
      <c r="C4929">
        <v>12</v>
      </c>
      <c r="D4929">
        <v>2018</v>
      </c>
      <c r="E4929" t="s">
        <v>4286</v>
      </c>
      <c r="F4929" t="s">
        <v>30</v>
      </c>
      <c r="G4929" t="s">
        <v>373</v>
      </c>
      <c r="H4929" t="s">
        <v>60</v>
      </c>
      <c r="I4929" t="s">
        <v>90</v>
      </c>
      <c r="J4929" t="s">
        <v>3667</v>
      </c>
      <c r="K4929" t="s">
        <v>26</v>
      </c>
      <c r="L4929">
        <v>19.440000000000001</v>
      </c>
    </row>
    <row r="4930" spans="1:12" x14ac:dyDescent="0.3">
      <c r="A4930" t="s">
        <v>6155</v>
      </c>
      <c r="B4930">
        <v>1</v>
      </c>
      <c r="C4930">
        <v>12</v>
      </c>
      <c r="D4930">
        <v>2018</v>
      </c>
      <c r="E4930" t="s">
        <v>4286</v>
      </c>
      <c r="F4930" t="s">
        <v>30</v>
      </c>
      <c r="G4930" t="s">
        <v>373</v>
      </c>
      <c r="H4930" t="s">
        <v>60</v>
      </c>
      <c r="I4930" t="s">
        <v>90</v>
      </c>
      <c r="J4930" t="s">
        <v>3621</v>
      </c>
      <c r="K4930" t="s">
        <v>17</v>
      </c>
      <c r="L4930">
        <v>897.15</v>
      </c>
    </row>
    <row r="4931" spans="1:12" x14ac:dyDescent="0.3">
      <c r="A4931" t="s">
        <v>6156</v>
      </c>
      <c r="B4931">
        <v>2</v>
      </c>
      <c r="C4931">
        <v>9</v>
      </c>
      <c r="D4931">
        <v>2015</v>
      </c>
      <c r="E4931" t="s">
        <v>6157</v>
      </c>
      <c r="F4931" t="s">
        <v>119</v>
      </c>
      <c r="G4931" t="s">
        <v>298</v>
      </c>
      <c r="H4931" t="s">
        <v>14</v>
      </c>
      <c r="I4931" t="s">
        <v>90</v>
      </c>
      <c r="J4931" t="s">
        <v>946</v>
      </c>
      <c r="K4931" t="s">
        <v>26</v>
      </c>
      <c r="L4931">
        <v>57.75</v>
      </c>
    </row>
    <row r="4932" spans="1:12" x14ac:dyDescent="0.3">
      <c r="A4932" t="s">
        <v>6156</v>
      </c>
      <c r="B4932">
        <v>2</v>
      </c>
      <c r="C4932">
        <v>9</v>
      </c>
      <c r="D4932">
        <v>2015</v>
      </c>
      <c r="E4932" t="s">
        <v>6157</v>
      </c>
      <c r="F4932" t="s">
        <v>119</v>
      </c>
      <c r="G4932" t="s">
        <v>298</v>
      </c>
      <c r="H4932" t="s">
        <v>14</v>
      </c>
      <c r="I4932" t="s">
        <v>90</v>
      </c>
      <c r="J4932" t="s">
        <v>2409</v>
      </c>
      <c r="K4932" t="s">
        <v>26</v>
      </c>
      <c r="L4932">
        <v>14.94</v>
      </c>
    </row>
    <row r="4933" spans="1:12" x14ac:dyDescent="0.3">
      <c r="A4933" t="s">
        <v>6158</v>
      </c>
      <c r="B4933">
        <v>25</v>
      </c>
      <c r="C4933">
        <v>3</v>
      </c>
      <c r="D4933">
        <v>2018</v>
      </c>
      <c r="E4933" t="s">
        <v>5086</v>
      </c>
      <c r="F4933" t="s">
        <v>30</v>
      </c>
      <c r="G4933" t="s">
        <v>3372</v>
      </c>
      <c r="H4933" t="s">
        <v>23</v>
      </c>
      <c r="I4933" t="s">
        <v>24</v>
      </c>
      <c r="J4933" t="s">
        <v>3605</v>
      </c>
      <c r="K4933" t="s">
        <v>26</v>
      </c>
      <c r="L4933">
        <v>23.1</v>
      </c>
    </row>
    <row r="4934" spans="1:12" x14ac:dyDescent="0.3">
      <c r="A4934" t="s">
        <v>6159</v>
      </c>
      <c r="B4934">
        <v>28</v>
      </c>
      <c r="C4934">
        <v>9</v>
      </c>
      <c r="D4934">
        <v>2016</v>
      </c>
      <c r="E4934" t="s">
        <v>1533</v>
      </c>
      <c r="F4934" t="s">
        <v>30</v>
      </c>
      <c r="G4934" t="s">
        <v>1448</v>
      </c>
      <c r="H4934" t="s">
        <v>14</v>
      </c>
      <c r="I4934" t="s">
        <v>24</v>
      </c>
      <c r="J4934" t="s">
        <v>4268</v>
      </c>
      <c r="K4934" t="s">
        <v>26</v>
      </c>
      <c r="L4934">
        <v>12.536</v>
      </c>
    </row>
    <row r="4935" spans="1:12" x14ac:dyDescent="0.3">
      <c r="A4935" t="s">
        <v>6159</v>
      </c>
      <c r="B4935">
        <v>28</v>
      </c>
      <c r="C4935">
        <v>9</v>
      </c>
      <c r="D4935">
        <v>2016</v>
      </c>
      <c r="E4935" t="s">
        <v>1533</v>
      </c>
      <c r="F4935" t="s">
        <v>30</v>
      </c>
      <c r="G4935" t="s">
        <v>1448</v>
      </c>
      <c r="H4935" t="s">
        <v>14</v>
      </c>
      <c r="I4935" t="s">
        <v>24</v>
      </c>
      <c r="J4935" t="s">
        <v>2209</v>
      </c>
      <c r="K4935" t="s">
        <v>26</v>
      </c>
      <c r="L4935">
        <v>1.08</v>
      </c>
    </row>
    <row r="4936" spans="1:12" x14ac:dyDescent="0.3">
      <c r="A4936" t="s">
        <v>6159</v>
      </c>
      <c r="B4936">
        <v>28</v>
      </c>
      <c r="C4936">
        <v>9</v>
      </c>
      <c r="D4936">
        <v>2016</v>
      </c>
      <c r="E4936" t="s">
        <v>1533</v>
      </c>
      <c r="F4936" t="s">
        <v>30</v>
      </c>
      <c r="G4936" t="s">
        <v>1448</v>
      </c>
      <c r="H4936" t="s">
        <v>14</v>
      </c>
      <c r="I4936" t="s">
        <v>24</v>
      </c>
      <c r="J4936" t="s">
        <v>3023</v>
      </c>
      <c r="K4936" t="s">
        <v>26</v>
      </c>
      <c r="L4936">
        <v>4.5119999999999996</v>
      </c>
    </row>
    <row r="4937" spans="1:12" x14ac:dyDescent="0.3">
      <c r="A4937" t="s">
        <v>6160</v>
      </c>
      <c r="B4937">
        <v>15</v>
      </c>
      <c r="C4937">
        <v>3</v>
      </c>
      <c r="D4937">
        <v>2016</v>
      </c>
      <c r="E4937" t="s">
        <v>6161</v>
      </c>
      <c r="F4937" t="s">
        <v>30</v>
      </c>
      <c r="G4937" t="s">
        <v>6162</v>
      </c>
      <c r="H4937" t="s">
        <v>23</v>
      </c>
      <c r="I4937" t="s">
        <v>24</v>
      </c>
      <c r="J4937" t="s">
        <v>6163</v>
      </c>
      <c r="K4937" t="s">
        <v>41</v>
      </c>
      <c r="L4937">
        <v>16.776</v>
      </c>
    </row>
    <row r="4938" spans="1:12" x14ac:dyDescent="0.3">
      <c r="A4938" t="s">
        <v>6164</v>
      </c>
      <c r="B4938">
        <v>6</v>
      </c>
      <c r="C4938">
        <v>1</v>
      </c>
      <c r="D4938">
        <v>2018</v>
      </c>
      <c r="E4938" t="s">
        <v>3850</v>
      </c>
      <c r="F4938" t="s">
        <v>30</v>
      </c>
      <c r="G4938" t="s">
        <v>3204</v>
      </c>
      <c r="H4938" t="s">
        <v>60</v>
      </c>
      <c r="I4938" t="s">
        <v>15</v>
      </c>
      <c r="J4938" t="s">
        <v>1546</v>
      </c>
      <c r="K4938" t="s">
        <v>26</v>
      </c>
      <c r="L4938">
        <v>33.74</v>
      </c>
    </row>
    <row r="4939" spans="1:12" x14ac:dyDescent="0.3">
      <c r="A4939" t="s">
        <v>6165</v>
      </c>
      <c r="B4939">
        <v>13</v>
      </c>
      <c r="C4939">
        <v>1</v>
      </c>
      <c r="D4939">
        <v>2015</v>
      </c>
      <c r="E4939" t="s">
        <v>2202</v>
      </c>
      <c r="F4939" t="s">
        <v>30</v>
      </c>
      <c r="G4939" t="s">
        <v>1298</v>
      </c>
      <c r="H4939" t="s">
        <v>14</v>
      </c>
      <c r="I4939" t="s">
        <v>24</v>
      </c>
      <c r="J4939" t="s">
        <v>3831</v>
      </c>
      <c r="K4939" t="s">
        <v>26</v>
      </c>
      <c r="L4939">
        <v>1325.85</v>
      </c>
    </row>
    <row r="4940" spans="1:12" x14ac:dyDescent="0.3">
      <c r="A4940" t="s">
        <v>6165</v>
      </c>
      <c r="B4940">
        <v>13</v>
      </c>
      <c r="C4940">
        <v>1</v>
      </c>
      <c r="D4940">
        <v>2015</v>
      </c>
      <c r="E4940" t="s">
        <v>2202</v>
      </c>
      <c r="F4940" t="s">
        <v>30</v>
      </c>
      <c r="G4940" t="s">
        <v>1298</v>
      </c>
      <c r="H4940" t="s">
        <v>14</v>
      </c>
      <c r="I4940" t="s">
        <v>24</v>
      </c>
      <c r="J4940" t="s">
        <v>3737</v>
      </c>
      <c r="K4940" t="s">
        <v>17</v>
      </c>
      <c r="L4940">
        <v>333.99900000000002</v>
      </c>
    </row>
    <row r="4941" spans="1:12" x14ac:dyDescent="0.3">
      <c r="A4941" t="s">
        <v>6165</v>
      </c>
      <c r="B4941">
        <v>13</v>
      </c>
      <c r="C4941">
        <v>1</v>
      </c>
      <c r="D4941">
        <v>2015</v>
      </c>
      <c r="E4941" t="s">
        <v>2202</v>
      </c>
      <c r="F4941" t="s">
        <v>30</v>
      </c>
      <c r="G4941" t="s">
        <v>1298</v>
      </c>
      <c r="H4941" t="s">
        <v>14</v>
      </c>
      <c r="I4941" t="s">
        <v>24</v>
      </c>
      <c r="J4941" t="s">
        <v>550</v>
      </c>
      <c r="K4941" t="s">
        <v>26</v>
      </c>
      <c r="L4941">
        <v>19.899999999999999</v>
      </c>
    </row>
    <row r="4942" spans="1:12" x14ac:dyDescent="0.3">
      <c r="A4942" t="s">
        <v>6166</v>
      </c>
      <c r="B4942">
        <v>6</v>
      </c>
      <c r="C4942">
        <v>2</v>
      </c>
      <c r="D4942">
        <v>2016</v>
      </c>
      <c r="E4942" t="s">
        <v>602</v>
      </c>
      <c r="F4942" t="s">
        <v>30</v>
      </c>
      <c r="G4942" t="s">
        <v>3907</v>
      </c>
      <c r="H4942" t="s">
        <v>14</v>
      </c>
      <c r="I4942" t="s">
        <v>90</v>
      </c>
      <c r="J4942" t="s">
        <v>2635</v>
      </c>
      <c r="K4942" t="s">
        <v>17</v>
      </c>
      <c r="L4942">
        <v>1268.82</v>
      </c>
    </row>
    <row r="4943" spans="1:12" x14ac:dyDescent="0.3">
      <c r="A4943" t="s">
        <v>6166</v>
      </c>
      <c r="B4943">
        <v>6</v>
      </c>
      <c r="C4943">
        <v>2</v>
      </c>
      <c r="D4943">
        <v>2016</v>
      </c>
      <c r="E4943" t="s">
        <v>602</v>
      </c>
      <c r="F4943" t="s">
        <v>30</v>
      </c>
      <c r="G4943" t="s">
        <v>3907</v>
      </c>
      <c r="H4943" t="s">
        <v>14</v>
      </c>
      <c r="I4943" t="s">
        <v>90</v>
      </c>
      <c r="J4943" t="s">
        <v>5071</v>
      </c>
      <c r="K4943" t="s">
        <v>17</v>
      </c>
      <c r="L4943">
        <v>283.92</v>
      </c>
    </row>
    <row r="4944" spans="1:12" x14ac:dyDescent="0.3">
      <c r="A4944" t="s">
        <v>6166</v>
      </c>
      <c r="B4944">
        <v>6</v>
      </c>
      <c r="C4944">
        <v>2</v>
      </c>
      <c r="D4944">
        <v>2016</v>
      </c>
      <c r="E4944" t="s">
        <v>602</v>
      </c>
      <c r="F4944" t="s">
        <v>30</v>
      </c>
      <c r="G4944" t="s">
        <v>3907</v>
      </c>
      <c r="H4944" t="s">
        <v>14</v>
      </c>
      <c r="I4944" t="s">
        <v>90</v>
      </c>
      <c r="J4944" t="s">
        <v>2604</v>
      </c>
      <c r="K4944" t="s">
        <v>26</v>
      </c>
      <c r="L4944">
        <v>5.68</v>
      </c>
    </row>
    <row r="4945" spans="1:12" x14ac:dyDescent="0.3">
      <c r="A4945" t="s">
        <v>6167</v>
      </c>
      <c r="B4945">
        <v>21</v>
      </c>
      <c r="C4945">
        <v>12</v>
      </c>
      <c r="D4945">
        <v>2018</v>
      </c>
      <c r="E4945" t="s">
        <v>418</v>
      </c>
      <c r="F4945" t="s">
        <v>30</v>
      </c>
      <c r="G4945" t="s">
        <v>2750</v>
      </c>
      <c r="H4945" t="s">
        <v>14</v>
      </c>
      <c r="I4945" t="s">
        <v>61</v>
      </c>
      <c r="J4945" t="s">
        <v>1282</v>
      </c>
      <c r="K4945" t="s">
        <v>26</v>
      </c>
      <c r="L4945">
        <v>375.34</v>
      </c>
    </row>
    <row r="4946" spans="1:12" x14ac:dyDescent="0.3">
      <c r="A4946" t="s">
        <v>6168</v>
      </c>
      <c r="B4946">
        <v>5</v>
      </c>
      <c r="C4946">
        <v>9</v>
      </c>
      <c r="D4946">
        <v>2017</v>
      </c>
      <c r="E4946" t="s">
        <v>301</v>
      </c>
      <c r="F4946" t="s">
        <v>119</v>
      </c>
      <c r="G4946" t="s">
        <v>596</v>
      </c>
      <c r="H4946" t="s">
        <v>14</v>
      </c>
      <c r="I4946" t="s">
        <v>24</v>
      </c>
      <c r="J4946" t="s">
        <v>6046</v>
      </c>
      <c r="K4946" t="s">
        <v>26</v>
      </c>
      <c r="L4946">
        <v>96.08</v>
      </c>
    </row>
    <row r="4947" spans="1:12" x14ac:dyDescent="0.3">
      <c r="A4947" t="s">
        <v>6168</v>
      </c>
      <c r="B4947">
        <v>5</v>
      </c>
      <c r="C4947">
        <v>9</v>
      </c>
      <c r="D4947">
        <v>2017</v>
      </c>
      <c r="E4947" t="s">
        <v>301</v>
      </c>
      <c r="F4947" t="s">
        <v>119</v>
      </c>
      <c r="G4947" t="s">
        <v>596</v>
      </c>
      <c r="H4947" t="s">
        <v>14</v>
      </c>
      <c r="I4947" t="s">
        <v>24</v>
      </c>
      <c r="J4947" t="s">
        <v>991</v>
      </c>
      <c r="K4947" t="s">
        <v>26</v>
      </c>
      <c r="L4947">
        <v>11.68</v>
      </c>
    </row>
    <row r="4948" spans="1:12" x14ac:dyDescent="0.3">
      <c r="A4948" t="s">
        <v>6168</v>
      </c>
      <c r="B4948">
        <v>5</v>
      </c>
      <c r="C4948">
        <v>9</v>
      </c>
      <c r="D4948">
        <v>2017</v>
      </c>
      <c r="E4948" t="s">
        <v>301</v>
      </c>
      <c r="F4948" t="s">
        <v>119</v>
      </c>
      <c r="G4948" t="s">
        <v>596</v>
      </c>
      <c r="H4948" t="s">
        <v>14</v>
      </c>
      <c r="I4948" t="s">
        <v>24</v>
      </c>
      <c r="J4948" t="s">
        <v>175</v>
      </c>
      <c r="K4948" t="s">
        <v>26</v>
      </c>
      <c r="L4948">
        <v>4.3600000000000003</v>
      </c>
    </row>
    <row r="4949" spans="1:12" x14ac:dyDescent="0.3">
      <c r="A4949" t="s">
        <v>6169</v>
      </c>
      <c r="B4949">
        <v>4</v>
      </c>
      <c r="C4949">
        <v>10</v>
      </c>
      <c r="D4949">
        <v>2015</v>
      </c>
      <c r="E4949" t="s">
        <v>6126</v>
      </c>
      <c r="F4949" t="s">
        <v>30</v>
      </c>
      <c r="G4949" t="s">
        <v>3699</v>
      </c>
      <c r="H4949" t="s">
        <v>14</v>
      </c>
      <c r="I4949" t="s">
        <v>24</v>
      </c>
      <c r="J4949" t="s">
        <v>459</v>
      </c>
      <c r="K4949" t="s">
        <v>26</v>
      </c>
      <c r="L4949">
        <v>29.24</v>
      </c>
    </row>
    <row r="4950" spans="1:12" x14ac:dyDescent="0.3">
      <c r="A4950" t="s">
        <v>6170</v>
      </c>
      <c r="B4950">
        <v>27</v>
      </c>
      <c r="C4950">
        <v>11</v>
      </c>
      <c r="D4950">
        <v>2018</v>
      </c>
      <c r="E4950" t="s">
        <v>2022</v>
      </c>
      <c r="F4950" t="s">
        <v>30</v>
      </c>
      <c r="G4950" t="s">
        <v>1367</v>
      </c>
      <c r="H4950" t="s">
        <v>14</v>
      </c>
      <c r="I4950" t="s">
        <v>24</v>
      </c>
      <c r="J4950" t="s">
        <v>1541</v>
      </c>
      <c r="K4950" t="s">
        <v>26</v>
      </c>
      <c r="L4950">
        <v>117.488</v>
      </c>
    </row>
    <row r="4951" spans="1:12" x14ac:dyDescent="0.3">
      <c r="A4951" t="s">
        <v>6170</v>
      </c>
      <c r="B4951">
        <v>27</v>
      </c>
      <c r="C4951">
        <v>11</v>
      </c>
      <c r="D4951">
        <v>2018</v>
      </c>
      <c r="E4951" t="s">
        <v>2022</v>
      </c>
      <c r="F4951" t="s">
        <v>30</v>
      </c>
      <c r="G4951" t="s">
        <v>1367</v>
      </c>
      <c r="H4951" t="s">
        <v>14</v>
      </c>
      <c r="I4951" t="s">
        <v>24</v>
      </c>
      <c r="J4951" t="s">
        <v>1550</v>
      </c>
      <c r="K4951" t="s">
        <v>17</v>
      </c>
      <c r="L4951">
        <v>18.84</v>
      </c>
    </row>
    <row r="4952" spans="1:12" x14ac:dyDescent="0.3">
      <c r="A4952" t="s">
        <v>6171</v>
      </c>
      <c r="B4952">
        <v>28</v>
      </c>
      <c r="C4952">
        <v>10</v>
      </c>
      <c r="D4952">
        <v>2017</v>
      </c>
      <c r="E4952" t="s">
        <v>615</v>
      </c>
      <c r="F4952" t="s">
        <v>12</v>
      </c>
      <c r="G4952" t="s">
        <v>4581</v>
      </c>
      <c r="H4952" t="s">
        <v>14</v>
      </c>
      <c r="I4952" t="s">
        <v>90</v>
      </c>
      <c r="J4952" t="s">
        <v>482</v>
      </c>
      <c r="K4952" t="s">
        <v>26</v>
      </c>
      <c r="L4952">
        <v>12.42</v>
      </c>
    </row>
    <row r="4953" spans="1:12" x14ac:dyDescent="0.3">
      <c r="A4953" t="s">
        <v>6172</v>
      </c>
      <c r="B4953">
        <v>9</v>
      </c>
      <c r="C4953">
        <v>6</v>
      </c>
      <c r="D4953">
        <v>2016</v>
      </c>
      <c r="E4953" t="s">
        <v>2325</v>
      </c>
      <c r="F4953" t="s">
        <v>30</v>
      </c>
      <c r="G4953" t="s">
        <v>5376</v>
      </c>
      <c r="H4953" t="s">
        <v>14</v>
      </c>
      <c r="I4953" t="s">
        <v>61</v>
      </c>
      <c r="J4953" t="s">
        <v>277</v>
      </c>
      <c r="K4953" t="s">
        <v>26</v>
      </c>
      <c r="L4953">
        <v>12.96</v>
      </c>
    </row>
    <row r="4954" spans="1:12" x14ac:dyDescent="0.3">
      <c r="A4954" t="s">
        <v>6173</v>
      </c>
      <c r="B4954">
        <v>8</v>
      </c>
      <c r="C4954">
        <v>12</v>
      </c>
      <c r="D4954">
        <v>2018</v>
      </c>
      <c r="E4954" t="s">
        <v>1036</v>
      </c>
      <c r="F4954" t="s">
        <v>12</v>
      </c>
      <c r="G4954" t="s">
        <v>792</v>
      </c>
      <c r="H4954" t="s">
        <v>23</v>
      </c>
      <c r="I4954" t="s">
        <v>24</v>
      </c>
      <c r="J4954" t="s">
        <v>6174</v>
      </c>
      <c r="K4954" t="s">
        <v>26</v>
      </c>
      <c r="L4954">
        <v>69.48</v>
      </c>
    </row>
    <row r="4955" spans="1:12" x14ac:dyDescent="0.3">
      <c r="A4955" t="s">
        <v>6175</v>
      </c>
      <c r="B4955">
        <v>16</v>
      </c>
      <c r="C4955">
        <v>3</v>
      </c>
      <c r="D4955">
        <v>2016</v>
      </c>
      <c r="E4955" t="s">
        <v>1890</v>
      </c>
      <c r="F4955" t="s">
        <v>30</v>
      </c>
      <c r="G4955" t="s">
        <v>603</v>
      </c>
      <c r="H4955" t="s">
        <v>23</v>
      </c>
      <c r="I4955" t="s">
        <v>90</v>
      </c>
      <c r="J4955" t="s">
        <v>4059</v>
      </c>
      <c r="K4955" t="s">
        <v>41</v>
      </c>
      <c r="L4955">
        <v>85.9</v>
      </c>
    </row>
    <row r="4956" spans="1:12" x14ac:dyDescent="0.3">
      <c r="A4956" t="s">
        <v>6176</v>
      </c>
      <c r="B4956">
        <v>9</v>
      </c>
      <c r="C4956">
        <v>6</v>
      </c>
      <c r="D4956">
        <v>2015</v>
      </c>
      <c r="E4956" t="s">
        <v>1222</v>
      </c>
      <c r="F4956" t="s">
        <v>12</v>
      </c>
      <c r="G4956" t="s">
        <v>817</v>
      </c>
      <c r="H4956" t="s">
        <v>23</v>
      </c>
      <c r="I4956" t="s">
        <v>24</v>
      </c>
      <c r="J4956" t="s">
        <v>1961</v>
      </c>
      <c r="K4956" t="s">
        <v>26</v>
      </c>
      <c r="L4956">
        <v>18.059999999999999</v>
      </c>
    </row>
    <row r="4957" spans="1:12" x14ac:dyDescent="0.3">
      <c r="A4957" t="s">
        <v>6176</v>
      </c>
      <c r="B4957">
        <v>9</v>
      </c>
      <c r="C4957">
        <v>6</v>
      </c>
      <c r="D4957">
        <v>2015</v>
      </c>
      <c r="E4957" t="s">
        <v>1222</v>
      </c>
      <c r="F4957" t="s">
        <v>12</v>
      </c>
      <c r="G4957" t="s">
        <v>817</v>
      </c>
      <c r="H4957" t="s">
        <v>23</v>
      </c>
      <c r="I4957" t="s">
        <v>24</v>
      </c>
      <c r="J4957" t="s">
        <v>2827</v>
      </c>
      <c r="K4957" t="s">
        <v>26</v>
      </c>
      <c r="L4957">
        <v>79.14</v>
      </c>
    </row>
    <row r="4958" spans="1:12" x14ac:dyDescent="0.3">
      <c r="A4958" t="s">
        <v>6176</v>
      </c>
      <c r="B4958">
        <v>9</v>
      </c>
      <c r="C4958">
        <v>6</v>
      </c>
      <c r="D4958">
        <v>2015</v>
      </c>
      <c r="E4958" t="s">
        <v>1222</v>
      </c>
      <c r="F4958" t="s">
        <v>12</v>
      </c>
      <c r="G4958" t="s">
        <v>817</v>
      </c>
      <c r="H4958" t="s">
        <v>23</v>
      </c>
      <c r="I4958" t="s">
        <v>24</v>
      </c>
      <c r="J4958" t="s">
        <v>4717</v>
      </c>
      <c r="K4958" t="s">
        <v>17</v>
      </c>
      <c r="L4958">
        <v>37.4</v>
      </c>
    </row>
    <row r="4959" spans="1:12" x14ac:dyDescent="0.3">
      <c r="A4959" t="s">
        <v>6177</v>
      </c>
      <c r="B4959">
        <v>20</v>
      </c>
      <c r="C4959">
        <v>3</v>
      </c>
      <c r="D4959">
        <v>2016</v>
      </c>
      <c r="E4959" t="s">
        <v>1284</v>
      </c>
      <c r="F4959" t="s">
        <v>30</v>
      </c>
      <c r="G4959" t="s">
        <v>1841</v>
      </c>
      <c r="H4959" t="s">
        <v>14</v>
      </c>
      <c r="I4959" t="s">
        <v>61</v>
      </c>
      <c r="J4959" t="s">
        <v>4344</v>
      </c>
      <c r="K4959" t="s">
        <v>26</v>
      </c>
      <c r="L4959">
        <v>2.512</v>
      </c>
    </row>
    <row r="4960" spans="1:12" x14ac:dyDescent="0.3">
      <c r="A4960" t="s">
        <v>6177</v>
      </c>
      <c r="B4960">
        <v>20</v>
      </c>
      <c r="C4960">
        <v>3</v>
      </c>
      <c r="D4960">
        <v>2016</v>
      </c>
      <c r="E4960" t="s">
        <v>1284</v>
      </c>
      <c r="F4960" t="s">
        <v>30</v>
      </c>
      <c r="G4960" t="s">
        <v>1841</v>
      </c>
      <c r="H4960" t="s">
        <v>14</v>
      </c>
      <c r="I4960" t="s">
        <v>61</v>
      </c>
      <c r="J4960" t="s">
        <v>6178</v>
      </c>
      <c r="K4960" t="s">
        <v>26</v>
      </c>
      <c r="L4960">
        <v>18.864000000000001</v>
      </c>
    </row>
    <row r="4961" spans="1:12" x14ac:dyDescent="0.3">
      <c r="A4961" t="s">
        <v>6179</v>
      </c>
      <c r="B4961">
        <v>18</v>
      </c>
      <c r="C4961">
        <v>11</v>
      </c>
      <c r="D4961">
        <v>2017</v>
      </c>
      <c r="E4961" t="s">
        <v>2318</v>
      </c>
      <c r="F4961" t="s">
        <v>30</v>
      </c>
      <c r="G4961" t="s">
        <v>2722</v>
      </c>
      <c r="H4961" t="s">
        <v>60</v>
      </c>
      <c r="I4961" t="s">
        <v>24</v>
      </c>
      <c r="J4961" t="s">
        <v>3270</v>
      </c>
      <c r="K4961" t="s">
        <v>41</v>
      </c>
      <c r="L4961">
        <v>61.192</v>
      </c>
    </row>
    <row r="4962" spans="1:12" x14ac:dyDescent="0.3">
      <c r="A4962" t="s">
        <v>6179</v>
      </c>
      <c r="B4962">
        <v>18</v>
      </c>
      <c r="C4962">
        <v>11</v>
      </c>
      <c r="D4962">
        <v>2017</v>
      </c>
      <c r="E4962" t="s">
        <v>2318</v>
      </c>
      <c r="F4962" t="s">
        <v>30</v>
      </c>
      <c r="G4962" t="s">
        <v>2722</v>
      </c>
      <c r="H4962" t="s">
        <v>60</v>
      </c>
      <c r="I4962" t="s">
        <v>24</v>
      </c>
      <c r="J4962" t="s">
        <v>5047</v>
      </c>
      <c r="K4962" t="s">
        <v>26</v>
      </c>
      <c r="L4962">
        <v>67.84</v>
      </c>
    </row>
    <row r="4963" spans="1:12" x14ac:dyDescent="0.3">
      <c r="A4963" t="s">
        <v>6180</v>
      </c>
      <c r="B4963">
        <v>7</v>
      </c>
      <c r="C4963">
        <v>3</v>
      </c>
      <c r="D4963">
        <v>2015</v>
      </c>
      <c r="E4963" t="s">
        <v>2518</v>
      </c>
      <c r="F4963" t="s">
        <v>119</v>
      </c>
      <c r="G4963" t="s">
        <v>6181</v>
      </c>
      <c r="H4963" t="s">
        <v>14</v>
      </c>
      <c r="I4963" t="s">
        <v>24</v>
      </c>
      <c r="J4963" t="s">
        <v>638</v>
      </c>
      <c r="K4963" t="s">
        <v>17</v>
      </c>
      <c r="L4963">
        <v>48.712000000000003</v>
      </c>
    </row>
    <row r="4964" spans="1:12" x14ac:dyDescent="0.3">
      <c r="A4964" t="s">
        <v>6180</v>
      </c>
      <c r="B4964">
        <v>7</v>
      </c>
      <c r="C4964">
        <v>3</v>
      </c>
      <c r="D4964">
        <v>2015</v>
      </c>
      <c r="E4964" t="s">
        <v>2518</v>
      </c>
      <c r="F4964" t="s">
        <v>119</v>
      </c>
      <c r="G4964" t="s">
        <v>6181</v>
      </c>
      <c r="H4964" t="s">
        <v>14</v>
      </c>
      <c r="I4964" t="s">
        <v>24</v>
      </c>
      <c r="J4964" t="s">
        <v>738</v>
      </c>
      <c r="K4964" t="s">
        <v>26</v>
      </c>
      <c r="L4964">
        <v>17.940000000000001</v>
      </c>
    </row>
    <row r="4965" spans="1:12" x14ac:dyDescent="0.3">
      <c r="A4965" t="s">
        <v>6180</v>
      </c>
      <c r="B4965">
        <v>7</v>
      </c>
      <c r="C4965">
        <v>3</v>
      </c>
      <c r="D4965">
        <v>2015</v>
      </c>
      <c r="E4965" t="s">
        <v>2518</v>
      </c>
      <c r="F4965" t="s">
        <v>119</v>
      </c>
      <c r="G4965" t="s">
        <v>6181</v>
      </c>
      <c r="H4965" t="s">
        <v>14</v>
      </c>
      <c r="I4965" t="s">
        <v>24</v>
      </c>
      <c r="J4965" t="s">
        <v>2564</v>
      </c>
      <c r="K4965" t="s">
        <v>26</v>
      </c>
      <c r="L4965">
        <v>242.94</v>
      </c>
    </row>
    <row r="4966" spans="1:12" x14ac:dyDescent="0.3">
      <c r="A4966" t="s">
        <v>6182</v>
      </c>
      <c r="B4966">
        <v>15</v>
      </c>
      <c r="C4966">
        <v>5</v>
      </c>
      <c r="D4966">
        <v>2017</v>
      </c>
      <c r="E4966" t="s">
        <v>1802</v>
      </c>
      <c r="F4966" t="s">
        <v>12</v>
      </c>
      <c r="G4966" t="s">
        <v>166</v>
      </c>
      <c r="H4966" t="s">
        <v>14</v>
      </c>
      <c r="I4966" t="s">
        <v>15</v>
      </c>
      <c r="J4966" t="s">
        <v>1809</v>
      </c>
      <c r="K4966" t="s">
        <v>26</v>
      </c>
      <c r="L4966">
        <v>7.7640000000000002</v>
      </c>
    </row>
    <row r="4967" spans="1:12" x14ac:dyDescent="0.3">
      <c r="A4967" t="s">
        <v>6183</v>
      </c>
      <c r="B4967">
        <v>25</v>
      </c>
      <c r="C4967">
        <v>5</v>
      </c>
      <c r="D4967">
        <v>2016</v>
      </c>
      <c r="E4967" t="s">
        <v>448</v>
      </c>
      <c r="F4967" t="s">
        <v>12</v>
      </c>
      <c r="G4967" t="s">
        <v>2420</v>
      </c>
      <c r="H4967" t="s">
        <v>23</v>
      </c>
      <c r="I4967" t="s">
        <v>15</v>
      </c>
      <c r="J4967" t="s">
        <v>4000</v>
      </c>
      <c r="K4967" t="s">
        <v>41</v>
      </c>
      <c r="L4967">
        <v>467.04</v>
      </c>
    </row>
    <row r="4968" spans="1:12" x14ac:dyDescent="0.3">
      <c r="A4968" t="s">
        <v>6184</v>
      </c>
      <c r="B4968">
        <v>2</v>
      </c>
      <c r="C4968">
        <v>8</v>
      </c>
      <c r="D4968">
        <v>2016</v>
      </c>
      <c r="E4968" t="s">
        <v>6185</v>
      </c>
      <c r="F4968" t="s">
        <v>12</v>
      </c>
      <c r="G4968" t="s">
        <v>3455</v>
      </c>
      <c r="H4968" t="s">
        <v>60</v>
      </c>
      <c r="I4968" t="s">
        <v>90</v>
      </c>
      <c r="J4968" t="s">
        <v>4059</v>
      </c>
      <c r="K4968" t="s">
        <v>41</v>
      </c>
      <c r="L4968">
        <v>128.85</v>
      </c>
    </row>
    <row r="4969" spans="1:12" x14ac:dyDescent="0.3">
      <c r="A4969" t="s">
        <v>6184</v>
      </c>
      <c r="B4969">
        <v>2</v>
      </c>
      <c r="C4969">
        <v>8</v>
      </c>
      <c r="D4969">
        <v>2016</v>
      </c>
      <c r="E4969" t="s">
        <v>6185</v>
      </c>
      <c r="F4969" t="s">
        <v>12</v>
      </c>
      <c r="G4969" t="s">
        <v>3455</v>
      </c>
      <c r="H4969" t="s">
        <v>60</v>
      </c>
      <c r="I4969" t="s">
        <v>90</v>
      </c>
      <c r="J4969" t="s">
        <v>2355</v>
      </c>
      <c r="K4969" t="s">
        <v>26</v>
      </c>
      <c r="L4969">
        <v>8.4</v>
      </c>
    </row>
    <row r="4970" spans="1:12" x14ac:dyDescent="0.3">
      <c r="A4970" t="s">
        <v>6184</v>
      </c>
      <c r="B4970">
        <v>2</v>
      </c>
      <c r="C4970">
        <v>8</v>
      </c>
      <c r="D4970">
        <v>2016</v>
      </c>
      <c r="E4970" t="s">
        <v>6185</v>
      </c>
      <c r="F4970" t="s">
        <v>12</v>
      </c>
      <c r="G4970" t="s">
        <v>3455</v>
      </c>
      <c r="H4970" t="s">
        <v>60</v>
      </c>
      <c r="I4970" t="s">
        <v>90</v>
      </c>
      <c r="J4970" t="s">
        <v>1155</v>
      </c>
      <c r="K4970" t="s">
        <v>41</v>
      </c>
      <c r="L4970">
        <v>199.98</v>
      </c>
    </row>
    <row r="4971" spans="1:12" x14ac:dyDescent="0.3">
      <c r="A4971" t="s">
        <v>6184</v>
      </c>
      <c r="B4971">
        <v>2</v>
      </c>
      <c r="C4971">
        <v>8</v>
      </c>
      <c r="D4971">
        <v>2016</v>
      </c>
      <c r="E4971" t="s">
        <v>6185</v>
      </c>
      <c r="F4971" t="s">
        <v>12</v>
      </c>
      <c r="G4971" t="s">
        <v>3455</v>
      </c>
      <c r="H4971" t="s">
        <v>60</v>
      </c>
      <c r="I4971" t="s">
        <v>90</v>
      </c>
      <c r="J4971" t="s">
        <v>2675</v>
      </c>
      <c r="K4971" t="s">
        <v>17</v>
      </c>
      <c r="L4971">
        <v>110.98</v>
      </c>
    </row>
    <row r="4972" spans="1:12" x14ac:dyDescent="0.3">
      <c r="A4972" t="s">
        <v>6186</v>
      </c>
      <c r="B4972">
        <v>6</v>
      </c>
      <c r="C4972">
        <v>11</v>
      </c>
      <c r="D4972">
        <v>2017</v>
      </c>
      <c r="E4972" t="s">
        <v>1941</v>
      </c>
      <c r="F4972" t="s">
        <v>119</v>
      </c>
      <c r="G4972" t="s">
        <v>774</v>
      </c>
      <c r="H4972" t="s">
        <v>23</v>
      </c>
      <c r="I4972" t="s">
        <v>15</v>
      </c>
      <c r="J4972" t="s">
        <v>224</v>
      </c>
      <c r="K4972" t="s">
        <v>17</v>
      </c>
      <c r="L4972">
        <v>207.98400000000001</v>
      </c>
    </row>
    <row r="4973" spans="1:12" x14ac:dyDescent="0.3">
      <c r="A4973" t="s">
        <v>6186</v>
      </c>
      <c r="B4973">
        <v>6</v>
      </c>
      <c r="C4973">
        <v>11</v>
      </c>
      <c r="D4973">
        <v>2017</v>
      </c>
      <c r="E4973" t="s">
        <v>1941</v>
      </c>
      <c r="F4973" t="s">
        <v>119</v>
      </c>
      <c r="G4973" t="s">
        <v>774</v>
      </c>
      <c r="H4973" t="s">
        <v>23</v>
      </c>
      <c r="I4973" t="s">
        <v>15</v>
      </c>
      <c r="J4973" t="s">
        <v>4603</v>
      </c>
      <c r="K4973" t="s">
        <v>26</v>
      </c>
      <c r="L4973">
        <v>36.112000000000002</v>
      </c>
    </row>
    <row r="4974" spans="1:12" x14ac:dyDescent="0.3">
      <c r="A4974" t="s">
        <v>6186</v>
      </c>
      <c r="B4974">
        <v>6</v>
      </c>
      <c r="C4974">
        <v>11</v>
      </c>
      <c r="D4974">
        <v>2017</v>
      </c>
      <c r="E4974" t="s">
        <v>1941</v>
      </c>
      <c r="F4974" t="s">
        <v>119</v>
      </c>
      <c r="G4974" t="s">
        <v>774</v>
      </c>
      <c r="H4974" t="s">
        <v>23</v>
      </c>
      <c r="I4974" t="s">
        <v>15</v>
      </c>
      <c r="J4974" t="s">
        <v>1859</v>
      </c>
      <c r="K4974" t="s">
        <v>17</v>
      </c>
      <c r="L4974">
        <v>35.567999999999998</v>
      </c>
    </row>
    <row r="4975" spans="1:12" x14ac:dyDescent="0.3">
      <c r="A4975" t="s">
        <v>6186</v>
      </c>
      <c r="B4975">
        <v>6</v>
      </c>
      <c r="C4975">
        <v>11</v>
      </c>
      <c r="D4975">
        <v>2017</v>
      </c>
      <c r="E4975" t="s">
        <v>1941</v>
      </c>
      <c r="F4975" t="s">
        <v>119</v>
      </c>
      <c r="G4975" t="s">
        <v>774</v>
      </c>
      <c r="H4975" t="s">
        <v>23</v>
      </c>
      <c r="I4975" t="s">
        <v>15</v>
      </c>
      <c r="J4975" t="s">
        <v>1177</v>
      </c>
      <c r="K4975" t="s">
        <v>26</v>
      </c>
      <c r="L4975">
        <v>88.768000000000001</v>
      </c>
    </row>
    <row r="4976" spans="1:12" x14ac:dyDescent="0.3">
      <c r="A4976" t="s">
        <v>6187</v>
      </c>
      <c r="B4976">
        <v>7</v>
      </c>
      <c r="C4976">
        <v>11</v>
      </c>
      <c r="D4976">
        <v>2017</v>
      </c>
      <c r="E4976" t="s">
        <v>2056</v>
      </c>
      <c r="F4976" t="s">
        <v>30</v>
      </c>
      <c r="G4976" t="s">
        <v>2433</v>
      </c>
      <c r="H4976" t="s">
        <v>60</v>
      </c>
      <c r="I4976" t="s">
        <v>24</v>
      </c>
      <c r="J4976" t="s">
        <v>4462</v>
      </c>
      <c r="K4976" t="s">
        <v>26</v>
      </c>
      <c r="L4976">
        <v>12.9</v>
      </c>
    </row>
    <row r="4977" spans="1:12" x14ac:dyDescent="0.3">
      <c r="A4977" t="s">
        <v>6188</v>
      </c>
      <c r="B4977">
        <v>18</v>
      </c>
      <c r="C4977">
        <v>9</v>
      </c>
      <c r="D4977">
        <v>2016</v>
      </c>
      <c r="E4977" t="s">
        <v>4570</v>
      </c>
      <c r="F4977" t="s">
        <v>12</v>
      </c>
      <c r="G4977" t="s">
        <v>2075</v>
      </c>
      <c r="H4977" t="s">
        <v>23</v>
      </c>
      <c r="I4977" t="s">
        <v>15</v>
      </c>
      <c r="J4977" t="s">
        <v>2282</v>
      </c>
      <c r="K4977" t="s">
        <v>41</v>
      </c>
      <c r="L4977">
        <v>717.12</v>
      </c>
    </row>
    <row r="4978" spans="1:12" x14ac:dyDescent="0.3">
      <c r="A4978" t="s">
        <v>6189</v>
      </c>
      <c r="B4978">
        <v>7</v>
      </c>
      <c r="C4978">
        <v>12</v>
      </c>
      <c r="D4978">
        <v>2016</v>
      </c>
      <c r="E4978" t="s">
        <v>1400</v>
      </c>
      <c r="F4978" t="s">
        <v>119</v>
      </c>
      <c r="G4978" t="s">
        <v>709</v>
      </c>
      <c r="H4978" t="s">
        <v>14</v>
      </c>
      <c r="I4978" t="s">
        <v>90</v>
      </c>
      <c r="J4978" t="s">
        <v>2587</v>
      </c>
      <c r="K4978" t="s">
        <v>26</v>
      </c>
      <c r="L4978">
        <v>21.36</v>
      </c>
    </row>
    <row r="4979" spans="1:12" x14ac:dyDescent="0.3">
      <c r="A4979" t="s">
        <v>6189</v>
      </c>
      <c r="B4979">
        <v>7</v>
      </c>
      <c r="C4979">
        <v>12</v>
      </c>
      <c r="D4979">
        <v>2016</v>
      </c>
      <c r="E4979" t="s">
        <v>1400</v>
      </c>
      <c r="F4979" t="s">
        <v>119</v>
      </c>
      <c r="G4979" t="s">
        <v>709</v>
      </c>
      <c r="H4979" t="s">
        <v>14</v>
      </c>
      <c r="I4979" t="s">
        <v>90</v>
      </c>
      <c r="J4979" t="s">
        <v>2398</v>
      </c>
      <c r="K4979" t="s">
        <v>26</v>
      </c>
      <c r="L4979">
        <v>6.6879999999999997</v>
      </c>
    </row>
    <row r="4980" spans="1:12" x14ac:dyDescent="0.3">
      <c r="A4980" t="s">
        <v>6189</v>
      </c>
      <c r="B4980">
        <v>7</v>
      </c>
      <c r="C4980">
        <v>12</v>
      </c>
      <c r="D4980">
        <v>2016</v>
      </c>
      <c r="E4980" t="s">
        <v>1400</v>
      </c>
      <c r="F4980" t="s">
        <v>119</v>
      </c>
      <c r="G4980" t="s">
        <v>709</v>
      </c>
      <c r="H4980" t="s">
        <v>14</v>
      </c>
      <c r="I4980" t="s">
        <v>90</v>
      </c>
      <c r="J4980" t="s">
        <v>2839</v>
      </c>
      <c r="K4980" t="s">
        <v>41</v>
      </c>
      <c r="L4980">
        <v>773.94</v>
      </c>
    </row>
    <row r="4981" spans="1:12" x14ac:dyDescent="0.3">
      <c r="A4981" t="s">
        <v>6190</v>
      </c>
      <c r="B4981">
        <v>9</v>
      </c>
      <c r="C4981">
        <v>12</v>
      </c>
      <c r="D4981">
        <v>2017</v>
      </c>
      <c r="E4981" t="s">
        <v>82</v>
      </c>
      <c r="F4981" t="s">
        <v>12</v>
      </c>
      <c r="G4981" t="s">
        <v>2104</v>
      </c>
      <c r="H4981" t="s">
        <v>23</v>
      </c>
      <c r="I4981" t="s">
        <v>61</v>
      </c>
      <c r="J4981" t="s">
        <v>3875</v>
      </c>
      <c r="K4981" t="s">
        <v>26</v>
      </c>
      <c r="L4981">
        <v>20.568000000000001</v>
      </c>
    </row>
    <row r="4982" spans="1:12" x14ac:dyDescent="0.3">
      <c r="A4982" t="s">
        <v>6190</v>
      </c>
      <c r="B4982">
        <v>9</v>
      </c>
      <c r="C4982">
        <v>12</v>
      </c>
      <c r="D4982">
        <v>2017</v>
      </c>
      <c r="E4982" t="s">
        <v>82</v>
      </c>
      <c r="F4982" t="s">
        <v>12</v>
      </c>
      <c r="G4982" t="s">
        <v>2104</v>
      </c>
      <c r="H4982" t="s">
        <v>23</v>
      </c>
      <c r="I4982" t="s">
        <v>61</v>
      </c>
      <c r="J4982" t="s">
        <v>2731</v>
      </c>
      <c r="K4982" t="s">
        <v>26</v>
      </c>
      <c r="L4982">
        <v>4.3559999999999999</v>
      </c>
    </row>
    <row r="4983" spans="1:12" x14ac:dyDescent="0.3">
      <c r="A4983" t="s">
        <v>6190</v>
      </c>
      <c r="B4983">
        <v>9</v>
      </c>
      <c r="C4983">
        <v>12</v>
      </c>
      <c r="D4983">
        <v>2017</v>
      </c>
      <c r="E4983" t="s">
        <v>82</v>
      </c>
      <c r="F4983" t="s">
        <v>12</v>
      </c>
      <c r="G4983" t="s">
        <v>2104</v>
      </c>
      <c r="H4983" t="s">
        <v>23</v>
      </c>
      <c r="I4983" t="s">
        <v>61</v>
      </c>
      <c r="J4983" t="s">
        <v>5607</v>
      </c>
      <c r="K4983" t="s">
        <v>41</v>
      </c>
      <c r="L4983">
        <v>19.04</v>
      </c>
    </row>
    <row r="4984" spans="1:12" x14ac:dyDescent="0.3">
      <c r="A4984" t="s">
        <v>6191</v>
      </c>
      <c r="B4984">
        <v>16</v>
      </c>
      <c r="C4984">
        <v>11</v>
      </c>
      <c r="D4984">
        <v>2015</v>
      </c>
      <c r="E4984" t="s">
        <v>4292</v>
      </c>
      <c r="F4984" t="s">
        <v>30</v>
      </c>
      <c r="G4984" t="s">
        <v>2117</v>
      </c>
      <c r="H4984" t="s">
        <v>23</v>
      </c>
      <c r="I4984" t="s">
        <v>24</v>
      </c>
      <c r="J4984" t="s">
        <v>2078</v>
      </c>
      <c r="K4984" t="s">
        <v>26</v>
      </c>
      <c r="L4984">
        <v>5.22</v>
      </c>
    </row>
    <row r="4985" spans="1:12" x14ac:dyDescent="0.3">
      <c r="A4985" t="s">
        <v>6192</v>
      </c>
      <c r="B4985">
        <v>6</v>
      </c>
      <c r="C4985">
        <v>11</v>
      </c>
      <c r="D4985">
        <v>2017</v>
      </c>
      <c r="E4985" t="s">
        <v>343</v>
      </c>
      <c r="F4985" t="s">
        <v>12</v>
      </c>
      <c r="G4985" t="s">
        <v>54</v>
      </c>
      <c r="H4985" t="s">
        <v>14</v>
      </c>
      <c r="I4985" t="s">
        <v>24</v>
      </c>
      <c r="J4985" t="s">
        <v>271</v>
      </c>
      <c r="K4985" t="s">
        <v>26</v>
      </c>
      <c r="L4985">
        <v>84.84</v>
      </c>
    </row>
    <row r="4986" spans="1:12" x14ac:dyDescent="0.3">
      <c r="A4986" t="s">
        <v>6193</v>
      </c>
      <c r="B4986">
        <v>6</v>
      </c>
      <c r="C4986">
        <v>9</v>
      </c>
      <c r="D4986">
        <v>2016</v>
      </c>
      <c r="E4986" t="s">
        <v>1431</v>
      </c>
      <c r="F4986" t="s">
        <v>30</v>
      </c>
      <c r="G4986" t="s">
        <v>1957</v>
      </c>
      <c r="H4986" t="s">
        <v>23</v>
      </c>
      <c r="I4986" t="s">
        <v>15</v>
      </c>
      <c r="J4986" t="s">
        <v>2377</v>
      </c>
      <c r="K4986" t="s">
        <v>26</v>
      </c>
      <c r="L4986">
        <v>7.24</v>
      </c>
    </row>
    <row r="4987" spans="1:12" x14ac:dyDescent="0.3">
      <c r="A4987" t="s">
        <v>6194</v>
      </c>
      <c r="B4987">
        <v>3</v>
      </c>
      <c r="C4987">
        <v>9</v>
      </c>
      <c r="D4987">
        <v>2015</v>
      </c>
      <c r="E4987" t="s">
        <v>6157</v>
      </c>
      <c r="F4987" t="s">
        <v>930</v>
      </c>
      <c r="G4987" t="s">
        <v>2319</v>
      </c>
      <c r="H4987" t="s">
        <v>14</v>
      </c>
      <c r="I4987" t="s">
        <v>90</v>
      </c>
      <c r="J4987" t="s">
        <v>2316</v>
      </c>
      <c r="K4987" t="s">
        <v>26</v>
      </c>
      <c r="L4987">
        <v>14.4</v>
      </c>
    </row>
    <row r="4988" spans="1:12" x14ac:dyDescent="0.3">
      <c r="A4988" t="s">
        <v>6195</v>
      </c>
      <c r="B4988">
        <v>24</v>
      </c>
      <c r="C4988">
        <v>4</v>
      </c>
      <c r="D4988">
        <v>2017</v>
      </c>
      <c r="E4988" t="s">
        <v>911</v>
      </c>
      <c r="F4988" t="s">
        <v>30</v>
      </c>
      <c r="G4988" t="s">
        <v>4431</v>
      </c>
      <c r="H4988" t="s">
        <v>60</v>
      </c>
      <c r="I4988" t="s">
        <v>24</v>
      </c>
      <c r="J4988" t="s">
        <v>1389</v>
      </c>
      <c r="K4988" t="s">
        <v>26</v>
      </c>
      <c r="L4988">
        <v>15.552</v>
      </c>
    </row>
    <row r="4989" spans="1:12" x14ac:dyDescent="0.3">
      <c r="A4989" t="s">
        <v>6195</v>
      </c>
      <c r="B4989">
        <v>24</v>
      </c>
      <c r="C4989">
        <v>4</v>
      </c>
      <c r="D4989">
        <v>2017</v>
      </c>
      <c r="E4989" t="s">
        <v>911</v>
      </c>
      <c r="F4989" t="s">
        <v>30</v>
      </c>
      <c r="G4989" t="s">
        <v>4431</v>
      </c>
      <c r="H4989" t="s">
        <v>60</v>
      </c>
      <c r="I4989" t="s">
        <v>24</v>
      </c>
      <c r="J4989" t="s">
        <v>485</v>
      </c>
      <c r="K4989" t="s">
        <v>17</v>
      </c>
      <c r="L4989">
        <v>1325.76</v>
      </c>
    </row>
    <row r="4990" spans="1:12" x14ac:dyDescent="0.3">
      <c r="A4990" t="s">
        <v>6195</v>
      </c>
      <c r="B4990">
        <v>24</v>
      </c>
      <c r="C4990">
        <v>4</v>
      </c>
      <c r="D4990">
        <v>2017</v>
      </c>
      <c r="E4990" t="s">
        <v>911</v>
      </c>
      <c r="F4990" t="s">
        <v>30</v>
      </c>
      <c r="G4990" t="s">
        <v>4431</v>
      </c>
      <c r="H4990" t="s">
        <v>60</v>
      </c>
      <c r="I4990" t="s">
        <v>24</v>
      </c>
      <c r="J4990" t="s">
        <v>4904</v>
      </c>
      <c r="K4990" t="s">
        <v>26</v>
      </c>
      <c r="L4990">
        <v>3.1080000000000001</v>
      </c>
    </row>
    <row r="4991" spans="1:12" x14ac:dyDescent="0.3">
      <c r="A4991" t="s">
        <v>6196</v>
      </c>
      <c r="B4991">
        <v>31</v>
      </c>
      <c r="C4991">
        <v>8</v>
      </c>
      <c r="D4991">
        <v>2018</v>
      </c>
      <c r="E4991" t="s">
        <v>3044</v>
      </c>
      <c r="F4991" t="s">
        <v>30</v>
      </c>
      <c r="G4991" t="s">
        <v>3940</v>
      </c>
      <c r="H4991" t="s">
        <v>60</v>
      </c>
      <c r="I4991" t="s">
        <v>24</v>
      </c>
      <c r="J4991" t="s">
        <v>2232</v>
      </c>
      <c r="K4991" t="s">
        <v>26</v>
      </c>
      <c r="L4991">
        <v>6.6719999999999997</v>
      </c>
    </row>
    <row r="4992" spans="1:12" x14ac:dyDescent="0.3">
      <c r="A4992" t="s">
        <v>6196</v>
      </c>
      <c r="B4992">
        <v>31</v>
      </c>
      <c r="C4992">
        <v>8</v>
      </c>
      <c r="D4992">
        <v>2018</v>
      </c>
      <c r="E4992" t="s">
        <v>3044</v>
      </c>
      <c r="F4992" t="s">
        <v>30</v>
      </c>
      <c r="G4992" t="s">
        <v>3940</v>
      </c>
      <c r="H4992" t="s">
        <v>60</v>
      </c>
      <c r="I4992" t="s">
        <v>24</v>
      </c>
      <c r="J4992" t="s">
        <v>2594</v>
      </c>
      <c r="K4992" t="s">
        <v>41</v>
      </c>
      <c r="L4992">
        <v>689.40800000000002</v>
      </c>
    </row>
    <row r="4993" spans="1:12" x14ac:dyDescent="0.3">
      <c r="A4993" t="s">
        <v>6197</v>
      </c>
      <c r="B4993">
        <v>7</v>
      </c>
      <c r="C4993">
        <v>12</v>
      </c>
      <c r="D4993">
        <v>2018</v>
      </c>
      <c r="E4993" t="s">
        <v>719</v>
      </c>
      <c r="F4993" t="s">
        <v>30</v>
      </c>
      <c r="G4993" t="s">
        <v>2739</v>
      </c>
      <c r="H4993" t="s">
        <v>23</v>
      </c>
      <c r="I4993" t="s">
        <v>61</v>
      </c>
      <c r="J4993" t="s">
        <v>5593</v>
      </c>
      <c r="K4993" t="s">
        <v>26</v>
      </c>
      <c r="L4993">
        <v>1889.99</v>
      </c>
    </row>
    <row r="4994" spans="1:12" x14ac:dyDescent="0.3">
      <c r="A4994" t="s">
        <v>6198</v>
      </c>
      <c r="B4994">
        <v>18</v>
      </c>
      <c r="C4994">
        <v>12</v>
      </c>
      <c r="D4994">
        <v>2016</v>
      </c>
      <c r="E4994" t="s">
        <v>3363</v>
      </c>
      <c r="F4994" t="s">
        <v>30</v>
      </c>
      <c r="G4994" t="s">
        <v>3302</v>
      </c>
      <c r="H4994" t="s">
        <v>23</v>
      </c>
      <c r="I4994" t="s">
        <v>15</v>
      </c>
      <c r="J4994" t="s">
        <v>2227</v>
      </c>
      <c r="K4994" t="s">
        <v>26</v>
      </c>
      <c r="L4994">
        <v>55.936</v>
      </c>
    </row>
    <row r="4995" spans="1:12" x14ac:dyDescent="0.3">
      <c r="A4995" t="s">
        <v>6198</v>
      </c>
      <c r="B4995">
        <v>18</v>
      </c>
      <c r="C4995">
        <v>12</v>
      </c>
      <c r="D4995">
        <v>2016</v>
      </c>
      <c r="E4995" t="s">
        <v>3363</v>
      </c>
      <c r="F4995" t="s">
        <v>30</v>
      </c>
      <c r="G4995" t="s">
        <v>3302</v>
      </c>
      <c r="H4995" t="s">
        <v>23</v>
      </c>
      <c r="I4995" t="s">
        <v>15</v>
      </c>
      <c r="J4995" t="s">
        <v>3817</v>
      </c>
      <c r="K4995" t="s">
        <v>26</v>
      </c>
      <c r="L4995">
        <v>18.431999999999999</v>
      </c>
    </row>
    <row r="4996" spans="1:12" x14ac:dyDescent="0.3">
      <c r="A4996" t="s">
        <v>6198</v>
      </c>
      <c r="B4996">
        <v>18</v>
      </c>
      <c r="C4996">
        <v>12</v>
      </c>
      <c r="D4996">
        <v>2016</v>
      </c>
      <c r="E4996" t="s">
        <v>3363</v>
      </c>
      <c r="F4996" t="s">
        <v>30</v>
      </c>
      <c r="G4996" t="s">
        <v>3302</v>
      </c>
      <c r="H4996" t="s">
        <v>23</v>
      </c>
      <c r="I4996" t="s">
        <v>15</v>
      </c>
      <c r="J4996" t="s">
        <v>1515</v>
      </c>
      <c r="K4996" t="s">
        <v>17</v>
      </c>
      <c r="L4996">
        <v>20.32</v>
      </c>
    </row>
    <row r="4997" spans="1:12" x14ac:dyDescent="0.3">
      <c r="A4997" t="s">
        <v>6199</v>
      </c>
      <c r="B4997">
        <v>4</v>
      </c>
      <c r="C4997">
        <v>11</v>
      </c>
      <c r="D4997">
        <v>2015</v>
      </c>
      <c r="E4997" t="s">
        <v>4943</v>
      </c>
      <c r="F4997" t="s">
        <v>30</v>
      </c>
      <c r="G4997" t="s">
        <v>2846</v>
      </c>
      <c r="H4997" t="s">
        <v>60</v>
      </c>
      <c r="I4997" t="s">
        <v>90</v>
      </c>
      <c r="J4997" t="s">
        <v>5046</v>
      </c>
      <c r="K4997" t="s">
        <v>26</v>
      </c>
      <c r="L4997">
        <v>52.064</v>
      </c>
    </row>
    <row r="4998" spans="1:12" x14ac:dyDescent="0.3">
      <c r="A4998" t="s">
        <v>6200</v>
      </c>
      <c r="B4998">
        <v>10</v>
      </c>
      <c r="C4998">
        <v>3</v>
      </c>
      <c r="D4998">
        <v>2018</v>
      </c>
      <c r="E4998" t="s">
        <v>6130</v>
      </c>
      <c r="F4998" t="s">
        <v>30</v>
      </c>
      <c r="G4998" t="s">
        <v>6162</v>
      </c>
      <c r="H4998" t="s">
        <v>23</v>
      </c>
      <c r="I4998" t="s">
        <v>15</v>
      </c>
      <c r="J4998" t="s">
        <v>6201</v>
      </c>
      <c r="K4998" t="s">
        <v>26</v>
      </c>
      <c r="L4998">
        <v>48.783999999999999</v>
      </c>
    </row>
    <row r="4999" spans="1:12" x14ac:dyDescent="0.3">
      <c r="A4999" t="s">
        <v>6200</v>
      </c>
      <c r="B4999">
        <v>10</v>
      </c>
      <c r="C4999">
        <v>3</v>
      </c>
      <c r="D4999">
        <v>2018</v>
      </c>
      <c r="E4999" t="s">
        <v>6130</v>
      </c>
      <c r="F4999" t="s">
        <v>30</v>
      </c>
      <c r="G4999" t="s">
        <v>6162</v>
      </c>
      <c r="H4999" t="s">
        <v>23</v>
      </c>
      <c r="I4999" t="s">
        <v>15</v>
      </c>
      <c r="J4999" t="s">
        <v>1831</v>
      </c>
      <c r="K4999" t="s">
        <v>26</v>
      </c>
      <c r="L4999">
        <v>13.092000000000001</v>
      </c>
    </row>
    <row r="5000" spans="1:12" x14ac:dyDescent="0.3">
      <c r="A5000" t="s">
        <v>6202</v>
      </c>
      <c r="B5000">
        <v>31</v>
      </c>
      <c r="C5000">
        <v>1</v>
      </c>
      <c r="D5000">
        <v>2017</v>
      </c>
      <c r="E5000" t="s">
        <v>6204</v>
      </c>
      <c r="F5000" t="s">
        <v>30</v>
      </c>
      <c r="G5000" t="s">
        <v>2096</v>
      </c>
      <c r="H5000" t="s">
        <v>60</v>
      </c>
      <c r="I5000" t="s">
        <v>24</v>
      </c>
      <c r="J5000" t="s">
        <v>5184</v>
      </c>
      <c r="K5000" t="s">
        <v>41</v>
      </c>
      <c r="L5000">
        <v>109.592</v>
      </c>
    </row>
    <row r="5001" spans="1:12" x14ac:dyDescent="0.3">
      <c r="A5001" t="s">
        <v>6202</v>
      </c>
      <c r="B5001">
        <v>31</v>
      </c>
      <c r="C5001">
        <v>1</v>
      </c>
      <c r="D5001">
        <v>2017</v>
      </c>
      <c r="E5001" t="s">
        <v>6204</v>
      </c>
      <c r="F5001" t="s">
        <v>30</v>
      </c>
      <c r="G5001" t="s">
        <v>2096</v>
      </c>
      <c r="H5001" t="s">
        <v>60</v>
      </c>
      <c r="I5001" t="s">
        <v>24</v>
      </c>
      <c r="J5001" t="s">
        <v>6205</v>
      </c>
      <c r="K5001" t="s">
        <v>26</v>
      </c>
      <c r="L5001">
        <v>56.7</v>
      </c>
    </row>
    <row r="5002" spans="1:12" x14ac:dyDescent="0.3">
      <c r="A5002" t="s">
        <v>6206</v>
      </c>
      <c r="B5002">
        <v>7</v>
      </c>
      <c r="C5002">
        <v>5</v>
      </c>
      <c r="D5002">
        <v>2018</v>
      </c>
      <c r="E5002" t="s">
        <v>3208</v>
      </c>
      <c r="F5002" t="s">
        <v>30</v>
      </c>
      <c r="G5002" t="s">
        <v>898</v>
      </c>
      <c r="H5002" t="s">
        <v>60</v>
      </c>
      <c r="I5002" t="s">
        <v>24</v>
      </c>
      <c r="J5002" t="s">
        <v>3364</v>
      </c>
      <c r="K5002" t="s">
        <v>41</v>
      </c>
      <c r="L5002">
        <v>79.989999999999995</v>
      </c>
    </row>
    <row r="5003" spans="1:12" x14ac:dyDescent="0.3">
      <c r="A5003" t="s">
        <v>6207</v>
      </c>
      <c r="B5003">
        <v>24</v>
      </c>
      <c r="C5003">
        <v>5</v>
      </c>
      <c r="D5003">
        <v>2017</v>
      </c>
      <c r="E5003" t="s">
        <v>1803</v>
      </c>
      <c r="F5003" t="s">
        <v>930</v>
      </c>
      <c r="G5003" t="s">
        <v>1587</v>
      </c>
      <c r="H5003" t="s">
        <v>60</v>
      </c>
      <c r="I5003" t="s">
        <v>15</v>
      </c>
      <c r="J5003" t="s">
        <v>3694</v>
      </c>
      <c r="K5003" t="s">
        <v>26</v>
      </c>
      <c r="L5003">
        <v>69.5</v>
      </c>
    </row>
    <row r="5004" spans="1:12" x14ac:dyDescent="0.3">
      <c r="A5004" t="s">
        <v>6207</v>
      </c>
      <c r="B5004">
        <v>24</v>
      </c>
      <c r="C5004">
        <v>5</v>
      </c>
      <c r="D5004">
        <v>2017</v>
      </c>
      <c r="E5004" t="s">
        <v>1803</v>
      </c>
      <c r="F5004" t="s">
        <v>930</v>
      </c>
      <c r="G5004" t="s">
        <v>1587</v>
      </c>
      <c r="H5004" t="s">
        <v>60</v>
      </c>
      <c r="I5004" t="s">
        <v>15</v>
      </c>
      <c r="J5004" t="s">
        <v>415</v>
      </c>
      <c r="K5004" t="s">
        <v>26</v>
      </c>
      <c r="L5004">
        <v>191.6</v>
      </c>
    </row>
    <row r="5005" spans="1:12" x14ac:dyDescent="0.3">
      <c r="A5005" t="s">
        <v>6208</v>
      </c>
      <c r="B5005">
        <v>7</v>
      </c>
      <c r="C5005">
        <v>10</v>
      </c>
      <c r="D5005">
        <v>2017</v>
      </c>
      <c r="E5005" t="s">
        <v>6209</v>
      </c>
      <c r="F5005" t="s">
        <v>30</v>
      </c>
      <c r="G5005" t="s">
        <v>4965</v>
      </c>
      <c r="H5005" t="s">
        <v>14</v>
      </c>
      <c r="I5005" t="s">
        <v>24</v>
      </c>
      <c r="J5005" t="s">
        <v>6210</v>
      </c>
      <c r="K5005" t="s">
        <v>26</v>
      </c>
      <c r="L5005">
        <v>10.56</v>
      </c>
    </row>
    <row r="5006" spans="1:12" x14ac:dyDescent="0.3">
      <c r="A5006" t="s">
        <v>6211</v>
      </c>
      <c r="B5006">
        <v>30</v>
      </c>
      <c r="C5006">
        <v>4</v>
      </c>
      <c r="D5006">
        <v>2015</v>
      </c>
      <c r="E5006" t="s">
        <v>6212</v>
      </c>
      <c r="F5006" t="s">
        <v>12</v>
      </c>
      <c r="G5006" t="s">
        <v>4172</v>
      </c>
      <c r="H5006" t="s">
        <v>14</v>
      </c>
      <c r="I5006" t="s">
        <v>15</v>
      </c>
      <c r="J5006" t="s">
        <v>4302</v>
      </c>
      <c r="K5006" t="s">
        <v>41</v>
      </c>
      <c r="L5006">
        <v>47.79</v>
      </c>
    </row>
    <row r="5007" spans="1:12" x14ac:dyDescent="0.3">
      <c r="A5007" t="s">
        <v>6213</v>
      </c>
      <c r="B5007">
        <v>10</v>
      </c>
      <c r="C5007">
        <v>11</v>
      </c>
      <c r="D5007">
        <v>2016</v>
      </c>
      <c r="E5007" t="s">
        <v>3643</v>
      </c>
      <c r="F5007" t="s">
        <v>12</v>
      </c>
      <c r="G5007" t="s">
        <v>1718</v>
      </c>
      <c r="H5007" t="s">
        <v>23</v>
      </c>
      <c r="I5007" t="s">
        <v>61</v>
      </c>
      <c r="J5007" t="s">
        <v>1097</v>
      </c>
      <c r="K5007" t="s">
        <v>26</v>
      </c>
      <c r="L5007">
        <v>714.3</v>
      </c>
    </row>
    <row r="5008" spans="1:12" x14ac:dyDescent="0.3">
      <c r="A5008" t="s">
        <v>6214</v>
      </c>
      <c r="B5008">
        <v>9</v>
      </c>
      <c r="C5008">
        <v>11</v>
      </c>
      <c r="D5008">
        <v>2016</v>
      </c>
      <c r="E5008" t="s">
        <v>3643</v>
      </c>
      <c r="F5008" t="s">
        <v>30</v>
      </c>
      <c r="G5008" t="s">
        <v>4538</v>
      </c>
      <c r="H5008" t="s">
        <v>60</v>
      </c>
      <c r="I5008" t="s">
        <v>90</v>
      </c>
      <c r="J5008" t="s">
        <v>6215</v>
      </c>
      <c r="K5008" t="s">
        <v>41</v>
      </c>
      <c r="L5008">
        <v>2321.9</v>
      </c>
    </row>
    <row r="5009" spans="1:12" x14ac:dyDescent="0.3">
      <c r="A5009" t="s">
        <v>6214</v>
      </c>
      <c r="B5009">
        <v>9</v>
      </c>
      <c r="C5009">
        <v>11</v>
      </c>
      <c r="D5009">
        <v>2016</v>
      </c>
      <c r="E5009" t="s">
        <v>3643</v>
      </c>
      <c r="F5009" t="s">
        <v>30</v>
      </c>
      <c r="G5009" t="s">
        <v>4538</v>
      </c>
      <c r="H5009" t="s">
        <v>60</v>
      </c>
      <c r="I5009" t="s">
        <v>90</v>
      </c>
      <c r="J5009" t="s">
        <v>3681</v>
      </c>
      <c r="K5009" t="s">
        <v>26</v>
      </c>
      <c r="L5009">
        <v>17.940000000000001</v>
      </c>
    </row>
    <row r="5010" spans="1:12" x14ac:dyDescent="0.3">
      <c r="A5010" t="s">
        <v>6216</v>
      </c>
      <c r="B5010">
        <v>7</v>
      </c>
      <c r="C5010">
        <v>9</v>
      </c>
      <c r="D5010">
        <v>2016</v>
      </c>
      <c r="E5010" t="s">
        <v>1432</v>
      </c>
      <c r="F5010" t="s">
        <v>30</v>
      </c>
      <c r="G5010" t="s">
        <v>6217</v>
      </c>
      <c r="H5010" t="s">
        <v>23</v>
      </c>
      <c r="I5010" t="s">
        <v>90</v>
      </c>
      <c r="J5010" t="s">
        <v>404</v>
      </c>
      <c r="K5010" t="s">
        <v>26</v>
      </c>
      <c r="L5010">
        <v>9.5220000000000002</v>
      </c>
    </row>
    <row r="5011" spans="1:12" x14ac:dyDescent="0.3">
      <c r="A5011" t="s">
        <v>6216</v>
      </c>
      <c r="B5011">
        <v>7</v>
      </c>
      <c r="C5011">
        <v>9</v>
      </c>
      <c r="D5011">
        <v>2016</v>
      </c>
      <c r="E5011" t="s">
        <v>1432</v>
      </c>
      <c r="F5011" t="s">
        <v>30</v>
      </c>
      <c r="G5011" t="s">
        <v>6217</v>
      </c>
      <c r="H5011" t="s">
        <v>23</v>
      </c>
      <c r="I5011" t="s">
        <v>90</v>
      </c>
      <c r="J5011" t="s">
        <v>1182</v>
      </c>
      <c r="K5011" t="s">
        <v>41</v>
      </c>
      <c r="L5011">
        <v>791.96400000000006</v>
      </c>
    </row>
    <row r="5012" spans="1:12" x14ac:dyDescent="0.3">
      <c r="A5012" t="s">
        <v>6216</v>
      </c>
      <c r="B5012">
        <v>7</v>
      </c>
      <c r="C5012">
        <v>9</v>
      </c>
      <c r="D5012">
        <v>2016</v>
      </c>
      <c r="E5012" t="s">
        <v>1432</v>
      </c>
      <c r="F5012" t="s">
        <v>30</v>
      </c>
      <c r="G5012" t="s">
        <v>6217</v>
      </c>
      <c r="H5012" t="s">
        <v>23</v>
      </c>
      <c r="I5012" t="s">
        <v>90</v>
      </c>
      <c r="J5012" t="s">
        <v>1480</v>
      </c>
      <c r="K5012" t="s">
        <v>26</v>
      </c>
      <c r="L5012">
        <v>4.923</v>
      </c>
    </row>
    <row r="5013" spans="1:12" x14ac:dyDescent="0.3">
      <c r="A5013" t="s">
        <v>6218</v>
      </c>
      <c r="B5013">
        <v>11</v>
      </c>
      <c r="C5013">
        <v>5</v>
      </c>
      <c r="D5013">
        <v>2018</v>
      </c>
      <c r="E5013" t="s">
        <v>4199</v>
      </c>
      <c r="F5013" t="s">
        <v>119</v>
      </c>
      <c r="G5013" t="s">
        <v>3036</v>
      </c>
      <c r="H5013" t="s">
        <v>23</v>
      </c>
      <c r="I5013" t="s">
        <v>24</v>
      </c>
      <c r="J5013" t="s">
        <v>2632</v>
      </c>
      <c r="K5013" t="s">
        <v>17</v>
      </c>
      <c r="L5013">
        <v>209.97900000000001</v>
      </c>
    </row>
    <row r="5014" spans="1:12" x14ac:dyDescent="0.3">
      <c r="A5014" t="s">
        <v>6219</v>
      </c>
      <c r="B5014">
        <v>21</v>
      </c>
      <c r="C5014">
        <v>7</v>
      </c>
      <c r="D5014">
        <v>2018</v>
      </c>
      <c r="E5014" t="s">
        <v>1427</v>
      </c>
      <c r="F5014" t="s">
        <v>30</v>
      </c>
      <c r="G5014" t="s">
        <v>4817</v>
      </c>
      <c r="H5014" t="s">
        <v>60</v>
      </c>
      <c r="I5014" t="s">
        <v>90</v>
      </c>
      <c r="J5014" t="s">
        <v>1252</v>
      </c>
      <c r="K5014" t="s">
        <v>26</v>
      </c>
      <c r="L5014">
        <v>33.93</v>
      </c>
    </row>
    <row r="5015" spans="1:12" x14ac:dyDescent="0.3">
      <c r="A5015" t="s">
        <v>6219</v>
      </c>
      <c r="B5015">
        <v>21</v>
      </c>
      <c r="C5015">
        <v>7</v>
      </c>
      <c r="D5015">
        <v>2018</v>
      </c>
      <c r="E5015" t="s">
        <v>1427</v>
      </c>
      <c r="F5015" t="s">
        <v>30</v>
      </c>
      <c r="G5015" t="s">
        <v>4817</v>
      </c>
      <c r="H5015" t="s">
        <v>60</v>
      </c>
      <c r="I5015" t="s">
        <v>90</v>
      </c>
      <c r="J5015" t="s">
        <v>6220</v>
      </c>
      <c r="K5015" t="s">
        <v>26</v>
      </c>
      <c r="L5015">
        <v>222.32</v>
      </c>
    </row>
    <row r="5016" spans="1:12" x14ac:dyDescent="0.3">
      <c r="A5016" t="s">
        <v>6219</v>
      </c>
      <c r="B5016">
        <v>21</v>
      </c>
      <c r="C5016">
        <v>7</v>
      </c>
      <c r="D5016">
        <v>2018</v>
      </c>
      <c r="E5016" t="s">
        <v>1427</v>
      </c>
      <c r="F5016" t="s">
        <v>30</v>
      </c>
      <c r="G5016" t="s">
        <v>4817</v>
      </c>
      <c r="H5016" t="s">
        <v>60</v>
      </c>
      <c r="I5016" t="s">
        <v>90</v>
      </c>
      <c r="J5016" t="s">
        <v>6221</v>
      </c>
      <c r="K5016" t="s">
        <v>41</v>
      </c>
      <c r="L5016">
        <v>210.56399999999999</v>
      </c>
    </row>
    <row r="5017" spans="1:12" x14ac:dyDescent="0.3">
      <c r="A5017" t="s">
        <v>6222</v>
      </c>
      <c r="B5017">
        <v>24</v>
      </c>
      <c r="C5017">
        <v>11</v>
      </c>
      <c r="D5017">
        <v>2015</v>
      </c>
      <c r="E5017" t="s">
        <v>3029</v>
      </c>
      <c r="F5017" t="s">
        <v>30</v>
      </c>
      <c r="G5017" t="s">
        <v>3283</v>
      </c>
      <c r="H5017" t="s">
        <v>14</v>
      </c>
      <c r="I5017" t="s">
        <v>90</v>
      </c>
      <c r="J5017" t="s">
        <v>588</v>
      </c>
      <c r="K5017" t="s">
        <v>17</v>
      </c>
      <c r="L5017">
        <v>35.167999999999999</v>
      </c>
    </row>
    <row r="5018" spans="1:12" x14ac:dyDescent="0.3">
      <c r="A5018" t="s">
        <v>6222</v>
      </c>
      <c r="B5018">
        <v>24</v>
      </c>
      <c r="C5018">
        <v>11</v>
      </c>
      <c r="D5018">
        <v>2015</v>
      </c>
      <c r="E5018" t="s">
        <v>3029</v>
      </c>
      <c r="F5018" t="s">
        <v>30</v>
      </c>
      <c r="G5018" t="s">
        <v>3283</v>
      </c>
      <c r="H5018" t="s">
        <v>14</v>
      </c>
      <c r="I5018" t="s">
        <v>90</v>
      </c>
      <c r="J5018" t="s">
        <v>6223</v>
      </c>
      <c r="K5018" t="s">
        <v>41</v>
      </c>
      <c r="L5018">
        <v>1502.376</v>
      </c>
    </row>
    <row r="5019" spans="1:12" x14ac:dyDescent="0.3">
      <c r="A5019" t="s">
        <v>6224</v>
      </c>
      <c r="B5019">
        <v>15</v>
      </c>
      <c r="C5019">
        <v>11</v>
      </c>
      <c r="D5019">
        <v>2015</v>
      </c>
      <c r="E5019" t="s">
        <v>66</v>
      </c>
      <c r="F5019" t="s">
        <v>119</v>
      </c>
      <c r="G5019" t="s">
        <v>6225</v>
      </c>
      <c r="H5019" t="s">
        <v>14</v>
      </c>
      <c r="I5019" t="s">
        <v>24</v>
      </c>
      <c r="J5019" t="s">
        <v>662</v>
      </c>
      <c r="K5019" t="s">
        <v>17</v>
      </c>
      <c r="L5019">
        <v>10.11</v>
      </c>
    </row>
    <row r="5020" spans="1:12" x14ac:dyDescent="0.3">
      <c r="A5020" t="s">
        <v>6224</v>
      </c>
      <c r="B5020">
        <v>15</v>
      </c>
      <c r="C5020">
        <v>11</v>
      </c>
      <c r="D5020">
        <v>2015</v>
      </c>
      <c r="E5020" t="s">
        <v>66</v>
      </c>
      <c r="F5020" t="s">
        <v>119</v>
      </c>
      <c r="G5020" t="s">
        <v>6225</v>
      </c>
      <c r="H5020" t="s">
        <v>14</v>
      </c>
      <c r="I5020" t="s">
        <v>24</v>
      </c>
      <c r="J5020" t="s">
        <v>650</v>
      </c>
      <c r="K5020" t="s">
        <v>41</v>
      </c>
      <c r="L5020">
        <v>772.47</v>
      </c>
    </row>
    <row r="5021" spans="1:12" x14ac:dyDescent="0.3">
      <c r="A5021" t="s">
        <v>6224</v>
      </c>
      <c r="B5021">
        <v>15</v>
      </c>
      <c r="C5021">
        <v>11</v>
      </c>
      <c r="D5021">
        <v>2015</v>
      </c>
      <c r="E5021" t="s">
        <v>66</v>
      </c>
      <c r="F5021" t="s">
        <v>119</v>
      </c>
      <c r="G5021" t="s">
        <v>6225</v>
      </c>
      <c r="H5021" t="s">
        <v>14</v>
      </c>
      <c r="I5021" t="s">
        <v>24</v>
      </c>
      <c r="J5021" t="s">
        <v>1971</v>
      </c>
      <c r="K5021" t="s">
        <v>26</v>
      </c>
      <c r="L5021">
        <v>20.46</v>
      </c>
    </row>
    <row r="5022" spans="1:12" x14ac:dyDescent="0.3">
      <c r="A5022" t="s">
        <v>6226</v>
      </c>
      <c r="B5022">
        <v>23</v>
      </c>
      <c r="C5022">
        <v>3</v>
      </c>
      <c r="D5022">
        <v>2018</v>
      </c>
      <c r="E5022" t="s">
        <v>1123</v>
      </c>
      <c r="F5022" t="s">
        <v>12</v>
      </c>
      <c r="G5022" t="s">
        <v>554</v>
      </c>
      <c r="H5022" t="s">
        <v>23</v>
      </c>
      <c r="I5022" t="s">
        <v>90</v>
      </c>
      <c r="J5022" t="s">
        <v>1162</v>
      </c>
      <c r="K5022" t="s">
        <v>26</v>
      </c>
      <c r="L5022">
        <v>347.58</v>
      </c>
    </row>
    <row r="5023" spans="1:12" x14ac:dyDescent="0.3">
      <c r="A5023" t="s">
        <v>6227</v>
      </c>
      <c r="B5023">
        <v>18</v>
      </c>
      <c r="C5023">
        <v>12</v>
      </c>
      <c r="D5023">
        <v>2017</v>
      </c>
      <c r="E5023" t="s">
        <v>2647</v>
      </c>
      <c r="F5023" t="s">
        <v>30</v>
      </c>
      <c r="G5023" t="s">
        <v>1193</v>
      </c>
      <c r="H5023" t="s">
        <v>14</v>
      </c>
      <c r="I5023" t="s">
        <v>24</v>
      </c>
      <c r="J5023" t="s">
        <v>1355</v>
      </c>
      <c r="K5023" t="s">
        <v>41</v>
      </c>
      <c r="L5023">
        <v>72.64</v>
      </c>
    </row>
    <row r="5024" spans="1:12" x14ac:dyDescent="0.3">
      <c r="A5024" t="s">
        <v>6227</v>
      </c>
      <c r="B5024">
        <v>18</v>
      </c>
      <c r="C5024">
        <v>12</v>
      </c>
      <c r="D5024">
        <v>2017</v>
      </c>
      <c r="E5024" t="s">
        <v>2647</v>
      </c>
      <c r="F5024" t="s">
        <v>30</v>
      </c>
      <c r="G5024" t="s">
        <v>1193</v>
      </c>
      <c r="H5024" t="s">
        <v>14</v>
      </c>
      <c r="I5024" t="s">
        <v>24</v>
      </c>
      <c r="J5024" t="s">
        <v>650</v>
      </c>
      <c r="K5024" t="s">
        <v>41</v>
      </c>
      <c r="L5024">
        <v>772.47</v>
      </c>
    </row>
    <row r="5025" spans="1:12" x14ac:dyDescent="0.3">
      <c r="A5025" t="s">
        <v>6227</v>
      </c>
      <c r="B5025">
        <v>18</v>
      </c>
      <c r="C5025">
        <v>12</v>
      </c>
      <c r="D5025">
        <v>2017</v>
      </c>
      <c r="E5025" t="s">
        <v>2647</v>
      </c>
      <c r="F5025" t="s">
        <v>30</v>
      </c>
      <c r="G5025" t="s">
        <v>1193</v>
      </c>
      <c r="H5025" t="s">
        <v>14</v>
      </c>
      <c r="I5025" t="s">
        <v>24</v>
      </c>
      <c r="J5025" t="s">
        <v>5514</v>
      </c>
      <c r="K5025" t="s">
        <v>17</v>
      </c>
      <c r="L5025">
        <v>39.92</v>
      </c>
    </row>
    <row r="5026" spans="1:12" x14ac:dyDescent="0.3">
      <c r="A5026" t="s">
        <v>6228</v>
      </c>
      <c r="B5026">
        <v>29</v>
      </c>
      <c r="C5026">
        <v>7</v>
      </c>
      <c r="D5026">
        <v>2018</v>
      </c>
      <c r="E5026" t="s">
        <v>1553</v>
      </c>
      <c r="F5026" t="s">
        <v>30</v>
      </c>
      <c r="G5026" t="s">
        <v>1758</v>
      </c>
      <c r="H5026" t="s">
        <v>14</v>
      </c>
      <c r="I5026" t="s">
        <v>61</v>
      </c>
      <c r="J5026" t="s">
        <v>5423</v>
      </c>
      <c r="K5026" t="s">
        <v>26</v>
      </c>
      <c r="L5026">
        <v>33.479999999999997</v>
      </c>
    </row>
    <row r="5027" spans="1:12" x14ac:dyDescent="0.3">
      <c r="A5027" t="s">
        <v>6228</v>
      </c>
      <c r="B5027">
        <v>29</v>
      </c>
      <c r="C5027">
        <v>7</v>
      </c>
      <c r="D5027">
        <v>2018</v>
      </c>
      <c r="E5027" t="s">
        <v>1553</v>
      </c>
      <c r="F5027" t="s">
        <v>30</v>
      </c>
      <c r="G5027" t="s">
        <v>1758</v>
      </c>
      <c r="H5027" t="s">
        <v>14</v>
      </c>
      <c r="I5027" t="s">
        <v>61</v>
      </c>
      <c r="J5027" t="s">
        <v>995</v>
      </c>
      <c r="K5027" t="s">
        <v>41</v>
      </c>
      <c r="L5027">
        <v>461.97</v>
      </c>
    </row>
    <row r="5028" spans="1:12" x14ac:dyDescent="0.3">
      <c r="A5028" t="s">
        <v>6228</v>
      </c>
      <c r="B5028">
        <v>29</v>
      </c>
      <c r="C5028">
        <v>7</v>
      </c>
      <c r="D5028">
        <v>2018</v>
      </c>
      <c r="E5028" t="s">
        <v>1553</v>
      </c>
      <c r="F5028" t="s">
        <v>30</v>
      </c>
      <c r="G5028" t="s">
        <v>1758</v>
      </c>
      <c r="H5028" t="s">
        <v>14</v>
      </c>
      <c r="I5028" t="s">
        <v>61</v>
      </c>
      <c r="J5028" t="s">
        <v>62</v>
      </c>
      <c r="K5028" t="s">
        <v>26</v>
      </c>
      <c r="L5028">
        <v>137.62</v>
      </c>
    </row>
    <row r="5029" spans="1:12" x14ac:dyDescent="0.3">
      <c r="A5029" t="s">
        <v>6228</v>
      </c>
      <c r="B5029">
        <v>29</v>
      </c>
      <c r="C5029">
        <v>7</v>
      </c>
      <c r="D5029">
        <v>2018</v>
      </c>
      <c r="E5029" t="s">
        <v>1553</v>
      </c>
      <c r="F5029" t="s">
        <v>30</v>
      </c>
      <c r="G5029" t="s">
        <v>1758</v>
      </c>
      <c r="H5029" t="s">
        <v>14</v>
      </c>
      <c r="I5029" t="s">
        <v>61</v>
      </c>
      <c r="J5029" t="s">
        <v>6229</v>
      </c>
      <c r="K5029" t="s">
        <v>17</v>
      </c>
      <c r="L5029">
        <v>302.67</v>
      </c>
    </row>
    <row r="5030" spans="1:12" x14ac:dyDescent="0.3">
      <c r="A5030" t="s">
        <v>6230</v>
      </c>
      <c r="B5030">
        <v>2</v>
      </c>
      <c r="C5030">
        <v>9</v>
      </c>
      <c r="D5030">
        <v>2015</v>
      </c>
      <c r="E5030" t="s">
        <v>3311</v>
      </c>
      <c r="F5030" t="s">
        <v>12</v>
      </c>
      <c r="G5030" t="s">
        <v>4144</v>
      </c>
      <c r="H5030" t="s">
        <v>14</v>
      </c>
      <c r="I5030" t="s">
        <v>61</v>
      </c>
      <c r="J5030" t="s">
        <v>1688</v>
      </c>
      <c r="K5030" t="s">
        <v>41</v>
      </c>
      <c r="L5030">
        <v>239.976</v>
      </c>
    </row>
    <row r="5031" spans="1:12" x14ac:dyDescent="0.3">
      <c r="A5031" t="s">
        <v>6231</v>
      </c>
      <c r="B5031">
        <v>29</v>
      </c>
      <c r="C5031">
        <v>1</v>
      </c>
      <c r="D5031">
        <v>2018</v>
      </c>
      <c r="E5031" t="s">
        <v>390</v>
      </c>
      <c r="F5031" t="s">
        <v>30</v>
      </c>
      <c r="G5031" t="s">
        <v>2275</v>
      </c>
      <c r="H5031" t="s">
        <v>14</v>
      </c>
      <c r="I5031" t="s">
        <v>24</v>
      </c>
      <c r="J5031" t="s">
        <v>4810</v>
      </c>
      <c r="K5031" t="s">
        <v>26</v>
      </c>
      <c r="L5031">
        <v>8.34</v>
      </c>
    </row>
    <row r="5032" spans="1:12" x14ac:dyDescent="0.3">
      <c r="A5032" t="s">
        <v>6231</v>
      </c>
      <c r="B5032">
        <v>29</v>
      </c>
      <c r="C5032">
        <v>1</v>
      </c>
      <c r="D5032">
        <v>2018</v>
      </c>
      <c r="E5032" t="s">
        <v>390</v>
      </c>
      <c r="F5032" t="s">
        <v>30</v>
      </c>
      <c r="G5032" t="s">
        <v>2275</v>
      </c>
      <c r="H5032" t="s">
        <v>14</v>
      </c>
      <c r="I5032" t="s">
        <v>24</v>
      </c>
      <c r="J5032" t="s">
        <v>3875</v>
      </c>
      <c r="K5032" t="s">
        <v>26</v>
      </c>
      <c r="L5032">
        <v>8.57</v>
      </c>
    </row>
    <row r="5033" spans="1:12" x14ac:dyDescent="0.3">
      <c r="A5033" t="s">
        <v>6231</v>
      </c>
      <c r="B5033">
        <v>29</v>
      </c>
      <c r="C5033">
        <v>1</v>
      </c>
      <c r="D5033">
        <v>2018</v>
      </c>
      <c r="E5033" t="s">
        <v>390</v>
      </c>
      <c r="F5033" t="s">
        <v>30</v>
      </c>
      <c r="G5033" t="s">
        <v>2275</v>
      </c>
      <c r="H5033" t="s">
        <v>14</v>
      </c>
      <c r="I5033" t="s">
        <v>24</v>
      </c>
      <c r="J5033" t="s">
        <v>1246</v>
      </c>
      <c r="K5033" t="s">
        <v>26</v>
      </c>
      <c r="L5033">
        <v>119.616</v>
      </c>
    </row>
    <row r="5034" spans="1:12" x14ac:dyDescent="0.3">
      <c r="A5034" t="s">
        <v>6232</v>
      </c>
      <c r="B5034">
        <v>26</v>
      </c>
      <c r="C5034">
        <v>12</v>
      </c>
      <c r="D5034">
        <v>2017</v>
      </c>
      <c r="E5034" t="s">
        <v>2798</v>
      </c>
      <c r="F5034" t="s">
        <v>30</v>
      </c>
      <c r="G5034" t="s">
        <v>1109</v>
      </c>
      <c r="H5034" t="s">
        <v>23</v>
      </c>
      <c r="I5034" t="s">
        <v>90</v>
      </c>
      <c r="J5034" t="s">
        <v>183</v>
      </c>
      <c r="K5034" t="s">
        <v>17</v>
      </c>
      <c r="L5034">
        <v>212.94</v>
      </c>
    </row>
    <row r="5035" spans="1:12" x14ac:dyDescent="0.3">
      <c r="A5035" t="s">
        <v>6232</v>
      </c>
      <c r="B5035">
        <v>26</v>
      </c>
      <c r="C5035">
        <v>12</v>
      </c>
      <c r="D5035">
        <v>2017</v>
      </c>
      <c r="E5035" t="s">
        <v>2798</v>
      </c>
      <c r="F5035" t="s">
        <v>30</v>
      </c>
      <c r="G5035" t="s">
        <v>1109</v>
      </c>
      <c r="H5035" t="s">
        <v>23</v>
      </c>
      <c r="I5035" t="s">
        <v>90</v>
      </c>
      <c r="J5035" t="s">
        <v>3971</v>
      </c>
      <c r="K5035" t="s">
        <v>26</v>
      </c>
      <c r="L5035">
        <v>26.49</v>
      </c>
    </row>
    <row r="5036" spans="1:12" x14ac:dyDescent="0.3">
      <c r="A5036" t="s">
        <v>6233</v>
      </c>
      <c r="B5036">
        <v>9</v>
      </c>
      <c r="C5036">
        <v>8</v>
      </c>
      <c r="D5036">
        <v>2016</v>
      </c>
      <c r="E5036" t="s">
        <v>5050</v>
      </c>
      <c r="F5036" t="s">
        <v>12</v>
      </c>
      <c r="G5036" t="s">
        <v>2303</v>
      </c>
      <c r="H5036" t="s">
        <v>60</v>
      </c>
      <c r="I5036" t="s">
        <v>61</v>
      </c>
      <c r="J5036" t="s">
        <v>5807</v>
      </c>
      <c r="K5036" t="s">
        <v>17</v>
      </c>
      <c r="L5036">
        <v>687.4</v>
      </c>
    </row>
    <row r="5037" spans="1:12" x14ac:dyDescent="0.3">
      <c r="A5037" t="s">
        <v>6234</v>
      </c>
      <c r="B5037">
        <v>6</v>
      </c>
      <c r="C5037">
        <v>4</v>
      </c>
      <c r="D5037">
        <v>2015</v>
      </c>
      <c r="E5037" t="s">
        <v>4575</v>
      </c>
      <c r="F5037" t="s">
        <v>30</v>
      </c>
      <c r="G5037" t="s">
        <v>4112</v>
      </c>
      <c r="H5037" t="s">
        <v>23</v>
      </c>
      <c r="I5037" t="s">
        <v>24</v>
      </c>
      <c r="J5037" t="s">
        <v>1607</v>
      </c>
      <c r="K5037" t="s">
        <v>17</v>
      </c>
      <c r="L5037">
        <v>653.54999999999995</v>
      </c>
    </row>
    <row r="5038" spans="1:12" x14ac:dyDescent="0.3">
      <c r="A5038" t="s">
        <v>6234</v>
      </c>
      <c r="B5038">
        <v>6</v>
      </c>
      <c r="C5038">
        <v>4</v>
      </c>
      <c r="D5038">
        <v>2015</v>
      </c>
      <c r="E5038" t="s">
        <v>4575</v>
      </c>
      <c r="F5038" t="s">
        <v>30</v>
      </c>
      <c r="G5038" t="s">
        <v>4112</v>
      </c>
      <c r="H5038" t="s">
        <v>23</v>
      </c>
      <c r="I5038" t="s">
        <v>24</v>
      </c>
      <c r="J5038" t="s">
        <v>1910</v>
      </c>
      <c r="K5038" t="s">
        <v>41</v>
      </c>
      <c r="L5038">
        <v>33.9</v>
      </c>
    </row>
    <row r="5039" spans="1:12" x14ac:dyDescent="0.3">
      <c r="A5039" t="s">
        <v>6235</v>
      </c>
      <c r="B5039">
        <v>17</v>
      </c>
      <c r="C5039">
        <v>11</v>
      </c>
      <c r="D5039">
        <v>2018</v>
      </c>
      <c r="E5039" t="s">
        <v>2330</v>
      </c>
      <c r="F5039" t="s">
        <v>12</v>
      </c>
      <c r="G5039" t="s">
        <v>1728</v>
      </c>
      <c r="H5039" t="s">
        <v>14</v>
      </c>
      <c r="I5039" t="s">
        <v>61</v>
      </c>
      <c r="J5039" t="s">
        <v>1735</v>
      </c>
      <c r="K5039" t="s">
        <v>41</v>
      </c>
      <c r="L5039">
        <v>239.96</v>
      </c>
    </row>
    <row r="5040" spans="1:12" x14ac:dyDescent="0.3">
      <c r="A5040" t="s">
        <v>6236</v>
      </c>
      <c r="B5040">
        <v>11</v>
      </c>
      <c r="C5040">
        <v>7</v>
      </c>
      <c r="D5040">
        <v>2016</v>
      </c>
      <c r="E5040" t="s">
        <v>5911</v>
      </c>
      <c r="F5040" t="s">
        <v>119</v>
      </c>
      <c r="G5040" t="s">
        <v>3036</v>
      </c>
      <c r="H5040" t="s">
        <v>23</v>
      </c>
      <c r="I5040" t="s">
        <v>90</v>
      </c>
      <c r="J5040" t="s">
        <v>2101</v>
      </c>
      <c r="K5040" t="s">
        <v>17</v>
      </c>
      <c r="L5040">
        <v>199.83600000000001</v>
      </c>
    </row>
    <row r="5041" spans="1:12" x14ac:dyDescent="0.3">
      <c r="A5041" t="s">
        <v>6236</v>
      </c>
      <c r="B5041">
        <v>11</v>
      </c>
      <c r="C5041">
        <v>7</v>
      </c>
      <c r="D5041">
        <v>2016</v>
      </c>
      <c r="E5041" t="s">
        <v>5911</v>
      </c>
      <c r="F5041" t="s">
        <v>119</v>
      </c>
      <c r="G5041" t="s">
        <v>3036</v>
      </c>
      <c r="H5041" t="s">
        <v>23</v>
      </c>
      <c r="I5041" t="s">
        <v>90</v>
      </c>
      <c r="J5041" t="s">
        <v>3403</v>
      </c>
      <c r="K5041" t="s">
        <v>41</v>
      </c>
      <c r="L5041">
        <v>716</v>
      </c>
    </row>
    <row r="5042" spans="1:12" x14ac:dyDescent="0.3">
      <c r="A5042" t="s">
        <v>6236</v>
      </c>
      <c r="B5042">
        <v>11</v>
      </c>
      <c r="C5042">
        <v>7</v>
      </c>
      <c r="D5042">
        <v>2016</v>
      </c>
      <c r="E5042" t="s">
        <v>5911</v>
      </c>
      <c r="F5042" t="s">
        <v>119</v>
      </c>
      <c r="G5042" t="s">
        <v>3036</v>
      </c>
      <c r="H5042" t="s">
        <v>23</v>
      </c>
      <c r="I5042" t="s">
        <v>90</v>
      </c>
      <c r="J5042" t="s">
        <v>1006</v>
      </c>
      <c r="K5042" t="s">
        <v>26</v>
      </c>
      <c r="L5042">
        <v>221.06</v>
      </c>
    </row>
    <row r="5043" spans="1:12" x14ac:dyDescent="0.3">
      <c r="A5043" t="s">
        <v>6237</v>
      </c>
      <c r="B5043">
        <v>10</v>
      </c>
      <c r="C5043">
        <v>11</v>
      </c>
      <c r="D5043">
        <v>2017</v>
      </c>
      <c r="E5043" t="s">
        <v>2259</v>
      </c>
      <c r="F5043" t="s">
        <v>12</v>
      </c>
      <c r="G5043" t="s">
        <v>3071</v>
      </c>
      <c r="H5043" t="s">
        <v>14</v>
      </c>
      <c r="I5043" t="s">
        <v>24</v>
      </c>
      <c r="J5043" t="s">
        <v>4603</v>
      </c>
      <c r="K5043" t="s">
        <v>26</v>
      </c>
      <c r="L5043">
        <v>67.709999999999994</v>
      </c>
    </row>
    <row r="5044" spans="1:12" x14ac:dyDescent="0.3">
      <c r="A5044" t="s">
        <v>6237</v>
      </c>
      <c r="B5044">
        <v>10</v>
      </c>
      <c r="C5044">
        <v>11</v>
      </c>
      <c r="D5044">
        <v>2017</v>
      </c>
      <c r="E5044" t="s">
        <v>2259</v>
      </c>
      <c r="F5044" t="s">
        <v>12</v>
      </c>
      <c r="G5044" t="s">
        <v>3071</v>
      </c>
      <c r="H5044" t="s">
        <v>14</v>
      </c>
      <c r="I5044" t="s">
        <v>24</v>
      </c>
      <c r="J5044" t="s">
        <v>2343</v>
      </c>
      <c r="K5044" t="s">
        <v>26</v>
      </c>
      <c r="L5044">
        <v>129.91999999999999</v>
      </c>
    </row>
    <row r="5045" spans="1:12" x14ac:dyDescent="0.3">
      <c r="A5045" t="s">
        <v>6237</v>
      </c>
      <c r="B5045">
        <v>10</v>
      </c>
      <c r="C5045">
        <v>11</v>
      </c>
      <c r="D5045">
        <v>2017</v>
      </c>
      <c r="E5045" t="s">
        <v>2259</v>
      </c>
      <c r="F5045" t="s">
        <v>12</v>
      </c>
      <c r="G5045" t="s">
        <v>3071</v>
      </c>
      <c r="H5045" t="s">
        <v>14</v>
      </c>
      <c r="I5045" t="s">
        <v>24</v>
      </c>
      <c r="J5045" t="s">
        <v>1990</v>
      </c>
      <c r="K5045" t="s">
        <v>17</v>
      </c>
      <c r="L5045">
        <v>467.46</v>
      </c>
    </row>
    <row r="5046" spans="1:12" x14ac:dyDescent="0.3">
      <c r="A5046" t="s">
        <v>6237</v>
      </c>
      <c r="B5046">
        <v>10</v>
      </c>
      <c r="C5046">
        <v>11</v>
      </c>
      <c r="D5046">
        <v>2017</v>
      </c>
      <c r="E5046" t="s">
        <v>2259</v>
      </c>
      <c r="F5046" t="s">
        <v>12</v>
      </c>
      <c r="G5046" t="s">
        <v>3071</v>
      </c>
      <c r="H5046" t="s">
        <v>14</v>
      </c>
      <c r="I5046" t="s">
        <v>24</v>
      </c>
      <c r="J5046" t="s">
        <v>5678</v>
      </c>
      <c r="K5046" t="s">
        <v>26</v>
      </c>
      <c r="L5046">
        <v>61.4</v>
      </c>
    </row>
    <row r="5047" spans="1:12" x14ac:dyDescent="0.3">
      <c r="A5047" t="s">
        <v>6237</v>
      </c>
      <c r="B5047">
        <v>10</v>
      </c>
      <c r="C5047">
        <v>11</v>
      </c>
      <c r="D5047">
        <v>2017</v>
      </c>
      <c r="E5047" t="s">
        <v>2259</v>
      </c>
      <c r="F5047" t="s">
        <v>12</v>
      </c>
      <c r="G5047" t="s">
        <v>3071</v>
      </c>
      <c r="H5047" t="s">
        <v>14</v>
      </c>
      <c r="I5047" t="s">
        <v>24</v>
      </c>
      <c r="J5047" t="s">
        <v>2153</v>
      </c>
      <c r="K5047" t="s">
        <v>26</v>
      </c>
      <c r="L5047">
        <v>720.76</v>
      </c>
    </row>
    <row r="5048" spans="1:12" x14ac:dyDescent="0.3">
      <c r="A5048" t="s">
        <v>6237</v>
      </c>
      <c r="B5048">
        <v>10</v>
      </c>
      <c r="C5048">
        <v>11</v>
      </c>
      <c r="D5048">
        <v>2017</v>
      </c>
      <c r="E5048" t="s">
        <v>2259</v>
      </c>
      <c r="F5048" t="s">
        <v>12</v>
      </c>
      <c r="G5048" t="s">
        <v>3071</v>
      </c>
      <c r="H5048" t="s">
        <v>14</v>
      </c>
      <c r="I5048" t="s">
        <v>24</v>
      </c>
      <c r="J5048" t="s">
        <v>2563</v>
      </c>
      <c r="K5048" t="s">
        <v>26</v>
      </c>
      <c r="L5048">
        <v>5.1840000000000002</v>
      </c>
    </row>
    <row r="5049" spans="1:12" x14ac:dyDescent="0.3">
      <c r="A5049" t="s">
        <v>6237</v>
      </c>
      <c r="B5049">
        <v>10</v>
      </c>
      <c r="C5049">
        <v>11</v>
      </c>
      <c r="D5049">
        <v>2017</v>
      </c>
      <c r="E5049" t="s">
        <v>2259</v>
      </c>
      <c r="F5049" t="s">
        <v>12</v>
      </c>
      <c r="G5049" t="s">
        <v>3071</v>
      </c>
      <c r="H5049" t="s">
        <v>14</v>
      </c>
      <c r="I5049" t="s">
        <v>24</v>
      </c>
      <c r="J5049" t="s">
        <v>5627</v>
      </c>
      <c r="K5049" t="s">
        <v>26</v>
      </c>
      <c r="L5049">
        <v>14.7</v>
      </c>
    </row>
    <row r="5050" spans="1:12" x14ac:dyDescent="0.3">
      <c r="A5050" t="s">
        <v>6238</v>
      </c>
      <c r="B5050">
        <v>31</v>
      </c>
      <c r="C5050">
        <v>3</v>
      </c>
      <c r="D5050">
        <v>2015</v>
      </c>
      <c r="E5050" t="s">
        <v>3146</v>
      </c>
      <c r="F5050" t="s">
        <v>30</v>
      </c>
      <c r="G5050" t="s">
        <v>5599</v>
      </c>
      <c r="H5050" t="s">
        <v>14</v>
      </c>
      <c r="I5050" t="s">
        <v>61</v>
      </c>
      <c r="J5050" t="s">
        <v>2039</v>
      </c>
      <c r="K5050" t="s">
        <v>26</v>
      </c>
      <c r="L5050">
        <v>8.1340000000000003</v>
      </c>
    </row>
    <row r="5051" spans="1:12" x14ac:dyDescent="0.3">
      <c r="A5051" t="s">
        <v>6238</v>
      </c>
      <c r="B5051">
        <v>31</v>
      </c>
      <c r="C5051">
        <v>3</v>
      </c>
      <c r="D5051">
        <v>2015</v>
      </c>
      <c r="E5051" t="s">
        <v>3146</v>
      </c>
      <c r="F5051" t="s">
        <v>30</v>
      </c>
      <c r="G5051" t="s">
        <v>5599</v>
      </c>
      <c r="H5051" t="s">
        <v>14</v>
      </c>
      <c r="I5051" t="s">
        <v>61</v>
      </c>
      <c r="J5051" t="s">
        <v>1880</v>
      </c>
      <c r="K5051" t="s">
        <v>41</v>
      </c>
      <c r="L5051">
        <v>79.983999999999995</v>
      </c>
    </row>
    <row r="5052" spans="1:12" x14ac:dyDescent="0.3">
      <c r="A5052" t="s">
        <v>6239</v>
      </c>
      <c r="B5052">
        <v>18</v>
      </c>
      <c r="C5052">
        <v>9</v>
      </c>
      <c r="D5052">
        <v>2016</v>
      </c>
      <c r="E5052" t="s">
        <v>2721</v>
      </c>
      <c r="F5052" t="s">
        <v>30</v>
      </c>
      <c r="G5052" t="s">
        <v>898</v>
      </c>
      <c r="H5052" t="s">
        <v>60</v>
      </c>
      <c r="I5052" t="s">
        <v>24</v>
      </c>
      <c r="J5052" t="s">
        <v>4002</v>
      </c>
      <c r="K5052" t="s">
        <v>26</v>
      </c>
      <c r="L5052">
        <v>18.54</v>
      </c>
    </row>
    <row r="5053" spans="1:12" x14ac:dyDescent="0.3">
      <c r="A5053" t="s">
        <v>6240</v>
      </c>
      <c r="B5053">
        <v>7</v>
      </c>
      <c r="C5053">
        <v>11</v>
      </c>
      <c r="D5053">
        <v>2016</v>
      </c>
      <c r="E5053" t="s">
        <v>5028</v>
      </c>
      <c r="F5053" t="s">
        <v>30</v>
      </c>
      <c r="G5053" t="s">
        <v>1312</v>
      </c>
      <c r="H5053" t="s">
        <v>23</v>
      </c>
      <c r="I5053" t="s">
        <v>90</v>
      </c>
      <c r="J5053" t="s">
        <v>1064</v>
      </c>
      <c r="K5053" t="s">
        <v>26</v>
      </c>
      <c r="L5053">
        <v>24.4</v>
      </c>
    </row>
    <row r="5054" spans="1:12" x14ac:dyDescent="0.3">
      <c r="A5054" t="s">
        <v>6241</v>
      </c>
      <c r="B5054">
        <v>19</v>
      </c>
      <c r="C5054">
        <v>5</v>
      </c>
      <c r="D5054">
        <v>2018</v>
      </c>
      <c r="E5054" t="s">
        <v>1517</v>
      </c>
      <c r="F5054" t="s">
        <v>930</v>
      </c>
      <c r="G5054" t="s">
        <v>3582</v>
      </c>
      <c r="H5054" t="s">
        <v>14</v>
      </c>
      <c r="I5054" t="s">
        <v>15</v>
      </c>
      <c r="J5054" t="s">
        <v>3541</v>
      </c>
      <c r="K5054" t="s">
        <v>26</v>
      </c>
      <c r="L5054">
        <v>195.64</v>
      </c>
    </row>
    <row r="5055" spans="1:12" x14ac:dyDescent="0.3">
      <c r="A5055" t="s">
        <v>6242</v>
      </c>
      <c r="B5055">
        <v>3</v>
      </c>
      <c r="C5055">
        <v>1</v>
      </c>
      <c r="D5055">
        <v>2016</v>
      </c>
      <c r="E5055" t="s">
        <v>5455</v>
      </c>
      <c r="F5055" t="s">
        <v>12</v>
      </c>
      <c r="G5055" t="s">
        <v>5637</v>
      </c>
      <c r="H5055" t="s">
        <v>14</v>
      </c>
      <c r="I5055" t="s">
        <v>61</v>
      </c>
      <c r="J5055" t="s">
        <v>2282</v>
      </c>
      <c r="K5055" t="s">
        <v>41</v>
      </c>
      <c r="L5055">
        <v>398.4</v>
      </c>
    </row>
    <row r="5056" spans="1:12" x14ac:dyDescent="0.3">
      <c r="A5056" t="s">
        <v>6242</v>
      </c>
      <c r="B5056">
        <v>3</v>
      </c>
      <c r="C5056">
        <v>1</v>
      </c>
      <c r="D5056">
        <v>2016</v>
      </c>
      <c r="E5056" t="s">
        <v>5455</v>
      </c>
      <c r="F5056" t="s">
        <v>12</v>
      </c>
      <c r="G5056" t="s">
        <v>5637</v>
      </c>
      <c r="H5056" t="s">
        <v>14</v>
      </c>
      <c r="I5056" t="s">
        <v>61</v>
      </c>
      <c r="J5056" t="s">
        <v>1276</v>
      </c>
      <c r="K5056" t="s">
        <v>26</v>
      </c>
      <c r="L5056">
        <v>7.056</v>
      </c>
    </row>
    <row r="5057" spans="1:12" x14ac:dyDescent="0.3">
      <c r="A5057" t="s">
        <v>6242</v>
      </c>
      <c r="B5057">
        <v>3</v>
      </c>
      <c r="C5057">
        <v>1</v>
      </c>
      <c r="D5057">
        <v>2016</v>
      </c>
      <c r="E5057" t="s">
        <v>5455</v>
      </c>
      <c r="F5057" t="s">
        <v>12</v>
      </c>
      <c r="G5057" t="s">
        <v>5637</v>
      </c>
      <c r="H5057" t="s">
        <v>14</v>
      </c>
      <c r="I5057" t="s">
        <v>61</v>
      </c>
      <c r="J5057" t="s">
        <v>1676</v>
      </c>
      <c r="K5057" t="s">
        <v>17</v>
      </c>
      <c r="L5057">
        <v>1352.3976</v>
      </c>
    </row>
    <row r="5058" spans="1:12" x14ac:dyDescent="0.3">
      <c r="A5058" t="s">
        <v>6243</v>
      </c>
      <c r="B5058">
        <v>8</v>
      </c>
      <c r="C5058">
        <v>9</v>
      </c>
      <c r="D5058">
        <v>2016</v>
      </c>
      <c r="E5058" t="s">
        <v>4585</v>
      </c>
      <c r="F5058" t="s">
        <v>119</v>
      </c>
      <c r="G5058" t="s">
        <v>2446</v>
      </c>
      <c r="H5058" t="s">
        <v>14</v>
      </c>
      <c r="I5058" t="s">
        <v>24</v>
      </c>
      <c r="J5058" t="s">
        <v>5506</v>
      </c>
      <c r="K5058" t="s">
        <v>26</v>
      </c>
      <c r="L5058">
        <v>26.4</v>
      </c>
    </row>
    <row r="5059" spans="1:12" x14ac:dyDescent="0.3">
      <c r="A5059" t="s">
        <v>6243</v>
      </c>
      <c r="B5059">
        <v>8</v>
      </c>
      <c r="C5059">
        <v>9</v>
      </c>
      <c r="D5059">
        <v>2016</v>
      </c>
      <c r="E5059" t="s">
        <v>4585</v>
      </c>
      <c r="F5059" t="s">
        <v>119</v>
      </c>
      <c r="G5059" t="s">
        <v>2446</v>
      </c>
      <c r="H5059" t="s">
        <v>14</v>
      </c>
      <c r="I5059" t="s">
        <v>24</v>
      </c>
      <c r="J5059" t="s">
        <v>2043</v>
      </c>
      <c r="K5059" t="s">
        <v>26</v>
      </c>
      <c r="L5059">
        <v>41.88</v>
      </c>
    </row>
    <row r="5060" spans="1:12" x14ac:dyDescent="0.3">
      <c r="A5060" t="s">
        <v>6244</v>
      </c>
      <c r="B5060">
        <v>3</v>
      </c>
      <c r="C5060">
        <v>4</v>
      </c>
      <c r="D5060">
        <v>2017</v>
      </c>
      <c r="E5060" t="s">
        <v>1763</v>
      </c>
      <c r="F5060" t="s">
        <v>30</v>
      </c>
      <c r="G5060" t="s">
        <v>1428</v>
      </c>
      <c r="H5060" t="s">
        <v>14</v>
      </c>
      <c r="I5060" t="s">
        <v>90</v>
      </c>
      <c r="J5060" t="s">
        <v>2378</v>
      </c>
      <c r="K5060" t="s">
        <v>26</v>
      </c>
      <c r="L5060">
        <v>99.846000000000004</v>
      </c>
    </row>
    <row r="5061" spans="1:12" x14ac:dyDescent="0.3">
      <c r="A5061" t="s">
        <v>6245</v>
      </c>
      <c r="B5061">
        <v>5</v>
      </c>
      <c r="C5061">
        <v>12</v>
      </c>
      <c r="D5061">
        <v>2017</v>
      </c>
      <c r="E5061" t="s">
        <v>2476</v>
      </c>
      <c r="F5061" t="s">
        <v>12</v>
      </c>
      <c r="G5061" t="s">
        <v>1463</v>
      </c>
      <c r="H5061" t="s">
        <v>14</v>
      </c>
      <c r="I5061" t="s">
        <v>15</v>
      </c>
      <c r="J5061" t="s">
        <v>2224</v>
      </c>
      <c r="K5061" t="s">
        <v>41</v>
      </c>
      <c r="L5061">
        <v>699.98</v>
      </c>
    </row>
    <row r="5062" spans="1:12" x14ac:dyDescent="0.3">
      <c r="A5062" t="s">
        <v>6245</v>
      </c>
      <c r="B5062">
        <v>5</v>
      </c>
      <c r="C5062">
        <v>12</v>
      </c>
      <c r="D5062">
        <v>2017</v>
      </c>
      <c r="E5062" t="s">
        <v>2476</v>
      </c>
      <c r="F5062" t="s">
        <v>12</v>
      </c>
      <c r="G5062" t="s">
        <v>1463</v>
      </c>
      <c r="H5062" t="s">
        <v>14</v>
      </c>
      <c r="I5062" t="s">
        <v>15</v>
      </c>
      <c r="J5062" t="s">
        <v>1116</v>
      </c>
      <c r="K5062" t="s">
        <v>26</v>
      </c>
      <c r="L5062">
        <v>584.82000000000005</v>
      </c>
    </row>
    <row r="5063" spans="1:12" x14ac:dyDescent="0.3">
      <c r="A5063" t="s">
        <v>6246</v>
      </c>
      <c r="B5063">
        <v>8</v>
      </c>
      <c r="C5063">
        <v>5</v>
      </c>
      <c r="D5063">
        <v>2016</v>
      </c>
      <c r="E5063" t="s">
        <v>3707</v>
      </c>
      <c r="F5063" t="s">
        <v>30</v>
      </c>
      <c r="G5063" t="s">
        <v>2180</v>
      </c>
      <c r="H5063" t="s">
        <v>14</v>
      </c>
      <c r="I5063" t="s">
        <v>61</v>
      </c>
      <c r="J5063" t="s">
        <v>2088</v>
      </c>
      <c r="K5063" t="s">
        <v>26</v>
      </c>
      <c r="L5063">
        <v>43.98</v>
      </c>
    </row>
    <row r="5064" spans="1:12" x14ac:dyDescent="0.3">
      <c r="A5064" t="s">
        <v>6246</v>
      </c>
      <c r="B5064">
        <v>8</v>
      </c>
      <c r="C5064">
        <v>5</v>
      </c>
      <c r="D5064">
        <v>2016</v>
      </c>
      <c r="E5064" t="s">
        <v>3707</v>
      </c>
      <c r="F5064" t="s">
        <v>30</v>
      </c>
      <c r="G5064" t="s">
        <v>2180</v>
      </c>
      <c r="H5064" t="s">
        <v>14</v>
      </c>
      <c r="I5064" t="s">
        <v>61</v>
      </c>
      <c r="J5064" t="s">
        <v>3228</v>
      </c>
      <c r="K5064" t="s">
        <v>41</v>
      </c>
      <c r="L5064">
        <v>377.97</v>
      </c>
    </row>
    <row r="5065" spans="1:12" x14ac:dyDescent="0.3">
      <c r="A5065" t="s">
        <v>6246</v>
      </c>
      <c r="B5065">
        <v>8</v>
      </c>
      <c r="C5065">
        <v>5</v>
      </c>
      <c r="D5065">
        <v>2016</v>
      </c>
      <c r="E5065" t="s">
        <v>3707</v>
      </c>
      <c r="F5065" t="s">
        <v>30</v>
      </c>
      <c r="G5065" t="s">
        <v>2180</v>
      </c>
      <c r="H5065" t="s">
        <v>14</v>
      </c>
      <c r="I5065" t="s">
        <v>61</v>
      </c>
      <c r="J5065" t="s">
        <v>1357</v>
      </c>
      <c r="K5065" t="s">
        <v>17</v>
      </c>
      <c r="L5065">
        <v>123.96</v>
      </c>
    </row>
    <row r="5066" spans="1:12" x14ac:dyDescent="0.3">
      <c r="A5066" t="s">
        <v>6247</v>
      </c>
      <c r="B5066">
        <v>22</v>
      </c>
      <c r="C5066">
        <v>9</v>
      </c>
      <c r="D5066">
        <v>2018</v>
      </c>
      <c r="E5066" t="s">
        <v>1529</v>
      </c>
      <c r="F5066" t="s">
        <v>119</v>
      </c>
      <c r="G5066" t="s">
        <v>1505</v>
      </c>
      <c r="H5066" t="s">
        <v>14</v>
      </c>
      <c r="I5066" t="s">
        <v>90</v>
      </c>
      <c r="J5066" t="s">
        <v>121</v>
      </c>
      <c r="K5066" t="s">
        <v>41</v>
      </c>
      <c r="L5066">
        <v>391.98</v>
      </c>
    </row>
    <row r="5067" spans="1:12" x14ac:dyDescent="0.3">
      <c r="A5067" t="s">
        <v>6248</v>
      </c>
      <c r="B5067">
        <v>30</v>
      </c>
      <c r="C5067">
        <v>11</v>
      </c>
      <c r="D5067">
        <v>2018</v>
      </c>
      <c r="E5067" t="s">
        <v>595</v>
      </c>
      <c r="F5067" t="s">
        <v>30</v>
      </c>
      <c r="G5067" t="s">
        <v>4231</v>
      </c>
      <c r="H5067" t="s">
        <v>14</v>
      </c>
      <c r="I5067" t="s">
        <v>15</v>
      </c>
      <c r="J5067" t="s">
        <v>771</v>
      </c>
      <c r="K5067" t="s">
        <v>41</v>
      </c>
      <c r="L5067">
        <v>383.976</v>
      </c>
    </row>
    <row r="5068" spans="1:12" x14ac:dyDescent="0.3">
      <c r="A5068" t="s">
        <v>6248</v>
      </c>
      <c r="B5068">
        <v>30</v>
      </c>
      <c r="C5068">
        <v>11</v>
      </c>
      <c r="D5068">
        <v>2018</v>
      </c>
      <c r="E5068" t="s">
        <v>595</v>
      </c>
      <c r="F5068" t="s">
        <v>30</v>
      </c>
      <c r="G5068" t="s">
        <v>4231</v>
      </c>
      <c r="H5068" t="s">
        <v>14</v>
      </c>
      <c r="I5068" t="s">
        <v>15</v>
      </c>
      <c r="J5068" t="s">
        <v>1160</v>
      </c>
      <c r="K5068" t="s">
        <v>17</v>
      </c>
      <c r="L5068">
        <v>1781.682</v>
      </c>
    </row>
    <row r="5069" spans="1:12" x14ac:dyDescent="0.3">
      <c r="A5069" t="s">
        <v>6249</v>
      </c>
      <c r="B5069">
        <v>15</v>
      </c>
      <c r="C5069">
        <v>1</v>
      </c>
      <c r="D5069">
        <v>2018</v>
      </c>
      <c r="E5069" t="s">
        <v>3591</v>
      </c>
      <c r="F5069" t="s">
        <v>30</v>
      </c>
      <c r="G5069" t="s">
        <v>3178</v>
      </c>
      <c r="H5069" t="s">
        <v>60</v>
      </c>
      <c r="I5069" t="s">
        <v>24</v>
      </c>
      <c r="J5069" t="s">
        <v>3167</v>
      </c>
      <c r="K5069" t="s">
        <v>26</v>
      </c>
      <c r="L5069">
        <v>21.4</v>
      </c>
    </row>
    <row r="5070" spans="1:12" x14ac:dyDescent="0.3">
      <c r="A5070" t="s">
        <v>6250</v>
      </c>
      <c r="B5070">
        <v>8</v>
      </c>
      <c r="C5070">
        <v>8</v>
      </c>
      <c r="D5070">
        <v>2015</v>
      </c>
      <c r="E5070" t="s">
        <v>6251</v>
      </c>
      <c r="F5070" t="s">
        <v>30</v>
      </c>
      <c r="G5070" t="s">
        <v>115</v>
      </c>
      <c r="H5070" t="s">
        <v>60</v>
      </c>
      <c r="I5070" t="s">
        <v>61</v>
      </c>
      <c r="J5070" t="s">
        <v>5295</v>
      </c>
      <c r="K5070" t="s">
        <v>41</v>
      </c>
      <c r="L5070">
        <v>549.99</v>
      </c>
    </row>
    <row r="5071" spans="1:12" x14ac:dyDescent="0.3">
      <c r="A5071" t="s">
        <v>6250</v>
      </c>
      <c r="B5071">
        <v>8</v>
      </c>
      <c r="C5071">
        <v>8</v>
      </c>
      <c r="D5071">
        <v>2015</v>
      </c>
      <c r="E5071" t="s">
        <v>6251</v>
      </c>
      <c r="F5071" t="s">
        <v>30</v>
      </c>
      <c r="G5071" t="s">
        <v>115</v>
      </c>
      <c r="H5071" t="s">
        <v>60</v>
      </c>
      <c r="I5071" t="s">
        <v>61</v>
      </c>
      <c r="J5071" t="s">
        <v>3318</v>
      </c>
      <c r="K5071" t="s">
        <v>26</v>
      </c>
      <c r="L5071">
        <v>167.535</v>
      </c>
    </row>
    <row r="5072" spans="1:12" x14ac:dyDescent="0.3">
      <c r="A5072" t="s">
        <v>6250</v>
      </c>
      <c r="B5072">
        <v>8</v>
      </c>
      <c r="C5072">
        <v>8</v>
      </c>
      <c r="D5072">
        <v>2015</v>
      </c>
      <c r="E5072" t="s">
        <v>6251</v>
      </c>
      <c r="F5072" t="s">
        <v>30</v>
      </c>
      <c r="G5072" t="s">
        <v>115</v>
      </c>
      <c r="H5072" t="s">
        <v>60</v>
      </c>
      <c r="I5072" t="s">
        <v>61</v>
      </c>
      <c r="J5072" t="s">
        <v>368</v>
      </c>
      <c r="K5072" t="s">
        <v>26</v>
      </c>
      <c r="L5072">
        <v>38.340000000000003</v>
      </c>
    </row>
    <row r="5073" spans="1:12" x14ac:dyDescent="0.3">
      <c r="A5073" t="s">
        <v>6250</v>
      </c>
      <c r="B5073">
        <v>8</v>
      </c>
      <c r="C5073">
        <v>8</v>
      </c>
      <c r="D5073">
        <v>2015</v>
      </c>
      <c r="E5073" t="s">
        <v>6251</v>
      </c>
      <c r="F5073" t="s">
        <v>30</v>
      </c>
      <c r="G5073" t="s">
        <v>115</v>
      </c>
      <c r="H5073" t="s">
        <v>60</v>
      </c>
      <c r="I5073" t="s">
        <v>61</v>
      </c>
      <c r="J5073" t="s">
        <v>3361</v>
      </c>
      <c r="K5073" t="s">
        <v>17</v>
      </c>
      <c r="L5073">
        <v>53.88</v>
      </c>
    </row>
    <row r="5074" spans="1:12" x14ac:dyDescent="0.3">
      <c r="A5074" t="s">
        <v>6250</v>
      </c>
      <c r="B5074">
        <v>8</v>
      </c>
      <c r="C5074">
        <v>8</v>
      </c>
      <c r="D5074">
        <v>2015</v>
      </c>
      <c r="E5074" t="s">
        <v>6251</v>
      </c>
      <c r="F5074" t="s">
        <v>30</v>
      </c>
      <c r="G5074" t="s">
        <v>115</v>
      </c>
      <c r="H5074" t="s">
        <v>60</v>
      </c>
      <c r="I5074" t="s">
        <v>61</v>
      </c>
      <c r="J5074" t="s">
        <v>5024</v>
      </c>
      <c r="K5074" t="s">
        <v>41</v>
      </c>
      <c r="L5074">
        <v>299.98</v>
      </c>
    </row>
    <row r="5075" spans="1:12" x14ac:dyDescent="0.3">
      <c r="A5075" t="s">
        <v>6252</v>
      </c>
      <c r="B5075">
        <v>5</v>
      </c>
      <c r="C5075">
        <v>11</v>
      </c>
      <c r="D5075">
        <v>2016</v>
      </c>
      <c r="E5075" t="s">
        <v>3511</v>
      </c>
      <c r="F5075" t="s">
        <v>930</v>
      </c>
      <c r="G5075" t="s">
        <v>3994</v>
      </c>
      <c r="H5075" t="s">
        <v>14</v>
      </c>
      <c r="I5075" t="s">
        <v>24</v>
      </c>
      <c r="J5075" t="s">
        <v>2819</v>
      </c>
      <c r="K5075" t="s">
        <v>26</v>
      </c>
      <c r="L5075">
        <v>62.8</v>
      </c>
    </row>
    <row r="5076" spans="1:12" x14ac:dyDescent="0.3">
      <c r="A5076" t="s">
        <v>6253</v>
      </c>
      <c r="B5076">
        <v>25</v>
      </c>
      <c r="C5076">
        <v>4</v>
      </c>
      <c r="D5076">
        <v>2018</v>
      </c>
      <c r="E5076" t="s">
        <v>3371</v>
      </c>
      <c r="F5076" t="s">
        <v>12</v>
      </c>
      <c r="G5076" t="s">
        <v>2980</v>
      </c>
      <c r="H5076" t="s">
        <v>14</v>
      </c>
      <c r="I5076" t="s">
        <v>24</v>
      </c>
      <c r="J5076" t="s">
        <v>1506</v>
      </c>
      <c r="K5076" t="s">
        <v>26</v>
      </c>
      <c r="L5076">
        <v>13.904</v>
      </c>
    </row>
    <row r="5077" spans="1:12" x14ac:dyDescent="0.3">
      <c r="A5077" t="s">
        <v>6254</v>
      </c>
      <c r="B5077">
        <v>20</v>
      </c>
      <c r="C5077">
        <v>4</v>
      </c>
      <c r="D5077">
        <v>2015</v>
      </c>
      <c r="E5077" t="s">
        <v>6255</v>
      </c>
      <c r="F5077" t="s">
        <v>12</v>
      </c>
      <c r="G5077" t="s">
        <v>1695</v>
      </c>
      <c r="H5077" t="s">
        <v>14</v>
      </c>
      <c r="I5077" t="s">
        <v>61</v>
      </c>
      <c r="J5077" t="s">
        <v>647</v>
      </c>
      <c r="K5077" t="s">
        <v>17</v>
      </c>
      <c r="L5077">
        <v>744.1</v>
      </c>
    </row>
    <row r="5078" spans="1:12" x14ac:dyDescent="0.3">
      <c r="A5078" t="s">
        <v>6254</v>
      </c>
      <c r="B5078">
        <v>20</v>
      </c>
      <c r="C5078">
        <v>4</v>
      </c>
      <c r="D5078">
        <v>2015</v>
      </c>
      <c r="E5078" t="s">
        <v>6255</v>
      </c>
      <c r="F5078" t="s">
        <v>12</v>
      </c>
      <c r="G5078" t="s">
        <v>1695</v>
      </c>
      <c r="H5078" t="s">
        <v>14</v>
      </c>
      <c r="I5078" t="s">
        <v>61</v>
      </c>
      <c r="J5078" t="s">
        <v>1731</v>
      </c>
      <c r="K5078" t="s">
        <v>26</v>
      </c>
      <c r="L5078">
        <v>44.84</v>
      </c>
    </row>
    <row r="5079" spans="1:12" x14ac:dyDescent="0.3">
      <c r="A5079" t="s">
        <v>6254</v>
      </c>
      <c r="B5079">
        <v>20</v>
      </c>
      <c r="C5079">
        <v>4</v>
      </c>
      <c r="D5079">
        <v>2015</v>
      </c>
      <c r="E5079" t="s">
        <v>6255</v>
      </c>
      <c r="F5079" t="s">
        <v>12</v>
      </c>
      <c r="G5079" t="s">
        <v>1695</v>
      </c>
      <c r="H5079" t="s">
        <v>14</v>
      </c>
      <c r="I5079" t="s">
        <v>61</v>
      </c>
      <c r="J5079" t="s">
        <v>5860</v>
      </c>
      <c r="K5079" t="s">
        <v>17</v>
      </c>
      <c r="L5079">
        <v>401.59</v>
      </c>
    </row>
    <row r="5080" spans="1:12" x14ac:dyDescent="0.3">
      <c r="A5080" t="s">
        <v>6256</v>
      </c>
      <c r="B5080">
        <v>11</v>
      </c>
      <c r="C5080">
        <v>11</v>
      </c>
      <c r="D5080">
        <v>2018</v>
      </c>
      <c r="E5080" t="s">
        <v>1493</v>
      </c>
      <c r="F5080" t="s">
        <v>30</v>
      </c>
      <c r="G5080" t="s">
        <v>2135</v>
      </c>
      <c r="H5080" t="s">
        <v>60</v>
      </c>
      <c r="I5080" t="s">
        <v>61</v>
      </c>
      <c r="J5080" t="s">
        <v>1495</v>
      </c>
      <c r="K5080" t="s">
        <v>26</v>
      </c>
      <c r="L5080">
        <v>18.239999999999998</v>
      </c>
    </row>
    <row r="5081" spans="1:12" x14ac:dyDescent="0.3">
      <c r="A5081" t="s">
        <v>6257</v>
      </c>
      <c r="B5081">
        <v>25</v>
      </c>
      <c r="C5081">
        <v>11</v>
      </c>
      <c r="D5081">
        <v>2018</v>
      </c>
      <c r="E5081" t="s">
        <v>2098</v>
      </c>
      <c r="F5081" t="s">
        <v>30</v>
      </c>
      <c r="G5081" t="s">
        <v>1343</v>
      </c>
      <c r="H5081" t="s">
        <v>14</v>
      </c>
      <c r="I5081" t="s">
        <v>24</v>
      </c>
      <c r="J5081" t="s">
        <v>3844</v>
      </c>
      <c r="K5081" t="s">
        <v>17</v>
      </c>
      <c r="L5081">
        <v>359.49900000000002</v>
      </c>
    </row>
    <row r="5082" spans="1:12" x14ac:dyDescent="0.3">
      <c r="A5082" t="s">
        <v>6257</v>
      </c>
      <c r="B5082">
        <v>25</v>
      </c>
      <c r="C5082">
        <v>11</v>
      </c>
      <c r="D5082">
        <v>2018</v>
      </c>
      <c r="E5082" t="s">
        <v>2098</v>
      </c>
      <c r="F5082" t="s">
        <v>30</v>
      </c>
      <c r="G5082" t="s">
        <v>1343</v>
      </c>
      <c r="H5082" t="s">
        <v>14</v>
      </c>
      <c r="I5082" t="s">
        <v>24</v>
      </c>
      <c r="J5082" t="s">
        <v>1327</v>
      </c>
      <c r="K5082" t="s">
        <v>26</v>
      </c>
      <c r="L5082">
        <v>10.48</v>
      </c>
    </row>
    <row r="5083" spans="1:12" x14ac:dyDescent="0.3">
      <c r="A5083" t="s">
        <v>6258</v>
      </c>
      <c r="B5083">
        <v>18</v>
      </c>
      <c r="C5083">
        <v>12</v>
      </c>
      <c r="D5083">
        <v>2016</v>
      </c>
      <c r="E5083" t="s">
        <v>1349</v>
      </c>
      <c r="F5083" t="s">
        <v>930</v>
      </c>
      <c r="G5083" t="s">
        <v>515</v>
      </c>
      <c r="H5083" t="s">
        <v>60</v>
      </c>
      <c r="I5083" t="s">
        <v>90</v>
      </c>
      <c r="J5083" t="s">
        <v>1389</v>
      </c>
      <c r="K5083" t="s">
        <v>26</v>
      </c>
      <c r="L5083">
        <v>20.736000000000001</v>
      </c>
    </row>
    <row r="5084" spans="1:12" x14ac:dyDescent="0.3">
      <c r="A5084" t="s">
        <v>6259</v>
      </c>
      <c r="B5084">
        <v>8</v>
      </c>
      <c r="C5084">
        <v>9</v>
      </c>
      <c r="D5084">
        <v>2017</v>
      </c>
      <c r="E5084" t="s">
        <v>807</v>
      </c>
      <c r="F5084" t="s">
        <v>30</v>
      </c>
      <c r="G5084" t="s">
        <v>6260</v>
      </c>
      <c r="H5084" t="s">
        <v>14</v>
      </c>
      <c r="I5084" t="s">
        <v>15</v>
      </c>
      <c r="J5084" t="s">
        <v>2683</v>
      </c>
      <c r="K5084" t="s">
        <v>41</v>
      </c>
      <c r="L5084">
        <v>35.167999999999999</v>
      </c>
    </row>
    <row r="5085" spans="1:12" x14ac:dyDescent="0.3">
      <c r="A5085" t="s">
        <v>6259</v>
      </c>
      <c r="B5085">
        <v>8</v>
      </c>
      <c r="C5085">
        <v>9</v>
      </c>
      <c r="D5085">
        <v>2017</v>
      </c>
      <c r="E5085" t="s">
        <v>807</v>
      </c>
      <c r="F5085" t="s">
        <v>30</v>
      </c>
      <c r="G5085" t="s">
        <v>6260</v>
      </c>
      <c r="H5085" t="s">
        <v>14</v>
      </c>
      <c r="I5085" t="s">
        <v>15</v>
      </c>
      <c r="J5085" t="s">
        <v>2913</v>
      </c>
      <c r="K5085" t="s">
        <v>26</v>
      </c>
      <c r="L5085">
        <v>64.703999999999994</v>
      </c>
    </row>
    <row r="5086" spans="1:12" x14ac:dyDescent="0.3">
      <c r="A5086" t="s">
        <v>6261</v>
      </c>
      <c r="B5086">
        <v>6</v>
      </c>
      <c r="C5086">
        <v>6</v>
      </c>
      <c r="D5086">
        <v>2017</v>
      </c>
      <c r="E5086" t="s">
        <v>655</v>
      </c>
      <c r="F5086" t="s">
        <v>12</v>
      </c>
      <c r="G5086" t="s">
        <v>3657</v>
      </c>
      <c r="H5086" t="s">
        <v>23</v>
      </c>
      <c r="I5086" t="s">
        <v>90</v>
      </c>
      <c r="J5086" t="s">
        <v>2310</v>
      </c>
      <c r="K5086" t="s">
        <v>26</v>
      </c>
      <c r="L5086">
        <v>105.52</v>
      </c>
    </row>
    <row r="5087" spans="1:12" x14ac:dyDescent="0.3">
      <c r="A5087" t="s">
        <v>6262</v>
      </c>
      <c r="B5087">
        <v>19</v>
      </c>
      <c r="C5087">
        <v>6</v>
      </c>
      <c r="D5087">
        <v>2016</v>
      </c>
      <c r="E5087" t="s">
        <v>3194</v>
      </c>
      <c r="F5087" t="s">
        <v>30</v>
      </c>
      <c r="G5087" t="s">
        <v>2967</v>
      </c>
      <c r="H5087" t="s">
        <v>60</v>
      </c>
      <c r="I5087" t="s">
        <v>61</v>
      </c>
      <c r="J5087" t="s">
        <v>1410</v>
      </c>
      <c r="K5087" t="s">
        <v>26</v>
      </c>
      <c r="L5087">
        <v>5.7919999999999998</v>
      </c>
    </row>
    <row r="5088" spans="1:12" x14ac:dyDescent="0.3">
      <c r="A5088" t="s">
        <v>6263</v>
      </c>
      <c r="B5088">
        <v>5</v>
      </c>
      <c r="C5088">
        <v>3</v>
      </c>
      <c r="D5088">
        <v>2016</v>
      </c>
      <c r="E5088" t="s">
        <v>4037</v>
      </c>
      <c r="F5088" t="s">
        <v>30</v>
      </c>
      <c r="G5088" t="s">
        <v>2995</v>
      </c>
      <c r="H5088" t="s">
        <v>23</v>
      </c>
      <c r="I5088" t="s">
        <v>90</v>
      </c>
      <c r="J5088" t="s">
        <v>6264</v>
      </c>
      <c r="K5088" t="s">
        <v>41</v>
      </c>
      <c r="L5088">
        <v>466.15800000000002</v>
      </c>
    </row>
    <row r="5089" spans="1:12" x14ac:dyDescent="0.3">
      <c r="A5089" t="s">
        <v>6263</v>
      </c>
      <c r="B5089">
        <v>5</v>
      </c>
      <c r="C5089">
        <v>3</v>
      </c>
      <c r="D5089">
        <v>2016</v>
      </c>
      <c r="E5089" t="s">
        <v>4037</v>
      </c>
      <c r="F5089" t="s">
        <v>30</v>
      </c>
      <c r="G5089" t="s">
        <v>2995</v>
      </c>
      <c r="H5089" t="s">
        <v>23</v>
      </c>
      <c r="I5089" t="s">
        <v>90</v>
      </c>
      <c r="J5089" t="s">
        <v>1577</v>
      </c>
      <c r="K5089" t="s">
        <v>41</v>
      </c>
      <c r="L5089">
        <v>10.311999999999999</v>
      </c>
    </row>
    <row r="5090" spans="1:12" x14ac:dyDescent="0.3">
      <c r="A5090" t="s">
        <v>6263</v>
      </c>
      <c r="B5090">
        <v>5</v>
      </c>
      <c r="C5090">
        <v>3</v>
      </c>
      <c r="D5090">
        <v>2016</v>
      </c>
      <c r="E5090" t="s">
        <v>4037</v>
      </c>
      <c r="F5090" t="s">
        <v>30</v>
      </c>
      <c r="G5090" t="s">
        <v>2995</v>
      </c>
      <c r="H5090" t="s">
        <v>23</v>
      </c>
      <c r="I5090" t="s">
        <v>90</v>
      </c>
      <c r="J5090" t="s">
        <v>2363</v>
      </c>
      <c r="K5090" t="s">
        <v>26</v>
      </c>
      <c r="L5090">
        <v>2.556</v>
      </c>
    </row>
    <row r="5091" spans="1:12" x14ac:dyDescent="0.3">
      <c r="A5091" t="s">
        <v>6265</v>
      </c>
      <c r="B5091">
        <v>4</v>
      </c>
      <c r="C5091">
        <v>8</v>
      </c>
      <c r="D5091">
        <v>2018</v>
      </c>
      <c r="E5091" t="s">
        <v>3513</v>
      </c>
      <c r="F5091" t="s">
        <v>119</v>
      </c>
      <c r="G5091" t="s">
        <v>2837</v>
      </c>
      <c r="H5091" t="s">
        <v>23</v>
      </c>
      <c r="I5091" t="s">
        <v>24</v>
      </c>
      <c r="J5091" t="s">
        <v>4368</v>
      </c>
      <c r="K5091" t="s">
        <v>26</v>
      </c>
      <c r="L5091">
        <v>7.968</v>
      </c>
    </row>
    <row r="5092" spans="1:12" x14ac:dyDescent="0.3">
      <c r="A5092" t="s">
        <v>6265</v>
      </c>
      <c r="B5092">
        <v>4</v>
      </c>
      <c r="C5092">
        <v>8</v>
      </c>
      <c r="D5092">
        <v>2018</v>
      </c>
      <c r="E5092" t="s">
        <v>3513</v>
      </c>
      <c r="F5092" t="s">
        <v>119</v>
      </c>
      <c r="G5092" t="s">
        <v>2837</v>
      </c>
      <c r="H5092" t="s">
        <v>23</v>
      </c>
      <c r="I5092" t="s">
        <v>24</v>
      </c>
      <c r="J5092" t="s">
        <v>1723</v>
      </c>
      <c r="K5092" t="s">
        <v>26</v>
      </c>
      <c r="L5092">
        <v>8.7840000000000007</v>
      </c>
    </row>
    <row r="5093" spans="1:12" x14ac:dyDescent="0.3">
      <c r="A5093" t="s">
        <v>6266</v>
      </c>
      <c r="B5093">
        <v>30</v>
      </c>
      <c r="C5093">
        <v>12</v>
      </c>
      <c r="D5093">
        <v>2018</v>
      </c>
      <c r="E5093" t="s">
        <v>2085</v>
      </c>
      <c r="F5093" t="s">
        <v>30</v>
      </c>
      <c r="G5093" t="s">
        <v>6260</v>
      </c>
      <c r="H5093" t="s">
        <v>14</v>
      </c>
      <c r="I5093" t="s">
        <v>24</v>
      </c>
      <c r="J5093" t="s">
        <v>717</v>
      </c>
      <c r="K5093" t="s">
        <v>26</v>
      </c>
      <c r="L5093">
        <v>3.024</v>
      </c>
    </row>
    <row r="5094" spans="1:12" x14ac:dyDescent="0.3">
      <c r="A5094" t="s">
        <v>6267</v>
      </c>
      <c r="B5094">
        <v>23</v>
      </c>
      <c r="C5094">
        <v>5</v>
      </c>
      <c r="D5094">
        <v>2016</v>
      </c>
      <c r="E5094" t="s">
        <v>3677</v>
      </c>
      <c r="F5094" t="s">
        <v>30</v>
      </c>
      <c r="G5094" t="s">
        <v>726</v>
      </c>
      <c r="H5094" t="s">
        <v>23</v>
      </c>
      <c r="I5094" t="s">
        <v>90</v>
      </c>
      <c r="J5094" t="s">
        <v>1280</v>
      </c>
      <c r="K5094" t="s">
        <v>26</v>
      </c>
      <c r="L5094">
        <v>51.45</v>
      </c>
    </row>
    <row r="5095" spans="1:12" x14ac:dyDescent="0.3">
      <c r="A5095" t="s">
        <v>6268</v>
      </c>
      <c r="B5095">
        <v>6</v>
      </c>
      <c r="C5095">
        <v>12</v>
      </c>
      <c r="D5095">
        <v>2015</v>
      </c>
      <c r="E5095" t="s">
        <v>202</v>
      </c>
      <c r="F5095" t="s">
        <v>30</v>
      </c>
      <c r="G5095" t="s">
        <v>1969</v>
      </c>
      <c r="H5095" t="s">
        <v>14</v>
      </c>
      <c r="I5095" t="s">
        <v>61</v>
      </c>
      <c r="J5095" t="s">
        <v>4043</v>
      </c>
      <c r="K5095" t="s">
        <v>26</v>
      </c>
      <c r="L5095">
        <v>14.016</v>
      </c>
    </row>
    <row r="5096" spans="1:12" x14ac:dyDescent="0.3">
      <c r="A5096" t="s">
        <v>6268</v>
      </c>
      <c r="B5096">
        <v>6</v>
      </c>
      <c r="C5096">
        <v>12</v>
      </c>
      <c r="D5096">
        <v>2015</v>
      </c>
      <c r="E5096" t="s">
        <v>202</v>
      </c>
      <c r="F5096" t="s">
        <v>30</v>
      </c>
      <c r="G5096" t="s">
        <v>1969</v>
      </c>
      <c r="H5096" t="s">
        <v>14</v>
      </c>
      <c r="I5096" t="s">
        <v>61</v>
      </c>
      <c r="J5096" t="s">
        <v>2473</v>
      </c>
      <c r="K5096" t="s">
        <v>17</v>
      </c>
      <c r="L5096">
        <v>214.95</v>
      </c>
    </row>
    <row r="5097" spans="1:12" x14ac:dyDescent="0.3">
      <c r="A5097" t="s">
        <v>6268</v>
      </c>
      <c r="B5097">
        <v>6</v>
      </c>
      <c r="C5097">
        <v>12</v>
      </c>
      <c r="D5097">
        <v>2015</v>
      </c>
      <c r="E5097" t="s">
        <v>202</v>
      </c>
      <c r="F5097" t="s">
        <v>30</v>
      </c>
      <c r="G5097" t="s">
        <v>1969</v>
      </c>
      <c r="H5097" t="s">
        <v>14</v>
      </c>
      <c r="I5097" t="s">
        <v>61</v>
      </c>
      <c r="J5097" t="s">
        <v>2496</v>
      </c>
      <c r="K5097" t="s">
        <v>41</v>
      </c>
      <c r="L5097">
        <v>35.04</v>
      </c>
    </row>
    <row r="5098" spans="1:12" x14ac:dyDescent="0.3">
      <c r="A5098" t="s">
        <v>6268</v>
      </c>
      <c r="B5098">
        <v>6</v>
      </c>
      <c r="C5098">
        <v>12</v>
      </c>
      <c r="D5098">
        <v>2015</v>
      </c>
      <c r="E5098" t="s">
        <v>202</v>
      </c>
      <c r="F5098" t="s">
        <v>30</v>
      </c>
      <c r="G5098" t="s">
        <v>1969</v>
      </c>
      <c r="H5098" t="s">
        <v>14</v>
      </c>
      <c r="I5098" t="s">
        <v>61</v>
      </c>
      <c r="J5098" t="s">
        <v>3361</v>
      </c>
      <c r="K5098" t="s">
        <v>17</v>
      </c>
      <c r="L5098">
        <v>10.776</v>
      </c>
    </row>
    <row r="5099" spans="1:12" x14ac:dyDescent="0.3">
      <c r="A5099" t="s">
        <v>6268</v>
      </c>
      <c r="B5099">
        <v>6</v>
      </c>
      <c r="C5099">
        <v>12</v>
      </c>
      <c r="D5099">
        <v>2015</v>
      </c>
      <c r="E5099" t="s">
        <v>202</v>
      </c>
      <c r="F5099" t="s">
        <v>30</v>
      </c>
      <c r="G5099" t="s">
        <v>1969</v>
      </c>
      <c r="H5099" t="s">
        <v>14</v>
      </c>
      <c r="I5099" t="s">
        <v>61</v>
      </c>
      <c r="J5099" t="s">
        <v>3064</v>
      </c>
      <c r="K5099" t="s">
        <v>26</v>
      </c>
      <c r="L5099">
        <v>4.5999999999999996</v>
      </c>
    </row>
    <row r="5100" spans="1:12" x14ac:dyDescent="0.3">
      <c r="A5100" t="s">
        <v>6268</v>
      </c>
      <c r="B5100">
        <v>6</v>
      </c>
      <c r="C5100">
        <v>12</v>
      </c>
      <c r="D5100">
        <v>2015</v>
      </c>
      <c r="E5100" t="s">
        <v>202</v>
      </c>
      <c r="F5100" t="s">
        <v>30</v>
      </c>
      <c r="G5100" t="s">
        <v>1969</v>
      </c>
      <c r="H5100" t="s">
        <v>14</v>
      </c>
      <c r="I5100" t="s">
        <v>61</v>
      </c>
      <c r="J5100" t="s">
        <v>632</v>
      </c>
      <c r="K5100" t="s">
        <v>26</v>
      </c>
      <c r="L5100">
        <v>35.167999999999999</v>
      </c>
    </row>
    <row r="5101" spans="1:12" x14ac:dyDescent="0.3">
      <c r="A5101" t="s">
        <v>6269</v>
      </c>
      <c r="B5101">
        <v>7</v>
      </c>
      <c r="C5101">
        <v>8</v>
      </c>
      <c r="D5101">
        <v>2016</v>
      </c>
      <c r="E5101" t="s">
        <v>3185</v>
      </c>
      <c r="F5101" t="s">
        <v>30</v>
      </c>
      <c r="G5101" t="s">
        <v>293</v>
      </c>
      <c r="H5101" t="s">
        <v>60</v>
      </c>
      <c r="I5101" t="s">
        <v>24</v>
      </c>
      <c r="J5101" t="s">
        <v>1174</v>
      </c>
      <c r="K5101" t="s">
        <v>26</v>
      </c>
      <c r="L5101">
        <v>19.152000000000001</v>
      </c>
    </row>
    <row r="5102" spans="1:12" x14ac:dyDescent="0.3">
      <c r="A5102" t="s">
        <v>6270</v>
      </c>
      <c r="B5102">
        <v>17</v>
      </c>
      <c r="C5102">
        <v>3</v>
      </c>
      <c r="D5102">
        <v>2015</v>
      </c>
      <c r="E5102" t="s">
        <v>2807</v>
      </c>
      <c r="F5102" t="s">
        <v>930</v>
      </c>
      <c r="G5102" t="s">
        <v>4203</v>
      </c>
      <c r="H5102" t="s">
        <v>14</v>
      </c>
      <c r="I5102" t="s">
        <v>61</v>
      </c>
      <c r="J5102" t="s">
        <v>923</v>
      </c>
      <c r="K5102" t="s">
        <v>26</v>
      </c>
      <c r="L5102">
        <v>4.4480000000000004</v>
      </c>
    </row>
    <row r="5103" spans="1:12" x14ac:dyDescent="0.3">
      <c r="A5103" t="s">
        <v>6270</v>
      </c>
      <c r="B5103">
        <v>17</v>
      </c>
      <c r="C5103">
        <v>3</v>
      </c>
      <c r="D5103">
        <v>2015</v>
      </c>
      <c r="E5103" t="s">
        <v>2807</v>
      </c>
      <c r="F5103" t="s">
        <v>930</v>
      </c>
      <c r="G5103" t="s">
        <v>4203</v>
      </c>
      <c r="H5103" t="s">
        <v>14</v>
      </c>
      <c r="I5103" t="s">
        <v>61</v>
      </c>
      <c r="J5103" t="s">
        <v>2132</v>
      </c>
      <c r="K5103" t="s">
        <v>26</v>
      </c>
      <c r="L5103">
        <v>5.1840000000000002</v>
      </c>
    </row>
    <row r="5104" spans="1:12" x14ac:dyDescent="0.3">
      <c r="A5104" t="s">
        <v>6270</v>
      </c>
      <c r="B5104">
        <v>17</v>
      </c>
      <c r="C5104">
        <v>3</v>
      </c>
      <c r="D5104">
        <v>2015</v>
      </c>
      <c r="E5104" t="s">
        <v>2807</v>
      </c>
      <c r="F5104" t="s">
        <v>930</v>
      </c>
      <c r="G5104" t="s">
        <v>4203</v>
      </c>
      <c r="H5104" t="s">
        <v>14</v>
      </c>
      <c r="I5104" t="s">
        <v>61</v>
      </c>
      <c r="J5104" t="s">
        <v>50</v>
      </c>
      <c r="K5104" t="s">
        <v>26</v>
      </c>
      <c r="L5104">
        <v>15.552</v>
      </c>
    </row>
    <row r="5105" spans="1:12" x14ac:dyDescent="0.3">
      <c r="A5105" t="s">
        <v>6271</v>
      </c>
      <c r="B5105">
        <v>26</v>
      </c>
      <c r="C5105">
        <v>3</v>
      </c>
      <c r="D5105">
        <v>2016</v>
      </c>
      <c r="E5105" t="s">
        <v>4333</v>
      </c>
      <c r="F5105" t="s">
        <v>12</v>
      </c>
      <c r="G5105" t="s">
        <v>2695</v>
      </c>
      <c r="H5105" t="s">
        <v>14</v>
      </c>
      <c r="I5105" t="s">
        <v>90</v>
      </c>
      <c r="J5105" t="s">
        <v>444</v>
      </c>
      <c r="K5105" t="s">
        <v>26</v>
      </c>
      <c r="L5105">
        <v>40.031999999999996</v>
      </c>
    </row>
    <row r="5106" spans="1:12" x14ac:dyDescent="0.3">
      <c r="A5106" t="s">
        <v>6271</v>
      </c>
      <c r="B5106">
        <v>26</v>
      </c>
      <c r="C5106">
        <v>3</v>
      </c>
      <c r="D5106">
        <v>2016</v>
      </c>
      <c r="E5106" t="s">
        <v>4333</v>
      </c>
      <c r="F5106" t="s">
        <v>12</v>
      </c>
      <c r="G5106" t="s">
        <v>2695</v>
      </c>
      <c r="H5106" t="s">
        <v>14</v>
      </c>
      <c r="I5106" t="s">
        <v>90</v>
      </c>
      <c r="J5106" t="s">
        <v>191</v>
      </c>
      <c r="K5106" t="s">
        <v>41</v>
      </c>
      <c r="L5106">
        <v>16.776</v>
      </c>
    </row>
    <row r="5107" spans="1:12" x14ac:dyDescent="0.3">
      <c r="A5107" t="s">
        <v>6272</v>
      </c>
      <c r="B5107">
        <v>14</v>
      </c>
      <c r="C5107">
        <v>12</v>
      </c>
      <c r="D5107">
        <v>2015</v>
      </c>
      <c r="E5107" t="s">
        <v>2505</v>
      </c>
      <c r="F5107" t="s">
        <v>30</v>
      </c>
      <c r="G5107" t="s">
        <v>1823</v>
      </c>
      <c r="H5107" t="s">
        <v>14</v>
      </c>
      <c r="I5107" t="s">
        <v>15</v>
      </c>
      <c r="J5107" t="s">
        <v>4204</v>
      </c>
      <c r="K5107" t="s">
        <v>17</v>
      </c>
      <c r="L5107">
        <v>186.304</v>
      </c>
    </row>
    <row r="5108" spans="1:12" x14ac:dyDescent="0.3">
      <c r="A5108" t="s">
        <v>6273</v>
      </c>
      <c r="B5108">
        <v>19</v>
      </c>
      <c r="C5108">
        <v>9</v>
      </c>
      <c r="D5108">
        <v>2016</v>
      </c>
      <c r="E5108" t="s">
        <v>748</v>
      </c>
      <c r="F5108" t="s">
        <v>30</v>
      </c>
      <c r="G5108" t="s">
        <v>2973</v>
      </c>
      <c r="H5108" t="s">
        <v>23</v>
      </c>
      <c r="I5108" t="s">
        <v>15</v>
      </c>
      <c r="J5108" t="s">
        <v>4241</v>
      </c>
      <c r="K5108" t="s">
        <v>41</v>
      </c>
      <c r="L5108">
        <v>66.36</v>
      </c>
    </row>
    <row r="5109" spans="1:12" x14ac:dyDescent="0.3">
      <c r="A5109" t="s">
        <v>6274</v>
      </c>
      <c r="B5109">
        <v>25</v>
      </c>
      <c r="C5109">
        <v>4</v>
      </c>
      <c r="D5109">
        <v>2018</v>
      </c>
      <c r="E5109" t="s">
        <v>2829</v>
      </c>
      <c r="F5109" t="s">
        <v>119</v>
      </c>
      <c r="G5109" t="s">
        <v>293</v>
      </c>
      <c r="H5109" t="s">
        <v>60</v>
      </c>
      <c r="I5109" t="s">
        <v>15</v>
      </c>
      <c r="J5109" t="s">
        <v>1455</v>
      </c>
      <c r="K5109" t="s">
        <v>26</v>
      </c>
      <c r="L5109">
        <v>42.048000000000002</v>
      </c>
    </row>
    <row r="5110" spans="1:12" x14ac:dyDescent="0.3">
      <c r="A5110" t="s">
        <v>6274</v>
      </c>
      <c r="B5110">
        <v>25</v>
      </c>
      <c r="C5110">
        <v>4</v>
      </c>
      <c r="D5110">
        <v>2018</v>
      </c>
      <c r="E5110" t="s">
        <v>2829</v>
      </c>
      <c r="F5110" t="s">
        <v>119</v>
      </c>
      <c r="G5110" t="s">
        <v>293</v>
      </c>
      <c r="H5110" t="s">
        <v>60</v>
      </c>
      <c r="I5110" t="s">
        <v>15</v>
      </c>
      <c r="J5110" t="s">
        <v>625</v>
      </c>
      <c r="K5110" t="s">
        <v>26</v>
      </c>
      <c r="L5110">
        <v>67.92</v>
      </c>
    </row>
    <row r="5111" spans="1:12" x14ac:dyDescent="0.3">
      <c r="A5111" t="s">
        <v>6275</v>
      </c>
      <c r="B5111">
        <v>18</v>
      </c>
      <c r="C5111">
        <v>10</v>
      </c>
      <c r="D5111">
        <v>2015</v>
      </c>
      <c r="E5111" t="s">
        <v>426</v>
      </c>
      <c r="F5111" t="s">
        <v>30</v>
      </c>
      <c r="G5111" t="s">
        <v>3650</v>
      </c>
      <c r="H5111" t="s">
        <v>23</v>
      </c>
      <c r="I5111" t="s">
        <v>90</v>
      </c>
      <c r="J5111" t="s">
        <v>1308</v>
      </c>
      <c r="K5111" t="s">
        <v>26</v>
      </c>
      <c r="L5111">
        <v>52.512</v>
      </c>
    </row>
    <row r="5112" spans="1:12" x14ac:dyDescent="0.3">
      <c r="A5112" t="s">
        <v>6275</v>
      </c>
      <c r="B5112">
        <v>18</v>
      </c>
      <c r="C5112">
        <v>10</v>
      </c>
      <c r="D5112">
        <v>2015</v>
      </c>
      <c r="E5112" t="s">
        <v>426</v>
      </c>
      <c r="F5112" t="s">
        <v>30</v>
      </c>
      <c r="G5112" t="s">
        <v>3650</v>
      </c>
      <c r="H5112" t="s">
        <v>23</v>
      </c>
      <c r="I5112" t="s">
        <v>90</v>
      </c>
      <c r="J5112" t="s">
        <v>140</v>
      </c>
      <c r="K5112" t="s">
        <v>26</v>
      </c>
      <c r="L5112">
        <v>186.91200000000001</v>
      </c>
    </row>
    <row r="5113" spans="1:12" x14ac:dyDescent="0.3">
      <c r="A5113" t="s">
        <v>6275</v>
      </c>
      <c r="B5113">
        <v>18</v>
      </c>
      <c r="C5113">
        <v>10</v>
      </c>
      <c r="D5113">
        <v>2015</v>
      </c>
      <c r="E5113" t="s">
        <v>426</v>
      </c>
      <c r="F5113" t="s">
        <v>30</v>
      </c>
      <c r="G5113" t="s">
        <v>3650</v>
      </c>
      <c r="H5113" t="s">
        <v>23</v>
      </c>
      <c r="I5113" t="s">
        <v>90</v>
      </c>
      <c r="J5113" t="s">
        <v>4458</v>
      </c>
      <c r="K5113" t="s">
        <v>26</v>
      </c>
      <c r="L5113">
        <v>10.048</v>
      </c>
    </row>
    <row r="5114" spans="1:12" x14ac:dyDescent="0.3">
      <c r="A5114" t="s">
        <v>6276</v>
      </c>
      <c r="B5114">
        <v>13</v>
      </c>
      <c r="C5114">
        <v>11</v>
      </c>
      <c r="D5114">
        <v>2016</v>
      </c>
      <c r="E5114" t="s">
        <v>318</v>
      </c>
      <c r="F5114" t="s">
        <v>930</v>
      </c>
      <c r="G5114" t="s">
        <v>2901</v>
      </c>
      <c r="H5114" t="s">
        <v>14</v>
      </c>
      <c r="I5114" t="s">
        <v>61</v>
      </c>
      <c r="J5114" t="s">
        <v>6277</v>
      </c>
      <c r="K5114" t="s">
        <v>17</v>
      </c>
      <c r="L5114">
        <v>17.495999999999999</v>
      </c>
    </row>
    <row r="5115" spans="1:12" x14ac:dyDescent="0.3">
      <c r="A5115" t="s">
        <v>6278</v>
      </c>
      <c r="B5115">
        <v>31</v>
      </c>
      <c r="C5115">
        <v>1</v>
      </c>
      <c r="D5115">
        <v>2017</v>
      </c>
      <c r="E5115" t="s">
        <v>6279</v>
      </c>
      <c r="F5115" t="s">
        <v>12</v>
      </c>
      <c r="G5115" t="s">
        <v>3135</v>
      </c>
      <c r="H5115" t="s">
        <v>14</v>
      </c>
      <c r="I5115" t="s">
        <v>61</v>
      </c>
      <c r="J5115" t="s">
        <v>4094</v>
      </c>
      <c r="K5115" t="s">
        <v>26</v>
      </c>
      <c r="L5115">
        <v>15.552</v>
      </c>
    </row>
    <row r="5116" spans="1:12" x14ac:dyDescent="0.3">
      <c r="A5116" t="s">
        <v>6280</v>
      </c>
      <c r="B5116">
        <v>17</v>
      </c>
      <c r="C5116">
        <v>11</v>
      </c>
      <c r="D5116">
        <v>2017</v>
      </c>
      <c r="E5116" t="s">
        <v>2318</v>
      </c>
      <c r="F5116" t="s">
        <v>30</v>
      </c>
      <c r="G5116" t="s">
        <v>2067</v>
      </c>
      <c r="H5116" t="s">
        <v>14</v>
      </c>
      <c r="I5116" t="s">
        <v>24</v>
      </c>
      <c r="J5116" t="s">
        <v>869</v>
      </c>
      <c r="K5116" t="s">
        <v>26</v>
      </c>
      <c r="L5116">
        <v>10.776</v>
      </c>
    </row>
    <row r="5117" spans="1:12" x14ac:dyDescent="0.3">
      <c r="A5117" t="s">
        <v>6281</v>
      </c>
      <c r="B5117">
        <v>25</v>
      </c>
      <c r="C5117">
        <v>7</v>
      </c>
      <c r="D5117">
        <v>2018</v>
      </c>
      <c r="E5117" t="s">
        <v>3380</v>
      </c>
      <c r="F5117" t="s">
        <v>30</v>
      </c>
      <c r="G5117" t="s">
        <v>5599</v>
      </c>
      <c r="H5117" t="s">
        <v>14</v>
      </c>
      <c r="I5117" t="s">
        <v>90</v>
      </c>
      <c r="J5117" t="s">
        <v>6282</v>
      </c>
      <c r="K5117" t="s">
        <v>26</v>
      </c>
      <c r="L5117">
        <v>3.3039999999999998</v>
      </c>
    </row>
    <row r="5118" spans="1:12" x14ac:dyDescent="0.3">
      <c r="A5118" t="s">
        <v>6283</v>
      </c>
      <c r="B5118">
        <v>11</v>
      </c>
      <c r="C5118">
        <v>11</v>
      </c>
      <c r="D5118">
        <v>2018</v>
      </c>
      <c r="E5118" t="s">
        <v>1493</v>
      </c>
      <c r="F5118" t="s">
        <v>30</v>
      </c>
      <c r="G5118" t="s">
        <v>2268</v>
      </c>
      <c r="H5118" t="s">
        <v>14</v>
      </c>
      <c r="I5118" t="s">
        <v>90</v>
      </c>
      <c r="J5118" t="s">
        <v>3099</v>
      </c>
      <c r="K5118" t="s">
        <v>26</v>
      </c>
      <c r="L5118">
        <v>35.479999999999997</v>
      </c>
    </row>
    <row r="5119" spans="1:12" x14ac:dyDescent="0.3">
      <c r="A5119" t="s">
        <v>6284</v>
      </c>
      <c r="B5119">
        <v>26</v>
      </c>
      <c r="C5119">
        <v>9</v>
      </c>
      <c r="D5119">
        <v>2016</v>
      </c>
      <c r="E5119" t="s">
        <v>1821</v>
      </c>
      <c r="F5119" t="s">
        <v>30</v>
      </c>
      <c r="G5119" t="s">
        <v>2695</v>
      </c>
      <c r="H5119" t="s">
        <v>14</v>
      </c>
      <c r="I5119" t="s">
        <v>90</v>
      </c>
      <c r="J5119" t="s">
        <v>779</v>
      </c>
      <c r="K5119" t="s">
        <v>26</v>
      </c>
      <c r="L5119">
        <v>34.44</v>
      </c>
    </row>
    <row r="5120" spans="1:12" x14ac:dyDescent="0.3">
      <c r="A5120" t="s">
        <v>6284</v>
      </c>
      <c r="B5120">
        <v>26</v>
      </c>
      <c r="C5120">
        <v>9</v>
      </c>
      <c r="D5120">
        <v>2016</v>
      </c>
      <c r="E5120" t="s">
        <v>1821</v>
      </c>
      <c r="F5120" t="s">
        <v>30</v>
      </c>
      <c r="G5120" t="s">
        <v>2695</v>
      </c>
      <c r="H5120" t="s">
        <v>14</v>
      </c>
      <c r="I5120" t="s">
        <v>90</v>
      </c>
      <c r="J5120" t="s">
        <v>5194</v>
      </c>
      <c r="K5120" t="s">
        <v>41</v>
      </c>
      <c r="L5120">
        <v>629.92999999999995</v>
      </c>
    </row>
    <row r="5121" spans="1:12" x14ac:dyDescent="0.3">
      <c r="A5121" t="s">
        <v>6284</v>
      </c>
      <c r="B5121">
        <v>26</v>
      </c>
      <c r="C5121">
        <v>9</v>
      </c>
      <c r="D5121">
        <v>2016</v>
      </c>
      <c r="E5121" t="s">
        <v>1821</v>
      </c>
      <c r="F5121" t="s">
        <v>30</v>
      </c>
      <c r="G5121" t="s">
        <v>2695</v>
      </c>
      <c r="H5121" t="s">
        <v>14</v>
      </c>
      <c r="I5121" t="s">
        <v>90</v>
      </c>
      <c r="J5121" t="s">
        <v>3163</v>
      </c>
      <c r="K5121" t="s">
        <v>26</v>
      </c>
      <c r="L5121">
        <v>79.055999999999997</v>
      </c>
    </row>
    <row r="5122" spans="1:12" x14ac:dyDescent="0.3">
      <c r="A5122" t="s">
        <v>6285</v>
      </c>
      <c r="B5122">
        <v>4</v>
      </c>
      <c r="C5122">
        <v>4</v>
      </c>
      <c r="D5122">
        <v>2015</v>
      </c>
      <c r="E5122" t="s">
        <v>2888</v>
      </c>
      <c r="F5122" t="s">
        <v>30</v>
      </c>
      <c r="G5122" t="s">
        <v>83</v>
      </c>
      <c r="H5122" t="s">
        <v>23</v>
      </c>
      <c r="I5122" t="s">
        <v>15</v>
      </c>
      <c r="J5122" t="s">
        <v>721</v>
      </c>
      <c r="K5122" t="s">
        <v>26</v>
      </c>
      <c r="L5122">
        <v>232.55</v>
      </c>
    </row>
    <row r="5123" spans="1:12" x14ac:dyDescent="0.3">
      <c r="A5123" t="s">
        <v>6285</v>
      </c>
      <c r="B5123">
        <v>4</v>
      </c>
      <c r="C5123">
        <v>4</v>
      </c>
      <c r="D5123">
        <v>2015</v>
      </c>
      <c r="E5123" t="s">
        <v>2888</v>
      </c>
      <c r="F5123" t="s">
        <v>30</v>
      </c>
      <c r="G5123" t="s">
        <v>83</v>
      </c>
      <c r="H5123" t="s">
        <v>23</v>
      </c>
      <c r="I5123" t="s">
        <v>15</v>
      </c>
      <c r="J5123" t="s">
        <v>3467</v>
      </c>
      <c r="K5123" t="s">
        <v>41</v>
      </c>
      <c r="L5123">
        <v>99.98</v>
      </c>
    </row>
    <row r="5124" spans="1:12" x14ac:dyDescent="0.3">
      <c r="A5124" t="s">
        <v>6285</v>
      </c>
      <c r="B5124">
        <v>4</v>
      </c>
      <c r="C5124">
        <v>4</v>
      </c>
      <c r="D5124">
        <v>2015</v>
      </c>
      <c r="E5124" t="s">
        <v>2888</v>
      </c>
      <c r="F5124" t="s">
        <v>30</v>
      </c>
      <c r="G5124" t="s">
        <v>83</v>
      </c>
      <c r="H5124" t="s">
        <v>23</v>
      </c>
      <c r="I5124" t="s">
        <v>15</v>
      </c>
      <c r="J5124" t="s">
        <v>6286</v>
      </c>
      <c r="K5124" t="s">
        <v>26</v>
      </c>
      <c r="L5124">
        <v>19.440000000000001</v>
      </c>
    </row>
    <row r="5125" spans="1:12" x14ac:dyDescent="0.3">
      <c r="A5125" t="s">
        <v>6285</v>
      </c>
      <c r="B5125">
        <v>4</v>
      </c>
      <c r="C5125">
        <v>4</v>
      </c>
      <c r="D5125">
        <v>2015</v>
      </c>
      <c r="E5125" t="s">
        <v>2888</v>
      </c>
      <c r="F5125" t="s">
        <v>30</v>
      </c>
      <c r="G5125" t="s">
        <v>83</v>
      </c>
      <c r="H5125" t="s">
        <v>23</v>
      </c>
      <c r="I5125" t="s">
        <v>15</v>
      </c>
      <c r="J5125" t="s">
        <v>2132</v>
      </c>
      <c r="K5125" t="s">
        <v>26</v>
      </c>
      <c r="L5125">
        <v>12.96</v>
      </c>
    </row>
    <row r="5126" spans="1:12" x14ac:dyDescent="0.3">
      <c r="A5126" t="s">
        <v>6287</v>
      </c>
      <c r="B5126">
        <v>14</v>
      </c>
      <c r="C5126">
        <v>9</v>
      </c>
      <c r="D5126">
        <v>2015</v>
      </c>
      <c r="E5126" t="s">
        <v>497</v>
      </c>
      <c r="F5126" t="s">
        <v>930</v>
      </c>
      <c r="G5126" t="s">
        <v>4596</v>
      </c>
      <c r="H5126" t="s">
        <v>14</v>
      </c>
      <c r="I5126" t="s">
        <v>90</v>
      </c>
      <c r="J5126" t="s">
        <v>2889</v>
      </c>
      <c r="K5126" t="s">
        <v>17</v>
      </c>
      <c r="L5126">
        <v>464.29199999999997</v>
      </c>
    </row>
    <row r="5127" spans="1:12" x14ac:dyDescent="0.3">
      <c r="A5127" t="s">
        <v>6287</v>
      </c>
      <c r="B5127">
        <v>14</v>
      </c>
      <c r="C5127">
        <v>9</v>
      </c>
      <c r="D5127">
        <v>2015</v>
      </c>
      <c r="E5127" t="s">
        <v>497</v>
      </c>
      <c r="F5127" t="s">
        <v>930</v>
      </c>
      <c r="G5127" t="s">
        <v>4596</v>
      </c>
      <c r="H5127" t="s">
        <v>14</v>
      </c>
      <c r="I5127" t="s">
        <v>90</v>
      </c>
      <c r="J5127" t="s">
        <v>2063</v>
      </c>
      <c r="K5127" t="s">
        <v>26</v>
      </c>
      <c r="L5127">
        <v>68.459999999999994</v>
      </c>
    </row>
    <row r="5128" spans="1:12" x14ac:dyDescent="0.3">
      <c r="A5128" t="s">
        <v>6287</v>
      </c>
      <c r="B5128">
        <v>14</v>
      </c>
      <c r="C5128">
        <v>9</v>
      </c>
      <c r="D5128">
        <v>2015</v>
      </c>
      <c r="E5128" t="s">
        <v>497</v>
      </c>
      <c r="F5128" t="s">
        <v>930</v>
      </c>
      <c r="G5128" t="s">
        <v>4596</v>
      </c>
      <c r="H5128" t="s">
        <v>14</v>
      </c>
      <c r="I5128" t="s">
        <v>90</v>
      </c>
      <c r="J5128" t="s">
        <v>2414</v>
      </c>
      <c r="K5128" t="s">
        <v>41</v>
      </c>
      <c r="L5128">
        <v>2799.96</v>
      </c>
    </row>
    <row r="5129" spans="1:12" x14ac:dyDescent="0.3">
      <c r="A5129" t="s">
        <v>6287</v>
      </c>
      <c r="B5129">
        <v>14</v>
      </c>
      <c r="C5129">
        <v>9</v>
      </c>
      <c r="D5129">
        <v>2015</v>
      </c>
      <c r="E5129" t="s">
        <v>497</v>
      </c>
      <c r="F5129" t="s">
        <v>930</v>
      </c>
      <c r="G5129" t="s">
        <v>4596</v>
      </c>
      <c r="H5129" t="s">
        <v>14</v>
      </c>
      <c r="I5129" t="s">
        <v>90</v>
      </c>
      <c r="J5129" t="s">
        <v>669</v>
      </c>
      <c r="K5129" t="s">
        <v>26</v>
      </c>
      <c r="L5129">
        <v>601.29999999999995</v>
      </c>
    </row>
    <row r="5130" spans="1:12" x14ac:dyDescent="0.3">
      <c r="A5130" t="s">
        <v>6287</v>
      </c>
      <c r="B5130">
        <v>14</v>
      </c>
      <c r="C5130">
        <v>9</v>
      </c>
      <c r="D5130">
        <v>2015</v>
      </c>
      <c r="E5130" t="s">
        <v>497</v>
      </c>
      <c r="F5130" t="s">
        <v>930</v>
      </c>
      <c r="G5130" t="s">
        <v>4596</v>
      </c>
      <c r="H5130" t="s">
        <v>14</v>
      </c>
      <c r="I5130" t="s">
        <v>90</v>
      </c>
      <c r="J5130" t="s">
        <v>3882</v>
      </c>
      <c r="K5130" t="s">
        <v>41</v>
      </c>
      <c r="L5130">
        <v>16.989999999999998</v>
      </c>
    </row>
    <row r="5131" spans="1:12" x14ac:dyDescent="0.3">
      <c r="A5131" t="s">
        <v>6287</v>
      </c>
      <c r="B5131">
        <v>14</v>
      </c>
      <c r="C5131">
        <v>9</v>
      </c>
      <c r="D5131">
        <v>2015</v>
      </c>
      <c r="E5131" t="s">
        <v>497</v>
      </c>
      <c r="F5131" t="s">
        <v>930</v>
      </c>
      <c r="G5131" t="s">
        <v>4596</v>
      </c>
      <c r="H5131" t="s">
        <v>14</v>
      </c>
      <c r="I5131" t="s">
        <v>90</v>
      </c>
      <c r="J5131" t="s">
        <v>4847</v>
      </c>
      <c r="K5131" t="s">
        <v>41</v>
      </c>
      <c r="L5131">
        <v>287.97000000000003</v>
      </c>
    </row>
    <row r="5132" spans="1:12" x14ac:dyDescent="0.3">
      <c r="A5132" t="s">
        <v>6287</v>
      </c>
      <c r="B5132">
        <v>14</v>
      </c>
      <c r="C5132">
        <v>9</v>
      </c>
      <c r="D5132">
        <v>2015</v>
      </c>
      <c r="E5132" t="s">
        <v>497</v>
      </c>
      <c r="F5132" t="s">
        <v>930</v>
      </c>
      <c r="G5132" t="s">
        <v>4596</v>
      </c>
      <c r="H5132" t="s">
        <v>14</v>
      </c>
      <c r="I5132" t="s">
        <v>90</v>
      </c>
      <c r="J5132" t="s">
        <v>4743</v>
      </c>
      <c r="K5132" t="s">
        <v>26</v>
      </c>
      <c r="L5132">
        <v>44.82</v>
      </c>
    </row>
    <row r="5133" spans="1:12" x14ac:dyDescent="0.3">
      <c r="A5133" t="s">
        <v>6288</v>
      </c>
      <c r="B5133">
        <v>29</v>
      </c>
      <c r="C5133">
        <v>12</v>
      </c>
      <c r="D5133">
        <v>2018</v>
      </c>
      <c r="E5133" t="s">
        <v>1564</v>
      </c>
      <c r="F5133" t="s">
        <v>30</v>
      </c>
      <c r="G5133" t="s">
        <v>809</v>
      </c>
      <c r="H5133" t="s">
        <v>23</v>
      </c>
      <c r="I5133" t="s">
        <v>24</v>
      </c>
      <c r="J5133" t="s">
        <v>4100</v>
      </c>
      <c r="K5133" t="s">
        <v>17</v>
      </c>
      <c r="L5133">
        <v>101.12</v>
      </c>
    </row>
    <row r="5134" spans="1:12" x14ac:dyDescent="0.3">
      <c r="A5134" t="s">
        <v>6289</v>
      </c>
      <c r="B5134">
        <v>21</v>
      </c>
      <c r="C5134">
        <v>6</v>
      </c>
      <c r="D5134">
        <v>2016</v>
      </c>
      <c r="E5134" t="s">
        <v>6290</v>
      </c>
      <c r="F5134" t="s">
        <v>30</v>
      </c>
      <c r="G5134" t="s">
        <v>1331</v>
      </c>
      <c r="H5134" t="s">
        <v>14</v>
      </c>
      <c r="I5134" t="s">
        <v>15</v>
      </c>
      <c r="J5134" t="s">
        <v>2423</v>
      </c>
      <c r="K5134" t="s">
        <v>41</v>
      </c>
      <c r="L5134">
        <v>107.976</v>
      </c>
    </row>
    <row r="5135" spans="1:12" x14ac:dyDescent="0.3">
      <c r="A5135" t="s">
        <v>6291</v>
      </c>
      <c r="B5135">
        <v>26</v>
      </c>
      <c r="C5135">
        <v>11</v>
      </c>
      <c r="D5135">
        <v>2018</v>
      </c>
      <c r="E5135" t="s">
        <v>2021</v>
      </c>
      <c r="F5135" t="s">
        <v>30</v>
      </c>
      <c r="G5135" t="s">
        <v>2770</v>
      </c>
      <c r="H5135" t="s">
        <v>60</v>
      </c>
      <c r="I5135" t="s">
        <v>90</v>
      </c>
      <c r="J5135" t="s">
        <v>5521</v>
      </c>
      <c r="K5135" t="s">
        <v>26</v>
      </c>
      <c r="L5135">
        <v>58.73</v>
      </c>
    </row>
    <row r="5136" spans="1:12" x14ac:dyDescent="0.3">
      <c r="A5136" t="s">
        <v>6291</v>
      </c>
      <c r="B5136">
        <v>26</v>
      </c>
      <c r="C5136">
        <v>11</v>
      </c>
      <c r="D5136">
        <v>2018</v>
      </c>
      <c r="E5136" t="s">
        <v>2021</v>
      </c>
      <c r="F5136" t="s">
        <v>30</v>
      </c>
      <c r="G5136" t="s">
        <v>2770</v>
      </c>
      <c r="H5136" t="s">
        <v>60</v>
      </c>
      <c r="I5136" t="s">
        <v>90</v>
      </c>
      <c r="J5136" t="s">
        <v>2058</v>
      </c>
      <c r="K5136" t="s">
        <v>26</v>
      </c>
      <c r="L5136">
        <v>93.343999999999994</v>
      </c>
    </row>
    <row r="5137" spans="1:12" x14ac:dyDescent="0.3">
      <c r="A5137" t="s">
        <v>6292</v>
      </c>
      <c r="B5137">
        <v>23</v>
      </c>
      <c r="C5137">
        <v>10</v>
      </c>
      <c r="D5137">
        <v>2017</v>
      </c>
      <c r="E5137" t="s">
        <v>614</v>
      </c>
      <c r="F5137" t="s">
        <v>30</v>
      </c>
      <c r="G5137" t="s">
        <v>2778</v>
      </c>
      <c r="H5137" t="s">
        <v>60</v>
      </c>
      <c r="I5137" t="s">
        <v>24</v>
      </c>
      <c r="J5137" t="s">
        <v>769</v>
      </c>
      <c r="K5137" t="s">
        <v>26</v>
      </c>
      <c r="L5137">
        <v>17.05</v>
      </c>
    </row>
    <row r="5138" spans="1:12" x14ac:dyDescent="0.3">
      <c r="A5138" t="s">
        <v>6293</v>
      </c>
      <c r="B5138">
        <v>14</v>
      </c>
      <c r="C5138">
        <v>12</v>
      </c>
      <c r="D5138">
        <v>2016</v>
      </c>
      <c r="E5138" t="s">
        <v>514</v>
      </c>
      <c r="F5138" t="s">
        <v>30</v>
      </c>
      <c r="G5138" t="s">
        <v>3196</v>
      </c>
      <c r="H5138" t="s">
        <v>14</v>
      </c>
      <c r="I5138" t="s">
        <v>24</v>
      </c>
      <c r="J5138" t="s">
        <v>2592</v>
      </c>
      <c r="K5138" t="s">
        <v>26</v>
      </c>
      <c r="L5138">
        <v>8.0960000000000001</v>
      </c>
    </row>
    <row r="5139" spans="1:12" x14ac:dyDescent="0.3">
      <c r="A5139" t="s">
        <v>6294</v>
      </c>
      <c r="B5139">
        <v>13</v>
      </c>
      <c r="C5139">
        <v>11</v>
      </c>
      <c r="D5139">
        <v>2017</v>
      </c>
      <c r="E5139" t="s">
        <v>2260</v>
      </c>
      <c r="F5139" t="s">
        <v>30</v>
      </c>
      <c r="G5139" t="s">
        <v>5943</v>
      </c>
      <c r="H5139" t="s">
        <v>23</v>
      </c>
      <c r="I5139" t="s">
        <v>61</v>
      </c>
      <c r="J5139" t="s">
        <v>1603</v>
      </c>
      <c r="K5139" t="s">
        <v>17</v>
      </c>
      <c r="L5139">
        <v>30.36</v>
      </c>
    </row>
    <row r="5140" spans="1:12" x14ac:dyDescent="0.3">
      <c r="A5140" t="s">
        <v>6295</v>
      </c>
      <c r="B5140">
        <v>29</v>
      </c>
      <c r="C5140">
        <v>9</v>
      </c>
      <c r="D5140">
        <v>2018</v>
      </c>
      <c r="E5140" t="s">
        <v>2205</v>
      </c>
      <c r="F5140" t="s">
        <v>30</v>
      </c>
      <c r="G5140" t="s">
        <v>2176</v>
      </c>
      <c r="H5140" t="s">
        <v>14</v>
      </c>
      <c r="I5140" t="s">
        <v>90</v>
      </c>
      <c r="J5140" t="s">
        <v>2468</v>
      </c>
      <c r="K5140" t="s">
        <v>26</v>
      </c>
      <c r="L5140">
        <v>23.34</v>
      </c>
    </row>
    <row r="5141" spans="1:12" x14ac:dyDescent="0.3">
      <c r="A5141" t="s">
        <v>6295</v>
      </c>
      <c r="B5141">
        <v>29</v>
      </c>
      <c r="C5141">
        <v>9</v>
      </c>
      <c r="D5141">
        <v>2018</v>
      </c>
      <c r="E5141" t="s">
        <v>2205</v>
      </c>
      <c r="F5141" t="s">
        <v>30</v>
      </c>
      <c r="G5141" t="s">
        <v>2176</v>
      </c>
      <c r="H5141" t="s">
        <v>14</v>
      </c>
      <c r="I5141" t="s">
        <v>90</v>
      </c>
      <c r="J5141" t="s">
        <v>5138</v>
      </c>
      <c r="K5141" t="s">
        <v>26</v>
      </c>
      <c r="L5141">
        <v>51.55</v>
      </c>
    </row>
    <row r="5142" spans="1:12" x14ac:dyDescent="0.3">
      <c r="A5142" t="s">
        <v>6296</v>
      </c>
      <c r="B5142">
        <v>8</v>
      </c>
      <c r="C5142">
        <v>11</v>
      </c>
      <c r="D5142">
        <v>2016</v>
      </c>
      <c r="E5142" t="s">
        <v>4457</v>
      </c>
      <c r="F5142" t="s">
        <v>30</v>
      </c>
      <c r="G5142" t="s">
        <v>3305</v>
      </c>
      <c r="H5142" t="s">
        <v>14</v>
      </c>
      <c r="I5142" t="s">
        <v>24</v>
      </c>
      <c r="J5142" t="s">
        <v>759</v>
      </c>
      <c r="K5142" t="s">
        <v>41</v>
      </c>
      <c r="L5142">
        <v>119.9</v>
      </c>
    </row>
    <row r="5143" spans="1:12" x14ac:dyDescent="0.3">
      <c r="A5143" t="s">
        <v>6297</v>
      </c>
      <c r="B5143">
        <v>1</v>
      </c>
      <c r="C5143">
        <v>4</v>
      </c>
      <c r="D5143">
        <v>2017</v>
      </c>
      <c r="E5143" t="s">
        <v>268</v>
      </c>
      <c r="F5143" t="s">
        <v>30</v>
      </c>
      <c r="G5143" t="s">
        <v>1405</v>
      </c>
      <c r="H5143" t="s">
        <v>14</v>
      </c>
      <c r="I5143" t="s">
        <v>90</v>
      </c>
      <c r="J5143" t="s">
        <v>18</v>
      </c>
      <c r="K5143" t="s">
        <v>17</v>
      </c>
      <c r="L5143">
        <v>1317.492</v>
      </c>
    </row>
    <row r="5144" spans="1:12" x14ac:dyDescent="0.3">
      <c r="A5144" t="s">
        <v>6297</v>
      </c>
      <c r="B5144">
        <v>1</v>
      </c>
      <c r="C5144">
        <v>4</v>
      </c>
      <c r="D5144">
        <v>2017</v>
      </c>
      <c r="E5144" t="s">
        <v>268</v>
      </c>
      <c r="F5144" t="s">
        <v>30</v>
      </c>
      <c r="G5144" t="s">
        <v>1405</v>
      </c>
      <c r="H5144" t="s">
        <v>14</v>
      </c>
      <c r="I5144" t="s">
        <v>90</v>
      </c>
      <c r="J5144" t="s">
        <v>4646</v>
      </c>
      <c r="K5144" t="s">
        <v>26</v>
      </c>
      <c r="L5144">
        <v>63.84</v>
      </c>
    </row>
    <row r="5145" spans="1:12" x14ac:dyDescent="0.3">
      <c r="A5145" t="s">
        <v>6297</v>
      </c>
      <c r="B5145">
        <v>1</v>
      </c>
      <c r="C5145">
        <v>4</v>
      </c>
      <c r="D5145">
        <v>2017</v>
      </c>
      <c r="E5145" t="s">
        <v>268</v>
      </c>
      <c r="F5145" t="s">
        <v>30</v>
      </c>
      <c r="G5145" t="s">
        <v>1405</v>
      </c>
      <c r="H5145" t="s">
        <v>14</v>
      </c>
      <c r="I5145" t="s">
        <v>90</v>
      </c>
      <c r="J5145" t="s">
        <v>869</v>
      </c>
      <c r="K5145" t="s">
        <v>26</v>
      </c>
      <c r="L5145">
        <v>3.5920000000000001</v>
      </c>
    </row>
    <row r="5146" spans="1:12" x14ac:dyDescent="0.3">
      <c r="A5146" t="s">
        <v>6298</v>
      </c>
      <c r="B5146">
        <v>2</v>
      </c>
      <c r="C5146">
        <v>2</v>
      </c>
      <c r="D5146">
        <v>2018</v>
      </c>
      <c r="E5146" t="s">
        <v>6299</v>
      </c>
      <c r="F5146" t="s">
        <v>30</v>
      </c>
      <c r="G5146" t="s">
        <v>1554</v>
      </c>
      <c r="H5146" t="s">
        <v>14</v>
      </c>
      <c r="I5146" t="s">
        <v>24</v>
      </c>
      <c r="J5146" t="s">
        <v>1371</v>
      </c>
      <c r="K5146" t="s">
        <v>17</v>
      </c>
      <c r="L5146">
        <v>86.26</v>
      </c>
    </row>
    <row r="5147" spans="1:12" x14ac:dyDescent="0.3">
      <c r="A5147" t="s">
        <v>6298</v>
      </c>
      <c r="B5147">
        <v>2</v>
      </c>
      <c r="C5147">
        <v>2</v>
      </c>
      <c r="D5147">
        <v>2018</v>
      </c>
      <c r="E5147" t="s">
        <v>6299</v>
      </c>
      <c r="F5147" t="s">
        <v>30</v>
      </c>
      <c r="G5147" t="s">
        <v>1554</v>
      </c>
      <c r="H5147" t="s">
        <v>14</v>
      </c>
      <c r="I5147" t="s">
        <v>24</v>
      </c>
      <c r="J5147" t="s">
        <v>3539</v>
      </c>
      <c r="K5147" t="s">
        <v>26</v>
      </c>
      <c r="L5147">
        <v>139.04</v>
      </c>
    </row>
    <row r="5148" spans="1:12" x14ac:dyDescent="0.3">
      <c r="A5148" t="s">
        <v>6298</v>
      </c>
      <c r="B5148">
        <v>2</v>
      </c>
      <c r="C5148">
        <v>2</v>
      </c>
      <c r="D5148">
        <v>2018</v>
      </c>
      <c r="E5148" t="s">
        <v>6299</v>
      </c>
      <c r="F5148" t="s">
        <v>30</v>
      </c>
      <c r="G5148" t="s">
        <v>1554</v>
      </c>
      <c r="H5148" t="s">
        <v>14</v>
      </c>
      <c r="I5148" t="s">
        <v>24</v>
      </c>
      <c r="J5148" t="s">
        <v>3926</v>
      </c>
      <c r="K5148" t="s">
        <v>26</v>
      </c>
      <c r="L5148">
        <v>46.8</v>
      </c>
    </row>
    <row r="5149" spans="1:12" x14ac:dyDescent="0.3">
      <c r="A5149" t="s">
        <v>6300</v>
      </c>
      <c r="B5149">
        <v>24</v>
      </c>
      <c r="C5149">
        <v>12</v>
      </c>
      <c r="D5149">
        <v>2018</v>
      </c>
      <c r="E5149" t="s">
        <v>4249</v>
      </c>
      <c r="F5149" t="s">
        <v>30</v>
      </c>
      <c r="G5149" t="s">
        <v>1931</v>
      </c>
      <c r="H5149" t="s">
        <v>60</v>
      </c>
      <c r="I5149" t="s">
        <v>24</v>
      </c>
      <c r="J5149" t="s">
        <v>5275</v>
      </c>
      <c r="K5149" t="s">
        <v>17</v>
      </c>
      <c r="L5149">
        <v>8.5440000000000005</v>
      </c>
    </row>
    <row r="5150" spans="1:12" x14ac:dyDescent="0.3">
      <c r="A5150" t="s">
        <v>6300</v>
      </c>
      <c r="B5150">
        <v>24</v>
      </c>
      <c r="C5150">
        <v>12</v>
      </c>
      <c r="D5150">
        <v>2018</v>
      </c>
      <c r="E5150" t="s">
        <v>4249</v>
      </c>
      <c r="F5150" t="s">
        <v>30</v>
      </c>
      <c r="G5150" t="s">
        <v>1931</v>
      </c>
      <c r="H5150" t="s">
        <v>60</v>
      </c>
      <c r="I5150" t="s">
        <v>24</v>
      </c>
      <c r="J5150" t="s">
        <v>1900</v>
      </c>
      <c r="K5150" t="s">
        <v>17</v>
      </c>
      <c r="L5150">
        <v>842.37599999999998</v>
      </c>
    </row>
    <row r="5151" spans="1:12" x14ac:dyDescent="0.3">
      <c r="A5151" t="s">
        <v>6301</v>
      </c>
      <c r="B5151">
        <v>21</v>
      </c>
      <c r="C5151">
        <v>6</v>
      </c>
      <c r="D5151">
        <v>2015</v>
      </c>
      <c r="E5151" t="s">
        <v>1641</v>
      </c>
      <c r="F5151" t="s">
        <v>930</v>
      </c>
      <c r="G5151" t="s">
        <v>3244</v>
      </c>
      <c r="H5151" t="s">
        <v>14</v>
      </c>
      <c r="I5151" t="s">
        <v>90</v>
      </c>
      <c r="J5151" t="s">
        <v>3842</v>
      </c>
      <c r="K5151" t="s">
        <v>41</v>
      </c>
      <c r="L5151">
        <v>1214.8499999999999</v>
      </c>
    </row>
    <row r="5152" spans="1:12" x14ac:dyDescent="0.3">
      <c r="A5152" t="s">
        <v>6302</v>
      </c>
      <c r="B5152">
        <v>6</v>
      </c>
      <c r="C5152">
        <v>3</v>
      </c>
      <c r="D5152">
        <v>2018</v>
      </c>
      <c r="E5152" t="s">
        <v>2641</v>
      </c>
      <c r="F5152" t="s">
        <v>12</v>
      </c>
      <c r="G5152" t="s">
        <v>412</v>
      </c>
      <c r="H5152" t="s">
        <v>23</v>
      </c>
      <c r="I5152" t="s">
        <v>24</v>
      </c>
      <c r="J5152" t="s">
        <v>852</v>
      </c>
      <c r="K5152" t="s">
        <v>26</v>
      </c>
      <c r="L5152">
        <v>67.78</v>
      </c>
    </row>
    <row r="5153" spans="1:12" x14ac:dyDescent="0.3">
      <c r="A5153" t="s">
        <v>6303</v>
      </c>
      <c r="B5153">
        <v>25</v>
      </c>
      <c r="C5153">
        <v>9</v>
      </c>
      <c r="D5153">
        <v>2018</v>
      </c>
      <c r="E5153" t="s">
        <v>2382</v>
      </c>
      <c r="F5153" t="s">
        <v>119</v>
      </c>
      <c r="G5153" t="s">
        <v>4270</v>
      </c>
      <c r="H5153" t="s">
        <v>23</v>
      </c>
      <c r="I5153" t="s">
        <v>24</v>
      </c>
      <c r="J5153" t="s">
        <v>2529</v>
      </c>
      <c r="K5153" t="s">
        <v>26</v>
      </c>
      <c r="L5153">
        <v>39.9</v>
      </c>
    </row>
    <row r="5154" spans="1:12" x14ac:dyDescent="0.3">
      <c r="A5154" t="s">
        <v>6304</v>
      </c>
      <c r="B5154">
        <v>30</v>
      </c>
      <c r="C5154">
        <v>6</v>
      </c>
      <c r="D5154">
        <v>2015</v>
      </c>
      <c r="E5154" t="s">
        <v>1691</v>
      </c>
      <c r="F5154" t="s">
        <v>30</v>
      </c>
      <c r="G5154" t="s">
        <v>6058</v>
      </c>
      <c r="H5154" t="s">
        <v>14</v>
      </c>
      <c r="I5154" t="s">
        <v>90</v>
      </c>
      <c r="J5154" t="s">
        <v>1335</v>
      </c>
      <c r="K5154" t="s">
        <v>26</v>
      </c>
      <c r="L5154">
        <v>2.6880000000000002</v>
      </c>
    </row>
    <row r="5155" spans="1:12" x14ac:dyDescent="0.3">
      <c r="A5155" t="s">
        <v>6304</v>
      </c>
      <c r="B5155">
        <v>30</v>
      </c>
      <c r="C5155">
        <v>6</v>
      </c>
      <c r="D5155">
        <v>2015</v>
      </c>
      <c r="E5155" t="s">
        <v>1691</v>
      </c>
      <c r="F5155" t="s">
        <v>30</v>
      </c>
      <c r="G5155" t="s">
        <v>6058</v>
      </c>
      <c r="H5155" t="s">
        <v>14</v>
      </c>
      <c r="I5155" t="s">
        <v>90</v>
      </c>
      <c r="J5155" t="s">
        <v>630</v>
      </c>
      <c r="K5155" t="s">
        <v>26</v>
      </c>
      <c r="L5155">
        <v>6.6</v>
      </c>
    </row>
    <row r="5156" spans="1:12" x14ac:dyDescent="0.3">
      <c r="A5156" t="s">
        <v>6305</v>
      </c>
      <c r="B5156">
        <v>7</v>
      </c>
      <c r="C5156">
        <v>8</v>
      </c>
      <c r="D5156">
        <v>2016</v>
      </c>
      <c r="E5156" t="s">
        <v>4066</v>
      </c>
      <c r="F5156" t="s">
        <v>119</v>
      </c>
      <c r="G5156" t="s">
        <v>4090</v>
      </c>
      <c r="H5156" t="s">
        <v>14</v>
      </c>
      <c r="I5156" t="s">
        <v>61</v>
      </c>
      <c r="J5156" t="s">
        <v>79</v>
      </c>
      <c r="K5156" t="s">
        <v>26</v>
      </c>
      <c r="L5156">
        <v>28.4</v>
      </c>
    </row>
    <row r="5157" spans="1:12" x14ac:dyDescent="0.3">
      <c r="A5157" t="s">
        <v>6305</v>
      </c>
      <c r="B5157">
        <v>7</v>
      </c>
      <c r="C5157">
        <v>8</v>
      </c>
      <c r="D5157">
        <v>2016</v>
      </c>
      <c r="E5157" t="s">
        <v>4066</v>
      </c>
      <c r="F5157" t="s">
        <v>119</v>
      </c>
      <c r="G5157" t="s">
        <v>4090</v>
      </c>
      <c r="H5157" t="s">
        <v>14</v>
      </c>
      <c r="I5157" t="s">
        <v>61</v>
      </c>
      <c r="J5157" t="s">
        <v>4725</v>
      </c>
      <c r="K5157" t="s">
        <v>17</v>
      </c>
      <c r="L5157">
        <v>212.94</v>
      </c>
    </row>
    <row r="5158" spans="1:12" x14ac:dyDescent="0.3">
      <c r="A5158" t="s">
        <v>6306</v>
      </c>
      <c r="B5158">
        <v>30</v>
      </c>
      <c r="C5158">
        <v>6</v>
      </c>
      <c r="D5158">
        <v>2018</v>
      </c>
      <c r="E5158" t="s">
        <v>2512</v>
      </c>
      <c r="F5158" t="s">
        <v>12</v>
      </c>
      <c r="G5158" t="s">
        <v>4898</v>
      </c>
      <c r="H5158" t="s">
        <v>60</v>
      </c>
      <c r="I5158" t="s">
        <v>61</v>
      </c>
      <c r="J5158" t="s">
        <v>6223</v>
      </c>
      <c r="K5158" t="s">
        <v>41</v>
      </c>
      <c r="L5158">
        <v>1001.5839999999999</v>
      </c>
    </row>
    <row r="5159" spans="1:12" x14ac:dyDescent="0.3">
      <c r="A5159" t="s">
        <v>6306</v>
      </c>
      <c r="B5159">
        <v>30</v>
      </c>
      <c r="C5159">
        <v>6</v>
      </c>
      <c r="D5159">
        <v>2018</v>
      </c>
      <c r="E5159" t="s">
        <v>2512</v>
      </c>
      <c r="F5159" t="s">
        <v>12</v>
      </c>
      <c r="G5159" t="s">
        <v>4898</v>
      </c>
      <c r="H5159" t="s">
        <v>60</v>
      </c>
      <c r="I5159" t="s">
        <v>61</v>
      </c>
      <c r="J5159" t="s">
        <v>5644</v>
      </c>
      <c r="K5159" t="s">
        <v>17</v>
      </c>
      <c r="L5159">
        <v>569.05799999999999</v>
      </c>
    </row>
    <row r="5160" spans="1:12" x14ac:dyDescent="0.3">
      <c r="A5160" t="s">
        <v>6306</v>
      </c>
      <c r="B5160">
        <v>30</v>
      </c>
      <c r="C5160">
        <v>6</v>
      </c>
      <c r="D5160">
        <v>2018</v>
      </c>
      <c r="E5160" t="s">
        <v>2512</v>
      </c>
      <c r="F5160" t="s">
        <v>12</v>
      </c>
      <c r="G5160" t="s">
        <v>4898</v>
      </c>
      <c r="H5160" t="s">
        <v>60</v>
      </c>
      <c r="I5160" t="s">
        <v>61</v>
      </c>
      <c r="J5160" t="s">
        <v>283</v>
      </c>
      <c r="K5160" t="s">
        <v>17</v>
      </c>
      <c r="L5160">
        <v>14.224</v>
      </c>
    </row>
    <row r="5161" spans="1:12" x14ac:dyDescent="0.3">
      <c r="A5161" t="s">
        <v>6307</v>
      </c>
      <c r="B5161">
        <v>26</v>
      </c>
      <c r="C5161">
        <v>10</v>
      </c>
      <c r="D5161">
        <v>2016</v>
      </c>
      <c r="E5161" t="s">
        <v>3645</v>
      </c>
      <c r="F5161" t="s">
        <v>12</v>
      </c>
      <c r="G5161" t="s">
        <v>742</v>
      </c>
      <c r="H5161" t="s">
        <v>23</v>
      </c>
      <c r="I5161" t="s">
        <v>24</v>
      </c>
      <c r="J5161" t="s">
        <v>598</v>
      </c>
      <c r="K5161" t="s">
        <v>41</v>
      </c>
      <c r="L5161">
        <v>105.584</v>
      </c>
    </row>
    <row r="5162" spans="1:12" x14ac:dyDescent="0.3">
      <c r="A5162" t="s">
        <v>6307</v>
      </c>
      <c r="B5162">
        <v>26</v>
      </c>
      <c r="C5162">
        <v>10</v>
      </c>
      <c r="D5162">
        <v>2016</v>
      </c>
      <c r="E5162" t="s">
        <v>3645</v>
      </c>
      <c r="F5162" t="s">
        <v>12</v>
      </c>
      <c r="G5162" t="s">
        <v>742</v>
      </c>
      <c r="H5162" t="s">
        <v>23</v>
      </c>
      <c r="I5162" t="s">
        <v>24</v>
      </c>
      <c r="J5162" t="s">
        <v>4059</v>
      </c>
      <c r="K5162" t="s">
        <v>41</v>
      </c>
      <c r="L5162">
        <v>68.72</v>
      </c>
    </row>
    <row r="5163" spans="1:12" x14ac:dyDescent="0.3">
      <c r="A5163" t="s">
        <v>6308</v>
      </c>
      <c r="B5163">
        <v>30</v>
      </c>
      <c r="C5163">
        <v>7</v>
      </c>
      <c r="D5163">
        <v>2015</v>
      </c>
      <c r="E5163" t="s">
        <v>490</v>
      </c>
      <c r="F5163" t="s">
        <v>30</v>
      </c>
      <c r="G5163" t="s">
        <v>5943</v>
      </c>
      <c r="H5163" t="s">
        <v>23</v>
      </c>
      <c r="I5163" t="s">
        <v>24</v>
      </c>
      <c r="J5163" t="s">
        <v>5056</v>
      </c>
      <c r="K5163" t="s">
        <v>17</v>
      </c>
      <c r="L5163">
        <v>1367.84</v>
      </c>
    </row>
    <row r="5164" spans="1:12" x14ac:dyDescent="0.3">
      <c r="A5164" t="s">
        <v>6309</v>
      </c>
      <c r="B5164">
        <v>18</v>
      </c>
      <c r="C5164">
        <v>11</v>
      </c>
      <c r="D5164">
        <v>2017</v>
      </c>
      <c r="E5164" t="s">
        <v>4282</v>
      </c>
      <c r="F5164" t="s">
        <v>12</v>
      </c>
      <c r="G5164" t="s">
        <v>1382</v>
      </c>
      <c r="H5164" t="s">
        <v>14</v>
      </c>
      <c r="I5164" t="s">
        <v>61</v>
      </c>
      <c r="J5164" t="s">
        <v>260</v>
      </c>
      <c r="K5164" t="s">
        <v>17</v>
      </c>
      <c r="L5164">
        <v>301.95999999999998</v>
      </c>
    </row>
    <row r="5165" spans="1:12" x14ac:dyDescent="0.3">
      <c r="A5165" t="s">
        <v>6310</v>
      </c>
      <c r="B5165">
        <v>6</v>
      </c>
      <c r="C5165">
        <v>7</v>
      </c>
      <c r="D5165">
        <v>2016</v>
      </c>
      <c r="E5165" t="s">
        <v>3777</v>
      </c>
      <c r="F5165" t="s">
        <v>30</v>
      </c>
      <c r="G5165" t="s">
        <v>4973</v>
      </c>
      <c r="H5165" t="s">
        <v>14</v>
      </c>
      <c r="I5165" t="s">
        <v>24</v>
      </c>
      <c r="J5165" t="s">
        <v>183</v>
      </c>
      <c r="K5165" t="s">
        <v>17</v>
      </c>
      <c r="L5165">
        <v>170.352</v>
      </c>
    </row>
    <row r="5166" spans="1:12" x14ac:dyDescent="0.3">
      <c r="A5166" t="s">
        <v>6311</v>
      </c>
      <c r="B5166">
        <v>10</v>
      </c>
      <c r="C5166">
        <v>11</v>
      </c>
      <c r="D5166">
        <v>2015</v>
      </c>
      <c r="E5166" t="s">
        <v>3944</v>
      </c>
      <c r="F5166" t="s">
        <v>30</v>
      </c>
      <c r="G5166" t="s">
        <v>5173</v>
      </c>
      <c r="H5166" t="s">
        <v>14</v>
      </c>
      <c r="I5166" t="s">
        <v>61</v>
      </c>
      <c r="J5166" t="s">
        <v>402</v>
      </c>
      <c r="K5166" t="s">
        <v>26</v>
      </c>
      <c r="L5166">
        <v>3.9</v>
      </c>
    </row>
    <row r="5167" spans="1:12" x14ac:dyDescent="0.3">
      <c r="A5167" t="s">
        <v>6311</v>
      </c>
      <c r="B5167">
        <v>10</v>
      </c>
      <c r="C5167">
        <v>11</v>
      </c>
      <c r="D5167">
        <v>2015</v>
      </c>
      <c r="E5167" t="s">
        <v>3944</v>
      </c>
      <c r="F5167" t="s">
        <v>30</v>
      </c>
      <c r="G5167" t="s">
        <v>5173</v>
      </c>
      <c r="H5167" t="s">
        <v>14</v>
      </c>
      <c r="I5167" t="s">
        <v>61</v>
      </c>
      <c r="J5167" t="s">
        <v>3014</v>
      </c>
      <c r="K5167" t="s">
        <v>26</v>
      </c>
      <c r="L5167">
        <v>12.84</v>
      </c>
    </row>
    <row r="5168" spans="1:12" x14ac:dyDescent="0.3">
      <c r="A5168" t="s">
        <v>6311</v>
      </c>
      <c r="B5168">
        <v>10</v>
      </c>
      <c r="C5168">
        <v>11</v>
      </c>
      <c r="D5168">
        <v>2015</v>
      </c>
      <c r="E5168" t="s">
        <v>3944</v>
      </c>
      <c r="F5168" t="s">
        <v>30</v>
      </c>
      <c r="G5168" t="s">
        <v>5173</v>
      </c>
      <c r="H5168" t="s">
        <v>14</v>
      </c>
      <c r="I5168" t="s">
        <v>61</v>
      </c>
      <c r="J5168" t="s">
        <v>653</v>
      </c>
      <c r="K5168" t="s">
        <v>26</v>
      </c>
      <c r="L5168">
        <v>15.84</v>
      </c>
    </row>
    <row r="5169" spans="1:12" x14ac:dyDescent="0.3">
      <c r="A5169" t="s">
        <v>6311</v>
      </c>
      <c r="B5169">
        <v>10</v>
      </c>
      <c r="C5169">
        <v>11</v>
      </c>
      <c r="D5169">
        <v>2015</v>
      </c>
      <c r="E5169" t="s">
        <v>3944</v>
      </c>
      <c r="F5169" t="s">
        <v>30</v>
      </c>
      <c r="G5169" t="s">
        <v>5173</v>
      </c>
      <c r="H5169" t="s">
        <v>14</v>
      </c>
      <c r="I5169" t="s">
        <v>61</v>
      </c>
      <c r="J5169" t="s">
        <v>1412</v>
      </c>
      <c r="K5169" t="s">
        <v>17</v>
      </c>
      <c r="L5169">
        <v>563.94000000000005</v>
      </c>
    </row>
    <row r="5170" spans="1:12" x14ac:dyDescent="0.3">
      <c r="A5170" t="s">
        <v>6311</v>
      </c>
      <c r="B5170">
        <v>10</v>
      </c>
      <c r="C5170">
        <v>11</v>
      </c>
      <c r="D5170">
        <v>2015</v>
      </c>
      <c r="E5170" t="s">
        <v>3944</v>
      </c>
      <c r="F5170" t="s">
        <v>30</v>
      </c>
      <c r="G5170" t="s">
        <v>5173</v>
      </c>
      <c r="H5170" t="s">
        <v>14</v>
      </c>
      <c r="I5170" t="s">
        <v>61</v>
      </c>
      <c r="J5170" t="s">
        <v>3046</v>
      </c>
      <c r="K5170" t="s">
        <v>26</v>
      </c>
      <c r="L5170">
        <v>62.94</v>
      </c>
    </row>
    <row r="5171" spans="1:12" x14ac:dyDescent="0.3">
      <c r="A5171" t="s">
        <v>6311</v>
      </c>
      <c r="B5171">
        <v>10</v>
      </c>
      <c r="C5171">
        <v>11</v>
      </c>
      <c r="D5171">
        <v>2015</v>
      </c>
      <c r="E5171" t="s">
        <v>3944</v>
      </c>
      <c r="F5171" t="s">
        <v>30</v>
      </c>
      <c r="G5171" t="s">
        <v>5173</v>
      </c>
      <c r="H5171" t="s">
        <v>14</v>
      </c>
      <c r="I5171" t="s">
        <v>61</v>
      </c>
      <c r="J5171" t="s">
        <v>1474</v>
      </c>
      <c r="K5171" t="s">
        <v>26</v>
      </c>
      <c r="L5171">
        <v>535.41</v>
      </c>
    </row>
    <row r="5172" spans="1:12" x14ac:dyDescent="0.3">
      <c r="A5172" t="s">
        <v>6312</v>
      </c>
      <c r="B5172">
        <v>27</v>
      </c>
      <c r="C5172">
        <v>5</v>
      </c>
      <c r="D5172">
        <v>2017</v>
      </c>
      <c r="E5172" t="s">
        <v>1320</v>
      </c>
      <c r="F5172" t="s">
        <v>12</v>
      </c>
      <c r="G5172" t="s">
        <v>971</v>
      </c>
      <c r="H5172" t="s">
        <v>23</v>
      </c>
      <c r="I5172" t="s">
        <v>61</v>
      </c>
      <c r="J5172" t="s">
        <v>1368</v>
      </c>
      <c r="K5172" t="s">
        <v>17</v>
      </c>
      <c r="L5172">
        <v>3504.9</v>
      </c>
    </row>
    <row r="5173" spans="1:12" x14ac:dyDescent="0.3">
      <c r="A5173" t="s">
        <v>6312</v>
      </c>
      <c r="B5173">
        <v>27</v>
      </c>
      <c r="C5173">
        <v>5</v>
      </c>
      <c r="D5173">
        <v>2017</v>
      </c>
      <c r="E5173" t="s">
        <v>1320</v>
      </c>
      <c r="F5173" t="s">
        <v>12</v>
      </c>
      <c r="G5173" t="s">
        <v>971</v>
      </c>
      <c r="H5173" t="s">
        <v>23</v>
      </c>
      <c r="I5173" t="s">
        <v>61</v>
      </c>
      <c r="J5173" t="s">
        <v>2012</v>
      </c>
      <c r="K5173" t="s">
        <v>26</v>
      </c>
      <c r="L5173">
        <v>144.12</v>
      </c>
    </row>
    <row r="5174" spans="1:12" x14ac:dyDescent="0.3">
      <c r="A5174" t="s">
        <v>6312</v>
      </c>
      <c r="B5174">
        <v>27</v>
      </c>
      <c r="C5174">
        <v>5</v>
      </c>
      <c r="D5174">
        <v>2017</v>
      </c>
      <c r="E5174" t="s">
        <v>1320</v>
      </c>
      <c r="F5174" t="s">
        <v>12</v>
      </c>
      <c r="G5174" t="s">
        <v>971</v>
      </c>
      <c r="H5174" t="s">
        <v>23</v>
      </c>
      <c r="I5174" t="s">
        <v>61</v>
      </c>
      <c r="J5174" t="s">
        <v>2690</v>
      </c>
      <c r="K5174" t="s">
        <v>26</v>
      </c>
      <c r="L5174">
        <v>314.55</v>
      </c>
    </row>
    <row r="5175" spans="1:12" x14ac:dyDescent="0.3">
      <c r="A5175" t="s">
        <v>6313</v>
      </c>
      <c r="B5175">
        <v>8</v>
      </c>
      <c r="C5175">
        <v>3</v>
      </c>
      <c r="D5175">
        <v>2016</v>
      </c>
      <c r="E5175" t="s">
        <v>2230</v>
      </c>
      <c r="F5175" t="s">
        <v>119</v>
      </c>
      <c r="G5175" t="s">
        <v>5218</v>
      </c>
      <c r="H5175" t="s">
        <v>23</v>
      </c>
      <c r="I5175" t="s">
        <v>24</v>
      </c>
      <c r="J5175" t="s">
        <v>908</v>
      </c>
      <c r="K5175" t="s">
        <v>26</v>
      </c>
      <c r="L5175">
        <v>3.4079999999999999</v>
      </c>
    </row>
    <row r="5176" spans="1:12" x14ac:dyDescent="0.3">
      <c r="A5176" t="s">
        <v>6314</v>
      </c>
      <c r="B5176">
        <v>19</v>
      </c>
      <c r="C5176">
        <v>10</v>
      </c>
      <c r="D5176">
        <v>2018</v>
      </c>
      <c r="E5176" t="s">
        <v>1138</v>
      </c>
      <c r="F5176" t="s">
        <v>30</v>
      </c>
      <c r="G5176" t="s">
        <v>1505</v>
      </c>
      <c r="H5176" t="s">
        <v>14</v>
      </c>
      <c r="I5176" t="s">
        <v>61</v>
      </c>
      <c r="J5176" t="s">
        <v>4791</v>
      </c>
      <c r="K5176" t="s">
        <v>26</v>
      </c>
      <c r="L5176">
        <v>2.0720000000000001</v>
      </c>
    </row>
    <row r="5177" spans="1:12" x14ac:dyDescent="0.3">
      <c r="A5177" t="s">
        <v>6314</v>
      </c>
      <c r="B5177">
        <v>19</v>
      </c>
      <c r="C5177">
        <v>10</v>
      </c>
      <c r="D5177">
        <v>2018</v>
      </c>
      <c r="E5177" t="s">
        <v>1138</v>
      </c>
      <c r="F5177" t="s">
        <v>30</v>
      </c>
      <c r="G5177" t="s">
        <v>1505</v>
      </c>
      <c r="H5177" t="s">
        <v>14</v>
      </c>
      <c r="I5177" t="s">
        <v>61</v>
      </c>
      <c r="J5177" t="s">
        <v>5602</v>
      </c>
      <c r="K5177" t="s">
        <v>17</v>
      </c>
      <c r="L5177">
        <v>328.39920000000001</v>
      </c>
    </row>
    <row r="5178" spans="1:12" x14ac:dyDescent="0.3">
      <c r="A5178" t="s">
        <v>6315</v>
      </c>
      <c r="B5178">
        <v>5</v>
      </c>
      <c r="C5178">
        <v>11</v>
      </c>
      <c r="D5178">
        <v>2017</v>
      </c>
      <c r="E5178" t="s">
        <v>10</v>
      </c>
      <c r="F5178" t="s">
        <v>119</v>
      </c>
      <c r="G5178" t="s">
        <v>596</v>
      </c>
      <c r="H5178" t="s">
        <v>14</v>
      </c>
      <c r="I5178" t="s">
        <v>24</v>
      </c>
      <c r="J5178" t="s">
        <v>3680</v>
      </c>
      <c r="K5178" t="s">
        <v>26</v>
      </c>
      <c r="L5178">
        <v>53.247999999999998</v>
      </c>
    </row>
    <row r="5179" spans="1:12" x14ac:dyDescent="0.3">
      <c r="A5179" t="s">
        <v>6316</v>
      </c>
      <c r="B5179">
        <v>26</v>
      </c>
      <c r="C5179">
        <v>12</v>
      </c>
      <c r="D5179">
        <v>2017</v>
      </c>
      <c r="E5179" t="s">
        <v>2924</v>
      </c>
      <c r="F5179" t="s">
        <v>30</v>
      </c>
      <c r="G5179" t="s">
        <v>1799</v>
      </c>
      <c r="H5179" t="s">
        <v>23</v>
      </c>
      <c r="I5179" t="s">
        <v>90</v>
      </c>
      <c r="J5179" t="s">
        <v>750</v>
      </c>
      <c r="K5179" t="s">
        <v>26</v>
      </c>
      <c r="L5179">
        <v>4.992</v>
      </c>
    </row>
    <row r="5180" spans="1:12" x14ac:dyDescent="0.3">
      <c r="A5180" t="s">
        <v>6317</v>
      </c>
      <c r="B5180">
        <v>13</v>
      </c>
      <c r="C5180">
        <v>4</v>
      </c>
      <c r="D5180">
        <v>2016</v>
      </c>
      <c r="E5180" t="s">
        <v>3790</v>
      </c>
      <c r="F5180" t="s">
        <v>30</v>
      </c>
      <c r="G5180" t="s">
        <v>2408</v>
      </c>
      <c r="H5180" t="s">
        <v>23</v>
      </c>
      <c r="I5180" t="s">
        <v>24</v>
      </c>
      <c r="J5180" t="s">
        <v>3536</v>
      </c>
      <c r="K5180" t="s">
        <v>17</v>
      </c>
      <c r="L5180">
        <v>37.68</v>
      </c>
    </row>
    <row r="5181" spans="1:12" x14ac:dyDescent="0.3">
      <c r="A5181" t="s">
        <v>6317</v>
      </c>
      <c r="B5181">
        <v>13</v>
      </c>
      <c r="C5181">
        <v>4</v>
      </c>
      <c r="D5181">
        <v>2016</v>
      </c>
      <c r="E5181" t="s">
        <v>3790</v>
      </c>
      <c r="F5181" t="s">
        <v>30</v>
      </c>
      <c r="G5181" t="s">
        <v>2408</v>
      </c>
      <c r="H5181" t="s">
        <v>23</v>
      </c>
      <c r="I5181" t="s">
        <v>24</v>
      </c>
      <c r="J5181" t="s">
        <v>851</v>
      </c>
      <c r="K5181" t="s">
        <v>41</v>
      </c>
      <c r="L5181">
        <v>258.57600000000002</v>
      </c>
    </row>
    <row r="5182" spans="1:12" x14ac:dyDescent="0.3">
      <c r="A5182" t="s">
        <v>6317</v>
      </c>
      <c r="B5182">
        <v>13</v>
      </c>
      <c r="C5182">
        <v>4</v>
      </c>
      <c r="D5182">
        <v>2016</v>
      </c>
      <c r="E5182" t="s">
        <v>3790</v>
      </c>
      <c r="F5182" t="s">
        <v>30</v>
      </c>
      <c r="G5182" t="s">
        <v>2408</v>
      </c>
      <c r="H5182" t="s">
        <v>23</v>
      </c>
      <c r="I5182" t="s">
        <v>24</v>
      </c>
      <c r="J5182" t="s">
        <v>2914</v>
      </c>
      <c r="K5182" t="s">
        <v>26</v>
      </c>
      <c r="L5182">
        <v>75.84</v>
      </c>
    </row>
    <row r="5183" spans="1:12" x14ac:dyDescent="0.3">
      <c r="A5183" t="s">
        <v>6318</v>
      </c>
      <c r="B5183">
        <v>12</v>
      </c>
      <c r="C5183">
        <v>9</v>
      </c>
      <c r="D5183">
        <v>2018</v>
      </c>
      <c r="E5183" t="s">
        <v>133</v>
      </c>
      <c r="F5183" t="s">
        <v>119</v>
      </c>
      <c r="G5183" t="s">
        <v>845</v>
      </c>
      <c r="H5183" t="s">
        <v>23</v>
      </c>
      <c r="I5183" t="s">
        <v>90</v>
      </c>
      <c r="J5183" t="s">
        <v>6286</v>
      </c>
      <c r="K5183" t="s">
        <v>26</v>
      </c>
      <c r="L5183">
        <v>45.36</v>
      </c>
    </row>
    <row r="5184" spans="1:12" x14ac:dyDescent="0.3">
      <c r="A5184" t="s">
        <v>6318</v>
      </c>
      <c r="B5184">
        <v>12</v>
      </c>
      <c r="C5184">
        <v>9</v>
      </c>
      <c r="D5184">
        <v>2018</v>
      </c>
      <c r="E5184" t="s">
        <v>133</v>
      </c>
      <c r="F5184" t="s">
        <v>119</v>
      </c>
      <c r="G5184" t="s">
        <v>845</v>
      </c>
      <c r="H5184" t="s">
        <v>23</v>
      </c>
      <c r="I5184" t="s">
        <v>90</v>
      </c>
      <c r="J5184" t="s">
        <v>2328</v>
      </c>
      <c r="K5184" t="s">
        <v>26</v>
      </c>
      <c r="L5184">
        <v>45.78</v>
      </c>
    </row>
    <row r="5185" spans="1:12" x14ac:dyDescent="0.3">
      <c r="A5185" t="s">
        <v>6319</v>
      </c>
      <c r="B5185">
        <v>24</v>
      </c>
      <c r="C5185">
        <v>9</v>
      </c>
      <c r="D5185">
        <v>2018</v>
      </c>
      <c r="E5185" t="s">
        <v>2666</v>
      </c>
      <c r="F5185" t="s">
        <v>119</v>
      </c>
      <c r="G5185" t="s">
        <v>1017</v>
      </c>
      <c r="H5185" t="s">
        <v>14</v>
      </c>
      <c r="I5185" t="s">
        <v>15</v>
      </c>
      <c r="J5185" t="s">
        <v>5933</v>
      </c>
      <c r="K5185" t="s">
        <v>26</v>
      </c>
      <c r="L5185">
        <v>40.29</v>
      </c>
    </row>
    <row r="5186" spans="1:12" x14ac:dyDescent="0.3">
      <c r="A5186" t="s">
        <v>6319</v>
      </c>
      <c r="B5186">
        <v>24</v>
      </c>
      <c r="C5186">
        <v>9</v>
      </c>
      <c r="D5186">
        <v>2018</v>
      </c>
      <c r="E5186" t="s">
        <v>2666</v>
      </c>
      <c r="F5186" t="s">
        <v>119</v>
      </c>
      <c r="G5186" t="s">
        <v>1017</v>
      </c>
      <c r="H5186" t="s">
        <v>14</v>
      </c>
      <c r="I5186" t="s">
        <v>15</v>
      </c>
      <c r="J5186" t="s">
        <v>1583</v>
      </c>
      <c r="K5186" t="s">
        <v>26</v>
      </c>
      <c r="L5186">
        <v>38.71</v>
      </c>
    </row>
    <row r="5187" spans="1:12" x14ac:dyDescent="0.3">
      <c r="A5187" t="s">
        <v>6320</v>
      </c>
      <c r="B5187">
        <v>10</v>
      </c>
      <c r="C5187">
        <v>10</v>
      </c>
      <c r="D5187">
        <v>2016</v>
      </c>
      <c r="E5187" t="s">
        <v>332</v>
      </c>
      <c r="F5187" t="s">
        <v>30</v>
      </c>
      <c r="G5187" t="s">
        <v>3045</v>
      </c>
      <c r="H5187" t="s">
        <v>14</v>
      </c>
      <c r="I5187" t="s">
        <v>15</v>
      </c>
      <c r="J5187" t="s">
        <v>1282</v>
      </c>
      <c r="K5187" t="s">
        <v>26</v>
      </c>
      <c r="L5187">
        <v>1801.6320000000001</v>
      </c>
    </row>
    <row r="5188" spans="1:12" x14ac:dyDescent="0.3">
      <c r="A5188" t="s">
        <v>6321</v>
      </c>
      <c r="B5188">
        <v>27</v>
      </c>
      <c r="C5188">
        <v>11</v>
      </c>
      <c r="D5188">
        <v>2016</v>
      </c>
      <c r="E5188" t="s">
        <v>980</v>
      </c>
      <c r="F5188" t="s">
        <v>30</v>
      </c>
      <c r="G5188" t="s">
        <v>1587</v>
      </c>
      <c r="H5188" t="s">
        <v>60</v>
      </c>
      <c r="I5188" t="s">
        <v>90</v>
      </c>
      <c r="J5188" t="s">
        <v>5421</v>
      </c>
      <c r="K5188" t="s">
        <v>41</v>
      </c>
      <c r="L5188">
        <v>748.75199999999995</v>
      </c>
    </row>
    <row r="5189" spans="1:12" x14ac:dyDescent="0.3">
      <c r="A5189" t="s">
        <v>6322</v>
      </c>
      <c r="B5189">
        <v>13</v>
      </c>
      <c r="C5189">
        <v>9</v>
      </c>
      <c r="D5189">
        <v>2016</v>
      </c>
      <c r="E5189" t="s">
        <v>1421</v>
      </c>
      <c r="F5189" t="s">
        <v>30</v>
      </c>
      <c r="G5189" t="s">
        <v>1448</v>
      </c>
      <c r="H5189" t="s">
        <v>14</v>
      </c>
      <c r="I5189" t="s">
        <v>61</v>
      </c>
      <c r="J5189" t="s">
        <v>2843</v>
      </c>
      <c r="K5189" t="s">
        <v>41</v>
      </c>
      <c r="L5189">
        <v>199.96</v>
      </c>
    </row>
    <row r="5190" spans="1:12" x14ac:dyDescent="0.3">
      <c r="A5190" t="s">
        <v>6322</v>
      </c>
      <c r="B5190">
        <v>13</v>
      </c>
      <c r="C5190">
        <v>9</v>
      </c>
      <c r="D5190">
        <v>2016</v>
      </c>
      <c r="E5190" t="s">
        <v>1421</v>
      </c>
      <c r="F5190" t="s">
        <v>30</v>
      </c>
      <c r="G5190" t="s">
        <v>1448</v>
      </c>
      <c r="H5190" t="s">
        <v>14</v>
      </c>
      <c r="I5190" t="s">
        <v>61</v>
      </c>
      <c r="J5190" t="s">
        <v>1077</v>
      </c>
      <c r="K5190" t="s">
        <v>17</v>
      </c>
      <c r="L5190">
        <v>1516.2</v>
      </c>
    </row>
    <row r="5191" spans="1:12" x14ac:dyDescent="0.3">
      <c r="A5191" t="s">
        <v>6323</v>
      </c>
      <c r="B5191">
        <v>14</v>
      </c>
      <c r="C5191">
        <v>11</v>
      </c>
      <c r="D5191">
        <v>2018</v>
      </c>
      <c r="E5191" t="s">
        <v>3050</v>
      </c>
      <c r="F5191" t="s">
        <v>30</v>
      </c>
      <c r="G5191" t="s">
        <v>1203</v>
      </c>
      <c r="H5191" t="s">
        <v>14</v>
      </c>
      <c r="I5191" t="s">
        <v>61</v>
      </c>
      <c r="J5191" t="s">
        <v>3232</v>
      </c>
      <c r="K5191" t="s">
        <v>41</v>
      </c>
      <c r="L5191">
        <v>167.952</v>
      </c>
    </row>
    <row r="5192" spans="1:12" x14ac:dyDescent="0.3">
      <c r="A5192" t="s">
        <v>6323</v>
      </c>
      <c r="B5192">
        <v>14</v>
      </c>
      <c r="C5192">
        <v>11</v>
      </c>
      <c r="D5192">
        <v>2018</v>
      </c>
      <c r="E5192" t="s">
        <v>3050</v>
      </c>
      <c r="F5192" t="s">
        <v>30</v>
      </c>
      <c r="G5192" t="s">
        <v>1203</v>
      </c>
      <c r="H5192" t="s">
        <v>14</v>
      </c>
      <c r="I5192" t="s">
        <v>61</v>
      </c>
      <c r="J5192" t="s">
        <v>4801</v>
      </c>
      <c r="K5192" t="s">
        <v>26</v>
      </c>
      <c r="L5192">
        <v>45.04</v>
      </c>
    </row>
    <row r="5193" spans="1:12" x14ac:dyDescent="0.3">
      <c r="A5193" t="s">
        <v>6324</v>
      </c>
      <c r="B5193">
        <v>5</v>
      </c>
      <c r="C5193">
        <v>5</v>
      </c>
      <c r="D5193">
        <v>2018</v>
      </c>
      <c r="E5193" t="s">
        <v>2822</v>
      </c>
      <c r="F5193" t="s">
        <v>30</v>
      </c>
      <c r="G5193" t="s">
        <v>1338</v>
      </c>
      <c r="H5193" t="s">
        <v>14</v>
      </c>
      <c r="I5193" t="s">
        <v>24</v>
      </c>
      <c r="J5193" t="s">
        <v>6325</v>
      </c>
      <c r="K5193" t="s">
        <v>26</v>
      </c>
      <c r="L5193">
        <v>23.16</v>
      </c>
    </row>
    <row r="5194" spans="1:12" x14ac:dyDescent="0.3">
      <c r="A5194" t="s">
        <v>6326</v>
      </c>
      <c r="B5194">
        <v>28</v>
      </c>
      <c r="C5194">
        <v>11</v>
      </c>
      <c r="D5194">
        <v>2015</v>
      </c>
      <c r="E5194" t="s">
        <v>236</v>
      </c>
      <c r="F5194" t="s">
        <v>12</v>
      </c>
      <c r="G5194" t="s">
        <v>1791</v>
      </c>
      <c r="H5194" t="s">
        <v>23</v>
      </c>
      <c r="I5194" t="s">
        <v>15</v>
      </c>
      <c r="J5194" t="s">
        <v>388</v>
      </c>
      <c r="K5194" t="s">
        <v>17</v>
      </c>
      <c r="L5194">
        <v>397.6</v>
      </c>
    </row>
    <row r="5195" spans="1:12" x14ac:dyDescent="0.3">
      <c r="A5195" t="s">
        <v>6326</v>
      </c>
      <c r="B5195">
        <v>28</v>
      </c>
      <c r="C5195">
        <v>11</v>
      </c>
      <c r="D5195">
        <v>2015</v>
      </c>
      <c r="E5195" t="s">
        <v>236</v>
      </c>
      <c r="F5195" t="s">
        <v>12</v>
      </c>
      <c r="G5195" t="s">
        <v>1791</v>
      </c>
      <c r="H5195" t="s">
        <v>23</v>
      </c>
      <c r="I5195" t="s">
        <v>15</v>
      </c>
      <c r="J5195" t="s">
        <v>5678</v>
      </c>
      <c r="K5195" t="s">
        <v>26</v>
      </c>
      <c r="L5195">
        <v>85.96</v>
      </c>
    </row>
    <row r="5196" spans="1:12" x14ac:dyDescent="0.3">
      <c r="A5196" t="s">
        <v>6326</v>
      </c>
      <c r="B5196">
        <v>28</v>
      </c>
      <c r="C5196">
        <v>11</v>
      </c>
      <c r="D5196">
        <v>2015</v>
      </c>
      <c r="E5196" t="s">
        <v>236</v>
      </c>
      <c r="F5196" t="s">
        <v>12</v>
      </c>
      <c r="G5196" t="s">
        <v>1791</v>
      </c>
      <c r="H5196" t="s">
        <v>23</v>
      </c>
      <c r="I5196" t="s">
        <v>15</v>
      </c>
      <c r="J5196" t="s">
        <v>987</v>
      </c>
      <c r="K5196" t="s">
        <v>26</v>
      </c>
      <c r="L5196">
        <v>13.12</v>
      </c>
    </row>
    <row r="5197" spans="1:12" x14ac:dyDescent="0.3">
      <c r="A5197" t="s">
        <v>6326</v>
      </c>
      <c r="B5197">
        <v>28</v>
      </c>
      <c r="C5197">
        <v>11</v>
      </c>
      <c r="D5197">
        <v>2015</v>
      </c>
      <c r="E5197" t="s">
        <v>236</v>
      </c>
      <c r="F5197" t="s">
        <v>12</v>
      </c>
      <c r="G5197" t="s">
        <v>1791</v>
      </c>
      <c r="H5197" t="s">
        <v>23</v>
      </c>
      <c r="I5197" t="s">
        <v>15</v>
      </c>
      <c r="J5197" t="s">
        <v>963</v>
      </c>
      <c r="K5197" t="s">
        <v>26</v>
      </c>
      <c r="L5197">
        <v>45.66</v>
      </c>
    </row>
    <row r="5198" spans="1:12" x14ac:dyDescent="0.3">
      <c r="A5198" t="s">
        <v>6327</v>
      </c>
      <c r="B5198">
        <v>10</v>
      </c>
      <c r="C5198">
        <v>5</v>
      </c>
      <c r="D5198">
        <v>2015</v>
      </c>
      <c r="E5198" t="s">
        <v>70</v>
      </c>
      <c r="F5198" t="s">
        <v>30</v>
      </c>
      <c r="G5198" t="s">
        <v>3071</v>
      </c>
      <c r="H5198" t="s">
        <v>14</v>
      </c>
      <c r="I5198" t="s">
        <v>24</v>
      </c>
      <c r="J5198" t="s">
        <v>1242</v>
      </c>
      <c r="K5198" t="s">
        <v>26</v>
      </c>
      <c r="L5198">
        <v>158.13</v>
      </c>
    </row>
    <row r="5199" spans="1:12" x14ac:dyDescent="0.3">
      <c r="A5199" t="s">
        <v>6327</v>
      </c>
      <c r="B5199">
        <v>10</v>
      </c>
      <c r="C5199">
        <v>5</v>
      </c>
      <c r="D5199">
        <v>2015</v>
      </c>
      <c r="E5199" t="s">
        <v>70</v>
      </c>
      <c r="F5199" t="s">
        <v>30</v>
      </c>
      <c r="G5199" t="s">
        <v>3071</v>
      </c>
      <c r="H5199" t="s">
        <v>14</v>
      </c>
      <c r="I5199" t="s">
        <v>24</v>
      </c>
      <c r="J5199" t="s">
        <v>162</v>
      </c>
      <c r="K5199" t="s">
        <v>41</v>
      </c>
      <c r="L5199">
        <v>43.6</v>
      </c>
    </row>
    <row r="5200" spans="1:12" x14ac:dyDescent="0.3">
      <c r="A5200" t="s">
        <v>6328</v>
      </c>
      <c r="B5200">
        <v>3</v>
      </c>
      <c r="C5200">
        <v>3</v>
      </c>
      <c r="D5200">
        <v>2017</v>
      </c>
      <c r="E5200" t="s">
        <v>2349</v>
      </c>
      <c r="F5200" t="s">
        <v>30</v>
      </c>
      <c r="G5200" t="s">
        <v>2513</v>
      </c>
      <c r="H5200" t="s">
        <v>14</v>
      </c>
      <c r="I5200" t="s">
        <v>61</v>
      </c>
      <c r="J5200" t="s">
        <v>4274</v>
      </c>
      <c r="K5200" t="s">
        <v>26</v>
      </c>
      <c r="L5200">
        <v>3930.0720000000001</v>
      </c>
    </row>
    <row r="5201" spans="1:12" x14ac:dyDescent="0.3">
      <c r="A5201" t="s">
        <v>6328</v>
      </c>
      <c r="B5201">
        <v>3</v>
      </c>
      <c r="C5201">
        <v>3</v>
      </c>
      <c r="D5201">
        <v>2017</v>
      </c>
      <c r="E5201" t="s">
        <v>2349</v>
      </c>
      <c r="F5201" t="s">
        <v>30</v>
      </c>
      <c r="G5201" t="s">
        <v>2513</v>
      </c>
      <c r="H5201" t="s">
        <v>14</v>
      </c>
      <c r="I5201" t="s">
        <v>61</v>
      </c>
      <c r="J5201" t="s">
        <v>5351</v>
      </c>
      <c r="K5201" t="s">
        <v>26</v>
      </c>
      <c r="L5201">
        <v>2.3039999999999998</v>
      </c>
    </row>
    <row r="5202" spans="1:12" x14ac:dyDescent="0.3">
      <c r="A5202" t="s">
        <v>6328</v>
      </c>
      <c r="B5202">
        <v>3</v>
      </c>
      <c r="C5202">
        <v>3</v>
      </c>
      <c r="D5202">
        <v>2017</v>
      </c>
      <c r="E5202" t="s">
        <v>2349</v>
      </c>
      <c r="F5202" t="s">
        <v>30</v>
      </c>
      <c r="G5202" t="s">
        <v>2513</v>
      </c>
      <c r="H5202" t="s">
        <v>14</v>
      </c>
      <c r="I5202" t="s">
        <v>61</v>
      </c>
      <c r="J5202" t="s">
        <v>3509</v>
      </c>
      <c r="K5202" t="s">
        <v>41</v>
      </c>
      <c r="L5202">
        <v>431.976</v>
      </c>
    </row>
    <row r="5203" spans="1:12" x14ac:dyDescent="0.3">
      <c r="A5203" t="s">
        <v>6328</v>
      </c>
      <c r="B5203">
        <v>3</v>
      </c>
      <c r="C5203">
        <v>3</v>
      </c>
      <c r="D5203">
        <v>2017</v>
      </c>
      <c r="E5203" t="s">
        <v>2349</v>
      </c>
      <c r="F5203" t="s">
        <v>30</v>
      </c>
      <c r="G5203" t="s">
        <v>2513</v>
      </c>
      <c r="H5203" t="s">
        <v>14</v>
      </c>
      <c r="I5203" t="s">
        <v>61</v>
      </c>
      <c r="J5203" t="s">
        <v>1531</v>
      </c>
      <c r="K5203" t="s">
        <v>41</v>
      </c>
      <c r="L5203">
        <v>41.72</v>
      </c>
    </row>
    <row r="5204" spans="1:12" x14ac:dyDescent="0.3">
      <c r="A5204" t="s">
        <v>6329</v>
      </c>
      <c r="B5204">
        <v>15</v>
      </c>
      <c r="C5204">
        <v>8</v>
      </c>
      <c r="D5204">
        <v>2016</v>
      </c>
      <c r="E5204" t="s">
        <v>4405</v>
      </c>
      <c r="F5204" t="s">
        <v>30</v>
      </c>
      <c r="G5204" t="s">
        <v>4823</v>
      </c>
      <c r="H5204" t="s">
        <v>14</v>
      </c>
      <c r="I5204" t="s">
        <v>24</v>
      </c>
      <c r="J5204" t="s">
        <v>2794</v>
      </c>
      <c r="K5204" t="s">
        <v>17</v>
      </c>
      <c r="L5204">
        <v>104.23</v>
      </c>
    </row>
    <row r="5205" spans="1:12" x14ac:dyDescent="0.3">
      <c r="A5205" t="s">
        <v>6329</v>
      </c>
      <c r="B5205">
        <v>15</v>
      </c>
      <c r="C5205">
        <v>8</v>
      </c>
      <c r="D5205">
        <v>2016</v>
      </c>
      <c r="E5205" t="s">
        <v>4405</v>
      </c>
      <c r="F5205" t="s">
        <v>30</v>
      </c>
      <c r="G5205" t="s">
        <v>4823</v>
      </c>
      <c r="H5205" t="s">
        <v>14</v>
      </c>
      <c r="I5205" t="s">
        <v>24</v>
      </c>
      <c r="J5205" t="s">
        <v>3843</v>
      </c>
      <c r="K5205" t="s">
        <v>26</v>
      </c>
      <c r="L5205">
        <v>70.260000000000005</v>
      </c>
    </row>
    <row r="5206" spans="1:12" x14ac:dyDescent="0.3">
      <c r="A5206" t="s">
        <v>6330</v>
      </c>
      <c r="B5206">
        <v>12</v>
      </c>
      <c r="C5206">
        <v>9</v>
      </c>
      <c r="D5206">
        <v>2016</v>
      </c>
      <c r="E5206" t="s">
        <v>1421</v>
      </c>
      <c r="F5206" t="s">
        <v>30</v>
      </c>
      <c r="G5206" t="s">
        <v>4172</v>
      </c>
      <c r="H5206" t="s">
        <v>14</v>
      </c>
      <c r="I5206" t="s">
        <v>90</v>
      </c>
      <c r="J5206" t="s">
        <v>559</v>
      </c>
      <c r="K5206" t="s">
        <v>26</v>
      </c>
      <c r="L5206">
        <v>9.26</v>
      </c>
    </row>
    <row r="5207" spans="1:12" x14ac:dyDescent="0.3">
      <c r="A5207" t="s">
        <v>6330</v>
      </c>
      <c r="B5207">
        <v>12</v>
      </c>
      <c r="C5207">
        <v>9</v>
      </c>
      <c r="D5207">
        <v>2016</v>
      </c>
      <c r="E5207" t="s">
        <v>1421</v>
      </c>
      <c r="F5207" t="s">
        <v>30</v>
      </c>
      <c r="G5207" t="s">
        <v>4172</v>
      </c>
      <c r="H5207" t="s">
        <v>14</v>
      </c>
      <c r="I5207" t="s">
        <v>90</v>
      </c>
      <c r="J5207" t="s">
        <v>156</v>
      </c>
      <c r="K5207" t="s">
        <v>26</v>
      </c>
      <c r="L5207">
        <v>105.98</v>
      </c>
    </row>
    <row r="5208" spans="1:12" x14ac:dyDescent="0.3">
      <c r="A5208" t="s">
        <v>6330</v>
      </c>
      <c r="B5208">
        <v>12</v>
      </c>
      <c r="C5208">
        <v>9</v>
      </c>
      <c r="D5208">
        <v>2016</v>
      </c>
      <c r="E5208" t="s">
        <v>1421</v>
      </c>
      <c r="F5208" t="s">
        <v>30</v>
      </c>
      <c r="G5208" t="s">
        <v>4172</v>
      </c>
      <c r="H5208" t="s">
        <v>14</v>
      </c>
      <c r="I5208" t="s">
        <v>90</v>
      </c>
      <c r="J5208" t="s">
        <v>879</v>
      </c>
      <c r="K5208" t="s">
        <v>26</v>
      </c>
      <c r="L5208">
        <v>1.24</v>
      </c>
    </row>
    <row r="5209" spans="1:12" x14ac:dyDescent="0.3">
      <c r="A5209" t="s">
        <v>6330</v>
      </c>
      <c r="B5209">
        <v>12</v>
      </c>
      <c r="C5209">
        <v>9</v>
      </c>
      <c r="D5209">
        <v>2016</v>
      </c>
      <c r="E5209" t="s">
        <v>1421</v>
      </c>
      <c r="F5209" t="s">
        <v>30</v>
      </c>
      <c r="G5209" t="s">
        <v>4172</v>
      </c>
      <c r="H5209" t="s">
        <v>14</v>
      </c>
      <c r="I5209" t="s">
        <v>90</v>
      </c>
      <c r="J5209" t="s">
        <v>746</v>
      </c>
      <c r="K5209" t="s">
        <v>26</v>
      </c>
      <c r="L5209">
        <v>20.7</v>
      </c>
    </row>
    <row r="5210" spans="1:12" x14ac:dyDescent="0.3">
      <c r="A5210" t="s">
        <v>6330</v>
      </c>
      <c r="B5210">
        <v>12</v>
      </c>
      <c r="C5210">
        <v>9</v>
      </c>
      <c r="D5210">
        <v>2016</v>
      </c>
      <c r="E5210" t="s">
        <v>1421</v>
      </c>
      <c r="F5210" t="s">
        <v>30</v>
      </c>
      <c r="G5210" t="s">
        <v>4172</v>
      </c>
      <c r="H5210" t="s">
        <v>14</v>
      </c>
      <c r="I5210" t="s">
        <v>90</v>
      </c>
      <c r="J5210" t="s">
        <v>3011</v>
      </c>
      <c r="K5210" t="s">
        <v>26</v>
      </c>
      <c r="L5210">
        <v>28.9</v>
      </c>
    </row>
    <row r="5211" spans="1:12" x14ac:dyDescent="0.3">
      <c r="A5211" t="s">
        <v>6330</v>
      </c>
      <c r="B5211">
        <v>12</v>
      </c>
      <c r="C5211">
        <v>9</v>
      </c>
      <c r="D5211">
        <v>2016</v>
      </c>
      <c r="E5211" t="s">
        <v>1421</v>
      </c>
      <c r="F5211" t="s">
        <v>30</v>
      </c>
      <c r="G5211" t="s">
        <v>4172</v>
      </c>
      <c r="H5211" t="s">
        <v>14</v>
      </c>
      <c r="I5211" t="s">
        <v>90</v>
      </c>
      <c r="J5211" t="s">
        <v>353</v>
      </c>
      <c r="K5211" t="s">
        <v>26</v>
      </c>
      <c r="L5211">
        <v>27.18</v>
      </c>
    </row>
    <row r="5212" spans="1:12" x14ac:dyDescent="0.3">
      <c r="A5212" t="s">
        <v>6331</v>
      </c>
      <c r="B5212">
        <v>12</v>
      </c>
      <c r="C5212">
        <v>1</v>
      </c>
      <c r="D5212">
        <v>2016</v>
      </c>
      <c r="E5212" t="s">
        <v>6333</v>
      </c>
      <c r="F5212" t="s">
        <v>30</v>
      </c>
      <c r="G5212" t="s">
        <v>2873</v>
      </c>
      <c r="H5212" t="s">
        <v>23</v>
      </c>
      <c r="I5212" t="s">
        <v>90</v>
      </c>
      <c r="J5212" t="s">
        <v>4689</v>
      </c>
      <c r="K5212" t="s">
        <v>26</v>
      </c>
      <c r="L5212">
        <v>465.18</v>
      </c>
    </row>
    <row r="5213" spans="1:12" x14ac:dyDescent="0.3">
      <c r="A5213" t="s">
        <v>6334</v>
      </c>
      <c r="B5213">
        <v>12</v>
      </c>
      <c r="C5213">
        <v>5</v>
      </c>
      <c r="D5213">
        <v>2016</v>
      </c>
      <c r="E5213" t="s">
        <v>2987</v>
      </c>
      <c r="F5213" t="s">
        <v>12</v>
      </c>
      <c r="G5213" t="s">
        <v>4203</v>
      </c>
      <c r="H5213" t="s">
        <v>14</v>
      </c>
      <c r="I5213" t="s">
        <v>90</v>
      </c>
      <c r="J5213" t="s">
        <v>2256</v>
      </c>
      <c r="K5213" t="s">
        <v>26</v>
      </c>
      <c r="L5213">
        <v>36.630000000000003</v>
      </c>
    </row>
    <row r="5214" spans="1:12" x14ac:dyDescent="0.3">
      <c r="A5214" t="s">
        <v>6335</v>
      </c>
      <c r="B5214">
        <v>26</v>
      </c>
      <c r="C5214">
        <v>9</v>
      </c>
      <c r="D5214">
        <v>2017</v>
      </c>
      <c r="E5214" t="s">
        <v>1149</v>
      </c>
      <c r="F5214" t="s">
        <v>930</v>
      </c>
      <c r="G5214" t="s">
        <v>1978</v>
      </c>
      <c r="H5214" t="s">
        <v>14</v>
      </c>
      <c r="I5214" t="s">
        <v>24</v>
      </c>
      <c r="J5214" t="s">
        <v>1280</v>
      </c>
      <c r="K5214" t="s">
        <v>26</v>
      </c>
      <c r="L5214">
        <v>51.45</v>
      </c>
    </row>
    <row r="5215" spans="1:12" x14ac:dyDescent="0.3">
      <c r="A5215" t="s">
        <v>6335</v>
      </c>
      <c r="B5215">
        <v>26</v>
      </c>
      <c r="C5215">
        <v>9</v>
      </c>
      <c r="D5215">
        <v>2017</v>
      </c>
      <c r="E5215" t="s">
        <v>1149</v>
      </c>
      <c r="F5215" t="s">
        <v>930</v>
      </c>
      <c r="G5215" t="s">
        <v>1978</v>
      </c>
      <c r="H5215" t="s">
        <v>14</v>
      </c>
      <c r="I5215" t="s">
        <v>24</v>
      </c>
      <c r="J5215" t="s">
        <v>2805</v>
      </c>
      <c r="K5215" t="s">
        <v>26</v>
      </c>
      <c r="L5215">
        <v>7.83</v>
      </c>
    </row>
    <row r="5216" spans="1:12" x14ac:dyDescent="0.3">
      <c r="A5216" t="s">
        <v>6335</v>
      </c>
      <c r="B5216">
        <v>26</v>
      </c>
      <c r="C5216">
        <v>9</v>
      </c>
      <c r="D5216">
        <v>2017</v>
      </c>
      <c r="E5216" t="s">
        <v>1149</v>
      </c>
      <c r="F5216" t="s">
        <v>930</v>
      </c>
      <c r="G5216" t="s">
        <v>1978</v>
      </c>
      <c r="H5216" t="s">
        <v>14</v>
      </c>
      <c r="I5216" t="s">
        <v>24</v>
      </c>
      <c r="J5216" t="s">
        <v>5817</v>
      </c>
      <c r="K5216" t="s">
        <v>26</v>
      </c>
      <c r="L5216">
        <v>35.4</v>
      </c>
    </row>
    <row r="5217" spans="1:12" x14ac:dyDescent="0.3">
      <c r="A5217" t="s">
        <v>6335</v>
      </c>
      <c r="B5217">
        <v>26</v>
      </c>
      <c r="C5217">
        <v>9</v>
      </c>
      <c r="D5217">
        <v>2017</v>
      </c>
      <c r="E5217" t="s">
        <v>1149</v>
      </c>
      <c r="F5217" t="s">
        <v>930</v>
      </c>
      <c r="G5217" t="s">
        <v>1978</v>
      </c>
      <c r="H5217" t="s">
        <v>14</v>
      </c>
      <c r="I5217" t="s">
        <v>24</v>
      </c>
      <c r="J5217" t="s">
        <v>1281</v>
      </c>
      <c r="K5217" t="s">
        <v>26</v>
      </c>
      <c r="L5217">
        <v>29.9</v>
      </c>
    </row>
    <row r="5218" spans="1:12" x14ac:dyDescent="0.3">
      <c r="A5218" t="s">
        <v>6336</v>
      </c>
      <c r="B5218">
        <v>9</v>
      </c>
      <c r="C5218">
        <v>9</v>
      </c>
      <c r="D5218">
        <v>2018</v>
      </c>
      <c r="E5218" t="s">
        <v>133</v>
      </c>
      <c r="F5218" t="s">
        <v>30</v>
      </c>
      <c r="G5218" t="s">
        <v>4787</v>
      </c>
      <c r="H5218" t="s">
        <v>14</v>
      </c>
      <c r="I5218" t="s">
        <v>61</v>
      </c>
      <c r="J5218" t="s">
        <v>2227</v>
      </c>
      <c r="K5218" t="s">
        <v>26</v>
      </c>
      <c r="L5218">
        <v>17.48</v>
      </c>
    </row>
    <row r="5219" spans="1:12" x14ac:dyDescent="0.3">
      <c r="A5219" t="s">
        <v>6337</v>
      </c>
      <c r="B5219">
        <v>15</v>
      </c>
      <c r="C5219">
        <v>4</v>
      </c>
      <c r="D5219">
        <v>2018</v>
      </c>
      <c r="E5219" t="s">
        <v>803</v>
      </c>
      <c r="F5219" t="s">
        <v>12</v>
      </c>
      <c r="G5219" t="s">
        <v>2341</v>
      </c>
      <c r="H5219" t="s">
        <v>23</v>
      </c>
      <c r="I5219" t="s">
        <v>24</v>
      </c>
      <c r="J5219" t="s">
        <v>445</v>
      </c>
      <c r="K5219" t="s">
        <v>26</v>
      </c>
      <c r="L5219">
        <v>79.14</v>
      </c>
    </row>
    <row r="5220" spans="1:12" x14ac:dyDescent="0.3">
      <c r="A5220" t="s">
        <v>6338</v>
      </c>
      <c r="B5220">
        <v>10</v>
      </c>
      <c r="C5220">
        <v>6</v>
      </c>
      <c r="D5220">
        <v>2018</v>
      </c>
      <c r="E5220" t="s">
        <v>5890</v>
      </c>
      <c r="F5220" t="s">
        <v>30</v>
      </c>
      <c r="G5220" t="s">
        <v>134</v>
      </c>
      <c r="H5220" t="s">
        <v>23</v>
      </c>
      <c r="I5220" t="s">
        <v>90</v>
      </c>
      <c r="J5220" t="s">
        <v>186</v>
      </c>
      <c r="K5220" t="s">
        <v>26</v>
      </c>
      <c r="L5220">
        <v>8.4</v>
      </c>
    </row>
    <row r="5221" spans="1:12" x14ac:dyDescent="0.3">
      <c r="A5221" t="s">
        <v>6339</v>
      </c>
      <c r="B5221">
        <v>1</v>
      </c>
      <c r="C5221">
        <v>9</v>
      </c>
      <c r="D5221">
        <v>2018</v>
      </c>
      <c r="E5221" t="s">
        <v>955</v>
      </c>
      <c r="F5221" t="s">
        <v>930</v>
      </c>
      <c r="G5221" t="s">
        <v>1396</v>
      </c>
      <c r="H5221" t="s">
        <v>14</v>
      </c>
      <c r="I5221" t="s">
        <v>61</v>
      </c>
      <c r="J5221" t="s">
        <v>4724</v>
      </c>
      <c r="K5221" t="s">
        <v>17</v>
      </c>
      <c r="L5221">
        <v>498.26</v>
      </c>
    </row>
    <row r="5222" spans="1:12" x14ac:dyDescent="0.3">
      <c r="A5222" t="s">
        <v>6340</v>
      </c>
      <c r="B5222">
        <v>14</v>
      </c>
      <c r="C5222">
        <v>6</v>
      </c>
      <c r="D5222">
        <v>2015</v>
      </c>
      <c r="E5222" t="s">
        <v>5172</v>
      </c>
      <c r="F5222" t="s">
        <v>30</v>
      </c>
      <c r="G5222" t="s">
        <v>4781</v>
      </c>
      <c r="H5222" t="s">
        <v>60</v>
      </c>
      <c r="I5222" t="s">
        <v>61</v>
      </c>
      <c r="J5222" t="s">
        <v>5587</v>
      </c>
      <c r="K5222" t="s">
        <v>17</v>
      </c>
      <c r="L5222">
        <v>212.94</v>
      </c>
    </row>
    <row r="5223" spans="1:12" x14ac:dyDescent="0.3">
      <c r="A5223" t="s">
        <v>6341</v>
      </c>
      <c r="B5223">
        <v>18</v>
      </c>
      <c r="C5223">
        <v>5</v>
      </c>
      <c r="D5223">
        <v>2018</v>
      </c>
      <c r="E5223" t="s">
        <v>4619</v>
      </c>
      <c r="F5223" t="s">
        <v>12</v>
      </c>
      <c r="G5223" t="s">
        <v>2868</v>
      </c>
      <c r="H5223" t="s">
        <v>60</v>
      </c>
      <c r="I5223" t="s">
        <v>61</v>
      </c>
      <c r="J5223" t="s">
        <v>6342</v>
      </c>
      <c r="K5223" t="s">
        <v>26</v>
      </c>
      <c r="L5223">
        <v>706.86</v>
      </c>
    </row>
    <row r="5224" spans="1:12" x14ac:dyDescent="0.3">
      <c r="A5224" t="s">
        <v>6341</v>
      </c>
      <c r="B5224">
        <v>18</v>
      </c>
      <c r="C5224">
        <v>5</v>
      </c>
      <c r="D5224">
        <v>2018</v>
      </c>
      <c r="E5224" t="s">
        <v>4619</v>
      </c>
      <c r="F5224" t="s">
        <v>12</v>
      </c>
      <c r="G5224" t="s">
        <v>2868</v>
      </c>
      <c r="H5224" t="s">
        <v>60</v>
      </c>
      <c r="I5224" t="s">
        <v>61</v>
      </c>
      <c r="J5224" t="s">
        <v>1294</v>
      </c>
      <c r="K5224" t="s">
        <v>41</v>
      </c>
      <c r="L5224">
        <v>114.95</v>
      </c>
    </row>
    <row r="5225" spans="1:12" x14ac:dyDescent="0.3">
      <c r="A5225" t="s">
        <v>6341</v>
      </c>
      <c r="B5225">
        <v>18</v>
      </c>
      <c r="C5225">
        <v>5</v>
      </c>
      <c r="D5225">
        <v>2018</v>
      </c>
      <c r="E5225" t="s">
        <v>4619</v>
      </c>
      <c r="F5225" t="s">
        <v>12</v>
      </c>
      <c r="G5225" t="s">
        <v>2868</v>
      </c>
      <c r="H5225" t="s">
        <v>60</v>
      </c>
      <c r="I5225" t="s">
        <v>61</v>
      </c>
      <c r="J5225" t="s">
        <v>4859</v>
      </c>
      <c r="K5225" t="s">
        <v>26</v>
      </c>
      <c r="L5225">
        <v>43.19</v>
      </c>
    </row>
    <row r="5226" spans="1:12" x14ac:dyDescent="0.3">
      <c r="A5226" t="s">
        <v>6343</v>
      </c>
      <c r="B5226">
        <v>12</v>
      </c>
      <c r="C5226">
        <v>9</v>
      </c>
      <c r="D5226">
        <v>2018</v>
      </c>
      <c r="E5226" t="s">
        <v>218</v>
      </c>
      <c r="F5226" t="s">
        <v>12</v>
      </c>
      <c r="G5226" t="s">
        <v>4261</v>
      </c>
      <c r="H5226" t="s">
        <v>14</v>
      </c>
      <c r="I5226" t="s">
        <v>24</v>
      </c>
      <c r="J5226" t="s">
        <v>1177</v>
      </c>
      <c r="K5226" t="s">
        <v>26</v>
      </c>
      <c r="L5226">
        <v>166.44</v>
      </c>
    </row>
    <row r="5227" spans="1:12" x14ac:dyDescent="0.3">
      <c r="A5227" t="s">
        <v>6344</v>
      </c>
      <c r="B5227">
        <v>21</v>
      </c>
      <c r="C5227">
        <v>6</v>
      </c>
      <c r="D5227">
        <v>2017</v>
      </c>
      <c r="E5227" t="s">
        <v>1195</v>
      </c>
      <c r="F5227" t="s">
        <v>30</v>
      </c>
      <c r="G5227" t="s">
        <v>3604</v>
      </c>
      <c r="H5227" t="s">
        <v>14</v>
      </c>
      <c r="I5227" t="s">
        <v>90</v>
      </c>
      <c r="J5227" t="s">
        <v>4119</v>
      </c>
      <c r="K5227" t="s">
        <v>26</v>
      </c>
      <c r="L5227">
        <v>36.56</v>
      </c>
    </row>
    <row r="5228" spans="1:12" x14ac:dyDescent="0.3">
      <c r="A5228" t="s">
        <v>6344</v>
      </c>
      <c r="B5228">
        <v>21</v>
      </c>
      <c r="C5228">
        <v>6</v>
      </c>
      <c r="D5228">
        <v>2017</v>
      </c>
      <c r="E5228" t="s">
        <v>1195</v>
      </c>
      <c r="F5228" t="s">
        <v>30</v>
      </c>
      <c r="G5228" t="s">
        <v>3604</v>
      </c>
      <c r="H5228" t="s">
        <v>14</v>
      </c>
      <c r="I5228" t="s">
        <v>90</v>
      </c>
      <c r="J5228" t="s">
        <v>5263</v>
      </c>
      <c r="K5228" t="s">
        <v>26</v>
      </c>
      <c r="L5228">
        <v>186.14400000000001</v>
      </c>
    </row>
    <row r="5229" spans="1:12" x14ac:dyDescent="0.3">
      <c r="A5229" t="s">
        <v>6344</v>
      </c>
      <c r="B5229">
        <v>21</v>
      </c>
      <c r="C5229">
        <v>6</v>
      </c>
      <c r="D5229">
        <v>2017</v>
      </c>
      <c r="E5229" t="s">
        <v>1195</v>
      </c>
      <c r="F5229" t="s">
        <v>30</v>
      </c>
      <c r="G5229" t="s">
        <v>3604</v>
      </c>
      <c r="H5229" t="s">
        <v>14</v>
      </c>
      <c r="I5229" t="s">
        <v>90</v>
      </c>
      <c r="J5229" t="s">
        <v>1676</v>
      </c>
      <c r="K5229" t="s">
        <v>17</v>
      </c>
      <c r="L5229">
        <v>353.56799999999998</v>
      </c>
    </row>
    <row r="5230" spans="1:12" x14ac:dyDescent="0.3">
      <c r="A5230" t="s">
        <v>6345</v>
      </c>
      <c r="B5230">
        <v>26</v>
      </c>
      <c r="C5230">
        <v>11</v>
      </c>
      <c r="D5230">
        <v>2015</v>
      </c>
      <c r="E5230" t="s">
        <v>236</v>
      </c>
      <c r="F5230" t="s">
        <v>30</v>
      </c>
      <c r="G5230" t="s">
        <v>387</v>
      </c>
      <c r="H5230" t="s">
        <v>60</v>
      </c>
      <c r="I5230" t="s">
        <v>24</v>
      </c>
      <c r="J5230" t="s">
        <v>5039</v>
      </c>
      <c r="K5230" t="s">
        <v>26</v>
      </c>
      <c r="L5230">
        <v>81.98</v>
      </c>
    </row>
    <row r="5231" spans="1:12" x14ac:dyDescent="0.3">
      <c r="A5231" t="s">
        <v>6346</v>
      </c>
      <c r="B5231">
        <v>19</v>
      </c>
      <c r="C5231">
        <v>3</v>
      </c>
      <c r="D5231">
        <v>2018</v>
      </c>
      <c r="E5231" t="s">
        <v>4227</v>
      </c>
      <c r="F5231" t="s">
        <v>12</v>
      </c>
      <c r="G5231" t="s">
        <v>1219</v>
      </c>
      <c r="H5231" t="s">
        <v>14</v>
      </c>
      <c r="I5231" t="s">
        <v>24</v>
      </c>
      <c r="J5231" t="s">
        <v>4119</v>
      </c>
      <c r="K5231" t="s">
        <v>26</v>
      </c>
      <c r="L5231">
        <v>14.624000000000001</v>
      </c>
    </row>
    <row r="5232" spans="1:12" x14ac:dyDescent="0.3">
      <c r="A5232" t="s">
        <v>6346</v>
      </c>
      <c r="B5232">
        <v>19</v>
      </c>
      <c r="C5232">
        <v>3</v>
      </c>
      <c r="D5232">
        <v>2018</v>
      </c>
      <c r="E5232" t="s">
        <v>4227</v>
      </c>
      <c r="F5232" t="s">
        <v>12</v>
      </c>
      <c r="G5232" t="s">
        <v>1219</v>
      </c>
      <c r="H5232" t="s">
        <v>14</v>
      </c>
      <c r="I5232" t="s">
        <v>24</v>
      </c>
      <c r="J5232" t="s">
        <v>1770</v>
      </c>
      <c r="K5232" t="s">
        <v>17</v>
      </c>
      <c r="L5232">
        <v>697.16</v>
      </c>
    </row>
    <row r="5233" spans="1:12" x14ac:dyDescent="0.3">
      <c r="A5233" t="s">
        <v>6346</v>
      </c>
      <c r="B5233">
        <v>19</v>
      </c>
      <c r="C5233">
        <v>3</v>
      </c>
      <c r="D5233">
        <v>2018</v>
      </c>
      <c r="E5233" t="s">
        <v>4227</v>
      </c>
      <c r="F5233" t="s">
        <v>12</v>
      </c>
      <c r="G5233" t="s">
        <v>1219</v>
      </c>
      <c r="H5233" t="s">
        <v>14</v>
      </c>
      <c r="I5233" t="s">
        <v>24</v>
      </c>
      <c r="J5233" t="s">
        <v>4592</v>
      </c>
      <c r="K5233" t="s">
        <v>17</v>
      </c>
      <c r="L5233">
        <v>30.93</v>
      </c>
    </row>
    <row r="5234" spans="1:12" x14ac:dyDescent="0.3">
      <c r="A5234" t="s">
        <v>6346</v>
      </c>
      <c r="B5234">
        <v>19</v>
      </c>
      <c r="C5234">
        <v>3</v>
      </c>
      <c r="D5234">
        <v>2018</v>
      </c>
      <c r="E5234" t="s">
        <v>4227</v>
      </c>
      <c r="F5234" t="s">
        <v>12</v>
      </c>
      <c r="G5234" t="s">
        <v>1219</v>
      </c>
      <c r="H5234" t="s">
        <v>14</v>
      </c>
      <c r="I5234" t="s">
        <v>24</v>
      </c>
      <c r="J5234" t="s">
        <v>568</v>
      </c>
      <c r="K5234" t="s">
        <v>26</v>
      </c>
      <c r="L5234">
        <v>27.495999999999999</v>
      </c>
    </row>
    <row r="5235" spans="1:12" x14ac:dyDescent="0.3">
      <c r="A5235" t="s">
        <v>6347</v>
      </c>
      <c r="B5235">
        <v>18</v>
      </c>
      <c r="C5235">
        <v>10</v>
      </c>
      <c r="D5235">
        <v>2015</v>
      </c>
      <c r="E5235" t="s">
        <v>426</v>
      </c>
      <c r="F5235" t="s">
        <v>30</v>
      </c>
      <c r="G5235" t="s">
        <v>4270</v>
      </c>
      <c r="H5235" t="s">
        <v>23</v>
      </c>
      <c r="I5235" t="s">
        <v>15</v>
      </c>
      <c r="J5235" t="s">
        <v>6229</v>
      </c>
      <c r="K5235" t="s">
        <v>17</v>
      </c>
      <c r="L5235">
        <v>605.34</v>
      </c>
    </row>
    <row r="5236" spans="1:12" x14ac:dyDescent="0.3">
      <c r="A5236" t="s">
        <v>6348</v>
      </c>
      <c r="B5236">
        <v>22</v>
      </c>
      <c r="C5236">
        <v>8</v>
      </c>
      <c r="D5236">
        <v>2018</v>
      </c>
      <c r="E5236" t="s">
        <v>1075</v>
      </c>
      <c r="F5236" t="s">
        <v>119</v>
      </c>
      <c r="G5236" t="s">
        <v>5908</v>
      </c>
      <c r="H5236" t="s">
        <v>14</v>
      </c>
      <c r="I5236" t="s">
        <v>24</v>
      </c>
      <c r="J5236" t="s">
        <v>358</v>
      </c>
      <c r="K5236" t="s">
        <v>17</v>
      </c>
      <c r="L5236">
        <v>210.00800000000001</v>
      </c>
    </row>
    <row r="5237" spans="1:12" x14ac:dyDescent="0.3">
      <c r="A5237" t="s">
        <v>6349</v>
      </c>
      <c r="B5237">
        <v>19</v>
      </c>
      <c r="C5237">
        <v>11</v>
      </c>
      <c r="D5237">
        <v>2017</v>
      </c>
      <c r="E5237" t="s">
        <v>2318</v>
      </c>
      <c r="F5237" t="s">
        <v>119</v>
      </c>
      <c r="G5237" t="s">
        <v>4406</v>
      </c>
      <c r="H5237" t="s">
        <v>23</v>
      </c>
      <c r="I5237" t="s">
        <v>61</v>
      </c>
      <c r="J5237" t="s">
        <v>5199</v>
      </c>
      <c r="K5237" t="s">
        <v>26</v>
      </c>
      <c r="L5237">
        <v>54.96</v>
      </c>
    </row>
    <row r="5238" spans="1:12" x14ac:dyDescent="0.3">
      <c r="A5238" t="s">
        <v>6350</v>
      </c>
      <c r="B5238">
        <v>20</v>
      </c>
      <c r="C5238">
        <v>9</v>
      </c>
      <c r="D5238">
        <v>2015</v>
      </c>
      <c r="E5238" t="s">
        <v>835</v>
      </c>
      <c r="F5238" t="s">
        <v>30</v>
      </c>
      <c r="G5238" t="s">
        <v>246</v>
      </c>
      <c r="H5238" t="s">
        <v>14</v>
      </c>
      <c r="I5238" t="s">
        <v>90</v>
      </c>
      <c r="J5238" t="s">
        <v>2527</v>
      </c>
      <c r="K5238" t="s">
        <v>17</v>
      </c>
      <c r="L5238">
        <v>164.22</v>
      </c>
    </row>
    <row r="5239" spans="1:12" x14ac:dyDescent="0.3">
      <c r="A5239" t="s">
        <v>6350</v>
      </c>
      <c r="B5239">
        <v>20</v>
      </c>
      <c r="C5239">
        <v>9</v>
      </c>
      <c r="D5239">
        <v>2015</v>
      </c>
      <c r="E5239" t="s">
        <v>835</v>
      </c>
      <c r="F5239" t="s">
        <v>30</v>
      </c>
      <c r="G5239" t="s">
        <v>246</v>
      </c>
      <c r="H5239" t="s">
        <v>14</v>
      </c>
      <c r="I5239" t="s">
        <v>90</v>
      </c>
      <c r="J5239" t="s">
        <v>1214</v>
      </c>
      <c r="K5239" t="s">
        <v>17</v>
      </c>
      <c r="L5239">
        <v>362.94</v>
      </c>
    </row>
    <row r="5240" spans="1:12" x14ac:dyDescent="0.3">
      <c r="A5240" t="s">
        <v>6350</v>
      </c>
      <c r="B5240">
        <v>20</v>
      </c>
      <c r="C5240">
        <v>9</v>
      </c>
      <c r="D5240">
        <v>2015</v>
      </c>
      <c r="E5240" t="s">
        <v>835</v>
      </c>
      <c r="F5240" t="s">
        <v>30</v>
      </c>
      <c r="G5240" t="s">
        <v>246</v>
      </c>
      <c r="H5240" t="s">
        <v>14</v>
      </c>
      <c r="I5240" t="s">
        <v>90</v>
      </c>
      <c r="J5240" t="s">
        <v>731</v>
      </c>
      <c r="K5240" t="s">
        <v>41</v>
      </c>
      <c r="L5240">
        <v>59.98</v>
      </c>
    </row>
    <row r="5241" spans="1:12" x14ac:dyDescent="0.3">
      <c r="A5241" t="s">
        <v>6351</v>
      </c>
      <c r="B5241">
        <v>11</v>
      </c>
      <c r="C5241">
        <v>9</v>
      </c>
      <c r="D5241">
        <v>2017</v>
      </c>
      <c r="E5241" t="s">
        <v>273</v>
      </c>
      <c r="F5241" t="s">
        <v>30</v>
      </c>
      <c r="G5241" t="s">
        <v>4872</v>
      </c>
      <c r="H5241" t="s">
        <v>14</v>
      </c>
      <c r="I5241" t="s">
        <v>24</v>
      </c>
      <c r="J5241" t="s">
        <v>68</v>
      </c>
      <c r="K5241" t="s">
        <v>26</v>
      </c>
      <c r="L5241">
        <v>332.94</v>
      </c>
    </row>
    <row r="5242" spans="1:12" x14ac:dyDescent="0.3">
      <c r="A5242" t="s">
        <v>6351</v>
      </c>
      <c r="B5242">
        <v>11</v>
      </c>
      <c r="C5242">
        <v>9</v>
      </c>
      <c r="D5242">
        <v>2017</v>
      </c>
      <c r="E5242" t="s">
        <v>273</v>
      </c>
      <c r="F5242" t="s">
        <v>30</v>
      </c>
      <c r="G5242" t="s">
        <v>4872</v>
      </c>
      <c r="H5242" t="s">
        <v>14</v>
      </c>
      <c r="I5242" t="s">
        <v>24</v>
      </c>
      <c r="J5242" t="s">
        <v>1253</v>
      </c>
      <c r="K5242" t="s">
        <v>26</v>
      </c>
      <c r="L5242">
        <v>39.872</v>
      </c>
    </row>
    <row r="5243" spans="1:12" x14ac:dyDescent="0.3">
      <c r="A5243" t="s">
        <v>6352</v>
      </c>
      <c r="B5243">
        <v>23</v>
      </c>
      <c r="C5243">
        <v>9</v>
      </c>
      <c r="D5243">
        <v>2017</v>
      </c>
      <c r="E5243" t="s">
        <v>1149</v>
      </c>
      <c r="F5243" t="s">
        <v>12</v>
      </c>
      <c r="G5243" t="s">
        <v>4990</v>
      </c>
      <c r="H5243" t="s">
        <v>23</v>
      </c>
      <c r="I5243" t="s">
        <v>24</v>
      </c>
      <c r="J5243" t="s">
        <v>6353</v>
      </c>
      <c r="K5243" t="s">
        <v>26</v>
      </c>
      <c r="L5243">
        <v>13.68</v>
      </c>
    </row>
    <row r="5244" spans="1:12" x14ac:dyDescent="0.3">
      <c r="A5244" t="s">
        <v>6354</v>
      </c>
      <c r="B5244">
        <v>4</v>
      </c>
      <c r="C5244">
        <v>8</v>
      </c>
      <c r="D5244">
        <v>2018</v>
      </c>
      <c r="E5244" t="s">
        <v>2939</v>
      </c>
      <c r="F5244" t="s">
        <v>30</v>
      </c>
      <c r="G5244" t="s">
        <v>2837</v>
      </c>
      <c r="H5244" t="s">
        <v>23</v>
      </c>
      <c r="I5244" t="s">
        <v>61</v>
      </c>
      <c r="J5244" t="s">
        <v>1583</v>
      </c>
      <c r="K5244" t="s">
        <v>26</v>
      </c>
      <c r="L5244">
        <v>3.3180000000000001</v>
      </c>
    </row>
    <row r="5245" spans="1:12" x14ac:dyDescent="0.3">
      <c r="A5245" t="s">
        <v>6355</v>
      </c>
      <c r="B5245">
        <v>25</v>
      </c>
      <c r="C5245">
        <v>7</v>
      </c>
      <c r="D5245">
        <v>2017</v>
      </c>
      <c r="E5245" t="s">
        <v>5842</v>
      </c>
      <c r="F5245" t="s">
        <v>119</v>
      </c>
      <c r="G5245" t="s">
        <v>2882</v>
      </c>
      <c r="H5245" t="s">
        <v>60</v>
      </c>
      <c r="I5245" t="s">
        <v>15</v>
      </c>
      <c r="J5245" t="s">
        <v>2543</v>
      </c>
      <c r="K5245" t="s">
        <v>26</v>
      </c>
      <c r="L5245">
        <v>10.44</v>
      </c>
    </row>
    <row r="5246" spans="1:12" x14ac:dyDescent="0.3">
      <c r="A5246" t="s">
        <v>6356</v>
      </c>
      <c r="B5246">
        <v>2</v>
      </c>
      <c r="C5246">
        <v>8</v>
      </c>
      <c r="D5246">
        <v>2017</v>
      </c>
      <c r="E5246" t="s">
        <v>3415</v>
      </c>
      <c r="F5246" t="s">
        <v>12</v>
      </c>
      <c r="G5246" t="s">
        <v>1780</v>
      </c>
      <c r="H5246" t="s">
        <v>23</v>
      </c>
      <c r="I5246" t="s">
        <v>24</v>
      </c>
      <c r="J5246" t="s">
        <v>6357</v>
      </c>
      <c r="K5246" t="s">
        <v>17</v>
      </c>
      <c r="L5246">
        <v>136.464</v>
      </c>
    </row>
    <row r="5247" spans="1:12" x14ac:dyDescent="0.3">
      <c r="A5247" t="s">
        <v>6356</v>
      </c>
      <c r="B5247">
        <v>2</v>
      </c>
      <c r="C5247">
        <v>8</v>
      </c>
      <c r="D5247">
        <v>2017</v>
      </c>
      <c r="E5247" t="s">
        <v>3415</v>
      </c>
      <c r="F5247" t="s">
        <v>12</v>
      </c>
      <c r="G5247" t="s">
        <v>1780</v>
      </c>
      <c r="H5247" t="s">
        <v>23</v>
      </c>
      <c r="I5247" t="s">
        <v>24</v>
      </c>
      <c r="J5247" t="s">
        <v>592</v>
      </c>
      <c r="K5247" t="s">
        <v>41</v>
      </c>
      <c r="L5247">
        <v>333.57600000000002</v>
      </c>
    </row>
    <row r="5248" spans="1:12" x14ac:dyDescent="0.3">
      <c r="A5248" t="s">
        <v>6356</v>
      </c>
      <c r="B5248">
        <v>2</v>
      </c>
      <c r="C5248">
        <v>8</v>
      </c>
      <c r="D5248">
        <v>2017</v>
      </c>
      <c r="E5248" t="s">
        <v>3415</v>
      </c>
      <c r="F5248" t="s">
        <v>12</v>
      </c>
      <c r="G5248" t="s">
        <v>1780</v>
      </c>
      <c r="H5248" t="s">
        <v>23</v>
      </c>
      <c r="I5248" t="s">
        <v>24</v>
      </c>
      <c r="J5248" t="s">
        <v>1287</v>
      </c>
      <c r="K5248" t="s">
        <v>26</v>
      </c>
      <c r="L5248">
        <v>12.544</v>
      </c>
    </row>
    <row r="5249" spans="1:12" x14ac:dyDescent="0.3">
      <c r="A5249" t="s">
        <v>6358</v>
      </c>
      <c r="B5249">
        <v>21</v>
      </c>
      <c r="C5249">
        <v>5</v>
      </c>
      <c r="D5249">
        <v>2016</v>
      </c>
      <c r="E5249" t="s">
        <v>3677</v>
      </c>
      <c r="F5249" t="s">
        <v>30</v>
      </c>
      <c r="G5249" t="s">
        <v>223</v>
      </c>
      <c r="H5249" t="s">
        <v>14</v>
      </c>
      <c r="I5249" t="s">
        <v>61</v>
      </c>
      <c r="J5249" t="s">
        <v>304</v>
      </c>
      <c r="K5249" t="s">
        <v>26</v>
      </c>
      <c r="L5249">
        <v>20.768000000000001</v>
      </c>
    </row>
    <row r="5250" spans="1:12" x14ac:dyDescent="0.3">
      <c r="A5250" t="s">
        <v>6359</v>
      </c>
      <c r="B5250">
        <v>3</v>
      </c>
      <c r="C5250">
        <v>11</v>
      </c>
      <c r="D5250">
        <v>2018</v>
      </c>
      <c r="E5250" t="s">
        <v>381</v>
      </c>
      <c r="F5250" t="s">
        <v>12</v>
      </c>
      <c r="G5250" t="s">
        <v>2626</v>
      </c>
      <c r="H5250" t="s">
        <v>14</v>
      </c>
      <c r="I5250" t="s">
        <v>24</v>
      </c>
      <c r="J5250" t="s">
        <v>528</v>
      </c>
      <c r="K5250" t="s">
        <v>41</v>
      </c>
      <c r="L5250">
        <v>43.5</v>
      </c>
    </row>
    <row r="5251" spans="1:12" x14ac:dyDescent="0.3">
      <c r="A5251" t="s">
        <v>6360</v>
      </c>
      <c r="B5251">
        <v>16</v>
      </c>
      <c r="C5251">
        <v>4</v>
      </c>
      <c r="D5251">
        <v>2016</v>
      </c>
      <c r="E5251" t="s">
        <v>2373</v>
      </c>
      <c r="F5251" t="s">
        <v>30</v>
      </c>
      <c r="G5251" t="s">
        <v>1669</v>
      </c>
      <c r="H5251" t="s">
        <v>23</v>
      </c>
      <c r="I5251" t="s">
        <v>90</v>
      </c>
      <c r="J5251" t="s">
        <v>4150</v>
      </c>
      <c r="K5251" t="s">
        <v>26</v>
      </c>
      <c r="L5251">
        <v>12.576000000000001</v>
      </c>
    </row>
    <row r="5252" spans="1:12" x14ac:dyDescent="0.3">
      <c r="A5252" t="s">
        <v>6361</v>
      </c>
      <c r="B5252">
        <v>12</v>
      </c>
      <c r="C5252">
        <v>12</v>
      </c>
      <c r="D5252">
        <v>2017</v>
      </c>
      <c r="E5252" t="s">
        <v>762</v>
      </c>
      <c r="F5252" t="s">
        <v>30</v>
      </c>
      <c r="G5252" t="s">
        <v>4861</v>
      </c>
      <c r="H5252" t="s">
        <v>14</v>
      </c>
      <c r="I5252" t="s">
        <v>15</v>
      </c>
      <c r="J5252" t="s">
        <v>2843</v>
      </c>
      <c r="K5252" t="s">
        <v>41</v>
      </c>
      <c r="L5252">
        <v>249.95</v>
      </c>
    </row>
    <row r="5253" spans="1:12" x14ac:dyDescent="0.3">
      <c r="A5253" t="s">
        <v>6361</v>
      </c>
      <c r="B5253">
        <v>12</v>
      </c>
      <c r="C5253">
        <v>12</v>
      </c>
      <c r="D5253">
        <v>2017</v>
      </c>
      <c r="E5253" t="s">
        <v>762</v>
      </c>
      <c r="F5253" t="s">
        <v>30</v>
      </c>
      <c r="G5253" t="s">
        <v>4861</v>
      </c>
      <c r="H5253" t="s">
        <v>14</v>
      </c>
      <c r="I5253" t="s">
        <v>15</v>
      </c>
      <c r="J5253" t="s">
        <v>4874</v>
      </c>
      <c r="K5253" t="s">
        <v>26</v>
      </c>
      <c r="L5253">
        <v>49.12</v>
      </c>
    </row>
    <row r="5254" spans="1:12" x14ac:dyDescent="0.3">
      <c r="A5254" t="s">
        <v>6362</v>
      </c>
      <c r="B5254">
        <v>30</v>
      </c>
      <c r="C5254">
        <v>10</v>
      </c>
      <c r="D5254">
        <v>2016</v>
      </c>
      <c r="E5254" t="s">
        <v>753</v>
      </c>
      <c r="F5254" t="s">
        <v>119</v>
      </c>
      <c r="G5254" t="s">
        <v>4301</v>
      </c>
      <c r="H5254" t="s">
        <v>14</v>
      </c>
      <c r="I5254" t="s">
        <v>15</v>
      </c>
      <c r="J5254" t="s">
        <v>4092</v>
      </c>
      <c r="K5254" t="s">
        <v>26</v>
      </c>
      <c r="L5254">
        <v>182.91</v>
      </c>
    </row>
    <row r="5255" spans="1:12" x14ac:dyDescent="0.3">
      <c r="A5255" t="s">
        <v>6363</v>
      </c>
      <c r="B5255">
        <v>7</v>
      </c>
      <c r="C5255">
        <v>3</v>
      </c>
      <c r="D5255">
        <v>2015</v>
      </c>
      <c r="E5255" t="s">
        <v>3109</v>
      </c>
      <c r="F5255" t="s">
        <v>12</v>
      </c>
      <c r="G5255" t="s">
        <v>3000</v>
      </c>
      <c r="H5255" t="s">
        <v>60</v>
      </c>
      <c r="I5255" t="s">
        <v>24</v>
      </c>
      <c r="J5255" t="s">
        <v>3269</v>
      </c>
      <c r="K5255" t="s">
        <v>26</v>
      </c>
      <c r="L5255">
        <v>107.648</v>
      </c>
    </row>
    <row r="5256" spans="1:12" x14ac:dyDescent="0.3">
      <c r="A5256" t="s">
        <v>6364</v>
      </c>
      <c r="B5256">
        <v>5</v>
      </c>
      <c r="C5256">
        <v>3</v>
      </c>
      <c r="D5256">
        <v>2016</v>
      </c>
      <c r="E5256" t="s">
        <v>2470</v>
      </c>
      <c r="F5256" t="s">
        <v>12</v>
      </c>
      <c r="G5256" t="s">
        <v>764</v>
      </c>
      <c r="H5256" t="s">
        <v>23</v>
      </c>
      <c r="I5256" t="s">
        <v>90</v>
      </c>
      <c r="J5256" t="s">
        <v>1340</v>
      </c>
      <c r="K5256" t="s">
        <v>17</v>
      </c>
      <c r="L5256">
        <v>99.372</v>
      </c>
    </row>
    <row r="5257" spans="1:12" x14ac:dyDescent="0.3">
      <c r="A5257" t="s">
        <v>6364</v>
      </c>
      <c r="B5257">
        <v>5</v>
      </c>
      <c r="C5257">
        <v>3</v>
      </c>
      <c r="D5257">
        <v>2016</v>
      </c>
      <c r="E5257" t="s">
        <v>2470</v>
      </c>
      <c r="F5257" t="s">
        <v>12</v>
      </c>
      <c r="G5257" t="s">
        <v>764</v>
      </c>
      <c r="H5257" t="s">
        <v>23</v>
      </c>
      <c r="I5257" t="s">
        <v>90</v>
      </c>
      <c r="J5257" t="s">
        <v>4815</v>
      </c>
      <c r="K5257" t="s">
        <v>17</v>
      </c>
      <c r="L5257">
        <v>33.567999999999998</v>
      </c>
    </row>
    <row r="5258" spans="1:12" x14ac:dyDescent="0.3">
      <c r="A5258" t="s">
        <v>6365</v>
      </c>
      <c r="B5258">
        <v>8</v>
      </c>
      <c r="C5258">
        <v>8</v>
      </c>
      <c r="D5258">
        <v>2017</v>
      </c>
      <c r="E5258" t="s">
        <v>6366</v>
      </c>
      <c r="F5258" t="s">
        <v>30</v>
      </c>
      <c r="G5258" t="s">
        <v>1433</v>
      </c>
      <c r="H5258" t="s">
        <v>14</v>
      </c>
      <c r="I5258" t="s">
        <v>61</v>
      </c>
      <c r="J5258" t="s">
        <v>4601</v>
      </c>
      <c r="K5258" t="s">
        <v>26</v>
      </c>
      <c r="L5258">
        <v>10.56</v>
      </c>
    </row>
    <row r="5259" spans="1:12" x14ac:dyDescent="0.3">
      <c r="A5259" t="s">
        <v>6367</v>
      </c>
      <c r="B5259">
        <v>3</v>
      </c>
      <c r="C5259">
        <v>1</v>
      </c>
      <c r="D5259">
        <v>2018</v>
      </c>
      <c r="E5259" t="s">
        <v>4050</v>
      </c>
      <c r="F5259" t="s">
        <v>30</v>
      </c>
      <c r="G5259" t="s">
        <v>678</v>
      </c>
      <c r="H5259" t="s">
        <v>14</v>
      </c>
      <c r="I5259" t="s">
        <v>24</v>
      </c>
      <c r="J5259" t="s">
        <v>2453</v>
      </c>
      <c r="K5259" t="s">
        <v>26</v>
      </c>
      <c r="L5259">
        <v>38.880000000000003</v>
      </c>
    </row>
    <row r="5260" spans="1:12" x14ac:dyDescent="0.3">
      <c r="A5260" t="s">
        <v>6368</v>
      </c>
      <c r="B5260">
        <v>9</v>
      </c>
      <c r="C5260">
        <v>10</v>
      </c>
      <c r="D5260">
        <v>2018</v>
      </c>
      <c r="E5260" t="s">
        <v>4170</v>
      </c>
      <c r="F5260" t="s">
        <v>119</v>
      </c>
      <c r="G5260" t="s">
        <v>1203</v>
      </c>
      <c r="H5260" t="s">
        <v>14</v>
      </c>
      <c r="I5260" t="s">
        <v>24</v>
      </c>
      <c r="J5260" t="s">
        <v>2136</v>
      </c>
      <c r="K5260" t="s">
        <v>26</v>
      </c>
      <c r="L5260">
        <v>35.200000000000003</v>
      </c>
    </row>
    <row r="5261" spans="1:12" x14ac:dyDescent="0.3">
      <c r="A5261" t="s">
        <v>6369</v>
      </c>
      <c r="B5261">
        <v>20</v>
      </c>
      <c r="C5261">
        <v>10</v>
      </c>
      <c r="D5261">
        <v>2018</v>
      </c>
      <c r="E5261" t="s">
        <v>262</v>
      </c>
      <c r="F5261" t="s">
        <v>30</v>
      </c>
      <c r="G5261" t="s">
        <v>115</v>
      </c>
      <c r="H5261" t="s">
        <v>60</v>
      </c>
      <c r="I5261" t="s">
        <v>90</v>
      </c>
      <c r="J5261" t="s">
        <v>1851</v>
      </c>
      <c r="K5261" t="s">
        <v>26</v>
      </c>
      <c r="L5261">
        <v>45.527999999999999</v>
      </c>
    </row>
    <row r="5262" spans="1:12" x14ac:dyDescent="0.3">
      <c r="A5262" t="s">
        <v>6370</v>
      </c>
      <c r="B5262">
        <v>7</v>
      </c>
      <c r="C5262">
        <v>9</v>
      </c>
      <c r="D5262">
        <v>2015</v>
      </c>
      <c r="E5262" t="s">
        <v>4290</v>
      </c>
      <c r="F5262" t="s">
        <v>119</v>
      </c>
      <c r="G5262" t="s">
        <v>2846</v>
      </c>
      <c r="H5262" t="s">
        <v>60</v>
      </c>
      <c r="I5262" t="s">
        <v>61</v>
      </c>
      <c r="J5262" t="s">
        <v>4279</v>
      </c>
      <c r="K5262" t="s">
        <v>41</v>
      </c>
      <c r="L5262">
        <v>196.77600000000001</v>
      </c>
    </row>
    <row r="5263" spans="1:12" x14ac:dyDescent="0.3">
      <c r="A5263" t="s">
        <v>6370</v>
      </c>
      <c r="B5263">
        <v>7</v>
      </c>
      <c r="C5263">
        <v>9</v>
      </c>
      <c r="D5263">
        <v>2015</v>
      </c>
      <c r="E5263" t="s">
        <v>4290</v>
      </c>
      <c r="F5263" t="s">
        <v>119</v>
      </c>
      <c r="G5263" t="s">
        <v>2846</v>
      </c>
      <c r="H5263" t="s">
        <v>60</v>
      </c>
      <c r="I5263" t="s">
        <v>61</v>
      </c>
      <c r="J5263" t="s">
        <v>991</v>
      </c>
      <c r="K5263" t="s">
        <v>26</v>
      </c>
      <c r="L5263">
        <v>2.92</v>
      </c>
    </row>
    <row r="5264" spans="1:12" x14ac:dyDescent="0.3">
      <c r="A5264" t="s">
        <v>6370</v>
      </c>
      <c r="B5264">
        <v>7</v>
      </c>
      <c r="C5264">
        <v>9</v>
      </c>
      <c r="D5264">
        <v>2015</v>
      </c>
      <c r="E5264" t="s">
        <v>4290</v>
      </c>
      <c r="F5264" t="s">
        <v>119</v>
      </c>
      <c r="G5264" t="s">
        <v>2846</v>
      </c>
      <c r="H5264" t="s">
        <v>60</v>
      </c>
      <c r="I5264" t="s">
        <v>61</v>
      </c>
      <c r="J5264" t="s">
        <v>2161</v>
      </c>
      <c r="K5264" t="s">
        <v>17</v>
      </c>
      <c r="L5264">
        <v>200.79499999999999</v>
      </c>
    </row>
    <row r="5265" spans="1:12" x14ac:dyDescent="0.3">
      <c r="A5265" t="s">
        <v>6370</v>
      </c>
      <c r="B5265">
        <v>7</v>
      </c>
      <c r="C5265">
        <v>9</v>
      </c>
      <c r="D5265">
        <v>2015</v>
      </c>
      <c r="E5265" t="s">
        <v>4290</v>
      </c>
      <c r="F5265" t="s">
        <v>119</v>
      </c>
      <c r="G5265" t="s">
        <v>2846</v>
      </c>
      <c r="H5265" t="s">
        <v>60</v>
      </c>
      <c r="I5265" t="s">
        <v>61</v>
      </c>
      <c r="J5265" t="s">
        <v>3701</v>
      </c>
      <c r="K5265" t="s">
        <v>41</v>
      </c>
      <c r="L5265">
        <v>46.688000000000002</v>
      </c>
    </row>
    <row r="5266" spans="1:12" x14ac:dyDescent="0.3">
      <c r="A5266" t="s">
        <v>6370</v>
      </c>
      <c r="B5266">
        <v>7</v>
      </c>
      <c r="C5266">
        <v>9</v>
      </c>
      <c r="D5266">
        <v>2015</v>
      </c>
      <c r="E5266" t="s">
        <v>4290</v>
      </c>
      <c r="F5266" t="s">
        <v>119</v>
      </c>
      <c r="G5266" t="s">
        <v>2846</v>
      </c>
      <c r="H5266" t="s">
        <v>60</v>
      </c>
      <c r="I5266" t="s">
        <v>61</v>
      </c>
      <c r="J5266" t="s">
        <v>5372</v>
      </c>
      <c r="K5266" t="s">
        <v>26</v>
      </c>
      <c r="L5266">
        <v>21.864000000000001</v>
      </c>
    </row>
    <row r="5267" spans="1:12" x14ac:dyDescent="0.3">
      <c r="A5267" t="s">
        <v>6371</v>
      </c>
      <c r="B5267">
        <v>30</v>
      </c>
      <c r="C5267">
        <v>9</v>
      </c>
      <c r="D5267">
        <v>2018</v>
      </c>
      <c r="E5267" t="s">
        <v>3609</v>
      </c>
      <c r="F5267" t="s">
        <v>119</v>
      </c>
      <c r="G5267" t="s">
        <v>4886</v>
      </c>
      <c r="H5267" t="s">
        <v>23</v>
      </c>
      <c r="I5267" t="s">
        <v>24</v>
      </c>
      <c r="J5267" t="s">
        <v>3037</v>
      </c>
      <c r="K5267" t="s">
        <v>26</v>
      </c>
      <c r="L5267">
        <v>11.76</v>
      </c>
    </row>
    <row r="5268" spans="1:12" x14ac:dyDescent="0.3">
      <c r="A5268" t="s">
        <v>6371</v>
      </c>
      <c r="B5268">
        <v>30</v>
      </c>
      <c r="C5268">
        <v>9</v>
      </c>
      <c r="D5268">
        <v>2018</v>
      </c>
      <c r="E5268" t="s">
        <v>3609</v>
      </c>
      <c r="F5268" t="s">
        <v>119</v>
      </c>
      <c r="G5268" t="s">
        <v>4886</v>
      </c>
      <c r="H5268" t="s">
        <v>23</v>
      </c>
      <c r="I5268" t="s">
        <v>24</v>
      </c>
      <c r="J5268" t="s">
        <v>5259</v>
      </c>
      <c r="K5268" t="s">
        <v>26</v>
      </c>
      <c r="L5268">
        <v>167.94</v>
      </c>
    </row>
    <row r="5269" spans="1:12" x14ac:dyDescent="0.3">
      <c r="A5269" t="s">
        <v>6371</v>
      </c>
      <c r="B5269">
        <v>30</v>
      </c>
      <c r="C5269">
        <v>9</v>
      </c>
      <c r="D5269">
        <v>2018</v>
      </c>
      <c r="E5269" t="s">
        <v>3609</v>
      </c>
      <c r="F5269" t="s">
        <v>119</v>
      </c>
      <c r="G5269" t="s">
        <v>4886</v>
      </c>
      <c r="H5269" t="s">
        <v>23</v>
      </c>
      <c r="I5269" t="s">
        <v>24</v>
      </c>
      <c r="J5269" t="s">
        <v>3105</v>
      </c>
      <c r="K5269" t="s">
        <v>26</v>
      </c>
      <c r="L5269">
        <v>3.89</v>
      </c>
    </row>
    <row r="5270" spans="1:12" x14ac:dyDescent="0.3">
      <c r="A5270" t="s">
        <v>6372</v>
      </c>
      <c r="B5270">
        <v>16</v>
      </c>
      <c r="C5270">
        <v>11</v>
      </c>
      <c r="D5270">
        <v>2018</v>
      </c>
      <c r="E5270" t="s">
        <v>2330</v>
      </c>
      <c r="F5270" t="s">
        <v>30</v>
      </c>
      <c r="G5270" t="s">
        <v>2643</v>
      </c>
      <c r="H5270" t="s">
        <v>60</v>
      </c>
      <c r="I5270" t="s">
        <v>90</v>
      </c>
      <c r="J5270" t="s">
        <v>6373</v>
      </c>
      <c r="K5270" t="s">
        <v>41</v>
      </c>
      <c r="L5270">
        <v>52.44</v>
      </c>
    </row>
    <row r="5271" spans="1:12" x14ac:dyDescent="0.3">
      <c r="A5271" t="s">
        <v>6374</v>
      </c>
      <c r="B5271">
        <v>11</v>
      </c>
      <c r="C5271">
        <v>9</v>
      </c>
      <c r="D5271">
        <v>2018</v>
      </c>
      <c r="E5271" t="s">
        <v>1316</v>
      </c>
      <c r="F5271" t="s">
        <v>930</v>
      </c>
      <c r="G5271" t="s">
        <v>558</v>
      </c>
      <c r="H5271" t="s">
        <v>14</v>
      </c>
      <c r="I5271" t="s">
        <v>24</v>
      </c>
      <c r="J5271" t="s">
        <v>232</v>
      </c>
      <c r="K5271" t="s">
        <v>17</v>
      </c>
      <c r="L5271">
        <v>32.36</v>
      </c>
    </row>
    <row r="5272" spans="1:12" x14ac:dyDescent="0.3">
      <c r="A5272" t="s">
        <v>6374</v>
      </c>
      <c r="B5272">
        <v>11</v>
      </c>
      <c r="C5272">
        <v>9</v>
      </c>
      <c r="D5272">
        <v>2018</v>
      </c>
      <c r="E5272" t="s">
        <v>1316</v>
      </c>
      <c r="F5272" t="s">
        <v>930</v>
      </c>
      <c r="G5272" t="s">
        <v>558</v>
      </c>
      <c r="H5272" t="s">
        <v>14</v>
      </c>
      <c r="I5272" t="s">
        <v>24</v>
      </c>
      <c r="J5272" t="s">
        <v>2114</v>
      </c>
      <c r="K5272" t="s">
        <v>26</v>
      </c>
      <c r="L5272">
        <v>406.6</v>
      </c>
    </row>
    <row r="5273" spans="1:12" x14ac:dyDescent="0.3">
      <c r="A5273" t="s">
        <v>6375</v>
      </c>
      <c r="B5273">
        <v>16</v>
      </c>
      <c r="C5273">
        <v>1</v>
      </c>
      <c r="D5273">
        <v>2018</v>
      </c>
      <c r="E5273" t="s">
        <v>5640</v>
      </c>
      <c r="F5273" t="s">
        <v>930</v>
      </c>
      <c r="G5273" t="s">
        <v>5120</v>
      </c>
      <c r="H5273" t="s">
        <v>23</v>
      </c>
      <c r="I5273" t="s">
        <v>24</v>
      </c>
      <c r="J5273" t="s">
        <v>38</v>
      </c>
      <c r="K5273" t="s">
        <v>17</v>
      </c>
      <c r="L5273">
        <v>27.92</v>
      </c>
    </row>
    <row r="5274" spans="1:12" x14ac:dyDescent="0.3">
      <c r="A5274" t="s">
        <v>6375</v>
      </c>
      <c r="B5274">
        <v>16</v>
      </c>
      <c r="C5274">
        <v>1</v>
      </c>
      <c r="D5274">
        <v>2018</v>
      </c>
      <c r="E5274" t="s">
        <v>5640</v>
      </c>
      <c r="F5274" t="s">
        <v>930</v>
      </c>
      <c r="G5274" t="s">
        <v>5120</v>
      </c>
      <c r="H5274" t="s">
        <v>23</v>
      </c>
      <c r="I5274" t="s">
        <v>24</v>
      </c>
      <c r="J5274" t="s">
        <v>2101</v>
      </c>
      <c r="K5274" t="s">
        <v>17</v>
      </c>
      <c r="L5274">
        <v>399.67200000000003</v>
      </c>
    </row>
    <row r="5275" spans="1:12" x14ac:dyDescent="0.3">
      <c r="A5275" t="s">
        <v>6376</v>
      </c>
      <c r="B5275">
        <v>26</v>
      </c>
      <c r="C5275">
        <v>11</v>
      </c>
      <c r="D5275">
        <v>2017</v>
      </c>
      <c r="E5275" t="s">
        <v>2962</v>
      </c>
      <c r="F5275" t="s">
        <v>119</v>
      </c>
      <c r="G5275" t="s">
        <v>334</v>
      </c>
      <c r="H5275" t="s">
        <v>60</v>
      </c>
      <c r="I5275" t="s">
        <v>15</v>
      </c>
      <c r="J5275" t="s">
        <v>2187</v>
      </c>
      <c r="K5275" t="s">
        <v>26</v>
      </c>
      <c r="L5275">
        <v>3.7440000000000002</v>
      </c>
    </row>
    <row r="5276" spans="1:12" x14ac:dyDescent="0.3">
      <c r="A5276" t="s">
        <v>6377</v>
      </c>
      <c r="B5276">
        <v>7</v>
      </c>
      <c r="C5276">
        <v>11</v>
      </c>
      <c r="D5276">
        <v>2016</v>
      </c>
      <c r="E5276" t="s">
        <v>1311</v>
      </c>
      <c r="F5276" t="s">
        <v>12</v>
      </c>
      <c r="G5276" t="s">
        <v>4446</v>
      </c>
      <c r="H5276" t="s">
        <v>14</v>
      </c>
      <c r="I5276" t="s">
        <v>90</v>
      </c>
      <c r="J5276" t="s">
        <v>1313</v>
      </c>
      <c r="K5276" t="s">
        <v>17</v>
      </c>
      <c r="L5276">
        <v>715.2</v>
      </c>
    </row>
    <row r="5277" spans="1:12" x14ac:dyDescent="0.3">
      <c r="A5277" t="s">
        <v>6378</v>
      </c>
      <c r="B5277">
        <v>14</v>
      </c>
      <c r="C5277">
        <v>12</v>
      </c>
      <c r="D5277">
        <v>2018</v>
      </c>
      <c r="E5277" t="s">
        <v>2302</v>
      </c>
      <c r="F5277" t="s">
        <v>30</v>
      </c>
      <c r="G5277" t="s">
        <v>774</v>
      </c>
      <c r="H5277" t="s">
        <v>23</v>
      </c>
      <c r="I5277" t="s">
        <v>15</v>
      </c>
      <c r="J5277" t="s">
        <v>710</v>
      </c>
      <c r="K5277" t="s">
        <v>41</v>
      </c>
      <c r="L5277">
        <v>159.80000000000001</v>
      </c>
    </row>
    <row r="5278" spans="1:12" x14ac:dyDescent="0.3">
      <c r="A5278" t="s">
        <v>6378</v>
      </c>
      <c r="B5278">
        <v>14</v>
      </c>
      <c r="C5278">
        <v>12</v>
      </c>
      <c r="D5278">
        <v>2018</v>
      </c>
      <c r="E5278" t="s">
        <v>2302</v>
      </c>
      <c r="F5278" t="s">
        <v>30</v>
      </c>
      <c r="G5278" t="s">
        <v>774</v>
      </c>
      <c r="H5278" t="s">
        <v>23</v>
      </c>
      <c r="I5278" t="s">
        <v>15</v>
      </c>
      <c r="J5278" t="s">
        <v>3162</v>
      </c>
      <c r="K5278" t="s">
        <v>41</v>
      </c>
      <c r="L5278">
        <v>44.75</v>
      </c>
    </row>
    <row r="5279" spans="1:12" x14ac:dyDescent="0.3">
      <c r="A5279" t="s">
        <v>6379</v>
      </c>
      <c r="B5279">
        <v>13</v>
      </c>
      <c r="C5279">
        <v>9</v>
      </c>
      <c r="D5279">
        <v>2015</v>
      </c>
      <c r="E5279" t="s">
        <v>641</v>
      </c>
      <c r="F5279" t="s">
        <v>30</v>
      </c>
      <c r="G5279" t="s">
        <v>4070</v>
      </c>
      <c r="H5279" t="s">
        <v>60</v>
      </c>
      <c r="I5279" t="s">
        <v>61</v>
      </c>
      <c r="J5279" t="s">
        <v>510</v>
      </c>
      <c r="K5279" t="s">
        <v>17</v>
      </c>
      <c r="L5279">
        <v>340.11599999999999</v>
      </c>
    </row>
    <row r="5280" spans="1:12" x14ac:dyDescent="0.3">
      <c r="A5280" t="s">
        <v>6380</v>
      </c>
      <c r="B5280">
        <v>7</v>
      </c>
      <c r="C5280">
        <v>12</v>
      </c>
      <c r="D5280">
        <v>2015</v>
      </c>
      <c r="E5280" t="s">
        <v>3452</v>
      </c>
      <c r="F5280" t="s">
        <v>30</v>
      </c>
      <c r="G5280" t="s">
        <v>850</v>
      </c>
      <c r="H5280" t="s">
        <v>14</v>
      </c>
      <c r="I5280" t="s">
        <v>15</v>
      </c>
      <c r="J5280" t="s">
        <v>2827</v>
      </c>
      <c r="K5280" t="s">
        <v>26</v>
      </c>
      <c r="L5280">
        <v>105.52</v>
      </c>
    </row>
    <row r="5281" spans="1:12" x14ac:dyDescent="0.3">
      <c r="A5281" t="s">
        <v>6381</v>
      </c>
      <c r="B5281">
        <v>7</v>
      </c>
      <c r="C5281">
        <v>9</v>
      </c>
      <c r="D5281">
        <v>2018</v>
      </c>
      <c r="E5281" t="s">
        <v>1316</v>
      </c>
      <c r="F5281" t="s">
        <v>30</v>
      </c>
      <c r="G5281" t="s">
        <v>1017</v>
      </c>
      <c r="H5281" t="s">
        <v>14</v>
      </c>
      <c r="I5281" t="s">
        <v>61</v>
      </c>
      <c r="J5281" t="s">
        <v>5236</v>
      </c>
      <c r="K5281" t="s">
        <v>41</v>
      </c>
      <c r="L5281">
        <v>13.48</v>
      </c>
    </row>
    <row r="5282" spans="1:12" x14ac:dyDescent="0.3">
      <c r="A5282" t="s">
        <v>6382</v>
      </c>
      <c r="B5282">
        <v>7</v>
      </c>
      <c r="C5282">
        <v>10</v>
      </c>
      <c r="D5282">
        <v>2018</v>
      </c>
      <c r="E5282" t="s">
        <v>2345</v>
      </c>
      <c r="F5282" t="s">
        <v>30</v>
      </c>
      <c r="G5282" t="s">
        <v>1285</v>
      </c>
      <c r="H5282" t="s">
        <v>14</v>
      </c>
      <c r="I5282" t="s">
        <v>61</v>
      </c>
      <c r="J5282" t="s">
        <v>4253</v>
      </c>
      <c r="K5282" t="s">
        <v>26</v>
      </c>
      <c r="L5282">
        <v>85.52</v>
      </c>
    </row>
    <row r="5283" spans="1:12" x14ac:dyDescent="0.3">
      <c r="A5283" t="s">
        <v>6383</v>
      </c>
      <c r="B5283">
        <v>5</v>
      </c>
      <c r="C5283">
        <v>9</v>
      </c>
      <c r="D5283">
        <v>2016</v>
      </c>
      <c r="E5283" t="s">
        <v>1431</v>
      </c>
      <c r="F5283" t="s">
        <v>30</v>
      </c>
      <c r="G5283" t="s">
        <v>825</v>
      </c>
      <c r="H5283" t="s">
        <v>23</v>
      </c>
      <c r="I5283" t="s">
        <v>61</v>
      </c>
      <c r="J5283" t="s">
        <v>169</v>
      </c>
      <c r="K5283" t="s">
        <v>17</v>
      </c>
      <c r="L5283">
        <v>6.16</v>
      </c>
    </row>
    <row r="5284" spans="1:12" x14ac:dyDescent="0.3">
      <c r="A5284" t="s">
        <v>6383</v>
      </c>
      <c r="B5284">
        <v>5</v>
      </c>
      <c r="C5284">
        <v>9</v>
      </c>
      <c r="D5284">
        <v>2016</v>
      </c>
      <c r="E5284" t="s">
        <v>1431</v>
      </c>
      <c r="F5284" t="s">
        <v>30</v>
      </c>
      <c r="G5284" t="s">
        <v>825</v>
      </c>
      <c r="H5284" t="s">
        <v>23</v>
      </c>
      <c r="I5284" t="s">
        <v>61</v>
      </c>
      <c r="J5284" t="s">
        <v>899</v>
      </c>
      <c r="K5284" t="s">
        <v>26</v>
      </c>
      <c r="L5284">
        <v>36.840000000000003</v>
      </c>
    </row>
    <row r="5285" spans="1:12" x14ac:dyDescent="0.3">
      <c r="A5285" t="s">
        <v>6384</v>
      </c>
      <c r="B5285">
        <v>30</v>
      </c>
      <c r="C5285">
        <v>3</v>
      </c>
      <c r="D5285">
        <v>2015</v>
      </c>
      <c r="E5285" t="s">
        <v>3146</v>
      </c>
      <c r="F5285" t="s">
        <v>30</v>
      </c>
      <c r="G5285" t="s">
        <v>696</v>
      </c>
      <c r="H5285" t="s">
        <v>23</v>
      </c>
      <c r="I5285" t="s">
        <v>24</v>
      </c>
      <c r="J5285" t="s">
        <v>4926</v>
      </c>
      <c r="K5285" t="s">
        <v>26</v>
      </c>
      <c r="L5285">
        <v>15.84</v>
      </c>
    </row>
    <row r="5286" spans="1:12" x14ac:dyDescent="0.3">
      <c r="A5286" t="s">
        <v>6384</v>
      </c>
      <c r="B5286">
        <v>30</v>
      </c>
      <c r="C5286">
        <v>3</v>
      </c>
      <c r="D5286">
        <v>2015</v>
      </c>
      <c r="E5286" t="s">
        <v>3146</v>
      </c>
      <c r="F5286" t="s">
        <v>30</v>
      </c>
      <c r="G5286" t="s">
        <v>696</v>
      </c>
      <c r="H5286" t="s">
        <v>23</v>
      </c>
      <c r="I5286" t="s">
        <v>24</v>
      </c>
      <c r="J5286" t="s">
        <v>1655</v>
      </c>
      <c r="K5286" t="s">
        <v>26</v>
      </c>
      <c r="L5286">
        <v>44.4</v>
      </c>
    </row>
    <row r="5287" spans="1:12" x14ac:dyDescent="0.3">
      <c r="A5287" t="s">
        <v>6385</v>
      </c>
      <c r="B5287">
        <v>5</v>
      </c>
      <c r="C5287">
        <v>5</v>
      </c>
      <c r="D5287">
        <v>2018</v>
      </c>
      <c r="E5287" t="s">
        <v>3288</v>
      </c>
      <c r="F5287" t="s">
        <v>119</v>
      </c>
      <c r="G5287" t="s">
        <v>1788</v>
      </c>
      <c r="H5287" t="s">
        <v>14</v>
      </c>
      <c r="I5287" t="s">
        <v>24</v>
      </c>
      <c r="J5287" t="s">
        <v>351</v>
      </c>
      <c r="K5287" t="s">
        <v>26</v>
      </c>
      <c r="L5287">
        <v>21.24</v>
      </c>
    </row>
    <row r="5288" spans="1:12" x14ac:dyDescent="0.3">
      <c r="A5288" t="s">
        <v>6385</v>
      </c>
      <c r="B5288">
        <v>5</v>
      </c>
      <c r="C5288">
        <v>5</v>
      </c>
      <c r="D5288">
        <v>2018</v>
      </c>
      <c r="E5288" t="s">
        <v>3288</v>
      </c>
      <c r="F5288" t="s">
        <v>119</v>
      </c>
      <c r="G5288" t="s">
        <v>1788</v>
      </c>
      <c r="H5288" t="s">
        <v>14</v>
      </c>
      <c r="I5288" t="s">
        <v>24</v>
      </c>
      <c r="J5288" t="s">
        <v>383</v>
      </c>
      <c r="K5288" t="s">
        <v>26</v>
      </c>
      <c r="L5288">
        <v>9.5519999999999996</v>
      </c>
    </row>
    <row r="5289" spans="1:12" x14ac:dyDescent="0.3">
      <c r="A5289" t="s">
        <v>6385</v>
      </c>
      <c r="B5289">
        <v>5</v>
      </c>
      <c r="C5289">
        <v>5</v>
      </c>
      <c r="D5289">
        <v>2018</v>
      </c>
      <c r="E5289" t="s">
        <v>3288</v>
      </c>
      <c r="F5289" t="s">
        <v>119</v>
      </c>
      <c r="G5289" t="s">
        <v>1788</v>
      </c>
      <c r="H5289" t="s">
        <v>14</v>
      </c>
      <c r="I5289" t="s">
        <v>24</v>
      </c>
      <c r="J5289" t="s">
        <v>2632</v>
      </c>
      <c r="K5289" t="s">
        <v>17</v>
      </c>
      <c r="L5289">
        <v>89.991</v>
      </c>
    </row>
    <row r="5290" spans="1:12" x14ac:dyDescent="0.3">
      <c r="A5290" t="s">
        <v>6386</v>
      </c>
      <c r="B5290">
        <v>30</v>
      </c>
      <c r="C5290">
        <v>4</v>
      </c>
      <c r="D5290">
        <v>2018</v>
      </c>
      <c r="E5290" t="s">
        <v>3034</v>
      </c>
      <c r="F5290" t="s">
        <v>30</v>
      </c>
      <c r="G5290" t="s">
        <v>373</v>
      </c>
      <c r="H5290" t="s">
        <v>60</v>
      </c>
      <c r="I5290" t="s">
        <v>24</v>
      </c>
      <c r="J5290" t="s">
        <v>3433</v>
      </c>
      <c r="K5290" t="s">
        <v>26</v>
      </c>
      <c r="L5290">
        <v>163.96</v>
      </c>
    </row>
    <row r="5291" spans="1:12" x14ac:dyDescent="0.3">
      <c r="A5291" t="s">
        <v>6387</v>
      </c>
      <c r="B5291">
        <v>8</v>
      </c>
      <c r="C5291">
        <v>9</v>
      </c>
      <c r="D5291">
        <v>2015</v>
      </c>
      <c r="E5291" t="s">
        <v>2066</v>
      </c>
      <c r="F5291" t="s">
        <v>30</v>
      </c>
      <c r="G5291" t="s">
        <v>2833</v>
      </c>
      <c r="H5291" t="s">
        <v>14</v>
      </c>
      <c r="I5291" t="s">
        <v>61</v>
      </c>
      <c r="J5291" t="s">
        <v>2532</v>
      </c>
      <c r="K5291" t="s">
        <v>26</v>
      </c>
      <c r="L5291">
        <v>17.904</v>
      </c>
    </row>
    <row r="5292" spans="1:12" x14ac:dyDescent="0.3">
      <c r="A5292" t="s">
        <v>6387</v>
      </c>
      <c r="B5292">
        <v>8</v>
      </c>
      <c r="C5292">
        <v>9</v>
      </c>
      <c r="D5292">
        <v>2015</v>
      </c>
      <c r="E5292" t="s">
        <v>2066</v>
      </c>
      <c r="F5292" t="s">
        <v>30</v>
      </c>
      <c r="G5292" t="s">
        <v>2833</v>
      </c>
      <c r="H5292" t="s">
        <v>14</v>
      </c>
      <c r="I5292" t="s">
        <v>61</v>
      </c>
      <c r="J5292" t="s">
        <v>485</v>
      </c>
      <c r="K5292" t="s">
        <v>17</v>
      </c>
      <c r="L5292">
        <v>966.7</v>
      </c>
    </row>
    <row r="5293" spans="1:12" x14ac:dyDescent="0.3">
      <c r="A5293" t="s">
        <v>6387</v>
      </c>
      <c r="B5293">
        <v>8</v>
      </c>
      <c r="C5293">
        <v>9</v>
      </c>
      <c r="D5293">
        <v>2015</v>
      </c>
      <c r="E5293" t="s">
        <v>2066</v>
      </c>
      <c r="F5293" t="s">
        <v>30</v>
      </c>
      <c r="G5293" t="s">
        <v>2833</v>
      </c>
      <c r="H5293" t="s">
        <v>14</v>
      </c>
      <c r="I5293" t="s">
        <v>61</v>
      </c>
      <c r="J5293" t="s">
        <v>210</v>
      </c>
      <c r="K5293" t="s">
        <v>26</v>
      </c>
      <c r="L5293">
        <v>182.11199999999999</v>
      </c>
    </row>
    <row r="5294" spans="1:12" x14ac:dyDescent="0.3">
      <c r="A5294" t="s">
        <v>6388</v>
      </c>
      <c r="B5294">
        <v>20</v>
      </c>
      <c r="C5294">
        <v>6</v>
      </c>
      <c r="D5294">
        <v>2018</v>
      </c>
      <c r="E5294" t="s">
        <v>1576</v>
      </c>
      <c r="F5294" t="s">
        <v>119</v>
      </c>
      <c r="G5294" t="s">
        <v>1887</v>
      </c>
      <c r="H5294" t="s">
        <v>14</v>
      </c>
      <c r="I5294" t="s">
        <v>15</v>
      </c>
      <c r="J5294" t="s">
        <v>4543</v>
      </c>
      <c r="K5294" t="s">
        <v>26</v>
      </c>
      <c r="L5294">
        <v>4.4640000000000004</v>
      </c>
    </row>
    <row r="5295" spans="1:12" x14ac:dyDescent="0.3">
      <c r="A5295" t="s">
        <v>6389</v>
      </c>
      <c r="B5295">
        <v>26</v>
      </c>
      <c r="C5295">
        <v>12</v>
      </c>
      <c r="D5295">
        <v>2016</v>
      </c>
      <c r="E5295" t="s">
        <v>6085</v>
      </c>
      <c r="F5295" t="s">
        <v>30</v>
      </c>
      <c r="G5295" t="s">
        <v>3175</v>
      </c>
      <c r="H5295" t="s">
        <v>14</v>
      </c>
      <c r="I5295" t="s">
        <v>90</v>
      </c>
      <c r="J5295" t="s">
        <v>2473</v>
      </c>
      <c r="K5295" t="s">
        <v>17</v>
      </c>
      <c r="L5295">
        <v>51.588000000000001</v>
      </c>
    </row>
    <row r="5296" spans="1:12" x14ac:dyDescent="0.3">
      <c r="A5296" t="s">
        <v>6390</v>
      </c>
      <c r="B5296">
        <v>15</v>
      </c>
      <c r="C5296">
        <v>8</v>
      </c>
      <c r="D5296">
        <v>2018</v>
      </c>
      <c r="E5296" t="s">
        <v>3649</v>
      </c>
      <c r="F5296" t="s">
        <v>30</v>
      </c>
      <c r="G5296" t="s">
        <v>4382</v>
      </c>
      <c r="H5296" t="s">
        <v>23</v>
      </c>
      <c r="I5296" t="s">
        <v>61</v>
      </c>
      <c r="J5296" t="s">
        <v>6391</v>
      </c>
      <c r="K5296" t="s">
        <v>26</v>
      </c>
      <c r="L5296">
        <v>50.4</v>
      </c>
    </row>
    <row r="5297" spans="1:12" x14ac:dyDescent="0.3">
      <c r="A5297" t="s">
        <v>6392</v>
      </c>
      <c r="B5297">
        <v>4</v>
      </c>
      <c r="C5297">
        <v>3</v>
      </c>
      <c r="D5297">
        <v>2018</v>
      </c>
      <c r="E5297" t="s">
        <v>1062</v>
      </c>
      <c r="F5297" t="s">
        <v>30</v>
      </c>
      <c r="G5297" t="s">
        <v>166</v>
      </c>
      <c r="H5297" t="s">
        <v>14</v>
      </c>
      <c r="I5297" t="s">
        <v>61</v>
      </c>
      <c r="J5297" t="s">
        <v>2860</v>
      </c>
      <c r="K5297" t="s">
        <v>26</v>
      </c>
      <c r="L5297">
        <v>89.567999999999998</v>
      </c>
    </row>
    <row r="5298" spans="1:12" x14ac:dyDescent="0.3">
      <c r="A5298" t="s">
        <v>6393</v>
      </c>
      <c r="B5298">
        <v>27</v>
      </c>
      <c r="C5298">
        <v>7</v>
      </c>
      <c r="D5298">
        <v>2018</v>
      </c>
      <c r="E5298" t="s">
        <v>3961</v>
      </c>
      <c r="F5298" t="s">
        <v>30</v>
      </c>
      <c r="G5298" t="s">
        <v>5908</v>
      </c>
      <c r="H5298" t="s">
        <v>14</v>
      </c>
      <c r="I5298" t="s">
        <v>90</v>
      </c>
      <c r="J5298" t="s">
        <v>2794</v>
      </c>
      <c r="K5298" t="s">
        <v>17</v>
      </c>
      <c r="L5298">
        <v>14.89</v>
      </c>
    </row>
    <row r="5299" spans="1:12" x14ac:dyDescent="0.3">
      <c r="A5299" t="s">
        <v>6393</v>
      </c>
      <c r="B5299">
        <v>27</v>
      </c>
      <c r="C5299">
        <v>7</v>
      </c>
      <c r="D5299">
        <v>2018</v>
      </c>
      <c r="E5299" t="s">
        <v>3961</v>
      </c>
      <c r="F5299" t="s">
        <v>30</v>
      </c>
      <c r="G5299" t="s">
        <v>5908</v>
      </c>
      <c r="H5299" t="s">
        <v>14</v>
      </c>
      <c r="I5299" t="s">
        <v>90</v>
      </c>
      <c r="J5299" t="s">
        <v>2054</v>
      </c>
      <c r="K5299" t="s">
        <v>41</v>
      </c>
      <c r="L5299">
        <v>543.91999999999996</v>
      </c>
    </row>
    <row r="5300" spans="1:12" x14ac:dyDescent="0.3">
      <c r="A5300" t="s">
        <v>6394</v>
      </c>
      <c r="B5300">
        <v>23</v>
      </c>
      <c r="C5300">
        <v>9</v>
      </c>
      <c r="D5300">
        <v>2017</v>
      </c>
      <c r="E5300" t="s">
        <v>1149</v>
      </c>
      <c r="F5300" t="s">
        <v>119</v>
      </c>
      <c r="G5300" t="s">
        <v>22</v>
      </c>
      <c r="H5300" t="s">
        <v>23</v>
      </c>
      <c r="I5300" t="s">
        <v>24</v>
      </c>
      <c r="J5300" t="s">
        <v>108</v>
      </c>
      <c r="K5300" t="s">
        <v>26</v>
      </c>
      <c r="L5300">
        <v>4.08</v>
      </c>
    </row>
    <row r="5301" spans="1:12" x14ac:dyDescent="0.3">
      <c r="A5301" t="s">
        <v>6394</v>
      </c>
      <c r="B5301">
        <v>23</v>
      </c>
      <c r="C5301">
        <v>9</v>
      </c>
      <c r="D5301">
        <v>2017</v>
      </c>
      <c r="E5301" t="s">
        <v>1149</v>
      </c>
      <c r="F5301" t="s">
        <v>119</v>
      </c>
      <c r="G5301" t="s">
        <v>22</v>
      </c>
      <c r="H5301" t="s">
        <v>23</v>
      </c>
      <c r="I5301" t="s">
        <v>24</v>
      </c>
      <c r="J5301" t="s">
        <v>501</v>
      </c>
      <c r="K5301" t="s">
        <v>26</v>
      </c>
      <c r="L5301">
        <v>18.899999999999999</v>
      </c>
    </row>
    <row r="5302" spans="1:12" x14ac:dyDescent="0.3">
      <c r="A5302" t="s">
        <v>6395</v>
      </c>
      <c r="B5302">
        <v>30</v>
      </c>
      <c r="C5302">
        <v>5</v>
      </c>
      <c r="D5302">
        <v>2017</v>
      </c>
      <c r="E5302" t="s">
        <v>4910</v>
      </c>
      <c r="F5302" t="s">
        <v>30</v>
      </c>
      <c r="G5302" t="s">
        <v>5125</v>
      </c>
      <c r="H5302" t="s">
        <v>23</v>
      </c>
      <c r="I5302" t="s">
        <v>15</v>
      </c>
      <c r="J5302" t="s">
        <v>4193</v>
      </c>
      <c r="K5302" t="s">
        <v>17</v>
      </c>
      <c r="L5302">
        <v>2275.5</v>
      </c>
    </row>
    <row r="5303" spans="1:12" x14ac:dyDescent="0.3">
      <c r="A5303" t="s">
        <v>6395</v>
      </c>
      <c r="B5303">
        <v>30</v>
      </c>
      <c r="C5303">
        <v>5</v>
      </c>
      <c r="D5303">
        <v>2017</v>
      </c>
      <c r="E5303" t="s">
        <v>4910</v>
      </c>
      <c r="F5303" t="s">
        <v>30</v>
      </c>
      <c r="G5303" t="s">
        <v>5125</v>
      </c>
      <c r="H5303" t="s">
        <v>23</v>
      </c>
      <c r="I5303" t="s">
        <v>15</v>
      </c>
      <c r="J5303" t="s">
        <v>2262</v>
      </c>
      <c r="K5303" t="s">
        <v>41</v>
      </c>
      <c r="L5303">
        <v>1979.7</v>
      </c>
    </row>
    <row r="5304" spans="1:12" x14ac:dyDescent="0.3">
      <c r="A5304" t="s">
        <v>6395</v>
      </c>
      <c r="B5304">
        <v>30</v>
      </c>
      <c r="C5304">
        <v>5</v>
      </c>
      <c r="D5304">
        <v>2017</v>
      </c>
      <c r="E5304" t="s">
        <v>4910</v>
      </c>
      <c r="F5304" t="s">
        <v>30</v>
      </c>
      <c r="G5304" t="s">
        <v>5125</v>
      </c>
      <c r="H5304" t="s">
        <v>23</v>
      </c>
      <c r="I5304" t="s">
        <v>15</v>
      </c>
      <c r="J5304" t="s">
        <v>1387</v>
      </c>
      <c r="K5304" t="s">
        <v>26</v>
      </c>
      <c r="L5304">
        <v>62.1</v>
      </c>
    </row>
    <row r="5305" spans="1:12" x14ac:dyDescent="0.3">
      <c r="A5305" t="s">
        <v>6396</v>
      </c>
      <c r="B5305">
        <v>16</v>
      </c>
      <c r="C5305">
        <v>11</v>
      </c>
      <c r="D5305">
        <v>2015</v>
      </c>
      <c r="E5305" t="s">
        <v>4211</v>
      </c>
      <c r="F5305" t="s">
        <v>30</v>
      </c>
      <c r="G5305" t="s">
        <v>1648</v>
      </c>
      <c r="H5305" t="s">
        <v>14</v>
      </c>
      <c r="I5305" t="s">
        <v>61</v>
      </c>
      <c r="J5305" t="s">
        <v>4400</v>
      </c>
      <c r="K5305" t="s">
        <v>17</v>
      </c>
      <c r="L5305">
        <v>37.295999999999999</v>
      </c>
    </row>
    <row r="5306" spans="1:12" x14ac:dyDescent="0.3">
      <c r="A5306" t="s">
        <v>6397</v>
      </c>
      <c r="B5306">
        <v>21</v>
      </c>
      <c r="C5306">
        <v>9</v>
      </c>
      <c r="D5306">
        <v>2015</v>
      </c>
      <c r="E5306" t="s">
        <v>993</v>
      </c>
      <c r="F5306" t="s">
        <v>119</v>
      </c>
      <c r="G5306" t="s">
        <v>1167</v>
      </c>
      <c r="H5306" t="s">
        <v>60</v>
      </c>
      <c r="I5306" t="s">
        <v>61</v>
      </c>
      <c r="J5306" t="s">
        <v>4649</v>
      </c>
      <c r="K5306" t="s">
        <v>17</v>
      </c>
      <c r="L5306">
        <v>8.5440000000000005</v>
      </c>
    </row>
    <row r="5307" spans="1:12" x14ac:dyDescent="0.3">
      <c r="A5307" t="s">
        <v>6398</v>
      </c>
      <c r="B5307">
        <v>21</v>
      </c>
      <c r="C5307">
        <v>2</v>
      </c>
      <c r="D5307">
        <v>2017</v>
      </c>
      <c r="E5307" t="s">
        <v>4760</v>
      </c>
      <c r="F5307" t="s">
        <v>30</v>
      </c>
      <c r="G5307" t="s">
        <v>1807</v>
      </c>
      <c r="H5307" t="s">
        <v>23</v>
      </c>
      <c r="I5307" t="s">
        <v>90</v>
      </c>
      <c r="J5307" t="s">
        <v>294</v>
      </c>
      <c r="K5307" t="s">
        <v>17</v>
      </c>
      <c r="L5307">
        <v>68.95</v>
      </c>
    </row>
    <row r="5308" spans="1:12" x14ac:dyDescent="0.3">
      <c r="A5308" t="s">
        <v>6398</v>
      </c>
      <c r="B5308">
        <v>21</v>
      </c>
      <c r="C5308">
        <v>2</v>
      </c>
      <c r="D5308">
        <v>2017</v>
      </c>
      <c r="E5308" t="s">
        <v>4760</v>
      </c>
      <c r="F5308" t="s">
        <v>30</v>
      </c>
      <c r="G5308" t="s">
        <v>1807</v>
      </c>
      <c r="H5308" t="s">
        <v>23</v>
      </c>
      <c r="I5308" t="s">
        <v>90</v>
      </c>
      <c r="J5308" t="s">
        <v>1710</v>
      </c>
      <c r="K5308" t="s">
        <v>26</v>
      </c>
      <c r="L5308">
        <v>296.37</v>
      </c>
    </row>
    <row r="5309" spans="1:12" x14ac:dyDescent="0.3">
      <c r="A5309" t="s">
        <v>6398</v>
      </c>
      <c r="B5309">
        <v>21</v>
      </c>
      <c r="C5309">
        <v>2</v>
      </c>
      <c r="D5309">
        <v>2017</v>
      </c>
      <c r="E5309" t="s">
        <v>4760</v>
      </c>
      <c r="F5309" t="s">
        <v>30</v>
      </c>
      <c r="G5309" t="s">
        <v>1807</v>
      </c>
      <c r="H5309" t="s">
        <v>23</v>
      </c>
      <c r="I5309" t="s">
        <v>90</v>
      </c>
      <c r="J5309" t="s">
        <v>6399</v>
      </c>
      <c r="K5309" t="s">
        <v>41</v>
      </c>
      <c r="L5309">
        <v>39.979999999999997</v>
      </c>
    </row>
    <row r="5310" spans="1:12" x14ac:dyDescent="0.3">
      <c r="A5310" t="s">
        <v>6400</v>
      </c>
      <c r="B5310">
        <v>19</v>
      </c>
      <c r="C5310">
        <v>11</v>
      </c>
      <c r="D5310">
        <v>2018</v>
      </c>
      <c r="E5310" t="s">
        <v>2330</v>
      </c>
      <c r="F5310" t="s">
        <v>119</v>
      </c>
      <c r="G5310" t="s">
        <v>5376</v>
      </c>
      <c r="H5310" t="s">
        <v>14</v>
      </c>
      <c r="I5310" t="s">
        <v>61</v>
      </c>
      <c r="J5310" t="s">
        <v>3705</v>
      </c>
      <c r="K5310" t="s">
        <v>17</v>
      </c>
      <c r="L5310">
        <v>191.05799999999999</v>
      </c>
    </row>
    <row r="5311" spans="1:12" x14ac:dyDescent="0.3">
      <c r="A5311" t="s">
        <v>6400</v>
      </c>
      <c r="B5311">
        <v>19</v>
      </c>
      <c r="C5311">
        <v>11</v>
      </c>
      <c r="D5311">
        <v>2018</v>
      </c>
      <c r="E5311" t="s">
        <v>2330</v>
      </c>
      <c r="F5311" t="s">
        <v>119</v>
      </c>
      <c r="G5311" t="s">
        <v>5376</v>
      </c>
      <c r="H5311" t="s">
        <v>14</v>
      </c>
      <c r="I5311" t="s">
        <v>61</v>
      </c>
      <c r="J5311" t="s">
        <v>6401</v>
      </c>
      <c r="K5311" t="s">
        <v>26</v>
      </c>
      <c r="L5311">
        <v>13.04</v>
      </c>
    </row>
    <row r="5312" spans="1:12" x14ac:dyDescent="0.3">
      <c r="A5312" t="s">
        <v>6400</v>
      </c>
      <c r="B5312">
        <v>19</v>
      </c>
      <c r="C5312">
        <v>11</v>
      </c>
      <c r="D5312">
        <v>2018</v>
      </c>
      <c r="E5312" t="s">
        <v>2330</v>
      </c>
      <c r="F5312" t="s">
        <v>119</v>
      </c>
      <c r="G5312" t="s">
        <v>5376</v>
      </c>
      <c r="H5312" t="s">
        <v>14</v>
      </c>
      <c r="I5312" t="s">
        <v>61</v>
      </c>
      <c r="J5312" t="s">
        <v>1264</v>
      </c>
      <c r="K5312" t="s">
        <v>26</v>
      </c>
      <c r="L5312">
        <v>1525.1880000000001</v>
      </c>
    </row>
    <row r="5313" spans="1:12" x14ac:dyDescent="0.3">
      <c r="A5313" t="s">
        <v>6402</v>
      </c>
      <c r="B5313">
        <v>21</v>
      </c>
      <c r="C5313">
        <v>8</v>
      </c>
      <c r="D5313">
        <v>2017</v>
      </c>
      <c r="E5313" t="s">
        <v>1746</v>
      </c>
      <c r="F5313" t="s">
        <v>30</v>
      </c>
      <c r="G5313" t="s">
        <v>5186</v>
      </c>
      <c r="H5313" t="s">
        <v>60</v>
      </c>
      <c r="I5313" t="s">
        <v>15</v>
      </c>
      <c r="J5313" t="s">
        <v>4297</v>
      </c>
      <c r="K5313" t="s">
        <v>26</v>
      </c>
      <c r="L5313">
        <v>9.2159999999999993</v>
      </c>
    </row>
    <row r="5314" spans="1:12" x14ac:dyDescent="0.3">
      <c r="A5314" t="s">
        <v>6402</v>
      </c>
      <c r="B5314">
        <v>21</v>
      </c>
      <c r="C5314">
        <v>8</v>
      </c>
      <c r="D5314">
        <v>2017</v>
      </c>
      <c r="E5314" t="s">
        <v>1746</v>
      </c>
      <c r="F5314" t="s">
        <v>30</v>
      </c>
      <c r="G5314" t="s">
        <v>5186</v>
      </c>
      <c r="H5314" t="s">
        <v>60</v>
      </c>
      <c r="I5314" t="s">
        <v>15</v>
      </c>
      <c r="J5314" t="s">
        <v>1013</v>
      </c>
      <c r="K5314" t="s">
        <v>26</v>
      </c>
      <c r="L5314">
        <v>28.047999999999998</v>
      </c>
    </row>
    <row r="5315" spans="1:12" x14ac:dyDescent="0.3">
      <c r="A5315" t="s">
        <v>6403</v>
      </c>
      <c r="B5315">
        <v>30</v>
      </c>
      <c r="C5315">
        <v>4</v>
      </c>
      <c r="D5315">
        <v>2018</v>
      </c>
      <c r="E5315" t="s">
        <v>3034</v>
      </c>
      <c r="F5315" t="s">
        <v>30</v>
      </c>
      <c r="G5315" t="s">
        <v>845</v>
      </c>
      <c r="H5315" t="s">
        <v>23</v>
      </c>
      <c r="I5315" t="s">
        <v>24</v>
      </c>
      <c r="J5315" t="s">
        <v>1715</v>
      </c>
      <c r="K5315" t="s">
        <v>17</v>
      </c>
      <c r="L5315">
        <v>64.959999999999994</v>
      </c>
    </row>
    <row r="5316" spans="1:12" x14ac:dyDescent="0.3">
      <c r="A5316" t="s">
        <v>6403</v>
      </c>
      <c r="B5316">
        <v>30</v>
      </c>
      <c r="C5316">
        <v>4</v>
      </c>
      <c r="D5316">
        <v>2018</v>
      </c>
      <c r="E5316" t="s">
        <v>3034</v>
      </c>
      <c r="F5316" t="s">
        <v>30</v>
      </c>
      <c r="G5316" t="s">
        <v>845</v>
      </c>
      <c r="H5316" t="s">
        <v>23</v>
      </c>
      <c r="I5316" t="s">
        <v>24</v>
      </c>
      <c r="J5316" t="s">
        <v>1683</v>
      </c>
      <c r="K5316" t="s">
        <v>26</v>
      </c>
      <c r="L5316">
        <v>30.56</v>
      </c>
    </row>
    <row r="5317" spans="1:12" x14ac:dyDescent="0.3">
      <c r="A5317" t="s">
        <v>6404</v>
      </c>
      <c r="B5317">
        <v>2</v>
      </c>
      <c r="C5317">
        <v>5</v>
      </c>
      <c r="D5317">
        <v>2017</v>
      </c>
      <c r="E5317" t="s">
        <v>3214</v>
      </c>
      <c r="F5317" t="s">
        <v>30</v>
      </c>
      <c r="G5317" t="s">
        <v>1813</v>
      </c>
      <c r="H5317" t="s">
        <v>14</v>
      </c>
      <c r="I5317" t="s">
        <v>15</v>
      </c>
      <c r="J5317" t="s">
        <v>2347</v>
      </c>
      <c r="K5317" t="s">
        <v>17</v>
      </c>
      <c r="L5317">
        <v>187.05600000000001</v>
      </c>
    </row>
    <row r="5318" spans="1:12" x14ac:dyDescent="0.3">
      <c r="A5318" t="s">
        <v>6405</v>
      </c>
      <c r="B5318">
        <v>2</v>
      </c>
      <c r="C5318">
        <v>10</v>
      </c>
      <c r="D5318">
        <v>2018</v>
      </c>
      <c r="E5318" t="s">
        <v>2205</v>
      </c>
      <c r="F5318" t="s">
        <v>119</v>
      </c>
      <c r="G5318" t="s">
        <v>4538</v>
      </c>
      <c r="H5318" t="s">
        <v>60</v>
      </c>
      <c r="I5318" t="s">
        <v>15</v>
      </c>
      <c r="J5318" t="s">
        <v>3872</v>
      </c>
      <c r="K5318" t="s">
        <v>17</v>
      </c>
      <c r="L5318">
        <v>11.808</v>
      </c>
    </row>
    <row r="5319" spans="1:12" x14ac:dyDescent="0.3">
      <c r="A5319" t="s">
        <v>6405</v>
      </c>
      <c r="B5319">
        <v>2</v>
      </c>
      <c r="C5319">
        <v>10</v>
      </c>
      <c r="D5319">
        <v>2018</v>
      </c>
      <c r="E5319" t="s">
        <v>2205</v>
      </c>
      <c r="F5319" t="s">
        <v>119</v>
      </c>
      <c r="G5319" t="s">
        <v>4538</v>
      </c>
      <c r="H5319" t="s">
        <v>60</v>
      </c>
      <c r="I5319" t="s">
        <v>15</v>
      </c>
      <c r="J5319" t="s">
        <v>1247</v>
      </c>
      <c r="K5319" t="s">
        <v>17</v>
      </c>
      <c r="L5319">
        <v>9.6560000000000006</v>
      </c>
    </row>
    <row r="5320" spans="1:12" x14ac:dyDescent="0.3">
      <c r="A5320" t="s">
        <v>6405</v>
      </c>
      <c r="B5320">
        <v>2</v>
      </c>
      <c r="C5320">
        <v>10</v>
      </c>
      <c r="D5320">
        <v>2018</v>
      </c>
      <c r="E5320" t="s">
        <v>2205</v>
      </c>
      <c r="F5320" t="s">
        <v>119</v>
      </c>
      <c r="G5320" t="s">
        <v>4538</v>
      </c>
      <c r="H5320" t="s">
        <v>60</v>
      </c>
      <c r="I5320" t="s">
        <v>15</v>
      </c>
      <c r="J5320" t="s">
        <v>2528</v>
      </c>
      <c r="K5320" t="s">
        <v>26</v>
      </c>
      <c r="L5320">
        <v>20.736000000000001</v>
      </c>
    </row>
    <row r="5321" spans="1:12" x14ac:dyDescent="0.3">
      <c r="A5321" t="s">
        <v>6405</v>
      </c>
      <c r="B5321">
        <v>2</v>
      </c>
      <c r="C5321">
        <v>10</v>
      </c>
      <c r="D5321">
        <v>2018</v>
      </c>
      <c r="E5321" t="s">
        <v>2205</v>
      </c>
      <c r="F5321" t="s">
        <v>119</v>
      </c>
      <c r="G5321" t="s">
        <v>4538</v>
      </c>
      <c r="H5321" t="s">
        <v>60</v>
      </c>
      <c r="I5321" t="s">
        <v>15</v>
      </c>
      <c r="J5321" t="s">
        <v>2968</v>
      </c>
      <c r="K5321" t="s">
        <v>26</v>
      </c>
      <c r="L5321">
        <v>27.36</v>
      </c>
    </row>
    <row r="5322" spans="1:12" x14ac:dyDescent="0.3">
      <c r="A5322" t="s">
        <v>6405</v>
      </c>
      <c r="B5322">
        <v>2</v>
      </c>
      <c r="C5322">
        <v>10</v>
      </c>
      <c r="D5322">
        <v>2018</v>
      </c>
      <c r="E5322" t="s">
        <v>2205</v>
      </c>
      <c r="F5322" t="s">
        <v>119</v>
      </c>
      <c r="G5322" t="s">
        <v>4538</v>
      </c>
      <c r="H5322" t="s">
        <v>60</v>
      </c>
      <c r="I5322" t="s">
        <v>15</v>
      </c>
      <c r="J5322" t="s">
        <v>1709</v>
      </c>
      <c r="K5322" t="s">
        <v>17</v>
      </c>
      <c r="L5322">
        <v>2314.116</v>
      </c>
    </row>
    <row r="5323" spans="1:12" x14ac:dyDescent="0.3">
      <c r="A5323" t="s">
        <v>6405</v>
      </c>
      <c r="B5323">
        <v>2</v>
      </c>
      <c r="C5323">
        <v>10</v>
      </c>
      <c r="D5323">
        <v>2018</v>
      </c>
      <c r="E5323" t="s">
        <v>2205</v>
      </c>
      <c r="F5323" t="s">
        <v>119</v>
      </c>
      <c r="G5323" t="s">
        <v>4538</v>
      </c>
      <c r="H5323" t="s">
        <v>60</v>
      </c>
      <c r="I5323" t="s">
        <v>15</v>
      </c>
      <c r="J5323" t="s">
        <v>2023</v>
      </c>
      <c r="K5323" t="s">
        <v>26</v>
      </c>
      <c r="L5323">
        <v>34.235999999999997</v>
      </c>
    </row>
    <row r="5324" spans="1:12" x14ac:dyDescent="0.3">
      <c r="A5324" t="s">
        <v>6405</v>
      </c>
      <c r="B5324">
        <v>2</v>
      </c>
      <c r="C5324">
        <v>10</v>
      </c>
      <c r="D5324">
        <v>2018</v>
      </c>
      <c r="E5324" t="s">
        <v>2205</v>
      </c>
      <c r="F5324" t="s">
        <v>119</v>
      </c>
      <c r="G5324" t="s">
        <v>4538</v>
      </c>
      <c r="H5324" t="s">
        <v>60</v>
      </c>
      <c r="I5324" t="s">
        <v>15</v>
      </c>
      <c r="J5324" t="s">
        <v>2617</v>
      </c>
      <c r="K5324" t="s">
        <v>17</v>
      </c>
      <c r="L5324">
        <v>19.760000000000002</v>
      </c>
    </row>
    <row r="5325" spans="1:12" x14ac:dyDescent="0.3">
      <c r="A5325" t="s">
        <v>6406</v>
      </c>
      <c r="B5325">
        <v>18</v>
      </c>
      <c r="C5325">
        <v>9</v>
      </c>
      <c r="D5325">
        <v>2018</v>
      </c>
      <c r="E5325" t="s">
        <v>143</v>
      </c>
      <c r="F5325" t="s">
        <v>12</v>
      </c>
      <c r="G5325" t="s">
        <v>4172</v>
      </c>
      <c r="H5325" t="s">
        <v>14</v>
      </c>
      <c r="I5325" t="s">
        <v>61</v>
      </c>
      <c r="J5325" t="s">
        <v>668</v>
      </c>
      <c r="K5325" t="s">
        <v>26</v>
      </c>
      <c r="L5325">
        <v>15.96</v>
      </c>
    </row>
    <row r="5326" spans="1:12" x14ac:dyDescent="0.3">
      <c r="A5326" t="s">
        <v>6407</v>
      </c>
      <c r="B5326">
        <v>4</v>
      </c>
      <c r="C5326">
        <v>12</v>
      </c>
      <c r="D5326">
        <v>2016</v>
      </c>
      <c r="E5326" t="s">
        <v>1400</v>
      </c>
      <c r="F5326" t="s">
        <v>30</v>
      </c>
      <c r="G5326" t="s">
        <v>2222</v>
      </c>
      <c r="H5326" t="s">
        <v>14</v>
      </c>
      <c r="I5326" t="s">
        <v>24</v>
      </c>
      <c r="J5326" t="s">
        <v>3599</v>
      </c>
      <c r="K5326" t="s">
        <v>26</v>
      </c>
      <c r="L5326">
        <v>16.899999999999999</v>
      </c>
    </row>
    <row r="5327" spans="1:12" x14ac:dyDescent="0.3">
      <c r="A5327" t="s">
        <v>6407</v>
      </c>
      <c r="B5327">
        <v>4</v>
      </c>
      <c r="C5327">
        <v>12</v>
      </c>
      <c r="D5327">
        <v>2016</v>
      </c>
      <c r="E5327" t="s">
        <v>1400</v>
      </c>
      <c r="F5327" t="s">
        <v>30</v>
      </c>
      <c r="G5327" t="s">
        <v>2222</v>
      </c>
      <c r="H5327" t="s">
        <v>14</v>
      </c>
      <c r="I5327" t="s">
        <v>24</v>
      </c>
      <c r="J5327" t="s">
        <v>2997</v>
      </c>
      <c r="K5327" t="s">
        <v>17</v>
      </c>
      <c r="L5327">
        <v>25.08</v>
      </c>
    </row>
    <row r="5328" spans="1:12" x14ac:dyDescent="0.3">
      <c r="A5328" t="s">
        <v>6408</v>
      </c>
      <c r="B5328">
        <v>17</v>
      </c>
      <c r="C5328">
        <v>1</v>
      </c>
      <c r="D5328">
        <v>2016</v>
      </c>
      <c r="E5328" t="s">
        <v>6409</v>
      </c>
      <c r="F5328" t="s">
        <v>30</v>
      </c>
      <c r="G5328" t="s">
        <v>4112</v>
      </c>
      <c r="H5328" t="s">
        <v>23</v>
      </c>
      <c r="I5328" t="s">
        <v>90</v>
      </c>
      <c r="J5328" t="s">
        <v>4473</v>
      </c>
      <c r="K5328" t="s">
        <v>26</v>
      </c>
      <c r="L5328">
        <v>6.68</v>
      </c>
    </row>
    <row r="5329" spans="1:12" x14ac:dyDescent="0.3">
      <c r="A5329" t="s">
        <v>6410</v>
      </c>
      <c r="B5329">
        <v>6</v>
      </c>
      <c r="C5329">
        <v>1</v>
      </c>
      <c r="D5329">
        <v>2015</v>
      </c>
      <c r="E5329" t="s">
        <v>1741</v>
      </c>
      <c r="F5329" t="s">
        <v>12</v>
      </c>
      <c r="G5329" t="s">
        <v>5392</v>
      </c>
      <c r="H5329" t="s">
        <v>14</v>
      </c>
      <c r="I5329" t="s">
        <v>24</v>
      </c>
      <c r="J5329" t="s">
        <v>1450</v>
      </c>
      <c r="K5329" t="s">
        <v>26</v>
      </c>
      <c r="L5329">
        <v>19.440000000000001</v>
      </c>
    </row>
    <row r="5330" spans="1:12" x14ac:dyDescent="0.3">
      <c r="A5330" t="s">
        <v>6411</v>
      </c>
      <c r="B5330">
        <v>5</v>
      </c>
      <c r="C5330">
        <v>3</v>
      </c>
      <c r="D5330">
        <v>2016</v>
      </c>
      <c r="E5330" t="s">
        <v>4037</v>
      </c>
      <c r="F5330" t="s">
        <v>30</v>
      </c>
      <c r="G5330" t="s">
        <v>990</v>
      </c>
      <c r="H5330" t="s">
        <v>14</v>
      </c>
      <c r="I5330" t="s">
        <v>61</v>
      </c>
      <c r="J5330" t="s">
        <v>1189</v>
      </c>
      <c r="K5330" t="s">
        <v>41</v>
      </c>
      <c r="L5330">
        <v>31.92</v>
      </c>
    </row>
    <row r="5331" spans="1:12" x14ac:dyDescent="0.3">
      <c r="A5331" t="s">
        <v>6412</v>
      </c>
      <c r="B5331">
        <v>25</v>
      </c>
      <c r="C5331">
        <v>12</v>
      </c>
      <c r="D5331">
        <v>2017</v>
      </c>
      <c r="E5331" t="s">
        <v>2648</v>
      </c>
      <c r="F5331" t="s">
        <v>12</v>
      </c>
      <c r="G5331" t="s">
        <v>2380</v>
      </c>
      <c r="H5331" t="s">
        <v>14</v>
      </c>
      <c r="I5331" t="s">
        <v>90</v>
      </c>
      <c r="J5331" t="s">
        <v>855</v>
      </c>
      <c r="K5331" t="s">
        <v>26</v>
      </c>
      <c r="L5331">
        <v>33.567999999999998</v>
      </c>
    </row>
    <row r="5332" spans="1:12" x14ac:dyDescent="0.3">
      <c r="A5332" t="s">
        <v>6413</v>
      </c>
      <c r="B5332">
        <v>4</v>
      </c>
      <c r="C5332">
        <v>9</v>
      </c>
      <c r="D5332">
        <v>2017</v>
      </c>
      <c r="E5332" t="s">
        <v>1015</v>
      </c>
      <c r="F5332" t="s">
        <v>30</v>
      </c>
      <c r="G5332" t="s">
        <v>4144</v>
      </c>
      <c r="H5332" t="s">
        <v>14</v>
      </c>
      <c r="I5332" t="s">
        <v>90</v>
      </c>
      <c r="J5332" t="s">
        <v>3933</v>
      </c>
      <c r="K5332" t="s">
        <v>17</v>
      </c>
      <c r="L5332">
        <v>63.94</v>
      </c>
    </row>
    <row r="5333" spans="1:12" x14ac:dyDescent="0.3">
      <c r="A5333" t="s">
        <v>6413</v>
      </c>
      <c r="B5333">
        <v>4</v>
      </c>
      <c r="C5333">
        <v>9</v>
      </c>
      <c r="D5333">
        <v>2017</v>
      </c>
      <c r="E5333" t="s">
        <v>1015</v>
      </c>
      <c r="F5333" t="s">
        <v>30</v>
      </c>
      <c r="G5333" t="s">
        <v>4144</v>
      </c>
      <c r="H5333" t="s">
        <v>14</v>
      </c>
      <c r="I5333" t="s">
        <v>90</v>
      </c>
      <c r="J5333" t="s">
        <v>185</v>
      </c>
      <c r="K5333" t="s">
        <v>26</v>
      </c>
      <c r="L5333">
        <v>60.6</v>
      </c>
    </row>
    <row r="5334" spans="1:12" x14ac:dyDescent="0.3">
      <c r="A5334" t="s">
        <v>6413</v>
      </c>
      <c r="B5334">
        <v>4</v>
      </c>
      <c r="C5334">
        <v>9</v>
      </c>
      <c r="D5334">
        <v>2017</v>
      </c>
      <c r="E5334" t="s">
        <v>1015</v>
      </c>
      <c r="F5334" t="s">
        <v>30</v>
      </c>
      <c r="G5334" t="s">
        <v>4144</v>
      </c>
      <c r="H5334" t="s">
        <v>14</v>
      </c>
      <c r="I5334" t="s">
        <v>90</v>
      </c>
      <c r="J5334" t="s">
        <v>1945</v>
      </c>
      <c r="K5334" t="s">
        <v>26</v>
      </c>
      <c r="L5334">
        <v>22.72</v>
      </c>
    </row>
    <row r="5335" spans="1:12" x14ac:dyDescent="0.3">
      <c r="A5335" t="s">
        <v>6414</v>
      </c>
      <c r="B5335">
        <v>26</v>
      </c>
      <c r="C5335">
        <v>8</v>
      </c>
      <c r="D5335">
        <v>2015</v>
      </c>
      <c r="E5335" t="s">
        <v>75</v>
      </c>
      <c r="F5335" t="s">
        <v>30</v>
      </c>
      <c r="G5335" t="s">
        <v>281</v>
      </c>
      <c r="H5335" t="s">
        <v>14</v>
      </c>
      <c r="I5335" t="s">
        <v>90</v>
      </c>
      <c r="J5335" t="s">
        <v>5275</v>
      </c>
      <c r="K5335" t="s">
        <v>17</v>
      </c>
      <c r="L5335">
        <v>10.68</v>
      </c>
    </row>
    <row r="5336" spans="1:12" x14ac:dyDescent="0.3">
      <c r="A5336" t="s">
        <v>6414</v>
      </c>
      <c r="B5336">
        <v>26</v>
      </c>
      <c r="C5336">
        <v>8</v>
      </c>
      <c r="D5336">
        <v>2015</v>
      </c>
      <c r="E5336" t="s">
        <v>75</v>
      </c>
      <c r="F5336" t="s">
        <v>30</v>
      </c>
      <c r="G5336" t="s">
        <v>281</v>
      </c>
      <c r="H5336" t="s">
        <v>14</v>
      </c>
      <c r="I5336" t="s">
        <v>90</v>
      </c>
      <c r="J5336" t="s">
        <v>3721</v>
      </c>
      <c r="K5336" t="s">
        <v>26</v>
      </c>
      <c r="L5336">
        <v>17.34</v>
      </c>
    </row>
    <row r="5337" spans="1:12" x14ac:dyDescent="0.3">
      <c r="A5337" t="s">
        <v>6414</v>
      </c>
      <c r="B5337">
        <v>26</v>
      </c>
      <c r="C5337">
        <v>8</v>
      </c>
      <c r="D5337">
        <v>2015</v>
      </c>
      <c r="E5337" t="s">
        <v>75</v>
      </c>
      <c r="F5337" t="s">
        <v>30</v>
      </c>
      <c r="G5337" t="s">
        <v>281</v>
      </c>
      <c r="H5337" t="s">
        <v>14</v>
      </c>
      <c r="I5337" t="s">
        <v>90</v>
      </c>
      <c r="J5337" t="s">
        <v>2756</v>
      </c>
      <c r="K5337" t="s">
        <v>26</v>
      </c>
      <c r="L5337">
        <v>3.38</v>
      </c>
    </row>
    <row r="5338" spans="1:12" x14ac:dyDescent="0.3">
      <c r="A5338" t="s">
        <v>6415</v>
      </c>
      <c r="B5338">
        <v>21</v>
      </c>
      <c r="C5338">
        <v>5</v>
      </c>
      <c r="D5338">
        <v>2016</v>
      </c>
      <c r="E5338" t="s">
        <v>2708</v>
      </c>
      <c r="F5338" t="s">
        <v>30</v>
      </c>
      <c r="G5338" t="s">
        <v>3570</v>
      </c>
      <c r="H5338" t="s">
        <v>23</v>
      </c>
      <c r="I5338" t="s">
        <v>24</v>
      </c>
      <c r="J5338" t="s">
        <v>1944</v>
      </c>
      <c r="K5338" t="s">
        <v>26</v>
      </c>
      <c r="L5338">
        <v>26.975999999999999</v>
      </c>
    </row>
    <row r="5339" spans="1:12" x14ac:dyDescent="0.3">
      <c r="A5339" t="s">
        <v>6416</v>
      </c>
      <c r="B5339">
        <v>16</v>
      </c>
      <c r="C5339">
        <v>10</v>
      </c>
      <c r="D5339">
        <v>2018</v>
      </c>
      <c r="E5339" t="s">
        <v>1301</v>
      </c>
      <c r="F5339" t="s">
        <v>30</v>
      </c>
      <c r="G5339" t="s">
        <v>1988</v>
      </c>
      <c r="H5339" t="s">
        <v>23</v>
      </c>
      <c r="I5339" t="s">
        <v>24</v>
      </c>
      <c r="J5339" t="s">
        <v>4422</v>
      </c>
      <c r="K5339" t="s">
        <v>26</v>
      </c>
      <c r="L5339">
        <v>307.77600000000001</v>
      </c>
    </row>
    <row r="5340" spans="1:12" x14ac:dyDescent="0.3">
      <c r="A5340" t="s">
        <v>6417</v>
      </c>
      <c r="B5340">
        <v>9</v>
      </c>
      <c r="C5340">
        <v>11</v>
      </c>
      <c r="D5340">
        <v>2016</v>
      </c>
      <c r="E5340" t="s">
        <v>3643</v>
      </c>
      <c r="F5340" t="s">
        <v>12</v>
      </c>
      <c r="G5340" t="s">
        <v>1437</v>
      </c>
      <c r="H5340" t="s">
        <v>14</v>
      </c>
      <c r="I5340" t="s">
        <v>90</v>
      </c>
      <c r="J5340" t="s">
        <v>3565</v>
      </c>
      <c r="K5340" t="s">
        <v>26</v>
      </c>
      <c r="L5340">
        <v>244.55</v>
      </c>
    </row>
    <row r="5341" spans="1:12" x14ac:dyDescent="0.3">
      <c r="A5341" t="s">
        <v>6417</v>
      </c>
      <c r="B5341">
        <v>9</v>
      </c>
      <c r="C5341">
        <v>11</v>
      </c>
      <c r="D5341">
        <v>2016</v>
      </c>
      <c r="E5341" t="s">
        <v>3643</v>
      </c>
      <c r="F5341" t="s">
        <v>12</v>
      </c>
      <c r="G5341" t="s">
        <v>1437</v>
      </c>
      <c r="H5341" t="s">
        <v>14</v>
      </c>
      <c r="I5341" t="s">
        <v>90</v>
      </c>
      <c r="J5341" t="s">
        <v>108</v>
      </c>
      <c r="K5341" t="s">
        <v>26</v>
      </c>
      <c r="L5341">
        <v>12.24</v>
      </c>
    </row>
    <row r="5342" spans="1:12" x14ac:dyDescent="0.3">
      <c r="A5342" t="s">
        <v>6417</v>
      </c>
      <c r="B5342">
        <v>9</v>
      </c>
      <c r="C5342">
        <v>11</v>
      </c>
      <c r="D5342">
        <v>2016</v>
      </c>
      <c r="E5342" t="s">
        <v>3643</v>
      </c>
      <c r="F5342" t="s">
        <v>12</v>
      </c>
      <c r="G5342" t="s">
        <v>1437</v>
      </c>
      <c r="H5342" t="s">
        <v>14</v>
      </c>
      <c r="I5342" t="s">
        <v>90</v>
      </c>
      <c r="J5342" t="s">
        <v>6044</v>
      </c>
      <c r="K5342" t="s">
        <v>41</v>
      </c>
      <c r="L5342">
        <v>13.98</v>
      </c>
    </row>
    <row r="5343" spans="1:12" x14ac:dyDescent="0.3">
      <c r="A5343" t="s">
        <v>6417</v>
      </c>
      <c r="B5343">
        <v>9</v>
      </c>
      <c r="C5343">
        <v>11</v>
      </c>
      <c r="D5343">
        <v>2016</v>
      </c>
      <c r="E5343" t="s">
        <v>3643</v>
      </c>
      <c r="F5343" t="s">
        <v>12</v>
      </c>
      <c r="G5343" t="s">
        <v>1437</v>
      </c>
      <c r="H5343" t="s">
        <v>14</v>
      </c>
      <c r="I5343" t="s">
        <v>90</v>
      </c>
      <c r="J5343" t="s">
        <v>4157</v>
      </c>
      <c r="K5343" t="s">
        <v>41</v>
      </c>
      <c r="L5343">
        <v>899.95</v>
      </c>
    </row>
    <row r="5344" spans="1:12" x14ac:dyDescent="0.3">
      <c r="A5344" t="s">
        <v>6418</v>
      </c>
      <c r="B5344">
        <v>21</v>
      </c>
      <c r="C5344">
        <v>11</v>
      </c>
      <c r="D5344">
        <v>2015</v>
      </c>
      <c r="E5344" t="s">
        <v>3020</v>
      </c>
      <c r="F5344" t="s">
        <v>30</v>
      </c>
      <c r="G5344" t="s">
        <v>6419</v>
      </c>
      <c r="H5344" t="s">
        <v>23</v>
      </c>
      <c r="I5344" t="s">
        <v>61</v>
      </c>
      <c r="J5344" t="s">
        <v>108</v>
      </c>
      <c r="K5344" t="s">
        <v>26</v>
      </c>
      <c r="L5344">
        <v>1.6319999999999999</v>
      </c>
    </row>
    <row r="5345" spans="1:12" x14ac:dyDescent="0.3">
      <c r="A5345" t="s">
        <v>6418</v>
      </c>
      <c r="B5345">
        <v>21</v>
      </c>
      <c r="C5345">
        <v>11</v>
      </c>
      <c r="D5345">
        <v>2015</v>
      </c>
      <c r="E5345" t="s">
        <v>3020</v>
      </c>
      <c r="F5345" t="s">
        <v>30</v>
      </c>
      <c r="G5345" t="s">
        <v>6419</v>
      </c>
      <c r="H5345" t="s">
        <v>23</v>
      </c>
      <c r="I5345" t="s">
        <v>61</v>
      </c>
      <c r="J5345" t="s">
        <v>3284</v>
      </c>
      <c r="K5345" t="s">
        <v>41</v>
      </c>
      <c r="L5345">
        <v>267.95999999999998</v>
      </c>
    </row>
    <row r="5346" spans="1:12" x14ac:dyDescent="0.3">
      <c r="A5346" t="s">
        <v>6420</v>
      </c>
      <c r="B5346">
        <v>11</v>
      </c>
      <c r="C5346">
        <v>10</v>
      </c>
      <c r="D5346">
        <v>2016</v>
      </c>
      <c r="E5346" t="s">
        <v>1948</v>
      </c>
      <c r="F5346" t="s">
        <v>12</v>
      </c>
      <c r="G5346" t="s">
        <v>804</v>
      </c>
      <c r="H5346" t="s">
        <v>14</v>
      </c>
      <c r="I5346" t="s">
        <v>90</v>
      </c>
      <c r="J5346" t="s">
        <v>4302</v>
      </c>
      <c r="K5346" t="s">
        <v>41</v>
      </c>
      <c r="L5346">
        <v>31.95</v>
      </c>
    </row>
    <row r="5347" spans="1:12" x14ac:dyDescent="0.3">
      <c r="A5347" t="s">
        <v>6421</v>
      </c>
      <c r="B5347">
        <v>21</v>
      </c>
      <c r="C5347">
        <v>3</v>
      </c>
      <c r="D5347">
        <v>2018</v>
      </c>
      <c r="E5347" t="s">
        <v>1617</v>
      </c>
      <c r="F5347" t="s">
        <v>12</v>
      </c>
      <c r="G5347" t="s">
        <v>365</v>
      </c>
      <c r="H5347" t="s">
        <v>14</v>
      </c>
      <c r="I5347" t="s">
        <v>24</v>
      </c>
      <c r="J5347" t="s">
        <v>727</v>
      </c>
      <c r="K5347" t="s">
        <v>26</v>
      </c>
      <c r="L5347">
        <v>725.84</v>
      </c>
    </row>
    <row r="5348" spans="1:12" x14ac:dyDescent="0.3">
      <c r="A5348" t="s">
        <v>6421</v>
      </c>
      <c r="B5348">
        <v>21</v>
      </c>
      <c r="C5348">
        <v>3</v>
      </c>
      <c r="D5348">
        <v>2018</v>
      </c>
      <c r="E5348" t="s">
        <v>1617</v>
      </c>
      <c r="F5348" t="s">
        <v>12</v>
      </c>
      <c r="G5348" t="s">
        <v>365</v>
      </c>
      <c r="H5348" t="s">
        <v>14</v>
      </c>
      <c r="I5348" t="s">
        <v>24</v>
      </c>
      <c r="J5348" t="s">
        <v>346</v>
      </c>
      <c r="K5348" t="s">
        <v>26</v>
      </c>
      <c r="L5348">
        <v>10.896000000000001</v>
      </c>
    </row>
    <row r="5349" spans="1:12" x14ac:dyDescent="0.3">
      <c r="A5349" t="s">
        <v>6421</v>
      </c>
      <c r="B5349">
        <v>21</v>
      </c>
      <c r="C5349">
        <v>3</v>
      </c>
      <c r="D5349">
        <v>2018</v>
      </c>
      <c r="E5349" t="s">
        <v>1617</v>
      </c>
      <c r="F5349" t="s">
        <v>12</v>
      </c>
      <c r="G5349" t="s">
        <v>365</v>
      </c>
      <c r="H5349" t="s">
        <v>14</v>
      </c>
      <c r="I5349" t="s">
        <v>24</v>
      </c>
      <c r="J5349" t="s">
        <v>2587</v>
      </c>
      <c r="K5349" t="s">
        <v>26</v>
      </c>
      <c r="L5349">
        <v>8.5440000000000005</v>
      </c>
    </row>
    <row r="5350" spans="1:12" x14ac:dyDescent="0.3">
      <c r="A5350" t="s">
        <v>6422</v>
      </c>
      <c r="B5350">
        <v>4</v>
      </c>
      <c r="C5350">
        <v>1</v>
      </c>
      <c r="D5350">
        <v>2016</v>
      </c>
      <c r="E5350" t="s">
        <v>3296</v>
      </c>
      <c r="F5350" t="s">
        <v>30</v>
      </c>
      <c r="G5350" t="s">
        <v>1791</v>
      </c>
      <c r="H5350" t="s">
        <v>23</v>
      </c>
      <c r="I5350" t="s">
        <v>61</v>
      </c>
      <c r="J5350" t="s">
        <v>2449</v>
      </c>
      <c r="K5350" t="s">
        <v>26</v>
      </c>
      <c r="L5350">
        <v>32.340000000000003</v>
      </c>
    </row>
    <row r="5351" spans="1:12" x14ac:dyDescent="0.3">
      <c r="A5351" t="s">
        <v>6422</v>
      </c>
      <c r="B5351">
        <v>4</v>
      </c>
      <c r="C5351">
        <v>1</v>
      </c>
      <c r="D5351">
        <v>2016</v>
      </c>
      <c r="E5351" t="s">
        <v>3296</v>
      </c>
      <c r="F5351" t="s">
        <v>30</v>
      </c>
      <c r="G5351" t="s">
        <v>1791</v>
      </c>
      <c r="H5351" t="s">
        <v>23</v>
      </c>
      <c r="I5351" t="s">
        <v>61</v>
      </c>
      <c r="J5351" t="s">
        <v>668</v>
      </c>
      <c r="K5351" t="s">
        <v>26</v>
      </c>
      <c r="L5351">
        <v>39.9</v>
      </c>
    </row>
    <row r="5352" spans="1:12" x14ac:dyDescent="0.3">
      <c r="A5352" t="s">
        <v>6423</v>
      </c>
      <c r="B5352">
        <v>9</v>
      </c>
      <c r="C5352">
        <v>12</v>
      </c>
      <c r="D5352">
        <v>2018</v>
      </c>
      <c r="E5352" t="s">
        <v>4736</v>
      </c>
      <c r="F5352" t="s">
        <v>30</v>
      </c>
      <c r="G5352" t="s">
        <v>160</v>
      </c>
      <c r="H5352" t="s">
        <v>14</v>
      </c>
      <c r="I5352" t="s">
        <v>61</v>
      </c>
      <c r="J5352" t="s">
        <v>1970</v>
      </c>
      <c r="K5352" t="s">
        <v>26</v>
      </c>
      <c r="L5352">
        <v>143.85599999999999</v>
      </c>
    </row>
    <row r="5353" spans="1:12" x14ac:dyDescent="0.3">
      <c r="A5353" t="s">
        <v>6424</v>
      </c>
      <c r="B5353">
        <v>6</v>
      </c>
      <c r="C5353">
        <v>9</v>
      </c>
      <c r="D5353">
        <v>2017</v>
      </c>
      <c r="E5353" t="s">
        <v>807</v>
      </c>
      <c r="F5353" t="s">
        <v>30</v>
      </c>
      <c r="G5353" t="s">
        <v>1765</v>
      </c>
      <c r="H5353" t="s">
        <v>23</v>
      </c>
      <c r="I5353" t="s">
        <v>61</v>
      </c>
      <c r="J5353" t="s">
        <v>4441</v>
      </c>
      <c r="K5353" t="s">
        <v>26</v>
      </c>
      <c r="L5353">
        <v>41.92</v>
      </c>
    </row>
    <row r="5354" spans="1:12" x14ac:dyDescent="0.3">
      <c r="A5354" t="s">
        <v>6424</v>
      </c>
      <c r="B5354">
        <v>6</v>
      </c>
      <c r="C5354">
        <v>9</v>
      </c>
      <c r="D5354">
        <v>2017</v>
      </c>
      <c r="E5354" t="s">
        <v>807</v>
      </c>
      <c r="F5354" t="s">
        <v>30</v>
      </c>
      <c r="G5354" t="s">
        <v>1765</v>
      </c>
      <c r="H5354" t="s">
        <v>23</v>
      </c>
      <c r="I5354" t="s">
        <v>61</v>
      </c>
      <c r="J5354" t="s">
        <v>176</v>
      </c>
      <c r="K5354" t="s">
        <v>41</v>
      </c>
      <c r="L5354">
        <v>329.584</v>
      </c>
    </row>
    <row r="5355" spans="1:12" x14ac:dyDescent="0.3">
      <c r="A5355" t="s">
        <v>6425</v>
      </c>
      <c r="B5355">
        <v>3</v>
      </c>
      <c r="C5355">
        <v>9</v>
      </c>
      <c r="D5355">
        <v>2017</v>
      </c>
      <c r="E5355" t="s">
        <v>301</v>
      </c>
      <c r="F5355" t="s">
        <v>119</v>
      </c>
      <c r="G5355" t="s">
        <v>2420</v>
      </c>
      <c r="H5355" t="s">
        <v>23</v>
      </c>
      <c r="I5355" t="s">
        <v>15</v>
      </c>
      <c r="J5355" t="s">
        <v>1831</v>
      </c>
      <c r="K5355" t="s">
        <v>26</v>
      </c>
      <c r="L5355">
        <v>87.28</v>
      </c>
    </row>
    <row r="5356" spans="1:12" x14ac:dyDescent="0.3">
      <c r="A5356" t="s">
        <v>6426</v>
      </c>
      <c r="B5356">
        <v>13</v>
      </c>
      <c r="C5356">
        <v>5</v>
      </c>
      <c r="D5356">
        <v>2015</v>
      </c>
      <c r="E5356" t="s">
        <v>5625</v>
      </c>
      <c r="F5356" t="s">
        <v>30</v>
      </c>
      <c r="G5356" t="s">
        <v>4940</v>
      </c>
      <c r="H5356" t="s">
        <v>23</v>
      </c>
      <c r="I5356" t="s">
        <v>24</v>
      </c>
      <c r="J5356" t="s">
        <v>4204</v>
      </c>
      <c r="K5356" t="s">
        <v>17</v>
      </c>
      <c r="L5356">
        <v>279.45600000000002</v>
      </c>
    </row>
    <row r="5357" spans="1:12" x14ac:dyDescent="0.3">
      <c r="A5357" t="s">
        <v>6426</v>
      </c>
      <c r="B5357">
        <v>13</v>
      </c>
      <c r="C5357">
        <v>5</v>
      </c>
      <c r="D5357">
        <v>2015</v>
      </c>
      <c r="E5357" t="s">
        <v>5625</v>
      </c>
      <c r="F5357" t="s">
        <v>30</v>
      </c>
      <c r="G5357" t="s">
        <v>4940</v>
      </c>
      <c r="H5357" t="s">
        <v>23</v>
      </c>
      <c r="I5357" t="s">
        <v>24</v>
      </c>
      <c r="J5357" t="s">
        <v>6427</v>
      </c>
      <c r="K5357" t="s">
        <v>26</v>
      </c>
      <c r="L5357">
        <v>8</v>
      </c>
    </row>
    <row r="5358" spans="1:12" x14ac:dyDescent="0.3">
      <c r="A5358" t="s">
        <v>6428</v>
      </c>
      <c r="B5358">
        <v>29</v>
      </c>
      <c r="C5358">
        <v>9</v>
      </c>
      <c r="D5358">
        <v>2017</v>
      </c>
      <c r="E5358" t="s">
        <v>2060</v>
      </c>
      <c r="F5358" t="s">
        <v>30</v>
      </c>
      <c r="G5358" t="s">
        <v>3060</v>
      </c>
      <c r="H5358" t="s">
        <v>14</v>
      </c>
      <c r="I5358" t="s">
        <v>24</v>
      </c>
      <c r="J5358" t="s">
        <v>3988</v>
      </c>
      <c r="K5358" t="s">
        <v>26</v>
      </c>
      <c r="L5358">
        <v>27.24</v>
      </c>
    </row>
    <row r="5359" spans="1:12" x14ac:dyDescent="0.3">
      <c r="A5359" t="s">
        <v>6429</v>
      </c>
      <c r="B5359">
        <v>5</v>
      </c>
      <c r="C5359">
        <v>8</v>
      </c>
      <c r="D5359">
        <v>2015</v>
      </c>
      <c r="E5359" t="s">
        <v>2615</v>
      </c>
      <c r="F5359" t="s">
        <v>30</v>
      </c>
      <c r="G5359" t="s">
        <v>1233</v>
      </c>
      <c r="H5359" t="s">
        <v>14</v>
      </c>
      <c r="I5359" t="s">
        <v>24</v>
      </c>
      <c r="J5359" t="s">
        <v>2852</v>
      </c>
      <c r="K5359" t="s">
        <v>41</v>
      </c>
      <c r="L5359">
        <v>16.36</v>
      </c>
    </row>
    <row r="5360" spans="1:12" x14ac:dyDescent="0.3">
      <c r="A5360" t="s">
        <v>6429</v>
      </c>
      <c r="B5360">
        <v>5</v>
      </c>
      <c r="C5360">
        <v>8</v>
      </c>
      <c r="D5360">
        <v>2015</v>
      </c>
      <c r="E5360" t="s">
        <v>2615</v>
      </c>
      <c r="F5360" t="s">
        <v>30</v>
      </c>
      <c r="G5360" t="s">
        <v>1233</v>
      </c>
      <c r="H5360" t="s">
        <v>14</v>
      </c>
      <c r="I5360" t="s">
        <v>24</v>
      </c>
      <c r="J5360" t="s">
        <v>5224</v>
      </c>
      <c r="K5360" t="s">
        <v>26</v>
      </c>
      <c r="L5360">
        <v>15.78</v>
      </c>
    </row>
    <row r="5361" spans="1:12" x14ac:dyDescent="0.3">
      <c r="A5361" t="s">
        <v>6429</v>
      </c>
      <c r="B5361">
        <v>5</v>
      </c>
      <c r="C5361">
        <v>8</v>
      </c>
      <c r="D5361">
        <v>2015</v>
      </c>
      <c r="E5361" t="s">
        <v>2615</v>
      </c>
      <c r="F5361" t="s">
        <v>30</v>
      </c>
      <c r="G5361" t="s">
        <v>1233</v>
      </c>
      <c r="H5361" t="s">
        <v>14</v>
      </c>
      <c r="I5361" t="s">
        <v>24</v>
      </c>
      <c r="J5361" t="s">
        <v>3828</v>
      </c>
      <c r="K5361" t="s">
        <v>26</v>
      </c>
      <c r="L5361">
        <v>45.98</v>
      </c>
    </row>
    <row r="5362" spans="1:12" x14ac:dyDescent="0.3">
      <c r="A5362" t="s">
        <v>6430</v>
      </c>
      <c r="B5362">
        <v>14</v>
      </c>
      <c r="C5362">
        <v>4</v>
      </c>
      <c r="D5362">
        <v>2018</v>
      </c>
      <c r="E5362" t="s">
        <v>3561</v>
      </c>
      <c r="F5362" t="s">
        <v>30</v>
      </c>
      <c r="G5362" t="s">
        <v>392</v>
      </c>
      <c r="H5362" t="s">
        <v>23</v>
      </c>
      <c r="I5362" t="s">
        <v>15</v>
      </c>
      <c r="J5362" t="s">
        <v>2723</v>
      </c>
      <c r="K5362" t="s">
        <v>17</v>
      </c>
      <c r="L5362">
        <v>198.27199999999999</v>
      </c>
    </row>
    <row r="5363" spans="1:12" x14ac:dyDescent="0.3">
      <c r="A5363" t="s">
        <v>6431</v>
      </c>
      <c r="B5363">
        <v>9</v>
      </c>
      <c r="C5363">
        <v>6</v>
      </c>
      <c r="D5363">
        <v>2018</v>
      </c>
      <c r="E5363" t="s">
        <v>1210</v>
      </c>
      <c r="F5363" t="s">
        <v>119</v>
      </c>
      <c r="G5363" t="s">
        <v>3556</v>
      </c>
      <c r="H5363" t="s">
        <v>23</v>
      </c>
      <c r="I5363" t="s">
        <v>61</v>
      </c>
      <c r="J5363" t="s">
        <v>2153</v>
      </c>
      <c r="K5363" t="s">
        <v>26</v>
      </c>
      <c r="L5363">
        <v>720.76</v>
      </c>
    </row>
    <row r="5364" spans="1:12" x14ac:dyDescent="0.3">
      <c r="A5364" t="s">
        <v>6432</v>
      </c>
      <c r="B5364">
        <v>29</v>
      </c>
      <c r="C5364">
        <v>12</v>
      </c>
      <c r="D5364">
        <v>2017</v>
      </c>
      <c r="E5364" t="s">
        <v>2798</v>
      </c>
      <c r="F5364" t="s">
        <v>30</v>
      </c>
      <c r="G5364" t="s">
        <v>1854</v>
      </c>
      <c r="H5364" t="s">
        <v>14</v>
      </c>
      <c r="I5364" t="s">
        <v>61</v>
      </c>
      <c r="J5364" t="s">
        <v>5063</v>
      </c>
      <c r="K5364" t="s">
        <v>17</v>
      </c>
      <c r="L5364">
        <v>70.56</v>
      </c>
    </row>
    <row r="5365" spans="1:12" x14ac:dyDescent="0.3">
      <c r="A5365" t="s">
        <v>6432</v>
      </c>
      <c r="B5365">
        <v>29</v>
      </c>
      <c r="C5365">
        <v>12</v>
      </c>
      <c r="D5365">
        <v>2017</v>
      </c>
      <c r="E5365" t="s">
        <v>2798</v>
      </c>
      <c r="F5365" t="s">
        <v>30</v>
      </c>
      <c r="G5365" t="s">
        <v>1854</v>
      </c>
      <c r="H5365" t="s">
        <v>14</v>
      </c>
      <c r="I5365" t="s">
        <v>61</v>
      </c>
      <c r="J5365" t="s">
        <v>4277</v>
      </c>
      <c r="K5365" t="s">
        <v>26</v>
      </c>
      <c r="L5365">
        <v>81.96</v>
      </c>
    </row>
    <row r="5366" spans="1:12" x14ac:dyDescent="0.3">
      <c r="A5366" t="s">
        <v>6433</v>
      </c>
      <c r="B5366">
        <v>18</v>
      </c>
      <c r="C5366">
        <v>1</v>
      </c>
      <c r="D5366">
        <v>2015</v>
      </c>
      <c r="E5366" t="s">
        <v>6434</v>
      </c>
      <c r="F5366" t="s">
        <v>12</v>
      </c>
      <c r="G5366" t="s">
        <v>4967</v>
      </c>
      <c r="H5366" t="s">
        <v>23</v>
      </c>
      <c r="I5366" t="s">
        <v>24</v>
      </c>
      <c r="J5366" t="s">
        <v>3924</v>
      </c>
      <c r="K5366" t="s">
        <v>26</v>
      </c>
      <c r="L5366">
        <v>64.864000000000004</v>
      </c>
    </row>
    <row r="5367" spans="1:12" x14ac:dyDescent="0.3">
      <c r="A5367" t="s">
        <v>6435</v>
      </c>
      <c r="B5367">
        <v>20</v>
      </c>
      <c r="C5367">
        <v>11</v>
      </c>
      <c r="D5367">
        <v>2017</v>
      </c>
      <c r="E5367" t="s">
        <v>457</v>
      </c>
      <c r="F5367" t="s">
        <v>30</v>
      </c>
      <c r="G5367" t="s">
        <v>3638</v>
      </c>
      <c r="H5367" t="s">
        <v>14</v>
      </c>
      <c r="I5367" t="s">
        <v>61</v>
      </c>
      <c r="J5367" t="s">
        <v>2555</v>
      </c>
      <c r="K5367" t="s">
        <v>41</v>
      </c>
      <c r="L5367">
        <v>151.19200000000001</v>
      </c>
    </row>
    <row r="5368" spans="1:12" x14ac:dyDescent="0.3">
      <c r="A5368" t="s">
        <v>6436</v>
      </c>
      <c r="B5368">
        <v>10</v>
      </c>
      <c r="C5368">
        <v>6</v>
      </c>
      <c r="D5368">
        <v>2018</v>
      </c>
      <c r="E5368" t="s">
        <v>888</v>
      </c>
      <c r="F5368" t="s">
        <v>30</v>
      </c>
      <c r="G5368" t="s">
        <v>1367</v>
      </c>
      <c r="H5368" t="s">
        <v>14</v>
      </c>
      <c r="I5368" t="s">
        <v>24</v>
      </c>
      <c r="J5368" t="s">
        <v>1985</v>
      </c>
      <c r="K5368" t="s">
        <v>41</v>
      </c>
      <c r="L5368">
        <v>88.775999999999996</v>
      </c>
    </row>
    <row r="5369" spans="1:12" x14ac:dyDescent="0.3">
      <c r="A5369" t="s">
        <v>6436</v>
      </c>
      <c r="B5369">
        <v>10</v>
      </c>
      <c r="C5369">
        <v>6</v>
      </c>
      <c r="D5369">
        <v>2018</v>
      </c>
      <c r="E5369" t="s">
        <v>888</v>
      </c>
      <c r="F5369" t="s">
        <v>30</v>
      </c>
      <c r="G5369" t="s">
        <v>1367</v>
      </c>
      <c r="H5369" t="s">
        <v>14</v>
      </c>
      <c r="I5369" t="s">
        <v>24</v>
      </c>
      <c r="J5369" t="s">
        <v>770</v>
      </c>
      <c r="K5369" t="s">
        <v>26</v>
      </c>
      <c r="L5369">
        <v>11.56</v>
      </c>
    </row>
    <row r="5370" spans="1:12" x14ac:dyDescent="0.3">
      <c r="A5370" t="s">
        <v>6436</v>
      </c>
      <c r="B5370">
        <v>10</v>
      </c>
      <c r="C5370">
        <v>6</v>
      </c>
      <c r="D5370">
        <v>2018</v>
      </c>
      <c r="E5370" t="s">
        <v>888</v>
      </c>
      <c r="F5370" t="s">
        <v>30</v>
      </c>
      <c r="G5370" t="s">
        <v>1367</v>
      </c>
      <c r="H5370" t="s">
        <v>14</v>
      </c>
      <c r="I5370" t="s">
        <v>24</v>
      </c>
      <c r="J5370" t="s">
        <v>679</v>
      </c>
      <c r="K5370" t="s">
        <v>26</v>
      </c>
      <c r="L5370">
        <v>15.58</v>
      </c>
    </row>
    <row r="5371" spans="1:12" x14ac:dyDescent="0.3">
      <c r="A5371" t="s">
        <v>6437</v>
      </c>
      <c r="B5371">
        <v>10</v>
      </c>
      <c r="C5371">
        <v>9</v>
      </c>
      <c r="D5371">
        <v>2018</v>
      </c>
      <c r="E5371" t="s">
        <v>2590</v>
      </c>
      <c r="F5371" t="s">
        <v>119</v>
      </c>
      <c r="G5371" t="s">
        <v>1087</v>
      </c>
      <c r="H5371" t="s">
        <v>23</v>
      </c>
      <c r="I5371" t="s">
        <v>90</v>
      </c>
      <c r="J5371" t="s">
        <v>6438</v>
      </c>
      <c r="K5371" t="s">
        <v>26</v>
      </c>
      <c r="L5371">
        <v>85.055999999999997</v>
      </c>
    </row>
    <row r="5372" spans="1:12" x14ac:dyDescent="0.3">
      <c r="A5372" t="s">
        <v>6439</v>
      </c>
      <c r="B5372">
        <v>8</v>
      </c>
      <c r="C5372">
        <v>4</v>
      </c>
      <c r="D5372">
        <v>2018</v>
      </c>
      <c r="E5372" t="s">
        <v>646</v>
      </c>
      <c r="F5372" t="s">
        <v>30</v>
      </c>
      <c r="G5372" t="s">
        <v>2973</v>
      </c>
      <c r="H5372" t="s">
        <v>23</v>
      </c>
      <c r="I5372" t="s">
        <v>61</v>
      </c>
      <c r="J5372" t="s">
        <v>4324</v>
      </c>
      <c r="K5372" t="s">
        <v>17</v>
      </c>
      <c r="L5372">
        <v>273.95999999999998</v>
      </c>
    </row>
    <row r="5373" spans="1:12" x14ac:dyDescent="0.3">
      <c r="A5373" t="s">
        <v>6439</v>
      </c>
      <c r="B5373">
        <v>8</v>
      </c>
      <c r="C5373">
        <v>4</v>
      </c>
      <c r="D5373">
        <v>2018</v>
      </c>
      <c r="E5373" t="s">
        <v>646</v>
      </c>
      <c r="F5373" t="s">
        <v>30</v>
      </c>
      <c r="G5373" t="s">
        <v>2973</v>
      </c>
      <c r="H5373" t="s">
        <v>23</v>
      </c>
      <c r="I5373" t="s">
        <v>61</v>
      </c>
      <c r="J5373" t="s">
        <v>2181</v>
      </c>
      <c r="K5373" t="s">
        <v>17</v>
      </c>
      <c r="L5373">
        <v>306.89999999999998</v>
      </c>
    </row>
    <row r="5374" spans="1:12" x14ac:dyDescent="0.3">
      <c r="A5374" t="s">
        <v>6440</v>
      </c>
      <c r="B5374">
        <v>24</v>
      </c>
      <c r="C5374">
        <v>10</v>
      </c>
      <c r="D5374">
        <v>2016</v>
      </c>
      <c r="E5374" t="s">
        <v>3645</v>
      </c>
      <c r="F5374" t="s">
        <v>30</v>
      </c>
      <c r="G5374" t="s">
        <v>742</v>
      </c>
      <c r="H5374" t="s">
        <v>23</v>
      </c>
      <c r="I5374" t="s">
        <v>61</v>
      </c>
      <c r="J5374" t="s">
        <v>282</v>
      </c>
      <c r="K5374" t="s">
        <v>26</v>
      </c>
      <c r="L5374">
        <v>15.552</v>
      </c>
    </row>
    <row r="5375" spans="1:12" x14ac:dyDescent="0.3">
      <c r="A5375" t="s">
        <v>6440</v>
      </c>
      <c r="B5375">
        <v>24</v>
      </c>
      <c r="C5375">
        <v>10</v>
      </c>
      <c r="D5375">
        <v>2016</v>
      </c>
      <c r="E5375" t="s">
        <v>3645</v>
      </c>
      <c r="F5375" t="s">
        <v>30</v>
      </c>
      <c r="G5375" t="s">
        <v>742</v>
      </c>
      <c r="H5375" t="s">
        <v>23</v>
      </c>
      <c r="I5375" t="s">
        <v>61</v>
      </c>
      <c r="J5375" t="s">
        <v>661</v>
      </c>
      <c r="K5375" t="s">
        <v>17</v>
      </c>
      <c r="L5375">
        <v>347.36099999999999</v>
      </c>
    </row>
    <row r="5376" spans="1:12" x14ac:dyDescent="0.3">
      <c r="A5376" t="s">
        <v>6440</v>
      </c>
      <c r="B5376">
        <v>24</v>
      </c>
      <c r="C5376">
        <v>10</v>
      </c>
      <c r="D5376">
        <v>2016</v>
      </c>
      <c r="E5376" t="s">
        <v>3645</v>
      </c>
      <c r="F5376" t="s">
        <v>30</v>
      </c>
      <c r="G5376" t="s">
        <v>742</v>
      </c>
      <c r="H5376" t="s">
        <v>23</v>
      </c>
      <c r="I5376" t="s">
        <v>61</v>
      </c>
      <c r="J5376" t="s">
        <v>2309</v>
      </c>
      <c r="K5376" t="s">
        <v>26</v>
      </c>
      <c r="L5376">
        <v>10.368</v>
      </c>
    </row>
    <row r="5377" spans="1:12" x14ac:dyDescent="0.3">
      <c r="A5377" t="s">
        <v>6441</v>
      </c>
      <c r="B5377">
        <v>27</v>
      </c>
      <c r="C5377">
        <v>5</v>
      </c>
      <c r="D5377">
        <v>2018</v>
      </c>
      <c r="E5377" t="s">
        <v>6442</v>
      </c>
      <c r="F5377" t="s">
        <v>30</v>
      </c>
      <c r="G5377" t="s">
        <v>3442</v>
      </c>
      <c r="H5377" t="s">
        <v>23</v>
      </c>
      <c r="I5377" t="s">
        <v>24</v>
      </c>
      <c r="J5377" t="s">
        <v>2852</v>
      </c>
      <c r="K5377" t="s">
        <v>41</v>
      </c>
      <c r="L5377">
        <v>98.16</v>
      </c>
    </row>
    <row r="5378" spans="1:12" x14ac:dyDescent="0.3">
      <c r="A5378" t="s">
        <v>6441</v>
      </c>
      <c r="B5378">
        <v>27</v>
      </c>
      <c r="C5378">
        <v>5</v>
      </c>
      <c r="D5378">
        <v>2018</v>
      </c>
      <c r="E5378" t="s">
        <v>6442</v>
      </c>
      <c r="F5378" t="s">
        <v>30</v>
      </c>
      <c r="G5378" t="s">
        <v>3442</v>
      </c>
      <c r="H5378" t="s">
        <v>23</v>
      </c>
      <c r="I5378" t="s">
        <v>24</v>
      </c>
      <c r="J5378" t="s">
        <v>5220</v>
      </c>
      <c r="K5378" t="s">
        <v>26</v>
      </c>
      <c r="L5378">
        <v>31.44</v>
      </c>
    </row>
    <row r="5379" spans="1:12" x14ac:dyDescent="0.3">
      <c r="A5379" t="s">
        <v>6443</v>
      </c>
      <c r="B5379">
        <v>5</v>
      </c>
      <c r="C5379">
        <v>12</v>
      </c>
      <c r="D5379">
        <v>2015</v>
      </c>
      <c r="E5379" t="s">
        <v>4937</v>
      </c>
      <c r="F5379" t="s">
        <v>119</v>
      </c>
      <c r="G5379" t="s">
        <v>1484</v>
      </c>
      <c r="H5379" t="s">
        <v>23</v>
      </c>
      <c r="I5379" t="s">
        <v>90</v>
      </c>
      <c r="J5379" t="s">
        <v>1827</v>
      </c>
      <c r="K5379" t="s">
        <v>26</v>
      </c>
      <c r="L5379">
        <v>348.488</v>
      </c>
    </row>
    <row r="5380" spans="1:12" x14ac:dyDescent="0.3">
      <c r="A5380" t="s">
        <v>6443</v>
      </c>
      <c r="B5380">
        <v>5</v>
      </c>
      <c r="C5380">
        <v>12</v>
      </c>
      <c r="D5380">
        <v>2015</v>
      </c>
      <c r="E5380" t="s">
        <v>4937</v>
      </c>
      <c r="F5380" t="s">
        <v>119</v>
      </c>
      <c r="G5380" t="s">
        <v>1484</v>
      </c>
      <c r="H5380" t="s">
        <v>23</v>
      </c>
      <c r="I5380" t="s">
        <v>90</v>
      </c>
      <c r="J5380" t="s">
        <v>1131</v>
      </c>
      <c r="K5380" t="s">
        <v>26</v>
      </c>
      <c r="L5380">
        <v>172.73599999999999</v>
      </c>
    </row>
    <row r="5381" spans="1:12" x14ac:dyDescent="0.3">
      <c r="A5381" t="s">
        <v>6444</v>
      </c>
      <c r="B5381">
        <v>14</v>
      </c>
      <c r="C5381">
        <v>8</v>
      </c>
      <c r="D5381">
        <v>2017</v>
      </c>
      <c r="E5381" t="s">
        <v>1861</v>
      </c>
      <c r="F5381" t="s">
        <v>30</v>
      </c>
      <c r="G5381" t="s">
        <v>6260</v>
      </c>
      <c r="H5381" t="s">
        <v>14</v>
      </c>
      <c r="I5381" t="s">
        <v>24</v>
      </c>
      <c r="J5381" t="s">
        <v>3902</v>
      </c>
      <c r="K5381" t="s">
        <v>26</v>
      </c>
      <c r="L5381">
        <v>15.54</v>
      </c>
    </row>
    <row r="5382" spans="1:12" x14ac:dyDescent="0.3">
      <c r="A5382" t="s">
        <v>6444</v>
      </c>
      <c r="B5382">
        <v>14</v>
      </c>
      <c r="C5382">
        <v>8</v>
      </c>
      <c r="D5382">
        <v>2017</v>
      </c>
      <c r="E5382" t="s">
        <v>1861</v>
      </c>
      <c r="F5382" t="s">
        <v>30</v>
      </c>
      <c r="G5382" t="s">
        <v>6260</v>
      </c>
      <c r="H5382" t="s">
        <v>14</v>
      </c>
      <c r="I5382" t="s">
        <v>24</v>
      </c>
      <c r="J5382" t="s">
        <v>6445</v>
      </c>
      <c r="K5382" t="s">
        <v>41</v>
      </c>
      <c r="L5382">
        <v>105.55200000000001</v>
      </c>
    </row>
    <row r="5383" spans="1:12" x14ac:dyDescent="0.3">
      <c r="A5383" t="s">
        <v>6446</v>
      </c>
      <c r="B5383">
        <v>5</v>
      </c>
      <c r="C5383">
        <v>9</v>
      </c>
      <c r="D5383">
        <v>2017</v>
      </c>
      <c r="E5383" t="s">
        <v>408</v>
      </c>
      <c r="F5383" t="s">
        <v>12</v>
      </c>
      <c r="G5383" t="s">
        <v>6447</v>
      </c>
      <c r="H5383" t="s">
        <v>23</v>
      </c>
      <c r="I5383" t="s">
        <v>61</v>
      </c>
      <c r="J5383" t="s">
        <v>1962</v>
      </c>
      <c r="K5383" t="s">
        <v>26</v>
      </c>
      <c r="L5383">
        <v>25.92</v>
      </c>
    </row>
    <row r="5384" spans="1:12" x14ac:dyDescent="0.3">
      <c r="A5384" t="s">
        <v>6446</v>
      </c>
      <c r="B5384">
        <v>5</v>
      </c>
      <c r="C5384">
        <v>9</v>
      </c>
      <c r="D5384">
        <v>2017</v>
      </c>
      <c r="E5384" t="s">
        <v>408</v>
      </c>
      <c r="F5384" t="s">
        <v>12</v>
      </c>
      <c r="G5384" t="s">
        <v>6447</v>
      </c>
      <c r="H5384" t="s">
        <v>23</v>
      </c>
      <c r="I5384" t="s">
        <v>61</v>
      </c>
      <c r="J5384" t="s">
        <v>3343</v>
      </c>
      <c r="K5384" t="s">
        <v>26</v>
      </c>
      <c r="L5384">
        <v>15.808</v>
      </c>
    </row>
    <row r="5385" spans="1:12" x14ac:dyDescent="0.3">
      <c r="A5385" t="s">
        <v>6446</v>
      </c>
      <c r="B5385">
        <v>5</v>
      </c>
      <c r="C5385">
        <v>9</v>
      </c>
      <c r="D5385">
        <v>2017</v>
      </c>
      <c r="E5385" t="s">
        <v>408</v>
      </c>
      <c r="F5385" t="s">
        <v>12</v>
      </c>
      <c r="G5385" t="s">
        <v>6447</v>
      </c>
      <c r="H5385" t="s">
        <v>23</v>
      </c>
      <c r="I5385" t="s">
        <v>61</v>
      </c>
      <c r="J5385" t="s">
        <v>939</v>
      </c>
      <c r="K5385" t="s">
        <v>26</v>
      </c>
      <c r="L5385">
        <v>10.368</v>
      </c>
    </row>
    <row r="5386" spans="1:12" x14ac:dyDescent="0.3">
      <c r="A5386" t="s">
        <v>6448</v>
      </c>
      <c r="B5386">
        <v>26</v>
      </c>
      <c r="C5386">
        <v>6</v>
      </c>
      <c r="D5386">
        <v>2018</v>
      </c>
      <c r="E5386" t="s">
        <v>1377</v>
      </c>
      <c r="F5386" t="s">
        <v>30</v>
      </c>
      <c r="G5386" t="s">
        <v>2660</v>
      </c>
      <c r="H5386" t="s">
        <v>14</v>
      </c>
      <c r="I5386" t="s">
        <v>90</v>
      </c>
      <c r="J5386" t="s">
        <v>751</v>
      </c>
      <c r="K5386" t="s">
        <v>41</v>
      </c>
      <c r="L5386">
        <v>358.2</v>
      </c>
    </row>
    <row r="5387" spans="1:12" x14ac:dyDescent="0.3">
      <c r="A5387" t="s">
        <v>6448</v>
      </c>
      <c r="B5387">
        <v>26</v>
      </c>
      <c r="C5387">
        <v>6</v>
      </c>
      <c r="D5387">
        <v>2018</v>
      </c>
      <c r="E5387" t="s">
        <v>1377</v>
      </c>
      <c r="F5387" t="s">
        <v>30</v>
      </c>
      <c r="G5387" t="s">
        <v>2660</v>
      </c>
      <c r="H5387" t="s">
        <v>14</v>
      </c>
      <c r="I5387" t="s">
        <v>90</v>
      </c>
      <c r="J5387" t="s">
        <v>4488</v>
      </c>
      <c r="K5387" t="s">
        <v>41</v>
      </c>
      <c r="L5387">
        <v>545.91600000000005</v>
      </c>
    </row>
    <row r="5388" spans="1:12" x14ac:dyDescent="0.3">
      <c r="A5388" t="s">
        <v>6449</v>
      </c>
      <c r="B5388">
        <v>12</v>
      </c>
      <c r="C5388">
        <v>3</v>
      </c>
      <c r="D5388">
        <v>2018</v>
      </c>
      <c r="E5388" t="s">
        <v>1829</v>
      </c>
      <c r="F5388" t="s">
        <v>30</v>
      </c>
      <c r="G5388" t="s">
        <v>1954</v>
      </c>
      <c r="H5388" t="s">
        <v>14</v>
      </c>
      <c r="I5388" t="s">
        <v>15</v>
      </c>
      <c r="J5388" t="s">
        <v>4306</v>
      </c>
      <c r="K5388" t="s">
        <v>26</v>
      </c>
      <c r="L5388">
        <v>40.409999999999997</v>
      </c>
    </row>
    <row r="5389" spans="1:12" x14ac:dyDescent="0.3">
      <c r="A5389" t="s">
        <v>6450</v>
      </c>
      <c r="B5389">
        <v>18</v>
      </c>
      <c r="C5389">
        <v>2</v>
      </c>
      <c r="D5389">
        <v>2018</v>
      </c>
      <c r="E5389" t="s">
        <v>3520</v>
      </c>
      <c r="F5389" t="s">
        <v>12</v>
      </c>
      <c r="G5389" t="s">
        <v>339</v>
      </c>
      <c r="H5389" t="s">
        <v>23</v>
      </c>
      <c r="I5389" t="s">
        <v>24</v>
      </c>
      <c r="J5389" t="s">
        <v>1215</v>
      </c>
      <c r="K5389" t="s">
        <v>41</v>
      </c>
      <c r="L5389">
        <v>167.976</v>
      </c>
    </row>
    <row r="5390" spans="1:12" x14ac:dyDescent="0.3">
      <c r="A5390" t="s">
        <v>6450</v>
      </c>
      <c r="B5390">
        <v>18</v>
      </c>
      <c r="C5390">
        <v>2</v>
      </c>
      <c r="D5390">
        <v>2018</v>
      </c>
      <c r="E5390" t="s">
        <v>3520</v>
      </c>
      <c r="F5390" t="s">
        <v>12</v>
      </c>
      <c r="G5390" t="s">
        <v>339</v>
      </c>
      <c r="H5390" t="s">
        <v>23</v>
      </c>
      <c r="I5390" t="s">
        <v>24</v>
      </c>
      <c r="J5390" t="s">
        <v>4113</v>
      </c>
      <c r="K5390" t="s">
        <v>41</v>
      </c>
      <c r="L5390">
        <v>109.53</v>
      </c>
    </row>
    <row r="5391" spans="1:12" x14ac:dyDescent="0.3">
      <c r="A5391" t="s">
        <v>6450</v>
      </c>
      <c r="B5391">
        <v>18</v>
      </c>
      <c r="C5391">
        <v>2</v>
      </c>
      <c r="D5391">
        <v>2018</v>
      </c>
      <c r="E5391" t="s">
        <v>3520</v>
      </c>
      <c r="F5391" t="s">
        <v>12</v>
      </c>
      <c r="G5391" t="s">
        <v>339</v>
      </c>
      <c r="H5391" t="s">
        <v>23</v>
      </c>
      <c r="I5391" t="s">
        <v>24</v>
      </c>
      <c r="J5391" t="s">
        <v>1485</v>
      </c>
      <c r="K5391" t="s">
        <v>26</v>
      </c>
      <c r="L5391">
        <v>9.82</v>
      </c>
    </row>
    <row r="5392" spans="1:12" x14ac:dyDescent="0.3">
      <c r="A5392" t="s">
        <v>6451</v>
      </c>
      <c r="B5392">
        <v>10</v>
      </c>
      <c r="C5392">
        <v>11</v>
      </c>
      <c r="D5392">
        <v>2018</v>
      </c>
      <c r="E5392" t="s">
        <v>287</v>
      </c>
      <c r="F5392" t="s">
        <v>12</v>
      </c>
      <c r="G5392" t="s">
        <v>5245</v>
      </c>
      <c r="H5392" t="s">
        <v>23</v>
      </c>
      <c r="I5392" t="s">
        <v>24</v>
      </c>
      <c r="J5392" t="s">
        <v>3163</v>
      </c>
      <c r="K5392" t="s">
        <v>26</v>
      </c>
      <c r="L5392">
        <v>26.352</v>
      </c>
    </row>
    <row r="5393" spans="1:12" x14ac:dyDescent="0.3">
      <c r="A5393" t="s">
        <v>6452</v>
      </c>
      <c r="B5393">
        <v>19</v>
      </c>
      <c r="C5393">
        <v>11</v>
      </c>
      <c r="D5393">
        <v>2015</v>
      </c>
      <c r="E5393" t="s">
        <v>3170</v>
      </c>
      <c r="F5393" t="s">
        <v>30</v>
      </c>
      <c r="G5393" t="s">
        <v>5874</v>
      </c>
      <c r="H5393" t="s">
        <v>23</v>
      </c>
      <c r="I5393" t="s">
        <v>90</v>
      </c>
      <c r="J5393" t="s">
        <v>1556</v>
      </c>
      <c r="K5393" t="s">
        <v>26</v>
      </c>
      <c r="L5393">
        <v>22.5</v>
      </c>
    </row>
    <row r="5394" spans="1:12" x14ac:dyDescent="0.3">
      <c r="A5394" t="s">
        <v>6452</v>
      </c>
      <c r="B5394">
        <v>19</v>
      </c>
      <c r="C5394">
        <v>11</v>
      </c>
      <c r="D5394">
        <v>2015</v>
      </c>
      <c r="E5394" t="s">
        <v>3170</v>
      </c>
      <c r="F5394" t="s">
        <v>30</v>
      </c>
      <c r="G5394" t="s">
        <v>5874</v>
      </c>
      <c r="H5394" t="s">
        <v>23</v>
      </c>
      <c r="I5394" t="s">
        <v>90</v>
      </c>
      <c r="J5394" t="s">
        <v>1846</v>
      </c>
      <c r="K5394" t="s">
        <v>26</v>
      </c>
      <c r="L5394">
        <v>9.9600000000000009</v>
      </c>
    </row>
    <row r="5395" spans="1:12" x14ac:dyDescent="0.3">
      <c r="A5395" t="s">
        <v>6452</v>
      </c>
      <c r="B5395">
        <v>19</v>
      </c>
      <c r="C5395">
        <v>11</v>
      </c>
      <c r="D5395">
        <v>2015</v>
      </c>
      <c r="E5395" t="s">
        <v>3170</v>
      </c>
      <c r="F5395" t="s">
        <v>30</v>
      </c>
      <c r="G5395" t="s">
        <v>5874</v>
      </c>
      <c r="H5395" t="s">
        <v>23</v>
      </c>
      <c r="I5395" t="s">
        <v>90</v>
      </c>
      <c r="J5395" t="s">
        <v>1332</v>
      </c>
      <c r="K5395" t="s">
        <v>26</v>
      </c>
      <c r="L5395">
        <v>213.08</v>
      </c>
    </row>
    <row r="5396" spans="1:12" x14ac:dyDescent="0.3">
      <c r="A5396" t="s">
        <v>6452</v>
      </c>
      <c r="B5396">
        <v>19</v>
      </c>
      <c r="C5396">
        <v>11</v>
      </c>
      <c r="D5396">
        <v>2015</v>
      </c>
      <c r="E5396" t="s">
        <v>3170</v>
      </c>
      <c r="F5396" t="s">
        <v>30</v>
      </c>
      <c r="G5396" t="s">
        <v>5874</v>
      </c>
      <c r="H5396" t="s">
        <v>23</v>
      </c>
      <c r="I5396" t="s">
        <v>90</v>
      </c>
      <c r="J5396" t="s">
        <v>3205</v>
      </c>
      <c r="K5396" t="s">
        <v>17</v>
      </c>
      <c r="L5396">
        <v>1025.8800000000001</v>
      </c>
    </row>
    <row r="5397" spans="1:12" x14ac:dyDescent="0.3">
      <c r="A5397" t="s">
        <v>6453</v>
      </c>
      <c r="B5397">
        <v>18</v>
      </c>
      <c r="C5397">
        <v>11</v>
      </c>
      <c r="D5397">
        <v>2015</v>
      </c>
      <c r="E5397" t="s">
        <v>3740</v>
      </c>
      <c r="F5397" t="s">
        <v>12</v>
      </c>
      <c r="G5397" t="s">
        <v>1197</v>
      </c>
      <c r="H5397" t="s">
        <v>23</v>
      </c>
      <c r="I5397" t="s">
        <v>24</v>
      </c>
      <c r="J5397" t="s">
        <v>4458</v>
      </c>
      <c r="K5397" t="s">
        <v>26</v>
      </c>
      <c r="L5397">
        <v>21.98</v>
      </c>
    </row>
    <row r="5398" spans="1:12" x14ac:dyDescent="0.3">
      <c r="A5398" t="s">
        <v>6454</v>
      </c>
      <c r="B5398">
        <v>24</v>
      </c>
      <c r="C5398">
        <v>9</v>
      </c>
      <c r="D5398">
        <v>2017</v>
      </c>
      <c r="E5398" t="s">
        <v>2737</v>
      </c>
      <c r="F5398" t="s">
        <v>930</v>
      </c>
      <c r="G5398" t="s">
        <v>3144</v>
      </c>
      <c r="H5398" t="s">
        <v>23</v>
      </c>
      <c r="I5398" t="s">
        <v>24</v>
      </c>
      <c r="J5398" t="s">
        <v>4100</v>
      </c>
      <c r="K5398" t="s">
        <v>17</v>
      </c>
      <c r="L5398">
        <v>63.2</v>
      </c>
    </row>
    <row r="5399" spans="1:12" x14ac:dyDescent="0.3">
      <c r="A5399" t="s">
        <v>6455</v>
      </c>
      <c r="B5399">
        <v>20</v>
      </c>
      <c r="C5399">
        <v>11</v>
      </c>
      <c r="D5399">
        <v>2017</v>
      </c>
      <c r="E5399" t="s">
        <v>3427</v>
      </c>
      <c r="F5399" t="s">
        <v>30</v>
      </c>
      <c r="G5399" t="s">
        <v>1290</v>
      </c>
      <c r="H5399" t="s">
        <v>23</v>
      </c>
      <c r="I5399" t="s">
        <v>24</v>
      </c>
      <c r="J5399" t="s">
        <v>578</v>
      </c>
      <c r="K5399" t="s">
        <v>26</v>
      </c>
      <c r="L5399">
        <v>39</v>
      </c>
    </row>
    <row r="5400" spans="1:12" x14ac:dyDescent="0.3">
      <c r="A5400" t="s">
        <v>6456</v>
      </c>
      <c r="B5400">
        <v>27</v>
      </c>
      <c r="C5400">
        <v>9</v>
      </c>
      <c r="D5400">
        <v>2017</v>
      </c>
      <c r="E5400" t="s">
        <v>1993</v>
      </c>
      <c r="F5400" t="s">
        <v>30</v>
      </c>
      <c r="G5400" t="s">
        <v>1937</v>
      </c>
      <c r="H5400" t="s">
        <v>23</v>
      </c>
      <c r="I5400" t="s">
        <v>90</v>
      </c>
      <c r="J5400" t="s">
        <v>1439</v>
      </c>
      <c r="K5400" t="s">
        <v>26</v>
      </c>
      <c r="L5400">
        <v>2.907</v>
      </c>
    </row>
    <row r="5401" spans="1:12" x14ac:dyDescent="0.3">
      <c r="A5401" t="s">
        <v>6457</v>
      </c>
      <c r="B5401">
        <v>9</v>
      </c>
      <c r="C5401">
        <v>4</v>
      </c>
      <c r="D5401">
        <v>2017</v>
      </c>
      <c r="E5401" t="s">
        <v>1054</v>
      </c>
      <c r="F5401" t="s">
        <v>30</v>
      </c>
      <c r="G5401" t="s">
        <v>3324</v>
      </c>
      <c r="H5401" t="s">
        <v>14</v>
      </c>
      <c r="I5401" t="s">
        <v>24</v>
      </c>
      <c r="J5401" t="s">
        <v>16</v>
      </c>
      <c r="K5401" t="s">
        <v>17</v>
      </c>
      <c r="L5401">
        <v>556.66499999999996</v>
      </c>
    </row>
    <row r="5402" spans="1:12" x14ac:dyDescent="0.3">
      <c r="A5402" t="s">
        <v>6458</v>
      </c>
      <c r="B5402">
        <v>21</v>
      </c>
      <c r="C5402">
        <v>9</v>
      </c>
      <c r="D5402">
        <v>2018</v>
      </c>
      <c r="E5402" t="s">
        <v>143</v>
      </c>
      <c r="F5402" t="s">
        <v>119</v>
      </c>
      <c r="G5402" t="s">
        <v>6459</v>
      </c>
      <c r="H5402" t="s">
        <v>14</v>
      </c>
      <c r="I5402" t="s">
        <v>24</v>
      </c>
      <c r="J5402" t="s">
        <v>1020</v>
      </c>
      <c r="K5402" t="s">
        <v>41</v>
      </c>
      <c r="L5402">
        <v>71.98</v>
      </c>
    </row>
    <row r="5403" spans="1:12" x14ac:dyDescent="0.3">
      <c r="A5403" t="s">
        <v>6458</v>
      </c>
      <c r="B5403">
        <v>21</v>
      </c>
      <c r="C5403">
        <v>9</v>
      </c>
      <c r="D5403">
        <v>2018</v>
      </c>
      <c r="E5403" t="s">
        <v>143</v>
      </c>
      <c r="F5403" t="s">
        <v>119</v>
      </c>
      <c r="G5403" t="s">
        <v>6459</v>
      </c>
      <c r="H5403" t="s">
        <v>14</v>
      </c>
      <c r="I5403" t="s">
        <v>24</v>
      </c>
      <c r="J5403" t="s">
        <v>1225</v>
      </c>
      <c r="K5403" t="s">
        <v>41</v>
      </c>
      <c r="L5403">
        <v>79.98</v>
      </c>
    </row>
    <row r="5404" spans="1:12" x14ac:dyDescent="0.3">
      <c r="A5404" t="s">
        <v>6460</v>
      </c>
      <c r="B5404">
        <v>24</v>
      </c>
      <c r="C5404">
        <v>8</v>
      </c>
      <c r="D5404">
        <v>2018</v>
      </c>
      <c r="E5404" t="s">
        <v>2011</v>
      </c>
      <c r="F5404" t="s">
        <v>30</v>
      </c>
      <c r="G5404" t="s">
        <v>764</v>
      </c>
      <c r="H5404" t="s">
        <v>23</v>
      </c>
      <c r="I5404" t="s">
        <v>90</v>
      </c>
      <c r="J5404" t="s">
        <v>42</v>
      </c>
      <c r="K5404" t="s">
        <v>26</v>
      </c>
      <c r="L5404">
        <v>24.672000000000001</v>
      </c>
    </row>
    <row r="5405" spans="1:12" x14ac:dyDescent="0.3">
      <c r="A5405" t="s">
        <v>6460</v>
      </c>
      <c r="B5405">
        <v>24</v>
      </c>
      <c r="C5405">
        <v>8</v>
      </c>
      <c r="D5405">
        <v>2018</v>
      </c>
      <c r="E5405" t="s">
        <v>2011</v>
      </c>
      <c r="F5405" t="s">
        <v>30</v>
      </c>
      <c r="G5405" t="s">
        <v>764</v>
      </c>
      <c r="H5405" t="s">
        <v>23</v>
      </c>
      <c r="I5405" t="s">
        <v>90</v>
      </c>
      <c r="J5405" t="s">
        <v>1737</v>
      </c>
      <c r="K5405" t="s">
        <v>26</v>
      </c>
      <c r="L5405">
        <v>3.7440000000000002</v>
      </c>
    </row>
    <row r="5406" spans="1:12" x14ac:dyDescent="0.3">
      <c r="A5406" t="s">
        <v>6462</v>
      </c>
      <c r="B5406">
        <v>22</v>
      </c>
      <c r="C5406">
        <v>2</v>
      </c>
      <c r="D5406">
        <v>2017</v>
      </c>
      <c r="E5406" t="s">
        <v>4760</v>
      </c>
      <c r="F5406" t="s">
        <v>30</v>
      </c>
      <c r="G5406" t="s">
        <v>2222</v>
      </c>
      <c r="H5406" t="s">
        <v>14</v>
      </c>
      <c r="I5406" t="s">
        <v>24</v>
      </c>
      <c r="J5406" t="s">
        <v>822</v>
      </c>
      <c r="K5406" t="s">
        <v>41</v>
      </c>
      <c r="L5406">
        <v>445.96</v>
      </c>
    </row>
    <row r="5407" spans="1:12" x14ac:dyDescent="0.3">
      <c r="A5407" t="s">
        <v>6462</v>
      </c>
      <c r="B5407">
        <v>22</v>
      </c>
      <c r="C5407">
        <v>2</v>
      </c>
      <c r="D5407">
        <v>2017</v>
      </c>
      <c r="E5407" t="s">
        <v>4760</v>
      </c>
      <c r="F5407" t="s">
        <v>30</v>
      </c>
      <c r="G5407" t="s">
        <v>2222</v>
      </c>
      <c r="H5407" t="s">
        <v>14</v>
      </c>
      <c r="I5407" t="s">
        <v>24</v>
      </c>
      <c r="J5407" t="s">
        <v>5013</v>
      </c>
      <c r="K5407" t="s">
        <v>41</v>
      </c>
      <c r="L5407">
        <v>36.24</v>
      </c>
    </row>
    <row r="5408" spans="1:12" x14ac:dyDescent="0.3">
      <c r="A5408" t="s">
        <v>6462</v>
      </c>
      <c r="B5408">
        <v>22</v>
      </c>
      <c r="C5408">
        <v>2</v>
      </c>
      <c r="D5408">
        <v>2017</v>
      </c>
      <c r="E5408" t="s">
        <v>4760</v>
      </c>
      <c r="F5408" t="s">
        <v>30</v>
      </c>
      <c r="G5408" t="s">
        <v>2222</v>
      </c>
      <c r="H5408" t="s">
        <v>14</v>
      </c>
      <c r="I5408" t="s">
        <v>24</v>
      </c>
      <c r="J5408" t="s">
        <v>3187</v>
      </c>
      <c r="K5408" t="s">
        <v>26</v>
      </c>
      <c r="L5408">
        <v>10.65</v>
      </c>
    </row>
    <row r="5409" spans="1:12" x14ac:dyDescent="0.3">
      <c r="A5409" t="s">
        <v>6463</v>
      </c>
      <c r="B5409">
        <v>8</v>
      </c>
      <c r="C5409">
        <v>12</v>
      </c>
      <c r="D5409">
        <v>2018</v>
      </c>
      <c r="E5409" t="s">
        <v>590</v>
      </c>
      <c r="F5409" t="s">
        <v>30</v>
      </c>
      <c r="G5409" t="s">
        <v>4626</v>
      </c>
      <c r="H5409" t="s">
        <v>23</v>
      </c>
      <c r="I5409" t="s">
        <v>24</v>
      </c>
      <c r="J5409" t="s">
        <v>5854</v>
      </c>
      <c r="K5409" t="s">
        <v>26</v>
      </c>
      <c r="L5409">
        <v>87.92</v>
      </c>
    </row>
    <row r="5410" spans="1:12" x14ac:dyDescent="0.3">
      <c r="A5410" t="s">
        <v>6463</v>
      </c>
      <c r="B5410">
        <v>8</v>
      </c>
      <c r="C5410">
        <v>12</v>
      </c>
      <c r="D5410">
        <v>2018</v>
      </c>
      <c r="E5410" t="s">
        <v>590</v>
      </c>
      <c r="F5410" t="s">
        <v>30</v>
      </c>
      <c r="G5410" t="s">
        <v>4626</v>
      </c>
      <c r="H5410" t="s">
        <v>23</v>
      </c>
      <c r="I5410" t="s">
        <v>24</v>
      </c>
      <c r="J5410" t="s">
        <v>2672</v>
      </c>
      <c r="K5410" t="s">
        <v>26</v>
      </c>
      <c r="L5410">
        <v>22.423999999999999</v>
      </c>
    </row>
    <row r="5411" spans="1:12" x14ac:dyDescent="0.3">
      <c r="A5411" t="s">
        <v>6463</v>
      </c>
      <c r="B5411">
        <v>8</v>
      </c>
      <c r="C5411">
        <v>12</v>
      </c>
      <c r="D5411">
        <v>2018</v>
      </c>
      <c r="E5411" t="s">
        <v>590</v>
      </c>
      <c r="F5411" t="s">
        <v>30</v>
      </c>
      <c r="G5411" t="s">
        <v>4626</v>
      </c>
      <c r="H5411" t="s">
        <v>23</v>
      </c>
      <c r="I5411" t="s">
        <v>24</v>
      </c>
      <c r="J5411" t="s">
        <v>1252</v>
      </c>
      <c r="K5411" t="s">
        <v>26</v>
      </c>
      <c r="L5411">
        <v>90.48</v>
      </c>
    </row>
    <row r="5412" spans="1:12" x14ac:dyDescent="0.3">
      <c r="A5412" t="s">
        <v>6463</v>
      </c>
      <c r="B5412">
        <v>8</v>
      </c>
      <c r="C5412">
        <v>12</v>
      </c>
      <c r="D5412">
        <v>2018</v>
      </c>
      <c r="E5412" t="s">
        <v>590</v>
      </c>
      <c r="F5412" t="s">
        <v>30</v>
      </c>
      <c r="G5412" t="s">
        <v>4626</v>
      </c>
      <c r="H5412" t="s">
        <v>23</v>
      </c>
      <c r="I5412" t="s">
        <v>24</v>
      </c>
      <c r="J5412" t="s">
        <v>4253</v>
      </c>
      <c r="K5412" t="s">
        <v>26</v>
      </c>
      <c r="L5412">
        <v>42.76</v>
      </c>
    </row>
    <row r="5413" spans="1:12" x14ac:dyDescent="0.3">
      <c r="A5413" t="s">
        <v>6464</v>
      </c>
      <c r="B5413">
        <v>18</v>
      </c>
      <c r="C5413">
        <v>9</v>
      </c>
      <c r="D5413">
        <v>2018</v>
      </c>
      <c r="E5413" t="s">
        <v>1779</v>
      </c>
      <c r="F5413" t="s">
        <v>30</v>
      </c>
      <c r="G5413" t="s">
        <v>5036</v>
      </c>
      <c r="H5413" t="s">
        <v>14</v>
      </c>
      <c r="I5413" t="s">
        <v>24</v>
      </c>
      <c r="J5413" t="s">
        <v>2209</v>
      </c>
      <c r="K5413" t="s">
        <v>26</v>
      </c>
      <c r="L5413">
        <v>10.08</v>
      </c>
    </row>
    <row r="5414" spans="1:12" x14ac:dyDescent="0.3">
      <c r="A5414" t="s">
        <v>6464</v>
      </c>
      <c r="B5414">
        <v>18</v>
      </c>
      <c r="C5414">
        <v>9</v>
      </c>
      <c r="D5414">
        <v>2018</v>
      </c>
      <c r="E5414" t="s">
        <v>1779</v>
      </c>
      <c r="F5414" t="s">
        <v>30</v>
      </c>
      <c r="G5414" t="s">
        <v>5036</v>
      </c>
      <c r="H5414" t="s">
        <v>14</v>
      </c>
      <c r="I5414" t="s">
        <v>24</v>
      </c>
      <c r="J5414" t="s">
        <v>6465</v>
      </c>
      <c r="K5414" t="s">
        <v>41</v>
      </c>
      <c r="L5414">
        <v>101.34</v>
      </c>
    </row>
    <row r="5415" spans="1:12" x14ac:dyDescent="0.3">
      <c r="A5415" t="s">
        <v>6466</v>
      </c>
      <c r="B5415">
        <v>11</v>
      </c>
      <c r="C5415">
        <v>9</v>
      </c>
      <c r="D5415">
        <v>2017</v>
      </c>
      <c r="E5415" t="s">
        <v>808</v>
      </c>
      <c r="F5415" t="s">
        <v>119</v>
      </c>
      <c r="G5415" t="s">
        <v>3871</v>
      </c>
      <c r="H5415" t="s">
        <v>14</v>
      </c>
      <c r="I5415" t="s">
        <v>61</v>
      </c>
      <c r="J5415" t="s">
        <v>4997</v>
      </c>
      <c r="K5415" t="s">
        <v>41</v>
      </c>
      <c r="L5415">
        <v>224.75</v>
      </c>
    </row>
    <row r="5416" spans="1:12" x14ac:dyDescent="0.3">
      <c r="A5416" t="s">
        <v>6467</v>
      </c>
      <c r="B5416">
        <v>23</v>
      </c>
      <c r="C5416">
        <v>9</v>
      </c>
      <c r="D5416">
        <v>2018</v>
      </c>
      <c r="E5416" t="s">
        <v>2382</v>
      </c>
      <c r="F5416" t="s">
        <v>30</v>
      </c>
      <c r="G5416" t="s">
        <v>320</v>
      </c>
      <c r="H5416" t="s">
        <v>14</v>
      </c>
      <c r="I5416" t="s">
        <v>61</v>
      </c>
      <c r="J5416" t="s">
        <v>6201</v>
      </c>
      <c r="K5416" t="s">
        <v>26</v>
      </c>
      <c r="L5416">
        <v>73.176000000000002</v>
      </c>
    </row>
    <row r="5417" spans="1:12" x14ac:dyDescent="0.3">
      <c r="A5417" t="s">
        <v>6467</v>
      </c>
      <c r="B5417">
        <v>23</v>
      </c>
      <c r="C5417">
        <v>9</v>
      </c>
      <c r="D5417">
        <v>2018</v>
      </c>
      <c r="E5417" t="s">
        <v>2382</v>
      </c>
      <c r="F5417" t="s">
        <v>30</v>
      </c>
      <c r="G5417" t="s">
        <v>320</v>
      </c>
      <c r="H5417" t="s">
        <v>14</v>
      </c>
      <c r="I5417" t="s">
        <v>61</v>
      </c>
      <c r="J5417" t="s">
        <v>2879</v>
      </c>
      <c r="K5417" t="s">
        <v>26</v>
      </c>
      <c r="L5417">
        <v>20.736000000000001</v>
      </c>
    </row>
    <row r="5418" spans="1:12" x14ac:dyDescent="0.3">
      <c r="A5418" t="s">
        <v>6467</v>
      </c>
      <c r="B5418">
        <v>23</v>
      </c>
      <c r="C5418">
        <v>9</v>
      </c>
      <c r="D5418">
        <v>2018</v>
      </c>
      <c r="E5418" t="s">
        <v>2382</v>
      </c>
      <c r="F5418" t="s">
        <v>30</v>
      </c>
      <c r="G5418" t="s">
        <v>320</v>
      </c>
      <c r="H5418" t="s">
        <v>14</v>
      </c>
      <c r="I5418" t="s">
        <v>61</v>
      </c>
      <c r="J5418" t="s">
        <v>2290</v>
      </c>
      <c r="K5418" t="s">
        <v>41</v>
      </c>
      <c r="L5418">
        <v>39.984000000000002</v>
      </c>
    </row>
    <row r="5419" spans="1:12" x14ac:dyDescent="0.3">
      <c r="A5419" t="s">
        <v>6468</v>
      </c>
      <c r="B5419">
        <v>6</v>
      </c>
      <c r="C5419">
        <v>10</v>
      </c>
      <c r="D5419">
        <v>2015</v>
      </c>
      <c r="E5419" t="s">
        <v>2814</v>
      </c>
      <c r="F5419" t="s">
        <v>12</v>
      </c>
      <c r="G5419" t="s">
        <v>541</v>
      </c>
      <c r="H5419" t="s">
        <v>23</v>
      </c>
      <c r="I5419" t="s">
        <v>61</v>
      </c>
      <c r="J5419" t="s">
        <v>6469</v>
      </c>
      <c r="K5419" t="s">
        <v>26</v>
      </c>
      <c r="L5419">
        <v>15.36</v>
      </c>
    </row>
    <row r="5420" spans="1:12" x14ac:dyDescent="0.3">
      <c r="A5420" t="s">
        <v>6470</v>
      </c>
      <c r="B5420">
        <v>23</v>
      </c>
      <c r="C5420">
        <v>10</v>
      </c>
      <c r="D5420">
        <v>2016</v>
      </c>
      <c r="E5420" t="s">
        <v>2539</v>
      </c>
      <c r="F5420" t="s">
        <v>119</v>
      </c>
      <c r="G5420" t="s">
        <v>3679</v>
      </c>
      <c r="H5420" t="s">
        <v>14</v>
      </c>
      <c r="I5420" t="s">
        <v>61</v>
      </c>
      <c r="J5420" t="s">
        <v>2197</v>
      </c>
      <c r="K5420" t="s">
        <v>26</v>
      </c>
      <c r="L5420">
        <v>36.287999999999997</v>
      </c>
    </row>
    <row r="5421" spans="1:12" x14ac:dyDescent="0.3">
      <c r="A5421" t="s">
        <v>6470</v>
      </c>
      <c r="B5421">
        <v>23</v>
      </c>
      <c r="C5421">
        <v>10</v>
      </c>
      <c r="D5421">
        <v>2016</v>
      </c>
      <c r="E5421" t="s">
        <v>2539</v>
      </c>
      <c r="F5421" t="s">
        <v>119</v>
      </c>
      <c r="G5421" t="s">
        <v>3679</v>
      </c>
      <c r="H5421" t="s">
        <v>14</v>
      </c>
      <c r="I5421" t="s">
        <v>61</v>
      </c>
      <c r="J5421" t="s">
        <v>1527</v>
      </c>
      <c r="K5421" t="s">
        <v>41</v>
      </c>
      <c r="L5421">
        <v>150.38399999999999</v>
      </c>
    </row>
    <row r="5422" spans="1:12" x14ac:dyDescent="0.3">
      <c r="A5422" t="s">
        <v>6471</v>
      </c>
      <c r="B5422">
        <v>31</v>
      </c>
      <c r="C5422">
        <v>3</v>
      </c>
      <c r="D5422">
        <v>2017</v>
      </c>
      <c r="E5422" t="s">
        <v>5203</v>
      </c>
      <c r="F5422" t="s">
        <v>12</v>
      </c>
      <c r="G5422" t="s">
        <v>1428</v>
      </c>
      <c r="H5422" t="s">
        <v>14</v>
      </c>
      <c r="I5422" t="s">
        <v>90</v>
      </c>
      <c r="J5422" t="s">
        <v>5421</v>
      </c>
      <c r="K5422" t="s">
        <v>41</v>
      </c>
      <c r="L5422">
        <v>280.78199999999998</v>
      </c>
    </row>
    <row r="5423" spans="1:12" x14ac:dyDescent="0.3">
      <c r="A5423" t="s">
        <v>6471</v>
      </c>
      <c r="B5423">
        <v>31</v>
      </c>
      <c r="C5423">
        <v>3</v>
      </c>
      <c r="D5423">
        <v>2017</v>
      </c>
      <c r="E5423" t="s">
        <v>5203</v>
      </c>
      <c r="F5423" t="s">
        <v>12</v>
      </c>
      <c r="G5423" t="s">
        <v>1428</v>
      </c>
      <c r="H5423" t="s">
        <v>14</v>
      </c>
      <c r="I5423" t="s">
        <v>90</v>
      </c>
      <c r="J5423" t="s">
        <v>3800</v>
      </c>
      <c r="K5423" t="s">
        <v>41</v>
      </c>
      <c r="L5423">
        <v>31.984000000000002</v>
      </c>
    </row>
    <row r="5424" spans="1:12" x14ac:dyDescent="0.3">
      <c r="A5424" t="s">
        <v>6472</v>
      </c>
      <c r="B5424">
        <v>29</v>
      </c>
      <c r="C5424">
        <v>12</v>
      </c>
      <c r="D5424">
        <v>2017</v>
      </c>
      <c r="E5424" t="s">
        <v>2798</v>
      </c>
      <c r="F5424" t="s">
        <v>30</v>
      </c>
      <c r="G5424" t="s">
        <v>2662</v>
      </c>
      <c r="H5424" t="s">
        <v>14</v>
      </c>
      <c r="I5424" t="s">
        <v>24</v>
      </c>
      <c r="J5424" t="s">
        <v>1737</v>
      </c>
      <c r="K5424" t="s">
        <v>26</v>
      </c>
      <c r="L5424">
        <v>11.231999999999999</v>
      </c>
    </row>
    <row r="5425" spans="1:12" x14ac:dyDescent="0.3">
      <c r="A5425" t="s">
        <v>6473</v>
      </c>
      <c r="B5425">
        <v>3</v>
      </c>
      <c r="C5425">
        <v>11</v>
      </c>
      <c r="D5425">
        <v>2018</v>
      </c>
      <c r="E5425" t="s">
        <v>381</v>
      </c>
      <c r="F5425" t="s">
        <v>12</v>
      </c>
      <c r="G5425" t="s">
        <v>4040</v>
      </c>
      <c r="H5425" t="s">
        <v>23</v>
      </c>
      <c r="I5425" t="s">
        <v>15</v>
      </c>
      <c r="J5425" t="s">
        <v>6474</v>
      </c>
      <c r="K5425" t="s">
        <v>26</v>
      </c>
      <c r="L5425">
        <v>26.4</v>
      </c>
    </row>
    <row r="5426" spans="1:12" x14ac:dyDescent="0.3">
      <c r="A5426" t="s">
        <v>6475</v>
      </c>
      <c r="B5426">
        <v>20</v>
      </c>
      <c r="C5426">
        <v>1</v>
      </c>
      <c r="D5426">
        <v>2018</v>
      </c>
      <c r="E5426" t="s">
        <v>2432</v>
      </c>
      <c r="F5426" t="s">
        <v>30</v>
      </c>
      <c r="G5426" t="s">
        <v>1401</v>
      </c>
      <c r="H5426" t="s">
        <v>14</v>
      </c>
      <c r="I5426" t="s">
        <v>90</v>
      </c>
      <c r="J5426" t="s">
        <v>2440</v>
      </c>
      <c r="K5426" t="s">
        <v>26</v>
      </c>
      <c r="L5426">
        <v>3.52</v>
      </c>
    </row>
    <row r="5427" spans="1:12" x14ac:dyDescent="0.3">
      <c r="A5427" t="s">
        <v>6476</v>
      </c>
      <c r="B5427">
        <v>3</v>
      </c>
      <c r="C5427">
        <v>12</v>
      </c>
      <c r="D5427">
        <v>2017</v>
      </c>
      <c r="E5427" t="s">
        <v>1727</v>
      </c>
      <c r="F5427" t="s">
        <v>119</v>
      </c>
      <c r="G5427" t="s">
        <v>2446</v>
      </c>
      <c r="H5427" t="s">
        <v>14</v>
      </c>
      <c r="I5427" t="s">
        <v>24</v>
      </c>
      <c r="J5427" t="s">
        <v>6477</v>
      </c>
      <c r="K5427" t="s">
        <v>41</v>
      </c>
      <c r="L5427">
        <v>1649.95</v>
      </c>
    </row>
    <row r="5428" spans="1:12" x14ac:dyDescent="0.3">
      <c r="A5428" t="s">
        <v>6476</v>
      </c>
      <c r="B5428">
        <v>3</v>
      </c>
      <c r="C5428">
        <v>12</v>
      </c>
      <c r="D5428">
        <v>2017</v>
      </c>
      <c r="E5428" t="s">
        <v>1727</v>
      </c>
      <c r="F5428" t="s">
        <v>119</v>
      </c>
      <c r="G5428" t="s">
        <v>2446</v>
      </c>
      <c r="H5428" t="s">
        <v>14</v>
      </c>
      <c r="I5428" t="s">
        <v>24</v>
      </c>
      <c r="J5428" t="s">
        <v>5494</v>
      </c>
      <c r="K5428" t="s">
        <v>17</v>
      </c>
      <c r="L5428">
        <v>111.9</v>
      </c>
    </row>
    <row r="5429" spans="1:12" x14ac:dyDescent="0.3">
      <c r="A5429" t="s">
        <v>6478</v>
      </c>
      <c r="B5429">
        <v>14</v>
      </c>
      <c r="C5429">
        <v>6</v>
      </c>
      <c r="D5429">
        <v>2017</v>
      </c>
      <c r="E5429" t="s">
        <v>1105</v>
      </c>
      <c r="F5429" t="s">
        <v>930</v>
      </c>
      <c r="G5429" t="s">
        <v>6479</v>
      </c>
      <c r="H5429" t="s">
        <v>60</v>
      </c>
      <c r="I5429" t="s">
        <v>24</v>
      </c>
      <c r="J5429" t="s">
        <v>5461</v>
      </c>
      <c r="K5429" t="s">
        <v>17</v>
      </c>
      <c r="L5429">
        <v>599.16499999999996</v>
      </c>
    </row>
    <row r="5430" spans="1:12" x14ac:dyDescent="0.3">
      <c r="A5430" t="s">
        <v>6480</v>
      </c>
      <c r="B5430">
        <v>2</v>
      </c>
      <c r="C5430">
        <v>9</v>
      </c>
      <c r="D5430">
        <v>2017</v>
      </c>
      <c r="E5430" t="s">
        <v>2189</v>
      </c>
      <c r="F5430" t="s">
        <v>119</v>
      </c>
      <c r="G5430" t="s">
        <v>2846</v>
      </c>
      <c r="H5430" t="s">
        <v>60</v>
      </c>
      <c r="I5430" t="s">
        <v>24</v>
      </c>
      <c r="J5430" t="s">
        <v>520</v>
      </c>
      <c r="K5430" t="s">
        <v>26</v>
      </c>
      <c r="L5430">
        <v>46.53</v>
      </c>
    </row>
    <row r="5431" spans="1:12" x14ac:dyDescent="0.3">
      <c r="A5431" t="s">
        <v>6481</v>
      </c>
      <c r="B5431">
        <v>5</v>
      </c>
      <c r="C5431">
        <v>9</v>
      </c>
      <c r="D5431">
        <v>2015</v>
      </c>
      <c r="E5431" t="s">
        <v>3311</v>
      </c>
      <c r="F5431" t="s">
        <v>119</v>
      </c>
      <c r="G5431" t="s">
        <v>5044</v>
      </c>
      <c r="H5431" t="s">
        <v>14</v>
      </c>
      <c r="I5431" t="s">
        <v>15</v>
      </c>
      <c r="J5431" t="s">
        <v>846</v>
      </c>
      <c r="K5431" t="s">
        <v>17</v>
      </c>
      <c r="L5431">
        <v>31.984000000000002</v>
      </c>
    </row>
    <row r="5432" spans="1:12" x14ac:dyDescent="0.3">
      <c r="A5432" t="s">
        <v>6482</v>
      </c>
      <c r="B5432">
        <v>21</v>
      </c>
      <c r="C5432">
        <v>10</v>
      </c>
      <c r="D5432">
        <v>2018</v>
      </c>
      <c r="E5432" t="s">
        <v>2836</v>
      </c>
      <c r="F5432" t="s">
        <v>30</v>
      </c>
      <c r="G5432" t="s">
        <v>6483</v>
      </c>
      <c r="H5432" t="s">
        <v>60</v>
      </c>
      <c r="I5432" t="s">
        <v>90</v>
      </c>
      <c r="J5432" t="s">
        <v>6342</v>
      </c>
      <c r="K5432" t="s">
        <v>26</v>
      </c>
      <c r="L5432">
        <v>161.56800000000001</v>
      </c>
    </row>
    <row r="5433" spans="1:12" x14ac:dyDescent="0.3">
      <c r="A5433" t="s">
        <v>6482</v>
      </c>
      <c r="B5433">
        <v>21</v>
      </c>
      <c r="C5433">
        <v>10</v>
      </c>
      <c r="D5433">
        <v>2018</v>
      </c>
      <c r="E5433" t="s">
        <v>2836</v>
      </c>
      <c r="F5433" t="s">
        <v>30</v>
      </c>
      <c r="G5433" t="s">
        <v>6483</v>
      </c>
      <c r="H5433" t="s">
        <v>60</v>
      </c>
      <c r="I5433" t="s">
        <v>90</v>
      </c>
      <c r="J5433" t="s">
        <v>2132</v>
      </c>
      <c r="K5433" t="s">
        <v>26</v>
      </c>
      <c r="L5433">
        <v>4.0640000000000001</v>
      </c>
    </row>
    <row r="5434" spans="1:12" x14ac:dyDescent="0.3">
      <c r="A5434" t="s">
        <v>6482</v>
      </c>
      <c r="B5434">
        <v>21</v>
      </c>
      <c r="C5434">
        <v>10</v>
      </c>
      <c r="D5434">
        <v>2018</v>
      </c>
      <c r="E5434" t="s">
        <v>2836</v>
      </c>
      <c r="F5434" t="s">
        <v>30</v>
      </c>
      <c r="G5434" t="s">
        <v>6483</v>
      </c>
      <c r="H5434" t="s">
        <v>60</v>
      </c>
      <c r="I5434" t="s">
        <v>90</v>
      </c>
      <c r="J5434" t="s">
        <v>4791</v>
      </c>
      <c r="K5434" t="s">
        <v>26</v>
      </c>
      <c r="L5434">
        <v>6.2160000000000002</v>
      </c>
    </row>
    <row r="5435" spans="1:12" x14ac:dyDescent="0.3">
      <c r="A5435" t="s">
        <v>6484</v>
      </c>
      <c r="B5435">
        <v>25</v>
      </c>
      <c r="C5435">
        <v>4</v>
      </c>
      <c r="D5435">
        <v>2018</v>
      </c>
      <c r="E5435" t="s">
        <v>3371</v>
      </c>
      <c r="F5435" t="s">
        <v>30</v>
      </c>
      <c r="G5435" t="s">
        <v>2583</v>
      </c>
      <c r="H5435" t="s">
        <v>14</v>
      </c>
      <c r="I5435" t="s">
        <v>24</v>
      </c>
      <c r="J5435" t="s">
        <v>84</v>
      </c>
      <c r="K5435" t="s">
        <v>26</v>
      </c>
      <c r="L5435">
        <v>8.8960000000000008</v>
      </c>
    </row>
    <row r="5436" spans="1:12" x14ac:dyDescent="0.3">
      <c r="A5436" t="s">
        <v>6485</v>
      </c>
      <c r="B5436">
        <v>19</v>
      </c>
      <c r="C5436">
        <v>10</v>
      </c>
      <c r="D5436">
        <v>2016</v>
      </c>
      <c r="E5436" t="s">
        <v>5496</v>
      </c>
      <c r="F5436" t="s">
        <v>30</v>
      </c>
      <c r="G5436" t="s">
        <v>525</v>
      </c>
      <c r="H5436" t="s">
        <v>60</v>
      </c>
      <c r="I5436" t="s">
        <v>24</v>
      </c>
      <c r="J5436" t="s">
        <v>6486</v>
      </c>
      <c r="K5436" t="s">
        <v>26</v>
      </c>
      <c r="L5436">
        <v>1640.7</v>
      </c>
    </row>
    <row r="5437" spans="1:12" x14ac:dyDescent="0.3">
      <c r="A5437" t="s">
        <v>6485</v>
      </c>
      <c r="B5437">
        <v>19</v>
      </c>
      <c r="C5437">
        <v>10</v>
      </c>
      <c r="D5437">
        <v>2016</v>
      </c>
      <c r="E5437" t="s">
        <v>5496</v>
      </c>
      <c r="F5437" t="s">
        <v>30</v>
      </c>
      <c r="G5437" t="s">
        <v>525</v>
      </c>
      <c r="H5437" t="s">
        <v>60</v>
      </c>
      <c r="I5437" t="s">
        <v>24</v>
      </c>
      <c r="J5437" t="s">
        <v>833</v>
      </c>
      <c r="K5437" t="s">
        <v>41</v>
      </c>
      <c r="L5437">
        <v>270</v>
      </c>
    </row>
    <row r="5438" spans="1:12" x14ac:dyDescent="0.3">
      <c r="A5438" t="s">
        <v>6487</v>
      </c>
      <c r="B5438">
        <v>5</v>
      </c>
      <c r="C5438">
        <v>7</v>
      </c>
      <c r="D5438">
        <v>2015</v>
      </c>
      <c r="E5438" t="s">
        <v>1634</v>
      </c>
      <c r="F5438" t="s">
        <v>119</v>
      </c>
      <c r="G5438" t="s">
        <v>6447</v>
      </c>
      <c r="H5438" t="s">
        <v>23</v>
      </c>
      <c r="I5438" t="s">
        <v>15</v>
      </c>
      <c r="J5438" t="s">
        <v>3418</v>
      </c>
      <c r="K5438" t="s">
        <v>17</v>
      </c>
      <c r="L5438">
        <v>19.52</v>
      </c>
    </row>
    <row r="5439" spans="1:12" x14ac:dyDescent="0.3">
      <c r="A5439" t="s">
        <v>6487</v>
      </c>
      <c r="B5439">
        <v>5</v>
      </c>
      <c r="C5439">
        <v>7</v>
      </c>
      <c r="D5439">
        <v>2015</v>
      </c>
      <c r="E5439" t="s">
        <v>1634</v>
      </c>
      <c r="F5439" t="s">
        <v>119</v>
      </c>
      <c r="G5439" t="s">
        <v>6447</v>
      </c>
      <c r="H5439" t="s">
        <v>23</v>
      </c>
      <c r="I5439" t="s">
        <v>15</v>
      </c>
      <c r="J5439" t="s">
        <v>4923</v>
      </c>
      <c r="K5439" t="s">
        <v>26</v>
      </c>
      <c r="L5439">
        <v>9.81</v>
      </c>
    </row>
    <row r="5440" spans="1:12" x14ac:dyDescent="0.3">
      <c r="A5440" t="s">
        <v>6487</v>
      </c>
      <c r="B5440">
        <v>5</v>
      </c>
      <c r="C5440">
        <v>7</v>
      </c>
      <c r="D5440">
        <v>2015</v>
      </c>
      <c r="E5440" t="s">
        <v>1634</v>
      </c>
      <c r="F5440" t="s">
        <v>119</v>
      </c>
      <c r="G5440" t="s">
        <v>6447</v>
      </c>
      <c r="H5440" t="s">
        <v>23</v>
      </c>
      <c r="I5440" t="s">
        <v>15</v>
      </c>
      <c r="J5440" t="s">
        <v>6488</v>
      </c>
      <c r="K5440" t="s">
        <v>17</v>
      </c>
      <c r="L5440">
        <v>213.21600000000001</v>
      </c>
    </row>
    <row r="5441" spans="1:12" x14ac:dyDescent="0.3">
      <c r="A5441" t="s">
        <v>6489</v>
      </c>
      <c r="B5441">
        <v>4</v>
      </c>
      <c r="C5441">
        <v>4</v>
      </c>
      <c r="D5441">
        <v>2017</v>
      </c>
      <c r="E5441" t="s">
        <v>1764</v>
      </c>
      <c r="F5441" t="s">
        <v>30</v>
      </c>
      <c r="G5441" t="s">
        <v>4996</v>
      </c>
      <c r="H5441" t="s">
        <v>14</v>
      </c>
      <c r="I5441" t="s">
        <v>90</v>
      </c>
      <c r="J5441" t="s">
        <v>4896</v>
      </c>
      <c r="K5441" t="s">
        <v>26</v>
      </c>
      <c r="L5441">
        <v>588.78399999999999</v>
      </c>
    </row>
    <row r="5442" spans="1:12" x14ac:dyDescent="0.3">
      <c r="A5442" t="s">
        <v>6490</v>
      </c>
      <c r="B5442">
        <v>13</v>
      </c>
      <c r="C5442">
        <v>11</v>
      </c>
      <c r="D5442">
        <v>2018</v>
      </c>
      <c r="E5442" t="s">
        <v>3050</v>
      </c>
      <c r="F5442" t="s">
        <v>12</v>
      </c>
      <c r="G5442" t="s">
        <v>4443</v>
      </c>
      <c r="H5442" t="s">
        <v>14</v>
      </c>
      <c r="I5442" t="s">
        <v>15</v>
      </c>
      <c r="J5442" t="s">
        <v>1961</v>
      </c>
      <c r="K5442" t="s">
        <v>26</v>
      </c>
      <c r="L5442">
        <v>2.0640000000000001</v>
      </c>
    </row>
    <row r="5443" spans="1:12" x14ac:dyDescent="0.3">
      <c r="A5443" t="s">
        <v>6491</v>
      </c>
      <c r="B5443">
        <v>9</v>
      </c>
      <c r="C5443">
        <v>9</v>
      </c>
      <c r="D5443">
        <v>2018</v>
      </c>
      <c r="E5443" t="s">
        <v>2590</v>
      </c>
      <c r="F5443" t="s">
        <v>30</v>
      </c>
      <c r="G5443" t="s">
        <v>3071</v>
      </c>
      <c r="H5443" t="s">
        <v>14</v>
      </c>
      <c r="I5443" t="s">
        <v>24</v>
      </c>
      <c r="J5443" t="s">
        <v>6492</v>
      </c>
      <c r="K5443" t="s">
        <v>26</v>
      </c>
      <c r="L5443">
        <v>6.3680000000000003</v>
      </c>
    </row>
    <row r="5444" spans="1:12" x14ac:dyDescent="0.3">
      <c r="A5444" t="s">
        <v>6493</v>
      </c>
      <c r="B5444">
        <v>17</v>
      </c>
      <c r="C5444">
        <v>4</v>
      </c>
      <c r="D5444">
        <v>2016</v>
      </c>
      <c r="E5444" t="s">
        <v>5670</v>
      </c>
      <c r="F5444" t="s">
        <v>30</v>
      </c>
      <c r="G5444" t="s">
        <v>2120</v>
      </c>
      <c r="H5444" t="s">
        <v>14</v>
      </c>
      <c r="I5444" t="s">
        <v>90</v>
      </c>
      <c r="J5444" t="s">
        <v>2282</v>
      </c>
      <c r="K5444" t="s">
        <v>41</v>
      </c>
      <c r="L5444">
        <v>99.6</v>
      </c>
    </row>
    <row r="5445" spans="1:12" x14ac:dyDescent="0.3">
      <c r="A5445" t="s">
        <v>6493</v>
      </c>
      <c r="B5445">
        <v>17</v>
      </c>
      <c r="C5445">
        <v>4</v>
      </c>
      <c r="D5445">
        <v>2016</v>
      </c>
      <c r="E5445" t="s">
        <v>5670</v>
      </c>
      <c r="F5445" t="s">
        <v>30</v>
      </c>
      <c r="G5445" t="s">
        <v>2120</v>
      </c>
      <c r="H5445" t="s">
        <v>14</v>
      </c>
      <c r="I5445" t="s">
        <v>90</v>
      </c>
      <c r="J5445" t="s">
        <v>3412</v>
      </c>
      <c r="K5445" t="s">
        <v>26</v>
      </c>
      <c r="L5445">
        <v>62.295999999999999</v>
      </c>
    </row>
    <row r="5446" spans="1:12" x14ac:dyDescent="0.3">
      <c r="A5446" t="s">
        <v>6493</v>
      </c>
      <c r="B5446">
        <v>17</v>
      </c>
      <c r="C5446">
        <v>4</v>
      </c>
      <c r="D5446">
        <v>2016</v>
      </c>
      <c r="E5446" t="s">
        <v>5670</v>
      </c>
      <c r="F5446" t="s">
        <v>30</v>
      </c>
      <c r="G5446" t="s">
        <v>2120</v>
      </c>
      <c r="H5446" t="s">
        <v>14</v>
      </c>
      <c r="I5446" t="s">
        <v>90</v>
      </c>
      <c r="J5446" t="s">
        <v>6494</v>
      </c>
      <c r="K5446" t="s">
        <v>26</v>
      </c>
      <c r="L5446">
        <v>10.71</v>
      </c>
    </row>
    <row r="5447" spans="1:12" x14ac:dyDescent="0.3">
      <c r="A5447" t="s">
        <v>6495</v>
      </c>
      <c r="B5447">
        <v>25</v>
      </c>
      <c r="C5447">
        <v>7</v>
      </c>
      <c r="D5447">
        <v>2017</v>
      </c>
      <c r="E5447" t="s">
        <v>4779</v>
      </c>
      <c r="F5447" t="s">
        <v>30</v>
      </c>
      <c r="G5447" t="s">
        <v>2090</v>
      </c>
      <c r="H5447" t="s">
        <v>60</v>
      </c>
      <c r="I5447" t="s">
        <v>61</v>
      </c>
      <c r="J5447" t="s">
        <v>3854</v>
      </c>
      <c r="K5447" t="s">
        <v>26</v>
      </c>
      <c r="L5447">
        <v>20.936</v>
      </c>
    </row>
    <row r="5448" spans="1:12" x14ac:dyDescent="0.3">
      <c r="A5448" t="s">
        <v>6496</v>
      </c>
      <c r="B5448">
        <v>26</v>
      </c>
      <c r="C5448">
        <v>8</v>
      </c>
      <c r="D5448">
        <v>2017</v>
      </c>
      <c r="E5448" t="s">
        <v>5576</v>
      </c>
      <c r="F5448" t="s">
        <v>30</v>
      </c>
      <c r="G5448" t="s">
        <v>684</v>
      </c>
      <c r="H5448" t="s">
        <v>23</v>
      </c>
      <c r="I5448" t="s">
        <v>90</v>
      </c>
      <c r="J5448" t="s">
        <v>2620</v>
      </c>
      <c r="K5448" t="s">
        <v>41</v>
      </c>
      <c r="L5448">
        <v>33</v>
      </c>
    </row>
    <row r="5449" spans="1:12" x14ac:dyDescent="0.3">
      <c r="A5449" t="s">
        <v>6496</v>
      </c>
      <c r="B5449">
        <v>26</v>
      </c>
      <c r="C5449">
        <v>8</v>
      </c>
      <c r="D5449">
        <v>2017</v>
      </c>
      <c r="E5449" t="s">
        <v>5576</v>
      </c>
      <c r="F5449" t="s">
        <v>30</v>
      </c>
      <c r="G5449" t="s">
        <v>684</v>
      </c>
      <c r="H5449" t="s">
        <v>23</v>
      </c>
      <c r="I5449" t="s">
        <v>90</v>
      </c>
      <c r="J5449" t="s">
        <v>3791</v>
      </c>
      <c r="K5449" t="s">
        <v>41</v>
      </c>
      <c r="L5449">
        <v>249.95</v>
      </c>
    </row>
    <row r="5450" spans="1:12" x14ac:dyDescent="0.3">
      <c r="A5450" t="s">
        <v>6497</v>
      </c>
      <c r="B5450">
        <v>12</v>
      </c>
      <c r="C5450">
        <v>9</v>
      </c>
      <c r="D5450">
        <v>2015</v>
      </c>
      <c r="E5450" t="s">
        <v>498</v>
      </c>
      <c r="F5450" t="s">
        <v>30</v>
      </c>
      <c r="G5450" t="s">
        <v>4392</v>
      </c>
      <c r="H5450" t="s">
        <v>60</v>
      </c>
      <c r="I5450" t="s">
        <v>61</v>
      </c>
      <c r="J5450" t="s">
        <v>4512</v>
      </c>
      <c r="K5450" t="s">
        <v>26</v>
      </c>
      <c r="L5450">
        <v>357.93</v>
      </c>
    </row>
    <row r="5451" spans="1:12" x14ac:dyDescent="0.3">
      <c r="A5451" t="s">
        <v>6497</v>
      </c>
      <c r="B5451">
        <v>12</v>
      </c>
      <c r="C5451">
        <v>9</v>
      </c>
      <c r="D5451">
        <v>2015</v>
      </c>
      <c r="E5451" t="s">
        <v>498</v>
      </c>
      <c r="F5451" t="s">
        <v>30</v>
      </c>
      <c r="G5451" t="s">
        <v>4392</v>
      </c>
      <c r="H5451" t="s">
        <v>60</v>
      </c>
      <c r="I5451" t="s">
        <v>61</v>
      </c>
      <c r="J5451" t="s">
        <v>5992</v>
      </c>
      <c r="K5451" t="s">
        <v>41</v>
      </c>
      <c r="L5451">
        <v>57.4</v>
      </c>
    </row>
    <row r="5452" spans="1:12" x14ac:dyDescent="0.3">
      <c r="A5452" t="s">
        <v>6497</v>
      </c>
      <c r="B5452">
        <v>12</v>
      </c>
      <c r="C5452">
        <v>9</v>
      </c>
      <c r="D5452">
        <v>2015</v>
      </c>
      <c r="E5452" t="s">
        <v>498</v>
      </c>
      <c r="F5452" t="s">
        <v>30</v>
      </c>
      <c r="G5452" t="s">
        <v>4392</v>
      </c>
      <c r="H5452" t="s">
        <v>60</v>
      </c>
      <c r="I5452" t="s">
        <v>61</v>
      </c>
      <c r="J5452" t="s">
        <v>2624</v>
      </c>
      <c r="K5452" t="s">
        <v>26</v>
      </c>
      <c r="L5452">
        <v>331.96</v>
      </c>
    </row>
    <row r="5453" spans="1:12" x14ac:dyDescent="0.3">
      <c r="A5453" t="s">
        <v>6497</v>
      </c>
      <c r="B5453">
        <v>12</v>
      </c>
      <c r="C5453">
        <v>9</v>
      </c>
      <c r="D5453">
        <v>2015</v>
      </c>
      <c r="E5453" t="s">
        <v>498</v>
      </c>
      <c r="F5453" t="s">
        <v>30</v>
      </c>
      <c r="G5453" t="s">
        <v>4392</v>
      </c>
      <c r="H5453" t="s">
        <v>60</v>
      </c>
      <c r="I5453" t="s">
        <v>61</v>
      </c>
      <c r="J5453" t="s">
        <v>4870</v>
      </c>
      <c r="K5453" t="s">
        <v>17</v>
      </c>
      <c r="L5453">
        <v>40.56</v>
      </c>
    </row>
    <row r="5454" spans="1:12" x14ac:dyDescent="0.3">
      <c r="A5454" t="s">
        <v>6498</v>
      </c>
      <c r="B5454">
        <v>22</v>
      </c>
      <c r="C5454">
        <v>7</v>
      </c>
      <c r="D5454">
        <v>2017</v>
      </c>
      <c r="E5454" t="s">
        <v>4779</v>
      </c>
      <c r="F5454" t="s">
        <v>30</v>
      </c>
      <c r="G5454" t="s">
        <v>4082</v>
      </c>
      <c r="H5454" t="s">
        <v>60</v>
      </c>
      <c r="I5454" t="s">
        <v>24</v>
      </c>
      <c r="J5454" t="s">
        <v>1749</v>
      </c>
      <c r="K5454" t="s">
        <v>26</v>
      </c>
      <c r="L5454">
        <v>86.2</v>
      </c>
    </row>
    <row r="5455" spans="1:12" x14ac:dyDescent="0.3">
      <c r="A5455" t="s">
        <v>6499</v>
      </c>
      <c r="B5455">
        <v>19</v>
      </c>
      <c r="C5455">
        <v>5</v>
      </c>
      <c r="D5455">
        <v>2018</v>
      </c>
      <c r="E5455" t="s">
        <v>1518</v>
      </c>
      <c r="F5455" t="s">
        <v>30</v>
      </c>
      <c r="G5455" t="s">
        <v>4040</v>
      </c>
      <c r="H5455" t="s">
        <v>23</v>
      </c>
      <c r="I5455" t="s">
        <v>61</v>
      </c>
      <c r="J5455" t="s">
        <v>5396</v>
      </c>
      <c r="K5455" t="s">
        <v>26</v>
      </c>
      <c r="L5455">
        <v>38.015999999999998</v>
      </c>
    </row>
    <row r="5456" spans="1:12" x14ac:dyDescent="0.3">
      <c r="A5456" t="s">
        <v>6500</v>
      </c>
      <c r="B5456">
        <v>28</v>
      </c>
      <c r="C5456">
        <v>4</v>
      </c>
      <c r="D5456">
        <v>2018</v>
      </c>
      <c r="E5456" t="s">
        <v>4294</v>
      </c>
      <c r="F5456" t="s">
        <v>30</v>
      </c>
      <c r="G5456" t="s">
        <v>1290</v>
      </c>
      <c r="H5456" t="s">
        <v>23</v>
      </c>
      <c r="I5456" t="s">
        <v>90</v>
      </c>
      <c r="J5456" t="s">
        <v>1327</v>
      </c>
      <c r="K5456" t="s">
        <v>26</v>
      </c>
      <c r="L5456">
        <v>8.3840000000000003</v>
      </c>
    </row>
    <row r="5457" spans="1:12" x14ac:dyDescent="0.3">
      <c r="A5457" t="s">
        <v>6500</v>
      </c>
      <c r="B5457">
        <v>28</v>
      </c>
      <c r="C5457">
        <v>4</v>
      </c>
      <c r="D5457">
        <v>2018</v>
      </c>
      <c r="E5457" t="s">
        <v>4294</v>
      </c>
      <c r="F5457" t="s">
        <v>30</v>
      </c>
      <c r="G5457" t="s">
        <v>1290</v>
      </c>
      <c r="H5457" t="s">
        <v>23</v>
      </c>
      <c r="I5457" t="s">
        <v>90</v>
      </c>
      <c r="J5457" t="s">
        <v>77</v>
      </c>
      <c r="K5457" t="s">
        <v>26</v>
      </c>
      <c r="L5457">
        <v>6.8479999999999999</v>
      </c>
    </row>
    <row r="5458" spans="1:12" x14ac:dyDescent="0.3">
      <c r="A5458" t="s">
        <v>6502</v>
      </c>
      <c r="B5458">
        <v>29</v>
      </c>
      <c r="C5458">
        <v>12</v>
      </c>
      <c r="D5458">
        <v>2018</v>
      </c>
      <c r="E5458" t="s">
        <v>725</v>
      </c>
      <c r="F5458" t="s">
        <v>30</v>
      </c>
      <c r="G5458" t="s">
        <v>576</v>
      </c>
      <c r="H5458" t="s">
        <v>14</v>
      </c>
      <c r="I5458" t="s">
        <v>24</v>
      </c>
      <c r="J5458" t="s">
        <v>6503</v>
      </c>
      <c r="K5458" t="s">
        <v>26</v>
      </c>
      <c r="L5458">
        <v>19.600000000000001</v>
      </c>
    </row>
    <row r="5459" spans="1:12" x14ac:dyDescent="0.3">
      <c r="A5459" t="s">
        <v>6502</v>
      </c>
      <c r="B5459">
        <v>29</v>
      </c>
      <c r="C5459">
        <v>12</v>
      </c>
      <c r="D5459">
        <v>2018</v>
      </c>
      <c r="E5459" t="s">
        <v>725</v>
      </c>
      <c r="F5459" t="s">
        <v>30</v>
      </c>
      <c r="G5459" t="s">
        <v>576</v>
      </c>
      <c r="H5459" t="s">
        <v>14</v>
      </c>
      <c r="I5459" t="s">
        <v>24</v>
      </c>
      <c r="J5459" t="s">
        <v>3628</v>
      </c>
      <c r="K5459" t="s">
        <v>17</v>
      </c>
      <c r="L5459">
        <v>68.459999999999994</v>
      </c>
    </row>
    <row r="5460" spans="1:12" x14ac:dyDescent="0.3">
      <c r="A5460" t="s">
        <v>6504</v>
      </c>
      <c r="B5460">
        <v>4</v>
      </c>
      <c r="C5460">
        <v>9</v>
      </c>
      <c r="D5460">
        <v>2018</v>
      </c>
      <c r="E5460" t="s">
        <v>2130</v>
      </c>
      <c r="F5460" t="s">
        <v>12</v>
      </c>
      <c r="G5460" t="s">
        <v>67</v>
      </c>
      <c r="H5460" t="s">
        <v>14</v>
      </c>
      <c r="I5460" t="s">
        <v>24</v>
      </c>
      <c r="J5460" t="s">
        <v>2232</v>
      </c>
      <c r="K5460" t="s">
        <v>26</v>
      </c>
      <c r="L5460">
        <v>13.343999999999999</v>
      </c>
    </row>
    <row r="5461" spans="1:12" x14ac:dyDescent="0.3">
      <c r="A5461" t="s">
        <v>6504</v>
      </c>
      <c r="B5461">
        <v>4</v>
      </c>
      <c r="C5461">
        <v>9</v>
      </c>
      <c r="D5461">
        <v>2018</v>
      </c>
      <c r="E5461" t="s">
        <v>2130</v>
      </c>
      <c r="F5461" t="s">
        <v>12</v>
      </c>
      <c r="G5461" t="s">
        <v>67</v>
      </c>
      <c r="H5461" t="s">
        <v>14</v>
      </c>
      <c r="I5461" t="s">
        <v>24</v>
      </c>
      <c r="J5461" t="s">
        <v>6505</v>
      </c>
      <c r="K5461" t="s">
        <v>17</v>
      </c>
      <c r="L5461">
        <v>1478.2719999999999</v>
      </c>
    </row>
    <row r="5462" spans="1:12" x14ac:dyDescent="0.3">
      <c r="A5462" t="s">
        <v>6506</v>
      </c>
      <c r="B5462">
        <v>21</v>
      </c>
      <c r="C5462">
        <v>3</v>
      </c>
      <c r="D5462">
        <v>2015</v>
      </c>
      <c r="E5462" t="s">
        <v>557</v>
      </c>
      <c r="F5462" t="s">
        <v>30</v>
      </c>
      <c r="G5462" t="s">
        <v>817</v>
      </c>
      <c r="H5462" t="s">
        <v>23</v>
      </c>
      <c r="I5462" t="s">
        <v>15</v>
      </c>
      <c r="J5462" t="s">
        <v>4961</v>
      </c>
      <c r="K5462" t="s">
        <v>26</v>
      </c>
      <c r="L5462">
        <v>16.271999999999998</v>
      </c>
    </row>
    <row r="5463" spans="1:12" x14ac:dyDescent="0.3">
      <c r="A5463" t="s">
        <v>6507</v>
      </c>
      <c r="B5463">
        <v>28</v>
      </c>
      <c r="C5463">
        <v>9</v>
      </c>
      <c r="D5463">
        <v>2018</v>
      </c>
      <c r="E5463" t="s">
        <v>6105</v>
      </c>
      <c r="F5463" t="s">
        <v>30</v>
      </c>
      <c r="G5463" t="s">
        <v>1443</v>
      </c>
      <c r="H5463" t="s">
        <v>14</v>
      </c>
      <c r="I5463" t="s">
        <v>24</v>
      </c>
      <c r="J5463" t="s">
        <v>169</v>
      </c>
      <c r="K5463" t="s">
        <v>17</v>
      </c>
      <c r="L5463">
        <v>9.24</v>
      </c>
    </row>
    <row r="5464" spans="1:12" x14ac:dyDescent="0.3">
      <c r="A5464" t="s">
        <v>6508</v>
      </c>
      <c r="B5464">
        <v>19</v>
      </c>
      <c r="C5464">
        <v>1</v>
      </c>
      <c r="D5464">
        <v>2015</v>
      </c>
      <c r="E5464" t="s">
        <v>2464</v>
      </c>
      <c r="F5464" t="s">
        <v>119</v>
      </c>
      <c r="G5464" t="s">
        <v>2231</v>
      </c>
      <c r="H5464" t="s">
        <v>14</v>
      </c>
      <c r="I5464" t="s">
        <v>24</v>
      </c>
      <c r="J5464" t="s">
        <v>2449</v>
      </c>
      <c r="K5464" t="s">
        <v>26</v>
      </c>
      <c r="L5464">
        <v>32.340000000000003</v>
      </c>
    </row>
    <row r="5465" spans="1:12" x14ac:dyDescent="0.3">
      <c r="A5465" t="s">
        <v>6508</v>
      </c>
      <c r="B5465">
        <v>19</v>
      </c>
      <c r="C5465">
        <v>1</v>
      </c>
      <c r="D5465">
        <v>2015</v>
      </c>
      <c r="E5465" t="s">
        <v>2464</v>
      </c>
      <c r="F5465" t="s">
        <v>119</v>
      </c>
      <c r="G5465" t="s">
        <v>2231</v>
      </c>
      <c r="H5465" t="s">
        <v>14</v>
      </c>
      <c r="I5465" t="s">
        <v>24</v>
      </c>
      <c r="J5465" t="s">
        <v>493</v>
      </c>
      <c r="K5465" t="s">
        <v>26</v>
      </c>
      <c r="L5465">
        <v>56.064</v>
      </c>
    </row>
    <row r="5466" spans="1:12" x14ac:dyDescent="0.3">
      <c r="A5466" t="s">
        <v>6508</v>
      </c>
      <c r="B5466">
        <v>19</v>
      </c>
      <c r="C5466">
        <v>1</v>
      </c>
      <c r="D5466">
        <v>2015</v>
      </c>
      <c r="E5466" t="s">
        <v>2464</v>
      </c>
      <c r="F5466" t="s">
        <v>119</v>
      </c>
      <c r="G5466" t="s">
        <v>2231</v>
      </c>
      <c r="H5466" t="s">
        <v>14</v>
      </c>
      <c r="I5466" t="s">
        <v>24</v>
      </c>
      <c r="J5466" t="s">
        <v>353</v>
      </c>
      <c r="K5466" t="s">
        <v>26</v>
      </c>
      <c r="L5466">
        <v>108.72</v>
      </c>
    </row>
    <row r="5467" spans="1:12" x14ac:dyDescent="0.3">
      <c r="A5467" t="s">
        <v>6508</v>
      </c>
      <c r="B5467">
        <v>19</v>
      </c>
      <c r="C5467">
        <v>1</v>
      </c>
      <c r="D5467">
        <v>2015</v>
      </c>
      <c r="E5467" t="s">
        <v>2464</v>
      </c>
      <c r="F5467" t="s">
        <v>119</v>
      </c>
      <c r="G5467" t="s">
        <v>2231</v>
      </c>
      <c r="H5467" t="s">
        <v>14</v>
      </c>
      <c r="I5467" t="s">
        <v>24</v>
      </c>
      <c r="J5467" t="s">
        <v>1043</v>
      </c>
      <c r="K5467" t="s">
        <v>17</v>
      </c>
      <c r="L5467">
        <v>181.47</v>
      </c>
    </row>
    <row r="5468" spans="1:12" x14ac:dyDescent="0.3">
      <c r="A5468" t="s">
        <v>6509</v>
      </c>
      <c r="B5468">
        <v>14</v>
      </c>
      <c r="C5468">
        <v>2</v>
      </c>
      <c r="D5468">
        <v>2015</v>
      </c>
      <c r="E5468" t="s">
        <v>6510</v>
      </c>
      <c r="F5468" t="s">
        <v>12</v>
      </c>
      <c r="G5468" t="s">
        <v>2927</v>
      </c>
      <c r="H5468" t="s">
        <v>14</v>
      </c>
      <c r="I5468" t="s">
        <v>61</v>
      </c>
      <c r="J5468" t="s">
        <v>2809</v>
      </c>
      <c r="K5468" t="s">
        <v>26</v>
      </c>
      <c r="L5468">
        <v>16.175999999999998</v>
      </c>
    </row>
    <row r="5469" spans="1:12" x14ac:dyDescent="0.3">
      <c r="A5469" t="s">
        <v>6511</v>
      </c>
      <c r="B5469">
        <v>9</v>
      </c>
      <c r="C5469">
        <v>6</v>
      </c>
      <c r="D5469">
        <v>2017</v>
      </c>
      <c r="E5469" t="s">
        <v>1105</v>
      </c>
      <c r="F5469" t="s">
        <v>30</v>
      </c>
      <c r="G5469" t="s">
        <v>1285</v>
      </c>
      <c r="H5469" t="s">
        <v>14</v>
      </c>
      <c r="I5469" t="s">
        <v>24</v>
      </c>
      <c r="J5469" t="s">
        <v>91</v>
      </c>
      <c r="K5469" t="s">
        <v>17</v>
      </c>
      <c r="L5469">
        <v>122.352</v>
      </c>
    </row>
    <row r="5470" spans="1:12" x14ac:dyDescent="0.3">
      <c r="A5470" t="s">
        <v>6512</v>
      </c>
      <c r="B5470">
        <v>26</v>
      </c>
      <c r="C5470">
        <v>9</v>
      </c>
      <c r="D5470">
        <v>2015</v>
      </c>
      <c r="E5470" t="s">
        <v>815</v>
      </c>
      <c r="F5470" t="s">
        <v>119</v>
      </c>
      <c r="G5470" t="s">
        <v>3900</v>
      </c>
      <c r="H5470" t="s">
        <v>60</v>
      </c>
      <c r="I5470" t="s">
        <v>24</v>
      </c>
      <c r="J5470" t="s">
        <v>18</v>
      </c>
      <c r="K5470" t="s">
        <v>17</v>
      </c>
      <c r="L5470">
        <v>585.55200000000002</v>
      </c>
    </row>
    <row r="5471" spans="1:12" x14ac:dyDescent="0.3">
      <c r="A5471" t="s">
        <v>6512</v>
      </c>
      <c r="B5471">
        <v>26</v>
      </c>
      <c r="C5471">
        <v>9</v>
      </c>
      <c r="D5471">
        <v>2015</v>
      </c>
      <c r="E5471" t="s">
        <v>815</v>
      </c>
      <c r="F5471" t="s">
        <v>119</v>
      </c>
      <c r="G5471" t="s">
        <v>3900</v>
      </c>
      <c r="H5471" t="s">
        <v>60</v>
      </c>
      <c r="I5471" t="s">
        <v>24</v>
      </c>
      <c r="J5471" t="s">
        <v>2879</v>
      </c>
      <c r="K5471" t="s">
        <v>26</v>
      </c>
      <c r="L5471">
        <v>19.440000000000001</v>
      </c>
    </row>
    <row r="5472" spans="1:12" x14ac:dyDescent="0.3">
      <c r="A5472" t="s">
        <v>6513</v>
      </c>
      <c r="B5472">
        <v>30</v>
      </c>
      <c r="C5472">
        <v>5</v>
      </c>
      <c r="D5472">
        <v>2017</v>
      </c>
      <c r="E5472" t="s">
        <v>207</v>
      </c>
      <c r="F5472" t="s">
        <v>30</v>
      </c>
      <c r="G5472" t="s">
        <v>3994</v>
      </c>
      <c r="H5472" t="s">
        <v>14</v>
      </c>
      <c r="I5472" t="s">
        <v>90</v>
      </c>
      <c r="J5472" t="s">
        <v>3949</v>
      </c>
      <c r="K5472" t="s">
        <v>26</v>
      </c>
      <c r="L5472">
        <v>123.92</v>
      </c>
    </row>
    <row r="5473" spans="1:12" x14ac:dyDescent="0.3">
      <c r="A5473" t="s">
        <v>6514</v>
      </c>
      <c r="B5473">
        <v>19</v>
      </c>
      <c r="C5473">
        <v>12</v>
      </c>
      <c r="D5473">
        <v>2018</v>
      </c>
      <c r="E5473" t="s">
        <v>2026</v>
      </c>
      <c r="F5473" t="s">
        <v>30</v>
      </c>
      <c r="G5473" t="s">
        <v>5036</v>
      </c>
      <c r="H5473" t="s">
        <v>14</v>
      </c>
      <c r="I5473" t="s">
        <v>24</v>
      </c>
      <c r="J5473" t="s">
        <v>5080</v>
      </c>
      <c r="K5473" t="s">
        <v>17</v>
      </c>
      <c r="L5473">
        <v>13.36</v>
      </c>
    </row>
    <row r="5474" spans="1:12" x14ac:dyDescent="0.3">
      <c r="A5474" t="s">
        <v>6514</v>
      </c>
      <c r="B5474">
        <v>19</v>
      </c>
      <c r="C5474">
        <v>12</v>
      </c>
      <c r="D5474">
        <v>2018</v>
      </c>
      <c r="E5474" t="s">
        <v>2026</v>
      </c>
      <c r="F5474" t="s">
        <v>30</v>
      </c>
      <c r="G5474" t="s">
        <v>5036</v>
      </c>
      <c r="H5474" t="s">
        <v>14</v>
      </c>
      <c r="I5474" t="s">
        <v>24</v>
      </c>
      <c r="J5474" t="s">
        <v>3565</v>
      </c>
      <c r="K5474" t="s">
        <v>26</v>
      </c>
      <c r="L5474">
        <v>78.256</v>
      </c>
    </row>
    <row r="5475" spans="1:12" x14ac:dyDescent="0.3">
      <c r="A5475" t="s">
        <v>6514</v>
      </c>
      <c r="B5475">
        <v>19</v>
      </c>
      <c r="C5475">
        <v>12</v>
      </c>
      <c r="D5475">
        <v>2018</v>
      </c>
      <c r="E5475" t="s">
        <v>2026</v>
      </c>
      <c r="F5475" t="s">
        <v>30</v>
      </c>
      <c r="G5475" t="s">
        <v>5036</v>
      </c>
      <c r="H5475" t="s">
        <v>14</v>
      </c>
      <c r="I5475" t="s">
        <v>24</v>
      </c>
      <c r="J5475" t="s">
        <v>3673</v>
      </c>
      <c r="K5475" t="s">
        <v>17</v>
      </c>
      <c r="L5475">
        <v>102.018</v>
      </c>
    </row>
    <row r="5476" spans="1:12" x14ac:dyDescent="0.3">
      <c r="A5476" t="s">
        <v>6515</v>
      </c>
      <c r="B5476">
        <v>26</v>
      </c>
      <c r="C5476">
        <v>12</v>
      </c>
      <c r="D5476">
        <v>2018</v>
      </c>
      <c r="E5476" t="s">
        <v>2271</v>
      </c>
      <c r="F5476" t="s">
        <v>930</v>
      </c>
      <c r="G5476" t="s">
        <v>1765</v>
      </c>
      <c r="H5476" t="s">
        <v>23</v>
      </c>
      <c r="I5476" t="s">
        <v>61</v>
      </c>
      <c r="J5476" t="s">
        <v>1282</v>
      </c>
      <c r="K5476" t="s">
        <v>26</v>
      </c>
      <c r="L5476">
        <v>750.68</v>
      </c>
    </row>
    <row r="5477" spans="1:12" x14ac:dyDescent="0.3">
      <c r="A5477" t="s">
        <v>6516</v>
      </c>
      <c r="B5477">
        <v>15</v>
      </c>
      <c r="C5477">
        <v>6</v>
      </c>
      <c r="D5477">
        <v>2018</v>
      </c>
      <c r="E5477" t="s">
        <v>4408</v>
      </c>
      <c r="F5477" t="s">
        <v>119</v>
      </c>
      <c r="G5477" t="s">
        <v>4538</v>
      </c>
      <c r="H5477" t="s">
        <v>60</v>
      </c>
      <c r="I5477" t="s">
        <v>61</v>
      </c>
      <c r="J5477" t="s">
        <v>1655</v>
      </c>
      <c r="K5477" t="s">
        <v>26</v>
      </c>
      <c r="L5477">
        <v>44.4</v>
      </c>
    </row>
    <row r="5478" spans="1:12" x14ac:dyDescent="0.3">
      <c r="A5478" t="s">
        <v>6516</v>
      </c>
      <c r="B5478">
        <v>15</v>
      </c>
      <c r="C5478">
        <v>6</v>
      </c>
      <c r="D5478">
        <v>2018</v>
      </c>
      <c r="E5478" t="s">
        <v>4408</v>
      </c>
      <c r="F5478" t="s">
        <v>119</v>
      </c>
      <c r="G5478" t="s">
        <v>4538</v>
      </c>
      <c r="H5478" t="s">
        <v>60</v>
      </c>
      <c r="I5478" t="s">
        <v>61</v>
      </c>
      <c r="J5478" t="s">
        <v>3118</v>
      </c>
      <c r="K5478" t="s">
        <v>26</v>
      </c>
      <c r="L5478">
        <v>84.55</v>
      </c>
    </row>
    <row r="5479" spans="1:12" x14ac:dyDescent="0.3">
      <c r="A5479" t="s">
        <v>6516</v>
      </c>
      <c r="B5479">
        <v>15</v>
      </c>
      <c r="C5479">
        <v>6</v>
      </c>
      <c r="D5479">
        <v>2018</v>
      </c>
      <c r="E5479" t="s">
        <v>4408</v>
      </c>
      <c r="F5479" t="s">
        <v>119</v>
      </c>
      <c r="G5479" t="s">
        <v>4538</v>
      </c>
      <c r="H5479" t="s">
        <v>60</v>
      </c>
      <c r="I5479" t="s">
        <v>61</v>
      </c>
      <c r="J5479" t="s">
        <v>5854</v>
      </c>
      <c r="K5479" t="s">
        <v>26</v>
      </c>
      <c r="L5479">
        <v>17.940000000000001</v>
      </c>
    </row>
    <row r="5480" spans="1:12" x14ac:dyDescent="0.3">
      <c r="A5480" t="s">
        <v>6517</v>
      </c>
      <c r="B5480">
        <v>20</v>
      </c>
      <c r="C5480">
        <v>11</v>
      </c>
      <c r="D5480">
        <v>2017</v>
      </c>
      <c r="E5480" t="s">
        <v>457</v>
      </c>
      <c r="F5480" t="s">
        <v>30</v>
      </c>
      <c r="G5480" t="s">
        <v>505</v>
      </c>
      <c r="H5480" t="s">
        <v>14</v>
      </c>
      <c r="I5480" t="s">
        <v>90</v>
      </c>
      <c r="J5480" t="s">
        <v>3546</v>
      </c>
      <c r="K5480" t="s">
        <v>26</v>
      </c>
      <c r="L5480">
        <v>128.4</v>
      </c>
    </row>
    <row r="5481" spans="1:12" x14ac:dyDescent="0.3">
      <c r="A5481" t="s">
        <v>6518</v>
      </c>
      <c r="B5481">
        <v>31</v>
      </c>
      <c r="C5481">
        <v>3</v>
      </c>
      <c r="D5481">
        <v>2015</v>
      </c>
      <c r="E5481" t="s">
        <v>3146</v>
      </c>
      <c r="F5481" t="s">
        <v>30</v>
      </c>
      <c r="G5481" t="s">
        <v>1312</v>
      </c>
      <c r="H5481" t="s">
        <v>23</v>
      </c>
      <c r="I5481" t="s">
        <v>15</v>
      </c>
      <c r="J5481" t="s">
        <v>2365</v>
      </c>
      <c r="K5481" t="s">
        <v>26</v>
      </c>
      <c r="L5481">
        <v>1.869</v>
      </c>
    </row>
    <row r="5482" spans="1:12" x14ac:dyDescent="0.3">
      <c r="A5482" t="s">
        <v>6519</v>
      </c>
      <c r="B5482">
        <v>8</v>
      </c>
      <c r="C5482">
        <v>10</v>
      </c>
      <c r="D5482">
        <v>2018</v>
      </c>
      <c r="E5482" t="s">
        <v>2045</v>
      </c>
      <c r="F5482" t="s">
        <v>30</v>
      </c>
      <c r="G5482" t="s">
        <v>1791</v>
      </c>
      <c r="H5482" t="s">
        <v>23</v>
      </c>
      <c r="I5482" t="s">
        <v>24</v>
      </c>
      <c r="J5482" t="s">
        <v>2839</v>
      </c>
      <c r="K5482" t="s">
        <v>41</v>
      </c>
      <c r="L5482">
        <v>103.19199999999999</v>
      </c>
    </row>
    <row r="5483" spans="1:12" x14ac:dyDescent="0.3">
      <c r="A5483" t="s">
        <v>6519</v>
      </c>
      <c r="B5483">
        <v>8</v>
      </c>
      <c r="C5483">
        <v>10</v>
      </c>
      <c r="D5483">
        <v>2018</v>
      </c>
      <c r="E5483" t="s">
        <v>2045</v>
      </c>
      <c r="F5483" t="s">
        <v>30</v>
      </c>
      <c r="G5483" t="s">
        <v>1791</v>
      </c>
      <c r="H5483" t="s">
        <v>23</v>
      </c>
      <c r="I5483" t="s">
        <v>24</v>
      </c>
      <c r="J5483" t="s">
        <v>5164</v>
      </c>
      <c r="K5483" t="s">
        <v>41</v>
      </c>
      <c r="L5483">
        <v>36</v>
      </c>
    </row>
    <row r="5484" spans="1:12" x14ac:dyDescent="0.3">
      <c r="A5484" t="s">
        <v>6519</v>
      </c>
      <c r="B5484">
        <v>8</v>
      </c>
      <c r="C5484">
        <v>10</v>
      </c>
      <c r="D5484">
        <v>2018</v>
      </c>
      <c r="E5484" t="s">
        <v>2045</v>
      </c>
      <c r="F5484" t="s">
        <v>30</v>
      </c>
      <c r="G5484" t="s">
        <v>1791</v>
      </c>
      <c r="H5484" t="s">
        <v>23</v>
      </c>
      <c r="I5484" t="s">
        <v>24</v>
      </c>
      <c r="J5484" t="s">
        <v>1735</v>
      </c>
      <c r="K5484" t="s">
        <v>41</v>
      </c>
      <c r="L5484">
        <v>239.96</v>
      </c>
    </row>
    <row r="5485" spans="1:12" x14ac:dyDescent="0.3">
      <c r="A5485" t="s">
        <v>6519</v>
      </c>
      <c r="B5485">
        <v>8</v>
      </c>
      <c r="C5485">
        <v>10</v>
      </c>
      <c r="D5485">
        <v>2018</v>
      </c>
      <c r="E5485" t="s">
        <v>2045</v>
      </c>
      <c r="F5485" t="s">
        <v>30</v>
      </c>
      <c r="G5485" t="s">
        <v>1791</v>
      </c>
      <c r="H5485" t="s">
        <v>23</v>
      </c>
      <c r="I5485" t="s">
        <v>24</v>
      </c>
      <c r="J5485" t="s">
        <v>4961</v>
      </c>
      <c r="K5485" t="s">
        <v>26</v>
      </c>
      <c r="L5485">
        <v>40.68</v>
      </c>
    </row>
    <row r="5486" spans="1:12" x14ac:dyDescent="0.3">
      <c r="A5486" t="s">
        <v>6520</v>
      </c>
      <c r="B5486">
        <v>30</v>
      </c>
      <c r="C5486">
        <v>1</v>
      </c>
      <c r="D5486">
        <v>2018</v>
      </c>
      <c r="E5486" t="s">
        <v>6521</v>
      </c>
      <c r="F5486" t="s">
        <v>30</v>
      </c>
      <c r="G5486" t="s">
        <v>95</v>
      </c>
      <c r="H5486" t="s">
        <v>14</v>
      </c>
      <c r="I5486" t="s">
        <v>15</v>
      </c>
      <c r="J5486" t="s">
        <v>6522</v>
      </c>
      <c r="K5486" t="s">
        <v>17</v>
      </c>
      <c r="L5486">
        <v>419.13600000000002</v>
      </c>
    </row>
    <row r="5487" spans="1:12" x14ac:dyDescent="0.3">
      <c r="A5487" t="s">
        <v>6523</v>
      </c>
      <c r="B5487">
        <v>12</v>
      </c>
      <c r="C5487">
        <v>12</v>
      </c>
      <c r="D5487">
        <v>2015</v>
      </c>
      <c r="E5487" t="s">
        <v>3042</v>
      </c>
      <c r="F5487" t="s">
        <v>30</v>
      </c>
      <c r="G5487" t="s">
        <v>1056</v>
      </c>
      <c r="H5487" t="s">
        <v>14</v>
      </c>
      <c r="I5487" t="s">
        <v>15</v>
      </c>
      <c r="J5487" t="s">
        <v>2063</v>
      </c>
      <c r="K5487" t="s">
        <v>26</v>
      </c>
      <c r="L5487">
        <v>23.472000000000001</v>
      </c>
    </row>
    <row r="5488" spans="1:12" x14ac:dyDescent="0.3">
      <c r="A5488" t="s">
        <v>6524</v>
      </c>
      <c r="B5488">
        <v>24</v>
      </c>
      <c r="C5488">
        <v>10</v>
      </c>
      <c r="D5488">
        <v>2016</v>
      </c>
      <c r="E5488" t="s">
        <v>6525</v>
      </c>
      <c r="F5488" t="s">
        <v>30</v>
      </c>
      <c r="G5488" t="s">
        <v>1212</v>
      </c>
      <c r="H5488" t="s">
        <v>60</v>
      </c>
      <c r="I5488" t="s">
        <v>61</v>
      </c>
      <c r="J5488" t="s">
        <v>869</v>
      </c>
      <c r="K5488" t="s">
        <v>26</v>
      </c>
      <c r="L5488">
        <v>3.5920000000000001</v>
      </c>
    </row>
    <row r="5489" spans="1:12" x14ac:dyDescent="0.3">
      <c r="A5489" t="s">
        <v>6526</v>
      </c>
      <c r="B5489">
        <v>1</v>
      </c>
      <c r="C5489">
        <v>4</v>
      </c>
      <c r="D5489">
        <v>2018</v>
      </c>
      <c r="E5489" t="s">
        <v>1170</v>
      </c>
      <c r="F5489" t="s">
        <v>12</v>
      </c>
      <c r="G5489" t="s">
        <v>1780</v>
      </c>
      <c r="H5489" t="s">
        <v>23</v>
      </c>
      <c r="I5489" t="s">
        <v>15</v>
      </c>
      <c r="J5489" t="s">
        <v>3472</v>
      </c>
      <c r="K5489" t="s">
        <v>41</v>
      </c>
      <c r="L5489">
        <v>23.975999999999999</v>
      </c>
    </row>
    <row r="5490" spans="1:12" x14ac:dyDescent="0.3">
      <c r="A5490" t="s">
        <v>6526</v>
      </c>
      <c r="B5490">
        <v>1</v>
      </c>
      <c r="C5490">
        <v>4</v>
      </c>
      <c r="D5490">
        <v>2018</v>
      </c>
      <c r="E5490" t="s">
        <v>1170</v>
      </c>
      <c r="F5490" t="s">
        <v>12</v>
      </c>
      <c r="G5490" t="s">
        <v>1780</v>
      </c>
      <c r="H5490" t="s">
        <v>23</v>
      </c>
      <c r="I5490" t="s">
        <v>15</v>
      </c>
      <c r="J5490" t="s">
        <v>2805</v>
      </c>
      <c r="K5490" t="s">
        <v>26</v>
      </c>
      <c r="L5490">
        <v>6.2640000000000002</v>
      </c>
    </row>
    <row r="5491" spans="1:12" x14ac:dyDescent="0.3">
      <c r="A5491" t="s">
        <v>6526</v>
      </c>
      <c r="B5491">
        <v>1</v>
      </c>
      <c r="C5491">
        <v>4</v>
      </c>
      <c r="D5491">
        <v>2018</v>
      </c>
      <c r="E5491" t="s">
        <v>1170</v>
      </c>
      <c r="F5491" t="s">
        <v>12</v>
      </c>
      <c r="G5491" t="s">
        <v>1780</v>
      </c>
      <c r="H5491" t="s">
        <v>23</v>
      </c>
      <c r="I5491" t="s">
        <v>15</v>
      </c>
      <c r="J5491" t="s">
        <v>4038</v>
      </c>
      <c r="K5491" t="s">
        <v>26</v>
      </c>
      <c r="L5491">
        <v>20.808</v>
      </c>
    </row>
    <row r="5492" spans="1:12" x14ac:dyDescent="0.3">
      <c r="A5492" t="s">
        <v>6526</v>
      </c>
      <c r="B5492">
        <v>1</v>
      </c>
      <c r="C5492">
        <v>4</v>
      </c>
      <c r="D5492">
        <v>2018</v>
      </c>
      <c r="E5492" t="s">
        <v>1170</v>
      </c>
      <c r="F5492" t="s">
        <v>12</v>
      </c>
      <c r="G5492" t="s">
        <v>1780</v>
      </c>
      <c r="H5492" t="s">
        <v>23</v>
      </c>
      <c r="I5492" t="s">
        <v>15</v>
      </c>
      <c r="J5492" t="s">
        <v>3705</v>
      </c>
      <c r="K5492" t="s">
        <v>17</v>
      </c>
      <c r="L5492">
        <v>218.352</v>
      </c>
    </row>
    <row r="5493" spans="1:12" x14ac:dyDescent="0.3">
      <c r="A5493" t="s">
        <v>6527</v>
      </c>
      <c r="B5493">
        <v>26</v>
      </c>
      <c r="C5493">
        <v>1</v>
      </c>
      <c r="D5493">
        <v>2018</v>
      </c>
      <c r="E5493" t="s">
        <v>1278</v>
      </c>
      <c r="F5493" t="s">
        <v>119</v>
      </c>
      <c r="G5493" t="s">
        <v>13</v>
      </c>
      <c r="H5493" t="s">
        <v>14</v>
      </c>
      <c r="I5493" t="s">
        <v>61</v>
      </c>
      <c r="J5493" t="s">
        <v>233</v>
      </c>
      <c r="K5493" t="s">
        <v>26</v>
      </c>
      <c r="L5493">
        <v>18.16</v>
      </c>
    </row>
    <row r="5494" spans="1:12" x14ac:dyDescent="0.3">
      <c r="A5494" t="s">
        <v>6528</v>
      </c>
      <c r="B5494">
        <v>28</v>
      </c>
      <c r="C5494">
        <v>11</v>
      </c>
      <c r="D5494">
        <v>2015</v>
      </c>
      <c r="E5494" t="s">
        <v>3929</v>
      </c>
      <c r="F5494" t="s">
        <v>930</v>
      </c>
      <c r="G5494" t="s">
        <v>5410</v>
      </c>
      <c r="H5494" t="s">
        <v>60</v>
      </c>
      <c r="I5494" t="s">
        <v>24</v>
      </c>
      <c r="J5494" t="s">
        <v>933</v>
      </c>
      <c r="K5494" t="s">
        <v>26</v>
      </c>
      <c r="L5494">
        <v>7.36</v>
      </c>
    </row>
    <row r="5495" spans="1:12" x14ac:dyDescent="0.3">
      <c r="A5495" t="s">
        <v>6528</v>
      </c>
      <c r="B5495">
        <v>28</v>
      </c>
      <c r="C5495">
        <v>11</v>
      </c>
      <c r="D5495">
        <v>2015</v>
      </c>
      <c r="E5495" t="s">
        <v>3929</v>
      </c>
      <c r="F5495" t="s">
        <v>930</v>
      </c>
      <c r="G5495" t="s">
        <v>5410</v>
      </c>
      <c r="H5495" t="s">
        <v>60</v>
      </c>
      <c r="I5495" t="s">
        <v>24</v>
      </c>
      <c r="J5495" t="s">
        <v>746</v>
      </c>
      <c r="K5495" t="s">
        <v>26</v>
      </c>
      <c r="L5495">
        <v>41.4</v>
      </c>
    </row>
    <row r="5496" spans="1:12" x14ac:dyDescent="0.3">
      <c r="A5496" t="s">
        <v>6528</v>
      </c>
      <c r="B5496">
        <v>28</v>
      </c>
      <c r="C5496">
        <v>11</v>
      </c>
      <c r="D5496">
        <v>2015</v>
      </c>
      <c r="E5496" t="s">
        <v>3929</v>
      </c>
      <c r="F5496" t="s">
        <v>930</v>
      </c>
      <c r="G5496" t="s">
        <v>5410</v>
      </c>
      <c r="H5496" t="s">
        <v>60</v>
      </c>
      <c r="I5496" t="s">
        <v>24</v>
      </c>
      <c r="J5496" t="s">
        <v>3411</v>
      </c>
      <c r="K5496" t="s">
        <v>17</v>
      </c>
      <c r="L5496">
        <v>411.33199999999999</v>
      </c>
    </row>
    <row r="5497" spans="1:12" x14ac:dyDescent="0.3">
      <c r="A5497" t="s">
        <v>6529</v>
      </c>
      <c r="B5497">
        <v>4</v>
      </c>
      <c r="C5497">
        <v>9</v>
      </c>
      <c r="D5497">
        <v>2016</v>
      </c>
      <c r="E5497" t="s">
        <v>250</v>
      </c>
      <c r="F5497" t="s">
        <v>30</v>
      </c>
      <c r="G5497" t="s">
        <v>2943</v>
      </c>
      <c r="H5497" t="s">
        <v>23</v>
      </c>
      <c r="I5497" t="s">
        <v>90</v>
      </c>
      <c r="J5497" t="s">
        <v>3700</v>
      </c>
      <c r="K5497" t="s">
        <v>26</v>
      </c>
      <c r="L5497">
        <v>7.6559999999999997</v>
      </c>
    </row>
    <row r="5498" spans="1:12" x14ac:dyDescent="0.3">
      <c r="A5498" t="s">
        <v>6530</v>
      </c>
      <c r="B5498">
        <v>12</v>
      </c>
      <c r="C5498">
        <v>6</v>
      </c>
      <c r="D5498">
        <v>2018</v>
      </c>
      <c r="E5498" t="s">
        <v>712</v>
      </c>
      <c r="F5498" t="s">
        <v>30</v>
      </c>
      <c r="G5498" t="s">
        <v>4434</v>
      </c>
      <c r="H5498" t="s">
        <v>14</v>
      </c>
      <c r="I5498" t="s">
        <v>90</v>
      </c>
      <c r="J5498" t="s">
        <v>710</v>
      </c>
      <c r="K5498" t="s">
        <v>41</v>
      </c>
      <c r="L5498">
        <v>63.92</v>
      </c>
    </row>
    <row r="5499" spans="1:12" x14ac:dyDescent="0.3">
      <c r="A5499" t="s">
        <v>6531</v>
      </c>
      <c r="B5499">
        <v>15</v>
      </c>
      <c r="C5499">
        <v>7</v>
      </c>
      <c r="D5499">
        <v>2018</v>
      </c>
      <c r="E5499" t="s">
        <v>88</v>
      </c>
      <c r="F5499" t="s">
        <v>12</v>
      </c>
      <c r="G5499" t="s">
        <v>3286</v>
      </c>
      <c r="H5499" t="s">
        <v>14</v>
      </c>
      <c r="I5499" t="s">
        <v>90</v>
      </c>
      <c r="J5499" t="s">
        <v>3825</v>
      </c>
      <c r="K5499" t="s">
        <v>26</v>
      </c>
      <c r="L5499">
        <v>6.56</v>
      </c>
    </row>
    <row r="5500" spans="1:12" x14ac:dyDescent="0.3">
      <c r="A5500" t="s">
        <v>6531</v>
      </c>
      <c r="B5500">
        <v>15</v>
      </c>
      <c r="C5500">
        <v>7</v>
      </c>
      <c r="D5500">
        <v>2018</v>
      </c>
      <c r="E5500" t="s">
        <v>88</v>
      </c>
      <c r="F5500" t="s">
        <v>12</v>
      </c>
      <c r="G5500" t="s">
        <v>3286</v>
      </c>
      <c r="H5500" t="s">
        <v>14</v>
      </c>
      <c r="I5500" t="s">
        <v>90</v>
      </c>
      <c r="J5500" t="s">
        <v>813</v>
      </c>
      <c r="K5500" t="s">
        <v>26</v>
      </c>
      <c r="L5500">
        <v>7.83</v>
      </c>
    </row>
    <row r="5501" spans="1:12" x14ac:dyDescent="0.3">
      <c r="A5501" t="s">
        <v>6531</v>
      </c>
      <c r="B5501">
        <v>15</v>
      </c>
      <c r="C5501">
        <v>7</v>
      </c>
      <c r="D5501">
        <v>2018</v>
      </c>
      <c r="E5501" t="s">
        <v>88</v>
      </c>
      <c r="F5501" t="s">
        <v>12</v>
      </c>
      <c r="G5501" t="s">
        <v>3286</v>
      </c>
      <c r="H5501" t="s">
        <v>14</v>
      </c>
      <c r="I5501" t="s">
        <v>90</v>
      </c>
      <c r="J5501" t="s">
        <v>972</v>
      </c>
      <c r="K5501" t="s">
        <v>41</v>
      </c>
      <c r="L5501">
        <v>41.9</v>
      </c>
    </row>
    <row r="5502" spans="1:12" x14ac:dyDescent="0.3">
      <c r="A5502" t="s">
        <v>6531</v>
      </c>
      <c r="B5502">
        <v>15</v>
      </c>
      <c r="C5502">
        <v>7</v>
      </c>
      <c r="D5502">
        <v>2018</v>
      </c>
      <c r="E5502" t="s">
        <v>88</v>
      </c>
      <c r="F5502" t="s">
        <v>12</v>
      </c>
      <c r="G5502" t="s">
        <v>3286</v>
      </c>
      <c r="H5502" t="s">
        <v>14</v>
      </c>
      <c r="I5502" t="s">
        <v>90</v>
      </c>
      <c r="J5502" t="s">
        <v>3917</v>
      </c>
      <c r="K5502" t="s">
        <v>17</v>
      </c>
      <c r="L5502">
        <v>664.14599999999996</v>
      </c>
    </row>
    <row r="5503" spans="1:12" x14ac:dyDescent="0.3">
      <c r="A5503" t="s">
        <v>6531</v>
      </c>
      <c r="B5503">
        <v>15</v>
      </c>
      <c r="C5503">
        <v>7</v>
      </c>
      <c r="D5503">
        <v>2018</v>
      </c>
      <c r="E5503" t="s">
        <v>88</v>
      </c>
      <c r="F5503" t="s">
        <v>12</v>
      </c>
      <c r="G5503" t="s">
        <v>3286</v>
      </c>
      <c r="H5503" t="s">
        <v>14</v>
      </c>
      <c r="I5503" t="s">
        <v>90</v>
      </c>
      <c r="J5503" t="s">
        <v>3200</v>
      </c>
      <c r="K5503" t="s">
        <v>26</v>
      </c>
      <c r="L5503">
        <v>8.9600000000000009</v>
      </c>
    </row>
    <row r="5504" spans="1:12" x14ac:dyDescent="0.3">
      <c r="A5504" t="s">
        <v>6532</v>
      </c>
      <c r="B5504">
        <v>2</v>
      </c>
      <c r="C5504">
        <v>11</v>
      </c>
      <c r="D5504">
        <v>2018</v>
      </c>
      <c r="E5504" t="s">
        <v>286</v>
      </c>
      <c r="F5504" t="s">
        <v>30</v>
      </c>
      <c r="G5504" t="s">
        <v>6533</v>
      </c>
      <c r="H5504" t="s">
        <v>23</v>
      </c>
      <c r="I5504" t="s">
        <v>90</v>
      </c>
      <c r="J5504" t="s">
        <v>4357</v>
      </c>
      <c r="K5504" t="s">
        <v>17</v>
      </c>
      <c r="L5504">
        <v>3.3119999999999998</v>
      </c>
    </row>
    <row r="5505" spans="1:12" x14ac:dyDescent="0.3">
      <c r="A5505" t="s">
        <v>6532</v>
      </c>
      <c r="B5505">
        <v>2</v>
      </c>
      <c r="C5505">
        <v>11</v>
      </c>
      <c r="D5505">
        <v>2018</v>
      </c>
      <c r="E5505" t="s">
        <v>286</v>
      </c>
      <c r="F5505" t="s">
        <v>30</v>
      </c>
      <c r="G5505" t="s">
        <v>6533</v>
      </c>
      <c r="H5505" t="s">
        <v>23</v>
      </c>
      <c r="I5505" t="s">
        <v>90</v>
      </c>
      <c r="J5505" t="s">
        <v>5521</v>
      </c>
      <c r="K5505" t="s">
        <v>26</v>
      </c>
      <c r="L5505">
        <v>20.135999999999999</v>
      </c>
    </row>
    <row r="5506" spans="1:12" x14ac:dyDescent="0.3">
      <c r="A5506" t="s">
        <v>6532</v>
      </c>
      <c r="B5506">
        <v>2</v>
      </c>
      <c r="C5506">
        <v>11</v>
      </c>
      <c r="D5506">
        <v>2018</v>
      </c>
      <c r="E5506" t="s">
        <v>286</v>
      </c>
      <c r="F5506" t="s">
        <v>30</v>
      </c>
      <c r="G5506" t="s">
        <v>6533</v>
      </c>
      <c r="H5506" t="s">
        <v>23</v>
      </c>
      <c r="I5506" t="s">
        <v>90</v>
      </c>
      <c r="J5506" t="s">
        <v>1229</v>
      </c>
      <c r="K5506" t="s">
        <v>26</v>
      </c>
      <c r="L5506">
        <v>8.8559999999999999</v>
      </c>
    </row>
    <row r="5507" spans="1:12" x14ac:dyDescent="0.3">
      <c r="A5507" t="s">
        <v>6532</v>
      </c>
      <c r="B5507">
        <v>2</v>
      </c>
      <c r="C5507">
        <v>11</v>
      </c>
      <c r="D5507">
        <v>2018</v>
      </c>
      <c r="E5507" t="s">
        <v>286</v>
      </c>
      <c r="F5507" t="s">
        <v>30</v>
      </c>
      <c r="G5507" t="s">
        <v>6533</v>
      </c>
      <c r="H5507" t="s">
        <v>23</v>
      </c>
      <c r="I5507" t="s">
        <v>90</v>
      </c>
      <c r="J5507" t="s">
        <v>3403</v>
      </c>
      <c r="K5507" t="s">
        <v>41</v>
      </c>
      <c r="L5507">
        <v>859.2</v>
      </c>
    </row>
    <row r="5508" spans="1:12" x14ac:dyDescent="0.3">
      <c r="A5508" t="s">
        <v>6534</v>
      </c>
      <c r="B5508">
        <v>8</v>
      </c>
      <c r="C5508">
        <v>10</v>
      </c>
      <c r="D5508">
        <v>2017</v>
      </c>
      <c r="E5508" t="s">
        <v>2219</v>
      </c>
      <c r="F5508" t="s">
        <v>930</v>
      </c>
      <c r="G5508" t="s">
        <v>223</v>
      </c>
      <c r="H5508" t="s">
        <v>14</v>
      </c>
      <c r="I5508" t="s">
        <v>24</v>
      </c>
      <c r="J5508" t="s">
        <v>3294</v>
      </c>
      <c r="K5508" t="s">
        <v>26</v>
      </c>
      <c r="L5508">
        <v>61.96</v>
      </c>
    </row>
    <row r="5509" spans="1:12" x14ac:dyDescent="0.3">
      <c r="A5509" t="s">
        <v>6535</v>
      </c>
      <c r="B5509">
        <v>8</v>
      </c>
      <c r="C5509">
        <v>4</v>
      </c>
      <c r="D5509">
        <v>2017</v>
      </c>
      <c r="E5509" t="s">
        <v>1054</v>
      </c>
      <c r="F5509" t="s">
        <v>30</v>
      </c>
      <c r="G5509" t="s">
        <v>1909</v>
      </c>
      <c r="H5509" t="s">
        <v>14</v>
      </c>
      <c r="I5509" t="s">
        <v>15</v>
      </c>
      <c r="J5509" t="s">
        <v>4219</v>
      </c>
      <c r="K5509" t="s">
        <v>26</v>
      </c>
      <c r="L5509">
        <v>17.920000000000002</v>
      </c>
    </row>
    <row r="5510" spans="1:12" x14ac:dyDescent="0.3">
      <c r="A5510" t="s">
        <v>6536</v>
      </c>
      <c r="B5510">
        <v>8</v>
      </c>
      <c r="C5510">
        <v>10</v>
      </c>
      <c r="D5510">
        <v>2016</v>
      </c>
      <c r="E5510" t="s">
        <v>544</v>
      </c>
      <c r="F5510" t="s">
        <v>30</v>
      </c>
      <c r="G5510" t="s">
        <v>572</v>
      </c>
      <c r="H5510" t="s">
        <v>14</v>
      </c>
      <c r="I5510" t="s">
        <v>24</v>
      </c>
      <c r="J5510" t="s">
        <v>818</v>
      </c>
      <c r="K5510" t="s">
        <v>17</v>
      </c>
      <c r="L5510">
        <v>145.9</v>
      </c>
    </row>
    <row r="5511" spans="1:12" x14ac:dyDescent="0.3">
      <c r="A5511" t="s">
        <v>6537</v>
      </c>
      <c r="B5511">
        <v>15</v>
      </c>
      <c r="C5511">
        <v>5</v>
      </c>
      <c r="D5511">
        <v>2018</v>
      </c>
      <c r="E5511" t="s">
        <v>4200</v>
      </c>
      <c r="F5511" t="s">
        <v>30</v>
      </c>
      <c r="G5511" t="s">
        <v>3699</v>
      </c>
      <c r="H5511" t="s">
        <v>14</v>
      </c>
      <c r="I5511" t="s">
        <v>61</v>
      </c>
      <c r="J5511" t="s">
        <v>401</v>
      </c>
      <c r="K5511" t="s">
        <v>26</v>
      </c>
      <c r="L5511">
        <v>56.704000000000001</v>
      </c>
    </row>
    <row r="5512" spans="1:12" x14ac:dyDescent="0.3">
      <c r="A5512" t="s">
        <v>6537</v>
      </c>
      <c r="B5512">
        <v>15</v>
      </c>
      <c r="C5512">
        <v>5</v>
      </c>
      <c r="D5512">
        <v>2018</v>
      </c>
      <c r="E5512" t="s">
        <v>4200</v>
      </c>
      <c r="F5512" t="s">
        <v>30</v>
      </c>
      <c r="G5512" t="s">
        <v>3699</v>
      </c>
      <c r="H5512" t="s">
        <v>14</v>
      </c>
      <c r="I5512" t="s">
        <v>61</v>
      </c>
      <c r="J5512" t="s">
        <v>3299</v>
      </c>
      <c r="K5512" t="s">
        <v>41</v>
      </c>
      <c r="L5512">
        <v>11.12</v>
      </c>
    </row>
    <row r="5513" spans="1:12" x14ac:dyDescent="0.3">
      <c r="A5513" t="s">
        <v>6538</v>
      </c>
      <c r="B5513">
        <v>24</v>
      </c>
      <c r="C5513">
        <v>2</v>
      </c>
      <c r="D5513">
        <v>2015</v>
      </c>
      <c r="E5513" t="s">
        <v>6540</v>
      </c>
      <c r="F5513" t="s">
        <v>30</v>
      </c>
      <c r="G5513" t="s">
        <v>2331</v>
      </c>
      <c r="H5513" t="s">
        <v>14</v>
      </c>
      <c r="I5513" t="s">
        <v>24</v>
      </c>
      <c r="J5513" t="s">
        <v>5109</v>
      </c>
      <c r="K5513" t="s">
        <v>26</v>
      </c>
      <c r="L5513">
        <v>32.896000000000001</v>
      </c>
    </row>
    <row r="5514" spans="1:12" x14ac:dyDescent="0.3">
      <c r="A5514" t="s">
        <v>6538</v>
      </c>
      <c r="B5514">
        <v>24</v>
      </c>
      <c r="C5514">
        <v>2</v>
      </c>
      <c r="D5514">
        <v>2015</v>
      </c>
      <c r="E5514" t="s">
        <v>6540</v>
      </c>
      <c r="F5514" t="s">
        <v>30</v>
      </c>
      <c r="G5514" t="s">
        <v>2331</v>
      </c>
      <c r="H5514" t="s">
        <v>14</v>
      </c>
      <c r="I5514" t="s">
        <v>24</v>
      </c>
      <c r="J5514" t="s">
        <v>5387</v>
      </c>
      <c r="K5514" t="s">
        <v>26</v>
      </c>
      <c r="L5514">
        <v>22.776</v>
      </c>
    </row>
    <row r="5515" spans="1:12" x14ac:dyDescent="0.3">
      <c r="A5515" t="s">
        <v>6541</v>
      </c>
      <c r="B5515">
        <v>30</v>
      </c>
      <c r="C5515">
        <v>5</v>
      </c>
      <c r="D5515">
        <v>2016</v>
      </c>
      <c r="E5515" t="s">
        <v>2803</v>
      </c>
      <c r="F5515" t="s">
        <v>119</v>
      </c>
      <c r="G5515" t="s">
        <v>4372</v>
      </c>
      <c r="H5515" t="s">
        <v>14</v>
      </c>
      <c r="I5515" t="s">
        <v>90</v>
      </c>
      <c r="J5515" t="s">
        <v>1878</v>
      </c>
      <c r="K5515" t="s">
        <v>41</v>
      </c>
      <c r="L5515">
        <v>239.97</v>
      </c>
    </row>
    <row r="5516" spans="1:12" x14ac:dyDescent="0.3">
      <c r="A5516" t="s">
        <v>6541</v>
      </c>
      <c r="B5516">
        <v>30</v>
      </c>
      <c r="C5516">
        <v>5</v>
      </c>
      <c r="D5516">
        <v>2016</v>
      </c>
      <c r="E5516" t="s">
        <v>2803</v>
      </c>
      <c r="F5516" t="s">
        <v>119</v>
      </c>
      <c r="G5516" t="s">
        <v>4372</v>
      </c>
      <c r="H5516" t="s">
        <v>14</v>
      </c>
      <c r="I5516" t="s">
        <v>90</v>
      </c>
      <c r="J5516" t="s">
        <v>4121</v>
      </c>
      <c r="K5516" t="s">
        <v>26</v>
      </c>
      <c r="L5516">
        <v>160.32</v>
      </c>
    </row>
    <row r="5517" spans="1:12" x14ac:dyDescent="0.3">
      <c r="A5517" t="s">
        <v>6541</v>
      </c>
      <c r="B5517">
        <v>30</v>
      </c>
      <c r="C5517">
        <v>5</v>
      </c>
      <c r="D5517">
        <v>2016</v>
      </c>
      <c r="E5517" t="s">
        <v>2803</v>
      </c>
      <c r="F5517" t="s">
        <v>119</v>
      </c>
      <c r="G5517" t="s">
        <v>4372</v>
      </c>
      <c r="H5517" t="s">
        <v>14</v>
      </c>
      <c r="I5517" t="s">
        <v>90</v>
      </c>
      <c r="J5517" t="s">
        <v>4059</v>
      </c>
      <c r="K5517" t="s">
        <v>41</v>
      </c>
      <c r="L5517">
        <v>128.85</v>
      </c>
    </row>
    <row r="5518" spans="1:12" x14ac:dyDescent="0.3">
      <c r="A5518" t="s">
        <v>6542</v>
      </c>
      <c r="B5518">
        <v>18</v>
      </c>
      <c r="C5518">
        <v>11</v>
      </c>
      <c r="D5518">
        <v>2017</v>
      </c>
      <c r="E5518" t="s">
        <v>4797</v>
      </c>
      <c r="F5518" t="s">
        <v>12</v>
      </c>
      <c r="G5518" t="s">
        <v>2147</v>
      </c>
      <c r="H5518" t="s">
        <v>23</v>
      </c>
      <c r="I5518" t="s">
        <v>15</v>
      </c>
      <c r="J5518" t="s">
        <v>6477</v>
      </c>
      <c r="K5518" t="s">
        <v>41</v>
      </c>
      <c r="L5518">
        <v>1319.96</v>
      </c>
    </row>
    <row r="5519" spans="1:12" x14ac:dyDescent="0.3">
      <c r="A5519" t="s">
        <v>6543</v>
      </c>
      <c r="B5519">
        <v>4</v>
      </c>
      <c r="C5519">
        <v>12</v>
      </c>
      <c r="D5519">
        <v>2018</v>
      </c>
      <c r="E5519" t="s">
        <v>228</v>
      </c>
      <c r="F5519" t="s">
        <v>30</v>
      </c>
      <c r="G5519" t="s">
        <v>603</v>
      </c>
      <c r="H5519" t="s">
        <v>23</v>
      </c>
      <c r="I5519" t="s">
        <v>90</v>
      </c>
      <c r="J5519" t="s">
        <v>2577</v>
      </c>
      <c r="K5519" t="s">
        <v>17</v>
      </c>
      <c r="L5519">
        <v>239.96</v>
      </c>
    </row>
    <row r="5520" spans="1:12" x14ac:dyDescent="0.3">
      <c r="A5520" t="s">
        <v>6543</v>
      </c>
      <c r="B5520">
        <v>4</v>
      </c>
      <c r="C5520">
        <v>12</v>
      </c>
      <c r="D5520">
        <v>2018</v>
      </c>
      <c r="E5520" t="s">
        <v>228</v>
      </c>
      <c r="F5520" t="s">
        <v>30</v>
      </c>
      <c r="G5520" t="s">
        <v>603</v>
      </c>
      <c r="H5520" t="s">
        <v>23</v>
      </c>
      <c r="I5520" t="s">
        <v>90</v>
      </c>
      <c r="J5520" t="s">
        <v>3628</v>
      </c>
      <c r="K5520" t="s">
        <v>17</v>
      </c>
      <c r="L5520">
        <v>54.768000000000001</v>
      </c>
    </row>
    <row r="5521" spans="1:12" x14ac:dyDescent="0.3">
      <c r="A5521" t="s">
        <v>6543</v>
      </c>
      <c r="B5521">
        <v>4</v>
      </c>
      <c r="C5521">
        <v>12</v>
      </c>
      <c r="D5521">
        <v>2018</v>
      </c>
      <c r="E5521" t="s">
        <v>228</v>
      </c>
      <c r="F5521" t="s">
        <v>30</v>
      </c>
      <c r="G5521" t="s">
        <v>603</v>
      </c>
      <c r="H5521" t="s">
        <v>23</v>
      </c>
      <c r="I5521" t="s">
        <v>90</v>
      </c>
      <c r="J5521" t="s">
        <v>2361</v>
      </c>
      <c r="K5521" t="s">
        <v>26</v>
      </c>
      <c r="L5521">
        <v>13.391999999999999</v>
      </c>
    </row>
    <row r="5522" spans="1:12" x14ac:dyDescent="0.3">
      <c r="A5522" t="s">
        <v>6543</v>
      </c>
      <c r="B5522">
        <v>4</v>
      </c>
      <c r="C5522">
        <v>12</v>
      </c>
      <c r="D5522">
        <v>2018</v>
      </c>
      <c r="E5522" t="s">
        <v>228</v>
      </c>
      <c r="F5522" t="s">
        <v>30</v>
      </c>
      <c r="G5522" t="s">
        <v>603</v>
      </c>
      <c r="H5522" t="s">
        <v>23</v>
      </c>
      <c r="I5522" t="s">
        <v>90</v>
      </c>
      <c r="J5522" t="s">
        <v>5937</v>
      </c>
      <c r="K5522" t="s">
        <v>26</v>
      </c>
      <c r="L5522">
        <v>23.92</v>
      </c>
    </row>
    <row r="5523" spans="1:12" x14ac:dyDescent="0.3">
      <c r="A5523" t="s">
        <v>6543</v>
      </c>
      <c r="B5523">
        <v>4</v>
      </c>
      <c r="C5523">
        <v>12</v>
      </c>
      <c r="D5523">
        <v>2018</v>
      </c>
      <c r="E5523" t="s">
        <v>228</v>
      </c>
      <c r="F5523" t="s">
        <v>30</v>
      </c>
      <c r="G5523" t="s">
        <v>603</v>
      </c>
      <c r="H5523" t="s">
        <v>23</v>
      </c>
      <c r="I5523" t="s">
        <v>90</v>
      </c>
      <c r="J5523" t="s">
        <v>2676</v>
      </c>
      <c r="K5523" t="s">
        <v>41</v>
      </c>
      <c r="L5523">
        <v>255.96799999999999</v>
      </c>
    </row>
    <row r="5524" spans="1:12" x14ac:dyDescent="0.3">
      <c r="A5524" t="s">
        <v>6544</v>
      </c>
      <c r="B5524">
        <v>5</v>
      </c>
      <c r="C5524">
        <v>6</v>
      </c>
      <c r="D5524">
        <v>2017</v>
      </c>
      <c r="E5524" t="s">
        <v>1096</v>
      </c>
      <c r="F5524" t="s">
        <v>119</v>
      </c>
      <c r="G5524" t="s">
        <v>1467</v>
      </c>
      <c r="H5524" t="s">
        <v>14</v>
      </c>
      <c r="I5524" t="s">
        <v>24</v>
      </c>
      <c r="J5524" t="s">
        <v>4306</v>
      </c>
      <c r="K5524" t="s">
        <v>26</v>
      </c>
      <c r="L5524">
        <v>21.552</v>
      </c>
    </row>
    <row r="5525" spans="1:12" x14ac:dyDescent="0.3">
      <c r="A5525" t="s">
        <v>6544</v>
      </c>
      <c r="B5525">
        <v>5</v>
      </c>
      <c r="C5525">
        <v>6</v>
      </c>
      <c r="D5525">
        <v>2017</v>
      </c>
      <c r="E5525" t="s">
        <v>1096</v>
      </c>
      <c r="F5525" t="s">
        <v>119</v>
      </c>
      <c r="G5525" t="s">
        <v>1467</v>
      </c>
      <c r="H5525" t="s">
        <v>14</v>
      </c>
      <c r="I5525" t="s">
        <v>24</v>
      </c>
      <c r="J5525" t="s">
        <v>2751</v>
      </c>
      <c r="K5525" t="s">
        <v>26</v>
      </c>
      <c r="L5525">
        <v>58.24</v>
      </c>
    </row>
    <row r="5526" spans="1:12" x14ac:dyDescent="0.3">
      <c r="A5526" t="s">
        <v>6545</v>
      </c>
      <c r="B5526">
        <v>10</v>
      </c>
      <c r="C5526">
        <v>12</v>
      </c>
      <c r="D5526">
        <v>2017</v>
      </c>
      <c r="E5526" t="s">
        <v>2713</v>
      </c>
      <c r="F5526" t="s">
        <v>119</v>
      </c>
      <c r="G5526" t="s">
        <v>1975</v>
      </c>
      <c r="H5526" t="s">
        <v>60</v>
      </c>
      <c r="I5526" t="s">
        <v>24</v>
      </c>
      <c r="J5526" t="s">
        <v>3238</v>
      </c>
      <c r="K5526" t="s">
        <v>26</v>
      </c>
      <c r="L5526">
        <v>80.28</v>
      </c>
    </row>
    <row r="5527" spans="1:12" x14ac:dyDescent="0.3">
      <c r="A5527" t="s">
        <v>6546</v>
      </c>
      <c r="B5527">
        <v>30</v>
      </c>
      <c r="C5527">
        <v>4</v>
      </c>
      <c r="D5527">
        <v>2018</v>
      </c>
      <c r="E5527" t="s">
        <v>3034</v>
      </c>
      <c r="F5527" t="s">
        <v>30</v>
      </c>
      <c r="G5527" t="s">
        <v>642</v>
      </c>
      <c r="H5527" t="s">
        <v>23</v>
      </c>
      <c r="I5527" t="s">
        <v>24</v>
      </c>
      <c r="J5527" t="s">
        <v>805</v>
      </c>
      <c r="K5527" t="s">
        <v>26</v>
      </c>
      <c r="L5527">
        <v>9.7799999999999994</v>
      </c>
    </row>
    <row r="5528" spans="1:12" x14ac:dyDescent="0.3">
      <c r="A5528" t="s">
        <v>6547</v>
      </c>
      <c r="B5528">
        <v>24</v>
      </c>
      <c r="C5528">
        <v>4</v>
      </c>
      <c r="D5528">
        <v>2018</v>
      </c>
      <c r="E5528" t="s">
        <v>6501</v>
      </c>
      <c r="F5528" t="s">
        <v>30</v>
      </c>
      <c r="G5528" t="s">
        <v>2851</v>
      </c>
      <c r="H5528" t="s">
        <v>60</v>
      </c>
      <c r="I5528" t="s">
        <v>24</v>
      </c>
      <c r="J5528" t="s">
        <v>3292</v>
      </c>
      <c r="K5528" t="s">
        <v>26</v>
      </c>
      <c r="L5528">
        <v>1.81</v>
      </c>
    </row>
    <row r="5529" spans="1:12" x14ac:dyDescent="0.3">
      <c r="A5529" t="s">
        <v>6548</v>
      </c>
      <c r="B5529">
        <v>8</v>
      </c>
      <c r="C5529">
        <v>5</v>
      </c>
      <c r="D5529">
        <v>2016</v>
      </c>
      <c r="E5529" t="s">
        <v>6549</v>
      </c>
      <c r="F5529" t="s">
        <v>119</v>
      </c>
      <c r="G5529" t="s">
        <v>2778</v>
      </c>
      <c r="H5529" t="s">
        <v>60</v>
      </c>
      <c r="I5529" t="s">
        <v>90</v>
      </c>
      <c r="J5529" t="s">
        <v>1185</v>
      </c>
      <c r="K5529" t="s">
        <v>26</v>
      </c>
      <c r="L5529">
        <v>37.94</v>
      </c>
    </row>
    <row r="5530" spans="1:12" x14ac:dyDescent="0.3">
      <c r="A5530" t="s">
        <v>6550</v>
      </c>
      <c r="B5530">
        <v>31</v>
      </c>
      <c r="C5530">
        <v>3</v>
      </c>
      <c r="D5530">
        <v>2016</v>
      </c>
      <c r="E5530" t="s">
        <v>2358</v>
      </c>
      <c r="F5530" t="s">
        <v>30</v>
      </c>
      <c r="G5530" t="s">
        <v>4112</v>
      </c>
      <c r="H5530" t="s">
        <v>23</v>
      </c>
      <c r="I5530" t="s">
        <v>15</v>
      </c>
      <c r="J5530" t="s">
        <v>660</v>
      </c>
      <c r="K5530" t="s">
        <v>41</v>
      </c>
      <c r="L5530">
        <v>79.959999999999994</v>
      </c>
    </row>
    <row r="5531" spans="1:12" x14ac:dyDescent="0.3">
      <c r="A5531" t="s">
        <v>6551</v>
      </c>
      <c r="B5531">
        <v>6</v>
      </c>
      <c r="C5531">
        <v>8</v>
      </c>
      <c r="D5531">
        <v>2018</v>
      </c>
      <c r="E5531" t="s">
        <v>4520</v>
      </c>
      <c r="F5531" t="s">
        <v>30</v>
      </c>
      <c r="G5531" t="s">
        <v>2701</v>
      </c>
      <c r="H5531" t="s">
        <v>23</v>
      </c>
      <c r="I5531" t="s">
        <v>61</v>
      </c>
      <c r="J5531" t="s">
        <v>6046</v>
      </c>
      <c r="K5531" t="s">
        <v>26</v>
      </c>
      <c r="L5531">
        <v>115.29600000000001</v>
      </c>
    </row>
    <row r="5532" spans="1:12" x14ac:dyDescent="0.3">
      <c r="A5532" t="s">
        <v>6552</v>
      </c>
      <c r="B5532">
        <v>2</v>
      </c>
      <c r="C5532">
        <v>12</v>
      </c>
      <c r="D5532">
        <v>2018</v>
      </c>
      <c r="E5532" t="s">
        <v>4286</v>
      </c>
      <c r="F5532" t="s">
        <v>30</v>
      </c>
      <c r="G5532" t="s">
        <v>6553</v>
      </c>
      <c r="H5532" t="s">
        <v>14</v>
      </c>
      <c r="I5532" t="s">
        <v>61</v>
      </c>
      <c r="J5532" t="s">
        <v>1878</v>
      </c>
      <c r="K5532" t="s">
        <v>41</v>
      </c>
      <c r="L5532">
        <v>2479.96</v>
      </c>
    </row>
    <row r="5533" spans="1:12" x14ac:dyDescent="0.3">
      <c r="A5533" t="s">
        <v>6554</v>
      </c>
      <c r="B5533">
        <v>6</v>
      </c>
      <c r="C5533">
        <v>6</v>
      </c>
      <c r="D5533">
        <v>2017</v>
      </c>
      <c r="E5533" t="s">
        <v>1096</v>
      </c>
      <c r="F5533" t="s">
        <v>119</v>
      </c>
      <c r="G5533" t="s">
        <v>1494</v>
      </c>
      <c r="H5533" t="s">
        <v>14</v>
      </c>
      <c r="I5533" t="s">
        <v>15</v>
      </c>
      <c r="J5533" t="s">
        <v>3027</v>
      </c>
      <c r="K5533" t="s">
        <v>41</v>
      </c>
      <c r="L5533">
        <v>179.94</v>
      </c>
    </row>
    <row r="5534" spans="1:12" x14ac:dyDescent="0.3">
      <c r="A5534" t="s">
        <v>6554</v>
      </c>
      <c r="B5534">
        <v>6</v>
      </c>
      <c r="C5534">
        <v>6</v>
      </c>
      <c r="D5534">
        <v>2017</v>
      </c>
      <c r="E5534" t="s">
        <v>1096</v>
      </c>
      <c r="F5534" t="s">
        <v>119</v>
      </c>
      <c r="G5534" t="s">
        <v>1494</v>
      </c>
      <c r="H5534" t="s">
        <v>14</v>
      </c>
      <c r="I5534" t="s">
        <v>15</v>
      </c>
      <c r="J5534" t="s">
        <v>3162</v>
      </c>
      <c r="K5534" t="s">
        <v>41</v>
      </c>
      <c r="L5534">
        <v>26.85</v>
      </c>
    </row>
    <row r="5535" spans="1:12" x14ac:dyDescent="0.3">
      <c r="A5535" t="s">
        <v>6554</v>
      </c>
      <c r="B5535">
        <v>6</v>
      </c>
      <c r="C5535">
        <v>6</v>
      </c>
      <c r="D5535">
        <v>2017</v>
      </c>
      <c r="E5535" t="s">
        <v>1096</v>
      </c>
      <c r="F5535" t="s">
        <v>119</v>
      </c>
      <c r="G5535" t="s">
        <v>1494</v>
      </c>
      <c r="H5535" t="s">
        <v>14</v>
      </c>
      <c r="I5535" t="s">
        <v>15</v>
      </c>
      <c r="J5535" t="s">
        <v>1793</v>
      </c>
      <c r="K5535" t="s">
        <v>41</v>
      </c>
      <c r="L5535">
        <v>323.37</v>
      </c>
    </row>
    <row r="5536" spans="1:12" x14ac:dyDescent="0.3">
      <c r="A5536" t="s">
        <v>6554</v>
      </c>
      <c r="B5536">
        <v>6</v>
      </c>
      <c r="C5536">
        <v>6</v>
      </c>
      <c r="D5536">
        <v>2017</v>
      </c>
      <c r="E5536" t="s">
        <v>1096</v>
      </c>
      <c r="F5536" t="s">
        <v>119</v>
      </c>
      <c r="G5536" t="s">
        <v>1494</v>
      </c>
      <c r="H5536" t="s">
        <v>14</v>
      </c>
      <c r="I5536" t="s">
        <v>15</v>
      </c>
      <c r="J5536" t="s">
        <v>1048</v>
      </c>
      <c r="K5536" t="s">
        <v>26</v>
      </c>
      <c r="L5536">
        <v>59.94</v>
      </c>
    </row>
    <row r="5537" spans="1:12" x14ac:dyDescent="0.3">
      <c r="A5537" t="s">
        <v>6554</v>
      </c>
      <c r="B5537">
        <v>6</v>
      </c>
      <c r="C5537">
        <v>6</v>
      </c>
      <c r="D5537">
        <v>2017</v>
      </c>
      <c r="E5537" t="s">
        <v>1096</v>
      </c>
      <c r="F5537" t="s">
        <v>119</v>
      </c>
      <c r="G5537" t="s">
        <v>1494</v>
      </c>
      <c r="H5537" t="s">
        <v>14</v>
      </c>
      <c r="I5537" t="s">
        <v>15</v>
      </c>
      <c r="J5537" t="s">
        <v>299</v>
      </c>
      <c r="K5537" t="s">
        <v>26</v>
      </c>
      <c r="L5537">
        <v>64.14</v>
      </c>
    </row>
    <row r="5538" spans="1:12" x14ac:dyDescent="0.3">
      <c r="A5538" t="s">
        <v>6554</v>
      </c>
      <c r="B5538">
        <v>6</v>
      </c>
      <c r="C5538">
        <v>6</v>
      </c>
      <c r="D5538">
        <v>2017</v>
      </c>
      <c r="E5538" t="s">
        <v>1096</v>
      </c>
      <c r="F5538" t="s">
        <v>119</v>
      </c>
      <c r="G5538" t="s">
        <v>1494</v>
      </c>
      <c r="H5538" t="s">
        <v>14</v>
      </c>
      <c r="I5538" t="s">
        <v>15</v>
      </c>
      <c r="J5538" t="s">
        <v>3224</v>
      </c>
      <c r="K5538" t="s">
        <v>26</v>
      </c>
      <c r="L5538">
        <v>11.67</v>
      </c>
    </row>
    <row r="5539" spans="1:12" x14ac:dyDescent="0.3">
      <c r="A5539" t="s">
        <v>6554</v>
      </c>
      <c r="B5539">
        <v>6</v>
      </c>
      <c r="C5539">
        <v>6</v>
      </c>
      <c r="D5539">
        <v>2017</v>
      </c>
      <c r="E5539" t="s">
        <v>1096</v>
      </c>
      <c r="F5539" t="s">
        <v>119</v>
      </c>
      <c r="G5539" t="s">
        <v>1494</v>
      </c>
      <c r="H5539" t="s">
        <v>14</v>
      </c>
      <c r="I5539" t="s">
        <v>15</v>
      </c>
      <c r="J5539" t="s">
        <v>4830</v>
      </c>
      <c r="K5539" t="s">
        <v>26</v>
      </c>
      <c r="L5539">
        <v>12.96</v>
      </c>
    </row>
    <row r="5540" spans="1:12" x14ac:dyDescent="0.3">
      <c r="A5540" t="s">
        <v>6555</v>
      </c>
      <c r="B5540">
        <v>13</v>
      </c>
      <c r="C5540">
        <v>4</v>
      </c>
      <c r="D5540">
        <v>2016</v>
      </c>
      <c r="E5540" t="s">
        <v>4055</v>
      </c>
      <c r="F5540" t="s">
        <v>30</v>
      </c>
      <c r="G5540" t="s">
        <v>1233</v>
      </c>
      <c r="H5540" t="s">
        <v>14</v>
      </c>
      <c r="I5540" t="s">
        <v>61</v>
      </c>
      <c r="J5540" t="s">
        <v>2039</v>
      </c>
      <c r="K5540" t="s">
        <v>26</v>
      </c>
      <c r="L5540">
        <v>17.43</v>
      </c>
    </row>
    <row r="5541" spans="1:12" x14ac:dyDescent="0.3">
      <c r="A5541" t="s">
        <v>6556</v>
      </c>
      <c r="B5541">
        <v>22</v>
      </c>
      <c r="C5541">
        <v>5</v>
      </c>
      <c r="D5541">
        <v>2018</v>
      </c>
      <c r="E5541" t="s">
        <v>2235</v>
      </c>
      <c r="F5541" t="s">
        <v>30</v>
      </c>
      <c r="G5541" t="s">
        <v>591</v>
      </c>
      <c r="H5541" t="s">
        <v>14</v>
      </c>
      <c r="I5541" t="s">
        <v>61</v>
      </c>
      <c r="J5541" t="s">
        <v>224</v>
      </c>
      <c r="K5541" t="s">
        <v>17</v>
      </c>
      <c r="L5541">
        <v>181.98599999999999</v>
      </c>
    </row>
    <row r="5542" spans="1:12" x14ac:dyDescent="0.3">
      <c r="A5542" t="s">
        <v>6556</v>
      </c>
      <c r="B5542">
        <v>22</v>
      </c>
      <c r="C5542">
        <v>5</v>
      </c>
      <c r="D5542">
        <v>2018</v>
      </c>
      <c r="E5542" t="s">
        <v>2235</v>
      </c>
      <c r="F5542" t="s">
        <v>30</v>
      </c>
      <c r="G5542" t="s">
        <v>591</v>
      </c>
      <c r="H5542" t="s">
        <v>14</v>
      </c>
      <c r="I5542" t="s">
        <v>61</v>
      </c>
      <c r="J5542" t="s">
        <v>383</v>
      </c>
      <c r="K5542" t="s">
        <v>26</v>
      </c>
      <c r="L5542">
        <v>1.5920000000000001</v>
      </c>
    </row>
    <row r="5543" spans="1:12" x14ac:dyDescent="0.3">
      <c r="A5543" t="s">
        <v>6556</v>
      </c>
      <c r="B5543">
        <v>22</v>
      </c>
      <c r="C5543">
        <v>5</v>
      </c>
      <c r="D5543">
        <v>2018</v>
      </c>
      <c r="E5543" t="s">
        <v>2235</v>
      </c>
      <c r="F5543" t="s">
        <v>30</v>
      </c>
      <c r="G5543" t="s">
        <v>591</v>
      </c>
      <c r="H5543" t="s">
        <v>14</v>
      </c>
      <c r="I5543" t="s">
        <v>61</v>
      </c>
      <c r="J5543" t="s">
        <v>1914</v>
      </c>
      <c r="K5543" t="s">
        <v>26</v>
      </c>
      <c r="L5543">
        <v>22.344000000000001</v>
      </c>
    </row>
    <row r="5544" spans="1:12" x14ac:dyDescent="0.3">
      <c r="A5544" t="s">
        <v>6557</v>
      </c>
      <c r="B5544">
        <v>19</v>
      </c>
      <c r="C5544">
        <v>12</v>
      </c>
      <c r="D5544">
        <v>2017</v>
      </c>
      <c r="E5544" t="s">
        <v>2719</v>
      </c>
      <c r="F5544" t="s">
        <v>30</v>
      </c>
      <c r="G5544" t="s">
        <v>144</v>
      </c>
      <c r="H5544" t="s">
        <v>23</v>
      </c>
      <c r="I5544" t="s">
        <v>24</v>
      </c>
      <c r="J5544" t="s">
        <v>6558</v>
      </c>
      <c r="K5544" t="s">
        <v>17</v>
      </c>
      <c r="L5544">
        <v>455.97</v>
      </c>
    </row>
    <row r="5545" spans="1:12" x14ac:dyDescent="0.3">
      <c r="A5545" t="s">
        <v>6557</v>
      </c>
      <c r="B5545">
        <v>19</v>
      </c>
      <c r="C5545">
        <v>12</v>
      </c>
      <c r="D5545">
        <v>2017</v>
      </c>
      <c r="E5545" t="s">
        <v>2719</v>
      </c>
      <c r="F5545" t="s">
        <v>30</v>
      </c>
      <c r="G5545" t="s">
        <v>144</v>
      </c>
      <c r="H5545" t="s">
        <v>23</v>
      </c>
      <c r="I5545" t="s">
        <v>24</v>
      </c>
      <c r="J5545" t="s">
        <v>4721</v>
      </c>
      <c r="K5545" t="s">
        <v>26</v>
      </c>
      <c r="L5545">
        <v>10.44</v>
      </c>
    </row>
    <row r="5546" spans="1:12" x14ac:dyDescent="0.3">
      <c r="A5546" t="s">
        <v>6557</v>
      </c>
      <c r="B5546">
        <v>19</v>
      </c>
      <c r="C5546">
        <v>12</v>
      </c>
      <c r="D5546">
        <v>2017</v>
      </c>
      <c r="E5546" t="s">
        <v>2719</v>
      </c>
      <c r="F5546" t="s">
        <v>30</v>
      </c>
      <c r="G5546" t="s">
        <v>144</v>
      </c>
      <c r="H5546" t="s">
        <v>23</v>
      </c>
      <c r="I5546" t="s">
        <v>24</v>
      </c>
      <c r="J5546" t="s">
        <v>1506</v>
      </c>
      <c r="K5546" t="s">
        <v>26</v>
      </c>
      <c r="L5546">
        <v>5.2140000000000004</v>
      </c>
    </row>
    <row r="5547" spans="1:12" x14ac:dyDescent="0.3">
      <c r="A5547" t="s">
        <v>6559</v>
      </c>
      <c r="B5547">
        <v>22</v>
      </c>
      <c r="C5547">
        <v>9</v>
      </c>
      <c r="D5547">
        <v>2018</v>
      </c>
      <c r="E5547" t="s">
        <v>1530</v>
      </c>
      <c r="F5547" t="s">
        <v>30</v>
      </c>
      <c r="G5547" t="s">
        <v>2851</v>
      </c>
      <c r="H5547" t="s">
        <v>60</v>
      </c>
      <c r="I5547" t="s">
        <v>90</v>
      </c>
      <c r="J5547" t="s">
        <v>446</v>
      </c>
      <c r="K5547" t="s">
        <v>26</v>
      </c>
      <c r="L5547">
        <v>67.400000000000006</v>
      </c>
    </row>
    <row r="5548" spans="1:12" x14ac:dyDescent="0.3">
      <c r="A5548" t="s">
        <v>6560</v>
      </c>
      <c r="B5548">
        <v>7</v>
      </c>
      <c r="C5548">
        <v>9</v>
      </c>
      <c r="D5548">
        <v>2018</v>
      </c>
      <c r="E5548" t="s">
        <v>1330</v>
      </c>
      <c r="F5548" t="s">
        <v>119</v>
      </c>
      <c r="G5548" t="s">
        <v>3994</v>
      </c>
      <c r="H5548" t="s">
        <v>14</v>
      </c>
      <c r="I5548" t="s">
        <v>24</v>
      </c>
      <c r="J5548" t="s">
        <v>5440</v>
      </c>
      <c r="K5548" t="s">
        <v>17</v>
      </c>
      <c r="L5548">
        <v>25.16</v>
      </c>
    </row>
    <row r="5549" spans="1:12" x14ac:dyDescent="0.3">
      <c r="A5549" t="s">
        <v>6560</v>
      </c>
      <c r="B5549">
        <v>7</v>
      </c>
      <c r="C5549">
        <v>9</v>
      </c>
      <c r="D5549">
        <v>2018</v>
      </c>
      <c r="E5549" t="s">
        <v>1330</v>
      </c>
      <c r="F5549" t="s">
        <v>119</v>
      </c>
      <c r="G5549" t="s">
        <v>3994</v>
      </c>
      <c r="H5549" t="s">
        <v>14</v>
      </c>
      <c r="I5549" t="s">
        <v>24</v>
      </c>
      <c r="J5549" t="s">
        <v>3869</v>
      </c>
      <c r="K5549" t="s">
        <v>41</v>
      </c>
      <c r="L5549">
        <v>126.56</v>
      </c>
    </row>
    <row r="5550" spans="1:12" x14ac:dyDescent="0.3">
      <c r="A5550" t="s">
        <v>6561</v>
      </c>
      <c r="B5550">
        <v>28</v>
      </c>
      <c r="C5550">
        <v>11</v>
      </c>
      <c r="D5550">
        <v>2015</v>
      </c>
      <c r="E5550" t="s">
        <v>236</v>
      </c>
      <c r="F5550" t="s">
        <v>119</v>
      </c>
      <c r="G5550" t="s">
        <v>3151</v>
      </c>
      <c r="H5550" t="s">
        <v>14</v>
      </c>
      <c r="I5550" t="s">
        <v>24</v>
      </c>
      <c r="J5550" t="s">
        <v>2751</v>
      </c>
      <c r="K5550" t="s">
        <v>26</v>
      </c>
      <c r="L5550">
        <v>43.68</v>
      </c>
    </row>
    <row r="5551" spans="1:12" x14ac:dyDescent="0.3">
      <c r="A5551" t="s">
        <v>6561</v>
      </c>
      <c r="B5551">
        <v>28</v>
      </c>
      <c r="C5551">
        <v>11</v>
      </c>
      <c r="D5551">
        <v>2015</v>
      </c>
      <c r="E5551" t="s">
        <v>236</v>
      </c>
      <c r="F5551" t="s">
        <v>119</v>
      </c>
      <c r="G5551" t="s">
        <v>3151</v>
      </c>
      <c r="H5551" t="s">
        <v>14</v>
      </c>
      <c r="I5551" t="s">
        <v>24</v>
      </c>
      <c r="J5551" t="s">
        <v>2399</v>
      </c>
      <c r="K5551" t="s">
        <v>41</v>
      </c>
      <c r="L5551">
        <v>139.93</v>
      </c>
    </row>
    <row r="5552" spans="1:12" x14ac:dyDescent="0.3">
      <c r="A5552" t="s">
        <v>6562</v>
      </c>
      <c r="B5552">
        <v>12</v>
      </c>
      <c r="C5552">
        <v>11</v>
      </c>
      <c r="D5552">
        <v>2015</v>
      </c>
      <c r="E5552" t="s">
        <v>3944</v>
      </c>
      <c r="F5552" t="s">
        <v>30</v>
      </c>
      <c r="G5552" t="s">
        <v>5257</v>
      </c>
      <c r="H5552" t="s">
        <v>23</v>
      </c>
      <c r="I5552" t="s">
        <v>61</v>
      </c>
      <c r="J5552" t="s">
        <v>4473</v>
      </c>
      <c r="K5552" t="s">
        <v>26</v>
      </c>
      <c r="L5552">
        <v>2.6720000000000002</v>
      </c>
    </row>
    <row r="5553" spans="1:12" x14ac:dyDescent="0.3">
      <c r="A5553" t="s">
        <v>6562</v>
      </c>
      <c r="B5553">
        <v>12</v>
      </c>
      <c r="C5553">
        <v>11</v>
      </c>
      <c r="D5553">
        <v>2015</v>
      </c>
      <c r="E5553" t="s">
        <v>3944</v>
      </c>
      <c r="F5553" t="s">
        <v>30</v>
      </c>
      <c r="G5553" t="s">
        <v>5257</v>
      </c>
      <c r="H5553" t="s">
        <v>23</v>
      </c>
      <c r="I5553" t="s">
        <v>61</v>
      </c>
      <c r="J5553" t="s">
        <v>5281</v>
      </c>
      <c r="K5553" t="s">
        <v>26</v>
      </c>
      <c r="L5553">
        <v>16.655999999999999</v>
      </c>
    </row>
    <row r="5554" spans="1:12" x14ac:dyDescent="0.3">
      <c r="A5554" t="s">
        <v>6562</v>
      </c>
      <c r="B5554">
        <v>12</v>
      </c>
      <c r="C5554">
        <v>11</v>
      </c>
      <c r="D5554">
        <v>2015</v>
      </c>
      <c r="E5554" t="s">
        <v>3944</v>
      </c>
      <c r="F5554" t="s">
        <v>30</v>
      </c>
      <c r="G5554" t="s">
        <v>5257</v>
      </c>
      <c r="H5554" t="s">
        <v>23</v>
      </c>
      <c r="I5554" t="s">
        <v>61</v>
      </c>
      <c r="J5554" t="s">
        <v>650</v>
      </c>
      <c r="K5554" t="s">
        <v>41</v>
      </c>
      <c r="L5554">
        <v>79.512</v>
      </c>
    </row>
    <row r="5555" spans="1:12" x14ac:dyDescent="0.3">
      <c r="A5555" t="s">
        <v>6562</v>
      </c>
      <c r="B5555">
        <v>12</v>
      </c>
      <c r="C5555">
        <v>11</v>
      </c>
      <c r="D5555">
        <v>2015</v>
      </c>
      <c r="E5555" t="s">
        <v>3944</v>
      </c>
      <c r="F5555" t="s">
        <v>30</v>
      </c>
      <c r="G5555" t="s">
        <v>5257</v>
      </c>
      <c r="H5555" t="s">
        <v>23</v>
      </c>
      <c r="I5555" t="s">
        <v>61</v>
      </c>
      <c r="J5555" t="s">
        <v>760</v>
      </c>
      <c r="K5555" t="s">
        <v>26</v>
      </c>
      <c r="L5555">
        <v>36.287999999999997</v>
      </c>
    </row>
    <row r="5556" spans="1:12" x14ac:dyDescent="0.3">
      <c r="A5556" t="s">
        <v>6562</v>
      </c>
      <c r="B5556">
        <v>12</v>
      </c>
      <c r="C5556">
        <v>11</v>
      </c>
      <c r="D5556">
        <v>2015</v>
      </c>
      <c r="E5556" t="s">
        <v>3944</v>
      </c>
      <c r="F5556" t="s">
        <v>30</v>
      </c>
      <c r="G5556" t="s">
        <v>5257</v>
      </c>
      <c r="H5556" t="s">
        <v>23</v>
      </c>
      <c r="I5556" t="s">
        <v>61</v>
      </c>
      <c r="J5556" t="s">
        <v>2632</v>
      </c>
      <c r="K5556" t="s">
        <v>17</v>
      </c>
      <c r="L5556">
        <v>67.993200000000002</v>
      </c>
    </row>
    <row r="5557" spans="1:12" x14ac:dyDescent="0.3">
      <c r="A5557" t="s">
        <v>6563</v>
      </c>
      <c r="B5557">
        <v>2</v>
      </c>
      <c r="C5557">
        <v>10</v>
      </c>
      <c r="D5557">
        <v>2018</v>
      </c>
      <c r="E5557" t="s">
        <v>1757</v>
      </c>
      <c r="F5557" t="s">
        <v>12</v>
      </c>
      <c r="G5557" t="s">
        <v>3040</v>
      </c>
      <c r="H5557" t="s">
        <v>23</v>
      </c>
      <c r="I5557" t="s">
        <v>15</v>
      </c>
      <c r="J5557" t="s">
        <v>5042</v>
      </c>
      <c r="K5557" t="s">
        <v>17</v>
      </c>
      <c r="L5557">
        <v>10.16</v>
      </c>
    </row>
    <row r="5558" spans="1:12" x14ac:dyDescent="0.3">
      <c r="A5558" t="s">
        <v>6564</v>
      </c>
      <c r="B5558">
        <v>14</v>
      </c>
      <c r="C5558">
        <v>12</v>
      </c>
      <c r="D5558">
        <v>2016</v>
      </c>
      <c r="E5558" t="s">
        <v>1349</v>
      </c>
      <c r="F5558" t="s">
        <v>30</v>
      </c>
      <c r="G5558" t="s">
        <v>2983</v>
      </c>
      <c r="H5558" t="s">
        <v>23</v>
      </c>
      <c r="I5558" t="s">
        <v>15</v>
      </c>
      <c r="J5558" t="s">
        <v>4402</v>
      </c>
      <c r="K5558" t="s">
        <v>17</v>
      </c>
      <c r="L5558">
        <v>6.16</v>
      </c>
    </row>
    <row r="5559" spans="1:12" x14ac:dyDescent="0.3">
      <c r="A5559" t="s">
        <v>6564</v>
      </c>
      <c r="B5559">
        <v>14</v>
      </c>
      <c r="C5559">
        <v>12</v>
      </c>
      <c r="D5559">
        <v>2016</v>
      </c>
      <c r="E5559" t="s">
        <v>1349</v>
      </c>
      <c r="F5559" t="s">
        <v>30</v>
      </c>
      <c r="G5559" t="s">
        <v>2983</v>
      </c>
      <c r="H5559" t="s">
        <v>23</v>
      </c>
      <c r="I5559" t="s">
        <v>15</v>
      </c>
      <c r="J5559" t="s">
        <v>4801</v>
      </c>
      <c r="K5559" t="s">
        <v>26</v>
      </c>
      <c r="L5559">
        <v>56.3</v>
      </c>
    </row>
    <row r="5560" spans="1:12" x14ac:dyDescent="0.3">
      <c r="A5560" t="s">
        <v>6565</v>
      </c>
      <c r="B5560">
        <v>6</v>
      </c>
      <c r="C5560">
        <v>12</v>
      </c>
      <c r="D5560">
        <v>2016</v>
      </c>
      <c r="E5560" t="s">
        <v>4153</v>
      </c>
      <c r="F5560" t="s">
        <v>30</v>
      </c>
      <c r="G5560" t="s">
        <v>3907</v>
      </c>
      <c r="H5560" t="s">
        <v>14</v>
      </c>
      <c r="I5560" t="s">
        <v>24</v>
      </c>
      <c r="J5560" t="s">
        <v>6566</v>
      </c>
      <c r="K5560" t="s">
        <v>26</v>
      </c>
      <c r="L5560">
        <v>6.48</v>
      </c>
    </row>
    <row r="5561" spans="1:12" x14ac:dyDescent="0.3">
      <c r="A5561" t="s">
        <v>6565</v>
      </c>
      <c r="B5561">
        <v>6</v>
      </c>
      <c r="C5561">
        <v>12</v>
      </c>
      <c r="D5561">
        <v>2016</v>
      </c>
      <c r="E5561" t="s">
        <v>4153</v>
      </c>
      <c r="F5561" t="s">
        <v>30</v>
      </c>
      <c r="G5561" t="s">
        <v>3907</v>
      </c>
      <c r="H5561" t="s">
        <v>14</v>
      </c>
      <c r="I5561" t="s">
        <v>24</v>
      </c>
      <c r="J5561" t="s">
        <v>3831</v>
      </c>
      <c r="K5561" t="s">
        <v>26</v>
      </c>
      <c r="L5561">
        <v>1325.85</v>
      </c>
    </row>
    <row r="5562" spans="1:12" x14ac:dyDescent="0.3">
      <c r="A5562" t="s">
        <v>6565</v>
      </c>
      <c r="B5562">
        <v>6</v>
      </c>
      <c r="C5562">
        <v>12</v>
      </c>
      <c r="D5562">
        <v>2016</v>
      </c>
      <c r="E5562" t="s">
        <v>4153</v>
      </c>
      <c r="F5562" t="s">
        <v>30</v>
      </c>
      <c r="G5562" t="s">
        <v>3907</v>
      </c>
      <c r="H5562" t="s">
        <v>14</v>
      </c>
      <c r="I5562" t="s">
        <v>24</v>
      </c>
      <c r="J5562" t="s">
        <v>1995</v>
      </c>
      <c r="K5562" t="s">
        <v>26</v>
      </c>
      <c r="L5562">
        <v>14.94</v>
      </c>
    </row>
    <row r="5563" spans="1:12" x14ac:dyDescent="0.3">
      <c r="A5563" t="s">
        <v>6567</v>
      </c>
      <c r="B5563">
        <v>31</v>
      </c>
      <c r="C5563">
        <v>3</v>
      </c>
      <c r="D5563">
        <v>2018</v>
      </c>
      <c r="E5563" t="s">
        <v>2790</v>
      </c>
      <c r="F5563" t="s">
        <v>12</v>
      </c>
      <c r="G5563" t="s">
        <v>3438</v>
      </c>
      <c r="H5563" t="s">
        <v>23</v>
      </c>
      <c r="I5563" t="s">
        <v>15</v>
      </c>
      <c r="J5563" t="s">
        <v>861</v>
      </c>
      <c r="K5563" t="s">
        <v>26</v>
      </c>
      <c r="L5563">
        <v>34.54</v>
      </c>
    </row>
    <row r="5564" spans="1:12" x14ac:dyDescent="0.3">
      <c r="A5564" t="s">
        <v>6567</v>
      </c>
      <c r="B5564">
        <v>31</v>
      </c>
      <c r="C5564">
        <v>3</v>
      </c>
      <c r="D5564">
        <v>2018</v>
      </c>
      <c r="E5564" t="s">
        <v>2790</v>
      </c>
      <c r="F5564" t="s">
        <v>12</v>
      </c>
      <c r="G5564" t="s">
        <v>3438</v>
      </c>
      <c r="H5564" t="s">
        <v>23</v>
      </c>
      <c r="I5564" t="s">
        <v>15</v>
      </c>
      <c r="J5564" t="s">
        <v>868</v>
      </c>
      <c r="K5564" t="s">
        <v>41</v>
      </c>
      <c r="L5564">
        <v>2999.95</v>
      </c>
    </row>
    <row r="5565" spans="1:12" x14ac:dyDescent="0.3">
      <c r="A5565" t="s">
        <v>6567</v>
      </c>
      <c r="B5565">
        <v>31</v>
      </c>
      <c r="C5565">
        <v>3</v>
      </c>
      <c r="D5565">
        <v>2018</v>
      </c>
      <c r="E5565" t="s">
        <v>2790</v>
      </c>
      <c r="F5565" t="s">
        <v>12</v>
      </c>
      <c r="G5565" t="s">
        <v>3438</v>
      </c>
      <c r="H5565" t="s">
        <v>23</v>
      </c>
      <c r="I5565" t="s">
        <v>15</v>
      </c>
      <c r="J5565" t="s">
        <v>106</v>
      </c>
      <c r="K5565" t="s">
        <v>26</v>
      </c>
      <c r="L5565">
        <v>64.12</v>
      </c>
    </row>
    <row r="5566" spans="1:12" x14ac:dyDescent="0.3">
      <c r="A5566" t="s">
        <v>6568</v>
      </c>
      <c r="B5566">
        <v>13</v>
      </c>
      <c r="C5566">
        <v>3</v>
      </c>
      <c r="D5566">
        <v>2018</v>
      </c>
      <c r="E5566" t="s">
        <v>3661</v>
      </c>
      <c r="F5566" t="s">
        <v>930</v>
      </c>
      <c r="G5566" t="s">
        <v>5186</v>
      </c>
      <c r="H5566" t="s">
        <v>60</v>
      </c>
      <c r="I5566" t="s">
        <v>61</v>
      </c>
      <c r="J5566" t="s">
        <v>4976</v>
      </c>
      <c r="K5566" t="s">
        <v>26</v>
      </c>
      <c r="L5566">
        <v>19.456</v>
      </c>
    </row>
    <row r="5567" spans="1:12" x14ac:dyDescent="0.3">
      <c r="A5567" t="s">
        <v>6568</v>
      </c>
      <c r="B5567">
        <v>13</v>
      </c>
      <c r="C5567">
        <v>3</v>
      </c>
      <c r="D5567">
        <v>2018</v>
      </c>
      <c r="E5567" t="s">
        <v>3661</v>
      </c>
      <c r="F5567" t="s">
        <v>930</v>
      </c>
      <c r="G5567" t="s">
        <v>5186</v>
      </c>
      <c r="H5567" t="s">
        <v>60</v>
      </c>
      <c r="I5567" t="s">
        <v>61</v>
      </c>
      <c r="J5567" t="s">
        <v>6569</v>
      </c>
      <c r="K5567" t="s">
        <v>41</v>
      </c>
      <c r="L5567">
        <v>209.98599999999999</v>
      </c>
    </row>
    <row r="5568" spans="1:12" x14ac:dyDescent="0.3">
      <c r="A5568" t="s">
        <v>6568</v>
      </c>
      <c r="B5568">
        <v>13</v>
      </c>
      <c r="C5568">
        <v>3</v>
      </c>
      <c r="D5568">
        <v>2018</v>
      </c>
      <c r="E5568" t="s">
        <v>3661</v>
      </c>
      <c r="F5568" t="s">
        <v>930</v>
      </c>
      <c r="G5568" t="s">
        <v>5186</v>
      </c>
      <c r="H5568" t="s">
        <v>60</v>
      </c>
      <c r="I5568" t="s">
        <v>61</v>
      </c>
      <c r="J5568" t="s">
        <v>4699</v>
      </c>
      <c r="K5568" t="s">
        <v>26</v>
      </c>
      <c r="L5568">
        <v>29.76</v>
      </c>
    </row>
    <row r="5569" spans="1:12" x14ac:dyDescent="0.3">
      <c r="A5569" t="s">
        <v>6568</v>
      </c>
      <c r="B5569">
        <v>13</v>
      </c>
      <c r="C5569">
        <v>3</v>
      </c>
      <c r="D5569">
        <v>2018</v>
      </c>
      <c r="E5569" t="s">
        <v>3661</v>
      </c>
      <c r="F5569" t="s">
        <v>930</v>
      </c>
      <c r="G5569" t="s">
        <v>5186</v>
      </c>
      <c r="H5569" t="s">
        <v>60</v>
      </c>
      <c r="I5569" t="s">
        <v>61</v>
      </c>
      <c r="J5569" t="s">
        <v>5377</v>
      </c>
      <c r="K5569" t="s">
        <v>17</v>
      </c>
      <c r="L5569">
        <v>89.768000000000001</v>
      </c>
    </row>
    <row r="5570" spans="1:12" x14ac:dyDescent="0.3">
      <c r="A5570" t="s">
        <v>6568</v>
      </c>
      <c r="B5570">
        <v>13</v>
      </c>
      <c r="C5570">
        <v>3</v>
      </c>
      <c r="D5570">
        <v>2018</v>
      </c>
      <c r="E5570" t="s">
        <v>3661</v>
      </c>
      <c r="F5570" t="s">
        <v>930</v>
      </c>
      <c r="G5570" t="s">
        <v>5186</v>
      </c>
      <c r="H5570" t="s">
        <v>60</v>
      </c>
      <c r="I5570" t="s">
        <v>61</v>
      </c>
      <c r="J5570" t="s">
        <v>868</v>
      </c>
      <c r="K5570" t="s">
        <v>41</v>
      </c>
      <c r="L5570">
        <v>959.98400000000004</v>
      </c>
    </row>
    <row r="5571" spans="1:12" x14ac:dyDescent="0.3">
      <c r="A5571" t="s">
        <v>6568</v>
      </c>
      <c r="B5571">
        <v>13</v>
      </c>
      <c r="C5571">
        <v>3</v>
      </c>
      <c r="D5571">
        <v>2018</v>
      </c>
      <c r="E5571" t="s">
        <v>3661</v>
      </c>
      <c r="F5571" t="s">
        <v>930</v>
      </c>
      <c r="G5571" t="s">
        <v>5186</v>
      </c>
      <c r="H5571" t="s">
        <v>60</v>
      </c>
      <c r="I5571" t="s">
        <v>61</v>
      </c>
      <c r="J5571" t="s">
        <v>1562</v>
      </c>
      <c r="K5571" t="s">
        <v>26</v>
      </c>
      <c r="L5571">
        <v>15.552</v>
      </c>
    </row>
    <row r="5572" spans="1:12" x14ac:dyDescent="0.3">
      <c r="A5572" t="s">
        <v>6568</v>
      </c>
      <c r="B5572">
        <v>13</v>
      </c>
      <c r="C5572">
        <v>3</v>
      </c>
      <c r="D5572">
        <v>2018</v>
      </c>
      <c r="E5572" t="s">
        <v>3661</v>
      </c>
      <c r="F5572" t="s">
        <v>930</v>
      </c>
      <c r="G5572" t="s">
        <v>5186</v>
      </c>
      <c r="H5572" t="s">
        <v>60</v>
      </c>
      <c r="I5572" t="s">
        <v>61</v>
      </c>
      <c r="J5572" t="s">
        <v>4059</v>
      </c>
      <c r="K5572" t="s">
        <v>41</v>
      </c>
      <c r="L5572">
        <v>34.36</v>
      </c>
    </row>
    <row r="5573" spans="1:12" x14ac:dyDescent="0.3">
      <c r="A5573" t="s">
        <v>6570</v>
      </c>
      <c r="B5573">
        <v>5</v>
      </c>
      <c r="C5573">
        <v>12</v>
      </c>
      <c r="D5573">
        <v>2015</v>
      </c>
      <c r="E5573" t="s">
        <v>518</v>
      </c>
      <c r="F5573" t="s">
        <v>30</v>
      </c>
      <c r="G5573" t="s">
        <v>642</v>
      </c>
      <c r="H5573" t="s">
        <v>23</v>
      </c>
      <c r="I5573" t="s">
        <v>90</v>
      </c>
      <c r="J5573" t="s">
        <v>5039</v>
      </c>
      <c r="K5573" t="s">
        <v>26</v>
      </c>
      <c r="L5573">
        <v>98.376000000000005</v>
      </c>
    </row>
    <row r="5574" spans="1:12" x14ac:dyDescent="0.3">
      <c r="A5574" t="s">
        <v>6570</v>
      </c>
      <c r="B5574">
        <v>5</v>
      </c>
      <c r="C5574">
        <v>12</v>
      </c>
      <c r="D5574">
        <v>2015</v>
      </c>
      <c r="E5574" t="s">
        <v>518</v>
      </c>
      <c r="F5574" t="s">
        <v>30</v>
      </c>
      <c r="G5574" t="s">
        <v>642</v>
      </c>
      <c r="H5574" t="s">
        <v>23</v>
      </c>
      <c r="I5574" t="s">
        <v>90</v>
      </c>
      <c r="J5574" t="s">
        <v>2000</v>
      </c>
      <c r="K5574" t="s">
        <v>26</v>
      </c>
      <c r="L5574">
        <v>29.94</v>
      </c>
    </row>
    <row r="5575" spans="1:12" x14ac:dyDescent="0.3">
      <c r="A5575" t="s">
        <v>6570</v>
      </c>
      <c r="B5575">
        <v>5</v>
      </c>
      <c r="C5575">
        <v>12</v>
      </c>
      <c r="D5575">
        <v>2015</v>
      </c>
      <c r="E5575" t="s">
        <v>518</v>
      </c>
      <c r="F5575" t="s">
        <v>30</v>
      </c>
      <c r="G5575" t="s">
        <v>642</v>
      </c>
      <c r="H5575" t="s">
        <v>23</v>
      </c>
      <c r="I5575" t="s">
        <v>90</v>
      </c>
      <c r="J5575" t="s">
        <v>6571</v>
      </c>
      <c r="K5575" t="s">
        <v>26</v>
      </c>
      <c r="L5575">
        <v>17.472000000000001</v>
      </c>
    </row>
    <row r="5576" spans="1:12" x14ac:dyDescent="0.3">
      <c r="A5576" t="s">
        <v>6570</v>
      </c>
      <c r="B5576">
        <v>5</v>
      </c>
      <c r="C5576">
        <v>12</v>
      </c>
      <c r="D5576">
        <v>2015</v>
      </c>
      <c r="E5576" t="s">
        <v>518</v>
      </c>
      <c r="F5576" t="s">
        <v>30</v>
      </c>
      <c r="G5576" t="s">
        <v>642</v>
      </c>
      <c r="H5576" t="s">
        <v>23</v>
      </c>
      <c r="I5576" t="s">
        <v>90</v>
      </c>
      <c r="J5576" t="s">
        <v>6572</v>
      </c>
      <c r="K5576" t="s">
        <v>41</v>
      </c>
      <c r="L5576">
        <v>36.738</v>
      </c>
    </row>
    <row r="5577" spans="1:12" x14ac:dyDescent="0.3">
      <c r="A5577" t="s">
        <v>6570</v>
      </c>
      <c r="B5577">
        <v>5</v>
      </c>
      <c r="C5577">
        <v>12</v>
      </c>
      <c r="D5577">
        <v>2015</v>
      </c>
      <c r="E5577" t="s">
        <v>518</v>
      </c>
      <c r="F5577" t="s">
        <v>30</v>
      </c>
      <c r="G5577" t="s">
        <v>642</v>
      </c>
      <c r="H5577" t="s">
        <v>23</v>
      </c>
      <c r="I5577" t="s">
        <v>90</v>
      </c>
      <c r="J5577" t="s">
        <v>3646</v>
      </c>
      <c r="K5577" t="s">
        <v>41</v>
      </c>
      <c r="L5577">
        <v>179.94</v>
      </c>
    </row>
    <row r="5578" spans="1:12" x14ac:dyDescent="0.3">
      <c r="A5578" t="s">
        <v>6573</v>
      </c>
      <c r="B5578">
        <v>12</v>
      </c>
      <c r="C5578">
        <v>12</v>
      </c>
      <c r="D5578">
        <v>2017</v>
      </c>
      <c r="E5578" t="s">
        <v>1173</v>
      </c>
      <c r="F5578" t="s">
        <v>30</v>
      </c>
      <c r="G5578" t="s">
        <v>1032</v>
      </c>
      <c r="H5578" t="s">
        <v>14</v>
      </c>
      <c r="I5578" t="s">
        <v>24</v>
      </c>
      <c r="J5578" t="s">
        <v>1247</v>
      </c>
      <c r="K5578" t="s">
        <v>17</v>
      </c>
      <c r="L5578">
        <v>383.64</v>
      </c>
    </row>
    <row r="5579" spans="1:12" x14ac:dyDescent="0.3">
      <c r="A5579" t="s">
        <v>6573</v>
      </c>
      <c r="B5579">
        <v>12</v>
      </c>
      <c r="C5579">
        <v>12</v>
      </c>
      <c r="D5579">
        <v>2017</v>
      </c>
      <c r="E5579" t="s">
        <v>1173</v>
      </c>
      <c r="F5579" t="s">
        <v>30</v>
      </c>
      <c r="G5579" t="s">
        <v>1032</v>
      </c>
      <c r="H5579" t="s">
        <v>14</v>
      </c>
      <c r="I5579" t="s">
        <v>24</v>
      </c>
      <c r="J5579" t="s">
        <v>1569</v>
      </c>
      <c r="K5579" t="s">
        <v>26</v>
      </c>
      <c r="L5579">
        <v>56.52</v>
      </c>
    </row>
    <row r="5580" spans="1:12" x14ac:dyDescent="0.3">
      <c r="A5580" t="s">
        <v>6574</v>
      </c>
      <c r="B5580">
        <v>9</v>
      </c>
      <c r="C5580">
        <v>9</v>
      </c>
      <c r="D5580">
        <v>2018</v>
      </c>
      <c r="E5580" t="s">
        <v>217</v>
      </c>
      <c r="F5580" t="s">
        <v>12</v>
      </c>
      <c r="G5580" t="s">
        <v>5067</v>
      </c>
      <c r="H5580" t="s">
        <v>14</v>
      </c>
      <c r="I5580" t="s">
        <v>24</v>
      </c>
      <c r="J5580" t="s">
        <v>2810</v>
      </c>
      <c r="K5580" t="s">
        <v>26</v>
      </c>
      <c r="L5580">
        <v>6.56</v>
      </c>
    </row>
    <row r="5581" spans="1:12" x14ac:dyDescent="0.3">
      <c r="A5581" t="s">
        <v>6574</v>
      </c>
      <c r="B5581">
        <v>9</v>
      </c>
      <c r="C5581">
        <v>9</v>
      </c>
      <c r="D5581">
        <v>2018</v>
      </c>
      <c r="E5581" t="s">
        <v>217</v>
      </c>
      <c r="F5581" t="s">
        <v>12</v>
      </c>
      <c r="G5581" t="s">
        <v>5067</v>
      </c>
      <c r="H5581" t="s">
        <v>14</v>
      </c>
      <c r="I5581" t="s">
        <v>24</v>
      </c>
      <c r="J5581" t="s">
        <v>3778</v>
      </c>
      <c r="K5581" t="s">
        <v>17</v>
      </c>
      <c r="L5581">
        <v>243.92</v>
      </c>
    </row>
    <row r="5582" spans="1:12" x14ac:dyDescent="0.3">
      <c r="A5582" t="s">
        <v>6574</v>
      </c>
      <c r="B5582">
        <v>9</v>
      </c>
      <c r="C5582">
        <v>9</v>
      </c>
      <c r="D5582">
        <v>2018</v>
      </c>
      <c r="E5582" t="s">
        <v>217</v>
      </c>
      <c r="F5582" t="s">
        <v>12</v>
      </c>
      <c r="G5582" t="s">
        <v>5067</v>
      </c>
      <c r="H5582" t="s">
        <v>14</v>
      </c>
      <c r="I5582" t="s">
        <v>24</v>
      </c>
      <c r="J5582" t="s">
        <v>6210</v>
      </c>
      <c r="K5582" t="s">
        <v>26</v>
      </c>
      <c r="L5582">
        <v>47.52</v>
      </c>
    </row>
    <row r="5583" spans="1:12" x14ac:dyDescent="0.3">
      <c r="A5583" t="s">
        <v>6575</v>
      </c>
      <c r="B5583">
        <v>4</v>
      </c>
      <c r="C5583">
        <v>10</v>
      </c>
      <c r="D5583">
        <v>2018</v>
      </c>
      <c r="E5583" t="s">
        <v>1086</v>
      </c>
      <c r="F5583" t="s">
        <v>30</v>
      </c>
      <c r="G5583" t="s">
        <v>198</v>
      </c>
      <c r="H5583" t="s">
        <v>60</v>
      </c>
      <c r="I5583" t="s">
        <v>90</v>
      </c>
      <c r="J5583" t="s">
        <v>2612</v>
      </c>
      <c r="K5583" t="s">
        <v>17</v>
      </c>
      <c r="L5583">
        <v>19.98</v>
      </c>
    </row>
    <row r="5584" spans="1:12" x14ac:dyDescent="0.3">
      <c r="A5584" t="s">
        <v>6576</v>
      </c>
      <c r="B5584">
        <v>9</v>
      </c>
      <c r="C5584">
        <v>5</v>
      </c>
      <c r="D5584">
        <v>2017</v>
      </c>
      <c r="E5584" t="s">
        <v>3215</v>
      </c>
      <c r="F5584" t="s">
        <v>30</v>
      </c>
      <c r="G5584" t="s">
        <v>198</v>
      </c>
      <c r="H5584" t="s">
        <v>60</v>
      </c>
      <c r="I5584" t="s">
        <v>90</v>
      </c>
      <c r="J5584" t="s">
        <v>2636</v>
      </c>
      <c r="K5584" t="s">
        <v>26</v>
      </c>
      <c r="L5584">
        <v>8</v>
      </c>
    </row>
    <row r="5585" spans="1:12" x14ac:dyDescent="0.3">
      <c r="A5585" t="s">
        <v>6577</v>
      </c>
      <c r="B5585">
        <v>15</v>
      </c>
      <c r="C5585">
        <v>12</v>
      </c>
      <c r="D5585">
        <v>2015</v>
      </c>
      <c r="E5585" t="s">
        <v>1099</v>
      </c>
      <c r="F5585" t="s">
        <v>12</v>
      </c>
      <c r="G5585" t="s">
        <v>754</v>
      </c>
      <c r="H5585" t="s">
        <v>14</v>
      </c>
      <c r="I5585" t="s">
        <v>24</v>
      </c>
      <c r="J5585" t="s">
        <v>4402</v>
      </c>
      <c r="K5585" t="s">
        <v>17</v>
      </c>
      <c r="L5585">
        <v>6.16</v>
      </c>
    </row>
    <row r="5586" spans="1:12" x14ac:dyDescent="0.3">
      <c r="A5586" t="s">
        <v>6578</v>
      </c>
      <c r="B5586">
        <v>30</v>
      </c>
      <c r="C5586">
        <v>11</v>
      </c>
      <c r="D5586">
        <v>2018</v>
      </c>
      <c r="E5586" t="s">
        <v>2171</v>
      </c>
      <c r="F5586" t="s">
        <v>30</v>
      </c>
      <c r="G5586" t="s">
        <v>1005</v>
      </c>
      <c r="H5586" t="s">
        <v>60</v>
      </c>
      <c r="I5586" t="s">
        <v>90</v>
      </c>
      <c r="J5586" t="s">
        <v>6579</v>
      </c>
      <c r="K5586" t="s">
        <v>26</v>
      </c>
      <c r="L5586">
        <v>83.56</v>
      </c>
    </row>
    <row r="5587" spans="1:12" x14ac:dyDescent="0.3">
      <c r="A5587" t="s">
        <v>6578</v>
      </c>
      <c r="B5587">
        <v>30</v>
      </c>
      <c r="C5587">
        <v>11</v>
      </c>
      <c r="D5587">
        <v>2018</v>
      </c>
      <c r="E5587" t="s">
        <v>2171</v>
      </c>
      <c r="F5587" t="s">
        <v>30</v>
      </c>
      <c r="G5587" t="s">
        <v>1005</v>
      </c>
      <c r="H5587" t="s">
        <v>60</v>
      </c>
      <c r="I5587" t="s">
        <v>90</v>
      </c>
      <c r="J5587" t="s">
        <v>6580</v>
      </c>
      <c r="K5587" t="s">
        <v>41</v>
      </c>
      <c r="L5587">
        <v>546.05999999999995</v>
      </c>
    </row>
    <row r="5588" spans="1:12" x14ac:dyDescent="0.3">
      <c r="A5588" t="s">
        <v>6578</v>
      </c>
      <c r="B5588">
        <v>30</v>
      </c>
      <c r="C5588">
        <v>11</v>
      </c>
      <c r="D5588">
        <v>2018</v>
      </c>
      <c r="E5588" t="s">
        <v>2171</v>
      </c>
      <c r="F5588" t="s">
        <v>30</v>
      </c>
      <c r="G5588" t="s">
        <v>1005</v>
      </c>
      <c r="H5588" t="s">
        <v>60</v>
      </c>
      <c r="I5588" t="s">
        <v>90</v>
      </c>
      <c r="J5588" t="s">
        <v>1228</v>
      </c>
      <c r="K5588" t="s">
        <v>26</v>
      </c>
      <c r="L5588">
        <v>269.49</v>
      </c>
    </row>
    <row r="5589" spans="1:12" x14ac:dyDescent="0.3">
      <c r="A5589" t="s">
        <v>6581</v>
      </c>
      <c r="B5589">
        <v>19</v>
      </c>
      <c r="C5589">
        <v>3</v>
      </c>
      <c r="D5589">
        <v>2016</v>
      </c>
      <c r="E5589" t="s">
        <v>1890</v>
      </c>
      <c r="F5589" t="s">
        <v>119</v>
      </c>
      <c r="G5589" t="s">
        <v>1954</v>
      </c>
      <c r="H5589" t="s">
        <v>14</v>
      </c>
      <c r="I5589" t="s">
        <v>24</v>
      </c>
      <c r="J5589" t="s">
        <v>2489</v>
      </c>
      <c r="K5589" t="s">
        <v>26</v>
      </c>
      <c r="L5589">
        <v>10.9</v>
      </c>
    </row>
    <row r="5590" spans="1:12" x14ac:dyDescent="0.3">
      <c r="A5590" t="s">
        <v>6582</v>
      </c>
      <c r="B5590">
        <v>19</v>
      </c>
      <c r="C5590">
        <v>7</v>
      </c>
      <c r="D5590">
        <v>2015</v>
      </c>
      <c r="E5590" t="s">
        <v>4837</v>
      </c>
      <c r="F5590" t="s">
        <v>30</v>
      </c>
      <c r="G5590" t="s">
        <v>4723</v>
      </c>
      <c r="H5590" t="s">
        <v>60</v>
      </c>
      <c r="I5590" t="s">
        <v>24</v>
      </c>
      <c r="J5590" t="s">
        <v>2150</v>
      </c>
      <c r="K5590" t="s">
        <v>26</v>
      </c>
      <c r="L5590">
        <v>6.0960000000000001</v>
      </c>
    </row>
    <row r="5591" spans="1:12" x14ac:dyDescent="0.3">
      <c r="A5591" t="s">
        <v>6583</v>
      </c>
      <c r="B5591">
        <v>8</v>
      </c>
      <c r="C5591">
        <v>12</v>
      </c>
      <c r="D5591">
        <v>2017</v>
      </c>
      <c r="E5591" t="s">
        <v>172</v>
      </c>
      <c r="F5591" t="s">
        <v>12</v>
      </c>
      <c r="G5591" t="s">
        <v>866</v>
      </c>
      <c r="H5591" t="s">
        <v>14</v>
      </c>
      <c r="I5591" t="s">
        <v>24</v>
      </c>
      <c r="J5591" t="s">
        <v>233</v>
      </c>
      <c r="K5591" t="s">
        <v>26</v>
      </c>
      <c r="L5591">
        <v>34.049999999999997</v>
      </c>
    </row>
    <row r="5592" spans="1:12" x14ac:dyDescent="0.3">
      <c r="A5592" t="s">
        <v>6583</v>
      </c>
      <c r="B5592">
        <v>8</v>
      </c>
      <c r="C5592">
        <v>12</v>
      </c>
      <c r="D5592">
        <v>2017</v>
      </c>
      <c r="E5592" t="s">
        <v>172</v>
      </c>
      <c r="F5592" t="s">
        <v>12</v>
      </c>
      <c r="G5592" t="s">
        <v>866</v>
      </c>
      <c r="H5592" t="s">
        <v>14</v>
      </c>
      <c r="I5592" t="s">
        <v>24</v>
      </c>
      <c r="J5592" t="s">
        <v>2093</v>
      </c>
      <c r="K5592" t="s">
        <v>26</v>
      </c>
      <c r="L5592">
        <v>352.38</v>
      </c>
    </row>
    <row r="5593" spans="1:12" x14ac:dyDescent="0.3">
      <c r="A5593" t="s">
        <v>6584</v>
      </c>
      <c r="B5593">
        <v>13</v>
      </c>
      <c r="C5593">
        <v>10</v>
      </c>
      <c r="D5593">
        <v>2015</v>
      </c>
      <c r="E5593" t="s">
        <v>3703</v>
      </c>
      <c r="F5593" t="s">
        <v>12</v>
      </c>
      <c r="G5593" t="s">
        <v>3227</v>
      </c>
      <c r="H5593" t="s">
        <v>23</v>
      </c>
      <c r="I5593" t="s">
        <v>90</v>
      </c>
      <c r="J5593" t="s">
        <v>2410</v>
      </c>
      <c r="K5593" t="s">
        <v>17</v>
      </c>
      <c r="L5593">
        <v>245.98</v>
      </c>
    </row>
    <row r="5594" spans="1:12" x14ac:dyDescent="0.3">
      <c r="A5594" t="s">
        <v>6584</v>
      </c>
      <c r="B5594">
        <v>13</v>
      </c>
      <c r="C5594">
        <v>10</v>
      </c>
      <c r="D5594">
        <v>2015</v>
      </c>
      <c r="E5594" t="s">
        <v>3703</v>
      </c>
      <c r="F5594" t="s">
        <v>12</v>
      </c>
      <c r="G5594" t="s">
        <v>3227</v>
      </c>
      <c r="H5594" t="s">
        <v>23</v>
      </c>
      <c r="I5594" t="s">
        <v>90</v>
      </c>
      <c r="J5594" t="s">
        <v>289</v>
      </c>
      <c r="K5594" t="s">
        <v>26</v>
      </c>
      <c r="L5594">
        <v>18.940000000000001</v>
      </c>
    </row>
    <row r="5595" spans="1:12" x14ac:dyDescent="0.3">
      <c r="A5595" t="s">
        <v>6585</v>
      </c>
      <c r="B5595">
        <v>19</v>
      </c>
      <c r="C5595">
        <v>11</v>
      </c>
      <c r="D5595">
        <v>2018</v>
      </c>
      <c r="E5595" t="s">
        <v>3574</v>
      </c>
      <c r="F5595" t="s">
        <v>30</v>
      </c>
      <c r="G5595" t="s">
        <v>2331</v>
      </c>
      <c r="H5595" t="s">
        <v>14</v>
      </c>
      <c r="I5595" t="s">
        <v>90</v>
      </c>
      <c r="J5595" t="s">
        <v>2023</v>
      </c>
      <c r="K5595" t="s">
        <v>26</v>
      </c>
      <c r="L5595">
        <v>59.912999999999997</v>
      </c>
    </row>
    <row r="5596" spans="1:12" x14ac:dyDescent="0.3">
      <c r="A5596" t="s">
        <v>6586</v>
      </c>
      <c r="B5596">
        <v>24</v>
      </c>
      <c r="C5596">
        <v>9</v>
      </c>
      <c r="D5596">
        <v>2018</v>
      </c>
      <c r="E5596" t="s">
        <v>1529</v>
      </c>
      <c r="F5596" t="s">
        <v>930</v>
      </c>
      <c r="G5596" t="s">
        <v>1000</v>
      </c>
      <c r="H5596" t="s">
        <v>23</v>
      </c>
      <c r="I5596" t="s">
        <v>90</v>
      </c>
      <c r="J5596" t="s">
        <v>1323</v>
      </c>
      <c r="K5596" t="s">
        <v>41</v>
      </c>
      <c r="L5596">
        <v>391.98</v>
      </c>
    </row>
    <row r="5597" spans="1:12" x14ac:dyDescent="0.3">
      <c r="A5597" t="s">
        <v>6586</v>
      </c>
      <c r="B5597">
        <v>24</v>
      </c>
      <c r="C5597">
        <v>9</v>
      </c>
      <c r="D5597">
        <v>2018</v>
      </c>
      <c r="E5597" t="s">
        <v>1529</v>
      </c>
      <c r="F5597" t="s">
        <v>930</v>
      </c>
      <c r="G5597" t="s">
        <v>1000</v>
      </c>
      <c r="H5597" t="s">
        <v>23</v>
      </c>
      <c r="I5597" t="s">
        <v>90</v>
      </c>
      <c r="J5597" t="s">
        <v>4000</v>
      </c>
      <c r="K5597" t="s">
        <v>41</v>
      </c>
      <c r="L5597">
        <v>437.85</v>
      </c>
    </row>
    <row r="5598" spans="1:12" x14ac:dyDescent="0.3">
      <c r="A5598" t="s">
        <v>6587</v>
      </c>
      <c r="B5598">
        <v>25</v>
      </c>
      <c r="C5598">
        <v>9</v>
      </c>
      <c r="D5598">
        <v>2016</v>
      </c>
      <c r="E5598" t="s">
        <v>3268</v>
      </c>
      <c r="F5598" t="s">
        <v>30</v>
      </c>
      <c r="G5598" t="s">
        <v>6588</v>
      </c>
      <c r="H5598" t="s">
        <v>14</v>
      </c>
      <c r="I5598" t="s">
        <v>90</v>
      </c>
      <c r="J5598" t="s">
        <v>434</v>
      </c>
      <c r="K5598" t="s">
        <v>26</v>
      </c>
      <c r="L5598">
        <v>68.62</v>
      </c>
    </row>
    <row r="5599" spans="1:12" x14ac:dyDescent="0.3">
      <c r="A5599" t="s">
        <v>6589</v>
      </c>
      <c r="B5599">
        <v>13</v>
      </c>
      <c r="C5599">
        <v>2</v>
      </c>
      <c r="D5599">
        <v>2018</v>
      </c>
      <c r="E5599" t="s">
        <v>1856</v>
      </c>
      <c r="F5599" t="s">
        <v>30</v>
      </c>
      <c r="G5599" t="s">
        <v>4446</v>
      </c>
      <c r="H5599" t="s">
        <v>14</v>
      </c>
      <c r="I5599" t="s">
        <v>90</v>
      </c>
      <c r="J5599" t="s">
        <v>3212</v>
      </c>
      <c r="K5599" t="s">
        <v>26</v>
      </c>
      <c r="L5599">
        <v>25.02</v>
      </c>
    </row>
    <row r="5600" spans="1:12" x14ac:dyDescent="0.3">
      <c r="A5600" t="s">
        <v>6589</v>
      </c>
      <c r="B5600">
        <v>13</v>
      </c>
      <c r="C5600">
        <v>2</v>
      </c>
      <c r="D5600">
        <v>2018</v>
      </c>
      <c r="E5600" t="s">
        <v>1856</v>
      </c>
      <c r="F5600" t="s">
        <v>30</v>
      </c>
      <c r="G5600" t="s">
        <v>4446</v>
      </c>
      <c r="H5600" t="s">
        <v>14</v>
      </c>
      <c r="I5600" t="s">
        <v>90</v>
      </c>
      <c r="J5600" t="s">
        <v>6494</v>
      </c>
      <c r="K5600" t="s">
        <v>26</v>
      </c>
      <c r="L5600">
        <v>10.71</v>
      </c>
    </row>
    <row r="5601" spans="1:12" x14ac:dyDescent="0.3">
      <c r="A5601" t="s">
        <v>6590</v>
      </c>
      <c r="B5601">
        <v>3</v>
      </c>
      <c r="C5601">
        <v>10</v>
      </c>
      <c r="D5601">
        <v>2015</v>
      </c>
      <c r="E5601" t="s">
        <v>816</v>
      </c>
      <c r="F5601" t="s">
        <v>930</v>
      </c>
      <c r="G5601" t="s">
        <v>976</v>
      </c>
      <c r="H5601" t="s">
        <v>14</v>
      </c>
      <c r="I5601" t="s">
        <v>90</v>
      </c>
      <c r="J5601" t="s">
        <v>6591</v>
      </c>
      <c r="K5601" t="s">
        <v>26</v>
      </c>
      <c r="L5601">
        <v>55.984000000000002</v>
      </c>
    </row>
    <row r="5602" spans="1:12" x14ac:dyDescent="0.3">
      <c r="A5602" t="s">
        <v>6590</v>
      </c>
      <c r="B5602">
        <v>3</v>
      </c>
      <c r="C5602">
        <v>10</v>
      </c>
      <c r="D5602">
        <v>2015</v>
      </c>
      <c r="E5602" t="s">
        <v>816</v>
      </c>
      <c r="F5602" t="s">
        <v>930</v>
      </c>
      <c r="G5602" t="s">
        <v>976</v>
      </c>
      <c r="H5602" t="s">
        <v>14</v>
      </c>
      <c r="I5602" t="s">
        <v>90</v>
      </c>
      <c r="J5602" t="s">
        <v>414</v>
      </c>
      <c r="K5602" t="s">
        <v>26</v>
      </c>
      <c r="L5602">
        <v>14.48</v>
      </c>
    </row>
    <row r="5603" spans="1:12" x14ac:dyDescent="0.3">
      <c r="A5603" t="s">
        <v>6590</v>
      </c>
      <c r="B5603">
        <v>3</v>
      </c>
      <c r="C5603">
        <v>10</v>
      </c>
      <c r="D5603">
        <v>2015</v>
      </c>
      <c r="E5603" t="s">
        <v>816</v>
      </c>
      <c r="F5603" t="s">
        <v>930</v>
      </c>
      <c r="G5603" t="s">
        <v>976</v>
      </c>
      <c r="H5603" t="s">
        <v>14</v>
      </c>
      <c r="I5603" t="s">
        <v>90</v>
      </c>
      <c r="J5603" t="s">
        <v>3293</v>
      </c>
      <c r="K5603" t="s">
        <v>41</v>
      </c>
      <c r="L5603">
        <v>142.488</v>
      </c>
    </row>
    <row r="5604" spans="1:12" x14ac:dyDescent="0.3">
      <c r="A5604" t="s">
        <v>6592</v>
      </c>
      <c r="B5604">
        <v>27</v>
      </c>
      <c r="C5604">
        <v>8</v>
      </c>
      <c r="D5604">
        <v>2017</v>
      </c>
      <c r="E5604" t="s">
        <v>306</v>
      </c>
      <c r="F5604" t="s">
        <v>12</v>
      </c>
      <c r="G5604" t="s">
        <v>2701</v>
      </c>
      <c r="H5604" t="s">
        <v>23</v>
      </c>
      <c r="I5604" t="s">
        <v>61</v>
      </c>
      <c r="J5604" t="s">
        <v>6593</v>
      </c>
      <c r="K5604" t="s">
        <v>26</v>
      </c>
      <c r="L5604">
        <v>14.16</v>
      </c>
    </row>
    <row r="5605" spans="1:12" x14ac:dyDescent="0.3">
      <c r="A5605" t="s">
        <v>6592</v>
      </c>
      <c r="B5605">
        <v>27</v>
      </c>
      <c r="C5605">
        <v>8</v>
      </c>
      <c r="D5605">
        <v>2017</v>
      </c>
      <c r="E5605" t="s">
        <v>306</v>
      </c>
      <c r="F5605" t="s">
        <v>12</v>
      </c>
      <c r="G5605" t="s">
        <v>2701</v>
      </c>
      <c r="H5605" t="s">
        <v>23</v>
      </c>
      <c r="I5605" t="s">
        <v>61</v>
      </c>
      <c r="J5605" t="s">
        <v>5898</v>
      </c>
      <c r="K5605" t="s">
        <v>26</v>
      </c>
      <c r="L5605">
        <v>79.92</v>
      </c>
    </row>
    <row r="5606" spans="1:12" x14ac:dyDescent="0.3">
      <c r="A5606" t="s">
        <v>6594</v>
      </c>
      <c r="B5606">
        <v>3</v>
      </c>
      <c r="C5606">
        <v>12</v>
      </c>
      <c r="D5606">
        <v>2016</v>
      </c>
      <c r="E5606" t="s">
        <v>981</v>
      </c>
      <c r="F5606" t="s">
        <v>30</v>
      </c>
      <c r="G5606" t="s">
        <v>3260</v>
      </c>
      <c r="H5606" t="s">
        <v>23</v>
      </c>
      <c r="I5606" t="s">
        <v>90</v>
      </c>
      <c r="J5606" t="s">
        <v>5945</v>
      </c>
      <c r="K5606" t="s">
        <v>26</v>
      </c>
      <c r="L5606">
        <v>590.35199999999998</v>
      </c>
    </row>
    <row r="5607" spans="1:12" x14ac:dyDescent="0.3">
      <c r="A5607" t="s">
        <v>6595</v>
      </c>
      <c r="B5607">
        <v>20</v>
      </c>
      <c r="C5607">
        <v>9</v>
      </c>
      <c r="D5607">
        <v>2017</v>
      </c>
      <c r="E5607" t="s">
        <v>2893</v>
      </c>
      <c r="F5607" t="s">
        <v>30</v>
      </c>
      <c r="G5607" t="s">
        <v>3372</v>
      </c>
      <c r="H5607" t="s">
        <v>23</v>
      </c>
      <c r="I5607" t="s">
        <v>15</v>
      </c>
      <c r="J5607" t="s">
        <v>4649</v>
      </c>
      <c r="K5607" t="s">
        <v>17</v>
      </c>
      <c r="L5607">
        <v>17.088000000000001</v>
      </c>
    </row>
    <row r="5608" spans="1:12" x14ac:dyDescent="0.3">
      <c r="A5608" t="s">
        <v>6595</v>
      </c>
      <c r="B5608">
        <v>20</v>
      </c>
      <c r="C5608">
        <v>9</v>
      </c>
      <c r="D5608">
        <v>2017</v>
      </c>
      <c r="E5608" t="s">
        <v>2893</v>
      </c>
      <c r="F5608" t="s">
        <v>30</v>
      </c>
      <c r="G5608" t="s">
        <v>3372</v>
      </c>
      <c r="H5608" t="s">
        <v>23</v>
      </c>
      <c r="I5608" t="s">
        <v>15</v>
      </c>
      <c r="J5608" t="s">
        <v>2410</v>
      </c>
      <c r="K5608" t="s">
        <v>17</v>
      </c>
      <c r="L5608">
        <v>98.391999999999996</v>
      </c>
    </row>
    <row r="5609" spans="1:12" x14ac:dyDescent="0.3">
      <c r="A5609" t="s">
        <v>6596</v>
      </c>
      <c r="B5609">
        <v>25</v>
      </c>
      <c r="C5609">
        <v>3</v>
      </c>
      <c r="D5609">
        <v>2018</v>
      </c>
      <c r="E5609" t="s">
        <v>1169</v>
      </c>
      <c r="F5609" t="s">
        <v>30</v>
      </c>
      <c r="G5609" t="s">
        <v>1554</v>
      </c>
      <c r="H5609" t="s">
        <v>14</v>
      </c>
      <c r="I5609" t="s">
        <v>90</v>
      </c>
      <c r="J5609" t="s">
        <v>451</v>
      </c>
      <c r="K5609" t="s">
        <v>26</v>
      </c>
      <c r="L5609">
        <v>11.05</v>
      </c>
    </row>
    <row r="5610" spans="1:12" x14ac:dyDescent="0.3">
      <c r="A5610" t="s">
        <v>6597</v>
      </c>
      <c r="B5610">
        <v>6</v>
      </c>
      <c r="C5610">
        <v>12</v>
      </c>
      <c r="D5610">
        <v>2016</v>
      </c>
      <c r="E5610" t="s">
        <v>1337</v>
      </c>
      <c r="F5610" t="s">
        <v>30</v>
      </c>
      <c r="G5610" t="s">
        <v>3884</v>
      </c>
      <c r="H5610" t="s">
        <v>14</v>
      </c>
      <c r="I5610" t="s">
        <v>24</v>
      </c>
      <c r="J5610" t="s">
        <v>3105</v>
      </c>
      <c r="K5610" t="s">
        <v>26</v>
      </c>
      <c r="L5610">
        <v>7.78</v>
      </c>
    </row>
    <row r="5611" spans="1:12" x14ac:dyDescent="0.3">
      <c r="A5611" t="s">
        <v>6598</v>
      </c>
      <c r="B5611">
        <v>31</v>
      </c>
      <c r="C5611">
        <v>8</v>
      </c>
      <c r="D5611">
        <v>2018</v>
      </c>
      <c r="E5611" t="s">
        <v>3096</v>
      </c>
      <c r="F5611" t="s">
        <v>30</v>
      </c>
      <c r="G5611" t="s">
        <v>6599</v>
      </c>
      <c r="H5611" t="s">
        <v>14</v>
      </c>
      <c r="I5611" t="s">
        <v>15</v>
      </c>
      <c r="J5611" t="s">
        <v>2262</v>
      </c>
      <c r="K5611" t="s">
        <v>41</v>
      </c>
      <c r="L5611">
        <v>659.9</v>
      </c>
    </row>
    <row r="5612" spans="1:12" x14ac:dyDescent="0.3">
      <c r="A5612" t="s">
        <v>6600</v>
      </c>
      <c r="B5612">
        <v>5</v>
      </c>
      <c r="C5612">
        <v>10</v>
      </c>
      <c r="D5612">
        <v>2016</v>
      </c>
      <c r="E5612" t="s">
        <v>2716</v>
      </c>
      <c r="F5612" t="s">
        <v>119</v>
      </c>
      <c r="G5612" t="s">
        <v>572</v>
      </c>
      <c r="H5612" t="s">
        <v>14</v>
      </c>
      <c r="I5612" t="s">
        <v>90</v>
      </c>
      <c r="J5612" t="s">
        <v>538</v>
      </c>
      <c r="K5612" t="s">
        <v>41</v>
      </c>
      <c r="L5612">
        <v>53.04</v>
      </c>
    </row>
    <row r="5613" spans="1:12" x14ac:dyDescent="0.3">
      <c r="A5613" t="s">
        <v>6601</v>
      </c>
      <c r="B5613">
        <v>18</v>
      </c>
      <c r="C5613">
        <v>8</v>
      </c>
      <c r="D5613">
        <v>2018</v>
      </c>
      <c r="E5613" t="s">
        <v>3069</v>
      </c>
      <c r="F5613" t="s">
        <v>30</v>
      </c>
      <c r="G5613" t="s">
        <v>1858</v>
      </c>
      <c r="H5613" t="s">
        <v>23</v>
      </c>
      <c r="I5613" t="s">
        <v>24</v>
      </c>
      <c r="J5613" t="s">
        <v>2016</v>
      </c>
      <c r="K5613" t="s">
        <v>41</v>
      </c>
      <c r="L5613">
        <v>843.9</v>
      </c>
    </row>
    <row r="5614" spans="1:12" x14ac:dyDescent="0.3">
      <c r="A5614" t="s">
        <v>6601</v>
      </c>
      <c r="B5614">
        <v>18</v>
      </c>
      <c r="C5614">
        <v>8</v>
      </c>
      <c r="D5614">
        <v>2018</v>
      </c>
      <c r="E5614" t="s">
        <v>3069</v>
      </c>
      <c r="F5614" t="s">
        <v>30</v>
      </c>
      <c r="G5614" t="s">
        <v>1858</v>
      </c>
      <c r="H5614" t="s">
        <v>23</v>
      </c>
      <c r="I5614" t="s">
        <v>24</v>
      </c>
      <c r="J5614" t="s">
        <v>1649</v>
      </c>
      <c r="K5614" t="s">
        <v>41</v>
      </c>
      <c r="L5614">
        <v>1496.16</v>
      </c>
    </row>
    <row r="5615" spans="1:12" x14ac:dyDescent="0.3">
      <c r="A5615" t="s">
        <v>6602</v>
      </c>
      <c r="B5615">
        <v>2</v>
      </c>
      <c r="C5615">
        <v>2</v>
      </c>
      <c r="D5615">
        <v>2017</v>
      </c>
      <c r="E5615" t="s">
        <v>3375</v>
      </c>
      <c r="F5615" t="s">
        <v>30</v>
      </c>
      <c r="G5615" t="s">
        <v>2894</v>
      </c>
      <c r="H5615" t="s">
        <v>14</v>
      </c>
      <c r="I5615" t="s">
        <v>90</v>
      </c>
      <c r="J5615" t="s">
        <v>6603</v>
      </c>
      <c r="K5615" t="s">
        <v>26</v>
      </c>
      <c r="L5615">
        <v>117.96</v>
      </c>
    </row>
    <row r="5616" spans="1:12" x14ac:dyDescent="0.3">
      <c r="A5616" t="s">
        <v>6604</v>
      </c>
      <c r="B5616">
        <v>23</v>
      </c>
      <c r="C5616">
        <v>8</v>
      </c>
      <c r="D5616">
        <v>2017</v>
      </c>
      <c r="E5616" t="s">
        <v>1746</v>
      </c>
      <c r="F5616" t="s">
        <v>30</v>
      </c>
      <c r="G5616" t="s">
        <v>4877</v>
      </c>
      <c r="H5616" t="s">
        <v>23</v>
      </c>
      <c r="I5616" t="s">
        <v>90</v>
      </c>
      <c r="J5616" t="s">
        <v>908</v>
      </c>
      <c r="K5616" t="s">
        <v>26</v>
      </c>
      <c r="L5616">
        <v>21.3</v>
      </c>
    </row>
    <row r="5617" spans="1:12" x14ac:dyDescent="0.3">
      <c r="A5617" t="s">
        <v>6604</v>
      </c>
      <c r="B5617">
        <v>23</v>
      </c>
      <c r="C5617">
        <v>8</v>
      </c>
      <c r="D5617">
        <v>2017</v>
      </c>
      <c r="E5617" t="s">
        <v>1746</v>
      </c>
      <c r="F5617" t="s">
        <v>30</v>
      </c>
      <c r="G5617" t="s">
        <v>4877</v>
      </c>
      <c r="H5617" t="s">
        <v>23</v>
      </c>
      <c r="I5617" t="s">
        <v>90</v>
      </c>
      <c r="J5617" t="s">
        <v>241</v>
      </c>
      <c r="K5617" t="s">
        <v>26</v>
      </c>
      <c r="L5617">
        <v>1040.8</v>
      </c>
    </row>
    <row r="5618" spans="1:12" x14ac:dyDescent="0.3">
      <c r="A5618" t="s">
        <v>6604</v>
      </c>
      <c r="B5618">
        <v>23</v>
      </c>
      <c r="C5618">
        <v>8</v>
      </c>
      <c r="D5618">
        <v>2017</v>
      </c>
      <c r="E5618" t="s">
        <v>1746</v>
      </c>
      <c r="F5618" t="s">
        <v>30</v>
      </c>
      <c r="G5618" t="s">
        <v>4877</v>
      </c>
      <c r="H5618" t="s">
        <v>23</v>
      </c>
      <c r="I5618" t="s">
        <v>90</v>
      </c>
      <c r="J5618" t="s">
        <v>1610</v>
      </c>
      <c r="K5618" t="s">
        <v>26</v>
      </c>
      <c r="L5618">
        <v>29.34</v>
      </c>
    </row>
    <row r="5619" spans="1:12" x14ac:dyDescent="0.3">
      <c r="A5619" t="s">
        <v>6605</v>
      </c>
      <c r="B5619">
        <v>30</v>
      </c>
      <c r="C5619">
        <v>6</v>
      </c>
      <c r="D5619">
        <v>2018</v>
      </c>
      <c r="E5619" t="s">
        <v>2512</v>
      </c>
      <c r="F5619" t="s">
        <v>30</v>
      </c>
      <c r="G5619" t="s">
        <v>22</v>
      </c>
      <c r="H5619" t="s">
        <v>23</v>
      </c>
      <c r="I5619" t="s">
        <v>15</v>
      </c>
      <c r="J5619" t="s">
        <v>3418</v>
      </c>
      <c r="K5619" t="s">
        <v>17</v>
      </c>
      <c r="L5619">
        <v>19.52</v>
      </c>
    </row>
    <row r="5620" spans="1:12" x14ac:dyDescent="0.3">
      <c r="A5620" t="s">
        <v>6606</v>
      </c>
      <c r="B5620">
        <v>18</v>
      </c>
      <c r="C5620">
        <v>9</v>
      </c>
      <c r="D5620">
        <v>2016</v>
      </c>
      <c r="E5620" t="s">
        <v>103</v>
      </c>
      <c r="F5620" t="s">
        <v>119</v>
      </c>
      <c r="G5620" t="s">
        <v>3153</v>
      </c>
      <c r="H5620" t="s">
        <v>14</v>
      </c>
      <c r="I5620" t="s">
        <v>24</v>
      </c>
      <c r="J5620" t="s">
        <v>68</v>
      </c>
      <c r="K5620" t="s">
        <v>26</v>
      </c>
      <c r="L5620">
        <v>443.92</v>
      </c>
    </row>
    <row r="5621" spans="1:12" x14ac:dyDescent="0.3">
      <c r="A5621" t="s">
        <v>6607</v>
      </c>
      <c r="B5621">
        <v>25</v>
      </c>
      <c r="C5621">
        <v>9</v>
      </c>
      <c r="D5621">
        <v>2017</v>
      </c>
      <c r="E5621" t="s">
        <v>2401</v>
      </c>
      <c r="F5621" t="s">
        <v>30</v>
      </c>
      <c r="G5621" t="s">
        <v>1718</v>
      </c>
      <c r="H5621" t="s">
        <v>23</v>
      </c>
      <c r="I5621" t="s">
        <v>61</v>
      </c>
      <c r="J5621" t="s">
        <v>842</v>
      </c>
      <c r="K5621" t="s">
        <v>41</v>
      </c>
      <c r="L5621">
        <v>499.95</v>
      </c>
    </row>
    <row r="5622" spans="1:12" x14ac:dyDescent="0.3">
      <c r="A5622" t="s">
        <v>6607</v>
      </c>
      <c r="B5622">
        <v>25</v>
      </c>
      <c r="C5622">
        <v>9</v>
      </c>
      <c r="D5622">
        <v>2017</v>
      </c>
      <c r="E5622" t="s">
        <v>2401</v>
      </c>
      <c r="F5622" t="s">
        <v>30</v>
      </c>
      <c r="G5622" t="s">
        <v>1718</v>
      </c>
      <c r="H5622" t="s">
        <v>23</v>
      </c>
      <c r="I5622" t="s">
        <v>61</v>
      </c>
      <c r="J5622" t="s">
        <v>3981</v>
      </c>
      <c r="K5622" t="s">
        <v>26</v>
      </c>
      <c r="L5622">
        <v>3.04</v>
      </c>
    </row>
    <row r="5623" spans="1:12" x14ac:dyDescent="0.3">
      <c r="A5623" t="s">
        <v>6607</v>
      </c>
      <c r="B5623">
        <v>25</v>
      </c>
      <c r="C5623">
        <v>9</v>
      </c>
      <c r="D5623">
        <v>2017</v>
      </c>
      <c r="E5623" t="s">
        <v>2401</v>
      </c>
      <c r="F5623" t="s">
        <v>30</v>
      </c>
      <c r="G5623" t="s">
        <v>1718</v>
      </c>
      <c r="H5623" t="s">
        <v>23</v>
      </c>
      <c r="I5623" t="s">
        <v>61</v>
      </c>
      <c r="J5623" t="s">
        <v>129</v>
      </c>
      <c r="K5623" t="s">
        <v>17</v>
      </c>
      <c r="L5623">
        <v>201.96</v>
      </c>
    </row>
    <row r="5624" spans="1:12" x14ac:dyDescent="0.3">
      <c r="A5624" t="s">
        <v>6607</v>
      </c>
      <c r="B5624">
        <v>25</v>
      </c>
      <c r="C5624">
        <v>9</v>
      </c>
      <c r="D5624">
        <v>2017</v>
      </c>
      <c r="E5624" t="s">
        <v>2401</v>
      </c>
      <c r="F5624" t="s">
        <v>30</v>
      </c>
      <c r="G5624" t="s">
        <v>1718</v>
      </c>
      <c r="H5624" t="s">
        <v>23</v>
      </c>
      <c r="I5624" t="s">
        <v>61</v>
      </c>
      <c r="J5624" t="s">
        <v>4758</v>
      </c>
      <c r="K5624" t="s">
        <v>17</v>
      </c>
      <c r="L5624">
        <v>68.64</v>
      </c>
    </row>
    <row r="5625" spans="1:12" x14ac:dyDescent="0.3">
      <c r="A5625" t="s">
        <v>6608</v>
      </c>
      <c r="B5625">
        <v>24</v>
      </c>
      <c r="C5625">
        <v>10</v>
      </c>
      <c r="D5625">
        <v>2017</v>
      </c>
      <c r="E5625" t="s">
        <v>614</v>
      </c>
      <c r="F5625" t="s">
        <v>12</v>
      </c>
      <c r="G5625" t="s">
        <v>608</v>
      </c>
      <c r="H5625" t="s">
        <v>23</v>
      </c>
      <c r="I5625" t="s">
        <v>24</v>
      </c>
      <c r="J5625" t="s">
        <v>3242</v>
      </c>
      <c r="K5625" t="s">
        <v>41</v>
      </c>
      <c r="L5625">
        <v>100</v>
      </c>
    </row>
    <row r="5626" spans="1:12" x14ac:dyDescent="0.3">
      <c r="A5626" t="s">
        <v>6608</v>
      </c>
      <c r="B5626">
        <v>24</v>
      </c>
      <c r="C5626">
        <v>10</v>
      </c>
      <c r="D5626">
        <v>2017</v>
      </c>
      <c r="E5626" t="s">
        <v>614</v>
      </c>
      <c r="F5626" t="s">
        <v>12</v>
      </c>
      <c r="G5626" t="s">
        <v>608</v>
      </c>
      <c r="H5626" t="s">
        <v>23</v>
      </c>
      <c r="I5626" t="s">
        <v>24</v>
      </c>
      <c r="J5626" t="s">
        <v>4157</v>
      </c>
      <c r="K5626" t="s">
        <v>41</v>
      </c>
      <c r="L5626">
        <v>359.98</v>
      </c>
    </row>
    <row r="5627" spans="1:12" x14ac:dyDescent="0.3">
      <c r="A5627" t="s">
        <v>6609</v>
      </c>
      <c r="B5627">
        <v>29</v>
      </c>
      <c r="C5627">
        <v>9</v>
      </c>
      <c r="D5627">
        <v>2015</v>
      </c>
      <c r="E5627" t="s">
        <v>2832</v>
      </c>
      <c r="F5627" t="s">
        <v>12</v>
      </c>
      <c r="G5627" t="s">
        <v>2868</v>
      </c>
      <c r="H5627" t="s">
        <v>60</v>
      </c>
      <c r="I5627" t="s">
        <v>24</v>
      </c>
      <c r="J5627" t="s">
        <v>169</v>
      </c>
      <c r="K5627" t="s">
        <v>17</v>
      </c>
      <c r="L5627">
        <v>6.16</v>
      </c>
    </row>
    <row r="5628" spans="1:12" x14ac:dyDescent="0.3">
      <c r="A5628" t="s">
        <v>6609</v>
      </c>
      <c r="B5628">
        <v>29</v>
      </c>
      <c r="C5628">
        <v>9</v>
      </c>
      <c r="D5628">
        <v>2015</v>
      </c>
      <c r="E5628" t="s">
        <v>2832</v>
      </c>
      <c r="F5628" t="s">
        <v>12</v>
      </c>
      <c r="G5628" t="s">
        <v>2868</v>
      </c>
      <c r="H5628" t="s">
        <v>60</v>
      </c>
      <c r="I5628" t="s">
        <v>24</v>
      </c>
      <c r="J5628" t="s">
        <v>2875</v>
      </c>
      <c r="K5628" t="s">
        <v>17</v>
      </c>
      <c r="L5628">
        <v>2348.8200000000002</v>
      </c>
    </row>
    <row r="5629" spans="1:12" x14ac:dyDescent="0.3">
      <c r="A5629" t="s">
        <v>6610</v>
      </c>
      <c r="B5629">
        <v>26</v>
      </c>
      <c r="C5629">
        <v>6</v>
      </c>
      <c r="D5629">
        <v>2018</v>
      </c>
      <c r="E5629" t="s">
        <v>3067</v>
      </c>
      <c r="F5629" t="s">
        <v>30</v>
      </c>
      <c r="G5629" t="s">
        <v>684</v>
      </c>
      <c r="H5629" t="s">
        <v>23</v>
      </c>
      <c r="I5629" t="s">
        <v>15</v>
      </c>
      <c r="J5629" t="s">
        <v>770</v>
      </c>
      <c r="K5629" t="s">
        <v>26</v>
      </c>
      <c r="L5629">
        <v>13.872</v>
      </c>
    </row>
    <row r="5630" spans="1:12" x14ac:dyDescent="0.3">
      <c r="A5630" t="s">
        <v>6610</v>
      </c>
      <c r="B5630">
        <v>26</v>
      </c>
      <c r="C5630">
        <v>6</v>
      </c>
      <c r="D5630">
        <v>2018</v>
      </c>
      <c r="E5630" t="s">
        <v>3067</v>
      </c>
      <c r="F5630" t="s">
        <v>30</v>
      </c>
      <c r="G5630" t="s">
        <v>684</v>
      </c>
      <c r="H5630" t="s">
        <v>23</v>
      </c>
      <c r="I5630" t="s">
        <v>15</v>
      </c>
      <c r="J5630" t="s">
        <v>6611</v>
      </c>
      <c r="K5630" t="s">
        <v>17</v>
      </c>
      <c r="L5630">
        <v>273.55200000000002</v>
      </c>
    </row>
    <row r="5631" spans="1:12" x14ac:dyDescent="0.3">
      <c r="A5631" t="s">
        <v>6612</v>
      </c>
      <c r="B5631">
        <v>21</v>
      </c>
      <c r="C5631">
        <v>8</v>
      </c>
      <c r="D5631">
        <v>2017</v>
      </c>
      <c r="E5631" t="s">
        <v>1862</v>
      </c>
      <c r="F5631" t="s">
        <v>12</v>
      </c>
      <c r="G5631" t="s">
        <v>308</v>
      </c>
      <c r="H5631" t="s">
        <v>60</v>
      </c>
      <c r="I5631" t="s">
        <v>90</v>
      </c>
      <c r="J5631" t="s">
        <v>2969</v>
      </c>
      <c r="K5631" t="s">
        <v>17</v>
      </c>
      <c r="L5631">
        <v>815.29200000000003</v>
      </c>
    </row>
    <row r="5632" spans="1:12" x14ac:dyDescent="0.3">
      <c r="A5632" t="s">
        <v>6613</v>
      </c>
      <c r="B5632">
        <v>11</v>
      </c>
      <c r="C5632">
        <v>2</v>
      </c>
      <c r="D5632">
        <v>2015</v>
      </c>
      <c r="E5632" t="s">
        <v>6614</v>
      </c>
      <c r="F5632" t="s">
        <v>30</v>
      </c>
      <c r="G5632" t="s">
        <v>1076</v>
      </c>
      <c r="H5632" t="s">
        <v>14</v>
      </c>
      <c r="I5632" t="s">
        <v>15</v>
      </c>
      <c r="J5632" t="s">
        <v>1344</v>
      </c>
      <c r="K5632" t="s">
        <v>41</v>
      </c>
      <c r="L5632">
        <v>234.45</v>
      </c>
    </row>
    <row r="5633" spans="1:12" x14ac:dyDescent="0.3">
      <c r="A5633" t="s">
        <v>6613</v>
      </c>
      <c r="B5633">
        <v>11</v>
      </c>
      <c r="C5633">
        <v>2</v>
      </c>
      <c r="D5633">
        <v>2015</v>
      </c>
      <c r="E5633" t="s">
        <v>6614</v>
      </c>
      <c r="F5633" t="s">
        <v>30</v>
      </c>
      <c r="G5633" t="s">
        <v>1076</v>
      </c>
      <c r="H5633" t="s">
        <v>14</v>
      </c>
      <c r="I5633" t="s">
        <v>15</v>
      </c>
      <c r="J5633" t="s">
        <v>3058</v>
      </c>
      <c r="K5633" t="s">
        <v>17</v>
      </c>
      <c r="L5633">
        <v>1256.22</v>
      </c>
    </row>
    <row r="5634" spans="1:12" x14ac:dyDescent="0.3">
      <c r="A5634" t="s">
        <v>6613</v>
      </c>
      <c r="B5634">
        <v>11</v>
      </c>
      <c r="C5634">
        <v>2</v>
      </c>
      <c r="D5634">
        <v>2015</v>
      </c>
      <c r="E5634" t="s">
        <v>6614</v>
      </c>
      <c r="F5634" t="s">
        <v>30</v>
      </c>
      <c r="G5634" t="s">
        <v>1076</v>
      </c>
      <c r="H5634" t="s">
        <v>14</v>
      </c>
      <c r="I5634" t="s">
        <v>15</v>
      </c>
      <c r="J5634" t="s">
        <v>151</v>
      </c>
      <c r="K5634" t="s">
        <v>26</v>
      </c>
      <c r="L5634">
        <v>17.46</v>
      </c>
    </row>
    <row r="5635" spans="1:12" x14ac:dyDescent="0.3">
      <c r="A5635" t="s">
        <v>6615</v>
      </c>
      <c r="B5635">
        <v>23</v>
      </c>
      <c r="C5635">
        <v>9</v>
      </c>
      <c r="D5635">
        <v>2017</v>
      </c>
      <c r="E5635" t="s">
        <v>949</v>
      </c>
      <c r="F5635" t="s">
        <v>12</v>
      </c>
      <c r="G5635" t="s">
        <v>4191</v>
      </c>
      <c r="H5635" t="s">
        <v>60</v>
      </c>
      <c r="I5635" t="s">
        <v>90</v>
      </c>
      <c r="J5635" t="s">
        <v>1794</v>
      </c>
      <c r="K5635" t="s">
        <v>26</v>
      </c>
      <c r="L5635">
        <v>10.528</v>
      </c>
    </row>
    <row r="5636" spans="1:12" x14ac:dyDescent="0.3">
      <c r="A5636" t="s">
        <v>6616</v>
      </c>
      <c r="B5636">
        <v>5</v>
      </c>
      <c r="C5636">
        <v>12</v>
      </c>
      <c r="D5636">
        <v>2016</v>
      </c>
      <c r="E5636" t="s">
        <v>2425</v>
      </c>
      <c r="F5636" t="s">
        <v>119</v>
      </c>
      <c r="G5636" t="s">
        <v>5186</v>
      </c>
      <c r="H5636" t="s">
        <v>60</v>
      </c>
      <c r="I5636" t="s">
        <v>61</v>
      </c>
      <c r="J5636" t="s">
        <v>2964</v>
      </c>
      <c r="K5636" t="s">
        <v>26</v>
      </c>
      <c r="L5636">
        <v>152.80000000000001</v>
      </c>
    </row>
    <row r="5637" spans="1:12" x14ac:dyDescent="0.3">
      <c r="A5637" t="s">
        <v>6617</v>
      </c>
      <c r="B5637">
        <v>3</v>
      </c>
      <c r="C5637">
        <v>9</v>
      </c>
      <c r="D5637">
        <v>2018</v>
      </c>
      <c r="E5637" t="s">
        <v>1330</v>
      </c>
      <c r="F5637" t="s">
        <v>30</v>
      </c>
      <c r="G5637" t="s">
        <v>2096</v>
      </c>
      <c r="H5637" t="s">
        <v>60</v>
      </c>
      <c r="I5637" t="s">
        <v>24</v>
      </c>
      <c r="J5637" t="s">
        <v>968</v>
      </c>
      <c r="K5637" t="s">
        <v>26</v>
      </c>
      <c r="L5637">
        <v>82.56</v>
      </c>
    </row>
    <row r="5638" spans="1:12" x14ac:dyDescent="0.3">
      <c r="A5638" t="s">
        <v>6617</v>
      </c>
      <c r="B5638">
        <v>3</v>
      </c>
      <c r="C5638">
        <v>9</v>
      </c>
      <c r="D5638">
        <v>2018</v>
      </c>
      <c r="E5638" t="s">
        <v>1330</v>
      </c>
      <c r="F5638" t="s">
        <v>30</v>
      </c>
      <c r="G5638" t="s">
        <v>2096</v>
      </c>
      <c r="H5638" t="s">
        <v>60</v>
      </c>
      <c r="I5638" t="s">
        <v>24</v>
      </c>
      <c r="J5638" t="s">
        <v>5041</v>
      </c>
      <c r="K5638" t="s">
        <v>41</v>
      </c>
      <c r="L5638">
        <v>284.97000000000003</v>
      </c>
    </row>
    <row r="5639" spans="1:12" x14ac:dyDescent="0.3">
      <c r="A5639" t="s">
        <v>6618</v>
      </c>
      <c r="B5639">
        <v>26</v>
      </c>
      <c r="C5639">
        <v>3</v>
      </c>
      <c r="D5639">
        <v>2018</v>
      </c>
      <c r="E5639" t="s">
        <v>2790</v>
      </c>
      <c r="F5639" t="s">
        <v>30</v>
      </c>
      <c r="G5639" t="s">
        <v>4185</v>
      </c>
      <c r="H5639" t="s">
        <v>23</v>
      </c>
      <c r="I5639" t="s">
        <v>61</v>
      </c>
      <c r="J5639" t="s">
        <v>6619</v>
      </c>
      <c r="K5639" t="s">
        <v>17</v>
      </c>
      <c r="L5639">
        <v>60.84</v>
      </c>
    </row>
    <row r="5640" spans="1:12" x14ac:dyDescent="0.3">
      <c r="A5640" t="s">
        <v>6620</v>
      </c>
      <c r="B5640">
        <v>21</v>
      </c>
      <c r="C5640">
        <v>12</v>
      </c>
      <c r="D5640">
        <v>2015</v>
      </c>
      <c r="E5640" t="s">
        <v>2546</v>
      </c>
      <c r="F5640" t="s">
        <v>30</v>
      </c>
      <c r="G5640" t="s">
        <v>1872</v>
      </c>
      <c r="H5640" t="s">
        <v>14</v>
      </c>
      <c r="I5640" t="s">
        <v>24</v>
      </c>
      <c r="J5640" t="s">
        <v>485</v>
      </c>
      <c r="K5640" t="s">
        <v>17</v>
      </c>
      <c r="L5640">
        <v>1325.76</v>
      </c>
    </row>
    <row r="5641" spans="1:12" x14ac:dyDescent="0.3">
      <c r="A5641" t="s">
        <v>6620</v>
      </c>
      <c r="B5641">
        <v>21</v>
      </c>
      <c r="C5641">
        <v>12</v>
      </c>
      <c r="D5641">
        <v>2015</v>
      </c>
      <c r="E5641" t="s">
        <v>2546</v>
      </c>
      <c r="F5641" t="s">
        <v>30</v>
      </c>
      <c r="G5641" t="s">
        <v>1872</v>
      </c>
      <c r="H5641" t="s">
        <v>14</v>
      </c>
      <c r="I5641" t="s">
        <v>24</v>
      </c>
      <c r="J5641" t="s">
        <v>1313</v>
      </c>
      <c r="K5641" t="s">
        <v>17</v>
      </c>
      <c r="L5641">
        <v>572.16</v>
      </c>
    </row>
    <row r="5642" spans="1:12" x14ac:dyDescent="0.3">
      <c r="A5642" t="s">
        <v>6621</v>
      </c>
      <c r="B5642">
        <v>23</v>
      </c>
      <c r="C5642">
        <v>9</v>
      </c>
      <c r="D5642">
        <v>2015</v>
      </c>
      <c r="E5642" t="s">
        <v>2758</v>
      </c>
      <c r="F5642" t="s">
        <v>30</v>
      </c>
      <c r="G5642" t="s">
        <v>515</v>
      </c>
      <c r="H5642" t="s">
        <v>60</v>
      </c>
      <c r="I5642" t="s">
        <v>90</v>
      </c>
      <c r="J5642" t="s">
        <v>6427</v>
      </c>
      <c r="K5642" t="s">
        <v>26</v>
      </c>
      <c r="L5642">
        <v>28.8</v>
      </c>
    </row>
    <row r="5643" spans="1:12" x14ac:dyDescent="0.3">
      <c r="A5643" t="s">
        <v>6622</v>
      </c>
      <c r="B5643">
        <v>2</v>
      </c>
      <c r="C5643">
        <v>4</v>
      </c>
      <c r="D5643">
        <v>2018</v>
      </c>
      <c r="E5643" t="s">
        <v>3881</v>
      </c>
      <c r="F5643" t="s">
        <v>119</v>
      </c>
      <c r="G5643" t="s">
        <v>2547</v>
      </c>
      <c r="H5643" t="s">
        <v>60</v>
      </c>
      <c r="I5643" t="s">
        <v>90</v>
      </c>
      <c r="J5643" t="s">
        <v>84</v>
      </c>
      <c r="K5643" t="s">
        <v>26</v>
      </c>
      <c r="L5643">
        <v>11.12</v>
      </c>
    </row>
    <row r="5644" spans="1:12" x14ac:dyDescent="0.3">
      <c r="A5644" t="s">
        <v>6623</v>
      </c>
      <c r="B5644">
        <v>1</v>
      </c>
      <c r="C5644">
        <v>4</v>
      </c>
      <c r="D5644">
        <v>2017</v>
      </c>
      <c r="E5644" t="s">
        <v>268</v>
      </c>
      <c r="F5644" t="s">
        <v>12</v>
      </c>
      <c r="G5644" t="s">
        <v>4287</v>
      </c>
      <c r="H5644" t="s">
        <v>60</v>
      </c>
      <c r="I5644" t="s">
        <v>15</v>
      </c>
      <c r="J5644" t="s">
        <v>732</v>
      </c>
      <c r="K5644" t="s">
        <v>17</v>
      </c>
      <c r="L5644">
        <v>7.04</v>
      </c>
    </row>
    <row r="5645" spans="1:12" x14ac:dyDescent="0.3">
      <c r="A5645" t="s">
        <v>6624</v>
      </c>
      <c r="B5645">
        <v>15</v>
      </c>
      <c r="C5645">
        <v>5</v>
      </c>
      <c r="D5645">
        <v>2016</v>
      </c>
      <c r="E5645" t="s">
        <v>6626</v>
      </c>
      <c r="F5645" t="s">
        <v>12</v>
      </c>
      <c r="G5645" t="s">
        <v>5125</v>
      </c>
      <c r="H5645" t="s">
        <v>23</v>
      </c>
      <c r="I5645" t="s">
        <v>15</v>
      </c>
      <c r="J5645" t="s">
        <v>4083</v>
      </c>
      <c r="K5645" t="s">
        <v>26</v>
      </c>
      <c r="L5645">
        <v>17.940000000000001</v>
      </c>
    </row>
    <row r="5646" spans="1:12" x14ac:dyDescent="0.3">
      <c r="A5646" t="s">
        <v>6627</v>
      </c>
      <c r="B5646">
        <v>23</v>
      </c>
      <c r="C5646">
        <v>3</v>
      </c>
      <c r="D5646">
        <v>2018</v>
      </c>
      <c r="E5646" t="s">
        <v>3550</v>
      </c>
      <c r="F5646" t="s">
        <v>119</v>
      </c>
      <c r="G5646" t="s">
        <v>1975</v>
      </c>
      <c r="H5646" t="s">
        <v>60</v>
      </c>
      <c r="I5646" t="s">
        <v>24</v>
      </c>
      <c r="J5646" t="s">
        <v>1506</v>
      </c>
      <c r="K5646" t="s">
        <v>26</v>
      </c>
      <c r="L5646">
        <v>34.76</v>
      </c>
    </row>
    <row r="5647" spans="1:12" x14ac:dyDescent="0.3">
      <c r="A5647" t="s">
        <v>6628</v>
      </c>
      <c r="B5647">
        <v>14</v>
      </c>
      <c r="C5647">
        <v>4</v>
      </c>
      <c r="D5647">
        <v>2018</v>
      </c>
      <c r="E5647" t="s">
        <v>4854</v>
      </c>
      <c r="F5647" t="s">
        <v>30</v>
      </c>
      <c r="G5647" t="s">
        <v>2837</v>
      </c>
      <c r="H5647" t="s">
        <v>23</v>
      </c>
      <c r="I5647" t="s">
        <v>90</v>
      </c>
      <c r="J5647" t="s">
        <v>2794</v>
      </c>
      <c r="K5647" t="s">
        <v>17</v>
      </c>
      <c r="L5647">
        <v>74.45</v>
      </c>
    </row>
    <row r="5648" spans="1:12" x14ac:dyDescent="0.3">
      <c r="A5648" t="s">
        <v>6629</v>
      </c>
      <c r="B5648">
        <v>4</v>
      </c>
      <c r="C5648">
        <v>1</v>
      </c>
      <c r="D5648">
        <v>2016</v>
      </c>
      <c r="E5648" t="s">
        <v>607</v>
      </c>
      <c r="F5648" t="s">
        <v>30</v>
      </c>
      <c r="G5648" t="s">
        <v>742</v>
      </c>
      <c r="H5648" t="s">
        <v>23</v>
      </c>
      <c r="I5648" t="s">
        <v>15</v>
      </c>
      <c r="J5648" t="s">
        <v>2975</v>
      </c>
      <c r="K5648" t="s">
        <v>17</v>
      </c>
      <c r="L5648">
        <v>192.22</v>
      </c>
    </row>
    <row r="5649" spans="1:12" x14ac:dyDescent="0.3">
      <c r="A5649" t="s">
        <v>6630</v>
      </c>
      <c r="B5649">
        <v>2</v>
      </c>
      <c r="C5649">
        <v>11</v>
      </c>
      <c r="D5649">
        <v>2018</v>
      </c>
      <c r="E5649" t="s">
        <v>1046</v>
      </c>
      <c r="F5649" t="s">
        <v>30</v>
      </c>
      <c r="G5649" t="s">
        <v>4787</v>
      </c>
      <c r="H5649" t="s">
        <v>14</v>
      </c>
      <c r="I5649" t="s">
        <v>24</v>
      </c>
      <c r="J5649" t="s">
        <v>1670</v>
      </c>
      <c r="K5649" t="s">
        <v>26</v>
      </c>
      <c r="L5649">
        <v>19.440000000000001</v>
      </c>
    </row>
    <row r="5650" spans="1:12" x14ac:dyDescent="0.3">
      <c r="A5650" t="s">
        <v>6631</v>
      </c>
      <c r="B5650">
        <v>17</v>
      </c>
      <c r="C5650">
        <v>7</v>
      </c>
      <c r="D5650">
        <v>2018</v>
      </c>
      <c r="E5650" t="s">
        <v>3819</v>
      </c>
      <c r="F5650" t="s">
        <v>12</v>
      </c>
      <c r="G5650" t="s">
        <v>1799</v>
      </c>
      <c r="H5650" t="s">
        <v>23</v>
      </c>
      <c r="I5650" t="s">
        <v>24</v>
      </c>
      <c r="J5650" t="s">
        <v>4991</v>
      </c>
      <c r="K5650" t="s">
        <v>26</v>
      </c>
      <c r="L5650">
        <v>32.4</v>
      </c>
    </row>
    <row r="5651" spans="1:12" x14ac:dyDescent="0.3">
      <c r="A5651" t="s">
        <v>6631</v>
      </c>
      <c r="B5651">
        <v>17</v>
      </c>
      <c r="C5651">
        <v>7</v>
      </c>
      <c r="D5651">
        <v>2018</v>
      </c>
      <c r="E5651" t="s">
        <v>3819</v>
      </c>
      <c r="F5651" t="s">
        <v>12</v>
      </c>
      <c r="G5651" t="s">
        <v>1799</v>
      </c>
      <c r="H5651" t="s">
        <v>23</v>
      </c>
      <c r="I5651" t="s">
        <v>24</v>
      </c>
      <c r="J5651" t="s">
        <v>6632</v>
      </c>
      <c r="K5651" t="s">
        <v>26</v>
      </c>
      <c r="L5651">
        <v>57.9</v>
      </c>
    </row>
    <row r="5652" spans="1:12" x14ac:dyDescent="0.3">
      <c r="A5652" t="s">
        <v>6631</v>
      </c>
      <c r="B5652">
        <v>17</v>
      </c>
      <c r="C5652">
        <v>7</v>
      </c>
      <c r="D5652">
        <v>2018</v>
      </c>
      <c r="E5652" t="s">
        <v>3819</v>
      </c>
      <c r="F5652" t="s">
        <v>12</v>
      </c>
      <c r="G5652" t="s">
        <v>1799</v>
      </c>
      <c r="H5652" t="s">
        <v>23</v>
      </c>
      <c r="I5652" t="s">
        <v>24</v>
      </c>
      <c r="J5652" t="s">
        <v>4926</v>
      </c>
      <c r="K5652" t="s">
        <v>26</v>
      </c>
      <c r="L5652">
        <v>10.56</v>
      </c>
    </row>
    <row r="5653" spans="1:12" x14ac:dyDescent="0.3">
      <c r="A5653" t="s">
        <v>6631</v>
      </c>
      <c r="B5653">
        <v>17</v>
      </c>
      <c r="C5653">
        <v>7</v>
      </c>
      <c r="D5653">
        <v>2018</v>
      </c>
      <c r="E5653" t="s">
        <v>3819</v>
      </c>
      <c r="F5653" t="s">
        <v>12</v>
      </c>
      <c r="G5653" t="s">
        <v>1799</v>
      </c>
      <c r="H5653" t="s">
        <v>23</v>
      </c>
      <c r="I5653" t="s">
        <v>24</v>
      </c>
      <c r="J5653" t="s">
        <v>547</v>
      </c>
      <c r="K5653" t="s">
        <v>17</v>
      </c>
      <c r="L5653">
        <v>1194.165</v>
      </c>
    </row>
    <row r="5654" spans="1:12" x14ac:dyDescent="0.3">
      <c r="A5654" t="s">
        <v>6633</v>
      </c>
      <c r="B5654">
        <v>6</v>
      </c>
      <c r="C5654">
        <v>10</v>
      </c>
      <c r="D5654">
        <v>2018</v>
      </c>
      <c r="E5654" t="s">
        <v>4170</v>
      </c>
      <c r="F5654" t="s">
        <v>30</v>
      </c>
      <c r="G5654" t="s">
        <v>951</v>
      </c>
      <c r="H5654" t="s">
        <v>23</v>
      </c>
      <c r="I5654" t="s">
        <v>90</v>
      </c>
      <c r="J5654" t="s">
        <v>5039</v>
      </c>
      <c r="K5654" t="s">
        <v>26</v>
      </c>
      <c r="L5654">
        <v>40.99</v>
      </c>
    </row>
    <row r="5655" spans="1:12" x14ac:dyDescent="0.3">
      <c r="A5655" t="s">
        <v>6634</v>
      </c>
      <c r="B5655">
        <v>4</v>
      </c>
      <c r="C5655">
        <v>11</v>
      </c>
      <c r="D5655">
        <v>2015</v>
      </c>
      <c r="E5655" t="s">
        <v>65</v>
      </c>
      <c r="F5655" t="s">
        <v>30</v>
      </c>
      <c r="G5655" t="s">
        <v>1598</v>
      </c>
      <c r="H5655" t="s">
        <v>23</v>
      </c>
      <c r="I5655" t="s">
        <v>24</v>
      </c>
      <c r="J5655" t="s">
        <v>413</v>
      </c>
      <c r="K5655" t="s">
        <v>26</v>
      </c>
      <c r="L5655">
        <v>2.94</v>
      </c>
    </row>
    <row r="5656" spans="1:12" x14ac:dyDescent="0.3">
      <c r="A5656" t="s">
        <v>6635</v>
      </c>
      <c r="B5656">
        <v>18</v>
      </c>
      <c r="C5656">
        <v>12</v>
      </c>
      <c r="D5656">
        <v>2017</v>
      </c>
      <c r="E5656" t="s">
        <v>5347</v>
      </c>
      <c r="F5656" t="s">
        <v>119</v>
      </c>
      <c r="G5656" t="s">
        <v>3834</v>
      </c>
      <c r="H5656" t="s">
        <v>60</v>
      </c>
      <c r="I5656" t="s">
        <v>24</v>
      </c>
      <c r="J5656" t="s">
        <v>1252</v>
      </c>
      <c r="K5656" t="s">
        <v>26</v>
      </c>
      <c r="L5656">
        <v>45.24</v>
      </c>
    </row>
    <row r="5657" spans="1:12" x14ac:dyDescent="0.3">
      <c r="A5657" t="s">
        <v>6635</v>
      </c>
      <c r="B5657">
        <v>18</v>
      </c>
      <c r="C5657">
        <v>12</v>
      </c>
      <c r="D5657">
        <v>2017</v>
      </c>
      <c r="E5657" t="s">
        <v>5347</v>
      </c>
      <c r="F5657" t="s">
        <v>119</v>
      </c>
      <c r="G5657" t="s">
        <v>3834</v>
      </c>
      <c r="H5657" t="s">
        <v>60</v>
      </c>
      <c r="I5657" t="s">
        <v>24</v>
      </c>
      <c r="J5657" t="s">
        <v>1455</v>
      </c>
      <c r="K5657" t="s">
        <v>26</v>
      </c>
      <c r="L5657">
        <v>18.687999999999999</v>
      </c>
    </row>
    <row r="5658" spans="1:12" x14ac:dyDescent="0.3">
      <c r="A5658" t="s">
        <v>6635</v>
      </c>
      <c r="B5658">
        <v>18</v>
      </c>
      <c r="C5658">
        <v>12</v>
      </c>
      <c r="D5658">
        <v>2017</v>
      </c>
      <c r="E5658" t="s">
        <v>5347</v>
      </c>
      <c r="F5658" t="s">
        <v>119</v>
      </c>
      <c r="G5658" t="s">
        <v>3834</v>
      </c>
      <c r="H5658" t="s">
        <v>60</v>
      </c>
      <c r="I5658" t="s">
        <v>24</v>
      </c>
      <c r="J5658" t="s">
        <v>6571</v>
      </c>
      <c r="K5658" t="s">
        <v>26</v>
      </c>
      <c r="L5658">
        <v>11.648</v>
      </c>
    </row>
    <row r="5659" spans="1:12" x14ac:dyDescent="0.3">
      <c r="A5659" t="s">
        <v>6635</v>
      </c>
      <c r="B5659">
        <v>18</v>
      </c>
      <c r="C5659">
        <v>12</v>
      </c>
      <c r="D5659">
        <v>2017</v>
      </c>
      <c r="E5659" t="s">
        <v>5347</v>
      </c>
      <c r="F5659" t="s">
        <v>119</v>
      </c>
      <c r="G5659" t="s">
        <v>3834</v>
      </c>
      <c r="H5659" t="s">
        <v>60</v>
      </c>
      <c r="I5659" t="s">
        <v>24</v>
      </c>
      <c r="J5659" t="s">
        <v>1234</v>
      </c>
      <c r="K5659" t="s">
        <v>41</v>
      </c>
      <c r="L5659">
        <v>112.776</v>
      </c>
    </row>
    <row r="5660" spans="1:12" x14ac:dyDescent="0.3">
      <c r="A5660" t="s">
        <v>6635</v>
      </c>
      <c r="B5660">
        <v>18</v>
      </c>
      <c r="C5660">
        <v>12</v>
      </c>
      <c r="D5660">
        <v>2017</v>
      </c>
      <c r="E5660" t="s">
        <v>5347</v>
      </c>
      <c r="F5660" t="s">
        <v>119</v>
      </c>
      <c r="G5660" t="s">
        <v>3834</v>
      </c>
      <c r="H5660" t="s">
        <v>60</v>
      </c>
      <c r="I5660" t="s">
        <v>24</v>
      </c>
      <c r="J5660" t="s">
        <v>2969</v>
      </c>
      <c r="K5660" t="s">
        <v>17</v>
      </c>
      <c r="L5660">
        <v>377.45</v>
      </c>
    </row>
    <row r="5661" spans="1:12" x14ac:dyDescent="0.3">
      <c r="A5661" t="s">
        <v>6635</v>
      </c>
      <c r="B5661">
        <v>18</v>
      </c>
      <c r="C5661">
        <v>12</v>
      </c>
      <c r="D5661">
        <v>2017</v>
      </c>
      <c r="E5661" t="s">
        <v>5347</v>
      </c>
      <c r="F5661" t="s">
        <v>119</v>
      </c>
      <c r="G5661" t="s">
        <v>3834</v>
      </c>
      <c r="H5661" t="s">
        <v>60</v>
      </c>
      <c r="I5661" t="s">
        <v>24</v>
      </c>
      <c r="J5661" t="s">
        <v>4944</v>
      </c>
      <c r="K5661" t="s">
        <v>26</v>
      </c>
      <c r="L5661">
        <v>15.936</v>
      </c>
    </row>
    <row r="5662" spans="1:12" x14ac:dyDescent="0.3">
      <c r="A5662" t="s">
        <v>6635</v>
      </c>
      <c r="B5662">
        <v>18</v>
      </c>
      <c r="C5662">
        <v>12</v>
      </c>
      <c r="D5662">
        <v>2017</v>
      </c>
      <c r="E5662" t="s">
        <v>5347</v>
      </c>
      <c r="F5662" t="s">
        <v>119</v>
      </c>
      <c r="G5662" t="s">
        <v>3834</v>
      </c>
      <c r="H5662" t="s">
        <v>60</v>
      </c>
      <c r="I5662" t="s">
        <v>24</v>
      </c>
      <c r="J5662" t="s">
        <v>4356</v>
      </c>
      <c r="K5662" t="s">
        <v>41</v>
      </c>
      <c r="L5662">
        <v>28.68</v>
      </c>
    </row>
    <row r="5663" spans="1:12" x14ac:dyDescent="0.3">
      <c r="A5663" t="s">
        <v>6636</v>
      </c>
      <c r="B5663">
        <v>24</v>
      </c>
      <c r="C5663">
        <v>9</v>
      </c>
      <c r="D5663">
        <v>2017</v>
      </c>
      <c r="E5663" t="s">
        <v>950</v>
      </c>
      <c r="F5663" t="s">
        <v>30</v>
      </c>
      <c r="G5663" t="s">
        <v>4431</v>
      </c>
      <c r="H5663" t="s">
        <v>60</v>
      </c>
      <c r="I5663" t="s">
        <v>24</v>
      </c>
      <c r="J5663" t="s">
        <v>793</v>
      </c>
      <c r="K5663" t="s">
        <v>17</v>
      </c>
      <c r="L5663">
        <v>21.44</v>
      </c>
    </row>
    <row r="5664" spans="1:12" x14ac:dyDescent="0.3">
      <c r="A5664" t="s">
        <v>6636</v>
      </c>
      <c r="B5664">
        <v>24</v>
      </c>
      <c r="C5664">
        <v>9</v>
      </c>
      <c r="D5664">
        <v>2017</v>
      </c>
      <c r="E5664" t="s">
        <v>950</v>
      </c>
      <c r="F5664" t="s">
        <v>30</v>
      </c>
      <c r="G5664" t="s">
        <v>4431</v>
      </c>
      <c r="H5664" t="s">
        <v>60</v>
      </c>
      <c r="I5664" t="s">
        <v>24</v>
      </c>
      <c r="J5664" t="s">
        <v>3156</v>
      </c>
      <c r="K5664" t="s">
        <v>26</v>
      </c>
      <c r="L5664">
        <v>511.05599999999998</v>
      </c>
    </row>
    <row r="5665" spans="1:12" x14ac:dyDescent="0.3">
      <c r="A5665" t="s">
        <v>6637</v>
      </c>
      <c r="B5665">
        <v>21</v>
      </c>
      <c r="C5665">
        <v>7</v>
      </c>
      <c r="D5665">
        <v>2017</v>
      </c>
      <c r="E5665" t="s">
        <v>1466</v>
      </c>
      <c r="F5665" t="s">
        <v>930</v>
      </c>
      <c r="G5665" t="s">
        <v>4856</v>
      </c>
      <c r="H5665" t="s">
        <v>23</v>
      </c>
      <c r="I5665" t="s">
        <v>90</v>
      </c>
      <c r="J5665" t="s">
        <v>6638</v>
      </c>
      <c r="K5665" t="s">
        <v>26</v>
      </c>
      <c r="L5665">
        <v>18.655999999999999</v>
      </c>
    </row>
    <row r="5666" spans="1:12" x14ac:dyDescent="0.3">
      <c r="A5666" t="s">
        <v>6637</v>
      </c>
      <c r="B5666">
        <v>21</v>
      </c>
      <c r="C5666">
        <v>7</v>
      </c>
      <c r="D5666">
        <v>2017</v>
      </c>
      <c r="E5666" t="s">
        <v>1466</v>
      </c>
      <c r="F5666" t="s">
        <v>930</v>
      </c>
      <c r="G5666" t="s">
        <v>4856</v>
      </c>
      <c r="H5666" t="s">
        <v>23</v>
      </c>
      <c r="I5666" t="s">
        <v>90</v>
      </c>
      <c r="J5666" t="s">
        <v>3279</v>
      </c>
      <c r="K5666" t="s">
        <v>26</v>
      </c>
      <c r="L5666">
        <v>11.087999999999999</v>
      </c>
    </row>
    <row r="5667" spans="1:12" x14ac:dyDescent="0.3">
      <c r="A5667" t="s">
        <v>6637</v>
      </c>
      <c r="B5667">
        <v>21</v>
      </c>
      <c r="C5667">
        <v>7</v>
      </c>
      <c r="D5667">
        <v>2017</v>
      </c>
      <c r="E5667" t="s">
        <v>1466</v>
      </c>
      <c r="F5667" t="s">
        <v>930</v>
      </c>
      <c r="G5667" t="s">
        <v>4856</v>
      </c>
      <c r="H5667" t="s">
        <v>23</v>
      </c>
      <c r="I5667" t="s">
        <v>90</v>
      </c>
      <c r="J5667" t="s">
        <v>667</v>
      </c>
      <c r="K5667" t="s">
        <v>26</v>
      </c>
      <c r="L5667">
        <v>66.688000000000002</v>
      </c>
    </row>
    <row r="5668" spans="1:12" x14ac:dyDescent="0.3">
      <c r="A5668" t="s">
        <v>6637</v>
      </c>
      <c r="B5668">
        <v>21</v>
      </c>
      <c r="C5668">
        <v>7</v>
      </c>
      <c r="D5668">
        <v>2017</v>
      </c>
      <c r="E5668" t="s">
        <v>1466</v>
      </c>
      <c r="F5668" t="s">
        <v>930</v>
      </c>
      <c r="G5668" t="s">
        <v>4856</v>
      </c>
      <c r="H5668" t="s">
        <v>23</v>
      </c>
      <c r="I5668" t="s">
        <v>90</v>
      </c>
      <c r="J5668" t="s">
        <v>2434</v>
      </c>
      <c r="K5668" t="s">
        <v>26</v>
      </c>
      <c r="L5668">
        <v>99.488</v>
      </c>
    </row>
    <row r="5669" spans="1:12" x14ac:dyDescent="0.3">
      <c r="A5669" t="s">
        <v>6639</v>
      </c>
      <c r="B5669">
        <v>11</v>
      </c>
      <c r="C5669">
        <v>6</v>
      </c>
      <c r="D5669">
        <v>2017</v>
      </c>
      <c r="E5669" t="s">
        <v>239</v>
      </c>
      <c r="F5669" t="s">
        <v>30</v>
      </c>
      <c r="G5669" t="s">
        <v>2111</v>
      </c>
      <c r="H5669" t="s">
        <v>14</v>
      </c>
      <c r="I5669" t="s">
        <v>24</v>
      </c>
      <c r="J5669" t="s">
        <v>1946</v>
      </c>
      <c r="K5669" t="s">
        <v>26</v>
      </c>
      <c r="L5669">
        <v>14.62</v>
      </c>
    </row>
    <row r="5670" spans="1:12" x14ac:dyDescent="0.3">
      <c r="A5670" t="s">
        <v>6639</v>
      </c>
      <c r="B5670">
        <v>11</v>
      </c>
      <c r="C5670">
        <v>6</v>
      </c>
      <c r="D5670">
        <v>2017</v>
      </c>
      <c r="E5670" t="s">
        <v>239</v>
      </c>
      <c r="F5670" t="s">
        <v>30</v>
      </c>
      <c r="G5670" t="s">
        <v>2111</v>
      </c>
      <c r="H5670" t="s">
        <v>14</v>
      </c>
      <c r="I5670" t="s">
        <v>24</v>
      </c>
      <c r="J5670" t="s">
        <v>1546</v>
      </c>
      <c r="K5670" t="s">
        <v>26</v>
      </c>
      <c r="L5670">
        <v>53.984000000000002</v>
      </c>
    </row>
    <row r="5671" spans="1:12" x14ac:dyDescent="0.3">
      <c r="A5671" t="s">
        <v>6639</v>
      </c>
      <c r="B5671">
        <v>11</v>
      </c>
      <c r="C5671">
        <v>6</v>
      </c>
      <c r="D5671">
        <v>2017</v>
      </c>
      <c r="E5671" t="s">
        <v>239</v>
      </c>
      <c r="F5671" t="s">
        <v>30</v>
      </c>
      <c r="G5671" t="s">
        <v>2111</v>
      </c>
      <c r="H5671" t="s">
        <v>14</v>
      </c>
      <c r="I5671" t="s">
        <v>24</v>
      </c>
      <c r="J5671" t="s">
        <v>4073</v>
      </c>
      <c r="K5671" t="s">
        <v>41</v>
      </c>
      <c r="L5671">
        <v>389.97</v>
      </c>
    </row>
    <row r="5672" spans="1:12" x14ac:dyDescent="0.3">
      <c r="A5672" t="s">
        <v>6640</v>
      </c>
      <c r="B5672">
        <v>9</v>
      </c>
      <c r="C5672">
        <v>6</v>
      </c>
      <c r="D5672">
        <v>2016</v>
      </c>
      <c r="E5672" t="s">
        <v>4800</v>
      </c>
      <c r="F5672" t="s">
        <v>12</v>
      </c>
      <c r="G5672" t="s">
        <v>1423</v>
      </c>
      <c r="H5672" t="s">
        <v>14</v>
      </c>
      <c r="I5672" t="s">
        <v>24</v>
      </c>
      <c r="J5672" t="s">
        <v>6488</v>
      </c>
      <c r="K5672" t="s">
        <v>17</v>
      </c>
      <c r="L5672">
        <v>355.36</v>
      </c>
    </row>
    <row r="5673" spans="1:12" x14ac:dyDescent="0.3">
      <c r="A5673" t="s">
        <v>6640</v>
      </c>
      <c r="B5673">
        <v>9</v>
      </c>
      <c r="C5673">
        <v>6</v>
      </c>
      <c r="D5673">
        <v>2016</v>
      </c>
      <c r="E5673" t="s">
        <v>4800</v>
      </c>
      <c r="F5673" t="s">
        <v>12</v>
      </c>
      <c r="G5673" t="s">
        <v>1423</v>
      </c>
      <c r="H5673" t="s">
        <v>14</v>
      </c>
      <c r="I5673" t="s">
        <v>24</v>
      </c>
      <c r="J5673" t="s">
        <v>6221</v>
      </c>
      <c r="K5673" t="s">
        <v>41</v>
      </c>
      <c r="L5673">
        <v>140.376</v>
      </c>
    </row>
    <row r="5674" spans="1:12" x14ac:dyDescent="0.3">
      <c r="A5674" t="s">
        <v>6641</v>
      </c>
      <c r="B5674">
        <v>27</v>
      </c>
      <c r="C5674">
        <v>10</v>
      </c>
      <c r="D5674">
        <v>2018</v>
      </c>
      <c r="E5674" t="s">
        <v>844</v>
      </c>
      <c r="F5674" t="s">
        <v>30</v>
      </c>
      <c r="G5674" t="s">
        <v>412</v>
      </c>
      <c r="H5674" t="s">
        <v>23</v>
      </c>
      <c r="I5674" t="s">
        <v>61</v>
      </c>
      <c r="J5674" t="s">
        <v>5776</v>
      </c>
      <c r="K5674" t="s">
        <v>26</v>
      </c>
      <c r="L5674">
        <v>15.84</v>
      </c>
    </row>
    <row r="5675" spans="1:12" x14ac:dyDescent="0.3">
      <c r="A5675" t="s">
        <v>6641</v>
      </c>
      <c r="B5675">
        <v>27</v>
      </c>
      <c r="C5675">
        <v>10</v>
      </c>
      <c r="D5675">
        <v>2018</v>
      </c>
      <c r="E5675" t="s">
        <v>844</v>
      </c>
      <c r="F5675" t="s">
        <v>30</v>
      </c>
      <c r="G5675" t="s">
        <v>412</v>
      </c>
      <c r="H5675" t="s">
        <v>23</v>
      </c>
      <c r="I5675" t="s">
        <v>61</v>
      </c>
      <c r="J5675" t="s">
        <v>1489</v>
      </c>
      <c r="K5675" t="s">
        <v>26</v>
      </c>
      <c r="L5675">
        <v>8.4480000000000004</v>
      </c>
    </row>
    <row r="5676" spans="1:12" x14ac:dyDescent="0.3">
      <c r="A5676" t="s">
        <v>6642</v>
      </c>
      <c r="B5676">
        <v>22</v>
      </c>
      <c r="C5676">
        <v>1</v>
      </c>
      <c r="D5676">
        <v>2017</v>
      </c>
      <c r="E5676" t="s">
        <v>5767</v>
      </c>
      <c r="F5676" t="s">
        <v>30</v>
      </c>
      <c r="G5676" t="s">
        <v>3247</v>
      </c>
      <c r="H5676" t="s">
        <v>14</v>
      </c>
      <c r="I5676" t="s">
        <v>24</v>
      </c>
      <c r="J5676" t="s">
        <v>1868</v>
      </c>
      <c r="K5676" t="s">
        <v>26</v>
      </c>
      <c r="L5676">
        <v>12.96</v>
      </c>
    </row>
    <row r="5677" spans="1:12" x14ac:dyDescent="0.3">
      <c r="A5677" t="s">
        <v>6643</v>
      </c>
      <c r="B5677">
        <v>28</v>
      </c>
      <c r="C5677">
        <v>5</v>
      </c>
      <c r="D5677">
        <v>2015</v>
      </c>
      <c r="E5677" t="s">
        <v>1700</v>
      </c>
      <c r="F5677" t="s">
        <v>30</v>
      </c>
      <c r="G5677" t="s">
        <v>4040</v>
      </c>
      <c r="H5677" t="s">
        <v>23</v>
      </c>
      <c r="I5677" t="s">
        <v>24</v>
      </c>
      <c r="J5677" t="s">
        <v>548</v>
      </c>
      <c r="K5677" t="s">
        <v>41</v>
      </c>
      <c r="L5677">
        <v>57.408000000000001</v>
      </c>
    </row>
    <row r="5678" spans="1:12" x14ac:dyDescent="0.3">
      <c r="A5678" t="s">
        <v>6643</v>
      </c>
      <c r="B5678">
        <v>28</v>
      </c>
      <c r="C5678">
        <v>5</v>
      </c>
      <c r="D5678">
        <v>2015</v>
      </c>
      <c r="E5678" t="s">
        <v>1700</v>
      </c>
      <c r="F5678" t="s">
        <v>30</v>
      </c>
      <c r="G5678" t="s">
        <v>4040</v>
      </c>
      <c r="H5678" t="s">
        <v>23</v>
      </c>
      <c r="I5678" t="s">
        <v>24</v>
      </c>
      <c r="J5678" t="s">
        <v>6000</v>
      </c>
      <c r="K5678" t="s">
        <v>41</v>
      </c>
      <c r="L5678">
        <v>27.6</v>
      </c>
    </row>
    <row r="5679" spans="1:12" x14ac:dyDescent="0.3">
      <c r="A5679" t="s">
        <v>6644</v>
      </c>
      <c r="B5679">
        <v>29</v>
      </c>
      <c r="C5679">
        <v>12</v>
      </c>
      <c r="D5679">
        <v>2015</v>
      </c>
      <c r="E5679" t="s">
        <v>5693</v>
      </c>
      <c r="F5679" t="s">
        <v>30</v>
      </c>
      <c r="G5679" t="s">
        <v>1448</v>
      </c>
      <c r="H5679" t="s">
        <v>14</v>
      </c>
      <c r="I5679" t="s">
        <v>61</v>
      </c>
      <c r="J5679" t="s">
        <v>5045</v>
      </c>
      <c r="K5679" t="s">
        <v>17</v>
      </c>
      <c r="L5679">
        <v>38.975999999999999</v>
      </c>
    </row>
    <row r="5680" spans="1:12" x14ac:dyDescent="0.3">
      <c r="A5680" t="s">
        <v>6645</v>
      </c>
      <c r="B5680">
        <v>28</v>
      </c>
      <c r="C5680">
        <v>7</v>
      </c>
      <c r="D5680">
        <v>2017</v>
      </c>
      <c r="E5680" t="s">
        <v>6647</v>
      </c>
      <c r="F5680" t="s">
        <v>30</v>
      </c>
      <c r="G5680" t="s">
        <v>4491</v>
      </c>
      <c r="H5680" t="s">
        <v>60</v>
      </c>
      <c r="I5680" t="s">
        <v>61</v>
      </c>
      <c r="J5680" t="s">
        <v>2494</v>
      </c>
      <c r="K5680" t="s">
        <v>26</v>
      </c>
      <c r="L5680">
        <v>20.440000000000001</v>
      </c>
    </row>
    <row r="5681" spans="1:12" x14ac:dyDescent="0.3">
      <c r="A5681" t="s">
        <v>6645</v>
      </c>
      <c r="B5681">
        <v>28</v>
      </c>
      <c r="C5681">
        <v>7</v>
      </c>
      <c r="D5681">
        <v>2017</v>
      </c>
      <c r="E5681" t="s">
        <v>6647</v>
      </c>
      <c r="F5681" t="s">
        <v>30</v>
      </c>
      <c r="G5681" t="s">
        <v>4491</v>
      </c>
      <c r="H5681" t="s">
        <v>60</v>
      </c>
      <c r="I5681" t="s">
        <v>61</v>
      </c>
      <c r="J5681" t="s">
        <v>1475</v>
      </c>
      <c r="K5681" t="s">
        <v>26</v>
      </c>
      <c r="L5681">
        <v>109.92</v>
      </c>
    </row>
    <row r="5682" spans="1:12" x14ac:dyDescent="0.3">
      <c r="A5682" t="s">
        <v>6648</v>
      </c>
      <c r="B5682">
        <v>24</v>
      </c>
      <c r="C5682">
        <v>9</v>
      </c>
      <c r="D5682">
        <v>2017</v>
      </c>
      <c r="E5682" t="s">
        <v>2401</v>
      </c>
      <c r="F5682" t="s">
        <v>30</v>
      </c>
      <c r="G5682" t="s">
        <v>3575</v>
      </c>
      <c r="H5682" t="s">
        <v>14</v>
      </c>
      <c r="I5682" t="s">
        <v>61</v>
      </c>
      <c r="J5682" t="s">
        <v>3700</v>
      </c>
      <c r="K5682" t="s">
        <v>26</v>
      </c>
      <c r="L5682">
        <v>6.38</v>
      </c>
    </row>
    <row r="5683" spans="1:12" x14ac:dyDescent="0.3">
      <c r="A5683" t="s">
        <v>6648</v>
      </c>
      <c r="B5683">
        <v>24</v>
      </c>
      <c r="C5683">
        <v>9</v>
      </c>
      <c r="D5683">
        <v>2017</v>
      </c>
      <c r="E5683" t="s">
        <v>2401</v>
      </c>
      <c r="F5683" t="s">
        <v>30</v>
      </c>
      <c r="G5683" t="s">
        <v>3575</v>
      </c>
      <c r="H5683" t="s">
        <v>14</v>
      </c>
      <c r="I5683" t="s">
        <v>61</v>
      </c>
      <c r="J5683" t="s">
        <v>182</v>
      </c>
      <c r="K5683" t="s">
        <v>26</v>
      </c>
      <c r="L5683">
        <v>6.48</v>
      </c>
    </row>
    <row r="5684" spans="1:12" x14ac:dyDescent="0.3">
      <c r="A5684" t="s">
        <v>6649</v>
      </c>
      <c r="B5684">
        <v>2</v>
      </c>
      <c r="C5684">
        <v>4</v>
      </c>
      <c r="D5684">
        <v>2015</v>
      </c>
      <c r="E5684" t="s">
        <v>2888</v>
      </c>
      <c r="F5684" t="s">
        <v>30</v>
      </c>
      <c r="G5684" t="s">
        <v>2254</v>
      </c>
      <c r="H5684" t="s">
        <v>14</v>
      </c>
      <c r="I5684" t="s">
        <v>15</v>
      </c>
      <c r="J5684" t="s">
        <v>5665</v>
      </c>
      <c r="K5684" t="s">
        <v>26</v>
      </c>
      <c r="L5684">
        <v>15.84</v>
      </c>
    </row>
    <row r="5685" spans="1:12" x14ac:dyDescent="0.3">
      <c r="A5685" t="s">
        <v>6649</v>
      </c>
      <c r="B5685">
        <v>2</v>
      </c>
      <c r="C5685">
        <v>4</v>
      </c>
      <c r="D5685">
        <v>2015</v>
      </c>
      <c r="E5685" t="s">
        <v>2888</v>
      </c>
      <c r="F5685" t="s">
        <v>30</v>
      </c>
      <c r="G5685" t="s">
        <v>2254</v>
      </c>
      <c r="H5685" t="s">
        <v>14</v>
      </c>
      <c r="I5685" t="s">
        <v>15</v>
      </c>
      <c r="J5685" t="s">
        <v>5024</v>
      </c>
      <c r="K5685" t="s">
        <v>41</v>
      </c>
      <c r="L5685">
        <v>1049.93</v>
      </c>
    </row>
    <row r="5686" spans="1:12" x14ac:dyDescent="0.3">
      <c r="A5686" t="s">
        <v>6649</v>
      </c>
      <c r="B5686">
        <v>2</v>
      </c>
      <c r="C5686">
        <v>4</v>
      </c>
      <c r="D5686">
        <v>2015</v>
      </c>
      <c r="E5686" t="s">
        <v>2888</v>
      </c>
      <c r="F5686" t="s">
        <v>30</v>
      </c>
      <c r="G5686" t="s">
        <v>2254</v>
      </c>
      <c r="H5686" t="s">
        <v>14</v>
      </c>
      <c r="I5686" t="s">
        <v>15</v>
      </c>
      <c r="J5686" t="s">
        <v>3949</v>
      </c>
      <c r="K5686" t="s">
        <v>26</v>
      </c>
      <c r="L5686">
        <v>154.9</v>
      </c>
    </row>
    <row r="5687" spans="1:12" x14ac:dyDescent="0.3">
      <c r="A5687" t="s">
        <v>6651</v>
      </c>
      <c r="B5687">
        <v>5</v>
      </c>
      <c r="C5687">
        <v>11</v>
      </c>
      <c r="D5687">
        <v>2016</v>
      </c>
      <c r="E5687" t="s">
        <v>3511</v>
      </c>
      <c r="F5687" t="s">
        <v>930</v>
      </c>
      <c r="G5687" t="s">
        <v>656</v>
      </c>
      <c r="H5687" t="s">
        <v>14</v>
      </c>
      <c r="I5687" t="s">
        <v>24</v>
      </c>
      <c r="J5687" t="s">
        <v>323</v>
      </c>
      <c r="K5687" t="s">
        <v>26</v>
      </c>
      <c r="L5687">
        <v>98.352000000000004</v>
      </c>
    </row>
    <row r="5688" spans="1:12" x14ac:dyDescent="0.3">
      <c r="A5688" t="s">
        <v>6652</v>
      </c>
      <c r="B5688">
        <v>28</v>
      </c>
      <c r="C5688">
        <v>7</v>
      </c>
      <c r="D5688">
        <v>2015</v>
      </c>
      <c r="E5688" t="s">
        <v>6653</v>
      </c>
      <c r="F5688" t="s">
        <v>930</v>
      </c>
      <c r="G5688" t="s">
        <v>1467</v>
      </c>
      <c r="H5688" t="s">
        <v>14</v>
      </c>
      <c r="I5688" t="s">
        <v>15</v>
      </c>
      <c r="J5688" t="s">
        <v>350</v>
      </c>
      <c r="K5688" t="s">
        <v>26</v>
      </c>
      <c r="L5688">
        <v>14.32</v>
      </c>
    </row>
    <row r="5689" spans="1:12" x14ac:dyDescent="0.3">
      <c r="A5689" t="s">
        <v>6652</v>
      </c>
      <c r="B5689">
        <v>28</v>
      </c>
      <c r="C5689">
        <v>7</v>
      </c>
      <c r="D5689">
        <v>2015</v>
      </c>
      <c r="E5689" t="s">
        <v>6653</v>
      </c>
      <c r="F5689" t="s">
        <v>930</v>
      </c>
      <c r="G5689" t="s">
        <v>1467</v>
      </c>
      <c r="H5689" t="s">
        <v>14</v>
      </c>
      <c r="I5689" t="s">
        <v>15</v>
      </c>
      <c r="J5689" t="s">
        <v>3859</v>
      </c>
      <c r="K5689" t="s">
        <v>17</v>
      </c>
      <c r="L5689">
        <v>129.88800000000001</v>
      </c>
    </row>
    <row r="5690" spans="1:12" x14ac:dyDescent="0.3">
      <c r="A5690" t="s">
        <v>6652</v>
      </c>
      <c r="B5690">
        <v>28</v>
      </c>
      <c r="C5690">
        <v>7</v>
      </c>
      <c r="D5690">
        <v>2015</v>
      </c>
      <c r="E5690" t="s">
        <v>6653</v>
      </c>
      <c r="F5690" t="s">
        <v>930</v>
      </c>
      <c r="G5690" t="s">
        <v>1467</v>
      </c>
      <c r="H5690" t="s">
        <v>14</v>
      </c>
      <c r="I5690" t="s">
        <v>15</v>
      </c>
      <c r="J5690" t="s">
        <v>3720</v>
      </c>
      <c r="K5690" t="s">
        <v>26</v>
      </c>
      <c r="L5690">
        <v>48.944000000000003</v>
      </c>
    </row>
    <row r="5691" spans="1:12" x14ac:dyDescent="0.3">
      <c r="A5691" t="s">
        <v>6654</v>
      </c>
      <c r="B5691">
        <v>26</v>
      </c>
      <c r="C5691">
        <v>12</v>
      </c>
      <c r="D5691">
        <v>2016</v>
      </c>
      <c r="E5691" t="s">
        <v>125</v>
      </c>
      <c r="F5691" t="s">
        <v>30</v>
      </c>
      <c r="G5691" t="s">
        <v>288</v>
      </c>
      <c r="H5691" t="s">
        <v>60</v>
      </c>
      <c r="I5691" t="s">
        <v>61</v>
      </c>
      <c r="J5691" t="s">
        <v>6522</v>
      </c>
      <c r="K5691" t="s">
        <v>17</v>
      </c>
      <c r="L5691">
        <v>275.05799999999999</v>
      </c>
    </row>
    <row r="5692" spans="1:12" x14ac:dyDescent="0.3">
      <c r="A5692" t="s">
        <v>6655</v>
      </c>
      <c r="B5692">
        <v>10</v>
      </c>
      <c r="C5692">
        <v>12</v>
      </c>
      <c r="D5692">
        <v>2016</v>
      </c>
      <c r="E5692" t="s">
        <v>1833</v>
      </c>
      <c r="F5692" t="s">
        <v>30</v>
      </c>
      <c r="G5692" t="s">
        <v>2288</v>
      </c>
      <c r="H5692" t="s">
        <v>23</v>
      </c>
      <c r="I5692" t="s">
        <v>90</v>
      </c>
      <c r="J5692" t="s">
        <v>3981</v>
      </c>
      <c r="K5692" t="s">
        <v>26</v>
      </c>
      <c r="L5692">
        <v>27.36</v>
      </c>
    </row>
    <row r="5693" spans="1:12" x14ac:dyDescent="0.3">
      <c r="A5693" t="s">
        <v>6655</v>
      </c>
      <c r="B5693">
        <v>10</v>
      </c>
      <c r="C5693">
        <v>12</v>
      </c>
      <c r="D5693">
        <v>2016</v>
      </c>
      <c r="E5693" t="s">
        <v>1833</v>
      </c>
      <c r="F5693" t="s">
        <v>30</v>
      </c>
      <c r="G5693" t="s">
        <v>2288</v>
      </c>
      <c r="H5693" t="s">
        <v>23</v>
      </c>
      <c r="I5693" t="s">
        <v>90</v>
      </c>
      <c r="J5693" t="s">
        <v>1184</v>
      </c>
      <c r="K5693" t="s">
        <v>26</v>
      </c>
      <c r="L5693">
        <v>44.75</v>
      </c>
    </row>
    <row r="5694" spans="1:12" x14ac:dyDescent="0.3">
      <c r="A5694" t="s">
        <v>6655</v>
      </c>
      <c r="B5694">
        <v>10</v>
      </c>
      <c r="C5694">
        <v>12</v>
      </c>
      <c r="D5694">
        <v>2016</v>
      </c>
      <c r="E5694" t="s">
        <v>1833</v>
      </c>
      <c r="F5694" t="s">
        <v>30</v>
      </c>
      <c r="G5694" t="s">
        <v>2288</v>
      </c>
      <c r="H5694" t="s">
        <v>23</v>
      </c>
      <c r="I5694" t="s">
        <v>90</v>
      </c>
      <c r="J5694" t="s">
        <v>1490</v>
      </c>
      <c r="K5694" t="s">
        <v>41</v>
      </c>
      <c r="L5694">
        <v>134.99</v>
      </c>
    </row>
    <row r="5695" spans="1:12" x14ac:dyDescent="0.3">
      <c r="A5695" t="s">
        <v>6655</v>
      </c>
      <c r="B5695">
        <v>10</v>
      </c>
      <c r="C5695">
        <v>12</v>
      </c>
      <c r="D5695">
        <v>2016</v>
      </c>
      <c r="E5695" t="s">
        <v>1833</v>
      </c>
      <c r="F5695" t="s">
        <v>30</v>
      </c>
      <c r="G5695" t="s">
        <v>2288</v>
      </c>
      <c r="H5695" t="s">
        <v>23</v>
      </c>
      <c r="I5695" t="s">
        <v>90</v>
      </c>
      <c r="J5695" t="s">
        <v>6210</v>
      </c>
      <c r="K5695" t="s">
        <v>26</v>
      </c>
      <c r="L5695">
        <v>26.4</v>
      </c>
    </row>
    <row r="5696" spans="1:12" x14ac:dyDescent="0.3">
      <c r="A5696" t="s">
        <v>6655</v>
      </c>
      <c r="B5696">
        <v>10</v>
      </c>
      <c r="C5696">
        <v>12</v>
      </c>
      <c r="D5696">
        <v>2016</v>
      </c>
      <c r="E5696" t="s">
        <v>1833</v>
      </c>
      <c r="F5696" t="s">
        <v>30</v>
      </c>
      <c r="G5696" t="s">
        <v>2288</v>
      </c>
      <c r="H5696" t="s">
        <v>23</v>
      </c>
      <c r="I5696" t="s">
        <v>90</v>
      </c>
      <c r="J5696" t="s">
        <v>922</v>
      </c>
      <c r="K5696" t="s">
        <v>17</v>
      </c>
      <c r="L5696">
        <v>542.94000000000005</v>
      </c>
    </row>
    <row r="5697" spans="1:12" x14ac:dyDescent="0.3">
      <c r="A5697" t="s">
        <v>6656</v>
      </c>
      <c r="B5697">
        <v>5</v>
      </c>
      <c r="C5697">
        <v>5</v>
      </c>
      <c r="D5697">
        <v>2017</v>
      </c>
      <c r="E5697" t="s">
        <v>2678</v>
      </c>
      <c r="F5697" t="s">
        <v>12</v>
      </c>
      <c r="G5697" t="s">
        <v>5637</v>
      </c>
      <c r="H5697" t="s">
        <v>14</v>
      </c>
      <c r="I5697" t="s">
        <v>24</v>
      </c>
      <c r="J5697" t="s">
        <v>2876</v>
      </c>
      <c r="K5697" t="s">
        <v>17</v>
      </c>
      <c r="L5697">
        <v>71.087999999999994</v>
      </c>
    </row>
    <row r="5698" spans="1:12" x14ac:dyDescent="0.3">
      <c r="A5698" t="s">
        <v>6657</v>
      </c>
      <c r="B5698">
        <v>14</v>
      </c>
      <c r="C5698">
        <v>10</v>
      </c>
      <c r="D5698">
        <v>2018</v>
      </c>
      <c r="E5698" t="s">
        <v>2769</v>
      </c>
      <c r="F5698" t="s">
        <v>30</v>
      </c>
      <c r="G5698" t="s">
        <v>2018</v>
      </c>
      <c r="H5698" t="s">
        <v>60</v>
      </c>
      <c r="I5698" t="s">
        <v>61</v>
      </c>
      <c r="J5698" t="s">
        <v>963</v>
      </c>
      <c r="K5698" t="s">
        <v>26</v>
      </c>
      <c r="L5698">
        <v>27.396000000000001</v>
      </c>
    </row>
    <row r="5699" spans="1:12" x14ac:dyDescent="0.3">
      <c r="A5699" t="s">
        <v>6657</v>
      </c>
      <c r="B5699">
        <v>14</v>
      </c>
      <c r="C5699">
        <v>10</v>
      </c>
      <c r="D5699">
        <v>2018</v>
      </c>
      <c r="E5699" t="s">
        <v>2769</v>
      </c>
      <c r="F5699" t="s">
        <v>30</v>
      </c>
      <c r="G5699" t="s">
        <v>2018</v>
      </c>
      <c r="H5699" t="s">
        <v>60</v>
      </c>
      <c r="I5699" t="s">
        <v>61</v>
      </c>
      <c r="J5699" t="s">
        <v>3269</v>
      </c>
      <c r="K5699" t="s">
        <v>26</v>
      </c>
      <c r="L5699">
        <v>13.456</v>
      </c>
    </row>
    <row r="5700" spans="1:12" x14ac:dyDescent="0.3">
      <c r="A5700" t="s">
        <v>6658</v>
      </c>
      <c r="B5700">
        <v>5</v>
      </c>
      <c r="C5700">
        <v>11</v>
      </c>
      <c r="D5700">
        <v>2017</v>
      </c>
      <c r="E5700" t="s">
        <v>2881</v>
      </c>
      <c r="F5700" t="s">
        <v>930</v>
      </c>
      <c r="G5700" t="s">
        <v>2755</v>
      </c>
      <c r="H5700" t="s">
        <v>14</v>
      </c>
      <c r="I5700" t="s">
        <v>61</v>
      </c>
      <c r="J5700" t="s">
        <v>1655</v>
      </c>
      <c r="K5700" t="s">
        <v>26</v>
      </c>
      <c r="L5700">
        <v>11.84</v>
      </c>
    </row>
    <row r="5701" spans="1:12" x14ac:dyDescent="0.3">
      <c r="A5701" t="s">
        <v>6659</v>
      </c>
      <c r="B5701">
        <v>3</v>
      </c>
      <c r="C5701">
        <v>11</v>
      </c>
      <c r="D5701">
        <v>2018</v>
      </c>
      <c r="E5701" t="s">
        <v>4580</v>
      </c>
      <c r="F5701" t="s">
        <v>30</v>
      </c>
      <c r="G5701" t="s">
        <v>264</v>
      </c>
      <c r="H5701" t="s">
        <v>14</v>
      </c>
      <c r="I5701" t="s">
        <v>24</v>
      </c>
      <c r="J5701" t="s">
        <v>5854</v>
      </c>
      <c r="K5701" t="s">
        <v>26</v>
      </c>
      <c r="L5701">
        <v>35.880000000000003</v>
      </c>
    </row>
    <row r="5702" spans="1:12" x14ac:dyDescent="0.3">
      <c r="A5702" t="s">
        <v>6660</v>
      </c>
      <c r="B5702">
        <v>24</v>
      </c>
      <c r="C5702">
        <v>11</v>
      </c>
      <c r="D5702">
        <v>2017</v>
      </c>
      <c r="E5702" t="s">
        <v>2700</v>
      </c>
      <c r="F5702" t="s">
        <v>119</v>
      </c>
      <c r="G5702" t="s">
        <v>2553</v>
      </c>
      <c r="H5702" t="s">
        <v>60</v>
      </c>
      <c r="I5702" t="s">
        <v>90</v>
      </c>
      <c r="J5702" t="s">
        <v>1792</v>
      </c>
      <c r="K5702" t="s">
        <v>26</v>
      </c>
      <c r="L5702">
        <v>40.752000000000002</v>
      </c>
    </row>
    <row r="5703" spans="1:12" x14ac:dyDescent="0.3">
      <c r="A5703" t="s">
        <v>6660</v>
      </c>
      <c r="B5703">
        <v>24</v>
      </c>
      <c r="C5703">
        <v>11</v>
      </c>
      <c r="D5703">
        <v>2017</v>
      </c>
      <c r="E5703" t="s">
        <v>2700</v>
      </c>
      <c r="F5703" t="s">
        <v>119</v>
      </c>
      <c r="G5703" t="s">
        <v>2553</v>
      </c>
      <c r="H5703" t="s">
        <v>60</v>
      </c>
      <c r="I5703" t="s">
        <v>90</v>
      </c>
      <c r="J5703" t="s">
        <v>3232</v>
      </c>
      <c r="K5703" t="s">
        <v>41</v>
      </c>
      <c r="L5703">
        <v>139.96</v>
      </c>
    </row>
    <row r="5704" spans="1:12" x14ac:dyDescent="0.3">
      <c r="A5704" t="s">
        <v>6661</v>
      </c>
      <c r="B5704">
        <v>14</v>
      </c>
      <c r="C5704">
        <v>12</v>
      </c>
      <c r="D5704">
        <v>2015</v>
      </c>
      <c r="E5704" t="s">
        <v>2506</v>
      </c>
      <c r="F5704" t="s">
        <v>30</v>
      </c>
      <c r="G5704" t="s">
        <v>1747</v>
      </c>
      <c r="H5704" t="s">
        <v>14</v>
      </c>
      <c r="I5704" t="s">
        <v>90</v>
      </c>
      <c r="J5704" t="s">
        <v>2810</v>
      </c>
      <c r="K5704" t="s">
        <v>26</v>
      </c>
      <c r="L5704">
        <v>2.6240000000000001</v>
      </c>
    </row>
    <row r="5705" spans="1:12" x14ac:dyDescent="0.3">
      <c r="A5705" t="s">
        <v>6661</v>
      </c>
      <c r="B5705">
        <v>14</v>
      </c>
      <c r="C5705">
        <v>12</v>
      </c>
      <c r="D5705">
        <v>2015</v>
      </c>
      <c r="E5705" t="s">
        <v>2506</v>
      </c>
      <c r="F5705" t="s">
        <v>30</v>
      </c>
      <c r="G5705" t="s">
        <v>1747</v>
      </c>
      <c r="H5705" t="s">
        <v>14</v>
      </c>
      <c r="I5705" t="s">
        <v>90</v>
      </c>
      <c r="J5705" t="s">
        <v>4193</v>
      </c>
      <c r="K5705" t="s">
        <v>17</v>
      </c>
      <c r="L5705">
        <v>136.53</v>
      </c>
    </row>
    <row r="5706" spans="1:12" x14ac:dyDescent="0.3">
      <c r="A5706" t="s">
        <v>6661</v>
      </c>
      <c r="B5706">
        <v>14</v>
      </c>
      <c r="C5706">
        <v>12</v>
      </c>
      <c r="D5706">
        <v>2015</v>
      </c>
      <c r="E5706" t="s">
        <v>2506</v>
      </c>
      <c r="F5706" t="s">
        <v>30</v>
      </c>
      <c r="G5706" t="s">
        <v>1747</v>
      </c>
      <c r="H5706" t="s">
        <v>14</v>
      </c>
      <c r="I5706" t="s">
        <v>90</v>
      </c>
      <c r="J5706" t="s">
        <v>2262</v>
      </c>
      <c r="K5706" t="s">
        <v>41</v>
      </c>
      <c r="L5706">
        <v>263.95999999999998</v>
      </c>
    </row>
    <row r="5707" spans="1:12" x14ac:dyDescent="0.3">
      <c r="A5707" t="s">
        <v>6662</v>
      </c>
      <c r="B5707">
        <v>3</v>
      </c>
      <c r="C5707">
        <v>11</v>
      </c>
      <c r="D5707">
        <v>2015</v>
      </c>
      <c r="E5707" t="s">
        <v>4497</v>
      </c>
      <c r="F5707" t="s">
        <v>30</v>
      </c>
      <c r="G5707" t="s">
        <v>1602</v>
      </c>
      <c r="H5707" t="s">
        <v>14</v>
      </c>
      <c r="I5707" t="s">
        <v>90</v>
      </c>
      <c r="J5707" t="s">
        <v>5265</v>
      </c>
      <c r="K5707" t="s">
        <v>26</v>
      </c>
      <c r="L5707">
        <v>11.64</v>
      </c>
    </row>
    <row r="5708" spans="1:12" x14ac:dyDescent="0.3">
      <c r="A5708" t="s">
        <v>6663</v>
      </c>
      <c r="B5708">
        <v>22</v>
      </c>
      <c r="C5708">
        <v>9</v>
      </c>
      <c r="D5708">
        <v>2018</v>
      </c>
      <c r="E5708" t="s">
        <v>919</v>
      </c>
      <c r="F5708" t="s">
        <v>12</v>
      </c>
      <c r="G5708" t="s">
        <v>2943</v>
      </c>
      <c r="H5708" t="s">
        <v>23</v>
      </c>
      <c r="I5708" t="s">
        <v>90</v>
      </c>
      <c r="J5708" t="s">
        <v>5423</v>
      </c>
      <c r="K5708" t="s">
        <v>26</v>
      </c>
      <c r="L5708">
        <v>40.176000000000002</v>
      </c>
    </row>
    <row r="5709" spans="1:12" x14ac:dyDescent="0.3">
      <c r="A5709" t="s">
        <v>6664</v>
      </c>
      <c r="B5709">
        <v>8</v>
      </c>
      <c r="C5709">
        <v>5</v>
      </c>
      <c r="D5709">
        <v>2016</v>
      </c>
      <c r="E5709" t="s">
        <v>6625</v>
      </c>
      <c r="F5709" t="s">
        <v>30</v>
      </c>
      <c r="G5709" t="s">
        <v>3254</v>
      </c>
      <c r="H5709" t="s">
        <v>14</v>
      </c>
      <c r="I5709" t="s">
        <v>90</v>
      </c>
      <c r="J5709" t="s">
        <v>2203</v>
      </c>
      <c r="K5709" t="s">
        <v>17</v>
      </c>
      <c r="L5709">
        <v>79.44</v>
      </c>
    </row>
    <row r="5710" spans="1:12" x14ac:dyDescent="0.3">
      <c r="A5710" t="s">
        <v>6664</v>
      </c>
      <c r="B5710">
        <v>8</v>
      </c>
      <c r="C5710">
        <v>5</v>
      </c>
      <c r="D5710">
        <v>2016</v>
      </c>
      <c r="E5710" t="s">
        <v>6625</v>
      </c>
      <c r="F5710" t="s">
        <v>30</v>
      </c>
      <c r="G5710" t="s">
        <v>3254</v>
      </c>
      <c r="H5710" t="s">
        <v>14</v>
      </c>
      <c r="I5710" t="s">
        <v>90</v>
      </c>
      <c r="J5710" t="s">
        <v>4512</v>
      </c>
      <c r="K5710" t="s">
        <v>26</v>
      </c>
      <c r="L5710">
        <v>357.93</v>
      </c>
    </row>
    <row r="5711" spans="1:12" x14ac:dyDescent="0.3">
      <c r="A5711" t="s">
        <v>6664</v>
      </c>
      <c r="B5711">
        <v>8</v>
      </c>
      <c r="C5711">
        <v>5</v>
      </c>
      <c r="D5711">
        <v>2016</v>
      </c>
      <c r="E5711" t="s">
        <v>6625</v>
      </c>
      <c r="F5711" t="s">
        <v>30</v>
      </c>
      <c r="G5711" t="s">
        <v>3254</v>
      </c>
      <c r="H5711" t="s">
        <v>14</v>
      </c>
      <c r="I5711" t="s">
        <v>90</v>
      </c>
      <c r="J5711" t="s">
        <v>1340</v>
      </c>
      <c r="K5711" t="s">
        <v>17</v>
      </c>
      <c r="L5711">
        <v>127.764</v>
      </c>
    </row>
    <row r="5712" spans="1:12" x14ac:dyDescent="0.3">
      <c r="A5712" t="s">
        <v>6664</v>
      </c>
      <c r="B5712">
        <v>8</v>
      </c>
      <c r="C5712">
        <v>5</v>
      </c>
      <c r="D5712">
        <v>2016</v>
      </c>
      <c r="E5712" t="s">
        <v>6625</v>
      </c>
      <c r="F5712" t="s">
        <v>30</v>
      </c>
      <c r="G5712" t="s">
        <v>3254</v>
      </c>
      <c r="H5712" t="s">
        <v>14</v>
      </c>
      <c r="I5712" t="s">
        <v>90</v>
      </c>
      <c r="J5712" t="s">
        <v>1038</v>
      </c>
      <c r="K5712" t="s">
        <v>41</v>
      </c>
      <c r="L5712">
        <v>2799.944</v>
      </c>
    </row>
    <row r="5713" spans="1:12" x14ac:dyDescent="0.3">
      <c r="A5713" t="s">
        <v>6664</v>
      </c>
      <c r="B5713">
        <v>8</v>
      </c>
      <c r="C5713">
        <v>5</v>
      </c>
      <c r="D5713">
        <v>2016</v>
      </c>
      <c r="E5713" t="s">
        <v>6625</v>
      </c>
      <c r="F5713" t="s">
        <v>30</v>
      </c>
      <c r="G5713" t="s">
        <v>3254</v>
      </c>
      <c r="H5713" t="s">
        <v>14</v>
      </c>
      <c r="I5713" t="s">
        <v>90</v>
      </c>
      <c r="J5713" t="s">
        <v>5155</v>
      </c>
      <c r="K5713" t="s">
        <v>26</v>
      </c>
      <c r="L5713">
        <v>19.440000000000001</v>
      </c>
    </row>
    <row r="5714" spans="1:12" x14ac:dyDescent="0.3">
      <c r="A5714" t="s">
        <v>6665</v>
      </c>
      <c r="B5714">
        <v>31</v>
      </c>
      <c r="C5714">
        <v>7</v>
      </c>
      <c r="D5714">
        <v>2018</v>
      </c>
      <c r="E5714" t="s">
        <v>3961</v>
      </c>
      <c r="F5714" t="s">
        <v>930</v>
      </c>
      <c r="G5714" t="s">
        <v>921</v>
      </c>
      <c r="H5714" t="s">
        <v>14</v>
      </c>
      <c r="I5714" t="s">
        <v>61</v>
      </c>
      <c r="J5714" t="s">
        <v>1481</v>
      </c>
      <c r="K5714" t="s">
        <v>41</v>
      </c>
      <c r="L5714">
        <v>36.792000000000002</v>
      </c>
    </row>
    <row r="5715" spans="1:12" x14ac:dyDescent="0.3">
      <c r="A5715" t="s">
        <v>6666</v>
      </c>
      <c r="B5715">
        <v>1</v>
      </c>
      <c r="C5715">
        <v>3</v>
      </c>
      <c r="D5715">
        <v>2015</v>
      </c>
      <c r="E5715" t="s">
        <v>6667</v>
      </c>
      <c r="F5715" t="s">
        <v>30</v>
      </c>
      <c r="G5715" t="s">
        <v>2303</v>
      </c>
      <c r="H5715" t="s">
        <v>60</v>
      </c>
      <c r="I5715" t="s">
        <v>90</v>
      </c>
      <c r="J5715" t="s">
        <v>2559</v>
      </c>
      <c r="K5715" t="s">
        <v>41</v>
      </c>
      <c r="L5715">
        <v>5.94</v>
      </c>
    </row>
    <row r="5716" spans="1:12" x14ac:dyDescent="0.3">
      <c r="A5716" t="s">
        <v>6668</v>
      </c>
      <c r="B5716">
        <v>25</v>
      </c>
      <c r="C5716">
        <v>9</v>
      </c>
      <c r="D5716">
        <v>2018</v>
      </c>
      <c r="E5716" t="s">
        <v>1697</v>
      </c>
      <c r="F5716" t="s">
        <v>30</v>
      </c>
      <c r="G5716" t="s">
        <v>944</v>
      </c>
      <c r="H5716" t="s">
        <v>14</v>
      </c>
      <c r="I5716" t="s">
        <v>15</v>
      </c>
      <c r="J5716" t="s">
        <v>2481</v>
      </c>
      <c r="K5716" t="s">
        <v>26</v>
      </c>
      <c r="L5716">
        <v>177.55</v>
      </c>
    </row>
    <row r="5717" spans="1:12" x14ac:dyDescent="0.3">
      <c r="A5717" t="s">
        <v>6669</v>
      </c>
      <c r="B5717">
        <v>9</v>
      </c>
      <c r="C5717">
        <v>10</v>
      </c>
      <c r="D5717">
        <v>2016</v>
      </c>
      <c r="E5717" t="s">
        <v>544</v>
      </c>
      <c r="F5717" t="s">
        <v>12</v>
      </c>
      <c r="G5717" t="s">
        <v>1937</v>
      </c>
      <c r="H5717" t="s">
        <v>23</v>
      </c>
      <c r="I5717" t="s">
        <v>61</v>
      </c>
      <c r="J5717" t="s">
        <v>2016</v>
      </c>
      <c r="K5717" t="s">
        <v>41</v>
      </c>
      <c r="L5717">
        <v>619.95000000000005</v>
      </c>
    </row>
    <row r="5718" spans="1:12" x14ac:dyDescent="0.3">
      <c r="A5718" t="s">
        <v>6669</v>
      </c>
      <c r="B5718">
        <v>9</v>
      </c>
      <c r="C5718">
        <v>10</v>
      </c>
      <c r="D5718">
        <v>2016</v>
      </c>
      <c r="E5718" t="s">
        <v>544</v>
      </c>
      <c r="F5718" t="s">
        <v>12</v>
      </c>
      <c r="G5718" t="s">
        <v>1937</v>
      </c>
      <c r="H5718" t="s">
        <v>23</v>
      </c>
      <c r="I5718" t="s">
        <v>61</v>
      </c>
      <c r="J5718" t="s">
        <v>369</v>
      </c>
      <c r="K5718" t="s">
        <v>41</v>
      </c>
      <c r="L5718">
        <v>29.16</v>
      </c>
    </row>
    <row r="5719" spans="1:12" x14ac:dyDescent="0.3">
      <c r="A5719" t="s">
        <v>6669</v>
      </c>
      <c r="B5719">
        <v>9</v>
      </c>
      <c r="C5719">
        <v>10</v>
      </c>
      <c r="D5719">
        <v>2016</v>
      </c>
      <c r="E5719" t="s">
        <v>544</v>
      </c>
      <c r="F5719" t="s">
        <v>12</v>
      </c>
      <c r="G5719" t="s">
        <v>1937</v>
      </c>
      <c r="H5719" t="s">
        <v>23</v>
      </c>
      <c r="I5719" t="s">
        <v>61</v>
      </c>
      <c r="J5719" t="s">
        <v>4695</v>
      </c>
      <c r="K5719" t="s">
        <v>26</v>
      </c>
      <c r="L5719">
        <v>57.96</v>
      </c>
    </row>
    <row r="5720" spans="1:12" x14ac:dyDescent="0.3">
      <c r="A5720" t="s">
        <v>6669</v>
      </c>
      <c r="B5720">
        <v>9</v>
      </c>
      <c r="C5720">
        <v>10</v>
      </c>
      <c r="D5720">
        <v>2016</v>
      </c>
      <c r="E5720" t="s">
        <v>544</v>
      </c>
      <c r="F5720" t="s">
        <v>12</v>
      </c>
      <c r="G5720" t="s">
        <v>1937</v>
      </c>
      <c r="H5720" t="s">
        <v>23</v>
      </c>
      <c r="I5720" t="s">
        <v>61</v>
      </c>
      <c r="J5720" t="s">
        <v>2731</v>
      </c>
      <c r="K5720" t="s">
        <v>26</v>
      </c>
      <c r="L5720">
        <v>29.402999999999999</v>
      </c>
    </row>
    <row r="5721" spans="1:12" x14ac:dyDescent="0.3">
      <c r="A5721" t="s">
        <v>6670</v>
      </c>
      <c r="B5721">
        <v>29</v>
      </c>
      <c r="C5721">
        <v>3</v>
      </c>
      <c r="D5721">
        <v>2018</v>
      </c>
      <c r="E5721" t="s">
        <v>2790</v>
      </c>
      <c r="F5721" t="s">
        <v>12</v>
      </c>
      <c r="G5721" t="s">
        <v>5773</v>
      </c>
      <c r="H5721" t="s">
        <v>14</v>
      </c>
      <c r="I5721" t="s">
        <v>61</v>
      </c>
      <c r="J5721" t="s">
        <v>5283</v>
      </c>
      <c r="K5721" t="s">
        <v>26</v>
      </c>
      <c r="L5721">
        <v>81.400000000000006</v>
      </c>
    </row>
    <row r="5722" spans="1:12" x14ac:dyDescent="0.3">
      <c r="A5722" t="s">
        <v>6671</v>
      </c>
      <c r="B5722">
        <v>14</v>
      </c>
      <c r="C5722">
        <v>11</v>
      </c>
      <c r="D5722">
        <v>2016</v>
      </c>
      <c r="E5722" t="s">
        <v>319</v>
      </c>
      <c r="F5722" t="s">
        <v>119</v>
      </c>
      <c r="G5722" t="s">
        <v>83</v>
      </c>
      <c r="H5722" t="s">
        <v>23</v>
      </c>
      <c r="I5722" t="s">
        <v>24</v>
      </c>
      <c r="J5722" t="s">
        <v>175</v>
      </c>
      <c r="K5722" t="s">
        <v>26</v>
      </c>
      <c r="L5722">
        <v>8.7200000000000006</v>
      </c>
    </row>
    <row r="5723" spans="1:12" x14ac:dyDescent="0.3">
      <c r="A5723" t="s">
        <v>6671</v>
      </c>
      <c r="B5723">
        <v>14</v>
      </c>
      <c r="C5723">
        <v>11</v>
      </c>
      <c r="D5723">
        <v>2016</v>
      </c>
      <c r="E5723" t="s">
        <v>319</v>
      </c>
      <c r="F5723" t="s">
        <v>119</v>
      </c>
      <c r="G5723" t="s">
        <v>83</v>
      </c>
      <c r="H5723" t="s">
        <v>23</v>
      </c>
      <c r="I5723" t="s">
        <v>24</v>
      </c>
      <c r="J5723" t="s">
        <v>4076</v>
      </c>
      <c r="K5723" t="s">
        <v>41</v>
      </c>
      <c r="L5723">
        <v>91.176000000000002</v>
      </c>
    </row>
    <row r="5724" spans="1:12" x14ac:dyDescent="0.3">
      <c r="A5724" t="s">
        <v>6671</v>
      </c>
      <c r="B5724">
        <v>14</v>
      </c>
      <c r="C5724">
        <v>11</v>
      </c>
      <c r="D5724">
        <v>2016</v>
      </c>
      <c r="E5724" t="s">
        <v>319</v>
      </c>
      <c r="F5724" t="s">
        <v>119</v>
      </c>
      <c r="G5724" t="s">
        <v>83</v>
      </c>
      <c r="H5724" t="s">
        <v>23</v>
      </c>
      <c r="I5724" t="s">
        <v>24</v>
      </c>
      <c r="J5724" t="s">
        <v>3791</v>
      </c>
      <c r="K5724" t="s">
        <v>41</v>
      </c>
      <c r="L5724">
        <v>159.96799999999999</v>
      </c>
    </row>
    <row r="5725" spans="1:12" x14ac:dyDescent="0.3">
      <c r="A5725" t="s">
        <v>6672</v>
      </c>
      <c r="B5725">
        <v>26</v>
      </c>
      <c r="C5725">
        <v>9</v>
      </c>
      <c r="D5725">
        <v>2017</v>
      </c>
      <c r="E5725" t="s">
        <v>2401</v>
      </c>
      <c r="F5725" t="s">
        <v>30</v>
      </c>
      <c r="G5725" t="s">
        <v>392</v>
      </c>
      <c r="H5725" t="s">
        <v>23</v>
      </c>
      <c r="I5725" t="s">
        <v>24</v>
      </c>
      <c r="J5725" t="s">
        <v>2453</v>
      </c>
      <c r="K5725" t="s">
        <v>26</v>
      </c>
      <c r="L5725">
        <v>12.96</v>
      </c>
    </row>
    <row r="5726" spans="1:12" x14ac:dyDescent="0.3">
      <c r="A5726" t="s">
        <v>6673</v>
      </c>
      <c r="B5726">
        <v>22</v>
      </c>
      <c r="C5726">
        <v>9</v>
      </c>
      <c r="D5726">
        <v>2015</v>
      </c>
      <c r="E5726" t="s">
        <v>815</v>
      </c>
      <c r="F5726" t="s">
        <v>30</v>
      </c>
      <c r="G5726" t="s">
        <v>3189</v>
      </c>
      <c r="H5726" t="s">
        <v>23</v>
      </c>
      <c r="I5726" t="s">
        <v>61</v>
      </c>
      <c r="J5726" t="s">
        <v>2788</v>
      </c>
      <c r="K5726" t="s">
        <v>26</v>
      </c>
      <c r="L5726">
        <v>331.536</v>
      </c>
    </row>
    <row r="5727" spans="1:12" x14ac:dyDescent="0.3">
      <c r="A5727" t="s">
        <v>6674</v>
      </c>
      <c r="B5727">
        <v>25</v>
      </c>
      <c r="C5727">
        <v>9</v>
      </c>
      <c r="D5727">
        <v>2016</v>
      </c>
      <c r="E5727" t="s">
        <v>2992</v>
      </c>
      <c r="F5727" t="s">
        <v>119</v>
      </c>
      <c r="G5727" t="s">
        <v>684</v>
      </c>
      <c r="H5727" t="s">
        <v>23</v>
      </c>
      <c r="I5727" t="s">
        <v>90</v>
      </c>
      <c r="J5727" t="s">
        <v>4189</v>
      </c>
      <c r="K5727" t="s">
        <v>41</v>
      </c>
      <c r="L5727">
        <v>899.91</v>
      </c>
    </row>
    <row r="5728" spans="1:12" x14ac:dyDescent="0.3">
      <c r="A5728" t="s">
        <v>6675</v>
      </c>
      <c r="B5728">
        <v>4</v>
      </c>
      <c r="C5728">
        <v>5</v>
      </c>
      <c r="D5728">
        <v>2016</v>
      </c>
      <c r="E5728" t="s">
        <v>2499</v>
      </c>
      <c r="F5728" t="s">
        <v>30</v>
      </c>
      <c r="G5728" t="s">
        <v>5125</v>
      </c>
      <c r="H5728" t="s">
        <v>23</v>
      </c>
      <c r="I5728" t="s">
        <v>61</v>
      </c>
      <c r="J5728" t="s">
        <v>2910</v>
      </c>
      <c r="K5728" t="s">
        <v>41</v>
      </c>
      <c r="L5728">
        <v>946.34400000000005</v>
      </c>
    </row>
    <row r="5729" spans="1:12" x14ac:dyDescent="0.3">
      <c r="A5729" t="s">
        <v>6676</v>
      </c>
      <c r="B5729">
        <v>8</v>
      </c>
      <c r="C5729">
        <v>12</v>
      </c>
      <c r="D5729">
        <v>2018</v>
      </c>
      <c r="E5729" t="s">
        <v>719</v>
      </c>
      <c r="F5729" t="s">
        <v>30</v>
      </c>
      <c r="G5729" t="s">
        <v>1179</v>
      </c>
      <c r="H5729" t="s">
        <v>14</v>
      </c>
      <c r="I5729" t="s">
        <v>61</v>
      </c>
      <c r="J5729" t="s">
        <v>3293</v>
      </c>
      <c r="K5729" t="s">
        <v>41</v>
      </c>
      <c r="L5729">
        <v>178.11</v>
      </c>
    </row>
    <row r="5730" spans="1:12" x14ac:dyDescent="0.3">
      <c r="A5730" t="s">
        <v>6676</v>
      </c>
      <c r="B5730">
        <v>8</v>
      </c>
      <c r="C5730">
        <v>12</v>
      </c>
      <c r="D5730">
        <v>2018</v>
      </c>
      <c r="E5730" t="s">
        <v>719</v>
      </c>
      <c r="F5730" t="s">
        <v>30</v>
      </c>
      <c r="G5730" t="s">
        <v>1179</v>
      </c>
      <c r="H5730" t="s">
        <v>14</v>
      </c>
      <c r="I5730" t="s">
        <v>61</v>
      </c>
      <c r="J5730" t="s">
        <v>2859</v>
      </c>
      <c r="K5730" t="s">
        <v>26</v>
      </c>
      <c r="L5730">
        <v>1089.75</v>
      </c>
    </row>
    <row r="5731" spans="1:12" x14ac:dyDescent="0.3">
      <c r="A5731" t="s">
        <v>6676</v>
      </c>
      <c r="B5731">
        <v>8</v>
      </c>
      <c r="C5731">
        <v>12</v>
      </c>
      <c r="D5731">
        <v>2018</v>
      </c>
      <c r="E5731" t="s">
        <v>719</v>
      </c>
      <c r="F5731" t="s">
        <v>30</v>
      </c>
      <c r="G5731" t="s">
        <v>1179</v>
      </c>
      <c r="H5731" t="s">
        <v>14</v>
      </c>
      <c r="I5731" t="s">
        <v>61</v>
      </c>
      <c r="J5731" t="s">
        <v>1656</v>
      </c>
      <c r="K5731" t="s">
        <v>26</v>
      </c>
      <c r="L5731">
        <v>61.06</v>
      </c>
    </row>
    <row r="5732" spans="1:12" x14ac:dyDescent="0.3">
      <c r="A5732" t="s">
        <v>6676</v>
      </c>
      <c r="B5732">
        <v>8</v>
      </c>
      <c r="C5732">
        <v>12</v>
      </c>
      <c r="D5732">
        <v>2018</v>
      </c>
      <c r="E5732" t="s">
        <v>719</v>
      </c>
      <c r="F5732" t="s">
        <v>30</v>
      </c>
      <c r="G5732" t="s">
        <v>1179</v>
      </c>
      <c r="H5732" t="s">
        <v>14</v>
      </c>
      <c r="I5732" t="s">
        <v>61</v>
      </c>
      <c r="J5732" t="s">
        <v>3413</v>
      </c>
      <c r="K5732" t="s">
        <v>17</v>
      </c>
      <c r="L5732">
        <v>459.92</v>
      </c>
    </row>
    <row r="5733" spans="1:12" x14ac:dyDescent="0.3">
      <c r="A5733" t="s">
        <v>6676</v>
      </c>
      <c r="B5733">
        <v>8</v>
      </c>
      <c r="C5733">
        <v>12</v>
      </c>
      <c r="D5733">
        <v>2018</v>
      </c>
      <c r="E5733" t="s">
        <v>719</v>
      </c>
      <c r="F5733" t="s">
        <v>30</v>
      </c>
      <c r="G5733" t="s">
        <v>1179</v>
      </c>
      <c r="H5733" t="s">
        <v>14</v>
      </c>
      <c r="I5733" t="s">
        <v>61</v>
      </c>
      <c r="J5733" t="s">
        <v>909</v>
      </c>
      <c r="K5733" t="s">
        <v>26</v>
      </c>
      <c r="L5733">
        <v>27.52</v>
      </c>
    </row>
    <row r="5734" spans="1:12" x14ac:dyDescent="0.3">
      <c r="A5734" t="s">
        <v>6677</v>
      </c>
      <c r="B5734">
        <v>29</v>
      </c>
      <c r="C5734">
        <v>6</v>
      </c>
      <c r="D5734">
        <v>2018</v>
      </c>
      <c r="E5734" t="s">
        <v>2042</v>
      </c>
      <c r="F5734" t="s">
        <v>119</v>
      </c>
      <c r="G5734" t="s">
        <v>684</v>
      </c>
      <c r="H5734" t="s">
        <v>23</v>
      </c>
      <c r="I5734" t="s">
        <v>90</v>
      </c>
      <c r="J5734" t="s">
        <v>5071</v>
      </c>
      <c r="K5734" t="s">
        <v>17</v>
      </c>
      <c r="L5734">
        <v>638.82000000000005</v>
      </c>
    </row>
    <row r="5735" spans="1:12" x14ac:dyDescent="0.3">
      <c r="A5735" t="s">
        <v>6677</v>
      </c>
      <c r="B5735">
        <v>29</v>
      </c>
      <c r="C5735">
        <v>6</v>
      </c>
      <c r="D5735">
        <v>2018</v>
      </c>
      <c r="E5735" t="s">
        <v>2042</v>
      </c>
      <c r="F5735" t="s">
        <v>119</v>
      </c>
      <c r="G5735" t="s">
        <v>684</v>
      </c>
      <c r="H5735" t="s">
        <v>23</v>
      </c>
      <c r="I5735" t="s">
        <v>90</v>
      </c>
      <c r="J5735" t="s">
        <v>1971</v>
      </c>
      <c r="K5735" t="s">
        <v>26</v>
      </c>
      <c r="L5735">
        <v>30.69</v>
      </c>
    </row>
    <row r="5736" spans="1:12" x14ac:dyDescent="0.3">
      <c r="A5736" t="s">
        <v>6677</v>
      </c>
      <c r="B5736">
        <v>29</v>
      </c>
      <c r="C5736">
        <v>6</v>
      </c>
      <c r="D5736">
        <v>2018</v>
      </c>
      <c r="E5736" t="s">
        <v>2042</v>
      </c>
      <c r="F5736" t="s">
        <v>119</v>
      </c>
      <c r="G5736" t="s">
        <v>684</v>
      </c>
      <c r="H5736" t="s">
        <v>23</v>
      </c>
      <c r="I5736" t="s">
        <v>90</v>
      </c>
      <c r="J5736" t="s">
        <v>2907</v>
      </c>
      <c r="K5736" t="s">
        <v>17</v>
      </c>
      <c r="L5736">
        <v>25.16</v>
      </c>
    </row>
    <row r="5737" spans="1:12" x14ac:dyDescent="0.3">
      <c r="A5737" t="s">
        <v>6678</v>
      </c>
      <c r="B5737">
        <v>29</v>
      </c>
      <c r="C5737">
        <v>6</v>
      </c>
      <c r="D5737">
        <v>2015</v>
      </c>
      <c r="E5737" t="s">
        <v>4889</v>
      </c>
      <c r="F5737" t="s">
        <v>30</v>
      </c>
      <c r="G5737" t="s">
        <v>4034</v>
      </c>
      <c r="H5737" t="s">
        <v>14</v>
      </c>
      <c r="I5737" t="s">
        <v>90</v>
      </c>
      <c r="J5737" t="s">
        <v>4721</v>
      </c>
      <c r="K5737" t="s">
        <v>26</v>
      </c>
      <c r="L5737">
        <v>13.92</v>
      </c>
    </row>
    <row r="5738" spans="1:12" x14ac:dyDescent="0.3">
      <c r="A5738" t="s">
        <v>6679</v>
      </c>
      <c r="B5738">
        <v>20</v>
      </c>
      <c r="C5738">
        <v>1</v>
      </c>
      <c r="D5738">
        <v>2015</v>
      </c>
      <c r="E5738" t="s">
        <v>6680</v>
      </c>
      <c r="F5738" t="s">
        <v>30</v>
      </c>
      <c r="G5738" t="s">
        <v>4010</v>
      </c>
      <c r="H5738" t="s">
        <v>14</v>
      </c>
      <c r="I5738" t="s">
        <v>24</v>
      </c>
      <c r="J5738" t="s">
        <v>1041</v>
      </c>
      <c r="K5738" t="s">
        <v>26</v>
      </c>
      <c r="L5738">
        <v>19.36</v>
      </c>
    </row>
    <row r="5739" spans="1:12" x14ac:dyDescent="0.3">
      <c r="A5739" t="s">
        <v>6679</v>
      </c>
      <c r="B5739">
        <v>20</v>
      </c>
      <c r="C5739">
        <v>1</v>
      </c>
      <c r="D5739">
        <v>2015</v>
      </c>
      <c r="E5739" t="s">
        <v>6680</v>
      </c>
      <c r="F5739" t="s">
        <v>30</v>
      </c>
      <c r="G5739" t="s">
        <v>4010</v>
      </c>
      <c r="H5739" t="s">
        <v>14</v>
      </c>
      <c r="I5739" t="s">
        <v>24</v>
      </c>
      <c r="J5739" t="s">
        <v>237</v>
      </c>
      <c r="K5739" t="s">
        <v>17</v>
      </c>
      <c r="L5739">
        <v>19.3</v>
      </c>
    </row>
    <row r="5740" spans="1:12" x14ac:dyDescent="0.3">
      <c r="A5740" t="s">
        <v>6681</v>
      </c>
      <c r="B5740">
        <v>31</v>
      </c>
      <c r="C5740">
        <v>12</v>
      </c>
      <c r="D5740">
        <v>2017</v>
      </c>
      <c r="E5740" t="s">
        <v>1953</v>
      </c>
      <c r="F5740" t="s">
        <v>30</v>
      </c>
      <c r="G5740" t="s">
        <v>4708</v>
      </c>
      <c r="H5740" t="s">
        <v>14</v>
      </c>
      <c r="I5740" t="s">
        <v>24</v>
      </c>
      <c r="J5740" t="s">
        <v>4424</v>
      </c>
      <c r="K5740" t="s">
        <v>26</v>
      </c>
      <c r="L5740">
        <v>38.375999999999998</v>
      </c>
    </row>
    <row r="5741" spans="1:12" x14ac:dyDescent="0.3">
      <c r="A5741" t="s">
        <v>6682</v>
      </c>
      <c r="B5741">
        <v>28</v>
      </c>
      <c r="C5741">
        <v>3</v>
      </c>
      <c r="D5741">
        <v>2018</v>
      </c>
      <c r="E5741" t="s">
        <v>1169</v>
      </c>
      <c r="F5741" t="s">
        <v>119</v>
      </c>
      <c r="G5741" t="s">
        <v>5093</v>
      </c>
      <c r="H5741" t="s">
        <v>23</v>
      </c>
      <c r="I5741" t="s">
        <v>24</v>
      </c>
      <c r="J5741" t="s">
        <v>5696</v>
      </c>
      <c r="K5741" t="s">
        <v>26</v>
      </c>
      <c r="L5741">
        <v>12.96</v>
      </c>
    </row>
    <row r="5742" spans="1:12" x14ac:dyDescent="0.3">
      <c r="A5742" t="s">
        <v>6682</v>
      </c>
      <c r="B5742">
        <v>28</v>
      </c>
      <c r="C5742">
        <v>3</v>
      </c>
      <c r="D5742">
        <v>2018</v>
      </c>
      <c r="E5742" t="s">
        <v>1169</v>
      </c>
      <c r="F5742" t="s">
        <v>119</v>
      </c>
      <c r="G5742" t="s">
        <v>5093</v>
      </c>
      <c r="H5742" t="s">
        <v>23</v>
      </c>
      <c r="I5742" t="s">
        <v>24</v>
      </c>
      <c r="J5742" t="s">
        <v>2203</v>
      </c>
      <c r="K5742" t="s">
        <v>17</v>
      </c>
      <c r="L5742">
        <v>26.48</v>
      </c>
    </row>
    <row r="5743" spans="1:12" x14ac:dyDescent="0.3">
      <c r="A5743" t="s">
        <v>6682</v>
      </c>
      <c r="B5743">
        <v>28</v>
      </c>
      <c r="C5743">
        <v>3</v>
      </c>
      <c r="D5743">
        <v>2018</v>
      </c>
      <c r="E5743" t="s">
        <v>1169</v>
      </c>
      <c r="F5743" t="s">
        <v>119</v>
      </c>
      <c r="G5743" t="s">
        <v>5093</v>
      </c>
      <c r="H5743" t="s">
        <v>23</v>
      </c>
      <c r="I5743" t="s">
        <v>24</v>
      </c>
      <c r="J5743" t="s">
        <v>3313</v>
      </c>
      <c r="K5743" t="s">
        <v>41</v>
      </c>
      <c r="L5743">
        <v>532.72</v>
      </c>
    </row>
    <row r="5744" spans="1:12" x14ac:dyDescent="0.3">
      <c r="A5744" t="s">
        <v>6682</v>
      </c>
      <c r="B5744">
        <v>28</v>
      </c>
      <c r="C5744">
        <v>3</v>
      </c>
      <c r="D5744">
        <v>2018</v>
      </c>
      <c r="E5744" t="s">
        <v>1169</v>
      </c>
      <c r="F5744" t="s">
        <v>119</v>
      </c>
      <c r="G5744" t="s">
        <v>5093</v>
      </c>
      <c r="H5744" t="s">
        <v>23</v>
      </c>
      <c r="I5744" t="s">
        <v>24</v>
      </c>
      <c r="J5744" t="s">
        <v>1895</v>
      </c>
      <c r="K5744" t="s">
        <v>26</v>
      </c>
      <c r="L5744">
        <v>26.72</v>
      </c>
    </row>
    <row r="5745" spans="1:12" x14ac:dyDescent="0.3">
      <c r="A5745" t="s">
        <v>6682</v>
      </c>
      <c r="B5745">
        <v>28</v>
      </c>
      <c r="C5745">
        <v>3</v>
      </c>
      <c r="D5745">
        <v>2018</v>
      </c>
      <c r="E5745" t="s">
        <v>1169</v>
      </c>
      <c r="F5745" t="s">
        <v>119</v>
      </c>
      <c r="G5745" t="s">
        <v>5093</v>
      </c>
      <c r="H5745" t="s">
        <v>23</v>
      </c>
      <c r="I5745" t="s">
        <v>24</v>
      </c>
      <c r="J5745" t="s">
        <v>1650</v>
      </c>
      <c r="K5745" t="s">
        <v>26</v>
      </c>
      <c r="L5745">
        <v>20.04</v>
      </c>
    </row>
    <row r="5746" spans="1:12" x14ac:dyDescent="0.3">
      <c r="A5746" t="s">
        <v>6682</v>
      </c>
      <c r="B5746">
        <v>28</v>
      </c>
      <c r="C5746">
        <v>3</v>
      </c>
      <c r="D5746">
        <v>2018</v>
      </c>
      <c r="E5746" t="s">
        <v>1169</v>
      </c>
      <c r="F5746" t="s">
        <v>119</v>
      </c>
      <c r="G5746" t="s">
        <v>5093</v>
      </c>
      <c r="H5746" t="s">
        <v>23</v>
      </c>
      <c r="I5746" t="s">
        <v>24</v>
      </c>
      <c r="J5746" t="s">
        <v>1180</v>
      </c>
      <c r="K5746" t="s">
        <v>26</v>
      </c>
      <c r="L5746">
        <v>795.48</v>
      </c>
    </row>
    <row r="5747" spans="1:12" x14ac:dyDescent="0.3">
      <c r="A5747" t="s">
        <v>6682</v>
      </c>
      <c r="B5747">
        <v>28</v>
      </c>
      <c r="C5747">
        <v>3</v>
      </c>
      <c r="D5747">
        <v>2018</v>
      </c>
      <c r="E5747" t="s">
        <v>1169</v>
      </c>
      <c r="F5747" t="s">
        <v>119</v>
      </c>
      <c r="G5747" t="s">
        <v>5093</v>
      </c>
      <c r="H5747" t="s">
        <v>23</v>
      </c>
      <c r="I5747" t="s">
        <v>24</v>
      </c>
      <c r="J5747" t="s">
        <v>4402</v>
      </c>
      <c r="K5747" t="s">
        <v>17</v>
      </c>
      <c r="L5747">
        <v>21.56</v>
      </c>
    </row>
    <row r="5748" spans="1:12" x14ac:dyDescent="0.3">
      <c r="A5748" t="s">
        <v>6683</v>
      </c>
      <c r="B5748">
        <v>8</v>
      </c>
      <c r="C5748">
        <v>12</v>
      </c>
      <c r="D5748">
        <v>2017</v>
      </c>
      <c r="E5748" t="s">
        <v>2713</v>
      </c>
      <c r="F5748" t="s">
        <v>30</v>
      </c>
      <c r="G5748" t="s">
        <v>160</v>
      </c>
      <c r="H5748" t="s">
        <v>14</v>
      </c>
      <c r="I5748" t="s">
        <v>15</v>
      </c>
      <c r="J5748" t="s">
        <v>1406</v>
      </c>
      <c r="K5748" t="s">
        <v>41</v>
      </c>
      <c r="L5748">
        <v>249.584</v>
      </c>
    </row>
    <row r="5749" spans="1:12" x14ac:dyDescent="0.3">
      <c r="A5749" t="s">
        <v>6683</v>
      </c>
      <c r="B5749">
        <v>8</v>
      </c>
      <c r="C5749">
        <v>12</v>
      </c>
      <c r="D5749">
        <v>2017</v>
      </c>
      <c r="E5749" t="s">
        <v>2713</v>
      </c>
      <c r="F5749" t="s">
        <v>30</v>
      </c>
      <c r="G5749" t="s">
        <v>160</v>
      </c>
      <c r="H5749" t="s">
        <v>14</v>
      </c>
      <c r="I5749" t="s">
        <v>15</v>
      </c>
      <c r="J5749" t="s">
        <v>2112</v>
      </c>
      <c r="K5749" t="s">
        <v>41</v>
      </c>
      <c r="L5749">
        <v>68.111999999999995</v>
      </c>
    </row>
    <row r="5750" spans="1:12" x14ac:dyDescent="0.3">
      <c r="A5750" t="s">
        <v>6683</v>
      </c>
      <c r="B5750">
        <v>8</v>
      </c>
      <c r="C5750">
        <v>12</v>
      </c>
      <c r="D5750">
        <v>2017</v>
      </c>
      <c r="E5750" t="s">
        <v>2713</v>
      </c>
      <c r="F5750" t="s">
        <v>30</v>
      </c>
      <c r="G5750" t="s">
        <v>160</v>
      </c>
      <c r="H5750" t="s">
        <v>14</v>
      </c>
      <c r="I5750" t="s">
        <v>15</v>
      </c>
      <c r="J5750" t="s">
        <v>6000</v>
      </c>
      <c r="K5750" t="s">
        <v>41</v>
      </c>
      <c r="L5750">
        <v>16.559999999999999</v>
      </c>
    </row>
    <row r="5751" spans="1:12" x14ac:dyDescent="0.3">
      <c r="A5751" t="s">
        <v>6684</v>
      </c>
      <c r="B5751">
        <v>18</v>
      </c>
      <c r="C5751">
        <v>11</v>
      </c>
      <c r="D5751">
        <v>2018</v>
      </c>
      <c r="E5751" t="s">
        <v>1359</v>
      </c>
      <c r="F5751" t="s">
        <v>30</v>
      </c>
      <c r="G5751" t="s">
        <v>357</v>
      </c>
      <c r="H5751" t="s">
        <v>14</v>
      </c>
      <c r="I5751" t="s">
        <v>90</v>
      </c>
      <c r="J5751" t="s">
        <v>3855</v>
      </c>
      <c r="K5751" t="s">
        <v>41</v>
      </c>
      <c r="L5751">
        <v>74.95</v>
      </c>
    </row>
    <row r="5752" spans="1:12" x14ac:dyDescent="0.3">
      <c r="A5752" t="s">
        <v>6685</v>
      </c>
      <c r="B5752">
        <v>30</v>
      </c>
      <c r="C5752">
        <v>5</v>
      </c>
      <c r="D5752">
        <v>2015</v>
      </c>
      <c r="E5752" t="s">
        <v>5982</v>
      </c>
      <c r="F5752" t="s">
        <v>30</v>
      </c>
      <c r="G5752" t="s">
        <v>6225</v>
      </c>
      <c r="H5752" t="s">
        <v>14</v>
      </c>
      <c r="I5752" t="s">
        <v>61</v>
      </c>
      <c r="J5752" t="s">
        <v>44</v>
      </c>
      <c r="K5752" t="s">
        <v>17</v>
      </c>
      <c r="L5752">
        <v>355.45499999999998</v>
      </c>
    </row>
    <row r="5753" spans="1:12" x14ac:dyDescent="0.3">
      <c r="A5753" t="s">
        <v>6686</v>
      </c>
      <c r="B5753">
        <v>22</v>
      </c>
      <c r="C5753">
        <v>1</v>
      </c>
      <c r="D5753">
        <v>2017</v>
      </c>
      <c r="E5753" t="s">
        <v>716</v>
      </c>
      <c r="F5753" t="s">
        <v>30</v>
      </c>
      <c r="G5753" t="s">
        <v>1405</v>
      </c>
      <c r="H5753" t="s">
        <v>14</v>
      </c>
      <c r="I5753" t="s">
        <v>24</v>
      </c>
      <c r="J5753" t="s">
        <v>6687</v>
      </c>
      <c r="K5753" t="s">
        <v>26</v>
      </c>
      <c r="L5753">
        <v>44.4</v>
      </c>
    </row>
    <row r="5754" spans="1:12" x14ac:dyDescent="0.3">
      <c r="A5754" t="s">
        <v>6686</v>
      </c>
      <c r="B5754">
        <v>22</v>
      </c>
      <c r="C5754">
        <v>1</v>
      </c>
      <c r="D5754">
        <v>2017</v>
      </c>
      <c r="E5754" t="s">
        <v>716</v>
      </c>
      <c r="F5754" t="s">
        <v>30</v>
      </c>
      <c r="G5754" t="s">
        <v>1405</v>
      </c>
      <c r="H5754" t="s">
        <v>14</v>
      </c>
      <c r="I5754" t="s">
        <v>24</v>
      </c>
      <c r="J5754" t="s">
        <v>1785</v>
      </c>
      <c r="K5754" t="s">
        <v>26</v>
      </c>
      <c r="L5754">
        <v>20.65</v>
      </c>
    </row>
    <row r="5755" spans="1:12" x14ac:dyDescent="0.3">
      <c r="A5755" t="s">
        <v>6688</v>
      </c>
      <c r="B5755">
        <v>3</v>
      </c>
      <c r="C5755">
        <v>2</v>
      </c>
      <c r="D5755">
        <v>2017</v>
      </c>
      <c r="E5755" t="s">
        <v>6689</v>
      </c>
      <c r="F5755" t="s">
        <v>30</v>
      </c>
      <c r="G5755" t="s">
        <v>5067</v>
      </c>
      <c r="H5755" t="s">
        <v>14</v>
      </c>
      <c r="I5755" t="s">
        <v>15</v>
      </c>
      <c r="J5755" t="s">
        <v>1077</v>
      </c>
      <c r="K5755" t="s">
        <v>17</v>
      </c>
      <c r="L5755">
        <v>866.4</v>
      </c>
    </row>
    <row r="5756" spans="1:12" x14ac:dyDescent="0.3">
      <c r="A5756" t="s">
        <v>6690</v>
      </c>
      <c r="B5756">
        <v>29</v>
      </c>
      <c r="C5756">
        <v>3</v>
      </c>
      <c r="D5756">
        <v>2016</v>
      </c>
      <c r="E5756" t="s">
        <v>6691</v>
      </c>
      <c r="F5756" t="s">
        <v>12</v>
      </c>
      <c r="G5756" t="s">
        <v>1473</v>
      </c>
      <c r="H5756" t="s">
        <v>14</v>
      </c>
      <c r="I5756" t="s">
        <v>15</v>
      </c>
      <c r="J5756" t="s">
        <v>923</v>
      </c>
      <c r="K5756" t="s">
        <v>26</v>
      </c>
      <c r="L5756">
        <v>5.56</v>
      </c>
    </row>
    <row r="5757" spans="1:12" x14ac:dyDescent="0.3">
      <c r="A5757" t="s">
        <v>6692</v>
      </c>
      <c r="B5757">
        <v>14</v>
      </c>
      <c r="C5757">
        <v>10</v>
      </c>
      <c r="D5757">
        <v>2015</v>
      </c>
      <c r="E5757" t="s">
        <v>3703</v>
      </c>
      <c r="F5757" t="s">
        <v>30</v>
      </c>
      <c r="G5757" t="s">
        <v>4434</v>
      </c>
      <c r="H5757" t="s">
        <v>14</v>
      </c>
      <c r="I5757" t="s">
        <v>61</v>
      </c>
      <c r="J5757" t="s">
        <v>5948</v>
      </c>
      <c r="K5757" t="s">
        <v>26</v>
      </c>
      <c r="L5757">
        <v>3.16</v>
      </c>
    </row>
    <row r="5758" spans="1:12" x14ac:dyDescent="0.3">
      <c r="A5758" t="s">
        <v>6692</v>
      </c>
      <c r="B5758">
        <v>14</v>
      </c>
      <c r="C5758">
        <v>10</v>
      </c>
      <c r="D5758">
        <v>2015</v>
      </c>
      <c r="E5758" t="s">
        <v>3703</v>
      </c>
      <c r="F5758" t="s">
        <v>30</v>
      </c>
      <c r="G5758" t="s">
        <v>4434</v>
      </c>
      <c r="H5758" t="s">
        <v>14</v>
      </c>
      <c r="I5758" t="s">
        <v>61</v>
      </c>
      <c r="J5758" t="s">
        <v>1766</v>
      </c>
      <c r="K5758" t="s">
        <v>41</v>
      </c>
      <c r="L5758">
        <v>1999.96</v>
      </c>
    </row>
    <row r="5759" spans="1:12" x14ac:dyDescent="0.3">
      <c r="A5759" t="s">
        <v>6693</v>
      </c>
      <c r="B5759">
        <v>11</v>
      </c>
      <c r="C5759">
        <v>8</v>
      </c>
      <c r="D5759">
        <v>2016</v>
      </c>
      <c r="E5759" t="s">
        <v>628</v>
      </c>
      <c r="F5759" t="s">
        <v>30</v>
      </c>
      <c r="G5759" t="s">
        <v>6694</v>
      </c>
      <c r="H5759" t="s">
        <v>14</v>
      </c>
      <c r="I5759" t="s">
        <v>15</v>
      </c>
      <c r="J5759" t="s">
        <v>2997</v>
      </c>
      <c r="K5759" t="s">
        <v>17</v>
      </c>
      <c r="L5759">
        <v>46.152000000000001</v>
      </c>
    </row>
    <row r="5760" spans="1:12" x14ac:dyDescent="0.3">
      <c r="A5760" t="s">
        <v>6695</v>
      </c>
      <c r="B5760">
        <v>22</v>
      </c>
      <c r="C5760">
        <v>11</v>
      </c>
      <c r="D5760">
        <v>2016</v>
      </c>
      <c r="E5760" t="s">
        <v>509</v>
      </c>
      <c r="F5760" t="s">
        <v>119</v>
      </c>
      <c r="G5760" t="s">
        <v>37</v>
      </c>
      <c r="H5760" t="s">
        <v>14</v>
      </c>
      <c r="I5760" t="s">
        <v>15</v>
      </c>
      <c r="J5760" t="s">
        <v>6445</v>
      </c>
      <c r="K5760" t="s">
        <v>41</v>
      </c>
      <c r="L5760">
        <v>32.984999999999999</v>
      </c>
    </row>
    <row r="5761" spans="1:12" x14ac:dyDescent="0.3">
      <c r="A5761" t="s">
        <v>6696</v>
      </c>
      <c r="B5761">
        <v>30</v>
      </c>
      <c r="C5761">
        <v>12</v>
      </c>
      <c r="D5761">
        <v>2017</v>
      </c>
      <c r="E5761" t="s">
        <v>2924</v>
      </c>
      <c r="F5761" t="s">
        <v>930</v>
      </c>
      <c r="G5761" t="s">
        <v>4536</v>
      </c>
      <c r="H5761" t="s">
        <v>60</v>
      </c>
      <c r="I5761" t="s">
        <v>24</v>
      </c>
      <c r="J5761" t="s">
        <v>2291</v>
      </c>
      <c r="K5761" t="s">
        <v>26</v>
      </c>
      <c r="L5761">
        <v>481.32</v>
      </c>
    </row>
    <row r="5762" spans="1:12" x14ac:dyDescent="0.3">
      <c r="A5762" t="s">
        <v>6696</v>
      </c>
      <c r="B5762">
        <v>30</v>
      </c>
      <c r="C5762">
        <v>12</v>
      </c>
      <c r="D5762">
        <v>2017</v>
      </c>
      <c r="E5762" t="s">
        <v>2924</v>
      </c>
      <c r="F5762" t="s">
        <v>930</v>
      </c>
      <c r="G5762" t="s">
        <v>4536</v>
      </c>
      <c r="H5762" t="s">
        <v>60</v>
      </c>
      <c r="I5762" t="s">
        <v>24</v>
      </c>
      <c r="J5762" t="s">
        <v>1174</v>
      </c>
      <c r="K5762" t="s">
        <v>26</v>
      </c>
      <c r="L5762">
        <v>6.3840000000000003</v>
      </c>
    </row>
    <row r="5763" spans="1:12" x14ac:dyDescent="0.3">
      <c r="A5763" t="s">
        <v>6697</v>
      </c>
      <c r="B5763">
        <v>12</v>
      </c>
      <c r="C5763">
        <v>8</v>
      </c>
      <c r="D5763">
        <v>2018</v>
      </c>
      <c r="E5763" t="s">
        <v>3922</v>
      </c>
      <c r="F5763" t="s">
        <v>119</v>
      </c>
      <c r="G5763" t="s">
        <v>3994</v>
      </c>
      <c r="H5763" t="s">
        <v>14</v>
      </c>
      <c r="I5763" t="s">
        <v>24</v>
      </c>
      <c r="J5763" t="s">
        <v>3367</v>
      </c>
      <c r="K5763" t="s">
        <v>26</v>
      </c>
      <c r="L5763">
        <v>542.94000000000005</v>
      </c>
    </row>
    <row r="5764" spans="1:12" x14ac:dyDescent="0.3">
      <c r="A5764" t="s">
        <v>6697</v>
      </c>
      <c r="B5764">
        <v>12</v>
      </c>
      <c r="C5764">
        <v>8</v>
      </c>
      <c r="D5764">
        <v>2018</v>
      </c>
      <c r="E5764" t="s">
        <v>3922</v>
      </c>
      <c r="F5764" t="s">
        <v>119</v>
      </c>
      <c r="G5764" t="s">
        <v>3994</v>
      </c>
      <c r="H5764" t="s">
        <v>14</v>
      </c>
      <c r="I5764" t="s">
        <v>24</v>
      </c>
      <c r="J5764" t="s">
        <v>2975</v>
      </c>
      <c r="K5764" t="s">
        <v>17</v>
      </c>
      <c r="L5764">
        <v>54.92</v>
      </c>
    </row>
    <row r="5765" spans="1:12" x14ac:dyDescent="0.3">
      <c r="A5765" t="s">
        <v>6698</v>
      </c>
      <c r="B5765">
        <v>3</v>
      </c>
      <c r="C5765">
        <v>11</v>
      </c>
      <c r="D5765">
        <v>2016</v>
      </c>
      <c r="E5765" t="s">
        <v>3511</v>
      </c>
      <c r="F5765" t="s">
        <v>119</v>
      </c>
      <c r="G5765" t="s">
        <v>567</v>
      </c>
      <c r="H5765" t="s">
        <v>23</v>
      </c>
      <c r="I5765" t="s">
        <v>90</v>
      </c>
      <c r="J5765" t="s">
        <v>5337</v>
      </c>
      <c r="K5765" t="s">
        <v>17</v>
      </c>
      <c r="L5765">
        <v>1448.82</v>
      </c>
    </row>
    <row r="5766" spans="1:12" x14ac:dyDescent="0.3">
      <c r="A5766" t="s">
        <v>6699</v>
      </c>
      <c r="B5766">
        <v>10</v>
      </c>
      <c r="C5766">
        <v>9</v>
      </c>
      <c r="D5766">
        <v>2016</v>
      </c>
      <c r="E5766" t="s">
        <v>423</v>
      </c>
      <c r="F5766" t="s">
        <v>12</v>
      </c>
      <c r="G5766" t="s">
        <v>2748</v>
      </c>
      <c r="H5766" t="s">
        <v>14</v>
      </c>
      <c r="I5766" t="s">
        <v>24</v>
      </c>
      <c r="J5766" t="s">
        <v>6603</v>
      </c>
      <c r="K5766" t="s">
        <v>26</v>
      </c>
      <c r="L5766">
        <v>353.88</v>
      </c>
    </row>
    <row r="5767" spans="1:12" x14ac:dyDescent="0.3">
      <c r="A5767" t="s">
        <v>6700</v>
      </c>
      <c r="B5767">
        <v>8</v>
      </c>
      <c r="C5767">
        <v>11</v>
      </c>
      <c r="D5767">
        <v>2015</v>
      </c>
      <c r="E5767" t="s">
        <v>2221</v>
      </c>
      <c r="F5767" t="s">
        <v>30</v>
      </c>
      <c r="G5767" t="s">
        <v>95</v>
      </c>
      <c r="H5767" t="s">
        <v>14</v>
      </c>
      <c r="I5767" t="s">
        <v>24</v>
      </c>
      <c r="J5767" t="s">
        <v>2569</v>
      </c>
      <c r="K5767" t="s">
        <v>41</v>
      </c>
      <c r="L5767">
        <v>333.57600000000002</v>
      </c>
    </row>
    <row r="5768" spans="1:12" x14ac:dyDescent="0.3">
      <c r="A5768" t="s">
        <v>6701</v>
      </c>
      <c r="B5768">
        <v>8</v>
      </c>
      <c r="C5768">
        <v>10</v>
      </c>
      <c r="D5768">
        <v>2017</v>
      </c>
      <c r="E5768" t="s">
        <v>3913</v>
      </c>
      <c r="F5768" t="s">
        <v>30</v>
      </c>
      <c r="G5768" t="s">
        <v>2030</v>
      </c>
      <c r="H5768" t="s">
        <v>60</v>
      </c>
      <c r="I5768" t="s">
        <v>61</v>
      </c>
      <c r="J5768" t="s">
        <v>4242</v>
      </c>
      <c r="K5768" t="s">
        <v>26</v>
      </c>
      <c r="L5768">
        <v>60.143999999999998</v>
      </c>
    </row>
    <row r="5769" spans="1:12" x14ac:dyDescent="0.3">
      <c r="A5769" t="s">
        <v>6702</v>
      </c>
      <c r="B5769">
        <v>8</v>
      </c>
      <c r="C5769">
        <v>9</v>
      </c>
      <c r="D5769">
        <v>2018</v>
      </c>
      <c r="E5769" t="s">
        <v>1370</v>
      </c>
      <c r="F5769" t="s">
        <v>12</v>
      </c>
      <c r="G5769" t="s">
        <v>6153</v>
      </c>
      <c r="H5769" t="s">
        <v>23</v>
      </c>
      <c r="I5769" t="s">
        <v>61</v>
      </c>
      <c r="J5769" t="s">
        <v>2743</v>
      </c>
      <c r="K5769" t="s">
        <v>41</v>
      </c>
      <c r="L5769">
        <v>85.2</v>
      </c>
    </row>
    <row r="5770" spans="1:12" x14ac:dyDescent="0.3">
      <c r="A5770" t="s">
        <v>6703</v>
      </c>
      <c r="B5770">
        <v>25</v>
      </c>
      <c r="C5770">
        <v>2</v>
      </c>
      <c r="D5770">
        <v>2016</v>
      </c>
      <c r="E5770" t="s">
        <v>5133</v>
      </c>
      <c r="F5770" t="s">
        <v>30</v>
      </c>
      <c r="G5770" t="s">
        <v>1747</v>
      </c>
      <c r="H5770" t="s">
        <v>14</v>
      </c>
      <c r="I5770" t="s">
        <v>90</v>
      </c>
      <c r="J5770" t="s">
        <v>3148</v>
      </c>
      <c r="K5770" t="s">
        <v>26</v>
      </c>
      <c r="L5770">
        <v>3.15</v>
      </c>
    </row>
    <row r="5771" spans="1:12" x14ac:dyDescent="0.3">
      <c r="A5771" t="s">
        <v>6703</v>
      </c>
      <c r="B5771">
        <v>25</v>
      </c>
      <c r="C5771">
        <v>2</v>
      </c>
      <c r="D5771">
        <v>2016</v>
      </c>
      <c r="E5771" t="s">
        <v>5133</v>
      </c>
      <c r="F5771" t="s">
        <v>30</v>
      </c>
      <c r="G5771" t="s">
        <v>1747</v>
      </c>
      <c r="H5771" t="s">
        <v>14</v>
      </c>
      <c r="I5771" t="s">
        <v>90</v>
      </c>
      <c r="J5771" t="s">
        <v>394</v>
      </c>
      <c r="K5771" t="s">
        <v>26</v>
      </c>
      <c r="L5771">
        <v>22.72</v>
      </c>
    </row>
    <row r="5772" spans="1:12" x14ac:dyDescent="0.3">
      <c r="A5772" t="s">
        <v>6704</v>
      </c>
      <c r="B5772">
        <v>24</v>
      </c>
      <c r="C5772">
        <v>9</v>
      </c>
      <c r="D5772">
        <v>2016</v>
      </c>
      <c r="E5772" t="s">
        <v>749</v>
      </c>
      <c r="F5772" t="s">
        <v>30</v>
      </c>
      <c r="G5772" t="s">
        <v>2943</v>
      </c>
      <c r="H5772" t="s">
        <v>23</v>
      </c>
      <c r="I5772" t="s">
        <v>24</v>
      </c>
      <c r="J5772" t="s">
        <v>1500</v>
      </c>
      <c r="K5772" t="s">
        <v>17</v>
      </c>
      <c r="L5772">
        <v>14.91</v>
      </c>
    </row>
    <row r="5773" spans="1:12" x14ac:dyDescent="0.3">
      <c r="A5773" t="s">
        <v>6704</v>
      </c>
      <c r="B5773">
        <v>24</v>
      </c>
      <c r="C5773">
        <v>9</v>
      </c>
      <c r="D5773">
        <v>2016</v>
      </c>
      <c r="E5773" t="s">
        <v>749</v>
      </c>
      <c r="F5773" t="s">
        <v>30</v>
      </c>
      <c r="G5773" t="s">
        <v>2943</v>
      </c>
      <c r="H5773" t="s">
        <v>23</v>
      </c>
      <c r="I5773" t="s">
        <v>24</v>
      </c>
      <c r="J5773" t="s">
        <v>4298</v>
      </c>
      <c r="K5773" t="s">
        <v>26</v>
      </c>
      <c r="L5773">
        <v>1158.1199999999999</v>
      </c>
    </row>
    <row r="5774" spans="1:12" x14ac:dyDescent="0.3">
      <c r="A5774" t="s">
        <v>6705</v>
      </c>
      <c r="B5774">
        <v>26</v>
      </c>
      <c r="C5774">
        <v>11</v>
      </c>
      <c r="D5774">
        <v>2016</v>
      </c>
      <c r="E5774" t="s">
        <v>2185</v>
      </c>
      <c r="F5774" t="s">
        <v>30</v>
      </c>
      <c r="G5774" t="s">
        <v>642</v>
      </c>
      <c r="H5774" t="s">
        <v>23</v>
      </c>
      <c r="I5774" t="s">
        <v>61</v>
      </c>
      <c r="J5774" t="s">
        <v>996</v>
      </c>
      <c r="K5774" t="s">
        <v>41</v>
      </c>
      <c r="L5774">
        <v>599.99</v>
      </c>
    </row>
    <row r="5775" spans="1:12" x14ac:dyDescent="0.3">
      <c r="A5775" t="s">
        <v>6706</v>
      </c>
      <c r="B5775">
        <v>31</v>
      </c>
      <c r="C5775">
        <v>8</v>
      </c>
      <c r="D5775">
        <v>2017</v>
      </c>
      <c r="E5775" t="s">
        <v>301</v>
      </c>
      <c r="F5775" t="s">
        <v>30</v>
      </c>
      <c r="G5775" t="s">
        <v>1463</v>
      </c>
      <c r="H5775" t="s">
        <v>14</v>
      </c>
      <c r="I5775" t="s">
        <v>61</v>
      </c>
      <c r="J5775" t="s">
        <v>1018</v>
      </c>
      <c r="K5775" t="s">
        <v>26</v>
      </c>
      <c r="L5775">
        <v>23.968</v>
      </c>
    </row>
    <row r="5776" spans="1:12" x14ac:dyDescent="0.3">
      <c r="A5776" t="s">
        <v>6707</v>
      </c>
      <c r="B5776">
        <v>12</v>
      </c>
      <c r="C5776">
        <v>4</v>
      </c>
      <c r="D5776">
        <v>2017</v>
      </c>
      <c r="E5776" t="s">
        <v>2472</v>
      </c>
      <c r="F5776" t="s">
        <v>30</v>
      </c>
      <c r="G5776" t="s">
        <v>2815</v>
      </c>
      <c r="H5776" t="s">
        <v>14</v>
      </c>
      <c r="I5776" t="s">
        <v>24</v>
      </c>
      <c r="J5776" t="s">
        <v>6611</v>
      </c>
      <c r="K5776" t="s">
        <v>17</v>
      </c>
      <c r="L5776">
        <v>638.28800000000001</v>
      </c>
    </row>
    <row r="5777" spans="1:12" x14ac:dyDescent="0.3">
      <c r="A5777" t="s">
        <v>6707</v>
      </c>
      <c r="B5777">
        <v>12</v>
      </c>
      <c r="C5777">
        <v>4</v>
      </c>
      <c r="D5777">
        <v>2017</v>
      </c>
      <c r="E5777" t="s">
        <v>2472</v>
      </c>
      <c r="F5777" t="s">
        <v>30</v>
      </c>
      <c r="G5777" t="s">
        <v>2815</v>
      </c>
      <c r="H5777" t="s">
        <v>14</v>
      </c>
      <c r="I5777" t="s">
        <v>24</v>
      </c>
      <c r="J5777" t="s">
        <v>2137</v>
      </c>
      <c r="K5777" t="s">
        <v>26</v>
      </c>
      <c r="L5777">
        <v>13.208</v>
      </c>
    </row>
    <row r="5778" spans="1:12" x14ac:dyDescent="0.3">
      <c r="A5778" t="s">
        <v>6708</v>
      </c>
      <c r="B5778">
        <v>4</v>
      </c>
      <c r="C5778">
        <v>12</v>
      </c>
      <c r="D5778">
        <v>2017</v>
      </c>
      <c r="E5778" t="s">
        <v>118</v>
      </c>
      <c r="F5778" t="s">
        <v>30</v>
      </c>
      <c r="G5778" t="s">
        <v>1351</v>
      </c>
      <c r="H5778" t="s">
        <v>14</v>
      </c>
      <c r="I5778" t="s">
        <v>90</v>
      </c>
      <c r="J5778" t="s">
        <v>1809</v>
      </c>
      <c r="K5778" t="s">
        <v>26</v>
      </c>
      <c r="L5778">
        <v>15.528</v>
      </c>
    </row>
    <row r="5779" spans="1:12" x14ac:dyDescent="0.3">
      <c r="A5779" t="s">
        <v>6709</v>
      </c>
      <c r="B5779">
        <v>4</v>
      </c>
      <c r="C5779">
        <v>12</v>
      </c>
      <c r="D5779">
        <v>2017</v>
      </c>
      <c r="E5779" t="s">
        <v>81</v>
      </c>
      <c r="F5779" t="s">
        <v>30</v>
      </c>
      <c r="G5779" t="s">
        <v>2833</v>
      </c>
      <c r="H5779" t="s">
        <v>14</v>
      </c>
      <c r="I5779" t="s">
        <v>24</v>
      </c>
      <c r="J5779" t="s">
        <v>2690</v>
      </c>
      <c r="K5779" t="s">
        <v>26</v>
      </c>
      <c r="L5779">
        <v>104.85</v>
      </c>
    </row>
    <row r="5780" spans="1:12" x14ac:dyDescent="0.3">
      <c r="A5780" t="s">
        <v>6710</v>
      </c>
      <c r="B5780">
        <v>11</v>
      </c>
      <c r="C5780">
        <v>11</v>
      </c>
      <c r="D5780">
        <v>2015</v>
      </c>
      <c r="E5780" t="s">
        <v>66</v>
      </c>
      <c r="F5780" t="s">
        <v>30</v>
      </c>
      <c r="G5780" t="s">
        <v>1682</v>
      </c>
      <c r="H5780" t="s">
        <v>14</v>
      </c>
      <c r="I5780" t="s">
        <v>24</v>
      </c>
      <c r="J5780" t="s">
        <v>1133</v>
      </c>
      <c r="K5780" t="s">
        <v>26</v>
      </c>
      <c r="L5780">
        <v>30.48</v>
      </c>
    </row>
    <row r="5781" spans="1:12" x14ac:dyDescent="0.3">
      <c r="A5781" t="s">
        <v>6710</v>
      </c>
      <c r="B5781">
        <v>11</v>
      </c>
      <c r="C5781">
        <v>11</v>
      </c>
      <c r="D5781">
        <v>2015</v>
      </c>
      <c r="E5781" t="s">
        <v>66</v>
      </c>
      <c r="F5781" t="s">
        <v>30</v>
      </c>
      <c r="G5781" t="s">
        <v>1682</v>
      </c>
      <c r="H5781" t="s">
        <v>14</v>
      </c>
      <c r="I5781" t="s">
        <v>24</v>
      </c>
      <c r="J5781" t="s">
        <v>3527</v>
      </c>
      <c r="K5781" t="s">
        <v>17</v>
      </c>
      <c r="L5781">
        <v>112.648</v>
      </c>
    </row>
    <row r="5782" spans="1:12" x14ac:dyDescent="0.3">
      <c r="A5782" t="s">
        <v>6711</v>
      </c>
      <c r="B5782">
        <v>2</v>
      </c>
      <c r="C5782">
        <v>4</v>
      </c>
      <c r="D5782">
        <v>2016</v>
      </c>
      <c r="E5782" t="s">
        <v>1664</v>
      </c>
      <c r="F5782" t="s">
        <v>30</v>
      </c>
      <c r="G5782" t="s">
        <v>3045</v>
      </c>
      <c r="H5782" t="s">
        <v>14</v>
      </c>
      <c r="I5782" t="s">
        <v>24</v>
      </c>
      <c r="J5782" t="s">
        <v>6712</v>
      </c>
      <c r="K5782" t="s">
        <v>41</v>
      </c>
      <c r="L5782">
        <v>71.975999999999999</v>
      </c>
    </row>
    <row r="5783" spans="1:12" x14ac:dyDescent="0.3">
      <c r="A5783" t="s">
        <v>6713</v>
      </c>
      <c r="B5783">
        <v>12</v>
      </c>
      <c r="C5783">
        <v>12</v>
      </c>
      <c r="D5783">
        <v>2016</v>
      </c>
      <c r="E5783" t="s">
        <v>1833</v>
      </c>
      <c r="F5783" t="s">
        <v>12</v>
      </c>
      <c r="G5783" t="s">
        <v>1203</v>
      </c>
      <c r="H5783" t="s">
        <v>14</v>
      </c>
      <c r="I5783" t="s">
        <v>24</v>
      </c>
      <c r="J5783" t="s">
        <v>451</v>
      </c>
      <c r="K5783" t="s">
        <v>26</v>
      </c>
      <c r="L5783">
        <v>2.21</v>
      </c>
    </row>
    <row r="5784" spans="1:12" x14ac:dyDescent="0.3">
      <c r="A5784" t="s">
        <v>6713</v>
      </c>
      <c r="B5784">
        <v>12</v>
      </c>
      <c r="C5784">
        <v>12</v>
      </c>
      <c r="D5784">
        <v>2016</v>
      </c>
      <c r="E5784" t="s">
        <v>1833</v>
      </c>
      <c r="F5784" t="s">
        <v>12</v>
      </c>
      <c r="G5784" t="s">
        <v>1203</v>
      </c>
      <c r="H5784" t="s">
        <v>14</v>
      </c>
      <c r="I5784" t="s">
        <v>24</v>
      </c>
      <c r="J5784" t="s">
        <v>2300</v>
      </c>
      <c r="K5784" t="s">
        <v>26</v>
      </c>
      <c r="L5784">
        <v>15.52</v>
      </c>
    </row>
    <row r="5785" spans="1:12" x14ac:dyDescent="0.3">
      <c r="A5785" t="s">
        <v>6713</v>
      </c>
      <c r="B5785">
        <v>12</v>
      </c>
      <c r="C5785">
        <v>12</v>
      </c>
      <c r="D5785">
        <v>2016</v>
      </c>
      <c r="E5785" t="s">
        <v>1833</v>
      </c>
      <c r="F5785" t="s">
        <v>12</v>
      </c>
      <c r="G5785" t="s">
        <v>1203</v>
      </c>
      <c r="H5785" t="s">
        <v>14</v>
      </c>
      <c r="I5785" t="s">
        <v>24</v>
      </c>
      <c r="J5785" t="s">
        <v>4234</v>
      </c>
      <c r="K5785" t="s">
        <v>26</v>
      </c>
      <c r="L5785">
        <v>36.44</v>
      </c>
    </row>
    <row r="5786" spans="1:12" x14ac:dyDescent="0.3">
      <c r="A5786" t="s">
        <v>6714</v>
      </c>
      <c r="B5786">
        <v>2</v>
      </c>
      <c r="C5786">
        <v>10</v>
      </c>
      <c r="D5786">
        <v>2018</v>
      </c>
      <c r="E5786" t="s">
        <v>1086</v>
      </c>
      <c r="F5786" t="s">
        <v>30</v>
      </c>
      <c r="G5786" t="s">
        <v>6553</v>
      </c>
      <c r="H5786" t="s">
        <v>14</v>
      </c>
      <c r="I5786" t="s">
        <v>24</v>
      </c>
      <c r="J5786" t="s">
        <v>1043</v>
      </c>
      <c r="K5786" t="s">
        <v>17</v>
      </c>
      <c r="L5786">
        <v>217.76400000000001</v>
      </c>
    </row>
    <row r="5787" spans="1:12" x14ac:dyDescent="0.3">
      <c r="A5787" t="s">
        <v>6714</v>
      </c>
      <c r="B5787">
        <v>2</v>
      </c>
      <c r="C5787">
        <v>10</v>
      </c>
      <c r="D5787">
        <v>2018</v>
      </c>
      <c r="E5787" t="s">
        <v>1086</v>
      </c>
      <c r="F5787" t="s">
        <v>30</v>
      </c>
      <c r="G5787" t="s">
        <v>6553</v>
      </c>
      <c r="H5787" t="s">
        <v>14</v>
      </c>
      <c r="I5787" t="s">
        <v>24</v>
      </c>
      <c r="J5787" t="s">
        <v>1719</v>
      </c>
      <c r="K5787" t="s">
        <v>26</v>
      </c>
      <c r="L5787">
        <v>39.072000000000003</v>
      </c>
    </row>
    <row r="5788" spans="1:12" x14ac:dyDescent="0.3">
      <c r="A5788" t="s">
        <v>6714</v>
      </c>
      <c r="B5788">
        <v>2</v>
      </c>
      <c r="C5788">
        <v>10</v>
      </c>
      <c r="D5788">
        <v>2018</v>
      </c>
      <c r="E5788" t="s">
        <v>1086</v>
      </c>
      <c r="F5788" t="s">
        <v>30</v>
      </c>
      <c r="G5788" t="s">
        <v>6553</v>
      </c>
      <c r="H5788" t="s">
        <v>14</v>
      </c>
      <c r="I5788" t="s">
        <v>24</v>
      </c>
      <c r="J5788" t="s">
        <v>2449</v>
      </c>
      <c r="K5788" t="s">
        <v>26</v>
      </c>
      <c r="L5788">
        <v>22.638000000000002</v>
      </c>
    </row>
    <row r="5789" spans="1:12" x14ac:dyDescent="0.3">
      <c r="A5789" t="s">
        <v>6714</v>
      </c>
      <c r="B5789">
        <v>2</v>
      </c>
      <c r="C5789">
        <v>10</v>
      </c>
      <c r="D5789">
        <v>2018</v>
      </c>
      <c r="E5789" t="s">
        <v>1086</v>
      </c>
      <c r="F5789" t="s">
        <v>30</v>
      </c>
      <c r="G5789" t="s">
        <v>6553</v>
      </c>
      <c r="H5789" t="s">
        <v>14</v>
      </c>
      <c r="I5789" t="s">
        <v>24</v>
      </c>
      <c r="J5789" t="s">
        <v>4378</v>
      </c>
      <c r="K5789" t="s">
        <v>26</v>
      </c>
      <c r="L5789">
        <v>95.144000000000005</v>
      </c>
    </row>
    <row r="5790" spans="1:12" x14ac:dyDescent="0.3">
      <c r="A5790" t="s">
        <v>6715</v>
      </c>
      <c r="B5790">
        <v>10</v>
      </c>
      <c r="C5790">
        <v>4</v>
      </c>
      <c r="D5790">
        <v>2018</v>
      </c>
      <c r="E5790" t="s">
        <v>2127</v>
      </c>
      <c r="F5790" t="s">
        <v>12</v>
      </c>
      <c r="G5790" t="s">
        <v>6716</v>
      </c>
      <c r="H5790" t="s">
        <v>23</v>
      </c>
      <c r="I5790" t="s">
        <v>15</v>
      </c>
      <c r="J5790" t="s">
        <v>4402</v>
      </c>
      <c r="K5790" t="s">
        <v>17</v>
      </c>
      <c r="L5790">
        <v>12.32</v>
      </c>
    </row>
    <row r="5791" spans="1:12" x14ac:dyDescent="0.3">
      <c r="A5791" t="s">
        <v>6715</v>
      </c>
      <c r="B5791">
        <v>10</v>
      </c>
      <c r="C5791">
        <v>4</v>
      </c>
      <c r="D5791">
        <v>2018</v>
      </c>
      <c r="E5791" t="s">
        <v>2127</v>
      </c>
      <c r="F5791" t="s">
        <v>12</v>
      </c>
      <c r="G5791" t="s">
        <v>6716</v>
      </c>
      <c r="H5791" t="s">
        <v>23</v>
      </c>
      <c r="I5791" t="s">
        <v>15</v>
      </c>
      <c r="J5791" t="s">
        <v>2019</v>
      </c>
      <c r="K5791" t="s">
        <v>26</v>
      </c>
      <c r="L5791">
        <v>4.4189999999999996</v>
      </c>
    </row>
    <row r="5792" spans="1:12" x14ac:dyDescent="0.3">
      <c r="A5792" t="s">
        <v>6717</v>
      </c>
      <c r="B5792">
        <v>29</v>
      </c>
      <c r="C5792">
        <v>9</v>
      </c>
      <c r="D5792">
        <v>2018</v>
      </c>
      <c r="E5792" t="s">
        <v>1756</v>
      </c>
      <c r="F5792" t="s">
        <v>119</v>
      </c>
      <c r="G5792" t="s">
        <v>1909</v>
      </c>
      <c r="H5792" t="s">
        <v>14</v>
      </c>
      <c r="I5792" t="s">
        <v>24</v>
      </c>
      <c r="J5792" t="s">
        <v>1913</v>
      </c>
      <c r="K5792" t="s">
        <v>26</v>
      </c>
      <c r="L5792">
        <v>35</v>
      </c>
    </row>
    <row r="5793" spans="1:12" x14ac:dyDescent="0.3">
      <c r="A5793" t="s">
        <v>6717</v>
      </c>
      <c r="B5793">
        <v>29</v>
      </c>
      <c r="C5793">
        <v>9</v>
      </c>
      <c r="D5793">
        <v>2018</v>
      </c>
      <c r="E5793" t="s">
        <v>1756</v>
      </c>
      <c r="F5793" t="s">
        <v>119</v>
      </c>
      <c r="G5793" t="s">
        <v>1909</v>
      </c>
      <c r="H5793" t="s">
        <v>14</v>
      </c>
      <c r="I5793" t="s">
        <v>24</v>
      </c>
      <c r="J5793" t="s">
        <v>2834</v>
      </c>
      <c r="K5793" t="s">
        <v>17</v>
      </c>
      <c r="L5793">
        <v>72.784000000000006</v>
      </c>
    </row>
    <row r="5794" spans="1:12" x14ac:dyDescent="0.3">
      <c r="A5794" t="s">
        <v>6717</v>
      </c>
      <c r="B5794">
        <v>29</v>
      </c>
      <c r="C5794">
        <v>9</v>
      </c>
      <c r="D5794">
        <v>2018</v>
      </c>
      <c r="E5794" t="s">
        <v>1756</v>
      </c>
      <c r="F5794" t="s">
        <v>119</v>
      </c>
      <c r="G5794" t="s">
        <v>1909</v>
      </c>
      <c r="H5794" t="s">
        <v>14</v>
      </c>
      <c r="I5794" t="s">
        <v>24</v>
      </c>
      <c r="J5794" t="s">
        <v>1163</v>
      </c>
      <c r="K5794" t="s">
        <v>26</v>
      </c>
      <c r="L5794">
        <v>97.84</v>
      </c>
    </row>
    <row r="5795" spans="1:12" x14ac:dyDescent="0.3">
      <c r="A5795" t="s">
        <v>6717</v>
      </c>
      <c r="B5795">
        <v>29</v>
      </c>
      <c r="C5795">
        <v>9</v>
      </c>
      <c r="D5795">
        <v>2018</v>
      </c>
      <c r="E5795" t="s">
        <v>1756</v>
      </c>
      <c r="F5795" t="s">
        <v>119</v>
      </c>
      <c r="G5795" t="s">
        <v>1909</v>
      </c>
      <c r="H5795" t="s">
        <v>14</v>
      </c>
      <c r="I5795" t="s">
        <v>24</v>
      </c>
      <c r="J5795" t="s">
        <v>107</v>
      </c>
      <c r="K5795" t="s">
        <v>17</v>
      </c>
      <c r="L5795">
        <v>51.75</v>
      </c>
    </row>
    <row r="5796" spans="1:12" x14ac:dyDescent="0.3">
      <c r="A5796" t="s">
        <v>6717</v>
      </c>
      <c r="B5796">
        <v>29</v>
      </c>
      <c r="C5796">
        <v>9</v>
      </c>
      <c r="D5796">
        <v>2018</v>
      </c>
      <c r="E5796" t="s">
        <v>1756</v>
      </c>
      <c r="F5796" t="s">
        <v>119</v>
      </c>
      <c r="G5796" t="s">
        <v>1909</v>
      </c>
      <c r="H5796" t="s">
        <v>14</v>
      </c>
      <c r="I5796" t="s">
        <v>24</v>
      </c>
      <c r="J5796" t="s">
        <v>2058</v>
      </c>
      <c r="K5796" t="s">
        <v>26</v>
      </c>
      <c r="L5796">
        <v>46.671999999999997</v>
      </c>
    </row>
    <row r="5797" spans="1:12" x14ac:dyDescent="0.3">
      <c r="A5797" t="s">
        <v>6718</v>
      </c>
      <c r="B5797">
        <v>29</v>
      </c>
      <c r="C5797">
        <v>9</v>
      </c>
      <c r="D5797">
        <v>2015</v>
      </c>
      <c r="E5797" t="s">
        <v>816</v>
      </c>
      <c r="F5797" t="s">
        <v>12</v>
      </c>
      <c r="G5797" t="s">
        <v>2774</v>
      </c>
      <c r="H5797" t="s">
        <v>14</v>
      </c>
      <c r="I5797" t="s">
        <v>90</v>
      </c>
      <c r="J5797" t="s">
        <v>4689</v>
      </c>
      <c r="K5797" t="s">
        <v>26</v>
      </c>
      <c r="L5797">
        <v>1395.54</v>
      </c>
    </row>
    <row r="5798" spans="1:12" x14ac:dyDescent="0.3">
      <c r="A5798" t="s">
        <v>6718</v>
      </c>
      <c r="B5798">
        <v>29</v>
      </c>
      <c r="C5798">
        <v>9</v>
      </c>
      <c r="D5798">
        <v>2015</v>
      </c>
      <c r="E5798" t="s">
        <v>816</v>
      </c>
      <c r="F5798" t="s">
        <v>12</v>
      </c>
      <c r="G5798" t="s">
        <v>2774</v>
      </c>
      <c r="H5798" t="s">
        <v>14</v>
      </c>
      <c r="I5798" t="s">
        <v>90</v>
      </c>
      <c r="J5798" t="s">
        <v>429</v>
      </c>
      <c r="K5798" t="s">
        <v>17</v>
      </c>
      <c r="L5798">
        <v>117.36</v>
      </c>
    </row>
    <row r="5799" spans="1:12" x14ac:dyDescent="0.3">
      <c r="A5799" t="s">
        <v>6718</v>
      </c>
      <c r="B5799">
        <v>29</v>
      </c>
      <c r="C5799">
        <v>9</v>
      </c>
      <c r="D5799">
        <v>2015</v>
      </c>
      <c r="E5799" t="s">
        <v>816</v>
      </c>
      <c r="F5799" t="s">
        <v>12</v>
      </c>
      <c r="G5799" t="s">
        <v>2774</v>
      </c>
      <c r="H5799" t="s">
        <v>14</v>
      </c>
      <c r="I5799" t="s">
        <v>90</v>
      </c>
      <c r="J5799" t="s">
        <v>2688</v>
      </c>
      <c r="K5799" t="s">
        <v>26</v>
      </c>
      <c r="L5799">
        <v>18.899999999999999</v>
      </c>
    </row>
    <row r="5800" spans="1:12" x14ac:dyDescent="0.3">
      <c r="A5800" t="s">
        <v>6718</v>
      </c>
      <c r="B5800">
        <v>29</v>
      </c>
      <c r="C5800">
        <v>9</v>
      </c>
      <c r="D5800">
        <v>2015</v>
      </c>
      <c r="E5800" t="s">
        <v>816</v>
      </c>
      <c r="F5800" t="s">
        <v>12</v>
      </c>
      <c r="G5800" t="s">
        <v>2774</v>
      </c>
      <c r="H5800" t="s">
        <v>14</v>
      </c>
      <c r="I5800" t="s">
        <v>90</v>
      </c>
      <c r="J5800" t="s">
        <v>2869</v>
      </c>
      <c r="K5800" t="s">
        <v>26</v>
      </c>
      <c r="L5800">
        <v>77.52</v>
      </c>
    </row>
    <row r="5801" spans="1:12" x14ac:dyDescent="0.3">
      <c r="A5801" t="s">
        <v>6719</v>
      </c>
      <c r="B5801">
        <v>20</v>
      </c>
      <c r="C5801">
        <v>8</v>
      </c>
      <c r="D5801">
        <v>2015</v>
      </c>
      <c r="E5801" t="s">
        <v>348</v>
      </c>
      <c r="F5801" t="s">
        <v>12</v>
      </c>
      <c r="G5801" t="s">
        <v>1581</v>
      </c>
      <c r="H5801" t="s">
        <v>14</v>
      </c>
      <c r="I5801" t="s">
        <v>61</v>
      </c>
      <c r="J5801" t="s">
        <v>4887</v>
      </c>
      <c r="K5801" t="s">
        <v>17</v>
      </c>
      <c r="L5801">
        <v>421.37200000000001</v>
      </c>
    </row>
    <row r="5802" spans="1:12" x14ac:dyDescent="0.3">
      <c r="A5802" t="s">
        <v>6720</v>
      </c>
      <c r="B5802">
        <v>11</v>
      </c>
      <c r="C5802">
        <v>7</v>
      </c>
      <c r="D5802">
        <v>2015</v>
      </c>
      <c r="E5802" t="s">
        <v>3938</v>
      </c>
      <c r="F5802" t="s">
        <v>119</v>
      </c>
      <c r="G5802" t="s">
        <v>2781</v>
      </c>
      <c r="H5802" t="s">
        <v>14</v>
      </c>
      <c r="I5802" t="s">
        <v>61</v>
      </c>
      <c r="J5802" t="s">
        <v>3509</v>
      </c>
      <c r="K5802" t="s">
        <v>41</v>
      </c>
      <c r="L5802">
        <v>575.96799999999996</v>
      </c>
    </row>
    <row r="5803" spans="1:12" x14ac:dyDescent="0.3">
      <c r="A5803" t="s">
        <v>6720</v>
      </c>
      <c r="B5803">
        <v>11</v>
      </c>
      <c r="C5803">
        <v>7</v>
      </c>
      <c r="D5803">
        <v>2015</v>
      </c>
      <c r="E5803" t="s">
        <v>3938</v>
      </c>
      <c r="F5803" t="s">
        <v>119</v>
      </c>
      <c r="G5803" t="s">
        <v>2781</v>
      </c>
      <c r="H5803" t="s">
        <v>14</v>
      </c>
      <c r="I5803" t="s">
        <v>61</v>
      </c>
      <c r="J5803" t="s">
        <v>5213</v>
      </c>
      <c r="K5803" t="s">
        <v>26</v>
      </c>
      <c r="L5803">
        <v>10.368</v>
      </c>
    </row>
    <row r="5804" spans="1:12" x14ac:dyDescent="0.3">
      <c r="A5804" t="s">
        <v>6721</v>
      </c>
      <c r="B5804">
        <v>22</v>
      </c>
      <c r="C5804">
        <v>3</v>
      </c>
      <c r="D5804">
        <v>2016</v>
      </c>
      <c r="E5804" t="s">
        <v>3202</v>
      </c>
      <c r="F5804" t="s">
        <v>119</v>
      </c>
      <c r="G5804" t="s">
        <v>472</v>
      </c>
      <c r="H5804" t="s">
        <v>14</v>
      </c>
      <c r="I5804" t="s">
        <v>24</v>
      </c>
      <c r="J5804" t="s">
        <v>1224</v>
      </c>
      <c r="K5804" t="s">
        <v>41</v>
      </c>
      <c r="L5804">
        <v>15.984</v>
      </c>
    </row>
    <row r="5805" spans="1:12" x14ac:dyDescent="0.3">
      <c r="A5805" t="s">
        <v>6722</v>
      </c>
      <c r="B5805">
        <v>12</v>
      </c>
      <c r="C5805">
        <v>5</v>
      </c>
      <c r="D5805">
        <v>2018</v>
      </c>
      <c r="E5805" t="s">
        <v>1517</v>
      </c>
      <c r="F5805" t="s">
        <v>30</v>
      </c>
      <c r="G5805" t="s">
        <v>4536</v>
      </c>
      <c r="H5805" t="s">
        <v>60</v>
      </c>
      <c r="I5805" t="s">
        <v>90</v>
      </c>
      <c r="J5805" t="s">
        <v>3167</v>
      </c>
      <c r="K5805" t="s">
        <v>26</v>
      </c>
      <c r="L5805">
        <v>10.272</v>
      </c>
    </row>
    <row r="5806" spans="1:12" x14ac:dyDescent="0.3">
      <c r="A5806" t="s">
        <v>6723</v>
      </c>
      <c r="B5806">
        <v>13</v>
      </c>
      <c r="C5806">
        <v>11</v>
      </c>
      <c r="D5806">
        <v>2018</v>
      </c>
      <c r="E5806" t="s">
        <v>787</v>
      </c>
      <c r="F5806" t="s">
        <v>30</v>
      </c>
      <c r="G5806" t="s">
        <v>5402</v>
      </c>
      <c r="H5806" t="s">
        <v>23</v>
      </c>
      <c r="I5806" t="s">
        <v>61</v>
      </c>
      <c r="J5806" t="s">
        <v>3743</v>
      </c>
      <c r="K5806" t="s">
        <v>26</v>
      </c>
      <c r="L5806">
        <v>61.792000000000002</v>
      </c>
    </row>
    <row r="5807" spans="1:12" x14ac:dyDescent="0.3">
      <c r="A5807" t="s">
        <v>6723</v>
      </c>
      <c r="B5807">
        <v>13</v>
      </c>
      <c r="C5807">
        <v>11</v>
      </c>
      <c r="D5807">
        <v>2018</v>
      </c>
      <c r="E5807" t="s">
        <v>787</v>
      </c>
      <c r="F5807" t="s">
        <v>30</v>
      </c>
      <c r="G5807" t="s">
        <v>5402</v>
      </c>
      <c r="H5807" t="s">
        <v>23</v>
      </c>
      <c r="I5807" t="s">
        <v>61</v>
      </c>
      <c r="J5807" t="s">
        <v>2086</v>
      </c>
      <c r="K5807" t="s">
        <v>17</v>
      </c>
      <c r="L5807">
        <v>205.9992</v>
      </c>
    </row>
    <row r="5808" spans="1:12" x14ac:dyDescent="0.3">
      <c r="A5808" t="s">
        <v>6724</v>
      </c>
      <c r="B5808">
        <v>4</v>
      </c>
      <c r="C5808">
        <v>9</v>
      </c>
      <c r="D5808">
        <v>2017</v>
      </c>
      <c r="E5808" t="s">
        <v>408</v>
      </c>
      <c r="F5808" t="s">
        <v>12</v>
      </c>
      <c r="G5808" t="s">
        <v>678</v>
      </c>
      <c r="H5808" t="s">
        <v>14</v>
      </c>
      <c r="I5808" t="s">
        <v>15</v>
      </c>
      <c r="J5808" t="s">
        <v>2132</v>
      </c>
      <c r="K5808" t="s">
        <v>26</v>
      </c>
      <c r="L5808">
        <v>12.192</v>
      </c>
    </row>
    <row r="5809" spans="1:12" x14ac:dyDescent="0.3">
      <c r="A5809" t="s">
        <v>6724</v>
      </c>
      <c r="B5809">
        <v>4</v>
      </c>
      <c r="C5809">
        <v>9</v>
      </c>
      <c r="D5809">
        <v>2017</v>
      </c>
      <c r="E5809" t="s">
        <v>408</v>
      </c>
      <c r="F5809" t="s">
        <v>12</v>
      </c>
      <c r="G5809" t="s">
        <v>678</v>
      </c>
      <c r="H5809" t="s">
        <v>14</v>
      </c>
      <c r="I5809" t="s">
        <v>15</v>
      </c>
      <c r="J5809" t="s">
        <v>4105</v>
      </c>
      <c r="K5809" t="s">
        <v>26</v>
      </c>
      <c r="L5809">
        <v>87.168000000000006</v>
      </c>
    </row>
    <row r="5810" spans="1:12" x14ac:dyDescent="0.3">
      <c r="A5810" t="s">
        <v>6724</v>
      </c>
      <c r="B5810">
        <v>4</v>
      </c>
      <c r="C5810">
        <v>9</v>
      </c>
      <c r="D5810">
        <v>2017</v>
      </c>
      <c r="E5810" t="s">
        <v>408</v>
      </c>
      <c r="F5810" t="s">
        <v>12</v>
      </c>
      <c r="G5810" t="s">
        <v>678</v>
      </c>
      <c r="H5810" t="s">
        <v>14</v>
      </c>
      <c r="I5810" t="s">
        <v>15</v>
      </c>
      <c r="J5810" t="s">
        <v>5290</v>
      </c>
      <c r="K5810" t="s">
        <v>26</v>
      </c>
      <c r="L5810">
        <v>31.744</v>
      </c>
    </row>
    <row r="5811" spans="1:12" x14ac:dyDescent="0.3">
      <c r="A5811" t="s">
        <v>6725</v>
      </c>
      <c r="B5811">
        <v>6</v>
      </c>
      <c r="C5811">
        <v>2</v>
      </c>
      <c r="D5811">
        <v>2017</v>
      </c>
      <c r="E5811" t="s">
        <v>3470</v>
      </c>
      <c r="F5811" t="s">
        <v>30</v>
      </c>
      <c r="G5811" t="s">
        <v>1312</v>
      </c>
      <c r="H5811" t="s">
        <v>23</v>
      </c>
      <c r="I5811" t="s">
        <v>15</v>
      </c>
      <c r="J5811" t="s">
        <v>1357</v>
      </c>
      <c r="K5811" t="s">
        <v>17</v>
      </c>
      <c r="L5811">
        <v>132.22399999999999</v>
      </c>
    </row>
    <row r="5812" spans="1:12" x14ac:dyDescent="0.3">
      <c r="A5812" t="s">
        <v>6727</v>
      </c>
      <c r="B5812">
        <v>22</v>
      </c>
      <c r="C5812">
        <v>3</v>
      </c>
      <c r="D5812">
        <v>2016</v>
      </c>
      <c r="E5812" t="s">
        <v>1284</v>
      </c>
      <c r="F5812" t="s">
        <v>30</v>
      </c>
      <c r="G5812" t="s">
        <v>1549</v>
      </c>
      <c r="H5812" t="s">
        <v>23</v>
      </c>
      <c r="I5812" t="s">
        <v>24</v>
      </c>
      <c r="J5812" t="s">
        <v>2413</v>
      </c>
      <c r="K5812" t="s">
        <v>26</v>
      </c>
      <c r="L5812">
        <v>105.52</v>
      </c>
    </row>
    <row r="5813" spans="1:12" x14ac:dyDescent="0.3">
      <c r="A5813" t="s">
        <v>6727</v>
      </c>
      <c r="B5813">
        <v>22</v>
      </c>
      <c r="C5813">
        <v>3</v>
      </c>
      <c r="D5813">
        <v>2016</v>
      </c>
      <c r="E5813" t="s">
        <v>1284</v>
      </c>
      <c r="F5813" t="s">
        <v>30</v>
      </c>
      <c r="G5813" t="s">
        <v>1549</v>
      </c>
      <c r="H5813" t="s">
        <v>23</v>
      </c>
      <c r="I5813" t="s">
        <v>24</v>
      </c>
      <c r="J5813" t="s">
        <v>6728</v>
      </c>
      <c r="K5813" t="s">
        <v>17</v>
      </c>
      <c r="L5813">
        <v>91.96</v>
      </c>
    </row>
    <row r="5814" spans="1:12" x14ac:dyDescent="0.3">
      <c r="A5814" t="s">
        <v>6727</v>
      </c>
      <c r="B5814">
        <v>22</v>
      </c>
      <c r="C5814">
        <v>3</v>
      </c>
      <c r="D5814">
        <v>2016</v>
      </c>
      <c r="E5814" t="s">
        <v>1284</v>
      </c>
      <c r="F5814" t="s">
        <v>30</v>
      </c>
      <c r="G5814" t="s">
        <v>1549</v>
      </c>
      <c r="H5814" t="s">
        <v>23</v>
      </c>
      <c r="I5814" t="s">
        <v>24</v>
      </c>
      <c r="J5814" t="s">
        <v>1878</v>
      </c>
      <c r="K5814" t="s">
        <v>41</v>
      </c>
      <c r="L5814">
        <v>1487.9760000000001</v>
      </c>
    </row>
    <row r="5815" spans="1:12" x14ac:dyDescent="0.3">
      <c r="A5815" t="s">
        <v>6729</v>
      </c>
      <c r="B5815">
        <v>2</v>
      </c>
      <c r="C5815">
        <v>7</v>
      </c>
      <c r="D5815">
        <v>2016</v>
      </c>
      <c r="E5815" t="s">
        <v>1441</v>
      </c>
      <c r="F5815" t="s">
        <v>119</v>
      </c>
      <c r="G5815" t="s">
        <v>1574</v>
      </c>
      <c r="H5815" t="s">
        <v>60</v>
      </c>
      <c r="I5815" t="s">
        <v>90</v>
      </c>
      <c r="J5815" t="s">
        <v>6286</v>
      </c>
      <c r="K5815" t="s">
        <v>26</v>
      </c>
      <c r="L5815">
        <v>19.440000000000001</v>
      </c>
    </row>
    <row r="5816" spans="1:12" x14ac:dyDescent="0.3">
      <c r="A5816" t="s">
        <v>6730</v>
      </c>
      <c r="B5816">
        <v>15</v>
      </c>
      <c r="C5816">
        <v>6</v>
      </c>
      <c r="D5816">
        <v>2016</v>
      </c>
      <c r="E5816" t="s">
        <v>4750</v>
      </c>
      <c r="F5816" t="s">
        <v>119</v>
      </c>
      <c r="G5816" t="s">
        <v>3610</v>
      </c>
      <c r="H5816" t="s">
        <v>14</v>
      </c>
      <c r="I5816" t="s">
        <v>15</v>
      </c>
      <c r="J5816" t="s">
        <v>3701</v>
      </c>
      <c r="K5816" t="s">
        <v>41</v>
      </c>
      <c r="L5816">
        <v>11.672000000000001</v>
      </c>
    </row>
    <row r="5817" spans="1:12" x14ac:dyDescent="0.3">
      <c r="A5817" t="s">
        <v>6731</v>
      </c>
      <c r="B5817">
        <v>26</v>
      </c>
      <c r="C5817">
        <v>11</v>
      </c>
      <c r="D5817">
        <v>2015</v>
      </c>
      <c r="E5817" t="s">
        <v>235</v>
      </c>
      <c r="F5817" t="s">
        <v>930</v>
      </c>
      <c r="G5817" t="s">
        <v>1267</v>
      </c>
      <c r="H5817" t="s">
        <v>14</v>
      </c>
      <c r="I5817" t="s">
        <v>90</v>
      </c>
      <c r="J5817" t="s">
        <v>1724</v>
      </c>
      <c r="K5817" t="s">
        <v>41</v>
      </c>
      <c r="L5817">
        <v>279.95999999999998</v>
      </c>
    </row>
    <row r="5818" spans="1:12" x14ac:dyDescent="0.3">
      <c r="A5818" t="s">
        <v>6731</v>
      </c>
      <c r="B5818">
        <v>26</v>
      </c>
      <c r="C5818">
        <v>11</v>
      </c>
      <c r="D5818">
        <v>2015</v>
      </c>
      <c r="E5818" t="s">
        <v>235</v>
      </c>
      <c r="F5818" t="s">
        <v>930</v>
      </c>
      <c r="G5818" t="s">
        <v>1267</v>
      </c>
      <c r="H5818" t="s">
        <v>14</v>
      </c>
      <c r="I5818" t="s">
        <v>90</v>
      </c>
      <c r="J5818" t="s">
        <v>192</v>
      </c>
      <c r="K5818" t="s">
        <v>26</v>
      </c>
      <c r="L5818">
        <v>12.912000000000001</v>
      </c>
    </row>
    <row r="5819" spans="1:12" x14ac:dyDescent="0.3">
      <c r="A5819" t="s">
        <v>6731</v>
      </c>
      <c r="B5819">
        <v>26</v>
      </c>
      <c r="C5819">
        <v>11</v>
      </c>
      <c r="D5819">
        <v>2015</v>
      </c>
      <c r="E5819" t="s">
        <v>235</v>
      </c>
      <c r="F5819" t="s">
        <v>930</v>
      </c>
      <c r="G5819" t="s">
        <v>1267</v>
      </c>
      <c r="H5819" t="s">
        <v>14</v>
      </c>
      <c r="I5819" t="s">
        <v>90</v>
      </c>
      <c r="J5819" t="s">
        <v>2587</v>
      </c>
      <c r="K5819" t="s">
        <v>26</v>
      </c>
      <c r="L5819">
        <v>17.088000000000001</v>
      </c>
    </row>
    <row r="5820" spans="1:12" x14ac:dyDescent="0.3">
      <c r="A5820" t="s">
        <v>6731</v>
      </c>
      <c r="B5820">
        <v>26</v>
      </c>
      <c r="C5820">
        <v>11</v>
      </c>
      <c r="D5820">
        <v>2015</v>
      </c>
      <c r="E5820" t="s">
        <v>235</v>
      </c>
      <c r="F5820" t="s">
        <v>930</v>
      </c>
      <c r="G5820" t="s">
        <v>1267</v>
      </c>
      <c r="H5820" t="s">
        <v>14</v>
      </c>
      <c r="I5820" t="s">
        <v>90</v>
      </c>
      <c r="J5820" t="s">
        <v>917</v>
      </c>
      <c r="K5820" t="s">
        <v>26</v>
      </c>
      <c r="L5820">
        <v>93.15</v>
      </c>
    </row>
    <row r="5821" spans="1:12" x14ac:dyDescent="0.3">
      <c r="A5821" t="s">
        <v>6731</v>
      </c>
      <c r="B5821">
        <v>26</v>
      </c>
      <c r="C5821">
        <v>11</v>
      </c>
      <c r="D5821">
        <v>2015</v>
      </c>
      <c r="E5821" t="s">
        <v>235</v>
      </c>
      <c r="F5821" t="s">
        <v>930</v>
      </c>
      <c r="G5821" t="s">
        <v>1267</v>
      </c>
      <c r="H5821" t="s">
        <v>14</v>
      </c>
      <c r="I5821" t="s">
        <v>90</v>
      </c>
      <c r="J5821" t="s">
        <v>2192</v>
      </c>
      <c r="K5821" t="s">
        <v>26</v>
      </c>
      <c r="L5821">
        <v>11.52</v>
      </c>
    </row>
    <row r="5822" spans="1:12" x14ac:dyDescent="0.3">
      <c r="A5822" t="s">
        <v>6732</v>
      </c>
      <c r="B5822">
        <v>12</v>
      </c>
      <c r="C5822">
        <v>5</v>
      </c>
      <c r="D5822">
        <v>2018</v>
      </c>
      <c r="E5822" t="s">
        <v>2175</v>
      </c>
      <c r="F5822" t="s">
        <v>30</v>
      </c>
      <c r="G5822" t="s">
        <v>5523</v>
      </c>
      <c r="H5822" t="s">
        <v>23</v>
      </c>
      <c r="I5822" t="s">
        <v>24</v>
      </c>
      <c r="J5822" t="s">
        <v>4512</v>
      </c>
      <c r="K5822" t="s">
        <v>26</v>
      </c>
      <c r="L5822">
        <v>238.62</v>
      </c>
    </row>
    <row r="5823" spans="1:12" x14ac:dyDescent="0.3">
      <c r="A5823" t="s">
        <v>6732</v>
      </c>
      <c r="B5823">
        <v>12</v>
      </c>
      <c r="C5823">
        <v>5</v>
      </c>
      <c r="D5823">
        <v>2018</v>
      </c>
      <c r="E5823" t="s">
        <v>2175</v>
      </c>
      <c r="F5823" t="s">
        <v>30</v>
      </c>
      <c r="G5823" t="s">
        <v>5523</v>
      </c>
      <c r="H5823" t="s">
        <v>23</v>
      </c>
      <c r="I5823" t="s">
        <v>24</v>
      </c>
      <c r="J5823" t="s">
        <v>3121</v>
      </c>
      <c r="K5823" t="s">
        <v>26</v>
      </c>
      <c r="L5823">
        <v>7.77</v>
      </c>
    </row>
    <row r="5824" spans="1:12" x14ac:dyDescent="0.3">
      <c r="A5824" t="s">
        <v>6732</v>
      </c>
      <c r="B5824">
        <v>12</v>
      </c>
      <c r="C5824">
        <v>5</v>
      </c>
      <c r="D5824">
        <v>2018</v>
      </c>
      <c r="E5824" t="s">
        <v>2175</v>
      </c>
      <c r="F5824" t="s">
        <v>30</v>
      </c>
      <c r="G5824" t="s">
        <v>5523</v>
      </c>
      <c r="H5824" t="s">
        <v>23</v>
      </c>
      <c r="I5824" t="s">
        <v>24</v>
      </c>
      <c r="J5824" t="s">
        <v>2101</v>
      </c>
      <c r="K5824" t="s">
        <v>17</v>
      </c>
      <c r="L5824">
        <v>285.48</v>
      </c>
    </row>
    <row r="5825" spans="1:12" x14ac:dyDescent="0.3">
      <c r="A5825" t="s">
        <v>6732</v>
      </c>
      <c r="B5825">
        <v>12</v>
      </c>
      <c r="C5825">
        <v>5</v>
      </c>
      <c r="D5825">
        <v>2018</v>
      </c>
      <c r="E5825" t="s">
        <v>2175</v>
      </c>
      <c r="F5825" t="s">
        <v>30</v>
      </c>
      <c r="G5825" t="s">
        <v>5523</v>
      </c>
      <c r="H5825" t="s">
        <v>23</v>
      </c>
      <c r="I5825" t="s">
        <v>24</v>
      </c>
      <c r="J5825" t="s">
        <v>3412</v>
      </c>
      <c r="K5825" t="s">
        <v>26</v>
      </c>
      <c r="L5825">
        <v>19.167999999999999</v>
      </c>
    </row>
    <row r="5826" spans="1:12" x14ac:dyDescent="0.3">
      <c r="A5826" t="s">
        <v>6733</v>
      </c>
      <c r="B5826">
        <v>2</v>
      </c>
      <c r="C5826">
        <v>5</v>
      </c>
      <c r="D5826">
        <v>2015</v>
      </c>
      <c r="E5826" t="s">
        <v>6212</v>
      </c>
      <c r="F5826" t="s">
        <v>930</v>
      </c>
      <c r="G5826" t="s">
        <v>1479</v>
      </c>
      <c r="H5826" t="s">
        <v>14</v>
      </c>
      <c r="I5826" t="s">
        <v>90</v>
      </c>
      <c r="J5826" t="s">
        <v>2731</v>
      </c>
      <c r="K5826" t="s">
        <v>26</v>
      </c>
      <c r="L5826">
        <v>26.135999999999999</v>
      </c>
    </row>
    <row r="5827" spans="1:12" x14ac:dyDescent="0.3">
      <c r="A5827" t="s">
        <v>6734</v>
      </c>
      <c r="B5827">
        <v>3</v>
      </c>
      <c r="C5827">
        <v>9</v>
      </c>
      <c r="D5827">
        <v>2018</v>
      </c>
      <c r="E5827" t="s">
        <v>2130</v>
      </c>
      <c r="F5827" t="s">
        <v>12</v>
      </c>
      <c r="G5827" t="s">
        <v>4840</v>
      </c>
      <c r="H5827" t="s">
        <v>60</v>
      </c>
      <c r="I5827" t="s">
        <v>90</v>
      </c>
      <c r="J5827" t="s">
        <v>2886</v>
      </c>
      <c r="K5827" t="s">
        <v>26</v>
      </c>
      <c r="L5827">
        <v>419.4</v>
      </c>
    </row>
    <row r="5828" spans="1:12" x14ac:dyDescent="0.3">
      <c r="A5828" t="s">
        <v>6734</v>
      </c>
      <c r="B5828">
        <v>3</v>
      </c>
      <c r="C5828">
        <v>9</v>
      </c>
      <c r="D5828">
        <v>2018</v>
      </c>
      <c r="E5828" t="s">
        <v>2130</v>
      </c>
      <c r="F5828" t="s">
        <v>12</v>
      </c>
      <c r="G5828" t="s">
        <v>4840</v>
      </c>
      <c r="H5828" t="s">
        <v>60</v>
      </c>
      <c r="I5828" t="s">
        <v>90</v>
      </c>
      <c r="J5828" t="s">
        <v>6229</v>
      </c>
      <c r="K5828" t="s">
        <v>17</v>
      </c>
      <c r="L5828">
        <v>90.801000000000002</v>
      </c>
    </row>
    <row r="5829" spans="1:12" x14ac:dyDescent="0.3">
      <c r="A5829" t="s">
        <v>6734</v>
      </c>
      <c r="B5829">
        <v>3</v>
      </c>
      <c r="C5829">
        <v>9</v>
      </c>
      <c r="D5829">
        <v>2018</v>
      </c>
      <c r="E5829" t="s">
        <v>2130</v>
      </c>
      <c r="F5829" t="s">
        <v>12</v>
      </c>
      <c r="G5829" t="s">
        <v>4840</v>
      </c>
      <c r="H5829" t="s">
        <v>60</v>
      </c>
      <c r="I5829" t="s">
        <v>90</v>
      </c>
      <c r="J5829" t="s">
        <v>637</v>
      </c>
      <c r="K5829" t="s">
        <v>17</v>
      </c>
      <c r="L5829">
        <v>181.76400000000001</v>
      </c>
    </row>
    <row r="5830" spans="1:12" x14ac:dyDescent="0.3">
      <c r="A5830" t="s">
        <v>6734</v>
      </c>
      <c r="B5830">
        <v>3</v>
      </c>
      <c r="C5830">
        <v>9</v>
      </c>
      <c r="D5830">
        <v>2018</v>
      </c>
      <c r="E5830" t="s">
        <v>2130</v>
      </c>
      <c r="F5830" t="s">
        <v>12</v>
      </c>
      <c r="G5830" t="s">
        <v>4840</v>
      </c>
      <c r="H5830" t="s">
        <v>60</v>
      </c>
      <c r="I5830" t="s">
        <v>90</v>
      </c>
      <c r="J5830" t="s">
        <v>3218</v>
      </c>
      <c r="K5830" t="s">
        <v>26</v>
      </c>
      <c r="L5830">
        <v>5.56</v>
      </c>
    </row>
    <row r="5831" spans="1:12" x14ac:dyDescent="0.3">
      <c r="A5831" t="s">
        <v>6735</v>
      </c>
      <c r="B5831">
        <v>3</v>
      </c>
      <c r="C5831">
        <v>12</v>
      </c>
      <c r="D5831">
        <v>2017</v>
      </c>
      <c r="E5831" t="s">
        <v>2476</v>
      </c>
      <c r="F5831" t="s">
        <v>30</v>
      </c>
      <c r="G5831" t="s">
        <v>2936</v>
      </c>
      <c r="H5831" t="s">
        <v>14</v>
      </c>
      <c r="I5831" t="s">
        <v>61</v>
      </c>
      <c r="J5831" t="s">
        <v>875</v>
      </c>
      <c r="K5831" t="s">
        <v>17</v>
      </c>
      <c r="L5831">
        <v>581.96</v>
      </c>
    </row>
    <row r="5832" spans="1:12" x14ac:dyDescent="0.3">
      <c r="A5832" t="s">
        <v>6735</v>
      </c>
      <c r="B5832">
        <v>3</v>
      </c>
      <c r="C5832">
        <v>12</v>
      </c>
      <c r="D5832">
        <v>2017</v>
      </c>
      <c r="E5832" t="s">
        <v>2476</v>
      </c>
      <c r="F5832" t="s">
        <v>30</v>
      </c>
      <c r="G5832" t="s">
        <v>2936</v>
      </c>
      <c r="H5832" t="s">
        <v>14</v>
      </c>
      <c r="I5832" t="s">
        <v>61</v>
      </c>
      <c r="J5832" t="s">
        <v>3494</v>
      </c>
      <c r="K5832" t="s">
        <v>17</v>
      </c>
      <c r="L5832">
        <v>29.98</v>
      </c>
    </row>
    <row r="5833" spans="1:12" x14ac:dyDescent="0.3">
      <c r="A5833" t="s">
        <v>6736</v>
      </c>
      <c r="B5833">
        <v>18</v>
      </c>
      <c r="C5833">
        <v>7</v>
      </c>
      <c r="D5833">
        <v>2016</v>
      </c>
      <c r="E5833" t="s">
        <v>6738</v>
      </c>
      <c r="F5833" t="s">
        <v>30</v>
      </c>
      <c r="G5833" t="s">
        <v>1758</v>
      </c>
      <c r="H5833" t="s">
        <v>14</v>
      </c>
      <c r="I5833" t="s">
        <v>24</v>
      </c>
      <c r="J5833" t="s">
        <v>4073</v>
      </c>
      <c r="K5833" t="s">
        <v>41</v>
      </c>
      <c r="L5833">
        <v>519.96</v>
      </c>
    </row>
    <row r="5834" spans="1:12" x14ac:dyDescent="0.3">
      <c r="A5834" t="s">
        <v>6739</v>
      </c>
      <c r="B5834">
        <v>21</v>
      </c>
      <c r="C5834">
        <v>7</v>
      </c>
      <c r="D5834">
        <v>2017</v>
      </c>
      <c r="E5834" t="s">
        <v>5842</v>
      </c>
      <c r="F5834" t="s">
        <v>30</v>
      </c>
      <c r="G5834" t="s">
        <v>2815</v>
      </c>
      <c r="H5834" t="s">
        <v>14</v>
      </c>
      <c r="I5834" t="s">
        <v>15</v>
      </c>
      <c r="J5834" t="s">
        <v>2805</v>
      </c>
      <c r="K5834" t="s">
        <v>26</v>
      </c>
      <c r="L5834">
        <v>6.2640000000000002</v>
      </c>
    </row>
    <row r="5835" spans="1:12" x14ac:dyDescent="0.3">
      <c r="A5835" t="s">
        <v>6739</v>
      </c>
      <c r="B5835">
        <v>21</v>
      </c>
      <c r="C5835">
        <v>7</v>
      </c>
      <c r="D5835">
        <v>2017</v>
      </c>
      <c r="E5835" t="s">
        <v>5842</v>
      </c>
      <c r="F5835" t="s">
        <v>30</v>
      </c>
      <c r="G5835" t="s">
        <v>2815</v>
      </c>
      <c r="H5835" t="s">
        <v>14</v>
      </c>
      <c r="I5835" t="s">
        <v>15</v>
      </c>
      <c r="J5835" t="s">
        <v>2834</v>
      </c>
      <c r="K5835" t="s">
        <v>17</v>
      </c>
      <c r="L5835">
        <v>363.92</v>
      </c>
    </row>
    <row r="5836" spans="1:12" x14ac:dyDescent="0.3">
      <c r="A5836" t="s">
        <v>6740</v>
      </c>
      <c r="B5836">
        <v>9</v>
      </c>
      <c r="C5836">
        <v>6</v>
      </c>
      <c r="D5836">
        <v>2016</v>
      </c>
      <c r="E5836" t="s">
        <v>2298</v>
      </c>
      <c r="F5836" t="s">
        <v>30</v>
      </c>
      <c r="G5836" t="s">
        <v>476</v>
      </c>
      <c r="H5836" t="s">
        <v>14</v>
      </c>
      <c r="I5836" t="s">
        <v>15</v>
      </c>
      <c r="J5836" t="s">
        <v>5680</v>
      </c>
      <c r="K5836" t="s">
        <v>26</v>
      </c>
      <c r="L5836">
        <v>64.2</v>
      </c>
    </row>
    <row r="5837" spans="1:12" x14ac:dyDescent="0.3">
      <c r="A5837" t="s">
        <v>6740</v>
      </c>
      <c r="B5837">
        <v>9</v>
      </c>
      <c r="C5837">
        <v>6</v>
      </c>
      <c r="D5837">
        <v>2016</v>
      </c>
      <c r="E5837" t="s">
        <v>2298</v>
      </c>
      <c r="F5837" t="s">
        <v>30</v>
      </c>
      <c r="G5837" t="s">
        <v>476</v>
      </c>
      <c r="H5837" t="s">
        <v>14</v>
      </c>
      <c r="I5837" t="s">
        <v>15</v>
      </c>
      <c r="J5837" t="s">
        <v>3546</v>
      </c>
      <c r="K5837" t="s">
        <v>26</v>
      </c>
      <c r="L5837">
        <v>38.520000000000003</v>
      </c>
    </row>
    <row r="5838" spans="1:12" x14ac:dyDescent="0.3">
      <c r="A5838" t="s">
        <v>6740</v>
      </c>
      <c r="B5838">
        <v>9</v>
      </c>
      <c r="C5838">
        <v>6</v>
      </c>
      <c r="D5838">
        <v>2016</v>
      </c>
      <c r="E5838" t="s">
        <v>2298</v>
      </c>
      <c r="F5838" t="s">
        <v>30</v>
      </c>
      <c r="G5838" t="s">
        <v>476</v>
      </c>
      <c r="H5838" t="s">
        <v>14</v>
      </c>
      <c r="I5838" t="s">
        <v>15</v>
      </c>
      <c r="J5838" t="s">
        <v>6074</v>
      </c>
      <c r="K5838" t="s">
        <v>41</v>
      </c>
      <c r="L5838">
        <v>72.599999999999994</v>
      </c>
    </row>
    <row r="5839" spans="1:12" x14ac:dyDescent="0.3">
      <c r="A5839" t="s">
        <v>6741</v>
      </c>
      <c r="B5839">
        <v>27</v>
      </c>
      <c r="C5839">
        <v>11</v>
      </c>
      <c r="D5839">
        <v>2018</v>
      </c>
      <c r="E5839" t="s">
        <v>688</v>
      </c>
      <c r="F5839" t="s">
        <v>30</v>
      </c>
      <c r="G5839" t="s">
        <v>6742</v>
      </c>
      <c r="H5839" t="s">
        <v>14</v>
      </c>
      <c r="I5839" t="s">
        <v>24</v>
      </c>
      <c r="J5839" t="s">
        <v>6743</v>
      </c>
      <c r="K5839" t="s">
        <v>41</v>
      </c>
      <c r="L5839">
        <v>57.567999999999998</v>
      </c>
    </row>
    <row r="5840" spans="1:12" x14ac:dyDescent="0.3">
      <c r="A5840" t="s">
        <v>6744</v>
      </c>
      <c r="B5840">
        <v>27</v>
      </c>
      <c r="C5840">
        <v>3</v>
      </c>
      <c r="D5840">
        <v>2016</v>
      </c>
      <c r="E5840" t="s">
        <v>6691</v>
      </c>
      <c r="F5840" t="s">
        <v>30</v>
      </c>
      <c r="G5840" t="s">
        <v>4010</v>
      </c>
      <c r="H5840" t="s">
        <v>14</v>
      </c>
      <c r="I5840" t="s">
        <v>24</v>
      </c>
      <c r="J5840" t="s">
        <v>6745</v>
      </c>
      <c r="K5840" t="s">
        <v>26</v>
      </c>
      <c r="L5840">
        <v>83.7</v>
      </c>
    </row>
    <row r="5841" spans="1:12" x14ac:dyDescent="0.3">
      <c r="A5841" t="s">
        <v>6746</v>
      </c>
      <c r="B5841">
        <v>22</v>
      </c>
      <c r="C5841">
        <v>9</v>
      </c>
      <c r="D5841">
        <v>2016</v>
      </c>
      <c r="E5841" t="s">
        <v>748</v>
      </c>
      <c r="F5841" t="s">
        <v>12</v>
      </c>
      <c r="G5841" t="s">
        <v>4772</v>
      </c>
      <c r="H5841" t="s">
        <v>60</v>
      </c>
      <c r="I5841" t="s">
        <v>15</v>
      </c>
      <c r="J5841" t="s">
        <v>3667</v>
      </c>
      <c r="K5841" t="s">
        <v>26</v>
      </c>
      <c r="L5841">
        <v>32.4</v>
      </c>
    </row>
    <row r="5842" spans="1:12" x14ac:dyDescent="0.3">
      <c r="A5842" t="s">
        <v>6746</v>
      </c>
      <c r="B5842">
        <v>22</v>
      </c>
      <c r="C5842">
        <v>9</v>
      </c>
      <c r="D5842">
        <v>2016</v>
      </c>
      <c r="E5842" t="s">
        <v>748</v>
      </c>
      <c r="F5842" t="s">
        <v>12</v>
      </c>
      <c r="G5842" t="s">
        <v>4772</v>
      </c>
      <c r="H5842" t="s">
        <v>60</v>
      </c>
      <c r="I5842" t="s">
        <v>15</v>
      </c>
      <c r="J5842" t="s">
        <v>2726</v>
      </c>
      <c r="K5842" t="s">
        <v>17</v>
      </c>
      <c r="L5842">
        <v>47.98</v>
      </c>
    </row>
    <row r="5843" spans="1:12" x14ac:dyDescent="0.3">
      <c r="A5843" t="s">
        <v>6747</v>
      </c>
      <c r="B5843">
        <v>17</v>
      </c>
      <c r="C5843">
        <v>11</v>
      </c>
      <c r="D5843">
        <v>2016</v>
      </c>
      <c r="E5843" t="s">
        <v>508</v>
      </c>
      <c r="F5843" t="s">
        <v>30</v>
      </c>
      <c r="G5843" t="s">
        <v>3857</v>
      </c>
      <c r="H5843" t="s">
        <v>14</v>
      </c>
      <c r="I5843" t="s">
        <v>24</v>
      </c>
      <c r="J5843" t="s">
        <v>6748</v>
      </c>
      <c r="K5843" t="s">
        <v>41</v>
      </c>
      <c r="L5843">
        <v>415.96800000000002</v>
      </c>
    </row>
    <row r="5844" spans="1:12" x14ac:dyDescent="0.3">
      <c r="A5844" t="s">
        <v>6747</v>
      </c>
      <c r="B5844">
        <v>17</v>
      </c>
      <c r="C5844">
        <v>11</v>
      </c>
      <c r="D5844">
        <v>2016</v>
      </c>
      <c r="E5844" t="s">
        <v>508</v>
      </c>
      <c r="F5844" t="s">
        <v>30</v>
      </c>
      <c r="G5844" t="s">
        <v>3857</v>
      </c>
      <c r="H5844" t="s">
        <v>14</v>
      </c>
      <c r="I5844" t="s">
        <v>24</v>
      </c>
      <c r="J5844" t="s">
        <v>2601</v>
      </c>
      <c r="K5844" t="s">
        <v>26</v>
      </c>
      <c r="L5844">
        <v>304.89999999999998</v>
      </c>
    </row>
    <row r="5845" spans="1:12" x14ac:dyDescent="0.3">
      <c r="A5845" t="s">
        <v>6747</v>
      </c>
      <c r="B5845">
        <v>17</v>
      </c>
      <c r="C5845">
        <v>11</v>
      </c>
      <c r="D5845">
        <v>2016</v>
      </c>
      <c r="E5845" t="s">
        <v>508</v>
      </c>
      <c r="F5845" t="s">
        <v>30</v>
      </c>
      <c r="G5845" t="s">
        <v>3857</v>
      </c>
      <c r="H5845" t="s">
        <v>14</v>
      </c>
      <c r="I5845" t="s">
        <v>24</v>
      </c>
      <c r="J5845" t="s">
        <v>6087</v>
      </c>
      <c r="K5845" t="s">
        <v>17</v>
      </c>
      <c r="L5845">
        <v>80.959999999999994</v>
      </c>
    </row>
    <row r="5846" spans="1:12" x14ac:dyDescent="0.3">
      <c r="A5846" t="s">
        <v>6747</v>
      </c>
      <c r="B5846">
        <v>17</v>
      </c>
      <c r="C5846">
        <v>11</v>
      </c>
      <c r="D5846">
        <v>2016</v>
      </c>
      <c r="E5846" t="s">
        <v>508</v>
      </c>
      <c r="F5846" t="s">
        <v>30</v>
      </c>
      <c r="G5846" t="s">
        <v>3857</v>
      </c>
      <c r="H5846" t="s">
        <v>14</v>
      </c>
      <c r="I5846" t="s">
        <v>24</v>
      </c>
      <c r="J5846" t="s">
        <v>5862</v>
      </c>
      <c r="K5846" t="s">
        <v>26</v>
      </c>
      <c r="L5846">
        <v>777.21</v>
      </c>
    </row>
    <row r="5847" spans="1:12" x14ac:dyDescent="0.3">
      <c r="A5847" t="s">
        <v>6747</v>
      </c>
      <c r="B5847">
        <v>17</v>
      </c>
      <c r="C5847">
        <v>11</v>
      </c>
      <c r="D5847">
        <v>2016</v>
      </c>
      <c r="E5847" t="s">
        <v>508</v>
      </c>
      <c r="F5847" t="s">
        <v>30</v>
      </c>
      <c r="G5847" t="s">
        <v>3857</v>
      </c>
      <c r="H5847" t="s">
        <v>14</v>
      </c>
      <c r="I5847" t="s">
        <v>24</v>
      </c>
      <c r="J5847" t="s">
        <v>2928</v>
      </c>
      <c r="K5847" t="s">
        <v>26</v>
      </c>
      <c r="L5847">
        <v>32.4</v>
      </c>
    </row>
    <row r="5848" spans="1:12" x14ac:dyDescent="0.3">
      <c r="A5848" t="s">
        <v>6747</v>
      </c>
      <c r="B5848">
        <v>17</v>
      </c>
      <c r="C5848">
        <v>11</v>
      </c>
      <c r="D5848">
        <v>2016</v>
      </c>
      <c r="E5848" t="s">
        <v>508</v>
      </c>
      <c r="F5848" t="s">
        <v>30</v>
      </c>
      <c r="G5848" t="s">
        <v>3857</v>
      </c>
      <c r="H5848" t="s">
        <v>14</v>
      </c>
      <c r="I5848" t="s">
        <v>24</v>
      </c>
      <c r="J5848" t="s">
        <v>2635</v>
      </c>
      <c r="K5848" t="s">
        <v>17</v>
      </c>
      <c r="L5848">
        <v>225.56800000000001</v>
      </c>
    </row>
    <row r="5849" spans="1:12" x14ac:dyDescent="0.3">
      <c r="A5849" t="s">
        <v>6747</v>
      </c>
      <c r="B5849">
        <v>17</v>
      </c>
      <c r="C5849">
        <v>11</v>
      </c>
      <c r="D5849">
        <v>2016</v>
      </c>
      <c r="E5849" t="s">
        <v>508</v>
      </c>
      <c r="F5849" t="s">
        <v>30</v>
      </c>
      <c r="G5849" t="s">
        <v>3857</v>
      </c>
      <c r="H5849" t="s">
        <v>14</v>
      </c>
      <c r="I5849" t="s">
        <v>24</v>
      </c>
      <c r="J5849" t="s">
        <v>3418</v>
      </c>
      <c r="K5849" t="s">
        <v>17</v>
      </c>
      <c r="L5849">
        <v>36.6</v>
      </c>
    </row>
    <row r="5850" spans="1:12" x14ac:dyDescent="0.3">
      <c r="A5850" t="s">
        <v>6749</v>
      </c>
      <c r="B5850">
        <v>10</v>
      </c>
      <c r="C5850">
        <v>11</v>
      </c>
      <c r="D5850">
        <v>2016</v>
      </c>
      <c r="E5850" t="s">
        <v>3643</v>
      </c>
      <c r="F5850" t="s">
        <v>30</v>
      </c>
      <c r="G5850" t="s">
        <v>1106</v>
      </c>
      <c r="H5850" t="s">
        <v>60</v>
      </c>
      <c r="I5850" t="s">
        <v>61</v>
      </c>
      <c r="J5850" t="s">
        <v>2493</v>
      </c>
      <c r="K5850" t="s">
        <v>26</v>
      </c>
      <c r="L5850">
        <v>715.64</v>
      </c>
    </row>
    <row r="5851" spans="1:12" x14ac:dyDescent="0.3">
      <c r="A5851" t="s">
        <v>6749</v>
      </c>
      <c r="B5851">
        <v>10</v>
      </c>
      <c r="C5851">
        <v>11</v>
      </c>
      <c r="D5851">
        <v>2016</v>
      </c>
      <c r="E5851" t="s">
        <v>3643</v>
      </c>
      <c r="F5851" t="s">
        <v>30</v>
      </c>
      <c r="G5851" t="s">
        <v>1106</v>
      </c>
      <c r="H5851" t="s">
        <v>60</v>
      </c>
      <c r="I5851" t="s">
        <v>61</v>
      </c>
      <c r="J5851" t="s">
        <v>3831</v>
      </c>
      <c r="K5851" t="s">
        <v>26</v>
      </c>
      <c r="L5851">
        <v>795.51</v>
      </c>
    </row>
    <row r="5852" spans="1:12" x14ac:dyDescent="0.3">
      <c r="A5852" t="s">
        <v>6749</v>
      </c>
      <c r="B5852">
        <v>10</v>
      </c>
      <c r="C5852">
        <v>11</v>
      </c>
      <c r="D5852">
        <v>2016</v>
      </c>
      <c r="E5852" t="s">
        <v>3643</v>
      </c>
      <c r="F5852" t="s">
        <v>30</v>
      </c>
      <c r="G5852" t="s">
        <v>1106</v>
      </c>
      <c r="H5852" t="s">
        <v>60</v>
      </c>
      <c r="I5852" t="s">
        <v>61</v>
      </c>
      <c r="J5852" t="s">
        <v>5295</v>
      </c>
      <c r="K5852" t="s">
        <v>41</v>
      </c>
      <c r="L5852">
        <v>549.99</v>
      </c>
    </row>
    <row r="5853" spans="1:12" x14ac:dyDescent="0.3">
      <c r="A5853" t="s">
        <v>6749</v>
      </c>
      <c r="B5853">
        <v>10</v>
      </c>
      <c r="C5853">
        <v>11</v>
      </c>
      <c r="D5853">
        <v>2016</v>
      </c>
      <c r="E5853" t="s">
        <v>3643</v>
      </c>
      <c r="F5853" t="s">
        <v>30</v>
      </c>
      <c r="G5853" t="s">
        <v>1106</v>
      </c>
      <c r="H5853" t="s">
        <v>60</v>
      </c>
      <c r="I5853" t="s">
        <v>61</v>
      </c>
      <c r="J5853" t="s">
        <v>1253</v>
      </c>
      <c r="K5853" t="s">
        <v>26</v>
      </c>
      <c r="L5853">
        <v>74.760000000000005</v>
      </c>
    </row>
    <row r="5854" spans="1:12" x14ac:dyDescent="0.3">
      <c r="A5854" t="s">
        <v>6749</v>
      </c>
      <c r="B5854">
        <v>10</v>
      </c>
      <c r="C5854">
        <v>11</v>
      </c>
      <c r="D5854">
        <v>2016</v>
      </c>
      <c r="E5854" t="s">
        <v>3643</v>
      </c>
      <c r="F5854" t="s">
        <v>30</v>
      </c>
      <c r="G5854" t="s">
        <v>1106</v>
      </c>
      <c r="H5854" t="s">
        <v>60</v>
      </c>
      <c r="I5854" t="s">
        <v>61</v>
      </c>
      <c r="J5854" t="s">
        <v>659</v>
      </c>
      <c r="K5854" t="s">
        <v>17</v>
      </c>
      <c r="L5854">
        <v>29.22</v>
      </c>
    </row>
    <row r="5855" spans="1:12" x14ac:dyDescent="0.3">
      <c r="A5855" t="s">
        <v>6750</v>
      </c>
      <c r="B5855">
        <v>10</v>
      </c>
      <c r="C5855">
        <v>9</v>
      </c>
      <c r="D5855">
        <v>2015</v>
      </c>
      <c r="E5855" t="s">
        <v>497</v>
      </c>
      <c r="F5855" t="s">
        <v>30</v>
      </c>
      <c r="G5855" t="s">
        <v>3395</v>
      </c>
      <c r="H5855" t="s">
        <v>60</v>
      </c>
      <c r="I5855" t="s">
        <v>15</v>
      </c>
      <c r="J5855" t="s">
        <v>874</v>
      </c>
      <c r="K5855" t="s">
        <v>26</v>
      </c>
      <c r="L5855">
        <v>9.64</v>
      </c>
    </row>
    <row r="5856" spans="1:12" x14ac:dyDescent="0.3">
      <c r="A5856" t="s">
        <v>6751</v>
      </c>
      <c r="B5856">
        <v>5</v>
      </c>
      <c r="C5856">
        <v>8</v>
      </c>
      <c r="D5856">
        <v>2016</v>
      </c>
      <c r="E5856" t="s">
        <v>5856</v>
      </c>
      <c r="F5856" t="s">
        <v>30</v>
      </c>
      <c r="G5856" t="s">
        <v>5125</v>
      </c>
      <c r="H5856" t="s">
        <v>23</v>
      </c>
      <c r="I5856" t="s">
        <v>61</v>
      </c>
      <c r="J5856" t="s">
        <v>3681</v>
      </c>
      <c r="K5856" t="s">
        <v>26</v>
      </c>
      <c r="L5856">
        <v>33.488</v>
      </c>
    </row>
    <row r="5857" spans="1:12" x14ac:dyDescent="0.3">
      <c r="A5857" t="s">
        <v>6751</v>
      </c>
      <c r="B5857">
        <v>5</v>
      </c>
      <c r="C5857">
        <v>8</v>
      </c>
      <c r="D5857">
        <v>2016</v>
      </c>
      <c r="E5857" t="s">
        <v>5856</v>
      </c>
      <c r="F5857" t="s">
        <v>30</v>
      </c>
      <c r="G5857" t="s">
        <v>5125</v>
      </c>
      <c r="H5857" t="s">
        <v>23</v>
      </c>
      <c r="I5857" t="s">
        <v>61</v>
      </c>
      <c r="J5857" t="s">
        <v>4957</v>
      </c>
      <c r="K5857" t="s">
        <v>26</v>
      </c>
      <c r="L5857">
        <v>23.04</v>
      </c>
    </row>
    <row r="5858" spans="1:12" x14ac:dyDescent="0.3">
      <c r="A5858" t="s">
        <v>6751</v>
      </c>
      <c r="B5858">
        <v>5</v>
      </c>
      <c r="C5858">
        <v>8</v>
      </c>
      <c r="D5858">
        <v>2016</v>
      </c>
      <c r="E5858" t="s">
        <v>5856</v>
      </c>
      <c r="F5858" t="s">
        <v>30</v>
      </c>
      <c r="G5858" t="s">
        <v>5125</v>
      </c>
      <c r="H5858" t="s">
        <v>23</v>
      </c>
      <c r="I5858" t="s">
        <v>61</v>
      </c>
      <c r="J5858" t="s">
        <v>3988</v>
      </c>
      <c r="K5858" t="s">
        <v>26</v>
      </c>
      <c r="L5858">
        <v>1.3620000000000001</v>
      </c>
    </row>
    <row r="5859" spans="1:12" x14ac:dyDescent="0.3">
      <c r="A5859" t="s">
        <v>6751</v>
      </c>
      <c r="B5859">
        <v>5</v>
      </c>
      <c r="C5859">
        <v>8</v>
      </c>
      <c r="D5859">
        <v>2016</v>
      </c>
      <c r="E5859" t="s">
        <v>5856</v>
      </c>
      <c r="F5859" t="s">
        <v>30</v>
      </c>
      <c r="G5859" t="s">
        <v>5125</v>
      </c>
      <c r="H5859" t="s">
        <v>23</v>
      </c>
      <c r="I5859" t="s">
        <v>61</v>
      </c>
      <c r="J5859" t="s">
        <v>3872</v>
      </c>
      <c r="K5859" t="s">
        <v>17</v>
      </c>
      <c r="L5859">
        <v>14.76</v>
      </c>
    </row>
    <row r="5860" spans="1:12" x14ac:dyDescent="0.3">
      <c r="A5860" t="s">
        <v>6752</v>
      </c>
      <c r="B5860">
        <v>3</v>
      </c>
      <c r="C5860">
        <v>9</v>
      </c>
      <c r="D5860">
        <v>2018</v>
      </c>
      <c r="E5860" t="s">
        <v>1315</v>
      </c>
      <c r="F5860" t="s">
        <v>12</v>
      </c>
      <c r="G5860" t="s">
        <v>1841</v>
      </c>
      <c r="H5860" t="s">
        <v>14</v>
      </c>
      <c r="I5860" t="s">
        <v>24</v>
      </c>
      <c r="J5860" t="s">
        <v>5461</v>
      </c>
      <c r="K5860" t="s">
        <v>17</v>
      </c>
      <c r="L5860">
        <v>239.666</v>
      </c>
    </row>
    <row r="5861" spans="1:12" x14ac:dyDescent="0.3">
      <c r="A5861" t="s">
        <v>6753</v>
      </c>
      <c r="B5861">
        <v>1</v>
      </c>
      <c r="C5861">
        <v>11</v>
      </c>
      <c r="D5861">
        <v>2016</v>
      </c>
      <c r="E5861" t="s">
        <v>3642</v>
      </c>
      <c r="F5861" t="s">
        <v>30</v>
      </c>
      <c r="G5861" t="s">
        <v>4517</v>
      </c>
      <c r="H5861" t="s">
        <v>14</v>
      </c>
      <c r="I5861" t="s">
        <v>15</v>
      </c>
      <c r="J5861" t="s">
        <v>2969</v>
      </c>
      <c r="K5861" t="s">
        <v>17</v>
      </c>
      <c r="L5861">
        <v>301.95999999999998</v>
      </c>
    </row>
    <row r="5862" spans="1:12" x14ac:dyDescent="0.3">
      <c r="A5862" t="s">
        <v>6754</v>
      </c>
      <c r="B5862">
        <v>29</v>
      </c>
      <c r="C5862">
        <v>4</v>
      </c>
      <c r="D5862">
        <v>2016</v>
      </c>
      <c r="E5862" t="s">
        <v>790</v>
      </c>
      <c r="F5862" t="s">
        <v>12</v>
      </c>
      <c r="G5862" t="s">
        <v>515</v>
      </c>
      <c r="H5862" t="s">
        <v>60</v>
      </c>
      <c r="I5862" t="s">
        <v>90</v>
      </c>
      <c r="J5862" t="s">
        <v>3180</v>
      </c>
      <c r="K5862" t="s">
        <v>26</v>
      </c>
      <c r="L5862">
        <v>7.968</v>
      </c>
    </row>
    <row r="5863" spans="1:12" x14ac:dyDescent="0.3">
      <c r="A5863" t="s">
        <v>6756</v>
      </c>
      <c r="B5863">
        <v>1</v>
      </c>
      <c r="C5863">
        <v>5</v>
      </c>
      <c r="D5863">
        <v>2017</v>
      </c>
      <c r="E5863" t="s">
        <v>3359</v>
      </c>
      <c r="F5863" t="s">
        <v>12</v>
      </c>
      <c r="G5863" t="s">
        <v>4349</v>
      </c>
      <c r="H5863" t="s">
        <v>14</v>
      </c>
      <c r="I5863" t="s">
        <v>15</v>
      </c>
      <c r="J5863" t="s">
        <v>6757</v>
      </c>
      <c r="K5863" t="s">
        <v>26</v>
      </c>
      <c r="L5863">
        <v>109.92</v>
      </c>
    </row>
    <row r="5864" spans="1:12" x14ac:dyDescent="0.3">
      <c r="A5864" t="s">
        <v>6756</v>
      </c>
      <c r="B5864">
        <v>1</v>
      </c>
      <c r="C5864">
        <v>5</v>
      </c>
      <c r="D5864">
        <v>2017</v>
      </c>
      <c r="E5864" t="s">
        <v>3359</v>
      </c>
      <c r="F5864" t="s">
        <v>12</v>
      </c>
      <c r="G5864" t="s">
        <v>4349</v>
      </c>
      <c r="H5864" t="s">
        <v>14</v>
      </c>
      <c r="I5864" t="s">
        <v>15</v>
      </c>
      <c r="J5864" t="s">
        <v>4094</v>
      </c>
      <c r="K5864" t="s">
        <v>26</v>
      </c>
      <c r="L5864">
        <v>19.440000000000001</v>
      </c>
    </row>
    <row r="5865" spans="1:12" x14ac:dyDescent="0.3">
      <c r="A5865" t="s">
        <v>6756</v>
      </c>
      <c r="B5865">
        <v>1</v>
      </c>
      <c r="C5865">
        <v>5</v>
      </c>
      <c r="D5865">
        <v>2017</v>
      </c>
      <c r="E5865" t="s">
        <v>3359</v>
      </c>
      <c r="F5865" t="s">
        <v>12</v>
      </c>
      <c r="G5865" t="s">
        <v>4349</v>
      </c>
      <c r="H5865" t="s">
        <v>14</v>
      </c>
      <c r="I5865" t="s">
        <v>15</v>
      </c>
      <c r="J5865" t="s">
        <v>2361</v>
      </c>
      <c r="K5865" t="s">
        <v>26</v>
      </c>
      <c r="L5865">
        <v>11.16</v>
      </c>
    </row>
    <row r="5866" spans="1:12" x14ac:dyDescent="0.3">
      <c r="A5866" t="s">
        <v>6758</v>
      </c>
      <c r="B5866">
        <v>5</v>
      </c>
      <c r="C5866">
        <v>8</v>
      </c>
      <c r="D5866">
        <v>2015</v>
      </c>
      <c r="E5866" t="s">
        <v>6759</v>
      </c>
      <c r="F5866" t="s">
        <v>12</v>
      </c>
      <c r="G5866" t="s">
        <v>4052</v>
      </c>
      <c r="H5866" t="s">
        <v>23</v>
      </c>
      <c r="I5866" t="s">
        <v>90</v>
      </c>
      <c r="J5866" t="s">
        <v>3971</v>
      </c>
      <c r="K5866" t="s">
        <v>26</v>
      </c>
      <c r="L5866">
        <v>79.47</v>
      </c>
    </row>
    <row r="5867" spans="1:12" x14ac:dyDescent="0.3">
      <c r="A5867" t="s">
        <v>6758</v>
      </c>
      <c r="B5867">
        <v>5</v>
      </c>
      <c r="C5867">
        <v>8</v>
      </c>
      <c r="D5867">
        <v>2015</v>
      </c>
      <c r="E5867" t="s">
        <v>6759</v>
      </c>
      <c r="F5867" t="s">
        <v>12</v>
      </c>
      <c r="G5867" t="s">
        <v>4052</v>
      </c>
      <c r="H5867" t="s">
        <v>23</v>
      </c>
      <c r="I5867" t="s">
        <v>90</v>
      </c>
      <c r="J5867" t="s">
        <v>5474</v>
      </c>
      <c r="K5867" t="s">
        <v>26</v>
      </c>
      <c r="L5867">
        <v>4.5599999999999996</v>
      </c>
    </row>
    <row r="5868" spans="1:12" x14ac:dyDescent="0.3">
      <c r="A5868" t="s">
        <v>6758</v>
      </c>
      <c r="B5868">
        <v>5</v>
      </c>
      <c r="C5868">
        <v>8</v>
      </c>
      <c r="D5868">
        <v>2015</v>
      </c>
      <c r="E5868" t="s">
        <v>6759</v>
      </c>
      <c r="F5868" t="s">
        <v>12</v>
      </c>
      <c r="G5868" t="s">
        <v>4052</v>
      </c>
      <c r="H5868" t="s">
        <v>23</v>
      </c>
      <c r="I5868" t="s">
        <v>90</v>
      </c>
      <c r="J5868" t="s">
        <v>1818</v>
      </c>
      <c r="K5868" t="s">
        <v>17</v>
      </c>
      <c r="L5868">
        <v>1133.3499999999999</v>
      </c>
    </row>
    <row r="5869" spans="1:12" x14ac:dyDescent="0.3">
      <c r="A5869" t="s">
        <v>6760</v>
      </c>
      <c r="B5869">
        <v>4</v>
      </c>
      <c r="C5869">
        <v>1</v>
      </c>
      <c r="D5869">
        <v>2017</v>
      </c>
      <c r="E5869" t="s">
        <v>6761</v>
      </c>
      <c r="F5869" t="s">
        <v>30</v>
      </c>
      <c r="G5869" t="s">
        <v>809</v>
      </c>
      <c r="H5869" t="s">
        <v>23</v>
      </c>
      <c r="I5869" t="s">
        <v>90</v>
      </c>
      <c r="J5869" t="s">
        <v>1455</v>
      </c>
      <c r="K5869" t="s">
        <v>26</v>
      </c>
      <c r="L5869">
        <v>4.6719999999999997</v>
      </c>
    </row>
    <row r="5870" spans="1:12" x14ac:dyDescent="0.3">
      <c r="A5870" t="s">
        <v>6760</v>
      </c>
      <c r="B5870">
        <v>4</v>
      </c>
      <c r="C5870">
        <v>1</v>
      </c>
      <c r="D5870">
        <v>2017</v>
      </c>
      <c r="E5870" t="s">
        <v>6761</v>
      </c>
      <c r="F5870" t="s">
        <v>30</v>
      </c>
      <c r="G5870" t="s">
        <v>809</v>
      </c>
      <c r="H5870" t="s">
        <v>23</v>
      </c>
      <c r="I5870" t="s">
        <v>90</v>
      </c>
      <c r="J5870" t="s">
        <v>2689</v>
      </c>
      <c r="K5870" t="s">
        <v>26</v>
      </c>
      <c r="L5870">
        <v>104.58</v>
      </c>
    </row>
    <row r="5871" spans="1:12" x14ac:dyDescent="0.3">
      <c r="A5871" t="s">
        <v>6762</v>
      </c>
      <c r="B5871">
        <v>7</v>
      </c>
      <c r="C5871">
        <v>11</v>
      </c>
      <c r="D5871">
        <v>2017</v>
      </c>
      <c r="E5871" t="s">
        <v>2056</v>
      </c>
      <c r="F5871" t="s">
        <v>30</v>
      </c>
      <c r="G5871" t="s">
        <v>4730</v>
      </c>
      <c r="H5871" t="s">
        <v>60</v>
      </c>
      <c r="I5871" t="s">
        <v>24</v>
      </c>
      <c r="J5871" t="s">
        <v>1254</v>
      </c>
      <c r="K5871" t="s">
        <v>17</v>
      </c>
      <c r="L5871">
        <v>1603.136</v>
      </c>
    </row>
    <row r="5872" spans="1:12" x14ac:dyDescent="0.3">
      <c r="A5872" t="s">
        <v>6763</v>
      </c>
      <c r="B5872">
        <v>14</v>
      </c>
      <c r="C5872">
        <v>6</v>
      </c>
      <c r="D5872">
        <v>2017</v>
      </c>
      <c r="E5872" t="s">
        <v>1105</v>
      </c>
      <c r="F5872" t="s">
        <v>930</v>
      </c>
      <c r="G5872" t="s">
        <v>1139</v>
      </c>
      <c r="H5872" t="s">
        <v>23</v>
      </c>
      <c r="I5872" t="s">
        <v>24</v>
      </c>
      <c r="J5872" t="s">
        <v>6505</v>
      </c>
      <c r="K5872" t="s">
        <v>17</v>
      </c>
      <c r="L5872">
        <v>1293.4880000000001</v>
      </c>
    </row>
    <row r="5873" spans="1:12" x14ac:dyDescent="0.3">
      <c r="A5873" t="s">
        <v>6764</v>
      </c>
      <c r="B5873">
        <v>24</v>
      </c>
      <c r="C5873">
        <v>9</v>
      </c>
      <c r="D5873">
        <v>2017</v>
      </c>
      <c r="E5873" t="s">
        <v>949</v>
      </c>
      <c r="F5873" t="s">
        <v>30</v>
      </c>
      <c r="G5873" t="s">
        <v>472</v>
      </c>
      <c r="H5873" t="s">
        <v>14</v>
      </c>
      <c r="I5873" t="s">
        <v>61</v>
      </c>
      <c r="J5873" t="s">
        <v>322</v>
      </c>
      <c r="K5873" t="s">
        <v>17</v>
      </c>
      <c r="L5873">
        <v>127.95</v>
      </c>
    </row>
    <row r="5874" spans="1:12" x14ac:dyDescent="0.3">
      <c r="A5874" t="s">
        <v>6765</v>
      </c>
      <c r="B5874">
        <v>30</v>
      </c>
      <c r="C5874">
        <v>3</v>
      </c>
      <c r="D5874">
        <v>2018</v>
      </c>
      <c r="E5874" t="s">
        <v>2164</v>
      </c>
      <c r="F5874" t="s">
        <v>30</v>
      </c>
      <c r="G5874" t="s">
        <v>2967</v>
      </c>
      <c r="H5874" t="s">
        <v>60</v>
      </c>
      <c r="I5874" t="s">
        <v>15</v>
      </c>
      <c r="J5874" t="s">
        <v>145</v>
      </c>
      <c r="K5874" t="s">
        <v>26</v>
      </c>
      <c r="L5874">
        <v>59.76</v>
      </c>
    </row>
    <row r="5875" spans="1:12" x14ac:dyDescent="0.3">
      <c r="A5875" t="s">
        <v>6766</v>
      </c>
      <c r="B5875">
        <v>4</v>
      </c>
      <c r="C5875">
        <v>6</v>
      </c>
      <c r="D5875">
        <v>2018</v>
      </c>
      <c r="E5875" t="s">
        <v>937</v>
      </c>
      <c r="F5875" t="s">
        <v>930</v>
      </c>
      <c r="G5875" t="s">
        <v>2392</v>
      </c>
      <c r="H5875" t="s">
        <v>60</v>
      </c>
      <c r="I5875" t="s">
        <v>15</v>
      </c>
      <c r="J5875" t="s">
        <v>3289</v>
      </c>
      <c r="K5875" t="s">
        <v>26</v>
      </c>
      <c r="L5875">
        <v>108.08</v>
      </c>
    </row>
    <row r="5876" spans="1:12" x14ac:dyDescent="0.3">
      <c r="A5876" t="s">
        <v>6766</v>
      </c>
      <c r="B5876">
        <v>4</v>
      </c>
      <c r="C5876">
        <v>6</v>
      </c>
      <c r="D5876">
        <v>2018</v>
      </c>
      <c r="E5876" t="s">
        <v>937</v>
      </c>
      <c r="F5876" t="s">
        <v>930</v>
      </c>
      <c r="G5876" t="s">
        <v>2392</v>
      </c>
      <c r="H5876" t="s">
        <v>60</v>
      </c>
      <c r="I5876" t="s">
        <v>15</v>
      </c>
      <c r="J5876" t="s">
        <v>4107</v>
      </c>
      <c r="K5876" t="s">
        <v>26</v>
      </c>
      <c r="L5876">
        <v>9.5399999999999991</v>
      </c>
    </row>
    <row r="5877" spans="1:12" x14ac:dyDescent="0.3">
      <c r="A5877" t="s">
        <v>6767</v>
      </c>
      <c r="B5877">
        <v>7</v>
      </c>
      <c r="C5877">
        <v>4</v>
      </c>
      <c r="D5877">
        <v>2016</v>
      </c>
      <c r="E5877" t="s">
        <v>1664</v>
      </c>
      <c r="F5877" t="s">
        <v>119</v>
      </c>
      <c r="G5877" t="s">
        <v>537</v>
      </c>
      <c r="H5877" t="s">
        <v>60</v>
      </c>
      <c r="I5877" t="s">
        <v>90</v>
      </c>
      <c r="J5877" t="s">
        <v>1610</v>
      </c>
      <c r="K5877" t="s">
        <v>26</v>
      </c>
      <c r="L5877">
        <v>11.736000000000001</v>
      </c>
    </row>
    <row r="5878" spans="1:12" x14ac:dyDescent="0.3">
      <c r="A5878" t="s">
        <v>6768</v>
      </c>
      <c r="B5878">
        <v>21</v>
      </c>
      <c r="C5878">
        <v>5</v>
      </c>
      <c r="D5878">
        <v>2015</v>
      </c>
      <c r="E5878" t="s">
        <v>3226</v>
      </c>
      <c r="F5878" t="s">
        <v>30</v>
      </c>
      <c r="G5878" t="s">
        <v>2770</v>
      </c>
      <c r="H5878" t="s">
        <v>60</v>
      </c>
      <c r="I5878" t="s">
        <v>90</v>
      </c>
      <c r="J5878" t="s">
        <v>1929</v>
      </c>
      <c r="K5878" t="s">
        <v>26</v>
      </c>
      <c r="L5878">
        <v>447.86</v>
      </c>
    </row>
    <row r="5879" spans="1:12" x14ac:dyDescent="0.3">
      <c r="A5879" t="s">
        <v>6768</v>
      </c>
      <c r="B5879">
        <v>21</v>
      </c>
      <c r="C5879">
        <v>5</v>
      </c>
      <c r="D5879">
        <v>2015</v>
      </c>
      <c r="E5879" t="s">
        <v>3226</v>
      </c>
      <c r="F5879" t="s">
        <v>30</v>
      </c>
      <c r="G5879" t="s">
        <v>2770</v>
      </c>
      <c r="H5879" t="s">
        <v>60</v>
      </c>
      <c r="I5879" t="s">
        <v>90</v>
      </c>
      <c r="J5879" t="s">
        <v>5854</v>
      </c>
      <c r="K5879" t="s">
        <v>26</v>
      </c>
      <c r="L5879">
        <v>17.940000000000001</v>
      </c>
    </row>
    <row r="5880" spans="1:12" x14ac:dyDescent="0.3">
      <c r="A5880" t="s">
        <v>6768</v>
      </c>
      <c r="B5880">
        <v>21</v>
      </c>
      <c r="C5880">
        <v>5</v>
      </c>
      <c r="D5880">
        <v>2015</v>
      </c>
      <c r="E5880" t="s">
        <v>3226</v>
      </c>
      <c r="F5880" t="s">
        <v>30</v>
      </c>
      <c r="G5880" t="s">
        <v>2770</v>
      </c>
      <c r="H5880" t="s">
        <v>60</v>
      </c>
      <c r="I5880" t="s">
        <v>90</v>
      </c>
      <c r="J5880" t="s">
        <v>4277</v>
      </c>
      <c r="K5880" t="s">
        <v>26</v>
      </c>
      <c r="L5880">
        <v>245.88</v>
      </c>
    </row>
    <row r="5881" spans="1:12" x14ac:dyDescent="0.3">
      <c r="A5881" t="s">
        <v>6769</v>
      </c>
      <c r="B5881">
        <v>5</v>
      </c>
      <c r="C5881">
        <v>9</v>
      </c>
      <c r="D5881">
        <v>2017</v>
      </c>
      <c r="E5881" t="s">
        <v>302</v>
      </c>
      <c r="F5881" t="s">
        <v>30</v>
      </c>
      <c r="G5881" t="s">
        <v>4010</v>
      </c>
      <c r="H5881" t="s">
        <v>14</v>
      </c>
      <c r="I5881" t="s">
        <v>90</v>
      </c>
      <c r="J5881" t="s">
        <v>4479</v>
      </c>
      <c r="K5881" t="s">
        <v>26</v>
      </c>
      <c r="L5881">
        <v>192.16</v>
      </c>
    </row>
    <row r="5882" spans="1:12" x14ac:dyDescent="0.3">
      <c r="A5882" t="s">
        <v>6770</v>
      </c>
      <c r="B5882">
        <v>18</v>
      </c>
      <c r="C5882">
        <v>9</v>
      </c>
      <c r="D5882">
        <v>2017</v>
      </c>
      <c r="E5882" t="s">
        <v>274</v>
      </c>
      <c r="F5882" t="s">
        <v>30</v>
      </c>
      <c r="G5882" t="s">
        <v>3040</v>
      </c>
      <c r="H5882" t="s">
        <v>23</v>
      </c>
      <c r="I5882" t="s">
        <v>24</v>
      </c>
      <c r="J5882" t="s">
        <v>1254</v>
      </c>
      <c r="K5882" t="s">
        <v>17</v>
      </c>
      <c r="L5882">
        <v>801.56799999999998</v>
      </c>
    </row>
    <row r="5883" spans="1:12" x14ac:dyDescent="0.3">
      <c r="A5883" t="s">
        <v>6770</v>
      </c>
      <c r="B5883">
        <v>18</v>
      </c>
      <c r="C5883">
        <v>9</v>
      </c>
      <c r="D5883">
        <v>2017</v>
      </c>
      <c r="E5883" t="s">
        <v>274</v>
      </c>
      <c r="F5883" t="s">
        <v>30</v>
      </c>
      <c r="G5883" t="s">
        <v>3040</v>
      </c>
      <c r="H5883" t="s">
        <v>23</v>
      </c>
      <c r="I5883" t="s">
        <v>24</v>
      </c>
      <c r="J5883" t="s">
        <v>2474</v>
      </c>
      <c r="K5883" t="s">
        <v>26</v>
      </c>
      <c r="L5883">
        <v>368.91</v>
      </c>
    </row>
    <row r="5884" spans="1:12" x14ac:dyDescent="0.3">
      <c r="A5884" t="s">
        <v>6770</v>
      </c>
      <c r="B5884">
        <v>18</v>
      </c>
      <c r="C5884">
        <v>9</v>
      </c>
      <c r="D5884">
        <v>2017</v>
      </c>
      <c r="E5884" t="s">
        <v>274</v>
      </c>
      <c r="F5884" t="s">
        <v>30</v>
      </c>
      <c r="G5884" t="s">
        <v>3040</v>
      </c>
      <c r="H5884" t="s">
        <v>23</v>
      </c>
      <c r="I5884" t="s">
        <v>24</v>
      </c>
      <c r="J5884" t="s">
        <v>2410</v>
      </c>
      <c r="K5884" t="s">
        <v>17</v>
      </c>
      <c r="L5884">
        <v>885.52800000000002</v>
      </c>
    </row>
    <row r="5885" spans="1:12" x14ac:dyDescent="0.3">
      <c r="A5885" t="s">
        <v>6771</v>
      </c>
      <c r="B5885">
        <v>13</v>
      </c>
      <c r="C5885">
        <v>3</v>
      </c>
      <c r="D5885">
        <v>2017</v>
      </c>
      <c r="E5885" t="s">
        <v>2979</v>
      </c>
      <c r="F5885" t="s">
        <v>12</v>
      </c>
      <c r="G5885" t="s">
        <v>3650</v>
      </c>
      <c r="H5885" t="s">
        <v>23</v>
      </c>
      <c r="I5885" t="s">
        <v>24</v>
      </c>
      <c r="J5885" t="s">
        <v>1071</v>
      </c>
      <c r="K5885" t="s">
        <v>17</v>
      </c>
      <c r="L5885">
        <v>28.28</v>
      </c>
    </row>
    <row r="5886" spans="1:12" x14ac:dyDescent="0.3">
      <c r="A5886" t="s">
        <v>6771</v>
      </c>
      <c r="B5886">
        <v>13</v>
      </c>
      <c r="C5886">
        <v>3</v>
      </c>
      <c r="D5886">
        <v>2017</v>
      </c>
      <c r="E5886" t="s">
        <v>2979</v>
      </c>
      <c r="F5886" t="s">
        <v>12</v>
      </c>
      <c r="G5886" t="s">
        <v>3650</v>
      </c>
      <c r="H5886" t="s">
        <v>23</v>
      </c>
      <c r="I5886" t="s">
        <v>24</v>
      </c>
      <c r="J5886" t="s">
        <v>4274</v>
      </c>
      <c r="K5886" t="s">
        <v>26</v>
      </c>
      <c r="L5886">
        <v>4912.59</v>
      </c>
    </row>
    <row r="5887" spans="1:12" x14ac:dyDescent="0.3">
      <c r="A5887" t="s">
        <v>6772</v>
      </c>
      <c r="B5887">
        <v>16</v>
      </c>
      <c r="C5887">
        <v>10</v>
      </c>
      <c r="D5887">
        <v>2015</v>
      </c>
      <c r="E5887" t="s">
        <v>6136</v>
      </c>
      <c r="F5887" t="s">
        <v>930</v>
      </c>
      <c r="G5887" t="s">
        <v>1267</v>
      </c>
      <c r="H5887" t="s">
        <v>14</v>
      </c>
      <c r="I5887" t="s">
        <v>24</v>
      </c>
      <c r="J5887" t="s">
        <v>2812</v>
      </c>
      <c r="K5887" t="s">
        <v>26</v>
      </c>
      <c r="L5887">
        <v>14.352</v>
      </c>
    </row>
    <row r="5888" spans="1:12" x14ac:dyDescent="0.3">
      <c r="A5888" t="s">
        <v>6772</v>
      </c>
      <c r="B5888">
        <v>16</v>
      </c>
      <c r="C5888">
        <v>10</v>
      </c>
      <c r="D5888">
        <v>2015</v>
      </c>
      <c r="E5888" t="s">
        <v>6136</v>
      </c>
      <c r="F5888" t="s">
        <v>930</v>
      </c>
      <c r="G5888" t="s">
        <v>1267</v>
      </c>
      <c r="H5888" t="s">
        <v>14</v>
      </c>
      <c r="I5888" t="s">
        <v>24</v>
      </c>
      <c r="J5888" t="s">
        <v>1735</v>
      </c>
      <c r="K5888" t="s">
        <v>41</v>
      </c>
      <c r="L5888">
        <v>179.97</v>
      </c>
    </row>
    <row r="5889" spans="1:12" x14ac:dyDescent="0.3">
      <c r="A5889" t="s">
        <v>6773</v>
      </c>
      <c r="B5889">
        <v>8</v>
      </c>
      <c r="C5889">
        <v>10</v>
      </c>
      <c r="D5889">
        <v>2018</v>
      </c>
      <c r="E5889" t="s">
        <v>4170</v>
      </c>
      <c r="F5889" t="s">
        <v>119</v>
      </c>
      <c r="G5889" t="s">
        <v>6774</v>
      </c>
      <c r="H5889" t="s">
        <v>23</v>
      </c>
      <c r="I5889" t="s">
        <v>90</v>
      </c>
      <c r="J5889" t="s">
        <v>4253</v>
      </c>
      <c r="K5889" t="s">
        <v>26</v>
      </c>
      <c r="L5889">
        <v>42.76</v>
      </c>
    </row>
    <row r="5890" spans="1:12" x14ac:dyDescent="0.3">
      <c r="A5890" t="s">
        <v>6775</v>
      </c>
      <c r="B5890">
        <v>7</v>
      </c>
      <c r="C5890">
        <v>5</v>
      </c>
      <c r="D5890">
        <v>2016</v>
      </c>
      <c r="E5890" t="s">
        <v>3707</v>
      </c>
      <c r="F5890" t="s">
        <v>30</v>
      </c>
      <c r="G5890" t="s">
        <v>2660</v>
      </c>
      <c r="H5890" t="s">
        <v>14</v>
      </c>
      <c r="I5890" t="s">
        <v>15</v>
      </c>
      <c r="J5890" t="s">
        <v>6776</v>
      </c>
      <c r="K5890" t="s">
        <v>26</v>
      </c>
      <c r="L5890">
        <v>45.68</v>
      </c>
    </row>
    <row r="5891" spans="1:12" x14ac:dyDescent="0.3">
      <c r="A5891" t="s">
        <v>6777</v>
      </c>
      <c r="B5891">
        <v>14</v>
      </c>
      <c r="C5891">
        <v>4</v>
      </c>
      <c r="D5891">
        <v>2017</v>
      </c>
      <c r="E5891" t="s">
        <v>1366</v>
      </c>
      <c r="F5891" t="s">
        <v>119</v>
      </c>
      <c r="G5891" t="s">
        <v>6260</v>
      </c>
      <c r="H5891" t="s">
        <v>14</v>
      </c>
      <c r="I5891" t="s">
        <v>90</v>
      </c>
      <c r="J5891" t="s">
        <v>3319</v>
      </c>
      <c r="K5891" t="s">
        <v>26</v>
      </c>
      <c r="L5891">
        <v>25.06</v>
      </c>
    </row>
    <row r="5892" spans="1:12" x14ac:dyDescent="0.3">
      <c r="A5892" t="s">
        <v>6778</v>
      </c>
      <c r="B5892">
        <v>21</v>
      </c>
      <c r="C5892">
        <v>11</v>
      </c>
      <c r="D5892">
        <v>2017</v>
      </c>
      <c r="E5892" t="s">
        <v>2700</v>
      </c>
      <c r="F5892" t="s">
        <v>30</v>
      </c>
      <c r="G5892" t="s">
        <v>5773</v>
      </c>
      <c r="H5892" t="s">
        <v>14</v>
      </c>
      <c r="I5892" t="s">
        <v>61</v>
      </c>
      <c r="J5892" t="s">
        <v>2012</v>
      </c>
      <c r="K5892" t="s">
        <v>26</v>
      </c>
      <c r="L5892">
        <v>38.432000000000002</v>
      </c>
    </row>
    <row r="5893" spans="1:12" x14ac:dyDescent="0.3">
      <c r="A5893" t="s">
        <v>6778</v>
      </c>
      <c r="B5893">
        <v>21</v>
      </c>
      <c r="C5893">
        <v>11</v>
      </c>
      <c r="D5893">
        <v>2017</v>
      </c>
      <c r="E5893" t="s">
        <v>2700</v>
      </c>
      <c r="F5893" t="s">
        <v>30</v>
      </c>
      <c r="G5893" t="s">
        <v>5773</v>
      </c>
      <c r="H5893" t="s">
        <v>14</v>
      </c>
      <c r="I5893" t="s">
        <v>61</v>
      </c>
      <c r="J5893" t="s">
        <v>446</v>
      </c>
      <c r="K5893" t="s">
        <v>26</v>
      </c>
      <c r="L5893">
        <v>21.568000000000001</v>
      </c>
    </row>
    <row r="5894" spans="1:12" x14ac:dyDescent="0.3">
      <c r="A5894" t="s">
        <v>6778</v>
      </c>
      <c r="B5894">
        <v>21</v>
      </c>
      <c r="C5894">
        <v>11</v>
      </c>
      <c r="D5894">
        <v>2017</v>
      </c>
      <c r="E5894" t="s">
        <v>2700</v>
      </c>
      <c r="F5894" t="s">
        <v>30</v>
      </c>
      <c r="G5894" t="s">
        <v>5773</v>
      </c>
      <c r="H5894" t="s">
        <v>14</v>
      </c>
      <c r="I5894" t="s">
        <v>61</v>
      </c>
      <c r="J5894" t="s">
        <v>469</v>
      </c>
      <c r="K5894" t="s">
        <v>41</v>
      </c>
      <c r="L5894">
        <v>81.575999999999993</v>
      </c>
    </row>
    <row r="5895" spans="1:12" x14ac:dyDescent="0.3">
      <c r="A5895" t="s">
        <v>6779</v>
      </c>
      <c r="B5895">
        <v>10</v>
      </c>
      <c r="C5895">
        <v>9</v>
      </c>
      <c r="D5895">
        <v>2018</v>
      </c>
      <c r="E5895" t="s">
        <v>217</v>
      </c>
      <c r="F5895" t="s">
        <v>30</v>
      </c>
      <c r="G5895" t="s">
        <v>6225</v>
      </c>
      <c r="H5895" t="s">
        <v>14</v>
      </c>
      <c r="I5895" t="s">
        <v>15</v>
      </c>
      <c r="J5895" t="s">
        <v>2951</v>
      </c>
      <c r="K5895" t="s">
        <v>26</v>
      </c>
      <c r="L5895">
        <v>2.78</v>
      </c>
    </row>
    <row r="5896" spans="1:12" x14ac:dyDescent="0.3">
      <c r="A5896" t="s">
        <v>6780</v>
      </c>
      <c r="B5896">
        <v>9</v>
      </c>
      <c r="C5896">
        <v>9</v>
      </c>
      <c r="D5896">
        <v>2018</v>
      </c>
      <c r="E5896" t="s">
        <v>217</v>
      </c>
      <c r="F5896" t="s">
        <v>30</v>
      </c>
      <c r="G5896" t="s">
        <v>2983</v>
      </c>
      <c r="H5896" t="s">
        <v>23</v>
      </c>
      <c r="I5896" t="s">
        <v>24</v>
      </c>
      <c r="J5896" t="s">
        <v>4024</v>
      </c>
      <c r="K5896" t="s">
        <v>26</v>
      </c>
      <c r="L5896">
        <v>99.87</v>
      </c>
    </row>
    <row r="5897" spans="1:12" x14ac:dyDescent="0.3">
      <c r="A5897" t="s">
        <v>6781</v>
      </c>
      <c r="B5897">
        <v>1</v>
      </c>
      <c r="C5897">
        <v>11</v>
      </c>
      <c r="D5897">
        <v>2015</v>
      </c>
      <c r="E5897" t="s">
        <v>4497</v>
      </c>
      <c r="F5897" t="s">
        <v>30</v>
      </c>
      <c r="G5897" t="s">
        <v>3081</v>
      </c>
      <c r="H5897" t="s">
        <v>60</v>
      </c>
      <c r="I5897" t="s">
        <v>24</v>
      </c>
      <c r="J5897" t="s">
        <v>6687</v>
      </c>
      <c r="K5897" t="s">
        <v>26</v>
      </c>
      <c r="L5897">
        <v>44.4</v>
      </c>
    </row>
    <row r="5898" spans="1:12" x14ac:dyDescent="0.3">
      <c r="A5898" t="s">
        <v>6781</v>
      </c>
      <c r="B5898">
        <v>1</v>
      </c>
      <c r="C5898">
        <v>11</v>
      </c>
      <c r="D5898">
        <v>2015</v>
      </c>
      <c r="E5898" t="s">
        <v>4497</v>
      </c>
      <c r="F5898" t="s">
        <v>30</v>
      </c>
      <c r="G5898" t="s">
        <v>3081</v>
      </c>
      <c r="H5898" t="s">
        <v>60</v>
      </c>
      <c r="I5898" t="s">
        <v>24</v>
      </c>
      <c r="J5898" t="s">
        <v>3393</v>
      </c>
      <c r="K5898" t="s">
        <v>26</v>
      </c>
      <c r="L5898">
        <v>21.4</v>
      </c>
    </row>
    <row r="5899" spans="1:12" x14ac:dyDescent="0.3">
      <c r="A5899" t="s">
        <v>6782</v>
      </c>
      <c r="B5899">
        <v>3</v>
      </c>
      <c r="C5899">
        <v>4</v>
      </c>
      <c r="D5899">
        <v>2017</v>
      </c>
      <c r="E5899" t="s">
        <v>1764</v>
      </c>
      <c r="F5899" t="s">
        <v>30</v>
      </c>
      <c r="G5899" t="s">
        <v>76</v>
      </c>
      <c r="H5899" t="s">
        <v>14</v>
      </c>
      <c r="I5899" t="s">
        <v>61</v>
      </c>
      <c r="J5899" t="s">
        <v>283</v>
      </c>
      <c r="K5899" t="s">
        <v>17</v>
      </c>
      <c r="L5899">
        <v>71.12</v>
      </c>
    </row>
    <row r="5900" spans="1:12" x14ac:dyDescent="0.3">
      <c r="A5900" t="s">
        <v>6782</v>
      </c>
      <c r="B5900">
        <v>3</v>
      </c>
      <c r="C5900">
        <v>4</v>
      </c>
      <c r="D5900">
        <v>2017</v>
      </c>
      <c r="E5900" t="s">
        <v>1764</v>
      </c>
      <c r="F5900" t="s">
        <v>30</v>
      </c>
      <c r="G5900" t="s">
        <v>76</v>
      </c>
      <c r="H5900" t="s">
        <v>14</v>
      </c>
      <c r="I5900" t="s">
        <v>61</v>
      </c>
      <c r="J5900" t="s">
        <v>4488</v>
      </c>
      <c r="K5900" t="s">
        <v>41</v>
      </c>
      <c r="L5900">
        <v>259.95999999999998</v>
      </c>
    </row>
    <row r="5901" spans="1:12" x14ac:dyDescent="0.3">
      <c r="A5901" t="s">
        <v>6783</v>
      </c>
      <c r="B5901">
        <v>12</v>
      </c>
      <c r="C5901">
        <v>1</v>
      </c>
      <c r="D5901">
        <v>2018</v>
      </c>
      <c r="E5901" t="s">
        <v>5640</v>
      </c>
      <c r="F5901" t="s">
        <v>30</v>
      </c>
      <c r="G5901" t="s">
        <v>1994</v>
      </c>
      <c r="H5901" t="s">
        <v>23</v>
      </c>
      <c r="I5901" t="s">
        <v>24</v>
      </c>
      <c r="J5901" t="s">
        <v>3588</v>
      </c>
      <c r="K5901" t="s">
        <v>26</v>
      </c>
      <c r="L5901">
        <v>9.7799999999999994</v>
      </c>
    </row>
    <row r="5902" spans="1:12" x14ac:dyDescent="0.3">
      <c r="A5902" t="s">
        <v>6784</v>
      </c>
      <c r="B5902">
        <v>20</v>
      </c>
      <c r="C5902">
        <v>11</v>
      </c>
      <c r="D5902">
        <v>2016</v>
      </c>
      <c r="E5902" t="s">
        <v>188</v>
      </c>
      <c r="F5902" t="s">
        <v>30</v>
      </c>
      <c r="G5902" t="s">
        <v>3914</v>
      </c>
      <c r="H5902" t="s">
        <v>60</v>
      </c>
      <c r="I5902" t="s">
        <v>24</v>
      </c>
      <c r="J5902" t="s">
        <v>1335</v>
      </c>
      <c r="K5902" t="s">
        <v>26</v>
      </c>
      <c r="L5902">
        <v>24.192</v>
      </c>
    </row>
    <row r="5903" spans="1:12" x14ac:dyDescent="0.3">
      <c r="A5903" t="s">
        <v>6785</v>
      </c>
      <c r="B5903">
        <v>27</v>
      </c>
      <c r="C5903">
        <v>11</v>
      </c>
      <c r="D5903">
        <v>2017</v>
      </c>
      <c r="E5903" t="s">
        <v>531</v>
      </c>
      <c r="F5903" t="s">
        <v>30</v>
      </c>
      <c r="G5903" t="s">
        <v>2057</v>
      </c>
      <c r="H5903" t="s">
        <v>23</v>
      </c>
      <c r="I5903" t="s">
        <v>90</v>
      </c>
      <c r="J5903" t="s">
        <v>3594</v>
      </c>
      <c r="K5903" t="s">
        <v>17</v>
      </c>
      <c r="L5903">
        <v>31.56</v>
      </c>
    </row>
    <row r="5904" spans="1:12" x14ac:dyDescent="0.3">
      <c r="A5904" t="s">
        <v>6786</v>
      </c>
      <c r="B5904">
        <v>6</v>
      </c>
      <c r="C5904">
        <v>11</v>
      </c>
      <c r="D5904">
        <v>2018</v>
      </c>
      <c r="E5904" t="s">
        <v>286</v>
      </c>
      <c r="F5904" t="s">
        <v>930</v>
      </c>
      <c r="G5904" t="s">
        <v>537</v>
      </c>
      <c r="H5904" t="s">
        <v>60</v>
      </c>
      <c r="I5904" t="s">
        <v>24</v>
      </c>
      <c r="J5904" t="s">
        <v>1048</v>
      </c>
      <c r="K5904" t="s">
        <v>26</v>
      </c>
      <c r="L5904">
        <v>59.94</v>
      </c>
    </row>
    <row r="5905" spans="1:12" x14ac:dyDescent="0.3">
      <c r="A5905" t="s">
        <v>6786</v>
      </c>
      <c r="B5905">
        <v>6</v>
      </c>
      <c r="C5905">
        <v>11</v>
      </c>
      <c r="D5905">
        <v>2018</v>
      </c>
      <c r="E5905" t="s">
        <v>286</v>
      </c>
      <c r="F5905" t="s">
        <v>930</v>
      </c>
      <c r="G5905" t="s">
        <v>537</v>
      </c>
      <c r="H5905" t="s">
        <v>60</v>
      </c>
      <c r="I5905" t="s">
        <v>24</v>
      </c>
      <c r="J5905" t="s">
        <v>6205</v>
      </c>
      <c r="K5905" t="s">
        <v>26</v>
      </c>
      <c r="L5905">
        <v>45.36</v>
      </c>
    </row>
    <row r="5906" spans="1:12" x14ac:dyDescent="0.3">
      <c r="A5906" t="s">
        <v>6786</v>
      </c>
      <c r="B5906">
        <v>6</v>
      </c>
      <c r="C5906">
        <v>11</v>
      </c>
      <c r="D5906">
        <v>2018</v>
      </c>
      <c r="E5906" t="s">
        <v>286</v>
      </c>
      <c r="F5906" t="s">
        <v>930</v>
      </c>
      <c r="G5906" t="s">
        <v>537</v>
      </c>
      <c r="H5906" t="s">
        <v>60</v>
      </c>
      <c r="I5906" t="s">
        <v>24</v>
      </c>
      <c r="J5906" t="s">
        <v>6210</v>
      </c>
      <c r="K5906" t="s">
        <v>26</v>
      </c>
      <c r="L5906">
        <v>26.4</v>
      </c>
    </row>
    <row r="5907" spans="1:12" x14ac:dyDescent="0.3">
      <c r="A5907" t="s">
        <v>6786</v>
      </c>
      <c r="B5907">
        <v>6</v>
      </c>
      <c r="C5907">
        <v>11</v>
      </c>
      <c r="D5907">
        <v>2018</v>
      </c>
      <c r="E5907" t="s">
        <v>286</v>
      </c>
      <c r="F5907" t="s">
        <v>930</v>
      </c>
      <c r="G5907" t="s">
        <v>537</v>
      </c>
      <c r="H5907" t="s">
        <v>60</v>
      </c>
      <c r="I5907" t="s">
        <v>24</v>
      </c>
      <c r="J5907" t="s">
        <v>5797</v>
      </c>
      <c r="K5907" t="s">
        <v>26</v>
      </c>
      <c r="L5907">
        <v>41.4</v>
      </c>
    </row>
    <row r="5908" spans="1:12" x14ac:dyDescent="0.3">
      <c r="A5908" t="s">
        <v>6786</v>
      </c>
      <c r="B5908">
        <v>6</v>
      </c>
      <c r="C5908">
        <v>11</v>
      </c>
      <c r="D5908">
        <v>2018</v>
      </c>
      <c r="E5908" t="s">
        <v>286</v>
      </c>
      <c r="F5908" t="s">
        <v>930</v>
      </c>
      <c r="G5908" t="s">
        <v>537</v>
      </c>
      <c r="H5908" t="s">
        <v>60</v>
      </c>
      <c r="I5908" t="s">
        <v>24</v>
      </c>
      <c r="J5908" t="s">
        <v>1910</v>
      </c>
      <c r="K5908" t="s">
        <v>41</v>
      </c>
      <c r="L5908">
        <v>16.95</v>
      </c>
    </row>
    <row r="5909" spans="1:12" x14ac:dyDescent="0.3">
      <c r="A5909" t="s">
        <v>6787</v>
      </c>
      <c r="B5909">
        <v>2</v>
      </c>
      <c r="C5909">
        <v>12</v>
      </c>
      <c r="D5909">
        <v>2017</v>
      </c>
      <c r="E5909" t="s">
        <v>2476</v>
      </c>
      <c r="F5909" t="s">
        <v>30</v>
      </c>
      <c r="G5909" t="s">
        <v>2983</v>
      </c>
      <c r="H5909" t="s">
        <v>23</v>
      </c>
      <c r="I5909" t="s">
        <v>24</v>
      </c>
      <c r="J5909" t="s">
        <v>3289</v>
      </c>
      <c r="K5909" t="s">
        <v>26</v>
      </c>
      <c r="L5909">
        <v>24.704000000000001</v>
      </c>
    </row>
    <row r="5910" spans="1:12" x14ac:dyDescent="0.3">
      <c r="A5910" t="s">
        <v>6787</v>
      </c>
      <c r="B5910">
        <v>2</v>
      </c>
      <c r="C5910">
        <v>12</v>
      </c>
      <c r="D5910">
        <v>2017</v>
      </c>
      <c r="E5910" t="s">
        <v>2476</v>
      </c>
      <c r="F5910" t="s">
        <v>30</v>
      </c>
      <c r="G5910" t="s">
        <v>2983</v>
      </c>
      <c r="H5910" t="s">
        <v>23</v>
      </c>
      <c r="I5910" t="s">
        <v>24</v>
      </c>
      <c r="J5910" t="s">
        <v>2782</v>
      </c>
      <c r="K5910" t="s">
        <v>26</v>
      </c>
      <c r="L5910">
        <v>59.7</v>
      </c>
    </row>
    <row r="5911" spans="1:12" x14ac:dyDescent="0.3">
      <c r="A5911" t="s">
        <v>6787</v>
      </c>
      <c r="B5911">
        <v>2</v>
      </c>
      <c r="C5911">
        <v>12</v>
      </c>
      <c r="D5911">
        <v>2017</v>
      </c>
      <c r="E5911" t="s">
        <v>2476</v>
      </c>
      <c r="F5911" t="s">
        <v>30</v>
      </c>
      <c r="G5911" t="s">
        <v>2983</v>
      </c>
      <c r="H5911" t="s">
        <v>23</v>
      </c>
      <c r="I5911" t="s">
        <v>24</v>
      </c>
      <c r="J5911" t="s">
        <v>5296</v>
      </c>
      <c r="K5911" t="s">
        <v>17</v>
      </c>
      <c r="L5911">
        <v>14.52</v>
      </c>
    </row>
    <row r="5912" spans="1:12" x14ac:dyDescent="0.3">
      <c r="A5912" t="s">
        <v>6787</v>
      </c>
      <c r="B5912">
        <v>2</v>
      </c>
      <c r="C5912">
        <v>12</v>
      </c>
      <c r="D5912">
        <v>2017</v>
      </c>
      <c r="E5912" t="s">
        <v>2476</v>
      </c>
      <c r="F5912" t="s">
        <v>30</v>
      </c>
      <c r="G5912" t="s">
        <v>2983</v>
      </c>
      <c r="H5912" t="s">
        <v>23</v>
      </c>
      <c r="I5912" t="s">
        <v>24</v>
      </c>
      <c r="J5912" t="s">
        <v>4109</v>
      </c>
      <c r="K5912" t="s">
        <v>26</v>
      </c>
      <c r="L5912">
        <v>104.184</v>
      </c>
    </row>
    <row r="5913" spans="1:12" x14ac:dyDescent="0.3">
      <c r="A5913" t="s">
        <v>6788</v>
      </c>
      <c r="B5913">
        <v>17</v>
      </c>
      <c r="C5913">
        <v>12</v>
      </c>
      <c r="D5913">
        <v>2017</v>
      </c>
      <c r="E5913" t="s">
        <v>1548</v>
      </c>
      <c r="F5913" t="s">
        <v>30</v>
      </c>
      <c r="G5913" t="s">
        <v>4491</v>
      </c>
      <c r="H5913" t="s">
        <v>60</v>
      </c>
      <c r="I5913" t="s">
        <v>24</v>
      </c>
      <c r="J5913" t="s">
        <v>542</v>
      </c>
      <c r="K5913" t="s">
        <v>26</v>
      </c>
      <c r="L5913">
        <v>46.53</v>
      </c>
    </row>
    <row r="5914" spans="1:12" x14ac:dyDescent="0.3">
      <c r="A5914" t="s">
        <v>6789</v>
      </c>
      <c r="B5914">
        <v>24</v>
      </c>
      <c r="C5914">
        <v>8</v>
      </c>
      <c r="D5914">
        <v>2015</v>
      </c>
      <c r="E5914" t="s">
        <v>535</v>
      </c>
      <c r="F5914" t="s">
        <v>12</v>
      </c>
      <c r="G5914" t="s">
        <v>392</v>
      </c>
      <c r="H5914" t="s">
        <v>23</v>
      </c>
      <c r="I5914" t="s">
        <v>15</v>
      </c>
      <c r="J5914" t="s">
        <v>6790</v>
      </c>
      <c r="K5914" t="s">
        <v>26</v>
      </c>
      <c r="L5914">
        <v>25.5</v>
      </c>
    </row>
    <row r="5915" spans="1:12" x14ac:dyDescent="0.3">
      <c r="A5915" t="s">
        <v>6791</v>
      </c>
      <c r="B5915">
        <v>17</v>
      </c>
      <c r="C5915">
        <v>9</v>
      </c>
      <c r="D5915">
        <v>2016</v>
      </c>
      <c r="E5915" t="s">
        <v>4570</v>
      </c>
      <c r="F5915" t="s">
        <v>30</v>
      </c>
      <c r="G5915" t="s">
        <v>5439</v>
      </c>
      <c r="H5915" t="s">
        <v>14</v>
      </c>
      <c r="I5915" t="s">
        <v>90</v>
      </c>
      <c r="J5915" t="s">
        <v>1094</v>
      </c>
      <c r="K5915" t="s">
        <v>26</v>
      </c>
      <c r="L5915">
        <v>14.9</v>
      </c>
    </row>
    <row r="5916" spans="1:12" x14ac:dyDescent="0.3">
      <c r="A5916" t="s">
        <v>6791</v>
      </c>
      <c r="B5916">
        <v>17</v>
      </c>
      <c r="C5916">
        <v>9</v>
      </c>
      <c r="D5916">
        <v>2016</v>
      </c>
      <c r="E5916" t="s">
        <v>4570</v>
      </c>
      <c r="F5916" t="s">
        <v>30</v>
      </c>
      <c r="G5916" t="s">
        <v>5439</v>
      </c>
      <c r="H5916" t="s">
        <v>14</v>
      </c>
      <c r="I5916" t="s">
        <v>90</v>
      </c>
      <c r="J5916" t="s">
        <v>168</v>
      </c>
      <c r="K5916" t="s">
        <v>26</v>
      </c>
      <c r="L5916">
        <v>87.71</v>
      </c>
    </row>
    <row r="5917" spans="1:12" x14ac:dyDescent="0.3">
      <c r="A5917" t="s">
        <v>6791</v>
      </c>
      <c r="B5917">
        <v>17</v>
      </c>
      <c r="C5917">
        <v>9</v>
      </c>
      <c r="D5917">
        <v>2016</v>
      </c>
      <c r="E5917" t="s">
        <v>4570</v>
      </c>
      <c r="F5917" t="s">
        <v>30</v>
      </c>
      <c r="G5917" t="s">
        <v>5439</v>
      </c>
      <c r="H5917" t="s">
        <v>14</v>
      </c>
      <c r="I5917" t="s">
        <v>90</v>
      </c>
      <c r="J5917" t="s">
        <v>2675</v>
      </c>
      <c r="K5917" t="s">
        <v>17</v>
      </c>
      <c r="L5917">
        <v>199.76400000000001</v>
      </c>
    </row>
    <row r="5918" spans="1:12" x14ac:dyDescent="0.3">
      <c r="A5918" t="s">
        <v>6791</v>
      </c>
      <c r="B5918">
        <v>17</v>
      </c>
      <c r="C5918">
        <v>9</v>
      </c>
      <c r="D5918">
        <v>2016</v>
      </c>
      <c r="E5918" t="s">
        <v>4570</v>
      </c>
      <c r="F5918" t="s">
        <v>30</v>
      </c>
      <c r="G5918" t="s">
        <v>5439</v>
      </c>
      <c r="H5918" t="s">
        <v>14</v>
      </c>
      <c r="I5918" t="s">
        <v>90</v>
      </c>
      <c r="J5918" t="s">
        <v>1117</v>
      </c>
      <c r="K5918" t="s">
        <v>26</v>
      </c>
      <c r="L5918">
        <v>94.6</v>
      </c>
    </row>
    <row r="5919" spans="1:12" x14ac:dyDescent="0.3">
      <c r="A5919" t="s">
        <v>6791</v>
      </c>
      <c r="B5919">
        <v>17</v>
      </c>
      <c r="C5919">
        <v>9</v>
      </c>
      <c r="D5919">
        <v>2016</v>
      </c>
      <c r="E5919" t="s">
        <v>4570</v>
      </c>
      <c r="F5919" t="s">
        <v>30</v>
      </c>
      <c r="G5919" t="s">
        <v>5439</v>
      </c>
      <c r="H5919" t="s">
        <v>14</v>
      </c>
      <c r="I5919" t="s">
        <v>90</v>
      </c>
      <c r="J5919" t="s">
        <v>105</v>
      </c>
      <c r="K5919" t="s">
        <v>17</v>
      </c>
      <c r="L5919">
        <v>4228.7039999999997</v>
      </c>
    </row>
    <row r="5920" spans="1:12" x14ac:dyDescent="0.3">
      <c r="A5920" t="s">
        <v>6791</v>
      </c>
      <c r="B5920">
        <v>17</v>
      </c>
      <c r="C5920">
        <v>9</v>
      </c>
      <c r="D5920">
        <v>2016</v>
      </c>
      <c r="E5920" t="s">
        <v>4570</v>
      </c>
      <c r="F5920" t="s">
        <v>30</v>
      </c>
      <c r="G5920" t="s">
        <v>5439</v>
      </c>
      <c r="H5920" t="s">
        <v>14</v>
      </c>
      <c r="I5920" t="s">
        <v>90</v>
      </c>
      <c r="J5920" t="s">
        <v>3844</v>
      </c>
      <c r="K5920" t="s">
        <v>17</v>
      </c>
      <c r="L5920">
        <v>2003.92</v>
      </c>
    </row>
    <row r="5921" spans="1:12" x14ac:dyDescent="0.3">
      <c r="A5921" t="s">
        <v>6791</v>
      </c>
      <c r="B5921">
        <v>17</v>
      </c>
      <c r="C5921">
        <v>9</v>
      </c>
      <c r="D5921">
        <v>2016</v>
      </c>
      <c r="E5921" t="s">
        <v>4570</v>
      </c>
      <c r="F5921" t="s">
        <v>30</v>
      </c>
      <c r="G5921" t="s">
        <v>5439</v>
      </c>
      <c r="H5921" t="s">
        <v>14</v>
      </c>
      <c r="I5921" t="s">
        <v>90</v>
      </c>
      <c r="J5921" t="s">
        <v>1724</v>
      </c>
      <c r="K5921" t="s">
        <v>41</v>
      </c>
      <c r="L5921">
        <v>209.97</v>
      </c>
    </row>
    <row r="5922" spans="1:12" x14ac:dyDescent="0.3">
      <c r="A5922" t="s">
        <v>6791</v>
      </c>
      <c r="B5922">
        <v>17</v>
      </c>
      <c r="C5922">
        <v>9</v>
      </c>
      <c r="D5922">
        <v>2016</v>
      </c>
      <c r="E5922" t="s">
        <v>4570</v>
      </c>
      <c r="F5922" t="s">
        <v>30</v>
      </c>
      <c r="G5922" t="s">
        <v>5439</v>
      </c>
      <c r="H5922" t="s">
        <v>14</v>
      </c>
      <c r="I5922" t="s">
        <v>90</v>
      </c>
      <c r="J5922" t="s">
        <v>2262</v>
      </c>
      <c r="K5922" t="s">
        <v>41</v>
      </c>
      <c r="L5922">
        <v>659.9</v>
      </c>
    </row>
    <row r="5923" spans="1:12" x14ac:dyDescent="0.3">
      <c r="A5923" t="s">
        <v>6791</v>
      </c>
      <c r="B5923">
        <v>17</v>
      </c>
      <c r="C5923">
        <v>9</v>
      </c>
      <c r="D5923">
        <v>2016</v>
      </c>
      <c r="E5923" t="s">
        <v>4570</v>
      </c>
      <c r="F5923" t="s">
        <v>30</v>
      </c>
      <c r="G5923" t="s">
        <v>5439</v>
      </c>
      <c r="H5923" t="s">
        <v>14</v>
      </c>
      <c r="I5923" t="s">
        <v>90</v>
      </c>
      <c r="J5923" t="s">
        <v>1177</v>
      </c>
      <c r="K5923" t="s">
        <v>26</v>
      </c>
      <c r="L5923">
        <v>110.96</v>
      </c>
    </row>
    <row r="5924" spans="1:12" x14ac:dyDescent="0.3">
      <c r="A5924" t="s">
        <v>6791</v>
      </c>
      <c r="B5924">
        <v>17</v>
      </c>
      <c r="C5924">
        <v>9</v>
      </c>
      <c r="D5924">
        <v>2016</v>
      </c>
      <c r="E5924" t="s">
        <v>4570</v>
      </c>
      <c r="F5924" t="s">
        <v>30</v>
      </c>
      <c r="G5924" t="s">
        <v>5439</v>
      </c>
      <c r="H5924" t="s">
        <v>14</v>
      </c>
      <c r="I5924" t="s">
        <v>90</v>
      </c>
      <c r="J5924" t="s">
        <v>3176</v>
      </c>
      <c r="K5924" t="s">
        <v>41</v>
      </c>
      <c r="L5924">
        <v>67.8</v>
      </c>
    </row>
    <row r="5925" spans="1:12" x14ac:dyDescent="0.3">
      <c r="A5925" t="s">
        <v>6792</v>
      </c>
      <c r="B5925">
        <v>26</v>
      </c>
      <c r="C5925">
        <v>11</v>
      </c>
      <c r="D5925">
        <v>2017</v>
      </c>
      <c r="E5925" t="s">
        <v>3948</v>
      </c>
      <c r="F5925" t="s">
        <v>12</v>
      </c>
      <c r="G5925" t="s">
        <v>982</v>
      </c>
      <c r="H5925" t="s">
        <v>23</v>
      </c>
      <c r="I5925" t="s">
        <v>90</v>
      </c>
      <c r="J5925" t="s">
        <v>2875</v>
      </c>
      <c r="K5925" t="s">
        <v>17</v>
      </c>
      <c r="L5925">
        <v>313.17599999999999</v>
      </c>
    </row>
    <row r="5926" spans="1:12" x14ac:dyDescent="0.3">
      <c r="A5926" t="s">
        <v>6793</v>
      </c>
      <c r="B5926">
        <v>19</v>
      </c>
      <c r="C5926">
        <v>11</v>
      </c>
      <c r="D5926">
        <v>2018</v>
      </c>
      <c r="E5926" t="s">
        <v>1359</v>
      </c>
      <c r="F5926" t="s">
        <v>12</v>
      </c>
      <c r="G5926" t="s">
        <v>3886</v>
      </c>
      <c r="H5926" t="s">
        <v>14</v>
      </c>
      <c r="I5926" t="s">
        <v>15</v>
      </c>
      <c r="J5926" t="s">
        <v>3825</v>
      </c>
      <c r="K5926" t="s">
        <v>26</v>
      </c>
      <c r="L5926">
        <v>22.96</v>
      </c>
    </row>
    <row r="5927" spans="1:12" x14ac:dyDescent="0.3">
      <c r="A5927" t="s">
        <v>6794</v>
      </c>
      <c r="B5927">
        <v>3</v>
      </c>
      <c r="C5927">
        <v>6</v>
      </c>
      <c r="D5927">
        <v>2018</v>
      </c>
      <c r="E5927" t="s">
        <v>694</v>
      </c>
      <c r="F5927" t="s">
        <v>30</v>
      </c>
      <c r="G5927" t="s">
        <v>1488</v>
      </c>
      <c r="H5927" t="s">
        <v>23</v>
      </c>
      <c r="I5927" t="s">
        <v>24</v>
      </c>
      <c r="J5927" t="s">
        <v>2930</v>
      </c>
      <c r="K5927" t="s">
        <v>41</v>
      </c>
      <c r="L5927">
        <v>1099.5</v>
      </c>
    </row>
    <row r="5928" spans="1:12" x14ac:dyDescent="0.3">
      <c r="A5928" t="s">
        <v>6795</v>
      </c>
      <c r="B5928">
        <v>8</v>
      </c>
      <c r="C5928">
        <v>4</v>
      </c>
      <c r="D5928">
        <v>2015</v>
      </c>
      <c r="E5928" t="s">
        <v>4575</v>
      </c>
      <c r="F5928" t="s">
        <v>30</v>
      </c>
      <c r="G5928" t="s">
        <v>139</v>
      </c>
      <c r="H5928" t="s">
        <v>23</v>
      </c>
      <c r="I5928" t="s">
        <v>15</v>
      </c>
      <c r="J5928" t="s">
        <v>6558</v>
      </c>
      <c r="K5928" t="s">
        <v>17</v>
      </c>
      <c r="L5928">
        <v>1215.92</v>
      </c>
    </row>
    <row r="5929" spans="1:12" x14ac:dyDescent="0.3">
      <c r="A5929" t="s">
        <v>6796</v>
      </c>
      <c r="B5929">
        <v>11</v>
      </c>
      <c r="C5929">
        <v>10</v>
      </c>
      <c r="D5929">
        <v>2015</v>
      </c>
      <c r="E5929" t="s">
        <v>1882</v>
      </c>
      <c r="F5929" t="s">
        <v>30</v>
      </c>
      <c r="G5929" t="s">
        <v>3954</v>
      </c>
      <c r="H5929" t="s">
        <v>23</v>
      </c>
      <c r="I5929" t="s">
        <v>15</v>
      </c>
      <c r="J5929" t="s">
        <v>25</v>
      </c>
      <c r="K5929" t="s">
        <v>26</v>
      </c>
      <c r="L5929">
        <v>7.31</v>
      </c>
    </row>
    <row r="5930" spans="1:12" x14ac:dyDescent="0.3">
      <c r="A5930" t="s">
        <v>6796</v>
      </c>
      <c r="B5930">
        <v>11</v>
      </c>
      <c r="C5930">
        <v>10</v>
      </c>
      <c r="D5930">
        <v>2015</v>
      </c>
      <c r="E5930" t="s">
        <v>1882</v>
      </c>
      <c r="F5930" t="s">
        <v>30</v>
      </c>
      <c r="G5930" t="s">
        <v>3954</v>
      </c>
      <c r="H5930" t="s">
        <v>23</v>
      </c>
      <c r="I5930" t="s">
        <v>15</v>
      </c>
      <c r="J5930" t="s">
        <v>4238</v>
      </c>
      <c r="K5930" t="s">
        <v>17</v>
      </c>
      <c r="L5930">
        <v>8.92</v>
      </c>
    </row>
    <row r="5931" spans="1:12" x14ac:dyDescent="0.3">
      <c r="A5931" t="s">
        <v>6797</v>
      </c>
      <c r="B5931">
        <v>7</v>
      </c>
      <c r="C5931">
        <v>7</v>
      </c>
      <c r="D5931">
        <v>2018</v>
      </c>
      <c r="E5931" t="s">
        <v>2207</v>
      </c>
      <c r="F5931" t="s">
        <v>119</v>
      </c>
      <c r="G5931" t="s">
        <v>1322</v>
      </c>
      <c r="H5931" t="s">
        <v>14</v>
      </c>
      <c r="I5931" t="s">
        <v>90</v>
      </c>
      <c r="J5931" t="s">
        <v>1939</v>
      </c>
      <c r="K5931" t="s">
        <v>17</v>
      </c>
      <c r="L5931">
        <v>87.21</v>
      </c>
    </row>
    <row r="5932" spans="1:12" x14ac:dyDescent="0.3">
      <c r="A5932" t="s">
        <v>6797</v>
      </c>
      <c r="B5932">
        <v>7</v>
      </c>
      <c r="C5932">
        <v>7</v>
      </c>
      <c r="D5932">
        <v>2018</v>
      </c>
      <c r="E5932" t="s">
        <v>2207</v>
      </c>
      <c r="F5932" t="s">
        <v>119</v>
      </c>
      <c r="G5932" t="s">
        <v>1322</v>
      </c>
      <c r="H5932" t="s">
        <v>14</v>
      </c>
      <c r="I5932" t="s">
        <v>90</v>
      </c>
      <c r="J5932" t="s">
        <v>760</v>
      </c>
      <c r="K5932" t="s">
        <v>26</v>
      </c>
      <c r="L5932">
        <v>15.552</v>
      </c>
    </row>
    <row r="5933" spans="1:12" x14ac:dyDescent="0.3">
      <c r="A5933" t="s">
        <v>6797</v>
      </c>
      <c r="B5933">
        <v>7</v>
      </c>
      <c r="C5933">
        <v>7</v>
      </c>
      <c r="D5933">
        <v>2018</v>
      </c>
      <c r="E5933" t="s">
        <v>2207</v>
      </c>
      <c r="F5933" t="s">
        <v>119</v>
      </c>
      <c r="G5933" t="s">
        <v>1322</v>
      </c>
      <c r="H5933" t="s">
        <v>14</v>
      </c>
      <c r="I5933" t="s">
        <v>90</v>
      </c>
      <c r="J5933" t="s">
        <v>1220</v>
      </c>
      <c r="K5933" t="s">
        <v>41</v>
      </c>
      <c r="L5933">
        <v>683.98800000000006</v>
      </c>
    </row>
    <row r="5934" spans="1:12" x14ac:dyDescent="0.3">
      <c r="A5934" t="s">
        <v>6797</v>
      </c>
      <c r="B5934">
        <v>7</v>
      </c>
      <c r="C5934">
        <v>7</v>
      </c>
      <c r="D5934">
        <v>2018</v>
      </c>
      <c r="E5934" t="s">
        <v>2207</v>
      </c>
      <c r="F5934" t="s">
        <v>119</v>
      </c>
      <c r="G5934" t="s">
        <v>1322</v>
      </c>
      <c r="H5934" t="s">
        <v>14</v>
      </c>
      <c r="I5934" t="s">
        <v>90</v>
      </c>
      <c r="J5934" t="s">
        <v>4543</v>
      </c>
      <c r="K5934" t="s">
        <v>26</v>
      </c>
      <c r="L5934">
        <v>13.391999999999999</v>
      </c>
    </row>
    <row r="5935" spans="1:12" x14ac:dyDescent="0.3">
      <c r="A5935" t="s">
        <v>6797</v>
      </c>
      <c r="B5935">
        <v>7</v>
      </c>
      <c r="C5935">
        <v>7</v>
      </c>
      <c r="D5935">
        <v>2018</v>
      </c>
      <c r="E5935" t="s">
        <v>2207</v>
      </c>
      <c r="F5935" t="s">
        <v>119</v>
      </c>
      <c r="G5935" t="s">
        <v>1322</v>
      </c>
      <c r="H5935" t="s">
        <v>14</v>
      </c>
      <c r="I5935" t="s">
        <v>90</v>
      </c>
      <c r="J5935" t="s">
        <v>6044</v>
      </c>
      <c r="K5935" t="s">
        <v>41</v>
      </c>
      <c r="L5935">
        <v>16.776</v>
      </c>
    </row>
    <row r="5936" spans="1:12" x14ac:dyDescent="0.3">
      <c r="A5936" t="s">
        <v>6797</v>
      </c>
      <c r="B5936">
        <v>7</v>
      </c>
      <c r="C5936">
        <v>7</v>
      </c>
      <c r="D5936">
        <v>2018</v>
      </c>
      <c r="E5936" t="s">
        <v>2207</v>
      </c>
      <c r="F5936" t="s">
        <v>119</v>
      </c>
      <c r="G5936" t="s">
        <v>1322</v>
      </c>
      <c r="H5936" t="s">
        <v>14</v>
      </c>
      <c r="I5936" t="s">
        <v>90</v>
      </c>
      <c r="J5936" t="s">
        <v>2262</v>
      </c>
      <c r="K5936" t="s">
        <v>41</v>
      </c>
      <c r="L5936">
        <v>527.91999999999996</v>
      </c>
    </row>
    <row r="5937" spans="1:12" x14ac:dyDescent="0.3">
      <c r="A5937" t="s">
        <v>6798</v>
      </c>
      <c r="B5937">
        <v>4</v>
      </c>
      <c r="C5937">
        <v>7</v>
      </c>
      <c r="D5937">
        <v>2017</v>
      </c>
      <c r="E5937" t="s">
        <v>5848</v>
      </c>
      <c r="F5937" t="s">
        <v>930</v>
      </c>
      <c r="G5937" t="s">
        <v>308</v>
      </c>
      <c r="H5937" t="s">
        <v>60</v>
      </c>
      <c r="I5937" t="s">
        <v>24</v>
      </c>
      <c r="J5937" t="s">
        <v>1515</v>
      </c>
      <c r="K5937" t="s">
        <v>17</v>
      </c>
      <c r="L5937">
        <v>25.4</v>
      </c>
    </row>
    <row r="5938" spans="1:12" x14ac:dyDescent="0.3">
      <c r="A5938" t="s">
        <v>6798</v>
      </c>
      <c r="B5938">
        <v>4</v>
      </c>
      <c r="C5938">
        <v>7</v>
      </c>
      <c r="D5938">
        <v>2017</v>
      </c>
      <c r="E5938" t="s">
        <v>5848</v>
      </c>
      <c r="F5938" t="s">
        <v>930</v>
      </c>
      <c r="G5938" t="s">
        <v>308</v>
      </c>
      <c r="H5938" t="s">
        <v>60</v>
      </c>
      <c r="I5938" t="s">
        <v>24</v>
      </c>
      <c r="J5938" t="s">
        <v>3663</v>
      </c>
      <c r="K5938" t="s">
        <v>41</v>
      </c>
      <c r="L5938">
        <v>177.48</v>
      </c>
    </row>
    <row r="5939" spans="1:12" x14ac:dyDescent="0.3">
      <c r="A5939" t="s">
        <v>6798</v>
      </c>
      <c r="B5939">
        <v>4</v>
      </c>
      <c r="C5939">
        <v>7</v>
      </c>
      <c r="D5939">
        <v>2017</v>
      </c>
      <c r="E5939" t="s">
        <v>5848</v>
      </c>
      <c r="F5939" t="s">
        <v>930</v>
      </c>
      <c r="G5939" t="s">
        <v>308</v>
      </c>
      <c r="H5939" t="s">
        <v>60</v>
      </c>
      <c r="I5939" t="s">
        <v>24</v>
      </c>
      <c r="J5939" t="s">
        <v>2947</v>
      </c>
      <c r="K5939" t="s">
        <v>41</v>
      </c>
      <c r="L5939">
        <v>71.975999999999999</v>
      </c>
    </row>
    <row r="5940" spans="1:12" x14ac:dyDescent="0.3">
      <c r="A5940" t="s">
        <v>6799</v>
      </c>
      <c r="B5940">
        <v>19</v>
      </c>
      <c r="C5940">
        <v>5</v>
      </c>
      <c r="D5940">
        <v>2018</v>
      </c>
      <c r="E5940" t="s">
        <v>6800</v>
      </c>
      <c r="F5940" t="s">
        <v>30</v>
      </c>
      <c r="G5940" t="s">
        <v>4399</v>
      </c>
      <c r="H5940" t="s">
        <v>14</v>
      </c>
      <c r="I5940" t="s">
        <v>61</v>
      </c>
      <c r="J5940" t="s">
        <v>3713</v>
      </c>
      <c r="K5940" t="s">
        <v>41</v>
      </c>
      <c r="L5940">
        <v>95.992000000000004</v>
      </c>
    </row>
    <row r="5941" spans="1:12" x14ac:dyDescent="0.3">
      <c r="A5941" t="s">
        <v>6799</v>
      </c>
      <c r="B5941">
        <v>19</v>
      </c>
      <c r="C5941">
        <v>5</v>
      </c>
      <c r="D5941">
        <v>2018</v>
      </c>
      <c r="E5941" t="s">
        <v>6800</v>
      </c>
      <c r="F5941" t="s">
        <v>30</v>
      </c>
      <c r="G5941" t="s">
        <v>4399</v>
      </c>
      <c r="H5941" t="s">
        <v>14</v>
      </c>
      <c r="I5941" t="s">
        <v>61</v>
      </c>
      <c r="J5941" t="s">
        <v>6282</v>
      </c>
      <c r="K5941" t="s">
        <v>26</v>
      </c>
      <c r="L5941">
        <v>13.215999999999999</v>
      </c>
    </row>
    <row r="5942" spans="1:12" x14ac:dyDescent="0.3">
      <c r="A5942" t="s">
        <v>6801</v>
      </c>
      <c r="B5942">
        <v>12</v>
      </c>
      <c r="C5942">
        <v>10</v>
      </c>
      <c r="D5942">
        <v>2018</v>
      </c>
      <c r="E5942" t="s">
        <v>2045</v>
      </c>
      <c r="F5942" t="s">
        <v>12</v>
      </c>
      <c r="G5942" t="s">
        <v>2215</v>
      </c>
      <c r="H5942" t="s">
        <v>14</v>
      </c>
      <c r="I5942" t="s">
        <v>24</v>
      </c>
      <c r="J5942" t="s">
        <v>1355</v>
      </c>
      <c r="K5942" t="s">
        <v>41</v>
      </c>
      <c r="L5942">
        <v>435.84</v>
      </c>
    </row>
    <row r="5943" spans="1:12" x14ac:dyDescent="0.3">
      <c r="A5943" t="s">
        <v>6801</v>
      </c>
      <c r="B5943">
        <v>12</v>
      </c>
      <c r="C5943">
        <v>10</v>
      </c>
      <c r="D5943">
        <v>2018</v>
      </c>
      <c r="E5943" t="s">
        <v>2045</v>
      </c>
      <c r="F5943" t="s">
        <v>12</v>
      </c>
      <c r="G5943" t="s">
        <v>2215</v>
      </c>
      <c r="H5943" t="s">
        <v>14</v>
      </c>
      <c r="I5943" t="s">
        <v>24</v>
      </c>
      <c r="J5943" t="s">
        <v>413</v>
      </c>
      <c r="K5943" t="s">
        <v>26</v>
      </c>
      <c r="L5943">
        <v>5.88</v>
      </c>
    </row>
    <row r="5944" spans="1:12" x14ac:dyDescent="0.3">
      <c r="A5944" t="s">
        <v>6802</v>
      </c>
      <c r="B5944">
        <v>6</v>
      </c>
      <c r="C5944">
        <v>8</v>
      </c>
      <c r="D5944">
        <v>2017</v>
      </c>
      <c r="E5944" t="s">
        <v>3391</v>
      </c>
      <c r="F5944" t="s">
        <v>30</v>
      </c>
      <c r="G5944" t="s">
        <v>2275</v>
      </c>
      <c r="H5944" t="s">
        <v>14</v>
      </c>
      <c r="I5944" t="s">
        <v>24</v>
      </c>
      <c r="J5944" t="s">
        <v>598</v>
      </c>
      <c r="K5944" t="s">
        <v>41</v>
      </c>
      <c r="L5944">
        <v>211.16800000000001</v>
      </c>
    </row>
    <row r="5945" spans="1:12" x14ac:dyDescent="0.3">
      <c r="A5945" t="s">
        <v>6803</v>
      </c>
      <c r="B5945">
        <v>25</v>
      </c>
      <c r="C5945">
        <v>8</v>
      </c>
      <c r="D5945">
        <v>2015</v>
      </c>
      <c r="E5945" t="s">
        <v>3272</v>
      </c>
      <c r="F5945" t="s">
        <v>30</v>
      </c>
      <c r="G5945" t="s">
        <v>174</v>
      </c>
      <c r="H5945" t="s">
        <v>23</v>
      </c>
      <c r="I5945" t="s">
        <v>24</v>
      </c>
      <c r="J5945" t="s">
        <v>4675</v>
      </c>
      <c r="K5945" t="s">
        <v>17</v>
      </c>
      <c r="L5945">
        <v>6.28</v>
      </c>
    </row>
    <row r="5946" spans="1:12" x14ac:dyDescent="0.3">
      <c r="A5946" t="s">
        <v>6803</v>
      </c>
      <c r="B5946">
        <v>25</v>
      </c>
      <c r="C5946">
        <v>8</v>
      </c>
      <c r="D5946">
        <v>2015</v>
      </c>
      <c r="E5946" t="s">
        <v>3272</v>
      </c>
      <c r="F5946" t="s">
        <v>30</v>
      </c>
      <c r="G5946" t="s">
        <v>174</v>
      </c>
      <c r="H5946" t="s">
        <v>23</v>
      </c>
      <c r="I5946" t="s">
        <v>24</v>
      </c>
      <c r="J5946" t="s">
        <v>1269</v>
      </c>
      <c r="K5946" t="s">
        <v>41</v>
      </c>
      <c r="L5946">
        <v>95.1</v>
      </c>
    </row>
    <row r="5947" spans="1:12" x14ac:dyDescent="0.3">
      <c r="A5947" t="s">
        <v>6803</v>
      </c>
      <c r="B5947">
        <v>25</v>
      </c>
      <c r="C5947">
        <v>8</v>
      </c>
      <c r="D5947">
        <v>2015</v>
      </c>
      <c r="E5947" t="s">
        <v>3272</v>
      </c>
      <c r="F5947" t="s">
        <v>30</v>
      </c>
      <c r="G5947" t="s">
        <v>174</v>
      </c>
      <c r="H5947" t="s">
        <v>23</v>
      </c>
      <c r="I5947" t="s">
        <v>24</v>
      </c>
      <c r="J5947" t="s">
        <v>4235</v>
      </c>
      <c r="K5947" t="s">
        <v>26</v>
      </c>
      <c r="L5947">
        <v>25.92</v>
      </c>
    </row>
    <row r="5948" spans="1:12" x14ac:dyDescent="0.3">
      <c r="A5948" t="s">
        <v>6803</v>
      </c>
      <c r="B5948">
        <v>25</v>
      </c>
      <c r="C5948">
        <v>8</v>
      </c>
      <c r="D5948">
        <v>2015</v>
      </c>
      <c r="E5948" t="s">
        <v>3272</v>
      </c>
      <c r="F5948" t="s">
        <v>30</v>
      </c>
      <c r="G5948" t="s">
        <v>174</v>
      </c>
      <c r="H5948" t="s">
        <v>23</v>
      </c>
      <c r="I5948" t="s">
        <v>24</v>
      </c>
      <c r="J5948" t="s">
        <v>2256</v>
      </c>
      <c r="K5948" t="s">
        <v>26</v>
      </c>
      <c r="L5948">
        <v>48.84</v>
      </c>
    </row>
    <row r="5949" spans="1:12" x14ac:dyDescent="0.3">
      <c r="A5949" t="s">
        <v>6804</v>
      </c>
      <c r="B5949">
        <v>14</v>
      </c>
      <c r="C5949">
        <v>9</v>
      </c>
      <c r="D5949">
        <v>2016</v>
      </c>
      <c r="E5949" t="s">
        <v>1421</v>
      </c>
      <c r="F5949" t="s">
        <v>12</v>
      </c>
      <c r="G5949" t="s">
        <v>3455</v>
      </c>
      <c r="H5949" t="s">
        <v>60</v>
      </c>
      <c r="I5949" t="s">
        <v>61</v>
      </c>
      <c r="J5949" t="s">
        <v>4904</v>
      </c>
      <c r="K5949" t="s">
        <v>26</v>
      </c>
      <c r="L5949">
        <v>25.9</v>
      </c>
    </row>
    <row r="5950" spans="1:12" x14ac:dyDescent="0.3">
      <c r="A5950" t="s">
        <v>6805</v>
      </c>
      <c r="B5950">
        <v>5</v>
      </c>
      <c r="C5950">
        <v>3</v>
      </c>
      <c r="D5950">
        <v>2018</v>
      </c>
      <c r="E5950" t="s">
        <v>5381</v>
      </c>
      <c r="F5950" t="s">
        <v>930</v>
      </c>
      <c r="G5950" t="s">
        <v>713</v>
      </c>
      <c r="H5950" t="s">
        <v>23</v>
      </c>
      <c r="I5950" t="s">
        <v>15</v>
      </c>
      <c r="J5950" t="s">
        <v>2255</v>
      </c>
      <c r="K5950" t="s">
        <v>26</v>
      </c>
      <c r="L5950">
        <v>42.68</v>
      </c>
    </row>
    <row r="5951" spans="1:12" x14ac:dyDescent="0.3">
      <c r="A5951" t="s">
        <v>6805</v>
      </c>
      <c r="B5951">
        <v>5</v>
      </c>
      <c r="C5951">
        <v>3</v>
      </c>
      <c r="D5951">
        <v>2018</v>
      </c>
      <c r="E5951" t="s">
        <v>5381</v>
      </c>
      <c r="F5951" t="s">
        <v>930</v>
      </c>
      <c r="G5951" t="s">
        <v>713</v>
      </c>
      <c r="H5951" t="s">
        <v>23</v>
      </c>
      <c r="I5951" t="s">
        <v>15</v>
      </c>
      <c r="J5951" t="s">
        <v>1155</v>
      </c>
      <c r="K5951" t="s">
        <v>41</v>
      </c>
      <c r="L5951">
        <v>299.97000000000003</v>
      </c>
    </row>
    <row r="5952" spans="1:12" x14ac:dyDescent="0.3">
      <c r="A5952" t="s">
        <v>6805</v>
      </c>
      <c r="B5952">
        <v>5</v>
      </c>
      <c r="C5952">
        <v>3</v>
      </c>
      <c r="D5952">
        <v>2018</v>
      </c>
      <c r="E5952" t="s">
        <v>5381</v>
      </c>
      <c r="F5952" t="s">
        <v>930</v>
      </c>
      <c r="G5952" t="s">
        <v>713</v>
      </c>
      <c r="H5952" t="s">
        <v>23</v>
      </c>
      <c r="I5952" t="s">
        <v>15</v>
      </c>
      <c r="J5952" t="s">
        <v>500</v>
      </c>
      <c r="K5952" t="s">
        <v>26</v>
      </c>
      <c r="L5952">
        <v>262.24</v>
      </c>
    </row>
    <row r="5953" spans="1:12" x14ac:dyDescent="0.3">
      <c r="A5953" t="s">
        <v>6805</v>
      </c>
      <c r="B5953">
        <v>5</v>
      </c>
      <c r="C5953">
        <v>3</v>
      </c>
      <c r="D5953">
        <v>2018</v>
      </c>
      <c r="E5953" t="s">
        <v>5381</v>
      </c>
      <c r="F5953" t="s">
        <v>930</v>
      </c>
      <c r="G5953" t="s">
        <v>713</v>
      </c>
      <c r="H5953" t="s">
        <v>23</v>
      </c>
      <c r="I5953" t="s">
        <v>15</v>
      </c>
      <c r="J5953" t="s">
        <v>2689</v>
      </c>
      <c r="K5953" t="s">
        <v>26</v>
      </c>
      <c r="L5953">
        <v>234.36</v>
      </c>
    </row>
    <row r="5954" spans="1:12" x14ac:dyDescent="0.3">
      <c r="A5954" t="s">
        <v>6806</v>
      </c>
      <c r="B5954">
        <v>15</v>
      </c>
      <c r="C5954">
        <v>4</v>
      </c>
      <c r="D5954">
        <v>2018</v>
      </c>
      <c r="E5954" t="s">
        <v>503</v>
      </c>
      <c r="F5954" t="s">
        <v>30</v>
      </c>
      <c r="G5954" t="s">
        <v>1083</v>
      </c>
      <c r="H5954" t="s">
        <v>60</v>
      </c>
      <c r="I5954" t="s">
        <v>61</v>
      </c>
      <c r="J5954" t="s">
        <v>6807</v>
      </c>
      <c r="K5954" t="s">
        <v>26</v>
      </c>
      <c r="L5954">
        <v>20.736000000000001</v>
      </c>
    </row>
    <row r="5955" spans="1:12" x14ac:dyDescent="0.3">
      <c r="A5955" t="s">
        <v>6808</v>
      </c>
      <c r="B5955">
        <v>30</v>
      </c>
      <c r="C5955">
        <v>3</v>
      </c>
      <c r="D5955">
        <v>2015</v>
      </c>
      <c r="E5955" t="s">
        <v>3970</v>
      </c>
      <c r="F5955" t="s">
        <v>119</v>
      </c>
      <c r="G5955" t="s">
        <v>5660</v>
      </c>
      <c r="H5955" t="s">
        <v>23</v>
      </c>
      <c r="I5955" t="s">
        <v>90</v>
      </c>
      <c r="J5955" t="s">
        <v>6134</v>
      </c>
      <c r="K5955" t="s">
        <v>26</v>
      </c>
      <c r="L5955">
        <v>10.5</v>
      </c>
    </row>
    <row r="5956" spans="1:12" x14ac:dyDescent="0.3">
      <c r="A5956" t="s">
        <v>6809</v>
      </c>
      <c r="B5956">
        <v>11</v>
      </c>
      <c r="C5956">
        <v>11</v>
      </c>
      <c r="D5956">
        <v>2015</v>
      </c>
      <c r="E5956" t="s">
        <v>3739</v>
      </c>
      <c r="F5956" t="s">
        <v>12</v>
      </c>
      <c r="G5956" t="s">
        <v>5943</v>
      </c>
      <c r="H5956" t="s">
        <v>23</v>
      </c>
      <c r="I5956" t="s">
        <v>90</v>
      </c>
      <c r="J5956" t="s">
        <v>4634</v>
      </c>
      <c r="K5956" t="s">
        <v>17</v>
      </c>
      <c r="L5956">
        <v>23.968</v>
      </c>
    </row>
    <row r="5957" spans="1:12" x14ac:dyDescent="0.3">
      <c r="A5957" t="s">
        <v>6809</v>
      </c>
      <c r="B5957">
        <v>11</v>
      </c>
      <c r="C5957">
        <v>11</v>
      </c>
      <c r="D5957">
        <v>2015</v>
      </c>
      <c r="E5957" t="s">
        <v>3739</v>
      </c>
      <c r="F5957" t="s">
        <v>12</v>
      </c>
      <c r="G5957" t="s">
        <v>5943</v>
      </c>
      <c r="H5957" t="s">
        <v>23</v>
      </c>
      <c r="I5957" t="s">
        <v>90</v>
      </c>
      <c r="J5957" t="s">
        <v>128</v>
      </c>
      <c r="K5957" t="s">
        <v>17</v>
      </c>
      <c r="L5957">
        <v>521.96</v>
      </c>
    </row>
    <row r="5958" spans="1:12" x14ac:dyDescent="0.3">
      <c r="A5958" t="s">
        <v>6810</v>
      </c>
      <c r="B5958">
        <v>12</v>
      </c>
      <c r="C5958">
        <v>3</v>
      </c>
      <c r="D5958">
        <v>2017</v>
      </c>
      <c r="E5958" t="s">
        <v>2979</v>
      </c>
      <c r="F5958" t="s">
        <v>12</v>
      </c>
      <c r="G5958" t="s">
        <v>982</v>
      </c>
      <c r="H5958" t="s">
        <v>23</v>
      </c>
      <c r="I5958" t="s">
        <v>24</v>
      </c>
      <c r="J5958" t="s">
        <v>782</v>
      </c>
      <c r="K5958" t="s">
        <v>26</v>
      </c>
      <c r="L5958">
        <v>676.55</v>
      </c>
    </row>
    <row r="5959" spans="1:12" x14ac:dyDescent="0.3">
      <c r="A5959" t="s">
        <v>6810</v>
      </c>
      <c r="B5959">
        <v>12</v>
      </c>
      <c r="C5959">
        <v>3</v>
      </c>
      <c r="D5959">
        <v>2017</v>
      </c>
      <c r="E5959" t="s">
        <v>2979</v>
      </c>
      <c r="F5959" t="s">
        <v>12</v>
      </c>
      <c r="G5959" t="s">
        <v>982</v>
      </c>
      <c r="H5959" t="s">
        <v>23</v>
      </c>
      <c r="I5959" t="s">
        <v>24</v>
      </c>
      <c r="J5959" t="s">
        <v>3949</v>
      </c>
      <c r="K5959" t="s">
        <v>26</v>
      </c>
      <c r="L5959">
        <v>154.9</v>
      </c>
    </row>
    <row r="5960" spans="1:12" x14ac:dyDescent="0.3">
      <c r="A5960" t="s">
        <v>6810</v>
      </c>
      <c r="B5960">
        <v>12</v>
      </c>
      <c r="C5960">
        <v>3</v>
      </c>
      <c r="D5960">
        <v>2017</v>
      </c>
      <c r="E5960" t="s">
        <v>2979</v>
      </c>
      <c r="F5960" t="s">
        <v>12</v>
      </c>
      <c r="G5960" t="s">
        <v>982</v>
      </c>
      <c r="H5960" t="s">
        <v>23</v>
      </c>
      <c r="I5960" t="s">
        <v>24</v>
      </c>
      <c r="J5960" t="s">
        <v>1915</v>
      </c>
      <c r="K5960" t="s">
        <v>26</v>
      </c>
      <c r="L5960">
        <v>30.56</v>
      </c>
    </row>
    <row r="5961" spans="1:12" x14ac:dyDescent="0.3">
      <c r="A5961" t="s">
        <v>6810</v>
      </c>
      <c r="B5961">
        <v>12</v>
      </c>
      <c r="C5961">
        <v>3</v>
      </c>
      <c r="D5961">
        <v>2017</v>
      </c>
      <c r="E5961" t="s">
        <v>2979</v>
      </c>
      <c r="F5961" t="s">
        <v>12</v>
      </c>
      <c r="G5961" t="s">
        <v>982</v>
      </c>
      <c r="H5961" t="s">
        <v>23</v>
      </c>
      <c r="I5961" t="s">
        <v>24</v>
      </c>
      <c r="J5961" t="s">
        <v>1804</v>
      </c>
      <c r="K5961" t="s">
        <v>17</v>
      </c>
      <c r="L5961">
        <v>770.35199999999998</v>
      </c>
    </row>
    <row r="5962" spans="1:12" x14ac:dyDescent="0.3">
      <c r="A5962" t="s">
        <v>6811</v>
      </c>
      <c r="B5962">
        <v>9</v>
      </c>
      <c r="C5962">
        <v>2</v>
      </c>
      <c r="D5962">
        <v>2018</v>
      </c>
      <c r="E5962" t="s">
        <v>3078</v>
      </c>
      <c r="F5962" t="s">
        <v>12</v>
      </c>
      <c r="G5962" t="s">
        <v>3227</v>
      </c>
      <c r="H5962" t="s">
        <v>23</v>
      </c>
      <c r="I5962" t="s">
        <v>24</v>
      </c>
      <c r="J5962" t="s">
        <v>3779</v>
      </c>
      <c r="K5962" t="s">
        <v>17</v>
      </c>
      <c r="L5962">
        <v>21.12</v>
      </c>
    </row>
    <row r="5963" spans="1:12" x14ac:dyDescent="0.3">
      <c r="A5963" t="s">
        <v>6812</v>
      </c>
      <c r="B5963">
        <v>11</v>
      </c>
      <c r="C5963">
        <v>11</v>
      </c>
      <c r="D5963">
        <v>2015</v>
      </c>
      <c r="E5963" t="s">
        <v>6813</v>
      </c>
      <c r="F5963" t="s">
        <v>12</v>
      </c>
      <c r="G5963" t="s">
        <v>115</v>
      </c>
      <c r="H5963" t="s">
        <v>60</v>
      </c>
      <c r="I5963" t="s">
        <v>24</v>
      </c>
      <c r="J5963" t="s">
        <v>1468</v>
      </c>
      <c r="K5963" t="s">
        <v>41</v>
      </c>
      <c r="L5963">
        <v>575.928</v>
      </c>
    </row>
    <row r="5964" spans="1:12" x14ac:dyDescent="0.3">
      <c r="A5964" t="s">
        <v>6812</v>
      </c>
      <c r="B5964">
        <v>11</v>
      </c>
      <c r="C5964">
        <v>11</v>
      </c>
      <c r="D5964">
        <v>2015</v>
      </c>
      <c r="E5964" t="s">
        <v>6813</v>
      </c>
      <c r="F5964" t="s">
        <v>12</v>
      </c>
      <c r="G5964" t="s">
        <v>115</v>
      </c>
      <c r="H5964" t="s">
        <v>60</v>
      </c>
      <c r="I5964" t="s">
        <v>24</v>
      </c>
      <c r="J5964" t="s">
        <v>3105</v>
      </c>
      <c r="K5964" t="s">
        <v>26</v>
      </c>
      <c r="L5964">
        <v>7.78</v>
      </c>
    </row>
    <row r="5965" spans="1:12" x14ac:dyDescent="0.3">
      <c r="A5965" t="s">
        <v>6812</v>
      </c>
      <c r="B5965">
        <v>11</v>
      </c>
      <c r="C5965">
        <v>11</v>
      </c>
      <c r="D5965">
        <v>2015</v>
      </c>
      <c r="E5965" t="s">
        <v>6813</v>
      </c>
      <c r="F5965" t="s">
        <v>12</v>
      </c>
      <c r="G5965" t="s">
        <v>115</v>
      </c>
      <c r="H5965" t="s">
        <v>60</v>
      </c>
      <c r="I5965" t="s">
        <v>24</v>
      </c>
      <c r="J5965" t="s">
        <v>2245</v>
      </c>
      <c r="K5965" t="s">
        <v>26</v>
      </c>
      <c r="L5965">
        <v>123.92</v>
      </c>
    </row>
    <row r="5966" spans="1:12" x14ac:dyDescent="0.3">
      <c r="A5966" t="s">
        <v>6814</v>
      </c>
      <c r="B5966">
        <v>20</v>
      </c>
      <c r="C5966">
        <v>8</v>
      </c>
      <c r="D5966">
        <v>2018</v>
      </c>
      <c r="E5966" t="s">
        <v>2010</v>
      </c>
      <c r="F5966" t="s">
        <v>30</v>
      </c>
      <c r="G5966" t="s">
        <v>6217</v>
      </c>
      <c r="H5966" t="s">
        <v>23</v>
      </c>
      <c r="I5966" t="s">
        <v>24</v>
      </c>
      <c r="J5966" t="s">
        <v>4137</v>
      </c>
      <c r="K5966" t="s">
        <v>26</v>
      </c>
      <c r="L5966">
        <v>17.22</v>
      </c>
    </row>
    <row r="5967" spans="1:12" x14ac:dyDescent="0.3">
      <c r="A5967" t="s">
        <v>6814</v>
      </c>
      <c r="B5967">
        <v>20</v>
      </c>
      <c r="C5967">
        <v>8</v>
      </c>
      <c r="D5967">
        <v>2018</v>
      </c>
      <c r="E5967" t="s">
        <v>2010</v>
      </c>
      <c r="F5967" t="s">
        <v>30</v>
      </c>
      <c r="G5967" t="s">
        <v>6217</v>
      </c>
      <c r="H5967" t="s">
        <v>23</v>
      </c>
      <c r="I5967" t="s">
        <v>24</v>
      </c>
      <c r="J5967" t="s">
        <v>367</v>
      </c>
      <c r="K5967" t="s">
        <v>26</v>
      </c>
      <c r="L5967">
        <v>226.56</v>
      </c>
    </row>
    <row r="5968" spans="1:12" x14ac:dyDescent="0.3">
      <c r="A5968" t="s">
        <v>6814</v>
      </c>
      <c r="B5968">
        <v>20</v>
      </c>
      <c r="C5968">
        <v>8</v>
      </c>
      <c r="D5968">
        <v>2018</v>
      </c>
      <c r="E5968" t="s">
        <v>2010</v>
      </c>
      <c r="F5968" t="s">
        <v>30</v>
      </c>
      <c r="G5968" t="s">
        <v>6217</v>
      </c>
      <c r="H5968" t="s">
        <v>23</v>
      </c>
      <c r="I5968" t="s">
        <v>24</v>
      </c>
      <c r="J5968" t="s">
        <v>4997</v>
      </c>
      <c r="K5968" t="s">
        <v>41</v>
      </c>
      <c r="L5968">
        <v>107.88</v>
      </c>
    </row>
    <row r="5969" spans="1:12" x14ac:dyDescent="0.3">
      <c r="A5969" t="s">
        <v>6815</v>
      </c>
      <c r="B5969">
        <v>15</v>
      </c>
      <c r="C5969">
        <v>1</v>
      </c>
      <c r="D5969">
        <v>2017</v>
      </c>
      <c r="E5969" t="s">
        <v>2014</v>
      </c>
      <c r="F5969" t="s">
        <v>119</v>
      </c>
      <c r="G5969" t="s">
        <v>2090</v>
      </c>
      <c r="H5969" t="s">
        <v>60</v>
      </c>
      <c r="I5969" t="s">
        <v>90</v>
      </c>
      <c r="J5969" t="s">
        <v>5039</v>
      </c>
      <c r="K5969" t="s">
        <v>26</v>
      </c>
      <c r="L5969">
        <v>81.98</v>
      </c>
    </row>
    <row r="5970" spans="1:12" x14ac:dyDescent="0.3">
      <c r="A5970" t="s">
        <v>6816</v>
      </c>
      <c r="B5970">
        <v>20</v>
      </c>
      <c r="C5970">
        <v>7</v>
      </c>
      <c r="D5970">
        <v>2015</v>
      </c>
      <c r="E5970" t="s">
        <v>1206</v>
      </c>
      <c r="F5970" t="s">
        <v>119</v>
      </c>
      <c r="G5970" t="s">
        <v>1433</v>
      </c>
      <c r="H5970" t="s">
        <v>14</v>
      </c>
      <c r="I5970" t="s">
        <v>24</v>
      </c>
      <c r="J5970" t="s">
        <v>2886</v>
      </c>
      <c r="K5970" t="s">
        <v>26</v>
      </c>
      <c r="L5970">
        <v>104.85</v>
      </c>
    </row>
    <row r="5971" spans="1:12" x14ac:dyDescent="0.3">
      <c r="A5971" t="s">
        <v>6816</v>
      </c>
      <c r="B5971">
        <v>20</v>
      </c>
      <c r="C5971">
        <v>7</v>
      </c>
      <c r="D5971">
        <v>2015</v>
      </c>
      <c r="E5971" t="s">
        <v>1206</v>
      </c>
      <c r="F5971" t="s">
        <v>119</v>
      </c>
      <c r="G5971" t="s">
        <v>1433</v>
      </c>
      <c r="H5971" t="s">
        <v>14</v>
      </c>
      <c r="I5971" t="s">
        <v>24</v>
      </c>
      <c r="J5971" t="s">
        <v>862</v>
      </c>
      <c r="K5971" t="s">
        <v>26</v>
      </c>
      <c r="L5971">
        <v>8.7040000000000006</v>
      </c>
    </row>
    <row r="5972" spans="1:12" x14ac:dyDescent="0.3">
      <c r="A5972" t="s">
        <v>6816</v>
      </c>
      <c r="B5972">
        <v>20</v>
      </c>
      <c r="C5972">
        <v>7</v>
      </c>
      <c r="D5972">
        <v>2015</v>
      </c>
      <c r="E5972" t="s">
        <v>1206</v>
      </c>
      <c r="F5972" t="s">
        <v>119</v>
      </c>
      <c r="G5972" t="s">
        <v>1433</v>
      </c>
      <c r="H5972" t="s">
        <v>14</v>
      </c>
      <c r="I5972" t="s">
        <v>24</v>
      </c>
      <c r="J5972" t="s">
        <v>1110</v>
      </c>
      <c r="K5972" t="s">
        <v>26</v>
      </c>
      <c r="L5972">
        <v>19.920000000000002</v>
      </c>
    </row>
    <row r="5973" spans="1:12" x14ac:dyDescent="0.3">
      <c r="A5973" t="s">
        <v>6816</v>
      </c>
      <c r="B5973">
        <v>20</v>
      </c>
      <c r="C5973">
        <v>7</v>
      </c>
      <c r="D5973">
        <v>2015</v>
      </c>
      <c r="E5973" t="s">
        <v>1206</v>
      </c>
      <c r="F5973" t="s">
        <v>119</v>
      </c>
      <c r="G5973" t="s">
        <v>1433</v>
      </c>
      <c r="H5973" t="s">
        <v>14</v>
      </c>
      <c r="I5973" t="s">
        <v>24</v>
      </c>
      <c r="J5973" t="s">
        <v>1760</v>
      </c>
      <c r="K5973" t="s">
        <v>17</v>
      </c>
      <c r="L5973">
        <v>43.02</v>
      </c>
    </row>
    <row r="5974" spans="1:12" x14ac:dyDescent="0.3">
      <c r="A5974" t="s">
        <v>6817</v>
      </c>
      <c r="B5974">
        <v>6</v>
      </c>
      <c r="C5974">
        <v>2</v>
      </c>
      <c r="D5974">
        <v>2018</v>
      </c>
      <c r="E5974" t="s">
        <v>3077</v>
      </c>
      <c r="F5974" t="s">
        <v>30</v>
      </c>
      <c r="G5974" t="s">
        <v>2679</v>
      </c>
      <c r="H5974" t="s">
        <v>14</v>
      </c>
      <c r="I5974" t="s">
        <v>90</v>
      </c>
      <c r="J5974" t="s">
        <v>2339</v>
      </c>
      <c r="K5974" t="s">
        <v>17</v>
      </c>
      <c r="L5974">
        <v>240.78399999999999</v>
      </c>
    </row>
    <row r="5975" spans="1:12" x14ac:dyDescent="0.3">
      <c r="A5975" t="s">
        <v>6818</v>
      </c>
      <c r="B5975">
        <v>25</v>
      </c>
      <c r="C5975">
        <v>12</v>
      </c>
      <c r="D5975">
        <v>2016</v>
      </c>
      <c r="E5975" t="s">
        <v>3806</v>
      </c>
      <c r="F5975" t="s">
        <v>30</v>
      </c>
      <c r="G5975" t="s">
        <v>515</v>
      </c>
      <c r="H5975" t="s">
        <v>60</v>
      </c>
      <c r="I5975" t="s">
        <v>90</v>
      </c>
      <c r="J5975" t="s">
        <v>4773</v>
      </c>
      <c r="K5975" t="s">
        <v>26</v>
      </c>
      <c r="L5975">
        <v>414.96</v>
      </c>
    </row>
    <row r="5976" spans="1:12" x14ac:dyDescent="0.3">
      <c r="A5976" t="s">
        <v>6819</v>
      </c>
      <c r="B5976">
        <v>8</v>
      </c>
      <c r="C5976">
        <v>10</v>
      </c>
      <c r="D5976">
        <v>2017</v>
      </c>
      <c r="E5976" t="s">
        <v>397</v>
      </c>
      <c r="F5976" t="s">
        <v>30</v>
      </c>
      <c r="G5976" t="s">
        <v>866</v>
      </c>
      <c r="H5976" t="s">
        <v>14</v>
      </c>
      <c r="I5976" t="s">
        <v>15</v>
      </c>
      <c r="J5976" t="s">
        <v>2602</v>
      </c>
      <c r="K5976" t="s">
        <v>26</v>
      </c>
      <c r="L5976">
        <v>387.72</v>
      </c>
    </row>
    <row r="5977" spans="1:12" x14ac:dyDescent="0.3">
      <c r="A5977" t="s">
        <v>6820</v>
      </c>
      <c r="B5977">
        <v>13</v>
      </c>
      <c r="C5977">
        <v>7</v>
      </c>
      <c r="D5977">
        <v>2018</v>
      </c>
      <c r="E5977" t="s">
        <v>4215</v>
      </c>
      <c r="F5977" t="s">
        <v>30</v>
      </c>
      <c r="G5977" t="s">
        <v>4439</v>
      </c>
      <c r="H5977" t="s">
        <v>23</v>
      </c>
      <c r="I5977" t="s">
        <v>61</v>
      </c>
      <c r="J5977" t="s">
        <v>2153</v>
      </c>
      <c r="K5977" t="s">
        <v>26</v>
      </c>
      <c r="L5977">
        <v>360.38</v>
      </c>
    </row>
    <row r="5978" spans="1:12" x14ac:dyDescent="0.3">
      <c r="A5978" t="s">
        <v>6820</v>
      </c>
      <c r="B5978">
        <v>13</v>
      </c>
      <c r="C5978">
        <v>7</v>
      </c>
      <c r="D5978">
        <v>2018</v>
      </c>
      <c r="E5978" t="s">
        <v>4215</v>
      </c>
      <c r="F5978" t="s">
        <v>30</v>
      </c>
      <c r="G5978" t="s">
        <v>4439</v>
      </c>
      <c r="H5978" t="s">
        <v>23</v>
      </c>
      <c r="I5978" t="s">
        <v>61</v>
      </c>
      <c r="J5978" t="s">
        <v>2925</v>
      </c>
      <c r="K5978" t="s">
        <v>26</v>
      </c>
      <c r="L5978">
        <v>13.56</v>
      </c>
    </row>
    <row r="5979" spans="1:12" x14ac:dyDescent="0.3">
      <c r="A5979" t="s">
        <v>6821</v>
      </c>
      <c r="B5979">
        <v>24</v>
      </c>
      <c r="C5979">
        <v>4</v>
      </c>
      <c r="D5979">
        <v>2018</v>
      </c>
      <c r="E5979" t="s">
        <v>504</v>
      </c>
      <c r="F5979" t="s">
        <v>119</v>
      </c>
      <c r="G5979" t="s">
        <v>4068</v>
      </c>
      <c r="H5979" t="s">
        <v>14</v>
      </c>
      <c r="I5979" t="s">
        <v>24</v>
      </c>
      <c r="J5979" t="s">
        <v>860</v>
      </c>
      <c r="K5979" t="s">
        <v>41</v>
      </c>
      <c r="L5979">
        <v>552</v>
      </c>
    </row>
    <row r="5980" spans="1:12" x14ac:dyDescent="0.3">
      <c r="A5980" t="s">
        <v>6822</v>
      </c>
      <c r="B5980">
        <v>7</v>
      </c>
      <c r="C5980">
        <v>9</v>
      </c>
      <c r="D5980">
        <v>2015</v>
      </c>
      <c r="E5980" t="s">
        <v>640</v>
      </c>
      <c r="F5980" t="s">
        <v>30</v>
      </c>
      <c r="G5980" t="s">
        <v>308</v>
      </c>
      <c r="H5980" t="s">
        <v>60</v>
      </c>
      <c r="I5980" t="s">
        <v>61</v>
      </c>
      <c r="J5980" t="s">
        <v>2889</v>
      </c>
      <c r="K5980" t="s">
        <v>17</v>
      </c>
      <c r="L5980">
        <v>429.9</v>
      </c>
    </row>
    <row r="5981" spans="1:12" x14ac:dyDescent="0.3">
      <c r="A5981" t="s">
        <v>6822</v>
      </c>
      <c r="B5981">
        <v>7</v>
      </c>
      <c r="C5981">
        <v>9</v>
      </c>
      <c r="D5981">
        <v>2015</v>
      </c>
      <c r="E5981" t="s">
        <v>640</v>
      </c>
      <c r="F5981" t="s">
        <v>30</v>
      </c>
      <c r="G5981" t="s">
        <v>308</v>
      </c>
      <c r="H5981" t="s">
        <v>60</v>
      </c>
      <c r="I5981" t="s">
        <v>61</v>
      </c>
      <c r="J5981" t="s">
        <v>106</v>
      </c>
      <c r="K5981" t="s">
        <v>26</v>
      </c>
      <c r="L5981">
        <v>32.06</v>
      </c>
    </row>
    <row r="5982" spans="1:12" x14ac:dyDescent="0.3">
      <c r="A5982" t="s">
        <v>6822</v>
      </c>
      <c r="B5982">
        <v>7</v>
      </c>
      <c r="C5982">
        <v>9</v>
      </c>
      <c r="D5982">
        <v>2015</v>
      </c>
      <c r="E5982" t="s">
        <v>640</v>
      </c>
      <c r="F5982" t="s">
        <v>30</v>
      </c>
      <c r="G5982" t="s">
        <v>308</v>
      </c>
      <c r="H5982" t="s">
        <v>60</v>
      </c>
      <c r="I5982" t="s">
        <v>61</v>
      </c>
      <c r="J5982" t="s">
        <v>510</v>
      </c>
      <c r="K5982" t="s">
        <v>17</v>
      </c>
      <c r="L5982">
        <v>161.96</v>
      </c>
    </row>
    <row r="5983" spans="1:12" x14ac:dyDescent="0.3">
      <c r="A5983" t="s">
        <v>6822</v>
      </c>
      <c r="B5983">
        <v>7</v>
      </c>
      <c r="C5983">
        <v>9</v>
      </c>
      <c r="D5983">
        <v>2015</v>
      </c>
      <c r="E5983" t="s">
        <v>640</v>
      </c>
      <c r="F5983" t="s">
        <v>30</v>
      </c>
      <c r="G5983" t="s">
        <v>308</v>
      </c>
      <c r="H5983" t="s">
        <v>60</v>
      </c>
      <c r="I5983" t="s">
        <v>61</v>
      </c>
      <c r="J5983" t="s">
        <v>962</v>
      </c>
      <c r="K5983" t="s">
        <v>26</v>
      </c>
      <c r="L5983">
        <v>19.86</v>
      </c>
    </row>
    <row r="5984" spans="1:12" x14ac:dyDescent="0.3">
      <c r="A5984" t="s">
        <v>6823</v>
      </c>
      <c r="B5984">
        <v>21</v>
      </c>
      <c r="C5984">
        <v>11</v>
      </c>
      <c r="D5984">
        <v>2017</v>
      </c>
      <c r="E5984" t="s">
        <v>530</v>
      </c>
      <c r="F5984" t="s">
        <v>30</v>
      </c>
      <c r="G5984" t="s">
        <v>990</v>
      </c>
      <c r="H5984" t="s">
        <v>14</v>
      </c>
      <c r="I5984" t="s">
        <v>90</v>
      </c>
      <c r="J5984" t="s">
        <v>5696</v>
      </c>
      <c r="K5984" t="s">
        <v>26</v>
      </c>
      <c r="L5984">
        <v>12.96</v>
      </c>
    </row>
    <row r="5985" spans="1:12" x14ac:dyDescent="0.3">
      <c r="A5985" t="s">
        <v>6824</v>
      </c>
      <c r="B5985">
        <v>16</v>
      </c>
      <c r="C5985">
        <v>9</v>
      </c>
      <c r="D5985">
        <v>2018</v>
      </c>
      <c r="E5985" t="s">
        <v>411</v>
      </c>
      <c r="F5985" t="s">
        <v>12</v>
      </c>
      <c r="G5985" t="s">
        <v>4996</v>
      </c>
      <c r="H5985" t="s">
        <v>14</v>
      </c>
      <c r="I5985" t="s">
        <v>90</v>
      </c>
      <c r="J5985" t="s">
        <v>1819</v>
      </c>
      <c r="K5985" t="s">
        <v>26</v>
      </c>
      <c r="L5985">
        <v>20.544</v>
      </c>
    </row>
    <row r="5986" spans="1:12" x14ac:dyDescent="0.3">
      <c r="A5986" t="s">
        <v>6825</v>
      </c>
      <c r="B5986">
        <v>19</v>
      </c>
      <c r="C5986">
        <v>7</v>
      </c>
      <c r="D5986">
        <v>2017</v>
      </c>
      <c r="E5986" t="s">
        <v>1244</v>
      </c>
      <c r="F5986" t="s">
        <v>30</v>
      </c>
      <c r="G5986" t="s">
        <v>3727</v>
      </c>
      <c r="H5986" t="s">
        <v>14</v>
      </c>
      <c r="I5986" t="s">
        <v>15</v>
      </c>
      <c r="J5986" t="s">
        <v>4592</v>
      </c>
      <c r="K5986" t="s">
        <v>17</v>
      </c>
      <c r="L5986">
        <v>185.58</v>
      </c>
    </row>
    <row r="5987" spans="1:12" x14ac:dyDescent="0.3">
      <c r="A5987" t="s">
        <v>6825</v>
      </c>
      <c r="B5987">
        <v>19</v>
      </c>
      <c r="C5987">
        <v>7</v>
      </c>
      <c r="D5987">
        <v>2017</v>
      </c>
      <c r="E5987" t="s">
        <v>1244</v>
      </c>
      <c r="F5987" t="s">
        <v>30</v>
      </c>
      <c r="G5987" t="s">
        <v>3727</v>
      </c>
      <c r="H5987" t="s">
        <v>14</v>
      </c>
      <c r="I5987" t="s">
        <v>15</v>
      </c>
      <c r="J5987" t="s">
        <v>5263</v>
      </c>
      <c r="K5987" t="s">
        <v>26</v>
      </c>
      <c r="L5987">
        <v>77.56</v>
      </c>
    </row>
    <row r="5988" spans="1:12" x14ac:dyDescent="0.3">
      <c r="A5988" t="s">
        <v>6825</v>
      </c>
      <c r="B5988">
        <v>19</v>
      </c>
      <c r="C5988">
        <v>7</v>
      </c>
      <c r="D5988">
        <v>2017</v>
      </c>
      <c r="E5988" t="s">
        <v>1244</v>
      </c>
      <c r="F5988" t="s">
        <v>30</v>
      </c>
      <c r="G5988" t="s">
        <v>3727</v>
      </c>
      <c r="H5988" t="s">
        <v>14</v>
      </c>
      <c r="I5988" t="s">
        <v>15</v>
      </c>
      <c r="J5988" t="s">
        <v>632</v>
      </c>
      <c r="K5988" t="s">
        <v>26</v>
      </c>
      <c r="L5988">
        <v>87.92</v>
      </c>
    </row>
    <row r="5989" spans="1:12" x14ac:dyDescent="0.3">
      <c r="A5989" t="s">
        <v>6825</v>
      </c>
      <c r="B5989">
        <v>19</v>
      </c>
      <c r="C5989">
        <v>7</v>
      </c>
      <c r="D5989">
        <v>2017</v>
      </c>
      <c r="E5989" t="s">
        <v>1244</v>
      </c>
      <c r="F5989" t="s">
        <v>30</v>
      </c>
      <c r="G5989" t="s">
        <v>3727</v>
      </c>
      <c r="H5989" t="s">
        <v>14</v>
      </c>
      <c r="I5989" t="s">
        <v>15</v>
      </c>
      <c r="J5989" t="s">
        <v>5039</v>
      </c>
      <c r="K5989" t="s">
        <v>26</v>
      </c>
      <c r="L5989">
        <v>245.94</v>
      </c>
    </row>
    <row r="5990" spans="1:12" x14ac:dyDescent="0.3">
      <c r="A5990" t="s">
        <v>6825</v>
      </c>
      <c r="B5990">
        <v>19</v>
      </c>
      <c r="C5990">
        <v>7</v>
      </c>
      <c r="D5990">
        <v>2017</v>
      </c>
      <c r="E5990" t="s">
        <v>1244</v>
      </c>
      <c r="F5990" t="s">
        <v>30</v>
      </c>
      <c r="G5990" t="s">
        <v>3727</v>
      </c>
      <c r="H5990" t="s">
        <v>14</v>
      </c>
      <c r="I5990" t="s">
        <v>15</v>
      </c>
      <c r="J5990" t="s">
        <v>1361</v>
      </c>
      <c r="K5990" t="s">
        <v>26</v>
      </c>
      <c r="L5990">
        <v>8.6</v>
      </c>
    </row>
    <row r="5991" spans="1:12" x14ac:dyDescent="0.3">
      <c r="A5991" t="s">
        <v>6825</v>
      </c>
      <c r="B5991">
        <v>19</v>
      </c>
      <c r="C5991">
        <v>7</v>
      </c>
      <c r="D5991">
        <v>2017</v>
      </c>
      <c r="E5991" t="s">
        <v>1244</v>
      </c>
      <c r="F5991" t="s">
        <v>30</v>
      </c>
      <c r="G5991" t="s">
        <v>3727</v>
      </c>
      <c r="H5991" t="s">
        <v>14</v>
      </c>
      <c r="I5991" t="s">
        <v>15</v>
      </c>
      <c r="J5991" t="s">
        <v>5832</v>
      </c>
      <c r="K5991" t="s">
        <v>17</v>
      </c>
      <c r="L5991">
        <v>504.9</v>
      </c>
    </row>
    <row r="5992" spans="1:12" x14ac:dyDescent="0.3">
      <c r="A5992" t="s">
        <v>6826</v>
      </c>
      <c r="B5992">
        <v>15</v>
      </c>
      <c r="C5992">
        <v>9</v>
      </c>
      <c r="D5992">
        <v>2018</v>
      </c>
      <c r="E5992" t="s">
        <v>1848</v>
      </c>
      <c r="F5992" t="s">
        <v>30</v>
      </c>
      <c r="G5992" t="s">
        <v>1845</v>
      </c>
      <c r="H5992" t="s">
        <v>14</v>
      </c>
      <c r="I5992" t="s">
        <v>24</v>
      </c>
      <c r="J5992" t="s">
        <v>3615</v>
      </c>
      <c r="K5992" t="s">
        <v>26</v>
      </c>
      <c r="L5992">
        <v>2357.4879999999998</v>
      </c>
    </row>
    <row r="5993" spans="1:12" x14ac:dyDescent="0.3">
      <c r="A5993" t="s">
        <v>6826</v>
      </c>
      <c r="B5993">
        <v>15</v>
      </c>
      <c r="C5993">
        <v>9</v>
      </c>
      <c r="D5993">
        <v>2018</v>
      </c>
      <c r="E5993" t="s">
        <v>1848</v>
      </c>
      <c r="F5993" t="s">
        <v>30</v>
      </c>
      <c r="G5993" t="s">
        <v>1845</v>
      </c>
      <c r="H5993" t="s">
        <v>14</v>
      </c>
      <c r="I5993" t="s">
        <v>24</v>
      </c>
      <c r="J5993" t="s">
        <v>598</v>
      </c>
      <c r="K5993" t="s">
        <v>41</v>
      </c>
      <c r="L5993">
        <v>369.54399999999998</v>
      </c>
    </row>
    <row r="5994" spans="1:12" x14ac:dyDescent="0.3">
      <c r="A5994" t="s">
        <v>6826</v>
      </c>
      <c r="B5994">
        <v>15</v>
      </c>
      <c r="C5994">
        <v>9</v>
      </c>
      <c r="D5994">
        <v>2018</v>
      </c>
      <c r="E5994" t="s">
        <v>1848</v>
      </c>
      <c r="F5994" t="s">
        <v>30</v>
      </c>
      <c r="G5994" t="s">
        <v>1845</v>
      </c>
      <c r="H5994" t="s">
        <v>14</v>
      </c>
      <c r="I5994" t="s">
        <v>24</v>
      </c>
      <c r="J5994" t="s">
        <v>1113</v>
      </c>
      <c r="K5994" t="s">
        <v>17</v>
      </c>
      <c r="L5994">
        <v>184.75200000000001</v>
      </c>
    </row>
    <row r="5995" spans="1:12" x14ac:dyDescent="0.3">
      <c r="A5995" t="s">
        <v>6827</v>
      </c>
      <c r="B5995">
        <v>11</v>
      </c>
      <c r="C5995">
        <v>12</v>
      </c>
      <c r="D5995">
        <v>2017</v>
      </c>
      <c r="E5995" t="s">
        <v>172</v>
      </c>
      <c r="F5995" t="s">
        <v>930</v>
      </c>
      <c r="G5995" t="s">
        <v>2341</v>
      </c>
      <c r="H5995" t="s">
        <v>23</v>
      </c>
      <c r="I5995" t="s">
        <v>90</v>
      </c>
      <c r="J5995" t="s">
        <v>2105</v>
      </c>
      <c r="K5995" t="s">
        <v>26</v>
      </c>
      <c r="L5995">
        <v>64.959999999999994</v>
      </c>
    </row>
    <row r="5996" spans="1:12" x14ac:dyDescent="0.3">
      <c r="A5996" t="s">
        <v>6827</v>
      </c>
      <c r="B5996">
        <v>11</v>
      </c>
      <c r="C5996">
        <v>12</v>
      </c>
      <c r="D5996">
        <v>2017</v>
      </c>
      <c r="E5996" t="s">
        <v>172</v>
      </c>
      <c r="F5996" t="s">
        <v>930</v>
      </c>
      <c r="G5996" t="s">
        <v>2341</v>
      </c>
      <c r="H5996" t="s">
        <v>23</v>
      </c>
      <c r="I5996" t="s">
        <v>90</v>
      </c>
      <c r="J5996" t="s">
        <v>5277</v>
      </c>
      <c r="K5996" t="s">
        <v>26</v>
      </c>
      <c r="L5996">
        <v>13.52</v>
      </c>
    </row>
    <row r="5997" spans="1:12" x14ac:dyDescent="0.3">
      <c r="A5997" t="s">
        <v>6827</v>
      </c>
      <c r="B5997">
        <v>11</v>
      </c>
      <c r="C5997">
        <v>12</v>
      </c>
      <c r="D5997">
        <v>2017</v>
      </c>
      <c r="E5997" t="s">
        <v>172</v>
      </c>
      <c r="F5997" t="s">
        <v>930</v>
      </c>
      <c r="G5997" t="s">
        <v>2341</v>
      </c>
      <c r="H5997" t="s">
        <v>23</v>
      </c>
      <c r="I5997" t="s">
        <v>90</v>
      </c>
      <c r="J5997" t="s">
        <v>5379</v>
      </c>
      <c r="K5997" t="s">
        <v>17</v>
      </c>
      <c r="L5997">
        <v>458.43</v>
      </c>
    </row>
    <row r="5998" spans="1:12" x14ac:dyDescent="0.3">
      <c r="A5998" t="s">
        <v>6827</v>
      </c>
      <c r="B5998">
        <v>11</v>
      </c>
      <c r="C5998">
        <v>12</v>
      </c>
      <c r="D5998">
        <v>2017</v>
      </c>
      <c r="E5998" t="s">
        <v>172</v>
      </c>
      <c r="F5998" t="s">
        <v>930</v>
      </c>
      <c r="G5998" t="s">
        <v>2341</v>
      </c>
      <c r="H5998" t="s">
        <v>23</v>
      </c>
      <c r="I5998" t="s">
        <v>90</v>
      </c>
      <c r="J5998" t="s">
        <v>1863</v>
      </c>
      <c r="K5998" t="s">
        <v>26</v>
      </c>
      <c r="L5998">
        <v>387.13600000000002</v>
      </c>
    </row>
    <row r="5999" spans="1:12" x14ac:dyDescent="0.3">
      <c r="A5999" t="s">
        <v>6827</v>
      </c>
      <c r="B5999">
        <v>11</v>
      </c>
      <c r="C5999">
        <v>12</v>
      </c>
      <c r="D5999">
        <v>2017</v>
      </c>
      <c r="E5999" t="s">
        <v>172</v>
      </c>
      <c r="F5999" t="s">
        <v>930</v>
      </c>
      <c r="G5999" t="s">
        <v>2341</v>
      </c>
      <c r="H5999" t="s">
        <v>23</v>
      </c>
      <c r="I5999" t="s">
        <v>90</v>
      </c>
      <c r="J5999" t="s">
        <v>2857</v>
      </c>
      <c r="K5999" t="s">
        <v>17</v>
      </c>
      <c r="L5999">
        <v>328.59</v>
      </c>
    </row>
    <row r="6000" spans="1:12" x14ac:dyDescent="0.3">
      <c r="A6000" t="s">
        <v>6828</v>
      </c>
      <c r="B6000">
        <v>10</v>
      </c>
      <c r="C6000">
        <v>12</v>
      </c>
      <c r="D6000">
        <v>2015</v>
      </c>
      <c r="E6000" t="s">
        <v>2629</v>
      </c>
      <c r="F6000" t="s">
        <v>30</v>
      </c>
      <c r="G6000" t="s">
        <v>412</v>
      </c>
      <c r="H6000" t="s">
        <v>23</v>
      </c>
      <c r="I6000" t="s">
        <v>24</v>
      </c>
      <c r="J6000" t="s">
        <v>2635</v>
      </c>
      <c r="K6000" t="s">
        <v>17</v>
      </c>
      <c r="L6000">
        <v>338.35199999999998</v>
      </c>
    </row>
    <row r="6001" spans="1:12" x14ac:dyDescent="0.3">
      <c r="A6001" t="s">
        <v>6828</v>
      </c>
      <c r="B6001">
        <v>10</v>
      </c>
      <c r="C6001">
        <v>12</v>
      </c>
      <c r="D6001">
        <v>2015</v>
      </c>
      <c r="E6001" t="s">
        <v>2629</v>
      </c>
      <c r="F6001" t="s">
        <v>30</v>
      </c>
      <c r="G6001" t="s">
        <v>412</v>
      </c>
      <c r="H6001" t="s">
        <v>23</v>
      </c>
      <c r="I6001" t="s">
        <v>24</v>
      </c>
      <c r="J6001" t="s">
        <v>2083</v>
      </c>
      <c r="K6001" t="s">
        <v>26</v>
      </c>
      <c r="L6001">
        <v>25.92</v>
      </c>
    </row>
    <row r="6002" spans="1:12" x14ac:dyDescent="0.3">
      <c r="A6002" t="s">
        <v>6828</v>
      </c>
      <c r="B6002">
        <v>10</v>
      </c>
      <c r="C6002">
        <v>12</v>
      </c>
      <c r="D6002">
        <v>2015</v>
      </c>
      <c r="E6002" t="s">
        <v>2629</v>
      </c>
      <c r="F6002" t="s">
        <v>30</v>
      </c>
      <c r="G6002" t="s">
        <v>412</v>
      </c>
      <c r="H6002" t="s">
        <v>23</v>
      </c>
      <c r="I6002" t="s">
        <v>24</v>
      </c>
      <c r="J6002" t="s">
        <v>1118</v>
      </c>
      <c r="K6002" t="s">
        <v>26</v>
      </c>
      <c r="L6002">
        <v>91.36</v>
      </c>
    </row>
    <row r="6003" spans="1:12" x14ac:dyDescent="0.3">
      <c r="A6003" t="s">
        <v>6829</v>
      </c>
      <c r="B6003">
        <v>13</v>
      </c>
      <c r="C6003">
        <v>12</v>
      </c>
      <c r="D6003">
        <v>2015</v>
      </c>
      <c r="E6003" t="s">
        <v>3042</v>
      </c>
      <c r="F6003" t="s">
        <v>30</v>
      </c>
      <c r="G6003" t="s">
        <v>3862</v>
      </c>
      <c r="H6003" t="s">
        <v>23</v>
      </c>
      <c r="I6003" t="s">
        <v>24</v>
      </c>
      <c r="J6003" t="s">
        <v>3490</v>
      </c>
      <c r="K6003" t="s">
        <v>17</v>
      </c>
      <c r="L6003">
        <v>87.96</v>
      </c>
    </row>
    <row r="6004" spans="1:12" x14ac:dyDescent="0.3">
      <c r="A6004" t="s">
        <v>6829</v>
      </c>
      <c r="B6004">
        <v>13</v>
      </c>
      <c r="C6004">
        <v>12</v>
      </c>
      <c r="D6004">
        <v>2015</v>
      </c>
      <c r="E6004" t="s">
        <v>3042</v>
      </c>
      <c r="F6004" t="s">
        <v>30</v>
      </c>
      <c r="G6004" t="s">
        <v>3862</v>
      </c>
      <c r="H6004" t="s">
        <v>23</v>
      </c>
      <c r="I6004" t="s">
        <v>24</v>
      </c>
      <c r="J6004" t="s">
        <v>1506</v>
      </c>
      <c r="K6004" t="s">
        <v>26</v>
      </c>
      <c r="L6004">
        <v>5.2140000000000004</v>
      </c>
    </row>
    <row r="6005" spans="1:12" x14ac:dyDescent="0.3">
      <c r="A6005" t="s">
        <v>6830</v>
      </c>
      <c r="B6005">
        <v>21</v>
      </c>
      <c r="C6005">
        <v>9</v>
      </c>
      <c r="D6005">
        <v>2018</v>
      </c>
      <c r="E6005" t="s">
        <v>2666</v>
      </c>
      <c r="F6005" t="s">
        <v>30</v>
      </c>
      <c r="G6005" t="s">
        <v>1813</v>
      </c>
      <c r="H6005" t="s">
        <v>14</v>
      </c>
      <c r="I6005" t="s">
        <v>15</v>
      </c>
      <c r="J6005" t="s">
        <v>323</v>
      </c>
      <c r="K6005" t="s">
        <v>26</v>
      </c>
      <c r="L6005">
        <v>12.294</v>
      </c>
    </row>
    <row r="6006" spans="1:12" x14ac:dyDescent="0.3">
      <c r="A6006" t="s">
        <v>6831</v>
      </c>
      <c r="B6006">
        <v>7</v>
      </c>
      <c r="C6006">
        <v>9</v>
      </c>
      <c r="D6006">
        <v>2018</v>
      </c>
      <c r="E6006" t="s">
        <v>1316</v>
      </c>
      <c r="F6006" t="s">
        <v>30</v>
      </c>
      <c r="G6006" t="s">
        <v>2319</v>
      </c>
      <c r="H6006" t="s">
        <v>14</v>
      </c>
      <c r="I6006" t="s">
        <v>24</v>
      </c>
      <c r="J6006" t="s">
        <v>1811</v>
      </c>
      <c r="K6006" t="s">
        <v>17</v>
      </c>
      <c r="L6006">
        <v>19.760000000000002</v>
      </c>
    </row>
    <row r="6007" spans="1:12" x14ac:dyDescent="0.3">
      <c r="A6007" t="s">
        <v>6832</v>
      </c>
      <c r="B6007">
        <v>2</v>
      </c>
      <c r="C6007">
        <v>11</v>
      </c>
      <c r="D6007">
        <v>2016</v>
      </c>
      <c r="E6007" t="s">
        <v>1310</v>
      </c>
      <c r="F6007" t="s">
        <v>30</v>
      </c>
      <c r="G6007" t="s">
        <v>3847</v>
      </c>
      <c r="H6007" t="s">
        <v>14</v>
      </c>
      <c r="I6007" t="s">
        <v>90</v>
      </c>
      <c r="J6007" t="s">
        <v>5083</v>
      </c>
      <c r="K6007" t="s">
        <v>17</v>
      </c>
      <c r="L6007">
        <v>109.764</v>
      </c>
    </row>
    <row r="6008" spans="1:12" x14ac:dyDescent="0.3">
      <c r="A6008" t="s">
        <v>6833</v>
      </c>
      <c r="B6008">
        <v>11</v>
      </c>
      <c r="C6008">
        <v>12</v>
      </c>
      <c r="D6008">
        <v>2018</v>
      </c>
      <c r="E6008" t="s">
        <v>2455</v>
      </c>
      <c r="F6008" t="s">
        <v>30</v>
      </c>
      <c r="G6008" t="s">
        <v>2995</v>
      </c>
      <c r="H6008" t="s">
        <v>23</v>
      </c>
      <c r="I6008" t="s">
        <v>90</v>
      </c>
      <c r="J6008" t="s">
        <v>4059</v>
      </c>
      <c r="K6008" t="s">
        <v>41</v>
      </c>
      <c r="L6008">
        <v>128.85</v>
      </c>
    </row>
    <row r="6009" spans="1:12" x14ac:dyDescent="0.3">
      <c r="A6009" t="s">
        <v>6834</v>
      </c>
      <c r="B6009">
        <v>1</v>
      </c>
      <c r="C6009">
        <v>4</v>
      </c>
      <c r="D6009">
        <v>2018</v>
      </c>
      <c r="E6009" t="s">
        <v>2164</v>
      </c>
      <c r="F6009" t="s">
        <v>119</v>
      </c>
      <c r="G6009" t="s">
        <v>2071</v>
      </c>
      <c r="H6009" t="s">
        <v>23</v>
      </c>
      <c r="I6009" t="s">
        <v>15</v>
      </c>
      <c r="J6009" t="s">
        <v>322</v>
      </c>
      <c r="K6009" t="s">
        <v>17</v>
      </c>
      <c r="L6009">
        <v>127.95</v>
      </c>
    </row>
    <row r="6010" spans="1:12" x14ac:dyDescent="0.3">
      <c r="A6010" t="s">
        <v>6835</v>
      </c>
      <c r="B6010">
        <v>30</v>
      </c>
      <c r="C6010">
        <v>12</v>
      </c>
      <c r="D6010">
        <v>2016</v>
      </c>
      <c r="E6010" t="s">
        <v>4078</v>
      </c>
      <c r="F6010" t="s">
        <v>30</v>
      </c>
      <c r="G6010" t="s">
        <v>344</v>
      </c>
      <c r="H6010" t="s">
        <v>14</v>
      </c>
      <c r="I6010" t="s">
        <v>24</v>
      </c>
      <c r="J6010" t="s">
        <v>3475</v>
      </c>
      <c r="K6010" t="s">
        <v>26</v>
      </c>
      <c r="L6010">
        <v>68.52</v>
      </c>
    </row>
    <row r="6011" spans="1:12" x14ac:dyDescent="0.3">
      <c r="A6011" t="s">
        <v>6835</v>
      </c>
      <c r="B6011">
        <v>30</v>
      </c>
      <c r="C6011">
        <v>12</v>
      </c>
      <c r="D6011">
        <v>2016</v>
      </c>
      <c r="E6011" t="s">
        <v>4078</v>
      </c>
      <c r="F6011" t="s">
        <v>30</v>
      </c>
      <c r="G6011" t="s">
        <v>344</v>
      </c>
      <c r="H6011" t="s">
        <v>14</v>
      </c>
      <c r="I6011" t="s">
        <v>24</v>
      </c>
      <c r="J6011" t="s">
        <v>1009</v>
      </c>
      <c r="K6011" t="s">
        <v>26</v>
      </c>
      <c r="L6011">
        <v>74.94</v>
      </c>
    </row>
    <row r="6012" spans="1:12" x14ac:dyDescent="0.3">
      <c r="A6012" t="s">
        <v>6835</v>
      </c>
      <c r="B6012">
        <v>30</v>
      </c>
      <c r="C6012">
        <v>12</v>
      </c>
      <c r="D6012">
        <v>2016</v>
      </c>
      <c r="E6012" t="s">
        <v>4078</v>
      </c>
      <c r="F6012" t="s">
        <v>30</v>
      </c>
      <c r="G6012" t="s">
        <v>344</v>
      </c>
      <c r="H6012" t="s">
        <v>14</v>
      </c>
      <c r="I6012" t="s">
        <v>24</v>
      </c>
      <c r="J6012" t="s">
        <v>1927</v>
      </c>
      <c r="K6012" t="s">
        <v>41</v>
      </c>
      <c r="L6012">
        <v>2548.56</v>
      </c>
    </row>
    <row r="6013" spans="1:12" x14ac:dyDescent="0.3">
      <c r="A6013" t="s">
        <v>6835</v>
      </c>
      <c r="B6013">
        <v>30</v>
      </c>
      <c r="C6013">
        <v>12</v>
      </c>
      <c r="D6013">
        <v>2016</v>
      </c>
      <c r="E6013" t="s">
        <v>4078</v>
      </c>
      <c r="F6013" t="s">
        <v>30</v>
      </c>
      <c r="G6013" t="s">
        <v>344</v>
      </c>
      <c r="H6013" t="s">
        <v>14</v>
      </c>
      <c r="I6013" t="s">
        <v>24</v>
      </c>
      <c r="J6013" t="s">
        <v>680</v>
      </c>
      <c r="K6013" t="s">
        <v>26</v>
      </c>
      <c r="L6013">
        <v>271.44</v>
      </c>
    </row>
    <row r="6014" spans="1:12" x14ac:dyDescent="0.3">
      <c r="A6014" t="s">
        <v>6835</v>
      </c>
      <c r="B6014">
        <v>30</v>
      </c>
      <c r="C6014">
        <v>12</v>
      </c>
      <c r="D6014">
        <v>2016</v>
      </c>
      <c r="E6014" t="s">
        <v>4078</v>
      </c>
      <c r="F6014" t="s">
        <v>30</v>
      </c>
      <c r="G6014" t="s">
        <v>344</v>
      </c>
      <c r="H6014" t="s">
        <v>14</v>
      </c>
      <c r="I6014" t="s">
        <v>24</v>
      </c>
      <c r="J6014" t="s">
        <v>3658</v>
      </c>
      <c r="K6014" t="s">
        <v>41</v>
      </c>
      <c r="L6014">
        <v>287.88</v>
      </c>
    </row>
    <row r="6015" spans="1:12" x14ac:dyDescent="0.3">
      <c r="A6015" t="s">
        <v>6836</v>
      </c>
      <c r="B6015">
        <v>10</v>
      </c>
      <c r="C6015">
        <v>3</v>
      </c>
      <c r="D6015">
        <v>2017</v>
      </c>
      <c r="E6015" t="s">
        <v>147</v>
      </c>
      <c r="F6015" t="s">
        <v>119</v>
      </c>
      <c r="G6015" t="s">
        <v>3900</v>
      </c>
      <c r="H6015" t="s">
        <v>60</v>
      </c>
      <c r="I6015" t="s">
        <v>24</v>
      </c>
      <c r="J6015" t="s">
        <v>3352</v>
      </c>
      <c r="K6015" t="s">
        <v>26</v>
      </c>
      <c r="L6015">
        <v>14.9</v>
      </c>
    </row>
    <row r="6016" spans="1:12" x14ac:dyDescent="0.3">
      <c r="A6016" t="s">
        <v>6836</v>
      </c>
      <c r="B6016">
        <v>10</v>
      </c>
      <c r="C6016">
        <v>3</v>
      </c>
      <c r="D6016">
        <v>2017</v>
      </c>
      <c r="E6016" t="s">
        <v>147</v>
      </c>
      <c r="F6016" t="s">
        <v>119</v>
      </c>
      <c r="G6016" t="s">
        <v>3900</v>
      </c>
      <c r="H6016" t="s">
        <v>60</v>
      </c>
      <c r="I6016" t="s">
        <v>24</v>
      </c>
      <c r="J6016" t="s">
        <v>3507</v>
      </c>
      <c r="K6016" t="s">
        <v>41</v>
      </c>
      <c r="L6016">
        <v>4158.9120000000003</v>
      </c>
    </row>
    <row r="6017" spans="1:12" x14ac:dyDescent="0.3">
      <c r="A6017" t="s">
        <v>6837</v>
      </c>
      <c r="B6017">
        <v>6</v>
      </c>
      <c r="C6017">
        <v>4</v>
      </c>
      <c r="D6017">
        <v>2015</v>
      </c>
      <c r="E6017" t="s">
        <v>4575</v>
      </c>
      <c r="F6017" t="s">
        <v>30</v>
      </c>
      <c r="G6017" t="s">
        <v>4737</v>
      </c>
      <c r="H6017" t="s">
        <v>23</v>
      </c>
      <c r="I6017" t="s">
        <v>24</v>
      </c>
      <c r="J6017" t="s">
        <v>6728</v>
      </c>
      <c r="K6017" t="s">
        <v>17</v>
      </c>
      <c r="L6017">
        <v>91.96</v>
      </c>
    </row>
    <row r="6018" spans="1:12" x14ac:dyDescent="0.3">
      <c r="A6018" t="s">
        <v>6837</v>
      </c>
      <c r="B6018">
        <v>6</v>
      </c>
      <c r="C6018">
        <v>4</v>
      </c>
      <c r="D6018">
        <v>2015</v>
      </c>
      <c r="E6018" t="s">
        <v>4575</v>
      </c>
      <c r="F6018" t="s">
        <v>30</v>
      </c>
      <c r="G6018" t="s">
        <v>4737</v>
      </c>
      <c r="H6018" t="s">
        <v>23</v>
      </c>
      <c r="I6018" t="s">
        <v>24</v>
      </c>
      <c r="J6018" t="s">
        <v>810</v>
      </c>
      <c r="K6018" t="s">
        <v>17</v>
      </c>
      <c r="L6018">
        <v>33.11</v>
      </c>
    </row>
    <row r="6019" spans="1:12" x14ac:dyDescent="0.3">
      <c r="A6019" t="s">
        <v>6837</v>
      </c>
      <c r="B6019">
        <v>6</v>
      </c>
      <c r="C6019">
        <v>4</v>
      </c>
      <c r="D6019">
        <v>2015</v>
      </c>
      <c r="E6019" t="s">
        <v>4575</v>
      </c>
      <c r="F6019" t="s">
        <v>30</v>
      </c>
      <c r="G6019" t="s">
        <v>4737</v>
      </c>
      <c r="H6019" t="s">
        <v>23</v>
      </c>
      <c r="I6019" t="s">
        <v>24</v>
      </c>
      <c r="J6019" t="s">
        <v>3564</v>
      </c>
      <c r="K6019" t="s">
        <v>26</v>
      </c>
      <c r="L6019">
        <v>19.440000000000001</v>
      </c>
    </row>
    <row r="6020" spans="1:12" x14ac:dyDescent="0.3">
      <c r="A6020" t="s">
        <v>6837</v>
      </c>
      <c r="B6020">
        <v>6</v>
      </c>
      <c r="C6020">
        <v>4</v>
      </c>
      <c r="D6020">
        <v>2015</v>
      </c>
      <c r="E6020" t="s">
        <v>4575</v>
      </c>
      <c r="F6020" t="s">
        <v>30</v>
      </c>
      <c r="G6020" t="s">
        <v>4737</v>
      </c>
      <c r="H6020" t="s">
        <v>23</v>
      </c>
      <c r="I6020" t="s">
        <v>24</v>
      </c>
      <c r="J6020" t="s">
        <v>4850</v>
      </c>
      <c r="K6020" t="s">
        <v>26</v>
      </c>
      <c r="L6020">
        <v>55.48</v>
      </c>
    </row>
    <row r="6021" spans="1:12" x14ac:dyDescent="0.3">
      <c r="A6021" t="s">
        <v>6838</v>
      </c>
      <c r="B6021">
        <v>5</v>
      </c>
      <c r="C6021">
        <v>10</v>
      </c>
      <c r="D6021">
        <v>2015</v>
      </c>
      <c r="E6021" t="s">
        <v>1202</v>
      </c>
      <c r="F6021" t="s">
        <v>12</v>
      </c>
      <c r="G6021" t="s">
        <v>4341</v>
      </c>
      <c r="H6021" t="s">
        <v>14</v>
      </c>
      <c r="I6021" t="s">
        <v>90</v>
      </c>
      <c r="J6021" t="s">
        <v>43</v>
      </c>
      <c r="K6021" t="s">
        <v>26</v>
      </c>
      <c r="L6021">
        <v>91.92</v>
      </c>
    </row>
    <row r="6022" spans="1:12" x14ac:dyDescent="0.3">
      <c r="A6022" t="s">
        <v>6839</v>
      </c>
      <c r="B6022">
        <v>13</v>
      </c>
      <c r="C6022">
        <v>8</v>
      </c>
      <c r="D6022">
        <v>2017</v>
      </c>
      <c r="E6022" t="s">
        <v>3391</v>
      </c>
      <c r="F6022" t="s">
        <v>930</v>
      </c>
      <c r="G6022" t="s">
        <v>4434</v>
      </c>
      <c r="H6022" t="s">
        <v>14</v>
      </c>
      <c r="I6022" t="s">
        <v>15</v>
      </c>
      <c r="J6022" t="s">
        <v>4038</v>
      </c>
      <c r="K6022" t="s">
        <v>26</v>
      </c>
      <c r="L6022">
        <v>17.34</v>
      </c>
    </row>
    <row r="6023" spans="1:12" x14ac:dyDescent="0.3">
      <c r="A6023" t="s">
        <v>6839</v>
      </c>
      <c r="B6023">
        <v>13</v>
      </c>
      <c r="C6023">
        <v>8</v>
      </c>
      <c r="D6023">
        <v>2017</v>
      </c>
      <c r="E6023" t="s">
        <v>3391</v>
      </c>
      <c r="F6023" t="s">
        <v>930</v>
      </c>
      <c r="G6023" t="s">
        <v>4434</v>
      </c>
      <c r="H6023" t="s">
        <v>14</v>
      </c>
      <c r="I6023" t="s">
        <v>15</v>
      </c>
      <c r="J6023" t="s">
        <v>1020</v>
      </c>
      <c r="K6023" t="s">
        <v>41</v>
      </c>
      <c r="L6023">
        <v>71.98</v>
      </c>
    </row>
    <row r="6024" spans="1:12" x14ac:dyDescent="0.3">
      <c r="A6024" t="s">
        <v>6840</v>
      </c>
      <c r="B6024">
        <v>17</v>
      </c>
      <c r="C6024">
        <v>11</v>
      </c>
      <c r="D6024">
        <v>2015</v>
      </c>
      <c r="E6024" t="s">
        <v>3740</v>
      </c>
      <c r="F6024" t="s">
        <v>30</v>
      </c>
      <c r="G6024" t="s">
        <v>558</v>
      </c>
      <c r="H6024" t="s">
        <v>14</v>
      </c>
      <c r="I6024" t="s">
        <v>61</v>
      </c>
      <c r="J6024" t="s">
        <v>351</v>
      </c>
      <c r="K6024" t="s">
        <v>26</v>
      </c>
      <c r="L6024">
        <v>7.08</v>
      </c>
    </row>
    <row r="6025" spans="1:12" x14ac:dyDescent="0.3">
      <c r="A6025" t="s">
        <v>6841</v>
      </c>
      <c r="B6025">
        <v>24</v>
      </c>
      <c r="C6025">
        <v>4</v>
      </c>
      <c r="D6025">
        <v>2018</v>
      </c>
      <c r="E6025" t="s">
        <v>2444</v>
      </c>
      <c r="F6025" t="s">
        <v>119</v>
      </c>
      <c r="G6025" t="s">
        <v>1994</v>
      </c>
      <c r="H6025" t="s">
        <v>23</v>
      </c>
      <c r="I6025" t="s">
        <v>90</v>
      </c>
      <c r="J6025" t="s">
        <v>3232</v>
      </c>
      <c r="K6025" t="s">
        <v>41</v>
      </c>
      <c r="L6025">
        <v>69.98</v>
      </c>
    </row>
    <row r="6026" spans="1:12" x14ac:dyDescent="0.3">
      <c r="A6026" t="s">
        <v>6842</v>
      </c>
      <c r="B6026">
        <v>24</v>
      </c>
      <c r="C6026">
        <v>8</v>
      </c>
      <c r="D6026">
        <v>2018</v>
      </c>
      <c r="E6026" t="s">
        <v>4490</v>
      </c>
      <c r="F6026" t="s">
        <v>12</v>
      </c>
      <c r="G6026" t="s">
        <v>4596</v>
      </c>
      <c r="H6026" t="s">
        <v>14</v>
      </c>
      <c r="I6026" t="s">
        <v>90</v>
      </c>
      <c r="J6026" t="s">
        <v>6342</v>
      </c>
      <c r="K6026" t="s">
        <v>26</v>
      </c>
      <c r="L6026">
        <v>646.27200000000005</v>
      </c>
    </row>
    <row r="6027" spans="1:12" x14ac:dyDescent="0.3">
      <c r="A6027" t="s">
        <v>6842</v>
      </c>
      <c r="B6027">
        <v>24</v>
      </c>
      <c r="C6027">
        <v>8</v>
      </c>
      <c r="D6027">
        <v>2018</v>
      </c>
      <c r="E6027" t="s">
        <v>4490</v>
      </c>
      <c r="F6027" t="s">
        <v>12</v>
      </c>
      <c r="G6027" t="s">
        <v>4596</v>
      </c>
      <c r="H6027" t="s">
        <v>14</v>
      </c>
      <c r="I6027" t="s">
        <v>90</v>
      </c>
      <c r="J6027" t="s">
        <v>2132</v>
      </c>
      <c r="K6027" t="s">
        <v>26</v>
      </c>
      <c r="L6027">
        <v>10.368</v>
      </c>
    </row>
    <row r="6028" spans="1:12" x14ac:dyDescent="0.3">
      <c r="A6028" t="s">
        <v>6843</v>
      </c>
      <c r="B6028">
        <v>23</v>
      </c>
      <c r="C6028">
        <v>2</v>
      </c>
      <c r="D6028">
        <v>2018</v>
      </c>
      <c r="E6028" t="s">
        <v>3425</v>
      </c>
      <c r="F6028" t="s">
        <v>30</v>
      </c>
      <c r="G6028" t="s">
        <v>3685</v>
      </c>
      <c r="H6028" t="s">
        <v>23</v>
      </c>
      <c r="I6028" t="s">
        <v>24</v>
      </c>
      <c r="J6028" t="s">
        <v>4785</v>
      </c>
      <c r="K6028" t="s">
        <v>26</v>
      </c>
      <c r="L6028">
        <v>8.4</v>
      </c>
    </row>
    <row r="6029" spans="1:12" x14ac:dyDescent="0.3">
      <c r="A6029" t="s">
        <v>6843</v>
      </c>
      <c r="B6029">
        <v>23</v>
      </c>
      <c r="C6029">
        <v>2</v>
      </c>
      <c r="D6029">
        <v>2018</v>
      </c>
      <c r="E6029" t="s">
        <v>3425</v>
      </c>
      <c r="F6029" t="s">
        <v>30</v>
      </c>
      <c r="G6029" t="s">
        <v>3685</v>
      </c>
      <c r="H6029" t="s">
        <v>23</v>
      </c>
      <c r="I6029" t="s">
        <v>24</v>
      </c>
      <c r="J6029" t="s">
        <v>2452</v>
      </c>
      <c r="K6029" t="s">
        <v>41</v>
      </c>
      <c r="L6029">
        <v>71.959999999999994</v>
      </c>
    </row>
    <row r="6030" spans="1:12" x14ac:dyDescent="0.3">
      <c r="A6030" t="s">
        <v>6844</v>
      </c>
      <c r="B6030">
        <v>19</v>
      </c>
      <c r="C6030">
        <v>11</v>
      </c>
      <c r="D6030">
        <v>2017</v>
      </c>
      <c r="E6030" t="s">
        <v>4797</v>
      </c>
      <c r="F6030" t="s">
        <v>119</v>
      </c>
      <c r="G6030" t="s">
        <v>1834</v>
      </c>
      <c r="H6030" t="s">
        <v>14</v>
      </c>
      <c r="I6030" t="s">
        <v>15</v>
      </c>
      <c r="J6030" t="s">
        <v>1979</v>
      </c>
      <c r="K6030" t="s">
        <v>26</v>
      </c>
      <c r="L6030">
        <v>18.48</v>
      </c>
    </row>
    <row r="6031" spans="1:12" x14ac:dyDescent="0.3">
      <c r="A6031" t="s">
        <v>6845</v>
      </c>
      <c r="B6031">
        <v>14</v>
      </c>
      <c r="C6031">
        <v>11</v>
      </c>
      <c r="D6031">
        <v>2017</v>
      </c>
      <c r="E6031" t="s">
        <v>2483</v>
      </c>
      <c r="F6031" t="s">
        <v>119</v>
      </c>
      <c r="G6031" t="s">
        <v>4256</v>
      </c>
      <c r="H6031" t="s">
        <v>14</v>
      </c>
      <c r="I6031" t="s">
        <v>24</v>
      </c>
      <c r="J6031" t="s">
        <v>2810</v>
      </c>
      <c r="K6031" t="s">
        <v>26</v>
      </c>
      <c r="L6031">
        <v>9.84</v>
      </c>
    </row>
    <row r="6032" spans="1:12" x14ac:dyDescent="0.3">
      <c r="A6032" t="s">
        <v>6846</v>
      </c>
      <c r="B6032">
        <v>6</v>
      </c>
      <c r="C6032">
        <v>7</v>
      </c>
      <c r="D6032">
        <v>2018</v>
      </c>
      <c r="E6032" t="s">
        <v>565</v>
      </c>
      <c r="F6032" t="s">
        <v>930</v>
      </c>
      <c r="G6032" t="s">
        <v>5676</v>
      </c>
      <c r="H6032" t="s">
        <v>14</v>
      </c>
      <c r="I6032" t="s">
        <v>15</v>
      </c>
      <c r="J6032" t="s">
        <v>3621</v>
      </c>
      <c r="K6032" t="s">
        <v>17</v>
      </c>
      <c r="L6032">
        <v>239.24</v>
      </c>
    </row>
    <row r="6033" spans="1:12" x14ac:dyDescent="0.3">
      <c r="A6033" t="s">
        <v>6847</v>
      </c>
      <c r="B6033">
        <v>25</v>
      </c>
      <c r="C6033">
        <v>12</v>
      </c>
      <c r="D6033">
        <v>2017</v>
      </c>
      <c r="E6033" t="s">
        <v>1952</v>
      </c>
      <c r="F6033" t="s">
        <v>30</v>
      </c>
      <c r="G6033" t="s">
        <v>1008</v>
      </c>
      <c r="H6033" t="s">
        <v>23</v>
      </c>
      <c r="I6033" t="s">
        <v>90</v>
      </c>
      <c r="J6033" t="s">
        <v>3779</v>
      </c>
      <c r="K6033" t="s">
        <v>17</v>
      </c>
      <c r="L6033">
        <v>21.12</v>
      </c>
    </row>
    <row r="6034" spans="1:12" x14ac:dyDescent="0.3">
      <c r="A6034" t="s">
        <v>6848</v>
      </c>
      <c r="B6034">
        <v>23</v>
      </c>
      <c r="C6034">
        <v>4</v>
      </c>
      <c r="D6034">
        <v>2018</v>
      </c>
      <c r="E6034" t="s">
        <v>504</v>
      </c>
      <c r="F6034" t="s">
        <v>119</v>
      </c>
      <c r="G6034" t="s">
        <v>894</v>
      </c>
      <c r="H6034" t="s">
        <v>14</v>
      </c>
      <c r="I6034" t="s">
        <v>90</v>
      </c>
      <c r="J6034" t="s">
        <v>405</v>
      </c>
      <c r="K6034" t="s">
        <v>26</v>
      </c>
      <c r="L6034">
        <v>54.9</v>
      </c>
    </row>
    <row r="6035" spans="1:12" x14ac:dyDescent="0.3">
      <c r="A6035" t="s">
        <v>6849</v>
      </c>
      <c r="B6035">
        <v>14</v>
      </c>
      <c r="C6035">
        <v>12</v>
      </c>
      <c r="D6035">
        <v>2016</v>
      </c>
      <c r="E6035" t="s">
        <v>1349</v>
      </c>
      <c r="F6035" t="s">
        <v>30</v>
      </c>
      <c r="G6035" t="s">
        <v>2868</v>
      </c>
      <c r="H6035" t="s">
        <v>60</v>
      </c>
      <c r="I6035" t="s">
        <v>24</v>
      </c>
      <c r="J6035" t="s">
        <v>5042</v>
      </c>
      <c r="K6035" t="s">
        <v>17</v>
      </c>
      <c r="L6035">
        <v>15.24</v>
      </c>
    </row>
    <row r="6036" spans="1:12" x14ac:dyDescent="0.3">
      <c r="A6036" t="s">
        <v>6850</v>
      </c>
      <c r="B6036">
        <v>19</v>
      </c>
      <c r="C6036">
        <v>4</v>
      </c>
      <c r="D6036">
        <v>2016</v>
      </c>
      <c r="E6036" t="s">
        <v>2037</v>
      </c>
      <c r="F6036" t="s">
        <v>30</v>
      </c>
      <c r="G6036" t="s">
        <v>1909</v>
      </c>
      <c r="H6036" t="s">
        <v>14</v>
      </c>
      <c r="I6036" t="s">
        <v>61</v>
      </c>
      <c r="J6036" t="s">
        <v>1163</v>
      </c>
      <c r="K6036" t="s">
        <v>26</v>
      </c>
      <c r="L6036">
        <v>19.568000000000001</v>
      </c>
    </row>
    <row r="6037" spans="1:12" x14ac:dyDescent="0.3">
      <c r="A6037" t="s">
        <v>6850</v>
      </c>
      <c r="B6037">
        <v>19</v>
      </c>
      <c r="C6037">
        <v>4</v>
      </c>
      <c r="D6037">
        <v>2016</v>
      </c>
      <c r="E6037" t="s">
        <v>2037</v>
      </c>
      <c r="F6037" t="s">
        <v>30</v>
      </c>
      <c r="G6037" t="s">
        <v>1909</v>
      </c>
      <c r="H6037" t="s">
        <v>14</v>
      </c>
      <c r="I6037" t="s">
        <v>61</v>
      </c>
      <c r="J6037" t="s">
        <v>2250</v>
      </c>
      <c r="K6037" t="s">
        <v>26</v>
      </c>
      <c r="L6037">
        <v>310.392</v>
      </c>
    </row>
    <row r="6038" spans="1:12" x14ac:dyDescent="0.3">
      <c r="A6038" t="s">
        <v>6851</v>
      </c>
      <c r="B6038">
        <v>4</v>
      </c>
      <c r="C6038">
        <v>9</v>
      </c>
      <c r="D6038">
        <v>2017</v>
      </c>
      <c r="E6038" t="s">
        <v>1015</v>
      </c>
      <c r="F6038" t="s">
        <v>30</v>
      </c>
      <c r="G6038" t="s">
        <v>5548</v>
      </c>
      <c r="H6038" t="s">
        <v>14</v>
      </c>
      <c r="I6038" t="s">
        <v>15</v>
      </c>
      <c r="J6038" t="s">
        <v>1080</v>
      </c>
      <c r="K6038" t="s">
        <v>17</v>
      </c>
      <c r="L6038">
        <v>42.6</v>
      </c>
    </row>
    <row r="6039" spans="1:12" x14ac:dyDescent="0.3">
      <c r="A6039" t="s">
        <v>6851</v>
      </c>
      <c r="B6039">
        <v>4</v>
      </c>
      <c r="C6039">
        <v>9</v>
      </c>
      <c r="D6039">
        <v>2017</v>
      </c>
      <c r="E6039" t="s">
        <v>1015</v>
      </c>
      <c r="F6039" t="s">
        <v>30</v>
      </c>
      <c r="G6039" t="s">
        <v>5548</v>
      </c>
      <c r="H6039" t="s">
        <v>14</v>
      </c>
      <c r="I6039" t="s">
        <v>15</v>
      </c>
      <c r="J6039" t="s">
        <v>1161</v>
      </c>
      <c r="K6039" t="s">
        <v>26</v>
      </c>
      <c r="L6039">
        <v>113.94</v>
      </c>
    </row>
    <row r="6040" spans="1:12" x14ac:dyDescent="0.3">
      <c r="A6040" t="s">
        <v>6851</v>
      </c>
      <c r="B6040">
        <v>4</v>
      </c>
      <c r="C6040">
        <v>9</v>
      </c>
      <c r="D6040">
        <v>2017</v>
      </c>
      <c r="E6040" t="s">
        <v>1015</v>
      </c>
      <c r="F6040" t="s">
        <v>30</v>
      </c>
      <c r="G6040" t="s">
        <v>5548</v>
      </c>
      <c r="H6040" t="s">
        <v>14</v>
      </c>
      <c r="I6040" t="s">
        <v>15</v>
      </c>
      <c r="J6040" t="s">
        <v>1627</v>
      </c>
      <c r="K6040" t="s">
        <v>26</v>
      </c>
      <c r="L6040">
        <v>129.91999999999999</v>
      </c>
    </row>
    <row r="6041" spans="1:12" x14ac:dyDescent="0.3">
      <c r="A6041" t="s">
        <v>6851</v>
      </c>
      <c r="B6041">
        <v>4</v>
      </c>
      <c r="C6041">
        <v>9</v>
      </c>
      <c r="D6041">
        <v>2017</v>
      </c>
      <c r="E6041" t="s">
        <v>1015</v>
      </c>
      <c r="F6041" t="s">
        <v>30</v>
      </c>
      <c r="G6041" t="s">
        <v>5548</v>
      </c>
      <c r="H6041" t="s">
        <v>14</v>
      </c>
      <c r="I6041" t="s">
        <v>15</v>
      </c>
      <c r="J6041" t="s">
        <v>3955</v>
      </c>
      <c r="K6041" t="s">
        <v>26</v>
      </c>
      <c r="L6041">
        <v>5.28</v>
      </c>
    </row>
    <row r="6042" spans="1:12" x14ac:dyDescent="0.3">
      <c r="A6042" t="s">
        <v>6852</v>
      </c>
      <c r="B6042">
        <v>24</v>
      </c>
      <c r="C6042">
        <v>9</v>
      </c>
      <c r="D6042">
        <v>2018</v>
      </c>
      <c r="E6042" t="s">
        <v>1697</v>
      </c>
      <c r="F6042" t="s">
        <v>30</v>
      </c>
      <c r="G6042" t="s">
        <v>836</v>
      </c>
      <c r="H6042" t="s">
        <v>23</v>
      </c>
      <c r="I6042" t="s">
        <v>24</v>
      </c>
      <c r="J6042" t="s">
        <v>3403</v>
      </c>
      <c r="K6042" t="s">
        <v>41</v>
      </c>
      <c r="L6042">
        <v>859.2</v>
      </c>
    </row>
    <row r="6043" spans="1:12" x14ac:dyDescent="0.3">
      <c r="A6043" t="s">
        <v>6852</v>
      </c>
      <c r="B6043">
        <v>24</v>
      </c>
      <c r="C6043">
        <v>9</v>
      </c>
      <c r="D6043">
        <v>2018</v>
      </c>
      <c r="E6043" t="s">
        <v>1697</v>
      </c>
      <c r="F6043" t="s">
        <v>30</v>
      </c>
      <c r="G6043" t="s">
        <v>836</v>
      </c>
      <c r="H6043" t="s">
        <v>23</v>
      </c>
      <c r="I6043" t="s">
        <v>24</v>
      </c>
      <c r="J6043" t="s">
        <v>6853</v>
      </c>
      <c r="K6043" t="s">
        <v>41</v>
      </c>
      <c r="L6043">
        <v>506.28</v>
      </c>
    </row>
    <row r="6044" spans="1:12" x14ac:dyDescent="0.3">
      <c r="A6044" t="s">
        <v>6854</v>
      </c>
      <c r="B6044">
        <v>4</v>
      </c>
      <c r="C6044">
        <v>2</v>
      </c>
      <c r="D6044">
        <v>2017</v>
      </c>
      <c r="E6044" t="s">
        <v>3499</v>
      </c>
      <c r="F6044" t="s">
        <v>30</v>
      </c>
      <c r="G6044" t="s">
        <v>104</v>
      </c>
      <c r="H6044" t="s">
        <v>14</v>
      </c>
      <c r="I6044" t="s">
        <v>24</v>
      </c>
      <c r="J6044" t="s">
        <v>3361</v>
      </c>
      <c r="K6044" t="s">
        <v>17</v>
      </c>
      <c r="L6044">
        <v>14.368</v>
      </c>
    </row>
    <row r="6045" spans="1:12" x14ac:dyDescent="0.3">
      <c r="A6045" t="s">
        <v>6855</v>
      </c>
      <c r="B6045">
        <v>19</v>
      </c>
      <c r="C6045">
        <v>5</v>
      </c>
      <c r="D6045">
        <v>2018</v>
      </c>
      <c r="E6045" t="s">
        <v>1685</v>
      </c>
      <c r="F6045" t="s">
        <v>12</v>
      </c>
      <c r="G6045" t="s">
        <v>2117</v>
      </c>
      <c r="H6045" t="s">
        <v>23</v>
      </c>
      <c r="I6045" t="s">
        <v>15</v>
      </c>
      <c r="J6045" t="s">
        <v>1536</v>
      </c>
      <c r="K6045" t="s">
        <v>17</v>
      </c>
      <c r="L6045">
        <v>314.35199999999998</v>
      </c>
    </row>
    <row r="6046" spans="1:12" x14ac:dyDescent="0.3">
      <c r="A6046" t="s">
        <v>6855</v>
      </c>
      <c r="B6046">
        <v>19</v>
      </c>
      <c r="C6046">
        <v>5</v>
      </c>
      <c r="D6046">
        <v>2018</v>
      </c>
      <c r="E6046" t="s">
        <v>1685</v>
      </c>
      <c r="F6046" t="s">
        <v>12</v>
      </c>
      <c r="G6046" t="s">
        <v>2117</v>
      </c>
      <c r="H6046" t="s">
        <v>23</v>
      </c>
      <c r="I6046" t="s">
        <v>15</v>
      </c>
      <c r="J6046" t="s">
        <v>3180</v>
      </c>
      <c r="K6046" t="s">
        <v>26</v>
      </c>
      <c r="L6046">
        <v>27.888000000000002</v>
      </c>
    </row>
    <row r="6047" spans="1:12" x14ac:dyDescent="0.3">
      <c r="A6047" t="s">
        <v>6856</v>
      </c>
      <c r="B6047">
        <v>3</v>
      </c>
      <c r="C6047">
        <v>9</v>
      </c>
      <c r="D6047">
        <v>2016</v>
      </c>
      <c r="E6047" t="s">
        <v>250</v>
      </c>
      <c r="F6047" t="s">
        <v>30</v>
      </c>
      <c r="G6047" t="s">
        <v>2766</v>
      </c>
      <c r="H6047" t="s">
        <v>23</v>
      </c>
      <c r="I6047" t="s">
        <v>24</v>
      </c>
      <c r="J6047" t="s">
        <v>3241</v>
      </c>
      <c r="K6047" t="s">
        <v>17</v>
      </c>
      <c r="L6047">
        <v>238.15199999999999</v>
      </c>
    </row>
    <row r="6048" spans="1:12" x14ac:dyDescent="0.3">
      <c r="A6048" t="s">
        <v>6857</v>
      </c>
      <c r="B6048">
        <v>9</v>
      </c>
      <c r="C6048">
        <v>6</v>
      </c>
      <c r="D6048">
        <v>2017</v>
      </c>
      <c r="E6048" t="s">
        <v>21</v>
      </c>
      <c r="F6048" t="s">
        <v>30</v>
      </c>
      <c r="G6048" t="s">
        <v>4828</v>
      </c>
      <c r="H6048" t="s">
        <v>60</v>
      </c>
      <c r="I6048" t="s">
        <v>61</v>
      </c>
      <c r="J6048" t="s">
        <v>6505</v>
      </c>
      <c r="K6048" t="s">
        <v>17</v>
      </c>
      <c r="L6048">
        <v>692.94</v>
      </c>
    </row>
    <row r="6049" spans="1:12" x14ac:dyDescent="0.3">
      <c r="A6049" t="s">
        <v>6858</v>
      </c>
      <c r="B6049">
        <v>7</v>
      </c>
      <c r="C6049">
        <v>11</v>
      </c>
      <c r="D6049">
        <v>2016</v>
      </c>
      <c r="E6049" t="s">
        <v>5028</v>
      </c>
      <c r="F6049" t="s">
        <v>30</v>
      </c>
      <c r="G6049" t="s">
        <v>1777</v>
      </c>
      <c r="H6049" t="s">
        <v>23</v>
      </c>
      <c r="I6049" t="s">
        <v>15</v>
      </c>
      <c r="J6049" t="s">
        <v>1626</v>
      </c>
      <c r="K6049" t="s">
        <v>26</v>
      </c>
      <c r="L6049">
        <v>16.146000000000001</v>
      </c>
    </row>
    <row r="6050" spans="1:12" x14ac:dyDescent="0.3">
      <c r="A6050" t="s">
        <v>6858</v>
      </c>
      <c r="B6050">
        <v>7</v>
      </c>
      <c r="C6050">
        <v>11</v>
      </c>
      <c r="D6050">
        <v>2016</v>
      </c>
      <c r="E6050" t="s">
        <v>5028</v>
      </c>
      <c r="F6050" t="s">
        <v>30</v>
      </c>
      <c r="G6050" t="s">
        <v>1777</v>
      </c>
      <c r="H6050" t="s">
        <v>23</v>
      </c>
      <c r="I6050" t="s">
        <v>15</v>
      </c>
      <c r="J6050" t="s">
        <v>3611</v>
      </c>
      <c r="K6050" t="s">
        <v>26</v>
      </c>
      <c r="L6050">
        <v>1345.4849999999999</v>
      </c>
    </row>
    <row r="6051" spans="1:12" x14ac:dyDescent="0.3">
      <c r="A6051" t="s">
        <v>6859</v>
      </c>
      <c r="B6051">
        <v>15</v>
      </c>
      <c r="C6051">
        <v>6</v>
      </c>
      <c r="D6051">
        <v>2017</v>
      </c>
      <c r="E6051" t="s">
        <v>179</v>
      </c>
      <c r="F6051" t="s">
        <v>119</v>
      </c>
      <c r="G6051" t="s">
        <v>1267</v>
      </c>
      <c r="H6051" t="s">
        <v>14</v>
      </c>
      <c r="I6051" t="s">
        <v>61</v>
      </c>
      <c r="J6051" t="s">
        <v>6022</v>
      </c>
      <c r="K6051" t="s">
        <v>26</v>
      </c>
      <c r="L6051">
        <v>173.488</v>
      </c>
    </row>
    <row r="6052" spans="1:12" x14ac:dyDescent="0.3">
      <c r="A6052" t="s">
        <v>6860</v>
      </c>
      <c r="B6052">
        <v>25</v>
      </c>
      <c r="C6052">
        <v>4</v>
      </c>
      <c r="D6052">
        <v>2016</v>
      </c>
      <c r="E6052" t="s">
        <v>196</v>
      </c>
      <c r="F6052" t="s">
        <v>30</v>
      </c>
      <c r="G6052" t="s">
        <v>6861</v>
      </c>
      <c r="H6052" t="s">
        <v>14</v>
      </c>
      <c r="I6052" t="s">
        <v>61</v>
      </c>
      <c r="J6052" t="s">
        <v>946</v>
      </c>
      <c r="K6052" t="s">
        <v>26</v>
      </c>
      <c r="L6052">
        <v>57.75</v>
      </c>
    </row>
    <row r="6053" spans="1:12" x14ac:dyDescent="0.3">
      <c r="A6053" t="s">
        <v>6860</v>
      </c>
      <c r="B6053">
        <v>25</v>
      </c>
      <c r="C6053">
        <v>4</v>
      </c>
      <c r="D6053">
        <v>2016</v>
      </c>
      <c r="E6053" t="s">
        <v>196</v>
      </c>
      <c r="F6053" t="s">
        <v>30</v>
      </c>
      <c r="G6053" t="s">
        <v>6861</v>
      </c>
      <c r="H6053" t="s">
        <v>14</v>
      </c>
      <c r="I6053" t="s">
        <v>61</v>
      </c>
      <c r="J6053" t="s">
        <v>4105</v>
      </c>
      <c r="K6053" t="s">
        <v>26</v>
      </c>
      <c r="L6053">
        <v>272.39999999999998</v>
      </c>
    </row>
    <row r="6054" spans="1:12" x14ac:dyDescent="0.3">
      <c r="A6054" t="s">
        <v>6862</v>
      </c>
      <c r="B6054">
        <v>23</v>
      </c>
      <c r="C6054">
        <v>9</v>
      </c>
      <c r="D6054">
        <v>2017</v>
      </c>
      <c r="E6054" t="s">
        <v>1149</v>
      </c>
      <c r="F6054" t="s">
        <v>12</v>
      </c>
      <c r="G6054" t="s">
        <v>1167</v>
      </c>
      <c r="H6054" t="s">
        <v>60</v>
      </c>
      <c r="I6054" t="s">
        <v>90</v>
      </c>
      <c r="J6054" t="s">
        <v>3085</v>
      </c>
      <c r="K6054" t="s">
        <v>26</v>
      </c>
      <c r="L6054">
        <v>11.952</v>
      </c>
    </row>
    <row r="6055" spans="1:12" x14ac:dyDescent="0.3">
      <c r="A6055" t="s">
        <v>6862</v>
      </c>
      <c r="B6055">
        <v>23</v>
      </c>
      <c r="C6055">
        <v>9</v>
      </c>
      <c r="D6055">
        <v>2017</v>
      </c>
      <c r="E6055" t="s">
        <v>1149</v>
      </c>
      <c r="F6055" t="s">
        <v>12</v>
      </c>
      <c r="G6055" t="s">
        <v>1167</v>
      </c>
      <c r="H6055" t="s">
        <v>60</v>
      </c>
      <c r="I6055" t="s">
        <v>90</v>
      </c>
      <c r="J6055" t="s">
        <v>4720</v>
      </c>
      <c r="K6055" t="s">
        <v>17</v>
      </c>
      <c r="L6055">
        <v>28</v>
      </c>
    </row>
    <row r="6056" spans="1:12" x14ac:dyDescent="0.3">
      <c r="A6056" t="s">
        <v>6862</v>
      </c>
      <c r="B6056">
        <v>23</v>
      </c>
      <c r="C6056">
        <v>9</v>
      </c>
      <c r="D6056">
        <v>2017</v>
      </c>
      <c r="E6056" t="s">
        <v>1149</v>
      </c>
      <c r="F6056" t="s">
        <v>12</v>
      </c>
      <c r="G6056" t="s">
        <v>1167</v>
      </c>
      <c r="H6056" t="s">
        <v>60</v>
      </c>
      <c r="I6056" t="s">
        <v>90</v>
      </c>
      <c r="J6056" t="s">
        <v>2039</v>
      </c>
      <c r="K6056" t="s">
        <v>26</v>
      </c>
      <c r="L6056">
        <v>12.201000000000001</v>
      </c>
    </row>
    <row r="6057" spans="1:12" x14ac:dyDescent="0.3">
      <c r="A6057" t="s">
        <v>6863</v>
      </c>
      <c r="B6057">
        <v>18</v>
      </c>
      <c r="C6057">
        <v>8</v>
      </c>
      <c r="D6057">
        <v>2017</v>
      </c>
      <c r="E6057" t="s">
        <v>2419</v>
      </c>
      <c r="F6057" t="s">
        <v>119</v>
      </c>
      <c r="G6057" t="s">
        <v>1076</v>
      </c>
      <c r="H6057" t="s">
        <v>14</v>
      </c>
      <c r="I6057" t="s">
        <v>61</v>
      </c>
      <c r="J6057" t="s">
        <v>4197</v>
      </c>
      <c r="K6057" t="s">
        <v>26</v>
      </c>
      <c r="L6057">
        <v>2.0680000000000001</v>
      </c>
    </row>
    <row r="6058" spans="1:12" x14ac:dyDescent="0.3">
      <c r="A6058" t="s">
        <v>6863</v>
      </c>
      <c r="B6058">
        <v>18</v>
      </c>
      <c r="C6058">
        <v>8</v>
      </c>
      <c r="D6058">
        <v>2017</v>
      </c>
      <c r="E6058" t="s">
        <v>2419</v>
      </c>
      <c r="F6058" t="s">
        <v>119</v>
      </c>
      <c r="G6058" t="s">
        <v>1076</v>
      </c>
      <c r="H6058" t="s">
        <v>14</v>
      </c>
      <c r="I6058" t="s">
        <v>61</v>
      </c>
      <c r="J6058" t="s">
        <v>4441</v>
      </c>
      <c r="K6058" t="s">
        <v>26</v>
      </c>
      <c r="L6058">
        <v>83.84</v>
      </c>
    </row>
    <row r="6059" spans="1:12" x14ac:dyDescent="0.3">
      <c r="A6059" t="s">
        <v>6864</v>
      </c>
      <c r="B6059">
        <v>2</v>
      </c>
      <c r="C6059">
        <v>3</v>
      </c>
      <c r="D6059">
        <v>2015</v>
      </c>
      <c r="E6059" t="s">
        <v>2518</v>
      </c>
      <c r="F6059" t="s">
        <v>30</v>
      </c>
      <c r="G6059" t="s">
        <v>4082</v>
      </c>
      <c r="H6059" t="s">
        <v>60</v>
      </c>
      <c r="I6059" t="s">
        <v>90</v>
      </c>
      <c r="J6059" t="s">
        <v>473</v>
      </c>
      <c r="K6059" t="s">
        <v>26</v>
      </c>
      <c r="L6059">
        <v>11.36</v>
      </c>
    </row>
    <row r="6060" spans="1:12" x14ac:dyDescent="0.3">
      <c r="A6060" t="s">
        <v>6864</v>
      </c>
      <c r="B6060">
        <v>2</v>
      </c>
      <c r="C6060">
        <v>3</v>
      </c>
      <c r="D6060">
        <v>2015</v>
      </c>
      <c r="E6060" t="s">
        <v>2518</v>
      </c>
      <c r="F6060" t="s">
        <v>30</v>
      </c>
      <c r="G6060" t="s">
        <v>4082</v>
      </c>
      <c r="H6060" t="s">
        <v>60</v>
      </c>
      <c r="I6060" t="s">
        <v>90</v>
      </c>
      <c r="J6060" t="s">
        <v>184</v>
      </c>
      <c r="K6060" t="s">
        <v>26</v>
      </c>
      <c r="L6060">
        <v>36.4</v>
      </c>
    </row>
    <row r="6061" spans="1:12" x14ac:dyDescent="0.3">
      <c r="A6061" t="s">
        <v>6865</v>
      </c>
      <c r="B6061">
        <v>30</v>
      </c>
      <c r="C6061">
        <v>12</v>
      </c>
      <c r="D6061">
        <v>2015</v>
      </c>
      <c r="E6061" t="s">
        <v>4099</v>
      </c>
      <c r="F6061" t="s">
        <v>30</v>
      </c>
      <c r="G6061" t="s">
        <v>1954</v>
      </c>
      <c r="H6061" t="s">
        <v>14</v>
      </c>
      <c r="I6061" t="s">
        <v>90</v>
      </c>
      <c r="J6061" t="s">
        <v>5268</v>
      </c>
      <c r="K6061" t="s">
        <v>41</v>
      </c>
      <c r="L6061">
        <v>27.968</v>
      </c>
    </row>
    <row r="6062" spans="1:12" x14ac:dyDescent="0.3">
      <c r="A6062" t="s">
        <v>6866</v>
      </c>
      <c r="B6062">
        <v>10</v>
      </c>
      <c r="C6062">
        <v>4</v>
      </c>
      <c r="D6062">
        <v>2016</v>
      </c>
      <c r="E6062" t="s">
        <v>2372</v>
      </c>
      <c r="F6062" t="s">
        <v>30</v>
      </c>
      <c r="G6062" t="s">
        <v>1587</v>
      </c>
      <c r="H6062" t="s">
        <v>60</v>
      </c>
      <c r="I6062" t="s">
        <v>90</v>
      </c>
      <c r="J6062" t="s">
        <v>2481</v>
      </c>
      <c r="K6062" t="s">
        <v>26</v>
      </c>
      <c r="L6062">
        <v>142.04</v>
      </c>
    </row>
    <row r="6063" spans="1:12" x14ac:dyDescent="0.3">
      <c r="A6063" t="s">
        <v>6866</v>
      </c>
      <c r="B6063">
        <v>10</v>
      </c>
      <c r="C6063">
        <v>4</v>
      </c>
      <c r="D6063">
        <v>2016</v>
      </c>
      <c r="E6063" t="s">
        <v>2372</v>
      </c>
      <c r="F6063" t="s">
        <v>30</v>
      </c>
      <c r="G6063" t="s">
        <v>1587</v>
      </c>
      <c r="H6063" t="s">
        <v>60</v>
      </c>
      <c r="I6063" t="s">
        <v>90</v>
      </c>
      <c r="J6063" t="s">
        <v>805</v>
      </c>
      <c r="K6063" t="s">
        <v>26</v>
      </c>
      <c r="L6063">
        <v>14.67</v>
      </c>
    </row>
    <row r="6064" spans="1:12" x14ac:dyDescent="0.3">
      <c r="A6064" t="s">
        <v>6867</v>
      </c>
      <c r="B6064">
        <v>25</v>
      </c>
      <c r="C6064">
        <v>12</v>
      </c>
      <c r="D6064">
        <v>2016</v>
      </c>
      <c r="E6064" t="s">
        <v>6085</v>
      </c>
      <c r="F6064" t="s">
        <v>12</v>
      </c>
      <c r="G6064" t="s">
        <v>1638</v>
      </c>
      <c r="H6064" t="s">
        <v>14</v>
      </c>
      <c r="I6064" t="s">
        <v>24</v>
      </c>
      <c r="J6064" t="s">
        <v>2497</v>
      </c>
      <c r="K6064" t="s">
        <v>41</v>
      </c>
      <c r="L6064">
        <v>1199.96</v>
      </c>
    </row>
    <row r="6065" spans="1:12" x14ac:dyDescent="0.3">
      <c r="A6065" t="s">
        <v>6867</v>
      </c>
      <c r="B6065">
        <v>25</v>
      </c>
      <c r="C6065">
        <v>12</v>
      </c>
      <c r="D6065">
        <v>2016</v>
      </c>
      <c r="E6065" t="s">
        <v>6085</v>
      </c>
      <c r="F6065" t="s">
        <v>12</v>
      </c>
      <c r="G6065" t="s">
        <v>1638</v>
      </c>
      <c r="H6065" t="s">
        <v>14</v>
      </c>
      <c r="I6065" t="s">
        <v>24</v>
      </c>
      <c r="J6065" t="s">
        <v>2355</v>
      </c>
      <c r="K6065" t="s">
        <v>26</v>
      </c>
      <c r="L6065">
        <v>12.6</v>
      </c>
    </row>
    <row r="6066" spans="1:12" x14ac:dyDescent="0.3">
      <c r="A6066" t="s">
        <v>6867</v>
      </c>
      <c r="B6066">
        <v>25</v>
      </c>
      <c r="C6066">
        <v>12</v>
      </c>
      <c r="D6066">
        <v>2016</v>
      </c>
      <c r="E6066" t="s">
        <v>6085</v>
      </c>
      <c r="F6066" t="s">
        <v>12</v>
      </c>
      <c r="G6066" t="s">
        <v>1638</v>
      </c>
      <c r="H6066" t="s">
        <v>14</v>
      </c>
      <c r="I6066" t="s">
        <v>24</v>
      </c>
      <c r="J6066" t="s">
        <v>1281</v>
      </c>
      <c r="K6066" t="s">
        <v>26</v>
      </c>
      <c r="L6066">
        <v>17.940000000000001</v>
      </c>
    </row>
    <row r="6067" spans="1:12" x14ac:dyDescent="0.3">
      <c r="A6067" t="s">
        <v>6868</v>
      </c>
      <c r="B6067">
        <v>5</v>
      </c>
      <c r="C6067">
        <v>4</v>
      </c>
      <c r="D6067">
        <v>2016</v>
      </c>
      <c r="E6067" t="s">
        <v>4548</v>
      </c>
      <c r="F6067" t="s">
        <v>119</v>
      </c>
      <c r="G6067" t="s">
        <v>464</v>
      </c>
      <c r="H6067" t="s">
        <v>14</v>
      </c>
      <c r="I6067" t="s">
        <v>90</v>
      </c>
      <c r="J6067" t="s">
        <v>1846</v>
      </c>
      <c r="K6067" t="s">
        <v>26</v>
      </c>
      <c r="L6067">
        <v>23.904</v>
      </c>
    </row>
    <row r="6068" spans="1:12" x14ac:dyDescent="0.3">
      <c r="A6068" t="s">
        <v>6869</v>
      </c>
      <c r="B6068">
        <v>17</v>
      </c>
      <c r="C6068">
        <v>1</v>
      </c>
      <c r="D6068">
        <v>2016</v>
      </c>
      <c r="E6068" t="s">
        <v>3763</v>
      </c>
      <c r="F6068" t="s">
        <v>30</v>
      </c>
      <c r="G6068" t="s">
        <v>5637</v>
      </c>
      <c r="H6068" t="s">
        <v>14</v>
      </c>
      <c r="I6068" t="s">
        <v>15</v>
      </c>
      <c r="J6068" t="s">
        <v>3694</v>
      </c>
      <c r="K6068" t="s">
        <v>26</v>
      </c>
      <c r="L6068">
        <v>88.96</v>
      </c>
    </row>
    <row r="6069" spans="1:12" x14ac:dyDescent="0.3">
      <c r="A6069" t="s">
        <v>6870</v>
      </c>
      <c r="B6069">
        <v>20</v>
      </c>
      <c r="C6069">
        <v>5</v>
      </c>
      <c r="D6069">
        <v>2018</v>
      </c>
      <c r="E6069" t="s">
        <v>1685</v>
      </c>
      <c r="F6069" t="s">
        <v>30</v>
      </c>
      <c r="G6069" t="s">
        <v>1565</v>
      </c>
      <c r="H6069" t="s">
        <v>60</v>
      </c>
      <c r="I6069" t="s">
        <v>24</v>
      </c>
      <c r="J6069" t="s">
        <v>1147</v>
      </c>
      <c r="K6069" t="s">
        <v>17</v>
      </c>
      <c r="L6069">
        <v>518.27200000000005</v>
      </c>
    </row>
    <row r="6070" spans="1:12" x14ac:dyDescent="0.3">
      <c r="A6070" t="s">
        <v>6870</v>
      </c>
      <c r="B6070">
        <v>20</v>
      </c>
      <c r="C6070">
        <v>5</v>
      </c>
      <c r="D6070">
        <v>2018</v>
      </c>
      <c r="E6070" t="s">
        <v>1685</v>
      </c>
      <c r="F6070" t="s">
        <v>30</v>
      </c>
      <c r="G6070" t="s">
        <v>1565</v>
      </c>
      <c r="H6070" t="s">
        <v>60</v>
      </c>
      <c r="I6070" t="s">
        <v>24</v>
      </c>
      <c r="J6070" t="s">
        <v>2289</v>
      </c>
      <c r="K6070" t="s">
        <v>17</v>
      </c>
      <c r="L6070">
        <v>6.98</v>
      </c>
    </row>
    <row r="6071" spans="1:12" x14ac:dyDescent="0.3">
      <c r="A6071" t="s">
        <v>6870</v>
      </c>
      <c r="B6071">
        <v>20</v>
      </c>
      <c r="C6071">
        <v>5</v>
      </c>
      <c r="D6071">
        <v>2018</v>
      </c>
      <c r="E6071" t="s">
        <v>1685</v>
      </c>
      <c r="F6071" t="s">
        <v>30</v>
      </c>
      <c r="G6071" t="s">
        <v>1565</v>
      </c>
      <c r="H6071" t="s">
        <v>60</v>
      </c>
      <c r="I6071" t="s">
        <v>24</v>
      </c>
      <c r="J6071" t="s">
        <v>6871</v>
      </c>
      <c r="K6071" t="s">
        <v>41</v>
      </c>
      <c r="L6071">
        <v>343.2</v>
      </c>
    </row>
    <row r="6072" spans="1:12" x14ac:dyDescent="0.3">
      <c r="A6072" t="s">
        <v>6872</v>
      </c>
      <c r="B6072">
        <v>13</v>
      </c>
      <c r="C6072">
        <v>8</v>
      </c>
      <c r="D6072">
        <v>2018</v>
      </c>
      <c r="E6072" t="s">
        <v>3752</v>
      </c>
      <c r="F6072" t="s">
        <v>30</v>
      </c>
      <c r="G6072" t="s">
        <v>2983</v>
      </c>
      <c r="H6072" t="s">
        <v>23</v>
      </c>
      <c r="I6072" t="s">
        <v>90</v>
      </c>
      <c r="J6072" t="s">
        <v>1946</v>
      </c>
      <c r="K6072" t="s">
        <v>26</v>
      </c>
      <c r="L6072">
        <v>17.544</v>
      </c>
    </row>
    <row r="6073" spans="1:12" x14ac:dyDescent="0.3">
      <c r="A6073" t="s">
        <v>6873</v>
      </c>
      <c r="B6073">
        <v>31</v>
      </c>
      <c r="C6073">
        <v>12</v>
      </c>
      <c r="D6073">
        <v>2016</v>
      </c>
      <c r="E6073" t="s">
        <v>3607</v>
      </c>
      <c r="F6073" t="s">
        <v>30</v>
      </c>
      <c r="G6073" t="s">
        <v>6599</v>
      </c>
      <c r="H6073" t="s">
        <v>14</v>
      </c>
      <c r="I6073" t="s">
        <v>61</v>
      </c>
      <c r="J6073" t="s">
        <v>1795</v>
      </c>
      <c r="K6073" t="s">
        <v>26</v>
      </c>
      <c r="L6073">
        <v>152.68799999999999</v>
      </c>
    </row>
    <row r="6074" spans="1:12" x14ac:dyDescent="0.3">
      <c r="A6074" t="s">
        <v>6873</v>
      </c>
      <c r="B6074">
        <v>31</v>
      </c>
      <c r="C6074">
        <v>12</v>
      </c>
      <c r="D6074">
        <v>2016</v>
      </c>
      <c r="E6074" t="s">
        <v>3607</v>
      </c>
      <c r="F6074" t="s">
        <v>30</v>
      </c>
      <c r="G6074" t="s">
        <v>6599</v>
      </c>
      <c r="H6074" t="s">
        <v>14</v>
      </c>
      <c r="I6074" t="s">
        <v>61</v>
      </c>
      <c r="J6074" t="s">
        <v>2489</v>
      </c>
      <c r="K6074" t="s">
        <v>26</v>
      </c>
      <c r="L6074">
        <v>3.488</v>
      </c>
    </row>
    <row r="6075" spans="1:12" x14ac:dyDescent="0.3">
      <c r="A6075" t="s">
        <v>6873</v>
      </c>
      <c r="B6075">
        <v>31</v>
      </c>
      <c r="C6075">
        <v>12</v>
      </c>
      <c r="D6075">
        <v>2016</v>
      </c>
      <c r="E6075" t="s">
        <v>3607</v>
      </c>
      <c r="F6075" t="s">
        <v>30</v>
      </c>
      <c r="G6075" t="s">
        <v>6599</v>
      </c>
      <c r="H6075" t="s">
        <v>14</v>
      </c>
      <c r="I6075" t="s">
        <v>61</v>
      </c>
      <c r="J6075" t="s">
        <v>933</v>
      </c>
      <c r="K6075" t="s">
        <v>26</v>
      </c>
      <c r="L6075">
        <v>5.8879999999999999</v>
      </c>
    </row>
    <row r="6076" spans="1:12" x14ac:dyDescent="0.3">
      <c r="A6076" t="s">
        <v>6874</v>
      </c>
      <c r="B6076">
        <v>25</v>
      </c>
      <c r="C6076">
        <v>12</v>
      </c>
      <c r="D6076">
        <v>2018</v>
      </c>
      <c r="E6076" t="s">
        <v>1031</v>
      </c>
      <c r="F6076" t="s">
        <v>30</v>
      </c>
      <c r="G6076" t="s">
        <v>567</v>
      </c>
      <c r="H6076" t="s">
        <v>23</v>
      </c>
      <c r="I6076" t="s">
        <v>24</v>
      </c>
      <c r="J6076" t="s">
        <v>3827</v>
      </c>
      <c r="K6076" t="s">
        <v>26</v>
      </c>
      <c r="L6076">
        <v>153.55199999999999</v>
      </c>
    </row>
    <row r="6077" spans="1:12" x14ac:dyDescent="0.3">
      <c r="A6077" t="s">
        <v>6874</v>
      </c>
      <c r="B6077">
        <v>25</v>
      </c>
      <c r="C6077">
        <v>12</v>
      </c>
      <c r="D6077">
        <v>2018</v>
      </c>
      <c r="E6077" t="s">
        <v>1031</v>
      </c>
      <c r="F6077" t="s">
        <v>30</v>
      </c>
      <c r="G6077" t="s">
        <v>567</v>
      </c>
      <c r="H6077" t="s">
        <v>23</v>
      </c>
      <c r="I6077" t="s">
        <v>24</v>
      </c>
      <c r="J6077" t="s">
        <v>782</v>
      </c>
      <c r="K6077" t="s">
        <v>26</v>
      </c>
      <c r="L6077">
        <v>270.62</v>
      </c>
    </row>
    <row r="6078" spans="1:12" x14ac:dyDescent="0.3">
      <c r="A6078" t="s">
        <v>6875</v>
      </c>
      <c r="B6078">
        <v>1</v>
      </c>
      <c r="C6078">
        <v>9</v>
      </c>
      <c r="D6078">
        <v>2017</v>
      </c>
      <c r="E6078" t="s">
        <v>408</v>
      </c>
      <c r="F6078" t="s">
        <v>30</v>
      </c>
      <c r="G6078" t="s">
        <v>1909</v>
      </c>
      <c r="H6078" t="s">
        <v>14</v>
      </c>
      <c r="I6078" t="s">
        <v>90</v>
      </c>
      <c r="J6078" t="s">
        <v>1344</v>
      </c>
      <c r="K6078" t="s">
        <v>41</v>
      </c>
      <c r="L6078">
        <v>468.9</v>
      </c>
    </row>
    <row r="6079" spans="1:12" x14ac:dyDescent="0.3">
      <c r="A6079" t="s">
        <v>6875</v>
      </c>
      <c r="B6079">
        <v>1</v>
      </c>
      <c r="C6079">
        <v>9</v>
      </c>
      <c r="D6079">
        <v>2017</v>
      </c>
      <c r="E6079" t="s">
        <v>408</v>
      </c>
      <c r="F6079" t="s">
        <v>30</v>
      </c>
      <c r="G6079" t="s">
        <v>1909</v>
      </c>
      <c r="H6079" t="s">
        <v>14</v>
      </c>
      <c r="I6079" t="s">
        <v>90</v>
      </c>
      <c r="J6079" t="s">
        <v>5013</v>
      </c>
      <c r="K6079" t="s">
        <v>41</v>
      </c>
      <c r="L6079">
        <v>72.48</v>
      </c>
    </row>
    <row r="6080" spans="1:12" x14ac:dyDescent="0.3">
      <c r="A6080" t="s">
        <v>6875</v>
      </c>
      <c r="B6080">
        <v>1</v>
      </c>
      <c r="C6080">
        <v>9</v>
      </c>
      <c r="D6080">
        <v>2017</v>
      </c>
      <c r="E6080" t="s">
        <v>408</v>
      </c>
      <c r="F6080" t="s">
        <v>30</v>
      </c>
      <c r="G6080" t="s">
        <v>1909</v>
      </c>
      <c r="H6080" t="s">
        <v>14</v>
      </c>
      <c r="I6080" t="s">
        <v>90</v>
      </c>
      <c r="J6080" t="s">
        <v>1425</v>
      </c>
      <c r="K6080" t="s">
        <v>26</v>
      </c>
      <c r="L6080">
        <v>10.95</v>
      </c>
    </row>
    <row r="6081" spans="1:12" x14ac:dyDescent="0.3">
      <c r="A6081" t="s">
        <v>6875</v>
      </c>
      <c r="B6081">
        <v>1</v>
      </c>
      <c r="C6081">
        <v>9</v>
      </c>
      <c r="D6081">
        <v>2017</v>
      </c>
      <c r="E6081" t="s">
        <v>408</v>
      </c>
      <c r="F6081" t="s">
        <v>30</v>
      </c>
      <c r="G6081" t="s">
        <v>1909</v>
      </c>
      <c r="H6081" t="s">
        <v>14</v>
      </c>
      <c r="I6081" t="s">
        <v>90</v>
      </c>
      <c r="J6081" t="s">
        <v>1247</v>
      </c>
      <c r="K6081" t="s">
        <v>17</v>
      </c>
      <c r="L6081">
        <v>191.82</v>
      </c>
    </row>
    <row r="6082" spans="1:12" x14ac:dyDescent="0.3">
      <c r="A6082" t="s">
        <v>6876</v>
      </c>
      <c r="B6082">
        <v>5</v>
      </c>
      <c r="C6082">
        <v>8</v>
      </c>
      <c r="D6082">
        <v>2018</v>
      </c>
      <c r="E6082" t="s">
        <v>2939</v>
      </c>
      <c r="F6082" t="s">
        <v>119</v>
      </c>
      <c r="G6082" t="s">
        <v>768</v>
      </c>
      <c r="H6082" t="s">
        <v>60</v>
      </c>
      <c r="I6082" t="s">
        <v>61</v>
      </c>
      <c r="J6082" t="s">
        <v>3758</v>
      </c>
      <c r="K6082" t="s">
        <v>26</v>
      </c>
      <c r="L6082">
        <v>151.05600000000001</v>
      </c>
    </row>
    <row r="6083" spans="1:12" x14ac:dyDescent="0.3">
      <c r="A6083" t="s">
        <v>6877</v>
      </c>
      <c r="B6083">
        <v>18</v>
      </c>
      <c r="C6083">
        <v>2</v>
      </c>
      <c r="D6083">
        <v>2015</v>
      </c>
      <c r="E6083" t="s">
        <v>1145</v>
      </c>
      <c r="F6083" t="s">
        <v>930</v>
      </c>
      <c r="G6083" t="s">
        <v>1124</v>
      </c>
      <c r="H6083" t="s">
        <v>14</v>
      </c>
      <c r="I6083" t="s">
        <v>61</v>
      </c>
      <c r="J6083" t="s">
        <v>5440</v>
      </c>
      <c r="K6083" t="s">
        <v>17</v>
      </c>
      <c r="L6083">
        <v>25.16</v>
      </c>
    </row>
    <row r="6084" spans="1:12" x14ac:dyDescent="0.3">
      <c r="A6084" t="s">
        <v>6878</v>
      </c>
      <c r="B6084">
        <v>22</v>
      </c>
      <c r="C6084">
        <v>11</v>
      </c>
      <c r="D6084">
        <v>2017</v>
      </c>
      <c r="E6084" t="s">
        <v>3427</v>
      </c>
      <c r="F6084" t="s">
        <v>30</v>
      </c>
      <c r="G6084" t="s">
        <v>1193</v>
      </c>
      <c r="H6084" t="s">
        <v>14</v>
      </c>
      <c r="I6084" t="s">
        <v>61</v>
      </c>
      <c r="J6084" t="s">
        <v>4904</v>
      </c>
      <c r="K6084" t="s">
        <v>26</v>
      </c>
      <c r="L6084">
        <v>6.2160000000000002</v>
      </c>
    </row>
    <row r="6085" spans="1:12" x14ac:dyDescent="0.3">
      <c r="A6085" t="s">
        <v>6878</v>
      </c>
      <c r="B6085">
        <v>22</v>
      </c>
      <c r="C6085">
        <v>11</v>
      </c>
      <c r="D6085">
        <v>2017</v>
      </c>
      <c r="E6085" t="s">
        <v>3427</v>
      </c>
      <c r="F6085" t="s">
        <v>30</v>
      </c>
      <c r="G6085" t="s">
        <v>1193</v>
      </c>
      <c r="H6085" t="s">
        <v>14</v>
      </c>
      <c r="I6085" t="s">
        <v>61</v>
      </c>
      <c r="J6085" t="s">
        <v>5499</v>
      </c>
      <c r="K6085" t="s">
        <v>26</v>
      </c>
      <c r="L6085">
        <v>23.616</v>
      </c>
    </row>
    <row r="6086" spans="1:12" x14ac:dyDescent="0.3">
      <c r="A6086" t="s">
        <v>6878</v>
      </c>
      <c r="B6086">
        <v>22</v>
      </c>
      <c r="C6086">
        <v>11</v>
      </c>
      <c r="D6086">
        <v>2017</v>
      </c>
      <c r="E6086" t="s">
        <v>3427</v>
      </c>
      <c r="F6086" t="s">
        <v>30</v>
      </c>
      <c r="G6086" t="s">
        <v>1193</v>
      </c>
      <c r="H6086" t="s">
        <v>14</v>
      </c>
      <c r="I6086" t="s">
        <v>61</v>
      </c>
      <c r="J6086" t="s">
        <v>4339</v>
      </c>
      <c r="K6086" t="s">
        <v>41</v>
      </c>
      <c r="L6086">
        <v>24.032</v>
      </c>
    </row>
    <row r="6087" spans="1:12" x14ac:dyDescent="0.3">
      <c r="A6087" t="s">
        <v>6878</v>
      </c>
      <c r="B6087">
        <v>22</v>
      </c>
      <c r="C6087">
        <v>11</v>
      </c>
      <c r="D6087">
        <v>2017</v>
      </c>
      <c r="E6087" t="s">
        <v>3427</v>
      </c>
      <c r="F6087" t="s">
        <v>30</v>
      </c>
      <c r="G6087" t="s">
        <v>1193</v>
      </c>
      <c r="H6087" t="s">
        <v>14</v>
      </c>
      <c r="I6087" t="s">
        <v>61</v>
      </c>
      <c r="J6087" t="s">
        <v>2805</v>
      </c>
      <c r="K6087" t="s">
        <v>26</v>
      </c>
      <c r="L6087">
        <v>2.0880000000000001</v>
      </c>
    </row>
    <row r="6088" spans="1:12" x14ac:dyDescent="0.3">
      <c r="A6088" t="s">
        <v>6878</v>
      </c>
      <c r="B6088">
        <v>22</v>
      </c>
      <c r="C6088">
        <v>11</v>
      </c>
      <c r="D6088">
        <v>2017</v>
      </c>
      <c r="E6088" t="s">
        <v>3427</v>
      </c>
      <c r="F6088" t="s">
        <v>30</v>
      </c>
      <c r="G6088" t="s">
        <v>1193</v>
      </c>
      <c r="H6088" t="s">
        <v>14</v>
      </c>
      <c r="I6088" t="s">
        <v>61</v>
      </c>
      <c r="J6088" t="s">
        <v>4396</v>
      </c>
      <c r="K6088" t="s">
        <v>26</v>
      </c>
      <c r="L6088">
        <v>4.4880000000000004</v>
      </c>
    </row>
    <row r="6089" spans="1:12" x14ac:dyDescent="0.3">
      <c r="A6089" t="s">
        <v>6879</v>
      </c>
      <c r="B6089">
        <v>14</v>
      </c>
      <c r="C6089">
        <v>12</v>
      </c>
      <c r="D6089">
        <v>2016</v>
      </c>
      <c r="E6089" t="s">
        <v>1349</v>
      </c>
      <c r="F6089" t="s">
        <v>30</v>
      </c>
      <c r="G6089" t="s">
        <v>98</v>
      </c>
      <c r="H6089" t="s">
        <v>14</v>
      </c>
      <c r="I6089" t="s">
        <v>24</v>
      </c>
      <c r="J6089" t="s">
        <v>659</v>
      </c>
      <c r="K6089" t="s">
        <v>17</v>
      </c>
      <c r="L6089">
        <v>29.22</v>
      </c>
    </row>
    <row r="6090" spans="1:12" x14ac:dyDescent="0.3">
      <c r="A6090" t="s">
        <v>6880</v>
      </c>
      <c r="B6090">
        <v>13</v>
      </c>
      <c r="C6090">
        <v>6</v>
      </c>
      <c r="D6090">
        <v>2016</v>
      </c>
      <c r="E6090" t="s">
        <v>4750</v>
      </c>
      <c r="F6090" t="s">
        <v>30</v>
      </c>
      <c r="G6090" t="s">
        <v>3523</v>
      </c>
      <c r="H6090" t="s">
        <v>23</v>
      </c>
      <c r="I6090" t="s">
        <v>15</v>
      </c>
      <c r="J6090" t="s">
        <v>1962</v>
      </c>
      <c r="K6090" t="s">
        <v>26</v>
      </c>
      <c r="L6090">
        <v>6.48</v>
      </c>
    </row>
    <row r="6091" spans="1:12" x14ac:dyDescent="0.3">
      <c r="A6091" t="s">
        <v>6881</v>
      </c>
      <c r="B6091">
        <v>28</v>
      </c>
      <c r="C6091">
        <v>12</v>
      </c>
      <c r="D6091">
        <v>2018</v>
      </c>
      <c r="E6091" t="s">
        <v>4249</v>
      </c>
      <c r="F6091" t="s">
        <v>12</v>
      </c>
      <c r="G6091" t="s">
        <v>2057</v>
      </c>
      <c r="H6091" t="s">
        <v>23</v>
      </c>
      <c r="I6091" t="s">
        <v>24</v>
      </c>
      <c r="J6091" t="s">
        <v>2692</v>
      </c>
      <c r="K6091" t="s">
        <v>26</v>
      </c>
      <c r="L6091">
        <v>1.1879999999999999</v>
      </c>
    </row>
    <row r="6092" spans="1:12" x14ac:dyDescent="0.3">
      <c r="A6092" t="s">
        <v>6882</v>
      </c>
      <c r="B6092">
        <v>20</v>
      </c>
      <c r="C6092">
        <v>9</v>
      </c>
      <c r="D6092">
        <v>2018</v>
      </c>
      <c r="E6092" t="s">
        <v>1530</v>
      </c>
      <c r="F6092" t="s">
        <v>30</v>
      </c>
      <c r="G6092" t="s">
        <v>1695</v>
      </c>
      <c r="H6092" t="s">
        <v>14</v>
      </c>
      <c r="I6092" t="s">
        <v>90</v>
      </c>
      <c r="J6092" t="s">
        <v>2732</v>
      </c>
      <c r="K6092" t="s">
        <v>17</v>
      </c>
      <c r="L6092">
        <v>272.64600000000002</v>
      </c>
    </row>
    <row r="6093" spans="1:12" x14ac:dyDescent="0.3">
      <c r="A6093" t="s">
        <v>6882</v>
      </c>
      <c r="B6093">
        <v>20</v>
      </c>
      <c r="C6093">
        <v>9</v>
      </c>
      <c r="D6093">
        <v>2018</v>
      </c>
      <c r="E6093" t="s">
        <v>1530</v>
      </c>
      <c r="F6093" t="s">
        <v>30</v>
      </c>
      <c r="G6093" t="s">
        <v>1695</v>
      </c>
      <c r="H6093" t="s">
        <v>14</v>
      </c>
      <c r="I6093" t="s">
        <v>90</v>
      </c>
      <c r="J6093" t="s">
        <v>6883</v>
      </c>
      <c r="K6093" t="s">
        <v>41</v>
      </c>
      <c r="L6093">
        <v>212.8</v>
      </c>
    </row>
    <row r="6094" spans="1:12" x14ac:dyDescent="0.3">
      <c r="A6094" t="s">
        <v>6882</v>
      </c>
      <c r="B6094">
        <v>20</v>
      </c>
      <c r="C6094">
        <v>9</v>
      </c>
      <c r="D6094">
        <v>2018</v>
      </c>
      <c r="E6094" t="s">
        <v>1530</v>
      </c>
      <c r="F6094" t="s">
        <v>30</v>
      </c>
      <c r="G6094" t="s">
        <v>1695</v>
      </c>
      <c r="H6094" t="s">
        <v>14</v>
      </c>
      <c r="I6094" t="s">
        <v>90</v>
      </c>
      <c r="J6094" t="s">
        <v>5887</v>
      </c>
      <c r="K6094" t="s">
        <v>26</v>
      </c>
      <c r="L6094">
        <v>38.520000000000003</v>
      </c>
    </row>
    <row r="6095" spans="1:12" x14ac:dyDescent="0.3">
      <c r="A6095" t="s">
        <v>6882</v>
      </c>
      <c r="B6095">
        <v>20</v>
      </c>
      <c r="C6095">
        <v>9</v>
      </c>
      <c r="D6095">
        <v>2018</v>
      </c>
      <c r="E6095" t="s">
        <v>1530</v>
      </c>
      <c r="F6095" t="s">
        <v>30</v>
      </c>
      <c r="G6095" t="s">
        <v>1695</v>
      </c>
      <c r="H6095" t="s">
        <v>14</v>
      </c>
      <c r="I6095" t="s">
        <v>90</v>
      </c>
      <c r="J6095" t="s">
        <v>1355</v>
      </c>
      <c r="K6095" t="s">
        <v>41</v>
      </c>
      <c r="L6095">
        <v>72.64</v>
      </c>
    </row>
    <row r="6096" spans="1:12" x14ac:dyDescent="0.3">
      <c r="A6096" t="s">
        <v>6882</v>
      </c>
      <c r="B6096">
        <v>20</v>
      </c>
      <c r="C6096">
        <v>9</v>
      </c>
      <c r="D6096">
        <v>2018</v>
      </c>
      <c r="E6096" t="s">
        <v>1530</v>
      </c>
      <c r="F6096" t="s">
        <v>30</v>
      </c>
      <c r="G6096" t="s">
        <v>1695</v>
      </c>
      <c r="H6096" t="s">
        <v>14</v>
      </c>
      <c r="I6096" t="s">
        <v>90</v>
      </c>
      <c r="J6096" t="s">
        <v>233</v>
      </c>
      <c r="K6096" t="s">
        <v>26</v>
      </c>
      <c r="L6096">
        <v>45.4</v>
      </c>
    </row>
    <row r="6097" spans="1:12" x14ac:dyDescent="0.3">
      <c r="A6097" t="s">
        <v>6882</v>
      </c>
      <c r="B6097">
        <v>20</v>
      </c>
      <c r="C6097">
        <v>9</v>
      </c>
      <c r="D6097">
        <v>2018</v>
      </c>
      <c r="E6097" t="s">
        <v>1530</v>
      </c>
      <c r="F6097" t="s">
        <v>30</v>
      </c>
      <c r="G6097" t="s">
        <v>1695</v>
      </c>
      <c r="H6097" t="s">
        <v>14</v>
      </c>
      <c r="I6097" t="s">
        <v>90</v>
      </c>
      <c r="J6097" t="s">
        <v>909</v>
      </c>
      <c r="K6097" t="s">
        <v>26</v>
      </c>
      <c r="L6097">
        <v>13.76</v>
      </c>
    </row>
    <row r="6098" spans="1:12" x14ac:dyDescent="0.3">
      <c r="A6098" t="s">
        <v>6882</v>
      </c>
      <c r="B6098">
        <v>20</v>
      </c>
      <c r="C6098">
        <v>9</v>
      </c>
      <c r="D6098">
        <v>2018</v>
      </c>
      <c r="E6098" t="s">
        <v>1530</v>
      </c>
      <c r="F6098" t="s">
        <v>30</v>
      </c>
      <c r="G6098" t="s">
        <v>1695</v>
      </c>
      <c r="H6098" t="s">
        <v>14</v>
      </c>
      <c r="I6098" t="s">
        <v>90</v>
      </c>
      <c r="J6098" t="s">
        <v>170</v>
      </c>
      <c r="K6098" t="s">
        <v>17</v>
      </c>
      <c r="L6098">
        <v>80.991</v>
      </c>
    </row>
    <row r="6099" spans="1:12" x14ac:dyDescent="0.3">
      <c r="A6099" t="s">
        <v>6882</v>
      </c>
      <c r="B6099">
        <v>20</v>
      </c>
      <c r="C6099">
        <v>9</v>
      </c>
      <c r="D6099">
        <v>2018</v>
      </c>
      <c r="E6099" t="s">
        <v>1530</v>
      </c>
      <c r="F6099" t="s">
        <v>30</v>
      </c>
      <c r="G6099" t="s">
        <v>1695</v>
      </c>
      <c r="H6099" t="s">
        <v>14</v>
      </c>
      <c r="I6099" t="s">
        <v>90</v>
      </c>
      <c r="J6099" t="s">
        <v>568</v>
      </c>
      <c r="K6099" t="s">
        <v>26</v>
      </c>
      <c r="L6099">
        <v>11.784000000000001</v>
      </c>
    </row>
    <row r="6100" spans="1:12" x14ac:dyDescent="0.3">
      <c r="A6100" t="s">
        <v>6882</v>
      </c>
      <c r="B6100">
        <v>20</v>
      </c>
      <c r="C6100">
        <v>9</v>
      </c>
      <c r="D6100">
        <v>2018</v>
      </c>
      <c r="E6100" t="s">
        <v>1530</v>
      </c>
      <c r="F6100" t="s">
        <v>30</v>
      </c>
      <c r="G6100" t="s">
        <v>1695</v>
      </c>
      <c r="H6100" t="s">
        <v>14</v>
      </c>
      <c r="I6100" t="s">
        <v>90</v>
      </c>
      <c r="J6100" t="s">
        <v>175</v>
      </c>
      <c r="K6100" t="s">
        <v>26</v>
      </c>
      <c r="L6100">
        <v>4.3600000000000003</v>
      </c>
    </row>
    <row r="6101" spans="1:12" x14ac:dyDescent="0.3">
      <c r="A6101" t="s">
        <v>6882</v>
      </c>
      <c r="B6101">
        <v>20</v>
      </c>
      <c r="C6101">
        <v>9</v>
      </c>
      <c r="D6101">
        <v>2018</v>
      </c>
      <c r="E6101" t="s">
        <v>1530</v>
      </c>
      <c r="F6101" t="s">
        <v>30</v>
      </c>
      <c r="G6101" t="s">
        <v>1695</v>
      </c>
      <c r="H6101" t="s">
        <v>14</v>
      </c>
      <c r="I6101" t="s">
        <v>90</v>
      </c>
      <c r="J6101" t="s">
        <v>811</v>
      </c>
      <c r="K6101" t="s">
        <v>17</v>
      </c>
      <c r="L6101">
        <v>2888.127</v>
      </c>
    </row>
    <row r="6102" spans="1:12" x14ac:dyDescent="0.3">
      <c r="A6102" t="s">
        <v>6882</v>
      </c>
      <c r="B6102">
        <v>20</v>
      </c>
      <c r="C6102">
        <v>9</v>
      </c>
      <c r="D6102">
        <v>2018</v>
      </c>
      <c r="E6102" t="s">
        <v>1530</v>
      </c>
      <c r="F6102" t="s">
        <v>30</v>
      </c>
      <c r="G6102" t="s">
        <v>1695</v>
      </c>
      <c r="H6102" t="s">
        <v>14</v>
      </c>
      <c r="I6102" t="s">
        <v>90</v>
      </c>
      <c r="J6102" t="s">
        <v>3507</v>
      </c>
      <c r="K6102" t="s">
        <v>41</v>
      </c>
      <c r="L6102">
        <v>1299.6600000000001</v>
      </c>
    </row>
    <row r="6103" spans="1:12" x14ac:dyDescent="0.3">
      <c r="A6103" t="s">
        <v>6882</v>
      </c>
      <c r="B6103">
        <v>20</v>
      </c>
      <c r="C6103">
        <v>9</v>
      </c>
      <c r="D6103">
        <v>2018</v>
      </c>
      <c r="E6103" t="s">
        <v>1530</v>
      </c>
      <c r="F6103" t="s">
        <v>30</v>
      </c>
      <c r="G6103" t="s">
        <v>1695</v>
      </c>
      <c r="H6103" t="s">
        <v>14</v>
      </c>
      <c r="I6103" t="s">
        <v>90</v>
      </c>
      <c r="J6103" t="s">
        <v>1254</v>
      </c>
      <c r="K6103" t="s">
        <v>17</v>
      </c>
      <c r="L6103">
        <v>2254.41</v>
      </c>
    </row>
    <row r="6104" spans="1:12" x14ac:dyDescent="0.3">
      <c r="A6104" t="s">
        <v>6882</v>
      </c>
      <c r="B6104">
        <v>20</v>
      </c>
      <c r="C6104">
        <v>9</v>
      </c>
      <c r="D6104">
        <v>2018</v>
      </c>
      <c r="E6104" t="s">
        <v>1530</v>
      </c>
      <c r="F6104" t="s">
        <v>30</v>
      </c>
      <c r="G6104" t="s">
        <v>1695</v>
      </c>
      <c r="H6104" t="s">
        <v>14</v>
      </c>
      <c r="I6104" t="s">
        <v>90</v>
      </c>
      <c r="J6104" t="s">
        <v>432</v>
      </c>
      <c r="K6104" t="s">
        <v>41</v>
      </c>
      <c r="L6104">
        <v>104.85</v>
      </c>
    </row>
    <row r="6105" spans="1:12" x14ac:dyDescent="0.3">
      <c r="A6105" t="s">
        <v>6882</v>
      </c>
      <c r="B6105">
        <v>20</v>
      </c>
      <c r="C6105">
        <v>9</v>
      </c>
      <c r="D6105">
        <v>2018</v>
      </c>
      <c r="E6105" t="s">
        <v>1530</v>
      </c>
      <c r="F6105" t="s">
        <v>30</v>
      </c>
      <c r="G6105" t="s">
        <v>1695</v>
      </c>
      <c r="H6105" t="s">
        <v>14</v>
      </c>
      <c r="I6105" t="s">
        <v>90</v>
      </c>
      <c r="J6105" t="s">
        <v>265</v>
      </c>
      <c r="K6105" t="s">
        <v>41</v>
      </c>
      <c r="L6105">
        <v>59.97</v>
      </c>
    </row>
    <row r="6106" spans="1:12" x14ac:dyDescent="0.3">
      <c r="A6106" t="s">
        <v>6884</v>
      </c>
      <c r="B6106">
        <v>22</v>
      </c>
      <c r="C6106">
        <v>8</v>
      </c>
      <c r="D6106">
        <v>2018</v>
      </c>
      <c r="E6106" t="s">
        <v>6461</v>
      </c>
      <c r="F6106" t="s">
        <v>119</v>
      </c>
      <c r="G6106" t="s">
        <v>4538</v>
      </c>
      <c r="H6106" t="s">
        <v>60</v>
      </c>
      <c r="I6106" t="s">
        <v>90</v>
      </c>
      <c r="J6106" t="s">
        <v>2158</v>
      </c>
      <c r="K6106" t="s">
        <v>17</v>
      </c>
      <c r="L6106">
        <v>314.53199999999998</v>
      </c>
    </row>
    <row r="6107" spans="1:12" x14ac:dyDescent="0.3">
      <c r="A6107" t="s">
        <v>6885</v>
      </c>
      <c r="B6107">
        <v>18</v>
      </c>
      <c r="C6107">
        <v>6</v>
      </c>
      <c r="D6107">
        <v>2016</v>
      </c>
      <c r="E6107" t="s">
        <v>877</v>
      </c>
      <c r="F6107" t="s">
        <v>30</v>
      </c>
      <c r="G6107" t="s">
        <v>2562</v>
      </c>
      <c r="H6107" t="s">
        <v>23</v>
      </c>
      <c r="I6107" t="s">
        <v>15</v>
      </c>
      <c r="J6107" t="s">
        <v>908</v>
      </c>
      <c r="K6107" t="s">
        <v>26</v>
      </c>
      <c r="L6107">
        <v>13.632</v>
      </c>
    </row>
    <row r="6108" spans="1:12" x14ac:dyDescent="0.3">
      <c r="A6108" t="s">
        <v>6886</v>
      </c>
      <c r="B6108">
        <v>20</v>
      </c>
      <c r="C6108">
        <v>12</v>
      </c>
      <c r="D6108">
        <v>2015</v>
      </c>
      <c r="E6108" t="s">
        <v>1100</v>
      </c>
      <c r="F6108" t="s">
        <v>30</v>
      </c>
      <c r="G6108" t="s">
        <v>3868</v>
      </c>
      <c r="H6108" t="s">
        <v>14</v>
      </c>
      <c r="I6108" t="s">
        <v>61</v>
      </c>
      <c r="J6108" t="s">
        <v>1520</v>
      </c>
      <c r="K6108" t="s">
        <v>26</v>
      </c>
      <c r="L6108">
        <v>19.431999999999999</v>
      </c>
    </row>
    <row r="6109" spans="1:12" x14ac:dyDescent="0.3">
      <c r="A6109" t="s">
        <v>6886</v>
      </c>
      <c r="B6109">
        <v>20</v>
      </c>
      <c r="C6109">
        <v>12</v>
      </c>
      <c r="D6109">
        <v>2015</v>
      </c>
      <c r="E6109" t="s">
        <v>1100</v>
      </c>
      <c r="F6109" t="s">
        <v>30</v>
      </c>
      <c r="G6109" t="s">
        <v>3868</v>
      </c>
      <c r="H6109" t="s">
        <v>14</v>
      </c>
      <c r="I6109" t="s">
        <v>61</v>
      </c>
      <c r="J6109" t="s">
        <v>2852</v>
      </c>
      <c r="K6109" t="s">
        <v>41</v>
      </c>
      <c r="L6109">
        <v>65.44</v>
      </c>
    </row>
    <row r="6110" spans="1:12" x14ac:dyDescent="0.3">
      <c r="A6110" t="s">
        <v>6887</v>
      </c>
      <c r="B6110">
        <v>11</v>
      </c>
      <c r="C6110">
        <v>9</v>
      </c>
      <c r="D6110">
        <v>2017</v>
      </c>
      <c r="E6110" t="s">
        <v>5975</v>
      </c>
      <c r="F6110" t="s">
        <v>30</v>
      </c>
      <c r="G6110" t="s">
        <v>3604</v>
      </c>
      <c r="H6110" t="s">
        <v>14</v>
      </c>
      <c r="I6110" t="s">
        <v>61</v>
      </c>
      <c r="J6110" t="s">
        <v>5201</v>
      </c>
      <c r="K6110" t="s">
        <v>26</v>
      </c>
      <c r="L6110">
        <v>6</v>
      </c>
    </row>
    <row r="6111" spans="1:12" x14ac:dyDescent="0.3">
      <c r="A6111" t="s">
        <v>6887</v>
      </c>
      <c r="B6111">
        <v>11</v>
      </c>
      <c r="C6111">
        <v>9</v>
      </c>
      <c r="D6111">
        <v>2017</v>
      </c>
      <c r="E6111" t="s">
        <v>5975</v>
      </c>
      <c r="F6111" t="s">
        <v>30</v>
      </c>
      <c r="G6111" t="s">
        <v>3604</v>
      </c>
      <c r="H6111" t="s">
        <v>14</v>
      </c>
      <c r="I6111" t="s">
        <v>61</v>
      </c>
      <c r="J6111" t="s">
        <v>4107</v>
      </c>
      <c r="K6111" t="s">
        <v>26</v>
      </c>
      <c r="L6111">
        <v>1.9079999999999999</v>
      </c>
    </row>
    <row r="6112" spans="1:12" x14ac:dyDescent="0.3">
      <c r="A6112" t="s">
        <v>6888</v>
      </c>
      <c r="B6112">
        <v>12</v>
      </c>
      <c r="C6112">
        <v>11</v>
      </c>
      <c r="D6112">
        <v>2017</v>
      </c>
      <c r="E6112" t="s">
        <v>471</v>
      </c>
      <c r="F6112" t="s">
        <v>30</v>
      </c>
      <c r="G6112" t="s">
        <v>5508</v>
      </c>
      <c r="H6112" t="s">
        <v>14</v>
      </c>
      <c r="I6112" t="s">
        <v>90</v>
      </c>
      <c r="J6112" t="s">
        <v>4887</v>
      </c>
      <c r="K6112" t="s">
        <v>17</v>
      </c>
      <c r="L6112">
        <v>1474.8019999999999</v>
      </c>
    </row>
    <row r="6113" spans="1:12" x14ac:dyDescent="0.3">
      <c r="A6113" t="s">
        <v>6888</v>
      </c>
      <c r="B6113">
        <v>12</v>
      </c>
      <c r="C6113">
        <v>11</v>
      </c>
      <c r="D6113">
        <v>2017</v>
      </c>
      <c r="E6113" t="s">
        <v>471</v>
      </c>
      <c r="F6113" t="s">
        <v>30</v>
      </c>
      <c r="G6113" t="s">
        <v>5508</v>
      </c>
      <c r="H6113" t="s">
        <v>14</v>
      </c>
      <c r="I6113" t="s">
        <v>90</v>
      </c>
      <c r="J6113" t="s">
        <v>62</v>
      </c>
      <c r="K6113" t="s">
        <v>26</v>
      </c>
      <c r="L6113">
        <v>110.096</v>
      </c>
    </row>
    <row r="6114" spans="1:12" x14ac:dyDescent="0.3">
      <c r="A6114" t="s">
        <v>6888</v>
      </c>
      <c r="B6114">
        <v>12</v>
      </c>
      <c r="C6114">
        <v>11</v>
      </c>
      <c r="D6114">
        <v>2017</v>
      </c>
      <c r="E6114" t="s">
        <v>471</v>
      </c>
      <c r="F6114" t="s">
        <v>30</v>
      </c>
      <c r="G6114" t="s">
        <v>5508</v>
      </c>
      <c r="H6114" t="s">
        <v>14</v>
      </c>
      <c r="I6114" t="s">
        <v>90</v>
      </c>
      <c r="J6114" t="s">
        <v>621</v>
      </c>
      <c r="K6114" t="s">
        <v>26</v>
      </c>
      <c r="L6114">
        <v>16.751999999999999</v>
      </c>
    </row>
    <row r="6115" spans="1:12" x14ac:dyDescent="0.3">
      <c r="A6115" t="s">
        <v>6888</v>
      </c>
      <c r="B6115">
        <v>12</v>
      </c>
      <c r="C6115">
        <v>11</v>
      </c>
      <c r="D6115">
        <v>2017</v>
      </c>
      <c r="E6115" t="s">
        <v>471</v>
      </c>
      <c r="F6115" t="s">
        <v>30</v>
      </c>
      <c r="G6115" t="s">
        <v>5508</v>
      </c>
      <c r="H6115" t="s">
        <v>14</v>
      </c>
      <c r="I6115" t="s">
        <v>90</v>
      </c>
      <c r="J6115" t="s">
        <v>18</v>
      </c>
      <c r="K6115" t="s">
        <v>17</v>
      </c>
      <c r="L6115">
        <v>1537.0740000000001</v>
      </c>
    </row>
    <row r="6116" spans="1:12" x14ac:dyDescent="0.3">
      <c r="A6116" t="s">
        <v>6888</v>
      </c>
      <c r="B6116">
        <v>12</v>
      </c>
      <c r="C6116">
        <v>11</v>
      </c>
      <c r="D6116">
        <v>2017</v>
      </c>
      <c r="E6116" t="s">
        <v>471</v>
      </c>
      <c r="F6116" t="s">
        <v>30</v>
      </c>
      <c r="G6116" t="s">
        <v>5508</v>
      </c>
      <c r="H6116" t="s">
        <v>14</v>
      </c>
      <c r="I6116" t="s">
        <v>90</v>
      </c>
      <c r="J6116" t="s">
        <v>1804</v>
      </c>
      <c r="K6116" t="s">
        <v>17</v>
      </c>
      <c r="L6116">
        <v>449.37200000000001</v>
      </c>
    </row>
    <row r="6117" spans="1:12" x14ac:dyDescent="0.3">
      <c r="A6117" t="s">
        <v>6889</v>
      </c>
      <c r="B6117">
        <v>14</v>
      </c>
      <c r="C6117">
        <v>3</v>
      </c>
      <c r="D6117">
        <v>2017</v>
      </c>
      <c r="E6117" t="s">
        <v>1446</v>
      </c>
      <c r="F6117" t="s">
        <v>30</v>
      </c>
      <c r="G6117" t="s">
        <v>443</v>
      </c>
      <c r="H6117" t="s">
        <v>23</v>
      </c>
      <c r="I6117" t="s">
        <v>24</v>
      </c>
      <c r="J6117" t="s">
        <v>151</v>
      </c>
      <c r="K6117" t="s">
        <v>26</v>
      </c>
      <c r="L6117">
        <v>41.904000000000003</v>
      </c>
    </row>
    <row r="6118" spans="1:12" x14ac:dyDescent="0.3">
      <c r="A6118" t="s">
        <v>6890</v>
      </c>
      <c r="B6118">
        <v>13</v>
      </c>
      <c r="C6118">
        <v>11</v>
      </c>
      <c r="D6118">
        <v>2017</v>
      </c>
      <c r="E6118" t="s">
        <v>1624</v>
      </c>
      <c r="F6118" t="s">
        <v>30</v>
      </c>
      <c r="G6118" t="s">
        <v>3025</v>
      </c>
      <c r="H6118" t="s">
        <v>60</v>
      </c>
      <c r="I6118" t="s">
        <v>90</v>
      </c>
      <c r="J6118" t="s">
        <v>6891</v>
      </c>
      <c r="K6118" t="s">
        <v>41</v>
      </c>
      <c r="L6118">
        <v>2279.96</v>
      </c>
    </row>
    <row r="6119" spans="1:12" x14ac:dyDescent="0.3">
      <c r="A6119" t="s">
        <v>6890</v>
      </c>
      <c r="B6119">
        <v>13</v>
      </c>
      <c r="C6119">
        <v>11</v>
      </c>
      <c r="D6119">
        <v>2017</v>
      </c>
      <c r="E6119" t="s">
        <v>1624</v>
      </c>
      <c r="F6119" t="s">
        <v>30</v>
      </c>
      <c r="G6119" t="s">
        <v>3025</v>
      </c>
      <c r="H6119" t="s">
        <v>60</v>
      </c>
      <c r="I6119" t="s">
        <v>90</v>
      </c>
      <c r="J6119" t="s">
        <v>1846</v>
      </c>
      <c r="K6119" t="s">
        <v>26</v>
      </c>
      <c r="L6119">
        <v>14.94</v>
      </c>
    </row>
    <row r="6120" spans="1:12" x14ac:dyDescent="0.3">
      <c r="A6120" t="s">
        <v>6892</v>
      </c>
      <c r="B6120">
        <v>19</v>
      </c>
      <c r="C6120">
        <v>9</v>
      </c>
      <c r="D6120">
        <v>2018</v>
      </c>
      <c r="E6120" t="s">
        <v>919</v>
      </c>
      <c r="F6120" t="s">
        <v>30</v>
      </c>
      <c r="G6120" t="s">
        <v>2075</v>
      </c>
      <c r="H6120" t="s">
        <v>23</v>
      </c>
      <c r="I6120" t="s">
        <v>24</v>
      </c>
      <c r="J6120" t="s">
        <v>1468</v>
      </c>
      <c r="K6120" t="s">
        <v>41</v>
      </c>
      <c r="L6120">
        <v>191.976</v>
      </c>
    </row>
    <row r="6121" spans="1:12" x14ac:dyDescent="0.3">
      <c r="A6121" t="s">
        <v>6892</v>
      </c>
      <c r="B6121">
        <v>19</v>
      </c>
      <c r="C6121">
        <v>9</v>
      </c>
      <c r="D6121">
        <v>2018</v>
      </c>
      <c r="E6121" t="s">
        <v>919</v>
      </c>
      <c r="F6121" t="s">
        <v>30</v>
      </c>
      <c r="G6121" t="s">
        <v>2075</v>
      </c>
      <c r="H6121" t="s">
        <v>23</v>
      </c>
      <c r="I6121" t="s">
        <v>24</v>
      </c>
      <c r="J6121" t="s">
        <v>3235</v>
      </c>
      <c r="K6121" t="s">
        <v>26</v>
      </c>
      <c r="L6121">
        <v>23.832000000000001</v>
      </c>
    </row>
    <row r="6122" spans="1:12" x14ac:dyDescent="0.3">
      <c r="A6122" t="s">
        <v>6892</v>
      </c>
      <c r="B6122">
        <v>19</v>
      </c>
      <c r="C6122">
        <v>9</v>
      </c>
      <c r="D6122">
        <v>2018</v>
      </c>
      <c r="E6122" t="s">
        <v>919</v>
      </c>
      <c r="F6122" t="s">
        <v>30</v>
      </c>
      <c r="G6122" t="s">
        <v>2075</v>
      </c>
      <c r="H6122" t="s">
        <v>23</v>
      </c>
      <c r="I6122" t="s">
        <v>24</v>
      </c>
      <c r="J6122" t="s">
        <v>1247</v>
      </c>
      <c r="K6122" t="s">
        <v>17</v>
      </c>
      <c r="L6122">
        <v>409.21600000000001</v>
      </c>
    </row>
    <row r="6123" spans="1:12" x14ac:dyDescent="0.3">
      <c r="A6123" t="s">
        <v>6892</v>
      </c>
      <c r="B6123">
        <v>19</v>
      </c>
      <c r="C6123">
        <v>9</v>
      </c>
      <c r="D6123">
        <v>2018</v>
      </c>
      <c r="E6123" t="s">
        <v>919</v>
      </c>
      <c r="F6123" t="s">
        <v>30</v>
      </c>
      <c r="G6123" t="s">
        <v>2075</v>
      </c>
      <c r="H6123" t="s">
        <v>23</v>
      </c>
      <c r="I6123" t="s">
        <v>24</v>
      </c>
      <c r="J6123" t="s">
        <v>1043</v>
      </c>
      <c r="K6123" t="s">
        <v>17</v>
      </c>
      <c r="L6123">
        <v>72.587999999999994</v>
      </c>
    </row>
    <row r="6124" spans="1:12" x14ac:dyDescent="0.3">
      <c r="A6124" t="s">
        <v>6893</v>
      </c>
      <c r="B6124">
        <v>4</v>
      </c>
      <c r="C6124">
        <v>12</v>
      </c>
      <c r="D6124">
        <v>2018</v>
      </c>
      <c r="E6124" t="s">
        <v>228</v>
      </c>
      <c r="F6124" t="s">
        <v>30</v>
      </c>
      <c r="G6124" t="s">
        <v>3716</v>
      </c>
      <c r="H6124" t="s">
        <v>14</v>
      </c>
      <c r="I6124" t="s">
        <v>61</v>
      </c>
      <c r="J6124" t="s">
        <v>4529</v>
      </c>
      <c r="K6124" t="s">
        <v>26</v>
      </c>
      <c r="L6124">
        <v>61.567999999999998</v>
      </c>
    </row>
    <row r="6125" spans="1:12" x14ac:dyDescent="0.3">
      <c r="A6125" t="s">
        <v>6894</v>
      </c>
      <c r="B6125">
        <v>31</v>
      </c>
      <c r="C6125">
        <v>8</v>
      </c>
      <c r="D6125">
        <v>2016</v>
      </c>
      <c r="E6125" t="s">
        <v>1783</v>
      </c>
      <c r="F6125" t="s">
        <v>30</v>
      </c>
      <c r="G6125" t="s">
        <v>1083</v>
      </c>
      <c r="H6125" t="s">
        <v>60</v>
      </c>
      <c r="I6125" t="s">
        <v>61</v>
      </c>
      <c r="J6125" t="s">
        <v>3866</v>
      </c>
      <c r="K6125" t="s">
        <v>26</v>
      </c>
      <c r="L6125">
        <v>20.96</v>
      </c>
    </row>
    <row r="6126" spans="1:12" x14ac:dyDescent="0.3">
      <c r="A6126" t="s">
        <v>6895</v>
      </c>
      <c r="B6126">
        <v>3</v>
      </c>
      <c r="C6126">
        <v>6</v>
      </c>
      <c r="D6126">
        <v>2018</v>
      </c>
      <c r="E6126" t="s">
        <v>586</v>
      </c>
      <c r="F6126" t="s">
        <v>30</v>
      </c>
      <c r="G6126" t="s">
        <v>1008</v>
      </c>
      <c r="H6126" t="s">
        <v>23</v>
      </c>
      <c r="I6126" t="s">
        <v>24</v>
      </c>
      <c r="J6126" t="s">
        <v>3162</v>
      </c>
      <c r="K6126" t="s">
        <v>41</v>
      </c>
      <c r="L6126">
        <v>44.75</v>
      </c>
    </row>
    <row r="6127" spans="1:12" x14ac:dyDescent="0.3">
      <c r="A6127" t="s">
        <v>6895</v>
      </c>
      <c r="B6127">
        <v>3</v>
      </c>
      <c r="C6127">
        <v>6</v>
      </c>
      <c r="D6127">
        <v>2018</v>
      </c>
      <c r="E6127" t="s">
        <v>586</v>
      </c>
      <c r="F6127" t="s">
        <v>30</v>
      </c>
      <c r="G6127" t="s">
        <v>1008</v>
      </c>
      <c r="H6127" t="s">
        <v>23</v>
      </c>
      <c r="I6127" t="s">
        <v>24</v>
      </c>
      <c r="J6127" t="s">
        <v>6896</v>
      </c>
      <c r="K6127" t="s">
        <v>26</v>
      </c>
      <c r="L6127">
        <v>11.96</v>
      </c>
    </row>
    <row r="6128" spans="1:12" x14ac:dyDescent="0.3">
      <c r="A6128" t="s">
        <v>6895</v>
      </c>
      <c r="B6128">
        <v>3</v>
      </c>
      <c r="C6128">
        <v>6</v>
      </c>
      <c r="D6128">
        <v>2018</v>
      </c>
      <c r="E6128" t="s">
        <v>586</v>
      </c>
      <c r="F6128" t="s">
        <v>30</v>
      </c>
      <c r="G6128" t="s">
        <v>1008</v>
      </c>
      <c r="H6128" t="s">
        <v>23</v>
      </c>
      <c r="I6128" t="s">
        <v>24</v>
      </c>
      <c r="J6128" t="s">
        <v>2269</v>
      </c>
      <c r="K6128" t="s">
        <v>26</v>
      </c>
      <c r="L6128">
        <v>3.9119999999999999</v>
      </c>
    </row>
    <row r="6129" spans="1:12" x14ac:dyDescent="0.3">
      <c r="A6129" t="s">
        <v>6897</v>
      </c>
      <c r="B6129">
        <v>31</v>
      </c>
      <c r="C6129">
        <v>3</v>
      </c>
      <c r="D6129">
        <v>2017</v>
      </c>
      <c r="E6129" t="s">
        <v>5502</v>
      </c>
      <c r="F6129" t="s">
        <v>30</v>
      </c>
      <c r="G6129" t="s">
        <v>3638</v>
      </c>
      <c r="H6129" t="s">
        <v>14</v>
      </c>
      <c r="I6129" t="s">
        <v>90</v>
      </c>
      <c r="J6129" t="s">
        <v>495</v>
      </c>
      <c r="K6129" t="s">
        <v>17</v>
      </c>
      <c r="L6129">
        <v>327.99599999999998</v>
      </c>
    </row>
    <row r="6130" spans="1:12" x14ac:dyDescent="0.3">
      <c r="A6130" t="s">
        <v>6898</v>
      </c>
      <c r="B6130">
        <v>25</v>
      </c>
      <c r="C6130">
        <v>10</v>
      </c>
      <c r="D6130">
        <v>2015</v>
      </c>
      <c r="E6130" t="s">
        <v>427</v>
      </c>
      <c r="F6130" t="s">
        <v>119</v>
      </c>
      <c r="G6130" t="s">
        <v>4940</v>
      </c>
      <c r="H6130" t="s">
        <v>23</v>
      </c>
      <c r="I6130" t="s">
        <v>24</v>
      </c>
      <c r="J6130" t="s">
        <v>3289</v>
      </c>
      <c r="K6130" t="s">
        <v>26</v>
      </c>
      <c r="L6130">
        <v>49.408000000000001</v>
      </c>
    </row>
    <row r="6131" spans="1:12" x14ac:dyDescent="0.3">
      <c r="A6131" t="s">
        <v>6899</v>
      </c>
      <c r="B6131">
        <v>26</v>
      </c>
      <c r="C6131">
        <v>3</v>
      </c>
      <c r="D6131">
        <v>2018</v>
      </c>
      <c r="E6131" t="s">
        <v>2790</v>
      </c>
      <c r="F6131" t="s">
        <v>30</v>
      </c>
      <c r="G6131" t="s">
        <v>6900</v>
      </c>
      <c r="H6131" t="s">
        <v>60</v>
      </c>
      <c r="I6131" t="s">
        <v>15</v>
      </c>
      <c r="J6131" t="s">
        <v>2743</v>
      </c>
      <c r="K6131" t="s">
        <v>41</v>
      </c>
      <c r="L6131">
        <v>53.25</v>
      </c>
    </row>
    <row r="6132" spans="1:12" x14ac:dyDescent="0.3">
      <c r="A6132" t="s">
        <v>6899</v>
      </c>
      <c r="B6132">
        <v>26</v>
      </c>
      <c r="C6132">
        <v>3</v>
      </c>
      <c r="D6132">
        <v>2018</v>
      </c>
      <c r="E6132" t="s">
        <v>2790</v>
      </c>
      <c r="F6132" t="s">
        <v>30</v>
      </c>
      <c r="G6132" t="s">
        <v>6900</v>
      </c>
      <c r="H6132" t="s">
        <v>60</v>
      </c>
      <c r="I6132" t="s">
        <v>15</v>
      </c>
      <c r="J6132" t="s">
        <v>3023</v>
      </c>
      <c r="K6132" t="s">
        <v>26</v>
      </c>
      <c r="L6132">
        <v>3.76</v>
      </c>
    </row>
    <row r="6133" spans="1:12" x14ac:dyDescent="0.3">
      <c r="A6133" t="s">
        <v>6901</v>
      </c>
      <c r="B6133">
        <v>27</v>
      </c>
      <c r="C6133">
        <v>12</v>
      </c>
      <c r="D6133">
        <v>2015</v>
      </c>
      <c r="E6133" t="s">
        <v>1504</v>
      </c>
      <c r="F6133" t="s">
        <v>30</v>
      </c>
      <c r="G6133" t="s">
        <v>2186</v>
      </c>
      <c r="H6133" t="s">
        <v>60</v>
      </c>
      <c r="I6133" t="s">
        <v>90</v>
      </c>
      <c r="J6133" t="s">
        <v>638</v>
      </c>
      <c r="K6133" t="s">
        <v>17</v>
      </c>
      <c r="L6133">
        <v>767.21400000000006</v>
      </c>
    </row>
    <row r="6134" spans="1:12" x14ac:dyDescent="0.3">
      <c r="A6134" t="s">
        <v>6902</v>
      </c>
      <c r="B6134">
        <v>15</v>
      </c>
      <c r="C6134">
        <v>9</v>
      </c>
      <c r="D6134">
        <v>2018</v>
      </c>
      <c r="E6134" t="s">
        <v>1721</v>
      </c>
      <c r="F6134" t="s">
        <v>30</v>
      </c>
      <c r="G6134" t="s">
        <v>1648</v>
      </c>
      <c r="H6134" t="s">
        <v>14</v>
      </c>
      <c r="I6134" t="s">
        <v>15</v>
      </c>
      <c r="J6134" t="s">
        <v>5039</v>
      </c>
      <c r="K6134" t="s">
        <v>26</v>
      </c>
      <c r="L6134">
        <v>163.96</v>
      </c>
    </row>
    <row r="6135" spans="1:12" x14ac:dyDescent="0.3">
      <c r="A6135" t="s">
        <v>6903</v>
      </c>
      <c r="B6135">
        <v>16</v>
      </c>
      <c r="C6135">
        <v>8</v>
      </c>
      <c r="D6135">
        <v>2017</v>
      </c>
      <c r="E6135" t="s">
        <v>6904</v>
      </c>
      <c r="F6135" t="s">
        <v>119</v>
      </c>
      <c r="G6135" t="s">
        <v>6905</v>
      </c>
      <c r="H6135" t="s">
        <v>23</v>
      </c>
      <c r="I6135" t="s">
        <v>24</v>
      </c>
      <c r="J6135" t="s">
        <v>5058</v>
      </c>
      <c r="K6135" t="s">
        <v>17</v>
      </c>
      <c r="L6135">
        <v>161.28</v>
      </c>
    </row>
    <row r="6136" spans="1:12" x14ac:dyDescent="0.3">
      <c r="A6136" t="s">
        <v>6906</v>
      </c>
      <c r="B6136">
        <v>4</v>
      </c>
      <c r="C6136">
        <v>11</v>
      </c>
      <c r="D6136">
        <v>2017</v>
      </c>
      <c r="E6136" t="s">
        <v>1596</v>
      </c>
      <c r="F6136" t="s">
        <v>930</v>
      </c>
      <c r="G6136" t="s">
        <v>4301</v>
      </c>
      <c r="H6136" t="s">
        <v>14</v>
      </c>
      <c r="I6136" t="s">
        <v>24</v>
      </c>
      <c r="J6136" t="s">
        <v>801</v>
      </c>
      <c r="K6136" t="s">
        <v>26</v>
      </c>
      <c r="L6136">
        <v>192.8</v>
      </c>
    </row>
    <row r="6137" spans="1:12" x14ac:dyDescent="0.3">
      <c r="A6137" t="s">
        <v>6907</v>
      </c>
      <c r="B6137">
        <v>18</v>
      </c>
      <c r="C6137">
        <v>10</v>
      </c>
      <c r="D6137">
        <v>2016</v>
      </c>
      <c r="E6137" t="s">
        <v>2538</v>
      </c>
      <c r="F6137" t="s">
        <v>30</v>
      </c>
      <c r="G6137" t="s">
        <v>4082</v>
      </c>
      <c r="H6137" t="s">
        <v>60</v>
      </c>
      <c r="I6137" t="s">
        <v>61</v>
      </c>
      <c r="J6137" t="s">
        <v>5311</v>
      </c>
      <c r="K6137" t="s">
        <v>41</v>
      </c>
      <c r="L6137">
        <v>27.696000000000002</v>
      </c>
    </row>
    <row r="6138" spans="1:12" x14ac:dyDescent="0.3">
      <c r="A6138" t="s">
        <v>6907</v>
      </c>
      <c r="B6138">
        <v>18</v>
      </c>
      <c r="C6138">
        <v>10</v>
      </c>
      <c r="D6138">
        <v>2016</v>
      </c>
      <c r="E6138" t="s">
        <v>2538</v>
      </c>
      <c r="F6138" t="s">
        <v>30</v>
      </c>
      <c r="G6138" t="s">
        <v>4082</v>
      </c>
      <c r="H6138" t="s">
        <v>60</v>
      </c>
      <c r="I6138" t="s">
        <v>61</v>
      </c>
      <c r="J6138" t="s">
        <v>4092</v>
      </c>
      <c r="K6138" t="s">
        <v>26</v>
      </c>
      <c r="L6138">
        <v>73.164000000000001</v>
      </c>
    </row>
    <row r="6139" spans="1:12" x14ac:dyDescent="0.3">
      <c r="A6139" t="s">
        <v>6908</v>
      </c>
      <c r="B6139">
        <v>31</v>
      </c>
      <c r="C6139">
        <v>10</v>
      </c>
      <c r="D6139">
        <v>2017</v>
      </c>
      <c r="E6139" t="s">
        <v>1596</v>
      </c>
      <c r="F6139" t="s">
        <v>12</v>
      </c>
      <c r="G6139" t="s">
        <v>2394</v>
      </c>
      <c r="H6139" t="s">
        <v>14</v>
      </c>
      <c r="I6139" t="s">
        <v>15</v>
      </c>
      <c r="J6139" t="s">
        <v>1362</v>
      </c>
      <c r="K6139" t="s">
        <v>26</v>
      </c>
      <c r="L6139">
        <v>32.064</v>
      </c>
    </row>
    <row r="6140" spans="1:12" x14ac:dyDescent="0.3">
      <c r="A6140" t="s">
        <v>6909</v>
      </c>
      <c r="B6140">
        <v>30</v>
      </c>
      <c r="C6140">
        <v>3</v>
      </c>
      <c r="D6140">
        <v>2015</v>
      </c>
      <c r="E6140" t="s">
        <v>3146</v>
      </c>
      <c r="F6140" t="s">
        <v>30</v>
      </c>
      <c r="G6140" t="s">
        <v>1954</v>
      </c>
      <c r="H6140" t="s">
        <v>14</v>
      </c>
      <c r="I6140" t="s">
        <v>24</v>
      </c>
      <c r="J6140" t="s">
        <v>1214</v>
      </c>
      <c r="K6140" t="s">
        <v>17</v>
      </c>
      <c r="L6140">
        <v>205.666</v>
      </c>
    </row>
    <row r="6141" spans="1:12" x14ac:dyDescent="0.3">
      <c r="A6141" t="s">
        <v>6910</v>
      </c>
      <c r="B6141">
        <v>18</v>
      </c>
      <c r="C6141">
        <v>4</v>
      </c>
      <c r="D6141">
        <v>2016</v>
      </c>
      <c r="E6141" t="s">
        <v>4055</v>
      </c>
      <c r="F6141" t="s">
        <v>119</v>
      </c>
      <c r="G6141" t="s">
        <v>5376</v>
      </c>
      <c r="H6141" t="s">
        <v>14</v>
      </c>
      <c r="I6141" t="s">
        <v>24</v>
      </c>
      <c r="J6141" t="s">
        <v>4529</v>
      </c>
      <c r="K6141" t="s">
        <v>26</v>
      </c>
      <c r="L6141">
        <v>115.44</v>
      </c>
    </row>
    <row r="6142" spans="1:12" x14ac:dyDescent="0.3">
      <c r="A6142" t="s">
        <v>6911</v>
      </c>
      <c r="B6142">
        <v>9</v>
      </c>
      <c r="C6142">
        <v>7</v>
      </c>
      <c r="D6142">
        <v>2018</v>
      </c>
      <c r="E6142" t="s">
        <v>2208</v>
      </c>
      <c r="F6142" t="s">
        <v>30</v>
      </c>
      <c r="G6142" t="s">
        <v>2791</v>
      </c>
      <c r="H6142" t="s">
        <v>14</v>
      </c>
      <c r="I6142" t="s">
        <v>90</v>
      </c>
      <c r="J6142" t="s">
        <v>6757</v>
      </c>
      <c r="K6142" t="s">
        <v>26</v>
      </c>
      <c r="L6142">
        <v>274.8</v>
      </c>
    </row>
    <row r="6143" spans="1:12" x14ac:dyDescent="0.3">
      <c r="A6143" t="s">
        <v>6911</v>
      </c>
      <c r="B6143">
        <v>9</v>
      </c>
      <c r="C6143">
        <v>7</v>
      </c>
      <c r="D6143">
        <v>2018</v>
      </c>
      <c r="E6143" t="s">
        <v>2208</v>
      </c>
      <c r="F6143" t="s">
        <v>30</v>
      </c>
      <c r="G6143" t="s">
        <v>2791</v>
      </c>
      <c r="H6143" t="s">
        <v>14</v>
      </c>
      <c r="I6143" t="s">
        <v>90</v>
      </c>
      <c r="J6143" t="s">
        <v>3565</v>
      </c>
      <c r="K6143" t="s">
        <v>26</v>
      </c>
      <c r="L6143">
        <v>195.64</v>
      </c>
    </row>
    <row r="6144" spans="1:12" x14ac:dyDescent="0.3">
      <c r="A6144" t="s">
        <v>6911</v>
      </c>
      <c r="B6144">
        <v>9</v>
      </c>
      <c r="C6144">
        <v>7</v>
      </c>
      <c r="D6144">
        <v>2018</v>
      </c>
      <c r="E6144" t="s">
        <v>2208</v>
      </c>
      <c r="F6144" t="s">
        <v>30</v>
      </c>
      <c r="G6144" t="s">
        <v>2791</v>
      </c>
      <c r="H6144" t="s">
        <v>14</v>
      </c>
      <c r="I6144" t="s">
        <v>90</v>
      </c>
      <c r="J6144" t="s">
        <v>2839</v>
      </c>
      <c r="K6144" t="s">
        <v>41</v>
      </c>
      <c r="L6144">
        <v>257.98</v>
      </c>
    </row>
    <row r="6145" spans="1:12" x14ac:dyDescent="0.3">
      <c r="A6145" t="s">
        <v>6911</v>
      </c>
      <c r="B6145">
        <v>9</v>
      </c>
      <c r="C6145">
        <v>7</v>
      </c>
      <c r="D6145">
        <v>2018</v>
      </c>
      <c r="E6145" t="s">
        <v>2208</v>
      </c>
      <c r="F6145" t="s">
        <v>30</v>
      </c>
      <c r="G6145" t="s">
        <v>2791</v>
      </c>
      <c r="H6145" t="s">
        <v>14</v>
      </c>
      <c r="I6145" t="s">
        <v>90</v>
      </c>
      <c r="J6145" t="s">
        <v>5290</v>
      </c>
      <c r="K6145" t="s">
        <v>26</v>
      </c>
      <c r="L6145">
        <v>119.04</v>
      </c>
    </row>
    <row r="6146" spans="1:12" x14ac:dyDescent="0.3">
      <c r="A6146" t="s">
        <v>6912</v>
      </c>
      <c r="B6146">
        <v>27</v>
      </c>
      <c r="C6146">
        <v>6</v>
      </c>
      <c r="D6146">
        <v>2018</v>
      </c>
      <c r="E6146" t="s">
        <v>3067</v>
      </c>
      <c r="F6146" t="s">
        <v>30</v>
      </c>
      <c r="G6146" t="s">
        <v>1374</v>
      </c>
      <c r="H6146" t="s">
        <v>14</v>
      </c>
      <c r="I6146" t="s">
        <v>61</v>
      </c>
      <c r="J6146" t="s">
        <v>3238</v>
      </c>
      <c r="K6146" t="s">
        <v>26</v>
      </c>
      <c r="L6146">
        <v>20.07</v>
      </c>
    </row>
    <row r="6147" spans="1:12" x14ac:dyDescent="0.3">
      <c r="A6147" t="s">
        <v>6913</v>
      </c>
      <c r="B6147">
        <v>22</v>
      </c>
      <c r="C6147">
        <v>12</v>
      </c>
      <c r="D6147">
        <v>2015</v>
      </c>
      <c r="E6147" t="s">
        <v>371</v>
      </c>
      <c r="F6147" t="s">
        <v>30</v>
      </c>
      <c r="G6147" t="s">
        <v>5538</v>
      </c>
      <c r="H6147" t="s">
        <v>14</v>
      </c>
      <c r="I6147" t="s">
        <v>24</v>
      </c>
      <c r="J6147" t="s">
        <v>1419</v>
      </c>
      <c r="K6147" t="s">
        <v>26</v>
      </c>
      <c r="L6147">
        <v>11.76</v>
      </c>
    </row>
    <row r="6148" spans="1:12" x14ac:dyDescent="0.3">
      <c r="A6148" t="s">
        <v>6914</v>
      </c>
      <c r="B6148">
        <v>21</v>
      </c>
      <c r="C6148">
        <v>11</v>
      </c>
      <c r="D6148">
        <v>2018</v>
      </c>
      <c r="E6148" t="s">
        <v>3574</v>
      </c>
      <c r="F6148" t="s">
        <v>30</v>
      </c>
      <c r="G6148" t="s">
        <v>4040</v>
      </c>
      <c r="H6148" t="s">
        <v>23</v>
      </c>
      <c r="I6148" t="s">
        <v>24</v>
      </c>
      <c r="J6148" t="s">
        <v>1419</v>
      </c>
      <c r="K6148" t="s">
        <v>26</v>
      </c>
      <c r="L6148">
        <v>11.76</v>
      </c>
    </row>
    <row r="6149" spans="1:12" x14ac:dyDescent="0.3">
      <c r="A6149" t="s">
        <v>6914</v>
      </c>
      <c r="B6149">
        <v>21</v>
      </c>
      <c r="C6149">
        <v>11</v>
      </c>
      <c r="D6149">
        <v>2018</v>
      </c>
      <c r="E6149" t="s">
        <v>3574</v>
      </c>
      <c r="F6149" t="s">
        <v>30</v>
      </c>
      <c r="G6149" t="s">
        <v>4040</v>
      </c>
      <c r="H6149" t="s">
        <v>23</v>
      </c>
      <c r="I6149" t="s">
        <v>24</v>
      </c>
      <c r="J6149" t="s">
        <v>2921</v>
      </c>
      <c r="K6149" t="s">
        <v>26</v>
      </c>
      <c r="L6149">
        <v>40.735999999999997</v>
      </c>
    </row>
    <row r="6150" spans="1:12" x14ac:dyDescent="0.3">
      <c r="A6150" t="s">
        <v>6915</v>
      </c>
      <c r="B6150">
        <v>27</v>
      </c>
      <c r="C6150">
        <v>6</v>
      </c>
      <c r="D6150">
        <v>2017</v>
      </c>
      <c r="E6150" t="s">
        <v>3329</v>
      </c>
      <c r="F6150" t="s">
        <v>12</v>
      </c>
      <c r="G6150" t="s">
        <v>4617</v>
      </c>
      <c r="H6150" t="s">
        <v>14</v>
      </c>
      <c r="I6150" t="s">
        <v>24</v>
      </c>
      <c r="J6150" t="s">
        <v>5206</v>
      </c>
      <c r="K6150" t="s">
        <v>41</v>
      </c>
      <c r="L6150">
        <v>201.584</v>
      </c>
    </row>
    <row r="6151" spans="1:12" x14ac:dyDescent="0.3">
      <c r="A6151" t="s">
        <v>6916</v>
      </c>
      <c r="B6151">
        <v>28</v>
      </c>
      <c r="C6151">
        <v>12</v>
      </c>
      <c r="D6151">
        <v>2018</v>
      </c>
      <c r="E6151" t="s">
        <v>4249</v>
      </c>
      <c r="F6151" t="s">
        <v>119</v>
      </c>
      <c r="G6151" t="s">
        <v>4856</v>
      </c>
      <c r="H6151" t="s">
        <v>23</v>
      </c>
      <c r="I6151" t="s">
        <v>24</v>
      </c>
      <c r="J6151" t="s">
        <v>183</v>
      </c>
      <c r="K6151" t="s">
        <v>17</v>
      </c>
      <c r="L6151">
        <v>340.70400000000001</v>
      </c>
    </row>
    <row r="6152" spans="1:12" x14ac:dyDescent="0.3">
      <c r="A6152" t="s">
        <v>6917</v>
      </c>
      <c r="B6152">
        <v>8</v>
      </c>
      <c r="C6152">
        <v>4</v>
      </c>
      <c r="D6152">
        <v>2017</v>
      </c>
      <c r="E6152" t="s">
        <v>6918</v>
      </c>
      <c r="F6152" t="s">
        <v>119</v>
      </c>
      <c r="G6152" t="s">
        <v>3407</v>
      </c>
      <c r="H6152" t="s">
        <v>14</v>
      </c>
      <c r="I6152" t="s">
        <v>15</v>
      </c>
      <c r="J6152" t="s">
        <v>5174</v>
      </c>
      <c r="K6152" t="s">
        <v>17</v>
      </c>
      <c r="L6152">
        <v>354.9</v>
      </c>
    </row>
    <row r="6153" spans="1:12" x14ac:dyDescent="0.3">
      <c r="A6153" t="s">
        <v>6919</v>
      </c>
      <c r="B6153">
        <v>18</v>
      </c>
      <c r="C6153">
        <v>3</v>
      </c>
      <c r="D6153">
        <v>2015</v>
      </c>
      <c r="E6153" t="s">
        <v>556</v>
      </c>
      <c r="F6153" t="s">
        <v>12</v>
      </c>
      <c r="G6153" t="s">
        <v>5649</v>
      </c>
      <c r="H6153" t="s">
        <v>60</v>
      </c>
      <c r="I6153" t="s">
        <v>24</v>
      </c>
      <c r="J6153" t="s">
        <v>5461</v>
      </c>
      <c r="K6153" t="s">
        <v>17</v>
      </c>
      <c r="L6153">
        <v>1198.33</v>
      </c>
    </row>
    <row r="6154" spans="1:12" x14ac:dyDescent="0.3">
      <c r="A6154" t="s">
        <v>6920</v>
      </c>
      <c r="B6154">
        <v>3</v>
      </c>
      <c r="C6154">
        <v>7</v>
      </c>
      <c r="D6154">
        <v>2018</v>
      </c>
      <c r="E6154" t="s">
        <v>892</v>
      </c>
      <c r="F6154" t="s">
        <v>30</v>
      </c>
      <c r="G6154" t="s">
        <v>2254</v>
      </c>
      <c r="H6154" t="s">
        <v>14</v>
      </c>
      <c r="I6154" t="s">
        <v>24</v>
      </c>
      <c r="J6154" t="s">
        <v>632</v>
      </c>
      <c r="K6154" t="s">
        <v>26</v>
      </c>
      <c r="L6154">
        <v>87.92</v>
      </c>
    </row>
    <row r="6155" spans="1:12" x14ac:dyDescent="0.3">
      <c r="A6155" t="s">
        <v>6921</v>
      </c>
      <c r="B6155">
        <v>20</v>
      </c>
      <c r="C6155">
        <v>4</v>
      </c>
      <c r="D6155">
        <v>2018</v>
      </c>
      <c r="E6155" t="s">
        <v>4370</v>
      </c>
      <c r="F6155" t="s">
        <v>119</v>
      </c>
      <c r="G6155" t="s">
        <v>339</v>
      </c>
      <c r="H6155" t="s">
        <v>23</v>
      </c>
      <c r="I6155" t="s">
        <v>90</v>
      </c>
      <c r="J6155" t="s">
        <v>4481</v>
      </c>
      <c r="K6155" t="s">
        <v>17</v>
      </c>
      <c r="L6155">
        <v>51.968000000000004</v>
      </c>
    </row>
    <row r="6156" spans="1:12" x14ac:dyDescent="0.3">
      <c r="A6156" t="s">
        <v>6921</v>
      </c>
      <c r="B6156">
        <v>20</v>
      </c>
      <c r="C6156">
        <v>4</v>
      </c>
      <c r="D6156">
        <v>2018</v>
      </c>
      <c r="E6156" t="s">
        <v>4370</v>
      </c>
      <c r="F6156" t="s">
        <v>119</v>
      </c>
      <c r="G6156" t="s">
        <v>339</v>
      </c>
      <c r="H6156" t="s">
        <v>23</v>
      </c>
      <c r="I6156" t="s">
        <v>90</v>
      </c>
      <c r="J6156" t="s">
        <v>248</v>
      </c>
      <c r="K6156" t="s">
        <v>26</v>
      </c>
      <c r="L6156">
        <v>51.335999999999999</v>
      </c>
    </row>
    <row r="6157" spans="1:12" x14ac:dyDescent="0.3">
      <c r="A6157" t="s">
        <v>6921</v>
      </c>
      <c r="B6157">
        <v>20</v>
      </c>
      <c r="C6157">
        <v>4</v>
      </c>
      <c r="D6157">
        <v>2018</v>
      </c>
      <c r="E6157" t="s">
        <v>4370</v>
      </c>
      <c r="F6157" t="s">
        <v>119</v>
      </c>
      <c r="G6157" t="s">
        <v>339</v>
      </c>
      <c r="H6157" t="s">
        <v>23</v>
      </c>
      <c r="I6157" t="s">
        <v>90</v>
      </c>
      <c r="J6157" t="s">
        <v>1140</v>
      </c>
      <c r="K6157" t="s">
        <v>26</v>
      </c>
      <c r="L6157">
        <v>332.70400000000001</v>
      </c>
    </row>
    <row r="6158" spans="1:12" x14ac:dyDescent="0.3">
      <c r="A6158" t="s">
        <v>6921</v>
      </c>
      <c r="B6158">
        <v>20</v>
      </c>
      <c r="C6158">
        <v>4</v>
      </c>
      <c r="D6158">
        <v>2018</v>
      </c>
      <c r="E6158" t="s">
        <v>4370</v>
      </c>
      <c r="F6158" t="s">
        <v>119</v>
      </c>
      <c r="G6158" t="s">
        <v>339</v>
      </c>
      <c r="H6158" t="s">
        <v>23</v>
      </c>
      <c r="I6158" t="s">
        <v>90</v>
      </c>
      <c r="J6158" t="s">
        <v>4363</v>
      </c>
      <c r="K6158" t="s">
        <v>17</v>
      </c>
      <c r="L6158">
        <v>42.408000000000001</v>
      </c>
    </row>
    <row r="6159" spans="1:12" x14ac:dyDescent="0.3">
      <c r="A6159" t="s">
        <v>6922</v>
      </c>
      <c r="B6159">
        <v>3</v>
      </c>
      <c r="C6159">
        <v>8</v>
      </c>
      <c r="D6159">
        <v>2017</v>
      </c>
      <c r="E6159" t="s">
        <v>4454</v>
      </c>
      <c r="F6159" t="s">
        <v>12</v>
      </c>
      <c r="G6159" t="s">
        <v>5787</v>
      </c>
      <c r="H6159" t="s">
        <v>14</v>
      </c>
      <c r="I6159" t="s">
        <v>61</v>
      </c>
      <c r="J6159" t="s">
        <v>353</v>
      </c>
      <c r="K6159" t="s">
        <v>26</v>
      </c>
      <c r="L6159">
        <v>81.540000000000006</v>
      </c>
    </row>
    <row r="6160" spans="1:12" x14ac:dyDescent="0.3">
      <c r="A6160" t="s">
        <v>6922</v>
      </c>
      <c r="B6160">
        <v>3</v>
      </c>
      <c r="C6160">
        <v>8</v>
      </c>
      <c r="D6160">
        <v>2017</v>
      </c>
      <c r="E6160" t="s">
        <v>4454</v>
      </c>
      <c r="F6160" t="s">
        <v>12</v>
      </c>
      <c r="G6160" t="s">
        <v>5787</v>
      </c>
      <c r="H6160" t="s">
        <v>14</v>
      </c>
      <c r="I6160" t="s">
        <v>61</v>
      </c>
      <c r="J6160" t="s">
        <v>6923</v>
      </c>
      <c r="K6160" t="s">
        <v>41</v>
      </c>
      <c r="L6160">
        <v>167.28</v>
      </c>
    </row>
    <row r="6161" spans="1:12" x14ac:dyDescent="0.3">
      <c r="A6161" t="s">
        <v>6924</v>
      </c>
      <c r="B6161">
        <v>3</v>
      </c>
      <c r="C6161">
        <v>12</v>
      </c>
      <c r="D6161">
        <v>2017</v>
      </c>
      <c r="E6161" t="s">
        <v>81</v>
      </c>
      <c r="F6161" t="s">
        <v>30</v>
      </c>
      <c r="G6161" t="s">
        <v>1872</v>
      </c>
      <c r="H6161" t="s">
        <v>14</v>
      </c>
      <c r="I6161" t="s">
        <v>24</v>
      </c>
      <c r="J6161" t="s">
        <v>5843</v>
      </c>
      <c r="K6161" t="s">
        <v>26</v>
      </c>
      <c r="L6161">
        <v>772.68</v>
      </c>
    </row>
    <row r="6162" spans="1:12" x14ac:dyDescent="0.3">
      <c r="A6162" t="s">
        <v>6925</v>
      </c>
      <c r="B6162">
        <v>19</v>
      </c>
      <c r="C6162">
        <v>3</v>
      </c>
      <c r="D6162">
        <v>2015</v>
      </c>
      <c r="E6162" t="s">
        <v>556</v>
      </c>
      <c r="F6162" t="s">
        <v>119</v>
      </c>
      <c r="G6162" t="s">
        <v>1290</v>
      </c>
      <c r="H6162" t="s">
        <v>23</v>
      </c>
      <c r="I6162" t="s">
        <v>15</v>
      </c>
      <c r="J6162" t="s">
        <v>1490</v>
      </c>
      <c r="K6162" t="s">
        <v>41</v>
      </c>
      <c r="L6162">
        <v>323.976</v>
      </c>
    </row>
    <row r="6163" spans="1:12" x14ac:dyDescent="0.3">
      <c r="A6163" t="s">
        <v>6925</v>
      </c>
      <c r="B6163">
        <v>19</v>
      </c>
      <c r="C6163">
        <v>3</v>
      </c>
      <c r="D6163">
        <v>2015</v>
      </c>
      <c r="E6163" t="s">
        <v>556</v>
      </c>
      <c r="F6163" t="s">
        <v>119</v>
      </c>
      <c r="G6163" t="s">
        <v>1290</v>
      </c>
      <c r="H6163" t="s">
        <v>23</v>
      </c>
      <c r="I6163" t="s">
        <v>15</v>
      </c>
      <c r="J6163" t="s">
        <v>3483</v>
      </c>
      <c r="K6163" t="s">
        <v>26</v>
      </c>
      <c r="L6163">
        <v>11.808</v>
      </c>
    </row>
    <row r="6164" spans="1:12" x14ac:dyDescent="0.3">
      <c r="A6164" t="s">
        <v>6925</v>
      </c>
      <c r="B6164">
        <v>19</v>
      </c>
      <c r="C6164">
        <v>3</v>
      </c>
      <c r="D6164">
        <v>2015</v>
      </c>
      <c r="E6164" t="s">
        <v>556</v>
      </c>
      <c r="F6164" t="s">
        <v>119</v>
      </c>
      <c r="G6164" t="s">
        <v>1290</v>
      </c>
      <c r="H6164" t="s">
        <v>23</v>
      </c>
      <c r="I6164" t="s">
        <v>15</v>
      </c>
      <c r="J6164" t="s">
        <v>1072</v>
      </c>
      <c r="K6164" t="s">
        <v>26</v>
      </c>
      <c r="L6164">
        <v>26.16</v>
      </c>
    </row>
    <row r="6165" spans="1:12" x14ac:dyDescent="0.3">
      <c r="A6165" t="s">
        <v>6925</v>
      </c>
      <c r="B6165">
        <v>19</v>
      </c>
      <c r="C6165">
        <v>3</v>
      </c>
      <c r="D6165">
        <v>2015</v>
      </c>
      <c r="E6165" t="s">
        <v>556</v>
      </c>
      <c r="F6165" t="s">
        <v>119</v>
      </c>
      <c r="G6165" t="s">
        <v>1290</v>
      </c>
      <c r="H6165" t="s">
        <v>23</v>
      </c>
      <c r="I6165" t="s">
        <v>15</v>
      </c>
      <c r="J6165" t="s">
        <v>4448</v>
      </c>
      <c r="K6165" t="s">
        <v>26</v>
      </c>
      <c r="L6165">
        <v>33.57</v>
      </c>
    </row>
    <row r="6166" spans="1:12" x14ac:dyDescent="0.3">
      <c r="A6166" t="s">
        <v>6925</v>
      </c>
      <c r="B6166">
        <v>19</v>
      </c>
      <c r="C6166">
        <v>3</v>
      </c>
      <c r="D6166">
        <v>2015</v>
      </c>
      <c r="E6166" t="s">
        <v>556</v>
      </c>
      <c r="F6166" t="s">
        <v>119</v>
      </c>
      <c r="G6166" t="s">
        <v>1290</v>
      </c>
      <c r="H6166" t="s">
        <v>23</v>
      </c>
      <c r="I6166" t="s">
        <v>15</v>
      </c>
      <c r="J6166" t="s">
        <v>3111</v>
      </c>
      <c r="K6166" t="s">
        <v>17</v>
      </c>
      <c r="L6166">
        <v>4.992</v>
      </c>
    </row>
    <row r="6167" spans="1:12" x14ac:dyDescent="0.3">
      <c r="A6167" t="s">
        <v>6925</v>
      </c>
      <c r="B6167">
        <v>19</v>
      </c>
      <c r="C6167">
        <v>3</v>
      </c>
      <c r="D6167">
        <v>2015</v>
      </c>
      <c r="E6167" t="s">
        <v>556</v>
      </c>
      <c r="F6167" t="s">
        <v>119</v>
      </c>
      <c r="G6167" t="s">
        <v>1290</v>
      </c>
      <c r="H6167" t="s">
        <v>23</v>
      </c>
      <c r="I6167" t="s">
        <v>15</v>
      </c>
      <c r="J6167" t="s">
        <v>5946</v>
      </c>
      <c r="K6167" t="s">
        <v>17</v>
      </c>
      <c r="L6167">
        <v>20.015999999999998</v>
      </c>
    </row>
    <row r="6168" spans="1:12" x14ac:dyDescent="0.3">
      <c r="A6168" t="s">
        <v>6925</v>
      </c>
      <c r="B6168">
        <v>19</v>
      </c>
      <c r="C6168">
        <v>3</v>
      </c>
      <c r="D6168">
        <v>2015</v>
      </c>
      <c r="E6168" t="s">
        <v>556</v>
      </c>
      <c r="F6168" t="s">
        <v>119</v>
      </c>
      <c r="G6168" t="s">
        <v>1290</v>
      </c>
      <c r="H6168" t="s">
        <v>23</v>
      </c>
      <c r="I6168" t="s">
        <v>15</v>
      </c>
      <c r="J6168" t="s">
        <v>6883</v>
      </c>
      <c r="K6168" t="s">
        <v>41</v>
      </c>
      <c r="L6168">
        <v>170.24</v>
      </c>
    </row>
    <row r="6169" spans="1:12" x14ac:dyDescent="0.3">
      <c r="A6169" t="s">
        <v>6926</v>
      </c>
      <c r="B6169">
        <v>20</v>
      </c>
      <c r="C6169">
        <v>4</v>
      </c>
      <c r="D6169">
        <v>2016</v>
      </c>
      <c r="E6169" t="s">
        <v>2037</v>
      </c>
      <c r="F6169" t="s">
        <v>30</v>
      </c>
      <c r="G6169" t="s">
        <v>1845</v>
      </c>
      <c r="H6169" t="s">
        <v>14</v>
      </c>
      <c r="I6169" t="s">
        <v>61</v>
      </c>
      <c r="J6169" t="s">
        <v>394</v>
      </c>
      <c r="K6169" t="s">
        <v>26</v>
      </c>
      <c r="L6169">
        <v>117.456</v>
      </c>
    </row>
    <row r="6170" spans="1:12" x14ac:dyDescent="0.3">
      <c r="A6170" t="s">
        <v>6927</v>
      </c>
      <c r="B6170">
        <v>19</v>
      </c>
      <c r="C6170">
        <v>9</v>
      </c>
      <c r="D6170">
        <v>2016</v>
      </c>
      <c r="E6170" t="s">
        <v>1422</v>
      </c>
      <c r="F6170" t="s">
        <v>12</v>
      </c>
      <c r="G6170" t="s">
        <v>2912</v>
      </c>
      <c r="H6170" t="s">
        <v>23</v>
      </c>
      <c r="I6170" t="s">
        <v>24</v>
      </c>
      <c r="J6170" t="s">
        <v>1409</v>
      </c>
      <c r="K6170" t="s">
        <v>26</v>
      </c>
      <c r="L6170">
        <v>22.96</v>
      </c>
    </row>
    <row r="6171" spans="1:12" x14ac:dyDescent="0.3">
      <c r="A6171" t="s">
        <v>6928</v>
      </c>
      <c r="B6171">
        <v>27</v>
      </c>
      <c r="C6171">
        <v>8</v>
      </c>
      <c r="D6171">
        <v>2015</v>
      </c>
      <c r="E6171" t="s">
        <v>536</v>
      </c>
      <c r="F6171" t="s">
        <v>12</v>
      </c>
      <c r="G6171" t="s">
        <v>2936</v>
      </c>
      <c r="H6171" t="s">
        <v>14</v>
      </c>
      <c r="I6171" t="s">
        <v>15</v>
      </c>
      <c r="J6171" t="s">
        <v>1362</v>
      </c>
      <c r="K6171" t="s">
        <v>26</v>
      </c>
      <c r="L6171">
        <v>13.36</v>
      </c>
    </row>
    <row r="6172" spans="1:12" x14ac:dyDescent="0.3">
      <c r="A6172" t="s">
        <v>6929</v>
      </c>
      <c r="B6172">
        <v>19</v>
      </c>
      <c r="C6172">
        <v>12</v>
      </c>
      <c r="D6172">
        <v>2017</v>
      </c>
      <c r="E6172" t="s">
        <v>2647</v>
      </c>
      <c r="F6172" t="s">
        <v>12</v>
      </c>
      <c r="G6172" t="s">
        <v>6930</v>
      </c>
      <c r="H6172" t="s">
        <v>23</v>
      </c>
      <c r="I6172" t="s">
        <v>90</v>
      </c>
      <c r="J6172" t="s">
        <v>4418</v>
      </c>
      <c r="K6172" t="s">
        <v>26</v>
      </c>
      <c r="L6172">
        <v>34.247999999999998</v>
      </c>
    </row>
    <row r="6173" spans="1:12" x14ac:dyDescent="0.3">
      <c r="A6173" t="s">
        <v>6929</v>
      </c>
      <c r="B6173">
        <v>19</v>
      </c>
      <c r="C6173">
        <v>12</v>
      </c>
      <c r="D6173">
        <v>2017</v>
      </c>
      <c r="E6173" t="s">
        <v>2647</v>
      </c>
      <c r="F6173" t="s">
        <v>12</v>
      </c>
      <c r="G6173" t="s">
        <v>6930</v>
      </c>
      <c r="H6173" t="s">
        <v>23</v>
      </c>
      <c r="I6173" t="s">
        <v>90</v>
      </c>
      <c r="J6173" t="s">
        <v>2440</v>
      </c>
      <c r="K6173" t="s">
        <v>26</v>
      </c>
      <c r="L6173">
        <v>3.52</v>
      </c>
    </row>
    <row r="6174" spans="1:12" x14ac:dyDescent="0.3">
      <c r="A6174" t="s">
        <v>6931</v>
      </c>
      <c r="B6174">
        <v>2</v>
      </c>
      <c r="C6174">
        <v>8</v>
      </c>
      <c r="D6174">
        <v>2015</v>
      </c>
      <c r="E6174" t="s">
        <v>1457</v>
      </c>
      <c r="F6174" t="s">
        <v>30</v>
      </c>
      <c r="G6174" t="s">
        <v>768</v>
      </c>
      <c r="H6174" t="s">
        <v>60</v>
      </c>
      <c r="I6174" t="s">
        <v>61</v>
      </c>
      <c r="J6174" t="s">
        <v>2811</v>
      </c>
      <c r="K6174" t="s">
        <v>26</v>
      </c>
      <c r="L6174">
        <v>26.7</v>
      </c>
    </row>
    <row r="6175" spans="1:12" x14ac:dyDescent="0.3">
      <c r="A6175" t="s">
        <v>6931</v>
      </c>
      <c r="B6175">
        <v>2</v>
      </c>
      <c r="C6175">
        <v>8</v>
      </c>
      <c r="D6175">
        <v>2015</v>
      </c>
      <c r="E6175" t="s">
        <v>1457</v>
      </c>
      <c r="F6175" t="s">
        <v>30</v>
      </c>
      <c r="G6175" t="s">
        <v>768</v>
      </c>
      <c r="H6175" t="s">
        <v>60</v>
      </c>
      <c r="I6175" t="s">
        <v>61</v>
      </c>
      <c r="J6175" t="s">
        <v>5774</v>
      </c>
      <c r="K6175" t="s">
        <v>41</v>
      </c>
      <c r="L6175">
        <v>21.2</v>
      </c>
    </row>
    <row r="6176" spans="1:12" x14ac:dyDescent="0.3">
      <c r="A6176" t="s">
        <v>6931</v>
      </c>
      <c r="B6176">
        <v>2</v>
      </c>
      <c r="C6176">
        <v>8</v>
      </c>
      <c r="D6176">
        <v>2015</v>
      </c>
      <c r="E6176" t="s">
        <v>1457</v>
      </c>
      <c r="F6176" t="s">
        <v>30</v>
      </c>
      <c r="G6176" t="s">
        <v>768</v>
      </c>
      <c r="H6176" t="s">
        <v>60</v>
      </c>
      <c r="I6176" t="s">
        <v>61</v>
      </c>
      <c r="J6176" t="s">
        <v>3252</v>
      </c>
      <c r="K6176" t="s">
        <v>26</v>
      </c>
      <c r="L6176">
        <v>838.38</v>
      </c>
    </row>
    <row r="6177" spans="1:12" x14ac:dyDescent="0.3">
      <c r="A6177" t="s">
        <v>6932</v>
      </c>
      <c r="B6177">
        <v>21</v>
      </c>
      <c r="C6177">
        <v>9</v>
      </c>
      <c r="D6177">
        <v>2016</v>
      </c>
      <c r="E6177" t="s">
        <v>748</v>
      </c>
      <c r="F6177" t="s">
        <v>30</v>
      </c>
      <c r="G6177" t="s">
        <v>4751</v>
      </c>
      <c r="H6177" t="s">
        <v>14</v>
      </c>
      <c r="I6177" t="s">
        <v>15</v>
      </c>
      <c r="J6177" t="s">
        <v>2295</v>
      </c>
      <c r="K6177" t="s">
        <v>17</v>
      </c>
      <c r="L6177">
        <v>1690.04</v>
      </c>
    </row>
    <row r="6178" spans="1:12" x14ac:dyDescent="0.3">
      <c r="A6178" t="s">
        <v>6932</v>
      </c>
      <c r="B6178">
        <v>21</v>
      </c>
      <c r="C6178">
        <v>9</v>
      </c>
      <c r="D6178">
        <v>2016</v>
      </c>
      <c r="E6178" t="s">
        <v>748</v>
      </c>
      <c r="F6178" t="s">
        <v>30</v>
      </c>
      <c r="G6178" t="s">
        <v>4751</v>
      </c>
      <c r="H6178" t="s">
        <v>14</v>
      </c>
      <c r="I6178" t="s">
        <v>15</v>
      </c>
      <c r="J6178" t="s">
        <v>1645</v>
      </c>
      <c r="K6178" t="s">
        <v>26</v>
      </c>
      <c r="L6178">
        <v>85.96</v>
      </c>
    </row>
    <row r="6179" spans="1:12" x14ac:dyDescent="0.3">
      <c r="A6179" t="s">
        <v>6932</v>
      </c>
      <c r="B6179">
        <v>21</v>
      </c>
      <c r="C6179">
        <v>9</v>
      </c>
      <c r="D6179">
        <v>2016</v>
      </c>
      <c r="E6179" t="s">
        <v>748</v>
      </c>
      <c r="F6179" t="s">
        <v>30</v>
      </c>
      <c r="G6179" t="s">
        <v>4751</v>
      </c>
      <c r="H6179" t="s">
        <v>14</v>
      </c>
      <c r="I6179" t="s">
        <v>15</v>
      </c>
      <c r="J6179" t="s">
        <v>6052</v>
      </c>
      <c r="K6179" t="s">
        <v>26</v>
      </c>
      <c r="L6179">
        <v>121.96</v>
      </c>
    </row>
    <row r="6180" spans="1:12" x14ac:dyDescent="0.3">
      <c r="A6180" t="s">
        <v>6932</v>
      </c>
      <c r="B6180">
        <v>21</v>
      </c>
      <c r="C6180">
        <v>9</v>
      </c>
      <c r="D6180">
        <v>2016</v>
      </c>
      <c r="E6180" t="s">
        <v>748</v>
      </c>
      <c r="F6180" t="s">
        <v>30</v>
      </c>
      <c r="G6180" t="s">
        <v>4751</v>
      </c>
      <c r="H6180" t="s">
        <v>14</v>
      </c>
      <c r="I6180" t="s">
        <v>15</v>
      </c>
      <c r="J6180" t="s">
        <v>6933</v>
      </c>
      <c r="K6180" t="s">
        <v>26</v>
      </c>
      <c r="L6180">
        <v>23.92</v>
      </c>
    </row>
    <row r="6181" spans="1:12" x14ac:dyDescent="0.3">
      <c r="A6181" t="s">
        <v>6932</v>
      </c>
      <c r="B6181">
        <v>21</v>
      </c>
      <c r="C6181">
        <v>9</v>
      </c>
      <c r="D6181">
        <v>2016</v>
      </c>
      <c r="E6181" t="s">
        <v>748</v>
      </c>
      <c r="F6181" t="s">
        <v>30</v>
      </c>
      <c r="G6181" t="s">
        <v>4751</v>
      </c>
      <c r="H6181" t="s">
        <v>14</v>
      </c>
      <c r="I6181" t="s">
        <v>15</v>
      </c>
      <c r="J6181" t="s">
        <v>2671</v>
      </c>
      <c r="K6181" t="s">
        <v>26</v>
      </c>
      <c r="L6181">
        <v>63.96</v>
      </c>
    </row>
    <row r="6182" spans="1:12" x14ac:dyDescent="0.3">
      <c r="A6182" t="s">
        <v>6932</v>
      </c>
      <c r="B6182">
        <v>21</v>
      </c>
      <c r="C6182">
        <v>9</v>
      </c>
      <c r="D6182">
        <v>2016</v>
      </c>
      <c r="E6182" t="s">
        <v>748</v>
      </c>
      <c r="F6182" t="s">
        <v>30</v>
      </c>
      <c r="G6182" t="s">
        <v>4751</v>
      </c>
      <c r="H6182" t="s">
        <v>14</v>
      </c>
      <c r="I6182" t="s">
        <v>15</v>
      </c>
      <c r="J6182" t="s">
        <v>4327</v>
      </c>
      <c r="K6182" t="s">
        <v>41</v>
      </c>
      <c r="L6182">
        <v>629.95000000000005</v>
      </c>
    </row>
    <row r="6183" spans="1:12" x14ac:dyDescent="0.3">
      <c r="A6183" t="s">
        <v>6932</v>
      </c>
      <c r="B6183">
        <v>21</v>
      </c>
      <c r="C6183">
        <v>9</v>
      </c>
      <c r="D6183">
        <v>2016</v>
      </c>
      <c r="E6183" t="s">
        <v>748</v>
      </c>
      <c r="F6183" t="s">
        <v>30</v>
      </c>
      <c r="G6183" t="s">
        <v>4751</v>
      </c>
      <c r="H6183" t="s">
        <v>14</v>
      </c>
      <c r="I6183" t="s">
        <v>15</v>
      </c>
      <c r="J6183" t="s">
        <v>1502</v>
      </c>
      <c r="K6183" t="s">
        <v>41</v>
      </c>
      <c r="L6183">
        <v>113.73</v>
      </c>
    </row>
    <row r="6184" spans="1:12" x14ac:dyDescent="0.3">
      <c r="A6184" t="s">
        <v>6932</v>
      </c>
      <c r="B6184">
        <v>21</v>
      </c>
      <c r="C6184">
        <v>9</v>
      </c>
      <c r="D6184">
        <v>2016</v>
      </c>
      <c r="E6184" t="s">
        <v>748</v>
      </c>
      <c r="F6184" t="s">
        <v>30</v>
      </c>
      <c r="G6184" t="s">
        <v>4751</v>
      </c>
      <c r="H6184" t="s">
        <v>14</v>
      </c>
      <c r="I6184" t="s">
        <v>15</v>
      </c>
      <c r="J6184" t="s">
        <v>991</v>
      </c>
      <c r="K6184" t="s">
        <v>26</v>
      </c>
      <c r="L6184">
        <v>14.6</v>
      </c>
    </row>
    <row r="6185" spans="1:12" x14ac:dyDescent="0.3">
      <c r="A6185" t="s">
        <v>6932</v>
      </c>
      <c r="B6185">
        <v>21</v>
      </c>
      <c r="C6185">
        <v>9</v>
      </c>
      <c r="D6185">
        <v>2016</v>
      </c>
      <c r="E6185" t="s">
        <v>748</v>
      </c>
      <c r="F6185" t="s">
        <v>30</v>
      </c>
      <c r="G6185" t="s">
        <v>4751</v>
      </c>
      <c r="H6185" t="s">
        <v>14</v>
      </c>
      <c r="I6185" t="s">
        <v>15</v>
      </c>
      <c r="J6185" t="s">
        <v>68</v>
      </c>
      <c r="K6185" t="s">
        <v>26</v>
      </c>
      <c r="L6185">
        <v>887.84</v>
      </c>
    </row>
    <row r="6186" spans="1:12" x14ac:dyDescent="0.3">
      <c r="A6186" t="s">
        <v>6934</v>
      </c>
      <c r="B6186">
        <v>11</v>
      </c>
      <c r="C6186">
        <v>12</v>
      </c>
      <c r="D6186">
        <v>2017</v>
      </c>
      <c r="E6186" t="s">
        <v>82</v>
      </c>
      <c r="F6186" t="s">
        <v>119</v>
      </c>
      <c r="G6186" t="s">
        <v>3115</v>
      </c>
      <c r="H6186" t="s">
        <v>60</v>
      </c>
      <c r="I6186" t="s">
        <v>24</v>
      </c>
      <c r="J6186" t="s">
        <v>129</v>
      </c>
      <c r="K6186" t="s">
        <v>17</v>
      </c>
      <c r="L6186">
        <v>403.92</v>
      </c>
    </row>
    <row r="6187" spans="1:12" x14ac:dyDescent="0.3">
      <c r="A6187" t="s">
        <v>6935</v>
      </c>
      <c r="B6187">
        <v>7</v>
      </c>
      <c r="C6187">
        <v>8</v>
      </c>
      <c r="D6187">
        <v>2016</v>
      </c>
      <c r="E6187" t="s">
        <v>3185</v>
      </c>
      <c r="F6187" t="s">
        <v>30</v>
      </c>
      <c r="G6187" t="s">
        <v>4034</v>
      </c>
      <c r="H6187" t="s">
        <v>14</v>
      </c>
      <c r="I6187" t="s">
        <v>90</v>
      </c>
      <c r="J6187" t="s">
        <v>2426</v>
      </c>
      <c r="K6187" t="s">
        <v>26</v>
      </c>
      <c r="L6187">
        <v>106.8</v>
      </c>
    </row>
    <row r="6188" spans="1:12" x14ac:dyDescent="0.3">
      <c r="A6188" t="s">
        <v>6936</v>
      </c>
      <c r="B6188">
        <v>15</v>
      </c>
      <c r="C6188">
        <v>11</v>
      </c>
      <c r="D6188">
        <v>2016</v>
      </c>
      <c r="E6188" t="s">
        <v>319</v>
      </c>
      <c r="F6188" t="s">
        <v>119</v>
      </c>
      <c r="G6188" t="s">
        <v>1176</v>
      </c>
      <c r="H6188" t="s">
        <v>23</v>
      </c>
      <c r="I6188" t="s">
        <v>90</v>
      </c>
      <c r="J6188" t="s">
        <v>1117</v>
      </c>
      <c r="K6188" t="s">
        <v>26</v>
      </c>
      <c r="L6188">
        <v>70.95</v>
      </c>
    </row>
    <row r="6189" spans="1:12" x14ac:dyDescent="0.3">
      <c r="A6189" t="s">
        <v>6936</v>
      </c>
      <c r="B6189">
        <v>15</v>
      </c>
      <c r="C6189">
        <v>11</v>
      </c>
      <c r="D6189">
        <v>2016</v>
      </c>
      <c r="E6189" t="s">
        <v>319</v>
      </c>
      <c r="F6189" t="s">
        <v>119</v>
      </c>
      <c r="G6189" t="s">
        <v>1176</v>
      </c>
      <c r="H6189" t="s">
        <v>23</v>
      </c>
      <c r="I6189" t="s">
        <v>90</v>
      </c>
      <c r="J6189" t="s">
        <v>4225</v>
      </c>
      <c r="K6189" t="s">
        <v>26</v>
      </c>
      <c r="L6189">
        <v>34.944000000000003</v>
      </c>
    </row>
    <row r="6190" spans="1:12" x14ac:dyDescent="0.3">
      <c r="A6190" t="s">
        <v>6936</v>
      </c>
      <c r="B6190">
        <v>15</v>
      </c>
      <c r="C6190">
        <v>11</v>
      </c>
      <c r="D6190">
        <v>2016</v>
      </c>
      <c r="E6190" t="s">
        <v>319</v>
      </c>
      <c r="F6190" t="s">
        <v>119</v>
      </c>
      <c r="G6190" t="s">
        <v>1176</v>
      </c>
      <c r="H6190" t="s">
        <v>23</v>
      </c>
      <c r="I6190" t="s">
        <v>90</v>
      </c>
      <c r="J6190" t="s">
        <v>3140</v>
      </c>
      <c r="K6190" t="s">
        <v>26</v>
      </c>
      <c r="L6190">
        <v>119.04</v>
      </c>
    </row>
    <row r="6191" spans="1:12" x14ac:dyDescent="0.3">
      <c r="A6191" t="s">
        <v>6937</v>
      </c>
      <c r="B6191">
        <v>4</v>
      </c>
      <c r="C6191">
        <v>4</v>
      </c>
      <c r="D6191">
        <v>2018</v>
      </c>
      <c r="E6191" t="s">
        <v>4625</v>
      </c>
      <c r="F6191" t="s">
        <v>30</v>
      </c>
      <c r="G6191" t="s">
        <v>3745</v>
      </c>
      <c r="H6191" t="s">
        <v>14</v>
      </c>
      <c r="I6191" t="s">
        <v>61</v>
      </c>
      <c r="J6191" t="s">
        <v>3658</v>
      </c>
      <c r="K6191" t="s">
        <v>41</v>
      </c>
      <c r="L6191">
        <v>383.84</v>
      </c>
    </row>
    <row r="6192" spans="1:12" x14ac:dyDescent="0.3">
      <c r="A6192" t="s">
        <v>6938</v>
      </c>
      <c r="B6192">
        <v>24</v>
      </c>
      <c r="C6192">
        <v>12</v>
      </c>
      <c r="D6192">
        <v>2017</v>
      </c>
      <c r="E6192" t="s">
        <v>2648</v>
      </c>
      <c r="F6192" t="s">
        <v>30</v>
      </c>
      <c r="G6192" t="s">
        <v>2120</v>
      </c>
      <c r="H6192" t="s">
        <v>14</v>
      </c>
      <c r="I6192" t="s">
        <v>90</v>
      </c>
      <c r="J6192" t="s">
        <v>6488</v>
      </c>
      <c r="K6192" t="s">
        <v>17</v>
      </c>
      <c r="L6192">
        <v>799.56</v>
      </c>
    </row>
    <row r="6193" spans="1:12" x14ac:dyDescent="0.3">
      <c r="A6193" t="s">
        <v>6939</v>
      </c>
      <c r="B6193">
        <v>13</v>
      </c>
      <c r="C6193">
        <v>12</v>
      </c>
      <c r="D6193">
        <v>2018</v>
      </c>
      <c r="E6193" t="s">
        <v>719</v>
      </c>
      <c r="F6193" t="s">
        <v>930</v>
      </c>
      <c r="G6193" t="s">
        <v>4006</v>
      </c>
      <c r="H6193" t="s">
        <v>14</v>
      </c>
      <c r="I6193" t="s">
        <v>24</v>
      </c>
      <c r="J6193" t="s">
        <v>1327</v>
      </c>
      <c r="K6193" t="s">
        <v>26</v>
      </c>
      <c r="L6193">
        <v>31.44</v>
      </c>
    </row>
    <row r="6194" spans="1:12" x14ac:dyDescent="0.3">
      <c r="A6194" t="s">
        <v>6940</v>
      </c>
      <c r="B6194">
        <v>22</v>
      </c>
      <c r="C6194">
        <v>12</v>
      </c>
      <c r="D6194">
        <v>2018</v>
      </c>
      <c r="E6194" t="s">
        <v>2271</v>
      </c>
      <c r="F6194" t="s">
        <v>30</v>
      </c>
      <c r="G6194" t="s">
        <v>5787</v>
      </c>
      <c r="H6194" t="s">
        <v>14</v>
      </c>
      <c r="I6194" t="s">
        <v>61</v>
      </c>
      <c r="J6194" t="s">
        <v>2083</v>
      </c>
      <c r="K6194" t="s">
        <v>26</v>
      </c>
      <c r="L6194">
        <v>25.92</v>
      </c>
    </row>
    <row r="6195" spans="1:12" x14ac:dyDescent="0.3">
      <c r="A6195" t="s">
        <v>6940</v>
      </c>
      <c r="B6195">
        <v>22</v>
      </c>
      <c r="C6195">
        <v>12</v>
      </c>
      <c r="D6195">
        <v>2018</v>
      </c>
      <c r="E6195" t="s">
        <v>2271</v>
      </c>
      <c r="F6195" t="s">
        <v>30</v>
      </c>
      <c r="G6195" t="s">
        <v>5787</v>
      </c>
      <c r="H6195" t="s">
        <v>14</v>
      </c>
      <c r="I6195" t="s">
        <v>61</v>
      </c>
      <c r="J6195" t="s">
        <v>2521</v>
      </c>
      <c r="K6195" t="s">
        <v>26</v>
      </c>
      <c r="L6195">
        <v>6.33</v>
      </c>
    </row>
    <row r="6196" spans="1:12" x14ac:dyDescent="0.3">
      <c r="A6196" t="s">
        <v>6940</v>
      </c>
      <c r="B6196">
        <v>22</v>
      </c>
      <c r="C6196">
        <v>12</v>
      </c>
      <c r="D6196">
        <v>2018</v>
      </c>
      <c r="E6196" t="s">
        <v>2271</v>
      </c>
      <c r="F6196" t="s">
        <v>30</v>
      </c>
      <c r="G6196" t="s">
        <v>5787</v>
      </c>
      <c r="H6196" t="s">
        <v>14</v>
      </c>
      <c r="I6196" t="s">
        <v>61</v>
      </c>
      <c r="J6196" t="s">
        <v>1851</v>
      </c>
      <c r="K6196" t="s">
        <v>26</v>
      </c>
      <c r="L6196">
        <v>75.88</v>
      </c>
    </row>
    <row r="6197" spans="1:12" x14ac:dyDescent="0.3">
      <c r="A6197" t="s">
        <v>6941</v>
      </c>
      <c r="B6197">
        <v>21</v>
      </c>
      <c r="C6197">
        <v>10</v>
      </c>
      <c r="D6197">
        <v>2018</v>
      </c>
      <c r="E6197" t="s">
        <v>5415</v>
      </c>
      <c r="F6197" t="s">
        <v>30</v>
      </c>
      <c r="G6197" t="s">
        <v>2384</v>
      </c>
      <c r="H6197" t="s">
        <v>14</v>
      </c>
      <c r="I6197" t="s">
        <v>90</v>
      </c>
      <c r="J6197" t="s">
        <v>2639</v>
      </c>
      <c r="K6197" t="s">
        <v>41</v>
      </c>
      <c r="L6197">
        <v>329.988</v>
      </c>
    </row>
    <row r="6198" spans="1:12" x14ac:dyDescent="0.3">
      <c r="A6198" t="s">
        <v>6941</v>
      </c>
      <c r="B6198">
        <v>21</v>
      </c>
      <c r="C6198">
        <v>10</v>
      </c>
      <c r="D6198">
        <v>2018</v>
      </c>
      <c r="E6198" t="s">
        <v>5415</v>
      </c>
      <c r="F6198" t="s">
        <v>30</v>
      </c>
      <c r="G6198" t="s">
        <v>2384</v>
      </c>
      <c r="H6198" t="s">
        <v>14</v>
      </c>
      <c r="I6198" t="s">
        <v>90</v>
      </c>
      <c r="J6198" t="s">
        <v>3237</v>
      </c>
      <c r="K6198" t="s">
        <v>26</v>
      </c>
      <c r="L6198">
        <v>71.376000000000005</v>
      </c>
    </row>
    <row r="6199" spans="1:12" x14ac:dyDescent="0.3">
      <c r="A6199" t="s">
        <v>6942</v>
      </c>
      <c r="B6199">
        <v>13</v>
      </c>
      <c r="C6199">
        <v>11</v>
      </c>
      <c r="D6199">
        <v>2016</v>
      </c>
      <c r="E6199" t="s">
        <v>319</v>
      </c>
      <c r="F6199" t="s">
        <v>30</v>
      </c>
      <c r="G6199" t="s">
        <v>960</v>
      </c>
      <c r="H6199" t="s">
        <v>14</v>
      </c>
      <c r="I6199" t="s">
        <v>61</v>
      </c>
      <c r="J6199" t="s">
        <v>4234</v>
      </c>
      <c r="K6199" t="s">
        <v>26</v>
      </c>
      <c r="L6199">
        <v>63.77</v>
      </c>
    </row>
    <row r="6200" spans="1:12" x14ac:dyDescent="0.3">
      <c r="A6200" t="s">
        <v>6942</v>
      </c>
      <c r="B6200">
        <v>13</v>
      </c>
      <c r="C6200">
        <v>11</v>
      </c>
      <c r="D6200">
        <v>2016</v>
      </c>
      <c r="E6200" t="s">
        <v>319</v>
      </c>
      <c r="F6200" t="s">
        <v>30</v>
      </c>
      <c r="G6200" t="s">
        <v>960</v>
      </c>
      <c r="H6200" t="s">
        <v>14</v>
      </c>
      <c r="I6200" t="s">
        <v>61</v>
      </c>
      <c r="J6200" t="s">
        <v>3882</v>
      </c>
      <c r="K6200" t="s">
        <v>41</v>
      </c>
      <c r="L6200">
        <v>50.97</v>
      </c>
    </row>
    <row r="6201" spans="1:12" x14ac:dyDescent="0.3">
      <c r="A6201" t="s">
        <v>6942</v>
      </c>
      <c r="B6201">
        <v>13</v>
      </c>
      <c r="C6201">
        <v>11</v>
      </c>
      <c r="D6201">
        <v>2016</v>
      </c>
      <c r="E6201" t="s">
        <v>319</v>
      </c>
      <c r="F6201" t="s">
        <v>30</v>
      </c>
      <c r="G6201" t="s">
        <v>960</v>
      </c>
      <c r="H6201" t="s">
        <v>14</v>
      </c>
      <c r="I6201" t="s">
        <v>61</v>
      </c>
      <c r="J6201" t="s">
        <v>2012</v>
      </c>
      <c r="K6201" t="s">
        <v>26</v>
      </c>
      <c r="L6201">
        <v>96.08</v>
      </c>
    </row>
    <row r="6202" spans="1:12" x14ac:dyDescent="0.3">
      <c r="A6202" t="s">
        <v>6943</v>
      </c>
      <c r="B6202">
        <v>16</v>
      </c>
      <c r="C6202">
        <v>4</v>
      </c>
      <c r="D6202">
        <v>2016</v>
      </c>
      <c r="E6202" t="s">
        <v>4055</v>
      </c>
      <c r="F6202" t="s">
        <v>30</v>
      </c>
      <c r="G6202" t="s">
        <v>6588</v>
      </c>
      <c r="H6202" t="s">
        <v>14</v>
      </c>
      <c r="I6202" t="s">
        <v>61</v>
      </c>
      <c r="J6202" t="s">
        <v>3262</v>
      </c>
      <c r="K6202" t="s">
        <v>41</v>
      </c>
      <c r="L6202">
        <v>1439.9680000000001</v>
      </c>
    </row>
    <row r="6203" spans="1:12" x14ac:dyDescent="0.3">
      <c r="A6203" t="s">
        <v>6943</v>
      </c>
      <c r="B6203">
        <v>16</v>
      </c>
      <c r="C6203">
        <v>4</v>
      </c>
      <c r="D6203">
        <v>2016</v>
      </c>
      <c r="E6203" t="s">
        <v>4055</v>
      </c>
      <c r="F6203" t="s">
        <v>30</v>
      </c>
      <c r="G6203" t="s">
        <v>6588</v>
      </c>
      <c r="H6203" t="s">
        <v>14</v>
      </c>
      <c r="I6203" t="s">
        <v>61</v>
      </c>
      <c r="J6203" t="s">
        <v>6074</v>
      </c>
      <c r="K6203" t="s">
        <v>41</v>
      </c>
      <c r="L6203">
        <v>43.56</v>
      </c>
    </row>
    <row r="6204" spans="1:12" x14ac:dyDescent="0.3">
      <c r="A6204" t="s">
        <v>6944</v>
      </c>
      <c r="B6204">
        <v>16</v>
      </c>
      <c r="C6204">
        <v>12</v>
      </c>
      <c r="D6204">
        <v>2017</v>
      </c>
      <c r="E6204" t="s">
        <v>2718</v>
      </c>
      <c r="F6204" t="s">
        <v>30</v>
      </c>
      <c r="G6204" t="s">
        <v>67</v>
      </c>
      <c r="H6204" t="s">
        <v>14</v>
      </c>
      <c r="I6204" t="s">
        <v>24</v>
      </c>
      <c r="J6204" t="s">
        <v>2635</v>
      </c>
      <c r="K6204" t="s">
        <v>17</v>
      </c>
      <c r="L6204">
        <v>563.91999999999996</v>
      </c>
    </row>
    <row r="6205" spans="1:12" x14ac:dyDescent="0.3">
      <c r="A6205" t="s">
        <v>6945</v>
      </c>
      <c r="B6205">
        <v>21</v>
      </c>
      <c r="C6205">
        <v>10</v>
      </c>
      <c r="D6205">
        <v>2017</v>
      </c>
      <c r="E6205" t="s">
        <v>1191</v>
      </c>
      <c r="F6205" t="s">
        <v>30</v>
      </c>
      <c r="G6205" t="s">
        <v>4068</v>
      </c>
      <c r="H6205" t="s">
        <v>14</v>
      </c>
      <c r="I6205" t="s">
        <v>90</v>
      </c>
      <c r="J6205" t="s">
        <v>6005</v>
      </c>
      <c r="K6205" t="s">
        <v>41</v>
      </c>
      <c r="L6205">
        <v>235.15199999999999</v>
      </c>
    </row>
    <row r="6206" spans="1:12" x14ac:dyDescent="0.3">
      <c r="A6206" t="s">
        <v>6946</v>
      </c>
      <c r="B6206">
        <v>1</v>
      </c>
      <c r="C6206">
        <v>12</v>
      </c>
      <c r="D6206">
        <v>2018</v>
      </c>
      <c r="E6206" t="s">
        <v>688</v>
      </c>
      <c r="F6206" t="s">
        <v>119</v>
      </c>
      <c r="G6206" t="s">
        <v>2368</v>
      </c>
      <c r="H6206" t="s">
        <v>60</v>
      </c>
      <c r="I6206" t="s">
        <v>90</v>
      </c>
      <c r="J6206" t="s">
        <v>2257</v>
      </c>
      <c r="K6206" t="s">
        <v>17</v>
      </c>
      <c r="L6206">
        <v>7.7119999999999997</v>
      </c>
    </row>
    <row r="6207" spans="1:12" x14ac:dyDescent="0.3">
      <c r="A6207" t="s">
        <v>6947</v>
      </c>
      <c r="B6207">
        <v>20</v>
      </c>
      <c r="C6207">
        <v>10</v>
      </c>
      <c r="D6207">
        <v>2017</v>
      </c>
      <c r="E6207" t="s">
        <v>2029</v>
      </c>
      <c r="F6207" t="s">
        <v>12</v>
      </c>
      <c r="G6207" t="s">
        <v>1978</v>
      </c>
      <c r="H6207" t="s">
        <v>14</v>
      </c>
      <c r="I6207" t="s">
        <v>61</v>
      </c>
      <c r="J6207" t="s">
        <v>4234</v>
      </c>
      <c r="K6207" t="s">
        <v>26</v>
      </c>
      <c r="L6207">
        <v>51.015999999999998</v>
      </c>
    </row>
    <row r="6208" spans="1:12" x14ac:dyDescent="0.3">
      <c r="A6208" t="s">
        <v>6947</v>
      </c>
      <c r="B6208">
        <v>20</v>
      </c>
      <c r="C6208">
        <v>10</v>
      </c>
      <c r="D6208">
        <v>2017</v>
      </c>
      <c r="E6208" t="s">
        <v>2029</v>
      </c>
      <c r="F6208" t="s">
        <v>12</v>
      </c>
      <c r="G6208" t="s">
        <v>1978</v>
      </c>
      <c r="H6208" t="s">
        <v>14</v>
      </c>
      <c r="I6208" t="s">
        <v>61</v>
      </c>
      <c r="J6208" t="s">
        <v>1568</v>
      </c>
      <c r="K6208" t="s">
        <v>26</v>
      </c>
      <c r="L6208">
        <v>25.248000000000001</v>
      </c>
    </row>
    <row r="6209" spans="1:12" x14ac:dyDescent="0.3">
      <c r="A6209" t="s">
        <v>6947</v>
      </c>
      <c r="B6209">
        <v>20</v>
      </c>
      <c r="C6209">
        <v>10</v>
      </c>
      <c r="D6209">
        <v>2017</v>
      </c>
      <c r="E6209" t="s">
        <v>2029</v>
      </c>
      <c r="F6209" t="s">
        <v>12</v>
      </c>
      <c r="G6209" t="s">
        <v>1978</v>
      </c>
      <c r="H6209" t="s">
        <v>14</v>
      </c>
      <c r="I6209" t="s">
        <v>61</v>
      </c>
      <c r="J6209" t="s">
        <v>1119</v>
      </c>
      <c r="K6209" t="s">
        <v>17</v>
      </c>
      <c r="L6209">
        <v>56.686</v>
      </c>
    </row>
    <row r="6210" spans="1:12" x14ac:dyDescent="0.3">
      <c r="A6210" t="s">
        <v>6948</v>
      </c>
      <c r="B6210">
        <v>29</v>
      </c>
      <c r="C6210">
        <v>9</v>
      </c>
      <c r="D6210">
        <v>2018</v>
      </c>
      <c r="E6210" t="s">
        <v>3609</v>
      </c>
      <c r="F6210" t="s">
        <v>30</v>
      </c>
      <c r="G6210" t="s">
        <v>3570</v>
      </c>
      <c r="H6210" t="s">
        <v>23</v>
      </c>
      <c r="I6210" t="s">
        <v>90</v>
      </c>
      <c r="J6210" t="s">
        <v>2671</v>
      </c>
      <c r="K6210" t="s">
        <v>26</v>
      </c>
      <c r="L6210">
        <v>51.167999999999999</v>
      </c>
    </row>
    <row r="6211" spans="1:12" x14ac:dyDescent="0.3">
      <c r="A6211" t="s">
        <v>6949</v>
      </c>
      <c r="B6211">
        <v>18</v>
      </c>
      <c r="C6211">
        <v>8</v>
      </c>
      <c r="D6211">
        <v>2018</v>
      </c>
      <c r="E6211" t="s">
        <v>2010</v>
      </c>
      <c r="F6211" t="s">
        <v>30</v>
      </c>
      <c r="G6211" t="s">
        <v>2873</v>
      </c>
      <c r="H6211" t="s">
        <v>23</v>
      </c>
      <c r="I6211" t="s">
        <v>24</v>
      </c>
      <c r="J6211" t="s">
        <v>2250</v>
      </c>
      <c r="K6211" t="s">
        <v>26</v>
      </c>
      <c r="L6211">
        <v>2793.5279999999998</v>
      </c>
    </row>
    <row r="6212" spans="1:12" x14ac:dyDescent="0.3">
      <c r="A6212" t="s">
        <v>6949</v>
      </c>
      <c r="B6212">
        <v>18</v>
      </c>
      <c r="C6212">
        <v>8</v>
      </c>
      <c r="D6212">
        <v>2018</v>
      </c>
      <c r="E6212" t="s">
        <v>2010</v>
      </c>
      <c r="F6212" t="s">
        <v>30</v>
      </c>
      <c r="G6212" t="s">
        <v>2873</v>
      </c>
      <c r="H6212" t="s">
        <v>23</v>
      </c>
      <c r="I6212" t="s">
        <v>24</v>
      </c>
      <c r="J6212" t="s">
        <v>1097</v>
      </c>
      <c r="K6212" t="s">
        <v>26</v>
      </c>
      <c r="L6212">
        <v>1000.02</v>
      </c>
    </row>
    <row r="6213" spans="1:12" x14ac:dyDescent="0.3">
      <c r="A6213" t="s">
        <v>6949</v>
      </c>
      <c r="B6213">
        <v>18</v>
      </c>
      <c r="C6213">
        <v>8</v>
      </c>
      <c r="D6213">
        <v>2018</v>
      </c>
      <c r="E6213" t="s">
        <v>2010</v>
      </c>
      <c r="F6213" t="s">
        <v>30</v>
      </c>
      <c r="G6213" t="s">
        <v>2873</v>
      </c>
      <c r="H6213" t="s">
        <v>23</v>
      </c>
      <c r="I6213" t="s">
        <v>24</v>
      </c>
      <c r="J6213" t="s">
        <v>1429</v>
      </c>
      <c r="K6213" t="s">
        <v>17</v>
      </c>
      <c r="L6213">
        <v>65.94</v>
      </c>
    </row>
    <row r="6214" spans="1:12" x14ac:dyDescent="0.3">
      <c r="A6214" t="s">
        <v>6950</v>
      </c>
      <c r="B6214">
        <v>12</v>
      </c>
      <c r="C6214">
        <v>11</v>
      </c>
      <c r="D6214">
        <v>2018</v>
      </c>
      <c r="E6214" t="s">
        <v>255</v>
      </c>
      <c r="F6214" t="s">
        <v>12</v>
      </c>
      <c r="G6214" t="s">
        <v>572</v>
      </c>
      <c r="H6214" t="s">
        <v>14</v>
      </c>
      <c r="I6214" t="s">
        <v>24</v>
      </c>
      <c r="J6214" t="s">
        <v>2450</v>
      </c>
      <c r="K6214" t="s">
        <v>26</v>
      </c>
      <c r="L6214">
        <v>18.239999999999998</v>
      </c>
    </row>
    <row r="6215" spans="1:12" x14ac:dyDescent="0.3">
      <c r="A6215" t="s">
        <v>6950</v>
      </c>
      <c r="B6215">
        <v>12</v>
      </c>
      <c r="C6215">
        <v>11</v>
      </c>
      <c r="D6215">
        <v>2018</v>
      </c>
      <c r="E6215" t="s">
        <v>255</v>
      </c>
      <c r="F6215" t="s">
        <v>12</v>
      </c>
      <c r="G6215" t="s">
        <v>572</v>
      </c>
      <c r="H6215" t="s">
        <v>14</v>
      </c>
      <c r="I6215" t="s">
        <v>24</v>
      </c>
      <c r="J6215" t="s">
        <v>1460</v>
      </c>
      <c r="K6215" t="s">
        <v>26</v>
      </c>
      <c r="L6215">
        <v>76.12</v>
      </c>
    </row>
    <row r="6216" spans="1:12" x14ac:dyDescent="0.3">
      <c r="A6216" t="s">
        <v>6951</v>
      </c>
      <c r="B6216">
        <v>11</v>
      </c>
      <c r="C6216">
        <v>10</v>
      </c>
      <c r="D6216">
        <v>2015</v>
      </c>
      <c r="E6216" t="s">
        <v>1882</v>
      </c>
      <c r="F6216" t="s">
        <v>30</v>
      </c>
      <c r="G6216" t="s">
        <v>1473</v>
      </c>
      <c r="H6216" t="s">
        <v>14</v>
      </c>
      <c r="I6216" t="s">
        <v>24</v>
      </c>
      <c r="J6216" t="s">
        <v>1683</v>
      </c>
      <c r="K6216" t="s">
        <v>26</v>
      </c>
      <c r="L6216">
        <v>7.64</v>
      </c>
    </row>
    <row r="6217" spans="1:12" x14ac:dyDescent="0.3">
      <c r="A6217" t="s">
        <v>6952</v>
      </c>
      <c r="B6217">
        <v>28</v>
      </c>
      <c r="C6217">
        <v>11</v>
      </c>
      <c r="D6217">
        <v>2016</v>
      </c>
      <c r="E6217" t="s">
        <v>980</v>
      </c>
      <c r="F6217" t="s">
        <v>30</v>
      </c>
      <c r="G6217" t="s">
        <v>2963</v>
      </c>
      <c r="H6217" t="s">
        <v>23</v>
      </c>
      <c r="I6217" t="s">
        <v>90</v>
      </c>
      <c r="J6217" t="s">
        <v>623</v>
      </c>
      <c r="K6217" t="s">
        <v>17</v>
      </c>
      <c r="L6217">
        <v>68.16</v>
      </c>
    </row>
    <row r="6218" spans="1:12" x14ac:dyDescent="0.3">
      <c r="A6218" t="s">
        <v>6952</v>
      </c>
      <c r="B6218">
        <v>28</v>
      </c>
      <c r="C6218">
        <v>11</v>
      </c>
      <c r="D6218">
        <v>2016</v>
      </c>
      <c r="E6218" t="s">
        <v>980</v>
      </c>
      <c r="F6218" t="s">
        <v>30</v>
      </c>
      <c r="G6218" t="s">
        <v>2963</v>
      </c>
      <c r="H6218" t="s">
        <v>23</v>
      </c>
      <c r="I6218" t="s">
        <v>90</v>
      </c>
      <c r="J6218" t="s">
        <v>2468</v>
      </c>
      <c r="K6218" t="s">
        <v>26</v>
      </c>
      <c r="L6218">
        <v>62.24</v>
      </c>
    </row>
    <row r="6219" spans="1:12" x14ac:dyDescent="0.3">
      <c r="A6219" t="s">
        <v>6953</v>
      </c>
      <c r="B6219">
        <v>27</v>
      </c>
      <c r="C6219">
        <v>7</v>
      </c>
      <c r="D6219">
        <v>2016</v>
      </c>
      <c r="E6219" t="s">
        <v>5760</v>
      </c>
      <c r="F6219" t="s">
        <v>30</v>
      </c>
      <c r="G6219" t="s">
        <v>1909</v>
      </c>
      <c r="H6219" t="s">
        <v>14</v>
      </c>
      <c r="I6219" t="s">
        <v>15</v>
      </c>
      <c r="J6219" t="s">
        <v>3472</v>
      </c>
      <c r="K6219" t="s">
        <v>41</v>
      </c>
      <c r="L6219">
        <v>29.97</v>
      </c>
    </row>
    <row r="6220" spans="1:12" x14ac:dyDescent="0.3">
      <c r="A6220" t="s">
        <v>6954</v>
      </c>
      <c r="B6220">
        <v>20</v>
      </c>
      <c r="C6220">
        <v>10</v>
      </c>
      <c r="D6220">
        <v>2017</v>
      </c>
      <c r="E6220" t="s">
        <v>5159</v>
      </c>
      <c r="F6220" t="s">
        <v>30</v>
      </c>
      <c r="G6220" t="s">
        <v>3727</v>
      </c>
      <c r="H6220" t="s">
        <v>14</v>
      </c>
      <c r="I6220" t="s">
        <v>61</v>
      </c>
      <c r="J6220" t="s">
        <v>3053</v>
      </c>
      <c r="K6220" t="s">
        <v>41</v>
      </c>
      <c r="L6220">
        <v>125.7</v>
      </c>
    </row>
    <row r="6221" spans="1:12" x14ac:dyDescent="0.3">
      <c r="A6221" t="s">
        <v>6954</v>
      </c>
      <c r="B6221">
        <v>20</v>
      </c>
      <c r="C6221">
        <v>10</v>
      </c>
      <c r="D6221">
        <v>2017</v>
      </c>
      <c r="E6221" t="s">
        <v>5159</v>
      </c>
      <c r="F6221" t="s">
        <v>30</v>
      </c>
      <c r="G6221" t="s">
        <v>3727</v>
      </c>
      <c r="H6221" t="s">
        <v>14</v>
      </c>
      <c r="I6221" t="s">
        <v>61</v>
      </c>
      <c r="J6221" t="s">
        <v>1920</v>
      </c>
      <c r="K6221" t="s">
        <v>41</v>
      </c>
      <c r="L6221">
        <v>191.98</v>
      </c>
    </row>
    <row r="6222" spans="1:12" x14ac:dyDescent="0.3">
      <c r="A6222" t="s">
        <v>6954</v>
      </c>
      <c r="B6222">
        <v>20</v>
      </c>
      <c r="C6222">
        <v>10</v>
      </c>
      <c r="D6222">
        <v>2017</v>
      </c>
      <c r="E6222" t="s">
        <v>5159</v>
      </c>
      <c r="F6222" t="s">
        <v>30</v>
      </c>
      <c r="G6222" t="s">
        <v>3727</v>
      </c>
      <c r="H6222" t="s">
        <v>14</v>
      </c>
      <c r="I6222" t="s">
        <v>61</v>
      </c>
      <c r="J6222" t="s">
        <v>1094</v>
      </c>
      <c r="K6222" t="s">
        <v>26</v>
      </c>
      <c r="L6222">
        <v>20.86</v>
      </c>
    </row>
    <row r="6223" spans="1:12" x14ac:dyDescent="0.3">
      <c r="A6223" t="s">
        <v>6955</v>
      </c>
      <c r="B6223">
        <v>14</v>
      </c>
      <c r="C6223">
        <v>9</v>
      </c>
      <c r="D6223">
        <v>2018</v>
      </c>
      <c r="E6223" t="s">
        <v>411</v>
      </c>
      <c r="F6223" t="s">
        <v>12</v>
      </c>
      <c r="G6223" t="s">
        <v>4787</v>
      </c>
      <c r="H6223" t="s">
        <v>14</v>
      </c>
      <c r="I6223" t="s">
        <v>24</v>
      </c>
      <c r="J6223" t="s">
        <v>2688</v>
      </c>
      <c r="K6223" t="s">
        <v>26</v>
      </c>
      <c r="L6223">
        <v>56.7</v>
      </c>
    </row>
    <row r="6224" spans="1:12" x14ac:dyDescent="0.3">
      <c r="A6224" t="s">
        <v>6956</v>
      </c>
      <c r="B6224">
        <v>23</v>
      </c>
      <c r="C6224">
        <v>12</v>
      </c>
      <c r="D6224">
        <v>2018</v>
      </c>
      <c r="E6224" t="s">
        <v>418</v>
      </c>
      <c r="F6224" t="s">
        <v>30</v>
      </c>
      <c r="G6224" t="s">
        <v>1338</v>
      </c>
      <c r="H6224" t="s">
        <v>14</v>
      </c>
      <c r="I6224" t="s">
        <v>15</v>
      </c>
      <c r="J6224" t="s">
        <v>623</v>
      </c>
      <c r="K6224" t="s">
        <v>17</v>
      </c>
      <c r="L6224">
        <v>72.703999999999994</v>
      </c>
    </row>
    <row r="6225" spans="1:12" x14ac:dyDescent="0.3">
      <c r="A6225" t="s">
        <v>6956</v>
      </c>
      <c r="B6225">
        <v>23</v>
      </c>
      <c r="C6225">
        <v>12</v>
      </c>
      <c r="D6225">
        <v>2018</v>
      </c>
      <c r="E6225" t="s">
        <v>418</v>
      </c>
      <c r="F6225" t="s">
        <v>30</v>
      </c>
      <c r="G6225" t="s">
        <v>1338</v>
      </c>
      <c r="H6225" t="s">
        <v>14</v>
      </c>
      <c r="I6225" t="s">
        <v>15</v>
      </c>
      <c r="J6225" t="s">
        <v>2663</v>
      </c>
      <c r="K6225" t="s">
        <v>26</v>
      </c>
      <c r="L6225">
        <v>12.263999999999999</v>
      </c>
    </row>
    <row r="6226" spans="1:12" x14ac:dyDescent="0.3">
      <c r="A6226" t="s">
        <v>6956</v>
      </c>
      <c r="B6226">
        <v>23</v>
      </c>
      <c r="C6226">
        <v>12</v>
      </c>
      <c r="D6226">
        <v>2018</v>
      </c>
      <c r="E6226" t="s">
        <v>418</v>
      </c>
      <c r="F6226" t="s">
        <v>30</v>
      </c>
      <c r="G6226" t="s">
        <v>1338</v>
      </c>
      <c r="H6226" t="s">
        <v>14</v>
      </c>
      <c r="I6226" t="s">
        <v>15</v>
      </c>
      <c r="J6226" t="s">
        <v>226</v>
      </c>
      <c r="K6226" t="s">
        <v>26</v>
      </c>
      <c r="L6226">
        <v>218.352</v>
      </c>
    </row>
    <row r="6227" spans="1:12" x14ac:dyDescent="0.3">
      <c r="A6227" t="s">
        <v>6957</v>
      </c>
      <c r="B6227">
        <v>5</v>
      </c>
      <c r="C6227">
        <v>10</v>
      </c>
      <c r="D6227">
        <v>2016</v>
      </c>
      <c r="E6227" t="s">
        <v>1534</v>
      </c>
      <c r="F6227" t="s">
        <v>30</v>
      </c>
      <c r="G6227" t="s">
        <v>1401</v>
      </c>
      <c r="H6227" t="s">
        <v>14</v>
      </c>
      <c r="I6227" t="s">
        <v>24</v>
      </c>
      <c r="J6227" t="s">
        <v>4857</v>
      </c>
      <c r="K6227" t="s">
        <v>17</v>
      </c>
      <c r="L6227">
        <v>66.293999999999997</v>
      </c>
    </row>
    <row r="6228" spans="1:12" x14ac:dyDescent="0.3">
      <c r="A6228" t="s">
        <v>6957</v>
      </c>
      <c r="B6228">
        <v>5</v>
      </c>
      <c r="C6228">
        <v>10</v>
      </c>
      <c r="D6228">
        <v>2016</v>
      </c>
      <c r="E6228" t="s">
        <v>1534</v>
      </c>
      <c r="F6228" t="s">
        <v>30</v>
      </c>
      <c r="G6228" t="s">
        <v>1401</v>
      </c>
      <c r="H6228" t="s">
        <v>14</v>
      </c>
      <c r="I6228" t="s">
        <v>24</v>
      </c>
      <c r="J6228" t="s">
        <v>4715</v>
      </c>
      <c r="K6228" t="s">
        <v>17</v>
      </c>
      <c r="L6228">
        <v>291.16800000000001</v>
      </c>
    </row>
    <row r="6229" spans="1:12" x14ac:dyDescent="0.3">
      <c r="A6229" t="s">
        <v>6958</v>
      </c>
      <c r="B6229">
        <v>2</v>
      </c>
      <c r="C6229">
        <v>11</v>
      </c>
      <c r="D6229">
        <v>2015</v>
      </c>
      <c r="E6229" t="s">
        <v>1876</v>
      </c>
      <c r="F6229" t="s">
        <v>30</v>
      </c>
      <c r="G6229" t="s">
        <v>850</v>
      </c>
      <c r="H6229" t="s">
        <v>14</v>
      </c>
      <c r="I6229" t="s">
        <v>61</v>
      </c>
      <c r="J6229" t="s">
        <v>1985</v>
      </c>
      <c r="K6229" t="s">
        <v>41</v>
      </c>
      <c r="L6229">
        <v>88.775999999999996</v>
      </c>
    </row>
    <row r="6230" spans="1:12" x14ac:dyDescent="0.3">
      <c r="A6230" t="s">
        <v>6959</v>
      </c>
      <c r="B6230">
        <v>22</v>
      </c>
      <c r="C6230">
        <v>1</v>
      </c>
      <c r="D6230">
        <v>2017</v>
      </c>
      <c r="E6230" t="s">
        <v>5767</v>
      </c>
      <c r="F6230" t="s">
        <v>30</v>
      </c>
      <c r="G6230" t="s">
        <v>2568</v>
      </c>
      <c r="H6230" t="s">
        <v>60</v>
      </c>
      <c r="I6230" t="s">
        <v>90</v>
      </c>
      <c r="J6230" t="s">
        <v>135</v>
      </c>
      <c r="K6230" t="s">
        <v>41</v>
      </c>
      <c r="L6230">
        <v>110.376</v>
      </c>
    </row>
    <row r="6231" spans="1:12" x14ac:dyDescent="0.3">
      <c r="A6231" t="s">
        <v>6959</v>
      </c>
      <c r="B6231">
        <v>22</v>
      </c>
      <c r="C6231">
        <v>1</v>
      </c>
      <c r="D6231">
        <v>2017</v>
      </c>
      <c r="E6231" t="s">
        <v>5767</v>
      </c>
      <c r="F6231" t="s">
        <v>30</v>
      </c>
      <c r="G6231" t="s">
        <v>2568</v>
      </c>
      <c r="H6231" t="s">
        <v>60</v>
      </c>
      <c r="I6231" t="s">
        <v>90</v>
      </c>
      <c r="J6231" t="s">
        <v>150</v>
      </c>
      <c r="K6231" t="s">
        <v>41</v>
      </c>
      <c r="L6231">
        <v>55.176000000000002</v>
      </c>
    </row>
    <row r="6232" spans="1:12" x14ac:dyDescent="0.3">
      <c r="A6232" t="s">
        <v>6960</v>
      </c>
      <c r="B6232">
        <v>11</v>
      </c>
      <c r="C6232">
        <v>7</v>
      </c>
      <c r="D6232">
        <v>2018</v>
      </c>
      <c r="E6232" t="s">
        <v>4215</v>
      </c>
      <c r="F6232" t="s">
        <v>30</v>
      </c>
      <c r="G6232" t="s">
        <v>3254</v>
      </c>
      <c r="H6232" t="s">
        <v>14</v>
      </c>
      <c r="I6232" t="s">
        <v>61</v>
      </c>
      <c r="J6232" t="s">
        <v>2294</v>
      </c>
      <c r="K6232" t="s">
        <v>26</v>
      </c>
      <c r="L6232">
        <v>30.32</v>
      </c>
    </row>
    <row r="6233" spans="1:12" x14ac:dyDescent="0.3">
      <c r="A6233" t="s">
        <v>6961</v>
      </c>
      <c r="B6233">
        <v>11</v>
      </c>
      <c r="C6233">
        <v>9</v>
      </c>
      <c r="D6233">
        <v>2018</v>
      </c>
      <c r="E6233" t="s">
        <v>1316</v>
      </c>
      <c r="F6233" t="s">
        <v>930</v>
      </c>
      <c r="G6233" t="s">
        <v>1415</v>
      </c>
      <c r="H6233" t="s">
        <v>14</v>
      </c>
      <c r="I6233" t="s">
        <v>24</v>
      </c>
      <c r="J6233" t="s">
        <v>1839</v>
      </c>
      <c r="K6233" t="s">
        <v>17</v>
      </c>
      <c r="L6233">
        <v>177.56800000000001</v>
      </c>
    </row>
    <row r="6234" spans="1:12" x14ac:dyDescent="0.3">
      <c r="A6234" t="s">
        <v>6961</v>
      </c>
      <c r="B6234">
        <v>11</v>
      </c>
      <c r="C6234">
        <v>9</v>
      </c>
      <c r="D6234">
        <v>2018</v>
      </c>
      <c r="E6234" t="s">
        <v>1316</v>
      </c>
      <c r="F6234" t="s">
        <v>930</v>
      </c>
      <c r="G6234" t="s">
        <v>1415</v>
      </c>
      <c r="H6234" t="s">
        <v>14</v>
      </c>
      <c r="I6234" t="s">
        <v>24</v>
      </c>
      <c r="J6234" t="s">
        <v>1450</v>
      </c>
      <c r="K6234" t="s">
        <v>26</v>
      </c>
      <c r="L6234">
        <v>19.440000000000001</v>
      </c>
    </row>
    <row r="6235" spans="1:12" x14ac:dyDescent="0.3">
      <c r="A6235" t="s">
        <v>6961</v>
      </c>
      <c r="B6235">
        <v>11</v>
      </c>
      <c r="C6235">
        <v>9</v>
      </c>
      <c r="D6235">
        <v>2018</v>
      </c>
      <c r="E6235" t="s">
        <v>1316</v>
      </c>
      <c r="F6235" t="s">
        <v>930</v>
      </c>
      <c r="G6235" t="s">
        <v>1415</v>
      </c>
      <c r="H6235" t="s">
        <v>14</v>
      </c>
      <c r="I6235" t="s">
        <v>24</v>
      </c>
      <c r="J6235" t="s">
        <v>1451</v>
      </c>
      <c r="K6235" t="s">
        <v>26</v>
      </c>
      <c r="L6235">
        <v>71.28</v>
      </c>
    </row>
    <row r="6236" spans="1:12" x14ac:dyDescent="0.3">
      <c r="A6236" t="s">
        <v>6961</v>
      </c>
      <c r="B6236">
        <v>11</v>
      </c>
      <c r="C6236">
        <v>9</v>
      </c>
      <c r="D6236">
        <v>2018</v>
      </c>
      <c r="E6236" t="s">
        <v>1316</v>
      </c>
      <c r="F6236" t="s">
        <v>930</v>
      </c>
      <c r="G6236" t="s">
        <v>1415</v>
      </c>
      <c r="H6236" t="s">
        <v>14</v>
      </c>
      <c r="I6236" t="s">
        <v>24</v>
      </c>
      <c r="J6236" t="s">
        <v>4896</v>
      </c>
      <c r="K6236" t="s">
        <v>26</v>
      </c>
      <c r="L6236">
        <v>1471.96</v>
      </c>
    </row>
    <row r="6237" spans="1:12" x14ac:dyDescent="0.3">
      <c r="A6237" t="s">
        <v>6961</v>
      </c>
      <c r="B6237">
        <v>11</v>
      </c>
      <c r="C6237">
        <v>9</v>
      </c>
      <c r="D6237">
        <v>2018</v>
      </c>
      <c r="E6237" t="s">
        <v>1316</v>
      </c>
      <c r="F6237" t="s">
        <v>930</v>
      </c>
      <c r="G6237" t="s">
        <v>1415</v>
      </c>
      <c r="H6237" t="s">
        <v>14</v>
      </c>
      <c r="I6237" t="s">
        <v>24</v>
      </c>
      <c r="J6237" t="s">
        <v>6962</v>
      </c>
      <c r="K6237" t="s">
        <v>41</v>
      </c>
      <c r="L6237">
        <v>79.959999999999994</v>
      </c>
    </row>
    <row r="6238" spans="1:12" x14ac:dyDescent="0.3">
      <c r="A6238" t="s">
        <v>6963</v>
      </c>
      <c r="B6238">
        <v>23</v>
      </c>
      <c r="C6238">
        <v>2</v>
      </c>
      <c r="D6238">
        <v>2017</v>
      </c>
      <c r="E6238" t="s">
        <v>3182</v>
      </c>
      <c r="F6238" t="s">
        <v>30</v>
      </c>
      <c r="G6238" t="s">
        <v>873</v>
      </c>
      <c r="H6238" t="s">
        <v>23</v>
      </c>
      <c r="I6238" t="s">
        <v>90</v>
      </c>
      <c r="J6238" t="s">
        <v>722</v>
      </c>
      <c r="K6238" t="s">
        <v>26</v>
      </c>
      <c r="L6238">
        <v>57.576000000000001</v>
      </c>
    </row>
    <row r="6239" spans="1:12" x14ac:dyDescent="0.3">
      <c r="A6239" t="s">
        <v>6964</v>
      </c>
      <c r="B6239">
        <v>22</v>
      </c>
      <c r="C6239">
        <v>1</v>
      </c>
      <c r="D6239">
        <v>2017</v>
      </c>
      <c r="E6239" t="s">
        <v>6965</v>
      </c>
      <c r="F6239" t="s">
        <v>30</v>
      </c>
      <c r="G6239" t="s">
        <v>3257</v>
      </c>
      <c r="H6239" t="s">
        <v>14</v>
      </c>
      <c r="I6239" t="s">
        <v>90</v>
      </c>
      <c r="J6239" t="s">
        <v>3908</v>
      </c>
      <c r="K6239" t="s">
        <v>26</v>
      </c>
      <c r="L6239">
        <v>26.335999999999999</v>
      </c>
    </row>
    <row r="6240" spans="1:12" x14ac:dyDescent="0.3">
      <c r="A6240" t="s">
        <v>6966</v>
      </c>
      <c r="B6240">
        <v>12</v>
      </c>
      <c r="C6240">
        <v>12</v>
      </c>
      <c r="D6240">
        <v>2016</v>
      </c>
      <c r="E6240" t="s">
        <v>1833</v>
      </c>
      <c r="F6240" t="s">
        <v>30</v>
      </c>
      <c r="G6240" t="s">
        <v>2901</v>
      </c>
      <c r="H6240" t="s">
        <v>14</v>
      </c>
      <c r="I6240" t="s">
        <v>24</v>
      </c>
      <c r="J6240" t="s">
        <v>3985</v>
      </c>
      <c r="K6240" t="s">
        <v>17</v>
      </c>
      <c r="L6240">
        <v>166.5</v>
      </c>
    </row>
    <row r="6241" spans="1:12" x14ac:dyDescent="0.3">
      <c r="A6241" t="s">
        <v>6966</v>
      </c>
      <c r="B6241">
        <v>12</v>
      </c>
      <c r="C6241">
        <v>12</v>
      </c>
      <c r="D6241">
        <v>2016</v>
      </c>
      <c r="E6241" t="s">
        <v>1833</v>
      </c>
      <c r="F6241" t="s">
        <v>30</v>
      </c>
      <c r="G6241" t="s">
        <v>2901</v>
      </c>
      <c r="H6241" t="s">
        <v>14</v>
      </c>
      <c r="I6241" t="s">
        <v>24</v>
      </c>
      <c r="J6241" t="s">
        <v>2153</v>
      </c>
      <c r="K6241" t="s">
        <v>26</v>
      </c>
      <c r="L6241">
        <v>360.38</v>
      </c>
    </row>
    <row r="6242" spans="1:12" x14ac:dyDescent="0.3">
      <c r="A6242" t="s">
        <v>6967</v>
      </c>
      <c r="B6242">
        <v>29</v>
      </c>
      <c r="C6242">
        <v>10</v>
      </c>
      <c r="D6242">
        <v>2017</v>
      </c>
      <c r="E6242" t="s">
        <v>615</v>
      </c>
      <c r="F6242" t="s">
        <v>12</v>
      </c>
      <c r="G6242" t="s">
        <v>672</v>
      </c>
      <c r="H6242" t="s">
        <v>14</v>
      </c>
      <c r="I6242" t="s">
        <v>24</v>
      </c>
      <c r="J6242" t="s">
        <v>2656</v>
      </c>
      <c r="K6242" t="s">
        <v>26</v>
      </c>
      <c r="L6242">
        <v>11.744</v>
      </c>
    </row>
    <row r="6243" spans="1:12" x14ac:dyDescent="0.3">
      <c r="A6243" t="s">
        <v>6968</v>
      </c>
      <c r="B6243">
        <v>28</v>
      </c>
      <c r="C6243">
        <v>5</v>
      </c>
      <c r="D6243">
        <v>2018</v>
      </c>
      <c r="E6243" t="s">
        <v>6442</v>
      </c>
      <c r="F6243" t="s">
        <v>12</v>
      </c>
      <c r="G6243" t="s">
        <v>4309</v>
      </c>
      <c r="H6243" t="s">
        <v>23</v>
      </c>
      <c r="I6243" t="s">
        <v>90</v>
      </c>
      <c r="J6243" t="s">
        <v>4592</v>
      </c>
      <c r="K6243" t="s">
        <v>17</v>
      </c>
      <c r="L6243">
        <v>247.44</v>
      </c>
    </row>
    <row r="6244" spans="1:12" x14ac:dyDescent="0.3">
      <c r="A6244" t="s">
        <v>6969</v>
      </c>
      <c r="B6244">
        <v>21</v>
      </c>
      <c r="C6244">
        <v>12</v>
      </c>
      <c r="D6244">
        <v>2015</v>
      </c>
      <c r="E6244" t="s">
        <v>372</v>
      </c>
      <c r="F6244" t="s">
        <v>30</v>
      </c>
      <c r="G6244" t="s">
        <v>3204</v>
      </c>
      <c r="H6244" t="s">
        <v>60</v>
      </c>
      <c r="I6244" t="s">
        <v>15</v>
      </c>
      <c r="J6244" t="s">
        <v>2968</v>
      </c>
      <c r="K6244" t="s">
        <v>26</v>
      </c>
      <c r="L6244">
        <v>18.239999999999998</v>
      </c>
    </row>
    <row r="6245" spans="1:12" x14ac:dyDescent="0.3">
      <c r="A6245" t="s">
        <v>6970</v>
      </c>
      <c r="B6245">
        <v>24</v>
      </c>
      <c r="C6245">
        <v>11</v>
      </c>
      <c r="D6245">
        <v>2017</v>
      </c>
      <c r="E6245" t="s">
        <v>530</v>
      </c>
      <c r="F6245" t="s">
        <v>30</v>
      </c>
      <c r="G6245" t="s">
        <v>4191</v>
      </c>
      <c r="H6245" t="s">
        <v>60</v>
      </c>
      <c r="I6245" t="s">
        <v>24</v>
      </c>
      <c r="J6245" t="s">
        <v>5277</v>
      </c>
      <c r="K6245" t="s">
        <v>26</v>
      </c>
      <c r="L6245">
        <v>25.35</v>
      </c>
    </row>
    <row r="6246" spans="1:12" x14ac:dyDescent="0.3">
      <c r="A6246" t="s">
        <v>6971</v>
      </c>
      <c r="B6246">
        <v>20</v>
      </c>
      <c r="C6246">
        <v>11</v>
      </c>
      <c r="D6246">
        <v>2016</v>
      </c>
      <c r="E6246" t="s">
        <v>1936</v>
      </c>
      <c r="F6246" t="s">
        <v>30</v>
      </c>
      <c r="G6246" t="s">
        <v>4840</v>
      </c>
      <c r="H6246" t="s">
        <v>60</v>
      </c>
      <c r="I6246" t="s">
        <v>24</v>
      </c>
      <c r="J6246" t="s">
        <v>3571</v>
      </c>
      <c r="K6246" t="s">
        <v>26</v>
      </c>
      <c r="L6246">
        <v>119.04</v>
      </c>
    </row>
    <row r="6247" spans="1:12" x14ac:dyDescent="0.3">
      <c r="A6247" t="s">
        <v>6971</v>
      </c>
      <c r="B6247">
        <v>20</v>
      </c>
      <c r="C6247">
        <v>11</v>
      </c>
      <c r="D6247">
        <v>2016</v>
      </c>
      <c r="E6247" t="s">
        <v>1936</v>
      </c>
      <c r="F6247" t="s">
        <v>30</v>
      </c>
      <c r="G6247" t="s">
        <v>4840</v>
      </c>
      <c r="H6247" t="s">
        <v>60</v>
      </c>
      <c r="I6247" t="s">
        <v>24</v>
      </c>
      <c r="J6247" t="s">
        <v>3872</v>
      </c>
      <c r="K6247" t="s">
        <v>17</v>
      </c>
      <c r="L6247">
        <v>22.14</v>
      </c>
    </row>
    <row r="6248" spans="1:12" x14ac:dyDescent="0.3">
      <c r="A6248" t="s">
        <v>6971</v>
      </c>
      <c r="B6248">
        <v>20</v>
      </c>
      <c r="C6248">
        <v>11</v>
      </c>
      <c r="D6248">
        <v>2016</v>
      </c>
      <c r="E6248" t="s">
        <v>1936</v>
      </c>
      <c r="F6248" t="s">
        <v>30</v>
      </c>
      <c r="G6248" t="s">
        <v>4840</v>
      </c>
      <c r="H6248" t="s">
        <v>60</v>
      </c>
      <c r="I6248" t="s">
        <v>24</v>
      </c>
      <c r="J6248" t="s">
        <v>6044</v>
      </c>
      <c r="K6248" t="s">
        <v>41</v>
      </c>
      <c r="L6248">
        <v>13.98</v>
      </c>
    </row>
    <row r="6249" spans="1:12" x14ac:dyDescent="0.3">
      <c r="A6249" t="s">
        <v>6972</v>
      </c>
      <c r="B6249">
        <v>29</v>
      </c>
      <c r="C6249">
        <v>5</v>
      </c>
      <c r="D6249">
        <v>2018</v>
      </c>
      <c r="E6249" t="s">
        <v>937</v>
      </c>
      <c r="F6249" t="s">
        <v>30</v>
      </c>
      <c r="G6249" t="s">
        <v>3945</v>
      </c>
      <c r="H6249" t="s">
        <v>14</v>
      </c>
      <c r="I6249" t="s">
        <v>61</v>
      </c>
      <c r="J6249" t="s">
        <v>4109</v>
      </c>
      <c r="K6249" t="s">
        <v>26</v>
      </c>
      <c r="L6249">
        <v>43.41</v>
      </c>
    </row>
    <row r="6250" spans="1:12" x14ac:dyDescent="0.3">
      <c r="A6250" t="s">
        <v>6972</v>
      </c>
      <c r="B6250">
        <v>29</v>
      </c>
      <c r="C6250">
        <v>5</v>
      </c>
      <c r="D6250">
        <v>2018</v>
      </c>
      <c r="E6250" t="s">
        <v>937</v>
      </c>
      <c r="F6250" t="s">
        <v>30</v>
      </c>
      <c r="G6250" t="s">
        <v>3945</v>
      </c>
      <c r="H6250" t="s">
        <v>14</v>
      </c>
      <c r="I6250" t="s">
        <v>61</v>
      </c>
      <c r="J6250" t="s">
        <v>3111</v>
      </c>
      <c r="K6250" t="s">
        <v>17</v>
      </c>
      <c r="L6250">
        <v>6.24</v>
      </c>
    </row>
    <row r="6251" spans="1:12" x14ac:dyDescent="0.3">
      <c r="A6251" t="s">
        <v>6972</v>
      </c>
      <c r="B6251">
        <v>29</v>
      </c>
      <c r="C6251">
        <v>5</v>
      </c>
      <c r="D6251">
        <v>2018</v>
      </c>
      <c r="E6251" t="s">
        <v>937</v>
      </c>
      <c r="F6251" t="s">
        <v>30</v>
      </c>
      <c r="G6251" t="s">
        <v>3945</v>
      </c>
      <c r="H6251" t="s">
        <v>14</v>
      </c>
      <c r="I6251" t="s">
        <v>61</v>
      </c>
      <c r="J6251" t="s">
        <v>6973</v>
      </c>
      <c r="K6251" t="s">
        <v>26</v>
      </c>
      <c r="L6251">
        <v>465.16</v>
      </c>
    </row>
    <row r="6252" spans="1:12" x14ac:dyDescent="0.3">
      <c r="A6252" t="s">
        <v>6972</v>
      </c>
      <c r="B6252">
        <v>29</v>
      </c>
      <c r="C6252">
        <v>5</v>
      </c>
      <c r="D6252">
        <v>2018</v>
      </c>
      <c r="E6252" t="s">
        <v>937</v>
      </c>
      <c r="F6252" t="s">
        <v>30</v>
      </c>
      <c r="G6252" t="s">
        <v>3945</v>
      </c>
      <c r="H6252" t="s">
        <v>14</v>
      </c>
      <c r="I6252" t="s">
        <v>61</v>
      </c>
      <c r="J6252" t="s">
        <v>668</v>
      </c>
      <c r="K6252" t="s">
        <v>26</v>
      </c>
      <c r="L6252">
        <v>7.98</v>
      </c>
    </row>
    <row r="6253" spans="1:12" x14ac:dyDescent="0.3">
      <c r="A6253" t="s">
        <v>6974</v>
      </c>
      <c r="B6253">
        <v>2</v>
      </c>
      <c r="C6253">
        <v>12</v>
      </c>
      <c r="D6253">
        <v>2015</v>
      </c>
      <c r="E6253" t="s">
        <v>1674</v>
      </c>
      <c r="F6253" t="s">
        <v>119</v>
      </c>
      <c r="G6253" t="s">
        <v>2748</v>
      </c>
      <c r="H6253" t="s">
        <v>14</v>
      </c>
      <c r="I6253" t="s">
        <v>61</v>
      </c>
      <c r="J6253" t="s">
        <v>1033</v>
      </c>
      <c r="K6253" t="s">
        <v>26</v>
      </c>
      <c r="L6253">
        <v>2.3940000000000001</v>
      </c>
    </row>
    <row r="6254" spans="1:12" x14ac:dyDescent="0.3">
      <c r="A6254" t="s">
        <v>6975</v>
      </c>
      <c r="B6254">
        <v>7</v>
      </c>
      <c r="C6254">
        <v>4</v>
      </c>
      <c r="D6254">
        <v>2015</v>
      </c>
      <c r="E6254" t="s">
        <v>1679</v>
      </c>
      <c r="F6254" t="s">
        <v>930</v>
      </c>
      <c r="G6254" t="s">
        <v>562</v>
      </c>
      <c r="H6254" t="s">
        <v>60</v>
      </c>
      <c r="I6254" t="s">
        <v>15</v>
      </c>
      <c r="J6254" t="s">
        <v>1389</v>
      </c>
      <c r="K6254" t="s">
        <v>26</v>
      </c>
      <c r="L6254">
        <v>58.32</v>
      </c>
    </row>
    <row r="6255" spans="1:12" x14ac:dyDescent="0.3">
      <c r="A6255" t="s">
        <v>6975</v>
      </c>
      <c r="B6255">
        <v>7</v>
      </c>
      <c r="C6255">
        <v>4</v>
      </c>
      <c r="D6255">
        <v>2015</v>
      </c>
      <c r="E6255" t="s">
        <v>1679</v>
      </c>
      <c r="F6255" t="s">
        <v>930</v>
      </c>
      <c r="G6255" t="s">
        <v>562</v>
      </c>
      <c r="H6255" t="s">
        <v>60</v>
      </c>
      <c r="I6255" t="s">
        <v>15</v>
      </c>
      <c r="J6255" t="s">
        <v>3284</v>
      </c>
      <c r="K6255" t="s">
        <v>41</v>
      </c>
      <c r="L6255">
        <v>200.97</v>
      </c>
    </row>
    <row r="6256" spans="1:12" x14ac:dyDescent="0.3">
      <c r="A6256" t="s">
        <v>6976</v>
      </c>
      <c r="B6256">
        <v>8</v>
      </c>
      <c r="C6256">
        <v>9</v>
      </c>
      <c r="D6256">
        <v>2016</v>
      </c>
      <c r="E6256" t="s">
        <v>1432</v>
      </c>
      <c r="F6256" t="s">
        <v>30</v>
      </c>
      <c r="G6256" t="s">
        <v>608</v>
      </c>
      <c r="H6256" t="s">
        <v>23</v>
      </c>
      <c r="I6256" t="s">
        <v>15</v>
      </c>
      <c r="J6256" t="s">
        <v>5275</v>
      </c>
      <c r="K6256" t="s">
        <v>17</v>
      </c>
      <c r="L6256">
        <v>21.36</v>
      </c>
    </row>
    <row r="6257" spans="1:12" x14ac:dyDescent="0.3">
      <c r="A6257" t="s">
        <v>6977</v>
      </c>
      <c r="B6257">
        <v>9</v>
      </c>
      <c r="C6257">
        <v>9</v>
      </c>
      <c r="D6257">
        <v>2018</v>
      </c>
      <c r="E6257" t="s">
        <v>133</v>
      </c>
      <c r="F6257" t="s">
        <v>30</v>
      </c>
      <c r="G6257" t="s">
        <v>841</v>
      </c>
      <c r="H6257" t="s">
        <v>23</v>
      </c>
      <c r="I6257" t="s">
        <v>61</v>
      </c>
      <c r="J6257" t="s">
        <v>266</v>
      </c>
      <c r="K6257" t="s">
        <v>26</v>
      </c>
      <c r="L6257">
        <v>9.8559999999999999</v>
      </c>
    </row>
    <row r="6258" spans="1:12" x14ac:dyDescent="0.3">
      <c r="A6258" t="s">
        <v>6978</v>
      </c>
      <c r="B6258">
        <v>6</v>
      </c>
      <c r="C6258">
        <v>9</v>
      </c>
      <c r="D6258">
        <v>2016</v>
      </c>
      <c r="E6258" t="s">
        <v>250</v>
      </c>
      <c r="F6258" t="s">
        <v>12</v>
      </c>
      <c r="G6258" t="s">
        <v>2547</v>
      </c>
      <c r="H6258" t="s">
        <v>60</v>
      </c>
      <c r="I6258" t="s">
        <v>15</v>
      </c>
      <c r="J6258" t="s">
        <v>4542</v>
      </c>
      <c r="K6258" t="s">
        <v>26</v>
      </c>
      <c r="L6258">
        <v>3.444</v>
      </c>
    </row>
    <row r="6259" spans="1:12" x14ac:dyDescent="0.3">
      <c r="A6259" t="s">
        <v>6979</v>
      </c>
      <c r="B6259">
        <v>2</v>
      </c>
      <c r="C6259">
        <v>11</v>
      </c>
      <c r="D6259">
        <v>2018</v>
      </c>
      <c r="E6259" t="s">
        <v>286</v>
      </c>
      <c r="F6259" t="s">
        <v>12</v>
      </c>
      <c r="G6259" t="s">
        <v>1571</v>
      </c>
      <c r="H6259" t="s">
        <v>23</v>
      </c>
      <c r="I6259" t="s">
        <v>90</v>
      </c>
      <c r="J6259" t="s">
        <v>766</v>
      </c>
      <c r="K6259" t="s">
        <v>26</v>
      </c>
      <c r="L6259">
        <v>384.59199999999998</v>
      </c>
    </row>
    <row r="6260" spans="1:12" x14ac:dyDescent="0.3">
      <c r="A6260" t="s">
        <v>6980</v>
      </c>
      <c r="B6260">
        <v>28</v>
      </c>
      <c r="C6260">
        <v>3</v>
      </c>
      <c r="D6260">
        <v>2016</v>
      </c>
      <c r="E6260" t="s">
        <v>4333</v>
      </c>
      <c r="F6260" t="s">
        <v>12</v>
      </c>
      <c r="G6260" t="s">
        <v>3904</v>
      </c>
      <c r="H6260" t="s">
        <v>14</v>
      </c>
      <c r="I6260" t="s">
        <v>90</v>
      </c>
      <c r="J6260" t="s">
        <v>1915</v>
      </c>
      <c r="K6260" t="s">
        <v>26</v>
      </c>
      <c r="L6260">
        <v>22.92</v>
      </c>
    </row>
    <row r="6261" spans="1:12" x14ac:dyDescent="0.3">
      <c r="A6261" t="s">
        <v>6981</v>
      </c>
      <c r="B6261">
        <v>13</v>
      </c>
      <c r="C6261">
        <v>8</v>
      </c>
      <c r="D6261">
        <v>2016</v>
      </c>
      <c r="E6261" t="s">
        <v>2971</v>
      </c>
      <c r="F6261" t="s">
        <v>12</v>
      </c>
      <c r="G6261" t="s">
        <v>1638</v>
      </c>
      <c r="H6261" t="s">
        <v>14</v>
      </c>
      <c r="I6261" t="s">
        <v>61</v>
      </c>
      <c r="J6261" t="s">
        <v>2363</v>
      </c>
      <c r="K6261" t="s">
        <v>26</v>
      </c>
      <c r="L6261">
        <v>11.36</v>
      </c>
    </row>
    <row r="6262" spans="1:12" x14ac:dyDescent="0.3">
      <c r="A6262" t="s">
        <v>6982</v>
      </c>
      <c r="B6262">
        <v>12</v>
      </c>
      <c r="C6262">
        <v>5</v>
      </c>
      <c r="D6262">
        <v>2016</v>
      </c>
      <c r="E6262" t="s">
        <v>6983</v>
      </c>
      <c r="F6262" t="s">
        <v>30</v>
      </c>
      <c r="G6262" t="s">
        <v>1238</v>
      </c>
      <c r="H6262" t="s">
        <v>14</v>
      </c>
      <c r="I6262" t="s">
        <v>24</v>
      </c>
      <c r="J6262" t="s">
        <v>1495</v>
      </c>
      <c r="K6262" t="s">
        <v>26</v>
      </c>
      <c r="L6262">
        <v>14.592000000000001</v>
      </c>
    </row>
    <row r="6263" spans="1:12" x14ac:dyDescent="0.3">
      <c r="A6263" t="s">
        <v>6984</v>
      </c>
      <c r="B6263">
        <v>23</v>
      </c>
      <c r="C6263">
        <v>7</v>
      </c>
      <c r="D6263">
        <v>2018</v>
      </c>
      <c r="E6263" t="s">
        <v>5611</v>
      </c>
      <c r="F6263" t="s">
        <v>30</v>
      </c>
      <c r="G6263" t="s">
        <v>6217</v>
      </c>
      <c r="H6263" t="s">
        <v>23</v>
      </c>
      <c r="I6263" t="s">
        <v>90</v>
      </c>
      <c r="J6263" t="s">
        <v>917</v>
      </c>
      <c r="K6263" t="s">
        <v>26</v>
      </c>
      <c r="L6263">
        <v>41.4</v>
      </c>
    </row>
    <row r="6264" spans="1:12" x14ac:dyDescent="0.3">
      <c r="A6264" t="s">
        <v>6985</v>
      </c>
      <c r="B6264">
        <v>24</v>
      </c>
      <c r="C6264">
        <v>9</v>
      </c>
      <c r="D6264">
        <v>2017</v>
      </c>
      <c r="E6264" t="s">
        <v>1149</v>
      </c>
      <c r="F6264" t="s">
        <v>119</v>
      </c>
      <c r="G6264" t="s">
        <v>931</v>
      </c>
      <c r="H6264" t="s">
        <v>23</v>
      </c>
      <c r="I6264" t="s">
        <v>61</v>
      </c>
      <c r="J6264" t="s">
        <v>1093</v>
      </c>
      <c r="K6264" t="s">
        <v>26</v>
      </c>
      <c r="L6264">
        <v>442.37200000000001</v>
      </c>
    </row>
    <row r="6265" spans="1:12" x14ac:dyDescent="0.3">
      <c r="A6265" t="s">
        <v>6986</v>
      </c>
      <c r="B6265">
        <v>5</v>
      </c>
      <c r="C6265">
        <v>5</v>
      </c>
      <c r="D6265">
        <v>2018</v>
      </c>
      <c r="E6265" t="s">
        <v>6987</v>
      </c>
      <c r="F6265" t="s">
        <v>30</v>
      </c>
      <c r="G6265" t="s">
        <v>2873</v>
      </c>
      <c r="H6265" t="s">
        <v>23</v>
      </c>
      <c r="I6265" t="s">
        <v>15</v>
      </c>
      <c r="J6265" t="s">
        <v>3064</v>
      </c>
      <c r="K6265" t="s">
        <v>26</v>
      </c>
      <c r="L6265">
        <v>34.5</v>
      </c>
    </row>
    <row r="6266" spans="1:12" x14ac:dyDescent="0.3">
      <c r="A6266" t="s">
        <v>6988</v>
      </c>
      <c r="B6266">
        <v>6</v>
      </c>
      <c r="C6266">
        <v>10</v>
      </c>
      <c r="D6266">
        <v>2017</v>
      </c>
      <c r="E6266" t="s">
        <v>2061</v>
      </c>
      <c r="F6266" t="s">
        <v>930</v>
      </c>
      <c r="G6266" t="s">
        <v>616</v>
      </c>
      <c r="H6266" t="s">
        <v>14</v>
      </c>
      <c r="I6266" t="s">
        <v>61</v>
      </c>
      <c r="J6266" t="s">
        <v>215</v>
      </c>
      <c r="K6266" t="s">
        <v>26</v>
      </c>
      <c r="L6266">
        <v>28.85</v>
      </c>
    </row>
    <row r="6267" spans="1:12" x14ac:dyDescent="0.3">
      <c r="A6267" t="s">
        <v>6989</v>
      </c>
      <c r="B6267">
        <v>3</v>
      </c>
      <c r="C6267">
        <v>11</v>
      </c>
      <c r="D6267">
        <v>2015</v>
      </c>
      <c r="E6267" t="s">
        <v>4497</v>
      </c>
      <c r="F6267" t="s">
        <v>30</v>
      </c>
      <c r="G6267" t="s">
        <v>1519</v>
      </c>
      <c r="H6267" t="s">
        <v>14</v>
      </c>
      <c r="I6267" t="s">
        <v>15</v>
      </c>
      <c r="J6267" t="s">
        <v>2462</v>
      </c>
      <c r="K6267" t="s">
        <v>26</v>
      </c>
      <c r="L6267">
        <v>3.488</v>
      </c>
    </row>
    <row r="6268" spans="1:12" x14ac:dyDescent="0.3">
      <c r="A6268" t="s">
        <v>6989</v>
      </c>
      <c r="B6268">
        <v>3</v>
      </c>
      <c r="C6268">
        <v>11</v>
      </c>
      <c r="D6268">
        <v>2015</v>
      </c>
      <c r="E6268" t="s">
        <v>4497</v>
      </c>
      <c r="F6268" t="s">
        <v>30</v>
      </c>
      <c r="G6268" t="s">
        <v>1519</v>
      </c>
      <c r="H6268" t="s">
        <v>14</v>
      </c>
      <c r="I6268" t="s">
        <v>15</v>
      </c>
      <c r="J6268" t="s">
        <v>1970</v>
      </c>
      <c r="K6268" t="s">
        <v>26</v>
      </c>
      <c r="L6268">
        <v>143.85599999999999</v>
      </c>
    </row>
    <row r="6269" spans="1:12" x14ac:dyDescent="0.3">
      <c r="A6269" t="s">
        <v>6990</v>
      </c>
      <c r="B6269">
        <v>1</v>
      </c>
      <c r="C6269">
        <v>10</v>
      </c>
      <c r="D6269">
        <v>2016</v>
      </c>
      <c r="E6269" t="s">
        <v>1533</v>
      </c>
      <c r="F6269" t="s">
        <v>12</v>
      </c>
      <c r="G6269" t="s">
        <v>525</v>
      </c>
      <c r="H6269" t="s">
        <v>60</v>
      </c>
      <c r="I6269" t="s">
        <v>90</v>
      </c>
      <c r="J6269" t="s">
        <v>1406</v>
      </c>
      <c r="K6269" t="s">
        <v>41</v>
      </c>
      <c r="L6269">
        <v>311.98</v>
      </c>
    </row>
    <row r="6270" spans="1:12" x14ac:dyDescent="0.3">
      <c r="A6270" t="s">
        <v>6990</v>
      </c>
      <c r="B6270">
        <v>1</v>
      </c>
      <c r="C6270">
        <v>10</v>
      </c>
      <c r="D6270">
        <v>2016</v>
      </c>
      <c r="E6270" t="s">
        <v>1533</v>
      </c>
      <c r="F6270" t="s">
        <v>12</v>
      </c>
      <c r="G6270" t="s">
        <v>525</v>
      </c>
      <c r="H6270" t="s">
        <v>60</v>
      </c>
      <c r="I6270" t="s">
        <v>90</v>
      </c>
      <c r="J6270" t="s">
        <v>4306</v>
      </c>
      <c r="K6270" t="s">
        <v>26</v>
      </c>
      <c r="L6270">
        <v>22.45</v>
      </c>
    </row>
    <row r="6271" spans="1:12" x14ac:dyDescent="0.3">
      <c r="A6271" t="s">
        <v>6991</v>
      </c>
      <c r="B6271">
        <v>2</v>
      </c>
      <c r="C6271">
        <v>12</v>
      </c>
      <c r="D6271">
        <v>2018</v>
      </c>
      <c r="E6271" t="s">
        <v>4286</v>
      </c>
      <c r="F6271" t="s">
        <v>30</v>
      </c>
      <c r="G6271" t="s">
        <v>1109</v>
      </c>
      <c r="H6271" t="s">
        <v>23</v>
      </c>
      <c r="I6271" t="s">
        <v>24</v>
      </c>
      <c r="J6271" t="s">
        <v>433</v>
      </c>
      <c r="K6271" t="s">
        <v>41</v>
      </c>
      <c r="L6271">
        <v>39.991999999999997</v>
      </c>
    </row>
    <row r="6272" spans="1:12" x14ac:dyDescent="0.3">
      <c r="A6272" t="s">
        <v>6991</v>
      </c>
      <c r="B6272">
        <v>2</v>
      </c>
      <c r="C6272">
        <v>12</v>
      </c>
      <c r="D6272">
        <v>2018</v>
      </c>
      <c r="E6272" t="s">
        <v>4286</v>
      </c>
      <c r="F6272" t="s">
        <v>30</v>
      </c>
      <c r="G6272" t="s">
        <v>1109</v>
      </c>
      <c r="H6272" t="s">
        <v>23</v>
      </c>
      <c r="I6272" t="s">
        <v>24</v>
      </c>
      <c r="J6272" t="s">
        <v>5337</v>
      </c>
      <c r="K6272" t="s">
        <v>17</v>
      </c>
      <c r="L6272">
        <v>1159.056</v>
      </c>
    </row>
    <row r="6273" spans="1:12" x14ac:dyDescent="0.3">
      <c r="A6273" t="s">
        <v>6991</v>
      </c>
      <c r="B6273">
        <v>2</v>
      </c>
      <c r="C6273">
        <v>12</v>
      </c>
      <c r="D6273">
        <v>2018</v>
      </c>
      <c r="E6273" t="s">
        <v>4286</v>
      </c>
      <c r="F6273" t="s">
        <v>30</v>
      </c>
      <c r="G6273" t="s">
        <v>1109</v>
      </c>
      <c r="H6273" t="s">
        <v>23</v>
      </c>
      <c r="I6273" t="s">
        <v>24</v>
      </c>
      <c r="J6273" t="s">
        <v>2680</v>
      </c>
      <c r="K6273" t="s">
        <v>26</v>
      </c>
      <c r="L6273">
        <v>179.9</v>
      </c>
    </row>
    <row r="6274" spans="1:12" x14ac:dyDescent="0.3">
      <c r="A6274" t="s">
        <v>6992</v>
      </c>
      <c r="B6274">
        <v>11</v>
      </c>
      <c r="C6274">
        <v>12</v>
      </c>
      <c r="D6274">
        <v>2018</v>
      </c>
      <c r="E6274" t="s">
        <v>1036</v>
      </c>
      <c r="F6274" t="s">
        <v>119</v>
      </c>
      <c r="G6274" t="s">
        <v>966</v>
      </c>
      <c r="H6274" t="s">
        <v>23</v>
      </c>
      <c r="I6274" t="s">
        <v>61</v>
      </c>
      <c r="J6274" t="s">
        <v>3675</v>
      </c>
      <c r="K6274" t="s">
        <v>41</v>
      </c>
      <c r="L6274">
        <v>116.312</v>
      </c>
    </row>
    <row r="6275" spans="1:12" x14ac:dyDescent="0.3">
      <c r="A6275" t="s">
        <v>6993</v>
      </c>
      <c r="B6275">
        <v>17</v>
      </c>
      <c r="C6275">
        <v>7</v>
      </c>
      <c r="D6275">
        <v>2017</v>
      </c>
      <c r="E6275" t="s">
        <v>138</v>
      </c>
      <c r="F6275" t="s">
        <v>12</v>
      </c>
      <c r="G6275" t="s">
        <v>3959</v>
      </c>
      <c r="H6275" t="s">
        <v>14</v>
      </c>
      <c r="I6275" t="s">
        <v>24</v>
      </c>
      <c r="J6275" t="s">
        <v>4357</v>
      </c>
      <c r="K6275" t="s">
        <v>17</v>
      </c>
      <c r="L6275">
        <v>12.42</v>
      </c>
    </row>
    <row r="6276" spans="1:12" x14ac:dyDescent="0.3">
      <c r="A6276" t="s">
        <v>6993</v>
      </c>
      <c r="B6276">
        <v>17</v>
      </c>
      <c r="C6276">
        <v>7</v>
      </c>
      <c r="D6276">
        <v>2017</v>
      </c>
      <c r="E6276" t="s">
        <v>138</v>
      </c>
      <c r="F6276" t="s">
        <v>12</v>
      </c>
      <c r="G6276" t="s">
        <v>3959</v>
      </c>
      <c r="H6276" t="s">
        <v>14</v>
      </c>
      <c r="I6276" t="s">
        <v>24</v>
      </c>
      <c r="J6276" t="s">
        <v>6994</v>
      </c>
      <c r="K6276" t="s">
        <v>41</v>
      </c>
      <c r="L6276">
        <v>428.4</v>
      </c>
    </row>
    <row r="6277" spans="1:12" x14ac:dyDescent="0.3">
      <c r="A6277" t="s">
        <v>6993</v>
      </c>
      <c r="B6277">
        <v>17</v>
      </c>
      <c r="C6277">
        <v>7</v>
      </c>
      <c r="D6277">
        <v>2017</v>
      </c>
      <c r="E6277" t="s">
        <v>138</v>
      </c>
      <c r="F6277" t="s">
        <v>12</v>
      </c>
      <c r="G6277" t="s">
        <v>3959</v>
      </c>
      <c r="H6277" t="s">
        <v>14</v>
      </c>
      <c r="I6277" t="s">
        <v>24</v>
      </c>
      <c r="J6277" t="s">
        <v>5413</v>
      </c>
      <c r="K6277" t="s">
        <v>17</v>
      </c>
      <c r="L6277">
        <v>24.75</v>
      </c>
    </row>
    <row r="6278" spans="1:12" x14ac:dyDescent="0.3">
      <c r="A6278" t="s">
        <v>6993</v>
      </c>
      <c r="B6278">
        <v>17</v>
      </c>
      <c r="C6278">
        <v>7</v>
      </c>
      <c r="D6278">
        <v>2017</v>
      </c>
      <c r="E6278" t="s">
        <v>138</v>
      </c>
      <c r="F6278" t="s">
        <v>12</v>
      </c>
      <c r="G6278" t="s">
        <v>3959</v>
      </c>
      <c r="H6278" t="s">
        <v>14</v>
      </c>
      <c r="I6278" t="s">
        <v>24</v>
      </c>
      <c r="J6278" t="s">
        <v>854</v>
      </c>
      <c r="K6278" t="s">
        <v>26</v>
      </c>
      <c r="L6278">
        <v>87.71</v>
      </c>
    </row>
    <row r="6279" spans="1:12" x14ac:dyDescent="0.3">
      <c r="A6279" t="s">
        <v>6993</v>
      </c>
      <c r="B6279">
        <v>17</v>
      </c>
      <c r="C6279">
        <v>7</v>
      </c>
      <c r="D6279">
        <v>2017</v>
      </c>
      <c r="E6279" t="s">
        <v>138</v>
      </c>
      <c r="F6279" t="s">
        <v>12</v>
      </c>
      <c r="G6279" t="s">
        <v>3959</v>
      </c>
      <c r="H6279" t="s">
        <v>14</v>
      </c>
      <c r="I6279" t="s">
        <v>24</v>
      </c>
      <c r="J6279" t="s">
        <v>181</v>
      </c>
      <c r="K6279" t="s">
        <v>26</v>
      </c>
      <c r="L6279">
        <v>69.52</v>
      </c>
    </row>
    <row r="6280" spans="1:12" x14ac:dyDescent="0.3">
      <c r="A6280" t="s">
        <v>6993</v>
      </c>
      <c r="B6280">
        <v>17</v>
      </c>
      <c r="C6280">
        <v>7</v>
      </c>
      <c r="D6280">
        <v>2017</v>
      </c>
      <c r="E6280" t="s">
        <v>138</v>
      </c>
      <c r="F6280" t="s">
        <v>12</v>
      </c>
      <c r="G6280" t="s">
        <v>3959</v>
      </c>
      <c r="H6280" t="s">
        <v>14</v>
      </c>
      <c r="I6280" t="s">
        <v>24</v>
      </c>
      <c r="J6280" t="s">
        <v>2311</v>
      </c>
      <c r="K6280" t="s">
        <v>41</v>
      </c>
      <c r="L6280">
        <v>20.783999999999999</v>
      </c>
    </row>
    <row r="6281" spans="1:12" x14ac:dyDescent="0.3">
      <c r="A6281" t="s">
        <v>6993</v>
      </c>
      <c r="B6281">
        <v>17</v>
      </c>
      <c r="C6281">
        <v>7</v>
      </c>
      <c r="D6281">
        <v>2017</v>
      </c>
      <c r="E6281" t="s">
        <v>138</v>
      </c>
      <c r="F6281" t="s">
        <v>12</v>
      </c>
      <c r="G6281" t="s">
        <v>3959</v>
      </c>
      <c r="H6281" t="s">
        <v>14</v>
      </c>
      <c r="I6281" t="s">
        <v>24</v>
      </c>
      <c r="J6281" t="s">
        <v>2855</v>
      </c>
      <c r="K6281" t="s">
        <v>26</v>
      </c>
      <c r="L6281">
        <v>12.816000000000001</v>
      </c>
    </row>
    <row r="6282" spans="1:12" x14ac:dyDescent="0.3">
      <c r="A6282" t="s">
        <v>6995</v>
      </c>
      <c r="B6282">
        <v>12</v>
      </c>
      <c r="C6282">
        <v>5</v>
      </c>
      <c r="D6282">
        <v>2018</v>
      </c>
      <c r="E6282" t="s">
        <v>5590</v>
      </c>
      <c r="F6282" t="s">
        <v>30</v>
      </c>
      <c r="G6282" t="s">
        <v>616</v>
      </c>
      <c r="H6282" t="s">
        <v>14</v>
      </c>
      <c r="I6282" t="s">
        <v>90</v>
      </c>
      <c r="J6282" t="s">
        <v>3483</v>
      </c>
      <c r="K6282" t="s">
        <v>26</v>
      </c>
      <c r="L6282">
        <v>5.9039999999999999</v>
      </c>
    </row>
    <row r="6283" spans="1:12" x14ac:dyDescent="0.3">
      <c r="A6283" t="s">
        <v>6996</v>
      </c>
      <c r="B6283">
        <v>20</v>
      </c>
      <c r="C6283">
        <v>11</v>
      </c>
      <c r="D6283">
        <v>2016</v>
      </c>
      <c r="E6283" t="s">
        <v>58</v>
      </c>
      <c r="F6283" t="s">
        <v>30</v>
      </c>
      <c r="G6283" t="s">
        <v>3347</v>
      </c>
      <c r="H6283" t="s">
        <v>14</v>
      </c>
      <c r="I6283" t="s">
        <v>90</v>
      </c>
      <c r="J6283" t="s">
        <v>6997</v>
      </c>
      <c r="K6283" t="s">
        <v>17</v>
      </c>
      <c r="L6283">
        <v>63.823999999999998</v>
      </c>
    </row>
    <row r="6284" spans="1:12" x14ac:dyDescent="0.3">
      <c r="A6284" t="s">
        <v>6996</v>
      </c>
      <c r="B6284">
        <v>20</v>
      </c>
      <c r="C6284">
        <v>11</v>
      </c>
      <c r="D6284">
        <v>2016</v>
      </c>
      <c r="E6284" t="s">
        <v>58</v>
      </c>
      <c r="F6284" t="s">
        <v>30</v>
      </c>
      <c r="G6284" t="s">
        <v>3347</v>
      </c>
      <c r="H6284" t="s">
        <v>14</v>
      </c>
      <c r="I6284" t="s">
        <v>90</v>
      </c>
      <c r="J6284" t="s">
        <v>6603</v>
      </c>
      <c r="K6284" t="s">
        <v>26</v>
      </c>
      <c r="L6284">
        <v>141.55199999999999</v>
      </c>
    </row>
    <row r="6285" spans="1:12" x14ac:dyDescent="0.3">
      <c r="A6285" t="s">
        <v>6998</v>
      </c>
      <c r="B6285">
        <v>24</v>
      </c>
      <c r="C6285">
        <v>9</v>
      </c>
      <c r="D6285">
        <v>2017</v>
      </c>
      <c r="E6285" t="s">
        <v>949</v>
      </c>
      <c r="F6285" t="s">
        <v>30</v>
      </c>
      <c r="G6285" t="s">
        <v>3650</v>
      </c>
      <c r="H6285" t="s">
        <v>23</v>
      </c>
      <c r="I6285" t="s">
        <v>24</v>
      </c>
      <c r="J6285" t="s">
        <v>6052</v>
      </c>
      <c r="K6285" t="s">
        <v>26</v>
      </c>
      <c r="L6285">
        <v>304.89999999999998</v>
      </c>
    </row>
    <row r="6286" spans="1:12" x14ac:dyDescent="0.3">
      <c r="A6286" t="s">
        <v>6998</v>
      </c>
      <c r="B6286">
        <v>24</v>
      </c>
      <c r="C6286">
        <v>9</v>
      </c>
      <c r="D6286">
        <v>2017</v>
      </c>
      <c r="E6286" t="s">
        <v>949</v>
      </c>
      <c r="F6286" t="s">
        <v>30</v>
      </c>
      <c r="G6286" t="s">
        <v>3650</v>
      </c>
      <c r="H6286" t="s">
        <v>23</v>
      </c>
      <c r="I6286" t="s">
        <v>24</v>
      </c>
      <c r="J6286" t="s">
        <v>3527</v>
      </c>
      <c r="K6286" t="s">
        <v>17</v>
      </c>
      <c r="L6286">
        <v>563.24</v>
      </c>
    </row>
    <row r="6287" spans="1:12" x14ac:dyDescent="0.3">
      <c r="A6287" t="s">
        <v>6999</v>
      </c>
      <c r="B6287">
        <v>21</v>
      </c>
      <c r="C6287">
        <v>10</v>
      </c>
      <c r="D6287">
        <v>2017</v>
      </c>
      <c r="E6287" t="s">
        <v>5159</v>
      </c>
      <c r="F6287" t="s">
        <v>30</v>
      </c>
      <c r="G6287" t="s">
        <v>608</v>
      </c>
      <c r="H6287" t="s">
        <v>23</v>
      </c>
      <c r="I6287" t="s">
        <v>90</v>
      </c>
      <c r="J6287" t="s">
        <v>3876</v>
      </c>
      <c r="K6287" t="s">
        <v>17</v>
      </c>
      <c r="L6287">
        <v>661.17600000000004</v>
      </c>
    </row>
    <row r="6288" spans="1:12" x14ac:dyDescent="0.3">
      <c r="A6288" t="s">
        <v>7000</v>
      </c>
      <c r="B6288">
        <v>24</v>
      </c>
      <c r="C6288">
        <v>10</v>
      </c>
      <c r="D6288">
        <v>2017</v>
      </c>
      <c r="E6288" t="s">
        <v>4222</v>
      </c>
      <c r="F6288" t="s">
        <v>30</v>
      </c>
      <c r="G6288" t="s">
        <v>2135</v>
      </c>
      <c r="H6288" t="s">
        <v>60</v>
      </c>
      <c r="I6288" t="s">
        <v>15</v>
      </c>
      <c r="J6288" t="s">
        <v>2466</v>
      </c>
      <c r="K6288" t="s">
        <v>41</v>
      </c>
      <c r="L6288">
        <v>239.976</v>
      </c>
    </row>
    <row r="6289" spans="1:12" x14ac:dyDescent="0.3">
      <c r="A6289" t="s">
        <v>7001</v>
      </c>
      <c r="B6289">
        <v>8</v>
      </c>
      <c r="C6289">
        <v>7</v>
      </c>
      <c r="D6289">
        <v>2015</v>
      </c>
      <c r="E6289" t="s">
        <v>871</v>
      </c>
      <c r="F6289" t="s">
        <v>30</v>
      </c>
      <c r="G6289" t="s">
        <v>1139</v>
      </c>
      <c r="H6289" t="s">
        <v>23</v>
      </c>
      <c r="I6289" t="s">
        <v>24</v>
      </c>
      <c r="J6289" t="s">
        <v>3058</v>
      </c>
      <c r="K6289" t="s">
        <v>17</v>
      </c>
      <c r="L6289">
        <v>502.488</v>
      </c>
    </row>
    <row r="6290" spans="1:12" x14ac:dyDescent="0.3">
      <c r="A6290" t="s">
        <v>7001</v>
      </c>
      <c r="B6290">
        <v>8</v>
      </c>
      <c r="C6290">
        <v>7</v>
      </c>
      <c r="D6290">
        <v>2015</v>
      </c>
      <c r="E6290" t="s">
        <v>871</v>
      </c>
      <c r="F6290" t="s">
        <v>30</v>
      </c>
      <c r="G6290" t="s">
        <v>1139</v>
      </c>
      <c r="H6290" t="s">
        <v>23</v>
      </c>
      <c r="I6290" t="s">
        <v>24</v>
      </c>
      <c r="J6290" t="s">
        <v>2366</v>
      </c>
      <c r="K6290" t="s">
        <v>26</v>
      </c>
      <c r="L6290">
        <v>196.70400000000001</v>
      </c>
    </row>
    <row r="6291" spans="1:12" x14ac:dyDescent="0.3">
      <c r="A6291" t="s">
        <v>7002</v>
      </c>
      <c r="B6291">
        <v>13</v>
      </c>
      <c r="C6291">
        <v>3</v>
      </c>
      <c r="D6291">
        <v>2016</v>
      </c>
      <c r="E6291" t="s">
        <v>3142</v>
      </c>
      <c r="F6291" t="s">
        <v>12</v>
      </c>
      <c r="G6291" t="s">
        <v>2360</v>
      </c>
      <c r="H6291" t="s">
        <v>60</v>
      </c>
      <c r="I6291" t="s">
        <v>24</v>
      </c>
      <c r="J6291" t="s">
        <v>374</v>
      </c>
      <c r="K6291" t="s">
        <v>17</v>
      </c>
      <c r="L6291">
        <v>915.13599999999997</v>
      </c>
    </row>
    <row r="6292" spans="1:12" x14ac:dyDescent="0.3">
      <c r="A6292" t="s">
        <v>7002</v>
      </c>
      <c r="B6292">
        <v>13</v>
      </c>
      <c r="C6292">
        <v>3</v>
      </c>
      <c r="D6292">
        <v>2016</v>
      </c>
      <c r="E6292" t="s">
        <v>3142</v>
      </c>
      <c r="F6292" t="s">
        <v>12</v>
      </c>
      <c r="G6292" t="s">
        <v>2360</v>
      </c>
      <c r="H6292" t="s">
        <v>60</v>
      </c>
      <c r="I6292" t="s">
        <v>24</v>
      </c>
      <c r="J6292" t="s">
        <v>1461</v>
      </c>
      <c r="K6292" t="s">
        <v>17</v>
      </c>
      <c r="L6292">
        <v>327.76</v>
      </c>
    </row>
    <row r="6293" spans="1:12" x14ac:dyDescent="0.3">
      <c r="A6293" t="s">
        <v>7003</v>
      </c>
      <c r="B6293">
        <v>2</v>
      </c>
      <c r="C6293">
        <v>12</v>
      </c>
      <c r="D6293">
        <v>2018</v>
      </c>
      <c r="E6293" t="s">
        <v>1436</v>
      </c>
      <c r="F6293" t="s">
        <v>119</v>
      </c>
      <c r="G6293" t="s">
        <v>1540</v>
      </c>
      <c r="H6293" t="s">
        <v>14</v>
      </c>
      <c r="I6293" t="s">
        <v>15</v>
      </c>
      <c r="J6293" t="s">
        <v>3448</v>
      </c>
      <c r="K6293" t="s">
        <v>17</v>
      </c>
      <c r="L6293">
        <v>701.96</v>
      </c>
    </row>
    <row r="6294" spans="1:12" x14ac:dyDescent="0.3">
      <c r="A6294" t="s">
        <v>7004</v>
      </c>
      <c r="B6294">
        <v>22</v>
      </c>
      <c r="C6294">
        <v>4</v>
      </c>
      <c r="D6294">
        <v>2016</v>
      </c>
      <c r="E6294" t="s">
        <v>221</v>
      </c>
      <c r="F6294" t="s">
        <v>30</v>
      </c>
      <c r="G6294" t="s">
        <v>4203</v>
      </c>
      <c r="H6294" t="s">
        <v>14</v>
      </c>
      <c r="I6294" t="s">
        <v>24</v>
      </c>
      <c r="J6294" t="s">
        <v>1985</v>
      </c>
      <c r="K6294" t="s">
        <v>41</v>
      </c>
      <c r="L6294">
        <v>88.775999999999996</v>
      </c>
    </row>
    <row r="6295" spans="1:12" x14ac:dyDescent="0.3">
      <c r="A6295" t="s">
        <v>7004</v>
      </c>
      <c r="B6295">
        <v>22</v>
      </c>
      <c r="C6295">
        <v>4</v>
      </c>
      <c r="D6295">
        <v>2016</v>
      </c>
      <c r="E6295" t="s">
        <v>221</v>
      </c>
      <c r="F6295" t="s">
        <v>30</v>
      </c>
      <c r="G6295" t="s">
        <v>4203</v>
      </c>
      <c r="H6295" t="s">
        <v>14</v>
      </c>
      <c r="I6295" t="s">
        <v>24</v>
      </c>
      <c r="J6295" t="s">
        <v>4411</v>
      </c>
      <c r="K6295" t="s">
        <v>26</v>
      </c>
      <c r="L6295">
        <v>64.14</v>
      </c>
    </row>
    <row r="6296" spans="1:12" x14ac:dyDescent="0.3">
      <c r="A6296" t="s">
        <v>7005</v>
      </c>
      <c r="B6296">
        <v>16</v>
      </c>
      <c r="C6296">
        <v>9</v>
      </c>
      <c r="D6296">
        <v>2015</v>
      </c>
      <c r="E6296" t="s">
        <v>498</v>
      </c>
      <c r="F6296" t="s">
        <v>119</v>
      </c>
      <c r="G6296" t="s">
        <v>3862</v>
      </c>
      <c r="H6296" t="s">
        <v>23</v>
      </c>
      <c r="I6296" t="s">
        <v>90</v>
      </c>
      <c r="J6296" t="s">
        <v>2154</v>
      </c>
      <c r="K6296" t="s">
        <v>26</v>
      </c>
      <c r="L6296">
        <v>33.552</v>
      </c>
    </row>
    <row r="6297" spans="1:12" x14ac:dyDescent="0.3">
      <c r="A6297" t="s">
        <v>7006</v>
      </c>
      <c r="B6297">
        <v>28</v>
      </c>
      <c r="C6297">
        <v>12</v>
      </c>
      <c r="D6297">
        <v>2015</v>
      </c>
      <c r="E6297" t="s">
        <v>5026</v>
      </c>
      <c r="F6297" t="s">
        <v>30</v>
      </c>
      <c r="G6297" t="s">
        <v>1988</v>
      </c>
      <c r="H6297" t="s">
        <v>23</v>
      </c>
      <c r="I6297" t="s">
        <v>90</v>
      </c>
      <c r="J6297" t="s">
        <v>4298</v>
      </c>
      <c r="K6297" t="s">
        <v>26</v>
      </c>
      <c r="L6297">
        <v>1737.18</v>
      </c>
    </row>
    <row r="6298" spans="1:12" x14ac:dyDescent="0.3">
      <c r="A6298" t="s">
        <v>7006</v>
      </c>
      <c r="B6298">
        <v>28</v>
      </c>
      <c r="C6298">
        <v>12</v>
      </c>
      <c r="D6298">
        <v>2015</v>
      </c>
      <c r="E6298" t="s">
        <v>5026</v>
      </c>
      <c r="F6298" t="s">
        <v>30</v>
      </c>
      <c r="G6298" t="s">
        <v>1988</v>
      </c>
      <c r="H6298" t="s">
        <v>23</v>
      </c>
      <c r="I6298" t="s">
        <v>90</v>
      </c>
      <c r="J6298" t="s">
        <v>1199</v>
      </c>
      <c r="K6298" t="s">
        <v>26</v>
      </c>
      <c r="L6298">
        <v>704.25</v>
      </c>
    </row>
    <row r="6299" spans="1:12" x14ac:dyDescent="0.3">
      <c r="A6299" t="s">
        <v>7006</v>
      </c>
      <c r="B6299">
        <v>28</v>
      </c>
      <c r="C6299">
        <v>12</v>
      </c>
      <c r="D6299">
        <v>2015</v>
      </c>
      <c r="E6299" t="s">
        <v>5026</v>
      </c>
      <c r="F6299" t="s">
        <v>30</v>
      </c>
      <c r="G6299" t="s">
        <v>1988</v>
      </c>
      <c r="H6299" t="s">
        <v>23</v>
      </c>
      <c r="I6299" t="s">
        <v>90</v>
      </c>
      <c r="J6299" t="s">
        <v>6438</v>
      </c>
      <c r="K6299" t="s">
        <v>26</v>
      </c>
      <c r="L6299">
        <v>141.76</v>
      </c>
    </row>
    <row r="6300" spans="1:12" x14ac:dyDescent="0.3">
      <c r="A6300" t="s">
        <v>7007</v>
      </c>
      <c r="B6300">
        <v>21</v>
      </c>
      <c r="C6300">
        <v>10</v>
      </c>
      <c r="D6300">
        <v>2015</v>
      </c>
      <c r="E6300" t="s">
        <v>5752</v>
      </c>
      <c r="F6300" t="s">
        <v>30</v>
      </c>
      <c r="G6300" t="s">
        <v>1509</v>
      </c>
      <c r="H6300" t="s">
        <v>23</v>
      </c>
      <c r="I6300" t="s">
        <v>24</v>
      </c>
      <c r="J6300" t="s">
        <v>185</v>
      </c>
      <c r="K6300" t="s">
        <v>26</v>
      </c>
      <c r="L6300">
        <v>36.36</v>
      </c>
    </row>
    <row r="6301" spans="1:12" x14ac:dyDescent="0.3">
      <c r="A6301" t="s">
        <v>7008</v>
      </c>
      <c r="B6301">
        <v>30</v>
      </c>
      <c r="C6301">
        <v>11</v>
      </c>
      <c r="D6301">
        <v>2018</v>
      </c>
      <c r="E6301" t="s">
        <v>688</v>
      </c>
      <c r="F6301" t="s">
        <v>119</v>
      </c>
      <c r="G6301" t="s">
        <v>4004</v>
      </c>
      <c r="H6301" t="s">
        <v>60</v>
      </c>
      <c r="I6301" t="s">
        <v>24</v>
      </c>
      <c r="J6301" t="s">
        <v>7009</v>
      </c>
      <c r="K6301" t="s">
        <v>17</v>
      </c>
      <c r="L6301">
        <v>25.83</v>
      </c>
    </row>
    <row r="6302" spans="1:12" x14ac:dyDescent="0.3">
      <c r="A6302" t="s">
        <v>7010</v>
      </c>
      <c r="B6302">
        <v>6</v>
      </c>
      <c r="C6302">
        <v>6</v>
      </c>
      <c r="D6302">
        <v>2015</v>
      </c>
      <c r="E6302" t="s">
        <v>5401</v>
      </c>
      <c r="F6302" t="s">
        <v>30</v>
      </c>
      <c r="G6302" t="s">
        <v>4409</v>
      </c>
      <c r="H6302" t="s">
        <v>14</v>
      </c>
      <c r="I6302" t="s">
        <v>61</v>
      </c>
      <c r="J6302" t="s">
        <v>323</v>
      </c>
      <c r="K6302" t="s">
        <v>26</v>
      </c>
      <c r="L6302">
        <v>24.588000000000001</v>
      </c>
    </row>
    <row r="6303" spans="1:12" x14ac:dyDescent="0.3">
      <c r="A6303" t="s">
        <v>7010</v>
      </c>
      <c r="B6303">
        <v>6</v>
      </c>
      <c r="C6303">
        <v>6</v>
      </c>
      <c r="D6303">
        <v>2015</v>
      </c>
      <c r="E6303" t="s">
        <v>5401</v>
      </c>
      <c r="F6303" t="s">
        <v>30</v>
      </c>
      <c r="G6303" t="s">
        <v>4409</v>
      </c>
      <c r="H6303" t="s">
        <v>14</v>
      </c>
      <c r="I6303" t="s">
        <v>61</v>
      </c>
      <c r="J6303" t="s">
        <v>2227</v>
      </c>
      <c r="K6303" t="s">
        <v>26</v>
      </c>
      <c r="L6303">
        <v>13.984</v>
      </c>
    </row>
    <row r="6304" spans="1:12" x14ac:dyDescent="0.3">
      <c r="A6304" t="s">
        <v>7011</v>
      </c>
      <c r="B6304">
        <v>23</v>
      </c>
      <c r="C6304">
        <v>11</v>
      </c>
      <c r="D6304">
        <v>2018</v>
      </c>
      <c r="E6304" t="s">
        <v>1266</v>
      </c>
      <c r="F6304" t="s">
        <v>30</v>
      </c>
      <c r="G6304" t="s">
        <v>709</v>
      </c>
      <c r="H6304" t="s">
        <v>14</v>
      </c>
      <c r="I6304" t="s">
        <v>61</v>
      </c>
      <c r="J6304" t="s">
        <v>6005</v>
      </c>
      <c r="K6304" t="s">
        <v>41</v>
      </c>
      <c r="L6304">
        <v>195.96</v>
      </c>
    </row>
    <row r="6305" spans="1:12" x14ac:dyDescent="0.3">
      <c r="A6305" t="s">
        <v>7012</v>
      </c>
      <c r="B6305">
        <v>18</v>
      </c>
      <c r="C6305">
        <v>6</v>
      </c>
      <c r="D6305">
        <v>2018</v>
      </c>
      <c r="E6305" t="s">
        <v>297</v>
      </c>
      <c r="F6305" t="s">
        <v>12</v>
      </c>
      <c r="G6305" t="s">
        <v>450</v>
      </c>
      <c r="H6305" t="s">
        <v>60</v>
      </c>
      <c r="I6305" t="s">
        <v>61</v>
      </c>
      <c r="J6305" t="s">
        <v>3294</v>
      </c>
      <c r="K6305" t="s">
        <v>26</v>
      </c>
      <c r="L6305">
        <v>74.352000000000004</v>
      </c>
    </row>
    <row r="6306" spans="1:12" x14ac:dyDescent="0.3">
      <c r="A6306" t="s">
        <v>7013</v>
      </c>
      <c r="B6306">
        <v>5</v>
      </c>
      <c r="C6306">
        <v>5</v>
      </c>
      <c r="D6306">
        <v>2018</v>
      </c>
      <c r="E6306" t="s">
        <v>3034</v>
      </c>
      <c r="F6306" t="s">
        <v>930</v>
      </c>
      <c r="G6306" t="s">
        <v>3071</v>
      </c>
      <c r="H6306" t="s">
        <v>14</v>
      </c>
      <c r="I6306" t="s">
        <v>90</v>
      </c>
      <c r="J6306" t="s">
        <v>2082</v>
      </c>
      <c r="K6306" t="s">
        <v>26</v>
      </c>
      <c r="L6306">
        <v>6.68</v>
      </c>
    </row>
    <row r="6307" spans="1:12" x14ac:dyDescent="0.3">
      <c r="A6307" t="s">
        <v>7014</v>
      </c>
      <c r="B6307">
        <v>4</v>
      </c>
      <c r="C6307">
        <v>11</v>
      </c>
      <c r="D6307">
        <v>2017</v>
      </c>
      <c r="E6307" t="s">
        <v>386</v>
      </c>
      <c r="F6307" t="s">
        <v>12</v>
      </c>
      <c r="G6307" t="s">
        <v>5641</v>
      </c>
      <c r="H6307" t="s">
        <v>23</v>
      </c>
      <c r="I6307" t="s">
        <v>24</v>
      </c>
      <c r="J6307" t="s">
        <v>5404</v>
      </c>
      <c r="K6307" t="s">
        <v>26</v>
      </c>
      <c r="L6307">
        <v>17.584</v>
      </c>
    </row>
    <row r="6308" spans="1:12" x14ac:dyDescent="0.3">
      <c r="A6308" t="s">
        <v>7014</v>
      </c>
      <c r="B6308">
        <v>4</v>
      </c>
      <c r="C6308">
        <v>11</v>
      </c>
      <c r="D6308">
        <v>2017</v>
      </c>
      <c r="E6308" t="s">
        <v>386</v>
      </c>
      <c r="F6308" t="s">
        <v>12</v>
      </c>
      <c r="G6308" t="s">
        <v>5641</v>
      </c>
      <c r="H6308" t="s">
        <v>23</v>
      </c>
      <c r="I6308" t="s">
        <v>24</v>
      </c>
      <c r="J6308" t="s">
        <v>5379</v>
      </c>
      <c r="K6308" t="s">
        <v>17</v>
      </c>
      <c r="L6308">
        <v>104.78400000000001</v>
      </c>
    </row>
    <row r="6309" spans="1:12" x14ac:dyDescent="0.3">
      <c r="A6309" t="s">
        <v>7014</v>
      </c>
      <c r="B6309">
        <v>4</v>
      </c>
      <c r="C6309">
        <v>11</v>
      </c>
      <c r="D6309">
        <v>2017</v>
      </c>
      <c r="E6309" t="s">
        <v>386</v>
      </c>
      <c r="F6309" t="s">
        <v>12</v>
      </c>
      <c r="G6309" t="s">
        <v>5641</v>
      </c>
      <c r="H6309" t="s">
        <v>23</v>
      </c>
      <c r="I6309" t="s">
        <v>24</v>
      </c>
      <c r="J6309" t="s">
        <v>5898</v>
      </c>
      <c r="K6309" t="s">
        <v>26</v>
      </c>
      <c r="L6309">
        <v>47.951999999999998</v>
      </c>
    </row>
    <row r="6310" spans="1:12" x14ac:dyDescent="0.3">
      <c r="A6310" t="s">
        <v>7014</v>
      </c>
      <c r="B6310">
        <v>4</v>
      </c>
      <c r="C6310">
        <v>11</v>
      </c>
      <c r="D6310">
        <v>2017</v>
      </c>
      <c r="E6310" t="s">
        <v>386</v>
      </c>
      <c r="F6310" t="s">
        <v>12</v>
      </c>
      <c r="G6310" t="s">
        <v>5641</v>
      </c>
      <c r="H6310" t="s">
        <v>23</v>
      </c>
      <c r="I6310" t="s">
        <v>24</v>
      </c>
      <c r="J6310" t="s">
        <v>5644</v>
      </c>
      <c r="K6310" t="s">
        <v>17</v>
      </c>
      <c r="L6310">
        <v>650.35199999999998</v>
      </c>
    </row>
    <row r="6311" spans="1:12" x14ac:dyDescent="0.3">
      <c r="A6311" t="s">
        <v>7014</v>
      </c>
      <c r="B6311">
        <v>4</v>
      </c>
      <c r="C6311">
        <v>11</v>
      </c>
      <c r="D6311">
        <v>2017</v>
      </c>
      <c r="E6311" t="s">
        <v>386</v>
      </c>
      <c r="F6311" t="s">
        <v>12</v>
      </c>
      <c r="G6311" t="s">
        <v>5641</v>
      </c>
      <c r="H6311" t="s">
        <v>23</v>
      </c>
      <c r="I6311" t="s">
        <v>24</v>
      </c>
      <c r="J6311" t="s">
        <v>1444</v>
      </c>
      <c r="K6311" t="s">
        <v>26</v>
      </c>
      <c r="L6311">
        <v>629.18399999999997</v>
      </c>
    </row>
    <row r="6312" spans="1:12" x14ac:dyDescent="0.3">
      <c r="A6312" t="s">
        <v>7014</v>
      </c>
      <c r="B6312">
        <v>4</v>
      </c>
      <c r="C6312">
        <v>11</v>
      </c>
      <c r="D6312">
        <v>2017</v>
      </c>
      <c r="E6312" t="s">
        <v>386</v>
      </c>
      <c r="F6312" t="s">
        <v>12</v>
      </c>
      <c r="G6312" t="s">
        <v>5641</v>
      </c>
      <c r="H6312" t="s">
        <v>23</v>
      </c>
      <c r="I6312" t="s">
        <v>24</v>
      </c>
      <c r="J6312" t="s">
        <v>1851</v>
      </c>
      <c r="K6312" t="s">
        <v>26</v>
      </c>
      <c r="L6312">
        <v>15.176</v>
      </c>
    </row>
    <row r="6313" spans="1:12" x14ac:dyDescent="0.3">
      <c r="A6313" t="s">
        <v>7015</v>
      </c>
      <c r="B6313">
        <v>11</v>
      </c>
      <c r="C6313">
        <v>9</v>
      </c>
      <c r="D6313">
        <v>2015</v>
      </c>
      <c r="E6313" t="s">
        <v>2119</v>
      </c>
      <c r="F6313" t="s">
        <v>30</v>
      </c>
      <c r="G6313" t="s">
        <v>6091</v>
      </c>
      <c r="H6313" t="s">
        <v>14</v>
      </c>
      <c r="I6313" t="s">
        <v>24</v>
      </c>
      <c r="J6313" t="s">
        <v>322</v>
      </c>
      <c r="K6313" t="s">
        <v>17</v>
      </c>
      <c r="L6313">
        <v>127.95</v>
      </c>
    </row>
    <row r="6314" spans="1:12" x14ac:dyDescent="0.3">
      <c r="A6314" t="s">
        <v>7016</v>
      </c>
      <c r="B6314">
        <v>16</v>
      </c>
      <c r="C6314">
        <v>2</v>
      </c>
      <c r="D6314">
        <v>2018</v>
      </c>
      <c r="E6314" t="s">
        <v>3520</v>
      </c>
      <c r="F6314" t="s">
        <v>30</v>
      </c>
      <c r="G6314" t="s">
        <v>1498</v>
      </c>
      <c r="H6314" t="s">
        <v>23</v>
      </c>
      <c r="I6314" t="s">
        <v>90</v>
      </c>
      <c r="J6314" t="s">
        <v>5843</v>
      </c>
      <c r="K6314" t="s">
        <v>26</v>
      </c>
      <c r="L6314">
        <v>579.51</v>
      </c>
    </row>
    <row r="6315" spans="1:12" x14ac:dyDescent="0.3">
      <c r="A6315" t="s">
        <v>7016</v>
      </c>
      <c r="B6315">
        <v>16</v>
      </c>
      <c r="C6315">
        <v>2</v>
      </c>
      <c r="D6315">
        <v>2018</v>
      </c>
      <c r="E6315" t="s">
        <v>3520</v>
      </c>
      <c r="F6315" t="s">
        <v>30</v>
      </c>
      <c r="G6315" t="s">
        <v>1498</v>
      </c>
      <c r="H6315" t="s">
        <v>23</v>
      </c>
      <c r="I6315" t="s">
        <v>90</v>
      </c>
      <c r="J6315" t="s">
        <v>3855</v>
      </c>
      <c r="K6315" t="s">
        <v>41</v>
      </c>
      <c r="L6315">
        <v>14.99</v>
      </c>
    </row>
    <row r="6316" spans="1:12" x14ac:dyDescent="0.3">
      <c r="A6316" t="s">
        <v>7017</v>
      </c>
      <c r="B6316">
        <v>24</v>
      </c>
      <c r="C6316">
        <v>11</v>
      </c>
      <c r="D6316">
        <v>2015</v>
      </c>
      <c r="E6316" t="s">
        <v>3029</v>
      </c>
      <c r="F6316" t="s">
        <v>30</v>
      </c>
      <c r="G6316" t="s">
        <v>1498</v>
      </c>
      <c r="H6316" t="s">
        <v>23</v>
      </c>
      <c r="I6316" t="s">
        <v>61</v>
      </c>
      <c r="J6316" t="s">
        <v>345</v>
      </c>
      <c r="K6316" t="s">
        <v>26</v>
      </c>
      <c r="L6316">
        <v>151.91999999999999</v>
      </c>
    </row>
    <row r="6317" spans="1:12" x14ac:dyDescent="0.3">
      <c r="A6317" t="s">
        <v>7017</v>
      </c>
      <c r="B6317">
        <v>24</v>
      </c>
      <c r="C6317">
        <v>11</v>
      </c>
      <c r="D6317">
        <v>2015</v>
      </c>
      <c r="E6317" t="s">
        <v>3029</v>
      </c>
      <c r="F6317" t="s">
        <v>30</v>
      </c>
      <c r="G6317" t="s">
        <v>1498</v>
      </c>
      <c r="H6317" t="s">
        <v>23</v>
      </c>
      <c r="I6317" t="s">
        <v>61</v>
      </c>
      <c r="J6317" t="s">
        <v>1444</v>
      </c>
      <c r="K6317" t="s">
        <v>26</v>
      </c>
      <c r="L6317">
        <v>196.62</v>
      </c>
    </row>
    <row r="6318" spans="1:12" x14ac:dyDescent="0.3">
      <c r="A6318" t="s">
        <v>7017</v>
      </c>
      <c r="B6318">
        <v>24</v>
      </c>
      <c r="C6318">
        <v>11</v>
      </c>
      <c r="D6318">
        <v>2015</v>
      </c>
      <c r="E6318" t="s">
        <v>3029</v>
      </c>
      <c r="F6318" t="s">
        <v>30</v>
      </c>
      <c r="G6318" t="s">
        <v>1498</v>
      </c>
      <c r="H6318" t="s">
        <v>23</v>
      </c>
      <c r="I6318" t="s">
        <v>61</v>
      </c>
      <c r="J6318" t="s">
        <v>4479</v>
      </c>
      <c r="K6318" t="s">
        <v>26</v>
      </c>
      <c r="L6318">
        <v>144.12</v>
      </c>
    </row>
    <row r="6319" spans="1:12" x14ac:dyDescent="0.3">
      <c r="A6319" t="s">
        <v>7017</v>
      </c>
      <c r="B6319">
        <v>24</v>
      </c>
      <c r="C6319">
        <v>11</v>
      </c>
      <c r="D6319">
        <v>2015</v>
      </c>
      <c r="E6319" t="s">
        <v>3029</v>
      </c>
      <c r="F6319" t="s">
        <v>30</v>
      </c>
      <c r="G6319" t="s">
        <v>1498</v>
      </c>
      <c r="H6319" t="s">
        <v>23</v>
      </c>
      <c r="I6319" t="s">
        <v>61</v>
      </c>
      <c r="J6319" t="s">
        <v>668</v>
      </c>
      <c r="K6319" t="s">
        <v>26</v>
      </c>
      <c r="L6319">
        <v>15.96</v>
      </c>
    </row>
    <row r="6320" spans="1:12" x14ac:dyDescent="0.3">
      <c r="A6320" t="s">
        <v>7018</v>
      </c>
      <c r="B6320">
        <v>25</v>
      </c>
      <c r="C6320">
        <v>11</v>
      </c>
      <c r="D6320">
        <v>2018</v>
      </c>
      <c r="E6320" t="s">
        <v>2098</v>
      </c>
      <c r="F6320" t="s">
        <v>12</v>
      </c>
      <c r="G6320" t="s">
        <v>3144</v>
      </c>
      <c r="H6320" t="s">
        <v>23</v>
      </c>
      <c r="I6320" t="s">
        <v>24</v>
      </c>
      <c r="J6320" t="s">
        <v>5251</v>
      </c>
      <c r="K6320" t="s">
        <v>41</v>
      </c>
      <c r="L6320">
        <v>39.96</v>
      </c>
    </row>
    <row r="6321" spans="1:12" x14ac:dyDescent="0.3">
      <c r="A6321" t="s">
        <v>7018</v>
      </c>
      <c r="B6321">
        <v>25</v>
      </c>
      <c r="C6321">
        <v>11</v>
      </c>
      <c r="D6321">
        <v>2018</v>
      </c>
      <c r="E6321" t="s">
        <v>2098</v>
      </c>
      <c r="F6321" t="s">
        <v>12</v>
      </c>
      <c r="G6321" t="s">
        <v>3144</v>
      </c>
      <c r="H6321" t="s">
        <v>23</v>
      </c>
      <c r="I6321" t="s">
        <v>24</v>
      </c>
      <c r="J6321" t="s">
        <v>394</v>
      </c>
      <c r="K6321" t="s">
        <v>26</v>
      </c>
      <c r="L6321">
        <v>34.08</v>
      </c>
    </row>
    <row r="6322" spans="1:12" x14ac:dyDescent="0.3">
      <c r="A6322" t="s">
        <v>7019</v>
      </c>
      <c r="B6322">
        <v>28</v>
      </c>
      <c r="C6322">
        <v>9</v>
      </c>
      <c r="D6322">
        <v>2018</v>
      </c>
      <c r="E6322" t="s">
        <v>1756</v>
      </c>
      <c r="F6322" t="s">
        <v>30</v>
      </c>
      <c r="G6322" t="s">
        <v>825</v>
      </c>
      <c r="H6322" t="s">
        <v>23</v>
      </c>
      <c r="I6322" t="s">
        <v>15</v>
      </c>
      <c r="J6322" t="s">
        <v>1670</v>
      </c>
      <c r="K6322" t="s">
        <v>26</v>
      </c>
      <c r="L6322">
        <v>10.368</v>
      </c>
    </row>
    <row r="6323" spans="1:12" x14ac:dyDescent="0.3">
      <c r="A6323" t="s">
        <v>7020</v>
      </c>
      <c r="B6323">
        <v>13</v>
      </c>
      <c r="C6323">
        <v>10</v>
      </c>
      <c r="D6323">
        <v>2015</v>
      </c>
      <c r="E6323" t="s">
        <v>6136</v>
      </c>
      <c r="F6323" t="s">
        <v>30</v>
      </c>
      <c r="G6323" t="s">
        <v>1594</v>
      </c>
      <c r="H6323" t="s">
        <v>23</v>
      </c>
      <c r="I6323" t="s">
        <v>90</v>
      </c>
      <c r="J6323" t="s">
        <v>1439</v>
      </c>
      <c r="K6323" t="s">
        <v>26</v>
      </c>
      <c r="L6323">
        <v>7.7519999999999998</v>
      </c>
    </row>
    <row r="6324" spans="1:12" x14ac:dyDescent="0.3">
      <c r="A6324" t="s">
        <v>7021</v>
      </c>
      <c r="B6324">
        <v>3</v>
      </c>
      <c r="C6324">
        <v>6</v>
      </c>
      <c r="D6324">
        <v>2015</v>
      </c>
      <c r="E6324" t="s">
        <v>998</v>
      </c>
      <c r="F6324" t="s">
        <v>12</v>
      </c>
      <c r="G6324" t="s">
        <v>1092</v>
      </c>
      <c r="H6324" t="s">
        <v>60</v>
      </c>
      <c r="I6324" t="s">
        <v>61</v>
      </c>
      <c r="J6324" t="s">
        <v>1915</v>
      </c>
      <c r="K6324" t="s">
        <v>26</v>
      </c>
      <c r="L6324">
        <v>15.28</v>
      </c>
    </row>
    <row r="6325" spans="1:12" x14ac:dyDescent="0.3">
      <c r="A6325" t="s">
        <v>7022</v>
      </c>
      <c r="B6325">
        <v>17</v>
      </c>
      <c r="C6325">
        <v>6</v>
      </c>
      <c r="D6325">
        <v>2015</v>
      </c>
      <c r="E6325" t="s">
        <v>1642</v>
      </c>
      <c r="F6325" t="s">
        <v>30</v>
      </c>
      <c r="G6325" t="s">
        <v>3630</v>
      </c>
      <c r="H6325" t="s">
        <v>14</v>
      </c>
      <c r="I6325" t="s">
        <v>90</v>
      </c>
      <c r="J6325" t="s">
        <v>6445</v>
      </c>
      <c r="K6325" t="s">
        <v>41</v>
      </c>
      <c r="L6325">
        <v>65.97</v>
      </c>
    </row>
    <row r="6326" spans="1:12" x14ac:dyDescent="0.3">
      <c r="A6326" t="s">
        <v>7023</v>
      </c>
      <c r="B6326">
        <v>29</v>
      </c>
      <c r="C6326">
        <v>10</v>
      </c>
      <c r="D6326">
        <v>2016</v>
      </c>
      <c r="E6326" t="s">
        <v>753</v>
      </c>
      <c r="F6326" t="s">
        <v>30</v>
      </c>
      <c r="G6326" t="s">
        <v>1484</v>
      </c>
      <c r="H6326" t="s">
        <v>23</v>
      </c>
      <c r="I6326" t="s">
        <v>24</v>
      </c>
      <c r="J6326" t="s">
        <v>1362</v>
      </c>
      <c r="K6326" t="s">
        <v>26</v>
      </c>
      <c r="L6326">
        <v>33.4</v>
      </c>
    </row>
    <row r="6327" spans="1:12" x14ac:dyDescent="0.3">
      <c r="A6327" t="s">
        <v>7023</v>
      </c>
      <c r="B6327">
        <v>29</v>
      </c>
      <c r="C6327">
        <v>10</v>
      </c>
      <c r="D6327">
        <v>2016</v>
      </c>
      <c r="E6327" t="s">
        <v>753</v>
      </c>
      <c r="F6327" t="s">
        <v>30</v>
      </c>
      <c r="G6327" t="s">
        <v>1484</v>
      </c>
      <c r="H6327" t="s">
        <v>23</v>
      </c>
      <c r="I6327" t="s">
        <v>24</v>
      </c>
      <c r="J6327" t="s">
        <v>1242</v>
      </c>
      <c r="K6327" t="s">
        <v>26</v>
      </c>
      <c r="L6327">
        <v>210.84</v>
      </c>
    </row>
    <row r="6328" spans="1:12" x14ac:dyDescent="0.3">
      <c r="A6328" t="s">
        <v>7024</v>
      </c>
      <c r="B6328">
        <v>20</v>
      </c>
      <c r="C6328">
        <v>1</v>
      </c>
      <c r="D6328">
        <v>2015</v>
      </c>
      <c r="E6328" t="s">
        <v>2465</v>
      </c>
      <c r="F6328" t="s">
        <v>30</v>
      </c>
      <c r="G6328" t="s">
        <v>1203</v>
      </c>
      <c r="H6328" t="s">
        <v>14</v>
      </c>
      <c r="I6328" t="s">
        <v>61</v>
      </c>
      <c r="J6328" t="s">
        <v>33</v>
      </c>
      <c r="K6328" t="s">
        <v>26</v>
      </c>
      <c r="L6328">
        <v>13.98</v>
      </c>
    </row>
    <row r="6329" spans="1:12" x14ac:dyDescent="0.3">
      <c r="A6329" t="s">
        <v>7024</v>
      </c>
      <c r="B6329">
        <v>20</v>
      </c>
      <c r="C6329">
        <v>1</v>
      </c>
      <c r="D6329">
        <v>2015</v>
      </c>
      <c r="E6329" t="s">
        <v>2465</v>
      </c>
      <c r="F6329" t="s">
        <v>30</v>
      </c>
      <c r="G6329" t="s">
        <v>1203</v>
      </c>
      <c r="H6329" t="s">
        <v>14</v>
      </c>
      <c r="I6329" t="s">
        <v>61</v>
      </c>
      <c r="J6329" t="s">
        <v>777</v>
      </c>
      <c r="K6329" t="s">
        <v>17</v>
      </c>
      <c r="L6329">
        <v>272.94</v>
      </c>
    </row>
    <row r="6330" spans="1:12" x14ac:dyDescent="0.3">
      <c r="A6330" t="s">
        <v>7024</v>
      </c>
      <c r="B6330">
        <v>20</v>
      </c>
      <c r="C6330">
        <v>1</v>
      </c>
      <c r="D6330">
        <v>2015</v>
      </c>
      <c r="E6330" t="s">
        <v>2465</v>
      </c>
      <c r="F6330" t="s">
        <v>30</v>
      </c>
      <c r="G6330" t="s">
        <v>1203</v>
      </c>
      <c r="H6330" t="s">
        <v>14</v>
      </c>
      <c r="I6330" t="s">
        <v>61</v>
      </c>
      <c r="J6330" t="s">
        <v>1522</v>
      </c>
      <c r="K6330" t="s">
        <v>26</v>
      </c>
      <c r="L6330">
        <v>19.05</v>
      </c>
    </row>
    <row r="6331" spans="1:12" x14ac:dyDescent="0.3">
      <c r="A6331" t="s">
        <v>7024</v>
      </c>
      <c r="B6331">
        <v>20</v>
      </c>
      <c r="C6331">
        <v>1</v>
      </c>
      <c r="D6331">
        <v>2015</v>
      </c>
      <c r="E6331" t="s">
        <v>2465</v>
      </c>
      <c r="F6331" t="s">
        <v>30</v>
      </c>
      <c r="G6331" t="s">
        <v>1203</v>
      </c>
      <c r="H6331" t="s">
        <v>14</v>
      </c>
      <c r="I6331" t="s">
        <v>61</v>
      </c>
      <c r="J6331" t="s">
        <v>62</v>
      </c>
      <c r="K6331" t="s">
        <v>26</v>
      </c>
      <c r="L6331">
        <v>247.71600000000001</v>
      </c>
    </row>
    <row r="6332" spans="1:12" x14ac:dyDescent="0.3">
      <c r="A6332" t="s">
        <v>7024</v>
      </c>
      <c r="B6332">
        <v>20</v>
      </c>
      <c r="C6332">
        <v>1</v>
      </c>
      <c r="D6332">
        <v>2015</v>
      </c>
      <c r="E6332" t="s">
        <v>2465</v>
      </c>
      <c r="F6332" t="s">
        <v>30</v>
      </c>
      <c r="G6332" t="s">
        <v>1203</v>
      </c>
      <c r="H6332" t="s">
        <v>14</v>
      </c>
      <c r="I6332" t="s">
        <v>61</v>
      </c>
      <c r="J6332" t="s">
        <v>4024</v>
      </c>
      <c r="K6332" t="s">
        <v>26</v>
      </c>
      <c r="L6332">
        <v>66.58</v>
      </c>
    </row>
    <row r="6333" spans="1:12" x14ac:dyDescent="0.3">
      <c r="A6333" t="s">
        <v>7024</v>
      </c>
      <c r="B6333">
        <v>20</v>
      </c>
      <c r="C6333">
        <v>1</v>
      </c>
      <c r="D6333">
        <v>2015</v>
      </c>
      <c r="E6333" t="s">
        <v>2465</v>
      </c>
      <c r="F6333" t="s">
        <v>30</v>
      </c>
      <c r="G6333" t="s">
        <v>1203</v>
      </c>
      <c r="H6333" t="s">
        <v>14</v>
      </c>
      <c r="I6333" t="s">
        <v>61</v>
      </c>
      <c r="J6333" t="s">
        <v>3223</v>
      </c>
      <c r="K6333" t="s">
        <v>26</v>
      </c>
      <c r="L6333">
        <v>43.92</v>
      </c>
    </row>
    <row r="6334" spans="1:12" x14ac:dyDescent="0.3">
      <c r="A6334" t="s">
        <v>7024</v>
      </c>
      <c r="B6334">
        <v>20</v>
      </c>
      <c r="C6334">
        <v>1</v>
      </c>
      <c r="D6334">
        <v>2015</v>
      </c>
      <c r="E6334" t="s">
        <v>2465</v>
      </c>
      <c r="F6334" t="s">
        <v>30</v>
      </c>
      <c r="G6334" t="s">
        <v>1203</v>
      </c>
      <c r="H6334" t="s">
        <v>14</v>
      </c>
      <c r="I6334" t="s">
        <v>61</v>
      </c>
      <c r="J6334" t="s">
        <v>2574</v>
      </c>
      <c r="K6334" t="s">
        <v>17</v>
      </c>
      <c r="L6334">
        <v>14.73</v>
      </c>
    </row>
    <row r="6335" spans="1:12" x14ac:dyDescent="0.3">
      <c r="A6335" t="s">
        <v>7024</v>
      </c>
      <c r="B6335">
        <v>20</v>
      </c>
      <c r="C6335">
        <v>1</v>
      </c>
      <c r="D6335">
        <v>2015</v>
      </c>
      <c r="E6335" t="s">
        <v>2465</v>
      </c>
      <c r="F6335" t="s">
        <v>30</v>
      </c>
      <c r="G6335" t="s">
        <v>1203</v>
      </c>
      <c r="H6335" t="s">
        <v>14</v>
      </c>
      <c r="I6335" t="s">
        <v>61</v>
      </c>
      <c r="J6335" t="s">
        <v>2932</v>
      </c>
      <c r="K6335" t="s">
        <v>26</v>
      </c>
      <c r="L6335">
        <v>29.7</v>
      </c>
    </row>
    <row r="6336" spans="1:12" x14ac:dyDescent="0.3">
      <c r="A6336" t="s">
        <v>7025</v>
      </c>
      <c r="B6336">
        <v>11</v>
      </c>
      <c r="C6336">
        <v>7</v>
      </c>
      <c r="D6336">
        <v>2015</v>
      </c>
      <c r="E6336" t="s">
        <v>2314</v>
      </c>
      <c r="F6336" t="s">
        <v>30</v>
      </c>
      <c r="G6336" t="s">
        <v>5148</v>
      </c>
      <c r="H6336" t="s">
        <v>14</v>
      </c>
      <c r="I6336" t="s">
        <v>90</v>
      </c>
      <c r="J6336" t="s">
        <v>899</v>
      </c>
      <c r="K6336" t="s">
        <v>26</v>
      </c>
      <c r="L6336">
        <v>49.12</v>
      </c>
    </row>
    <row r="6337" spans="1:12" x14ac:dyDescent="0.3">
      <c r="A6337" t="s">
        <v>7025</v>
      </c>
      <c r="B6337">
        <v>11</v>
      </c>
      <c r="C6337">
        <v>7</v>
      </c>
      <c r="D6337">
        <v>2015</v>
      </c>
      <c r="E6337" t="s">
        <v>2314</v>
      </c>
      <c r="F6337" t="s">
        <v>30</v>
      </c>
      <c r="G6337" t="s">
        <v>5148</v>
      </c>
      <c r="H6337" t="s">
        <v>14</v>
      </c>
      <c r="I6337" t="s">
        <v>90</v>
      </c>
      <c r="J6337" t="s">
        <v>3691</v>
      </c>
      <c r="K6337" t="s">
        <v>26</v>
      </c>
      <c r="L6337">
        <v>18.28</v>
      </c>
    </row>
    <row r="6338" spans="1:12" x14ac:dyDescent="0.3">
      <c r="A6338" t="s">
        <v>7026</v>
      </c>
      <c r="B6338">
        <v>30</v>
      </c>
      <c r="C6338">
        <v>8</v>
      </c>
      <c r="D6338">
        <v>2017</v>
      </c>
      <c r="E6338" t="s">
        <v>301</v>
      </c>
      <c r="F6338" t="s">
        <v>30</v>
      </c>
      <c r="G6338" t="s">
        <v>4980</v>
      </c>
      <c r="H6338" t="s">
        <v>14</v>
      </c>
      <c r="I6338" t="s">
        <v>24</v>
      </c>
      <c r="J6338" t="s">
        <v>5063</v>
      </c>
      <c r="K6338" t="s">
        <v>17</v>
      </c>
      <c r="L6338">
        <v>47.04</v>
      </c>
    </row>
    <row r="6339" spans="1:12" x14ac:dyDescent="0.3">
      <c r="A6339" t="s">
        <v>7026</v>
      </c>
      <c r="B6339">
        <v>30</v>
      </c>
      <c r="C6339">
        <v>8</v>
      </c>
      <c r="D6339">
        <v>2017</v>
      </c>
      <c r="E6339" t="s">
        <v>301</v>
      </c>
      <c r="F6339" t="s">
        <v>30</v>
      </c>
      <c r="G6339" t="s">
        <v>4980</v>
      </c>
      <c r="H6339" t="s">
        <v>14</v>
      </c>
      <c r="I6339" t="s">
        <v>24</v>
      </c>
      <c r="J6339" t="s">
        <v>4880</v>
      </c>
      <c r="K6339" t="s">
        <v>41</v>
      </c>
      <c r="L6339">
        <v>339.96</v>
      </c>
    </row>
    <row r="6340" spans="1:12" x14ac:dyDescent="0.3">
      <c r="A6340" t="s">
        <v>7027</v>
      </c>
      <c r="B6340">
        <v>5</v>
      </c>
      <c r="C6340">
        <v>10</v>
      </c>
      <c r="D6340">
        <v>2018</v>
      </c>
      <c r="E6340" t="s">
        <v>2753</v>
      </c>
      <c r="F6340" t="s">
        <v>30</v>
      </c>
      <c r="G6340" t="s">
        <v>3036</v>
      </c>
      <c r="H6340" t="s">
        <v>23</v>
      </c>
      <c r="I6340" t="s">
        <v>90</v>
      </c>
      <c r="J6340" t="s">
        <v>4968</v>
      </c>
      <c r="K6340" t="s">
        <v>41</v>
      </c>
      <c r="L6340">
        <v>87.8</v>
      </c>
    </row>
    <row r="6341" spans="1:12" x14ac:dyDescent="0.3">
      <c r="A6341" t="s">
        <v>7027</v>
      </c>
      <c r="B6341">
        <v>5</v>
      </c>
      <c r="C6341">
        <v>10</v>
      </c>
      <c r="D6341">
        <v>2018</v>
      </c>
      <c r="E6341" t="s">
        <v>2753</v>
      </c>
      <c r="F6341" t="s">
        <v>30</v>
      </c>
      <c r="G6341" t="s">
        <v>3036</v>
      </c>
      <c r="H6341" t="s">
        <v>23</v>
      </c>
      <c r="I6341" t="s">
        <v>90</v>
      </c>
      <c r="J6341" t="s">
        <v>2410</v>
      </c>
      <c r="K6341" t="s">
        <v>17</v>
      </c>
      <c r="L6341">
        <v>221.38200000000001</v>
      </c>
    </row>
    <row r="6342" spans="1:12" x14ac:dyDescent="0.3">
      <c r="A6342" t="s">
        <v>7027</v>
      </c>
      <c r="B6342">
        <v>5</v>
      </c>
      <c r="C6342">
        <v>10</v>
      </c>
      <c r="D6342">
        <v>2018</v>
      </c>
      <c r="E6342" t="s">
        <v>2753</v>
      </c>
      <c r="F6342" t="s">
        <v>30</v>
      </c>
      <c r="G6342" t="s">
        <v>3036</v>
      </c>
      <c r="H6342" t="s">
        <v>23</v>
      </c>
      <c r="I6342" t="s">
        <v>90</v>
      </c>
      <c r="J6342" t="s">
        <v>5734</v>
      </c>
      <c r="K6342" t="s">
        <v>41</v>
      </c>
      <c r="L6342">
        <v>5199.96</v>
      </c>
    </row>
    <row r="6343" spans="1:12" x14ac:dyDescent="0.3">
      <c r="A6343" t="s">
        <v>7028</v>
      </c>
      <c r="B6343">
        <v>31</v>
      </c>
      <c r="C6343">
        <v>12</v>
      </c>
      <c r="D6343">
        <v>2017</v>
      </c>
      <c r="E6343" t="s">
        <v>2798</v>
      </c>
      <c r="F6343" t="s">
        <v>119</v>
      </c>
      <c r="G6343" t="s">
        <v>3630</v>
      </c>
      <c r="H6343" t="s">
        <v>14</v>
      </c>
      <c r="I6343" t="s">
        <v>90</v>
      </c>
      <c r="J6343" t="s">
        <v>3565</v>
      </c>
      <c r="K6343" t="s">
        <v>26</v>
      </c>
      <c r="L6343">
        <v>156.512</v>
      </c>
    </row>
    <row r="6344" spans="1:12" x14ac:dyDescent="0.3">
      <c r="A6344" t="s">
        <v>7029</v>
      </c>
      <c r="B6344">
        <v>7</v>
      </c>
      <c r="C6344">
        <v>3</v>
      </c>
      <c r="D6344">
        <v>2016</v>
      </c>
      <c r="E6344" t="s">
        <v>2230</v>
      </c>
      <c r="F6344" t="s">
        <v>119</v>
      </c>
      <c r="G6344" t="s">
        <v>4723</v>
      </c>
      <c r="H6344" t="s">
        <v>60</v>
      </c>
      <c r="I6344" t="s">
        <v>90</v>
      </c>
      <c r="J6344" t="s">
        <v>710</v>
      </c>
      <c r="K6344" t="s">
        <v>41</v>
      </c>
      <c r="L6344">
        <v>119.85</v>
      </c>
    </row>
    <row r="6345" spans="1:12" x14ac:dyDescent="0.3">
      <c r="A6345" t="s">
        <v>7029</v>
      </c>
      <c r="B6345">
        <v>7</v>
      </c>
      <c r="C6345">
        <v>3</v>
      </c>
      <c r="D6345">
        <v>2016</v>
      </c>
      <c r="E6345" t="s">
        <v>2230</v>
      </c>
      <c r="F6345" t="s">
        <v>119</v>
      </c>
      <c r="G6345" t="s">
        <v>4723</v>
      </c>
      <c r="H6345" t="s">
        <v>60</v>
      </c>
      <c r="I6345" t="s">
        <v>90</v>
      </c>
      <c r="J6345" t="s">
        <v>963</v>
      </c>
      <c r="K6345" t="s">
        <v>26</v>
      </c>
      <c r="L6345">
        <v>30.44</v>
      </c>
    </row>
    <row r="6346" spans="1:12" x14ac:dyDescent="0.3">
      <c r="A6346" t="s">
        <v>7029</v>
      </c>
      <c r="B6346">
        <v>7</v>
      </c>
      <c r="C6346">
        <v>3</v>
      </c>
      <c r="D6346">
        <v>2016</v>
      </c>
      <c r="E6346" t="s">
        <v>2230</v>
      </c>
      <c r="F6346" t="s">
        <v>119</v>
      </c>
      <c r="G6346" t="s">
        <v>4723</v>
      </c>
      <c r="H6346" t="s">
        <v>60</v>
      </c>
      <c r="I6346" t="s">
        <v>90</v>
      </c>
      <c r="J6346" t="s">
        <v>2977</v>
      </c>
      <c r="K6346" t="s">
        <v>26</v>
      </c>
      <c r="L6346">
        <v>69.28</v>
      </c>
    </row>
    <row r="6347" spans="1:12" x14ac:dyDescent="0.3">
      <c r="A6347" t="s">
        <v>7029</v>
      </c>
      <c r="B6347">
        <v>7</v>
      </c>
      <c r="C6347">
        <v>3</v>
      </c>
      <c r="D6347">
        <v>2016</v>
      </c>
      <c r="E6347" t="s">
        <v>2230</v>
      </c>
      <c r="F6347" t="s">
        <v>119</v>
      </c>
      <c r="G6347" t="s">
        <v>4723</v>
      </c>
      <c r="H6347" t="s">
        <v>60</v>
      </c>
      <c r="I6347" t="s">
        <v>90</v>
      </c>
      <c r="J6347" t="s">
        <v>5463</v>
      </c>
      <c r="K6347" t="s">
        <v>41</v>
      </c>
      <c r="L6347">
        <v>587.97</v>
      </c>
    </row>
    <row r="6348" spans="1:12" x14ac:dyDescent="0.3">
      <c r="A6348" t="s">
        <v>7030</v>
      </c>
      <c r="B6348">
        <v>20</v>
      </c>
      <c r="C6348">
        <v>10</v>
      </c>
      <c r="D6348">
        <v>2018</v>
      </c>
      <c r="E6348" t="s">
        <v>1137</v>
      </c>
      <c r="F6348" t="s">
        <v>930</v>
      </c>
      <c r="G6348" t="s">
        <v>308</v>
      </c>
      <c r="H6348" t="s">
        <v>60</v>
      </c>
      <c r="I6348" t="s">
        <v>90</v>
      </c>
      <c r="J6348" t="s">
        <v>3419</v>
      </c>
      <c r="K6348" t="s">
        <v>26</v>
      </c>
      <c r="L6348">
        <v>24.55</v>
      </c>
    </row>
    <row r="6349" spans="1:12" x14ac:dyDescent="0.3">
      <c r="A6349" t="s">
        <v>7031</v>
      </c>
      <c r="B6349">
        <v>1</v>
      </c>
      <c r="C6349">
        <v>5</v>
      </c>
      <c r="D6349">
        <v>2016</v>
      </c>
      <c r="E6349" t="s">
        <v>7032</v>
      </c>
      <c r="F6349" t="s">
        <v>30</v>
      </c>
      <c r="G6349" t="s">
        <v>850</v>
      </c>
      <c r="H6349" t="s">
        <v>14</v>
      </c>
      <c r="I6349" t="s">
        <v>24</v>
      </c>
      <c r="J6349" t="s">
        <v>963</v>
      </c>
      <c r="K6349" t="s">
        <v>26</v>
      </c>
      <c r="L6349">
        <v>12.176</v>
      </c>
    </row>
    <row r="6350" spans="1:12" x14ac:dyDescent="0.3">
      <c r="A6350" t="s">
        <v>7031</v>
      </c>
      <c r="B6350">
        <v>1</v>
      </c>
      <c r="C6350">
        <v>5</v>
      </c>
      <c r="D6350">
        <v>2016</v>
      </c>
      <c r="E6350" t="s">
        <v>7032</v>
      </c>
      <c r="F6350" t="s">
        <v>30</v>
      </c>
      <c r="G6350" t="s">
        <v>850</v>
      </c>
      <c r="H6350" t="s">
        <v>14</v>
      </c>
      <c r="I6350" t="s">
        <v>24</v>
      </c>
      <c r="J6350" t="s">
        <v>745</v>
      </c>
      <c r="K6350" t="s">
        <v>26</v>
      </c>
      <c r="L6350">
        <v>37.32</v>
      </c>
    </row>
    <row r="6351" spans="1:12" x14ac:dyDescent="0.3">
      <c r="A6351" t="s">
        <v>7031</v>
      </c>
      <c r="B6351">
        <v>1</v>
      </c>
      <c r="C6351">
        <v>5</v>
      </c>
      <c r="D6351">
        <v>2016</v>
      </c>
      <c r="E6351" t="s">
        <v>7032</v>
      </c>
      <c r="F6351" t="s">
        <v>30</v>
      </c>
      <c r="G6351" t="s">
        <v>850</v>
      </c>
      <c r="H6351" t="s">
        <v>14</v>
      </c>
      <c r="I6351" t="s">
        <v>24</v>
      </c>
      <c r="J6351" t="s">
        <v>1013</v>
      </c>
      <c r="K6351" t="s">
        <v>26</v>
      </c>
      <c r="L6351">
        <v>35.06</v>
      </c>
    </row>
    <row r="6352" spans="1:12" x14ac:dyDescent="0.3">
      <c r="A6352" t="s">
        <v>7033</v>
      </c>
      <c r="B6352">
        <v>3</v>
      </c>
      <c r="C6352">
        <v>9</v>
      </c>
      <c r="D6352">
        <v>2018</v>
      </c>
      <c r="E6352" t="s">
        <v>1330</v>
      </c>
      <c r="F6352" t="s">
        <v>30</v>
      </c>
      <c r="G6352" t="s">
        <v>944</v>
      </c>
      <c r="H6352" t="s">
        <v>14</v>
      </c>
      <c r="I6352" t="s">
        <v>61</v>
      </c>
      <c r="J6352" t="s">
        <v>2362</v>
      </c>
      <c r="K6352" t="s">
        <v>17</v>
      </c>
      <c r="L6352">
        <v>108.4</v>
      </c>
    </row>
    <row r="6353" spans="1:12" x14ac:dyDescent="0.3">
      <c r="A6353" t="s">
        <v>7034</v>
      </c>
      <c r="B6353">
        <v>3</v>
      </c>
      <c r="C6353">
        <v>11</v>
      </c>
      <c r="D6353">
        <v>2018</v>
      </c>
      <c r="E6353" t="s">
        <v>4580</v>
      </c>
      <c r="F6353" t="s">
        <v>30</v>
      </c>
      <c r="G6353" t="s">
        <v>4651</v>
      </c>
      <c r="H6353" t="s">
        <v>23</v>
      </c>
      <c r="I6353" t="s">
        <v>15</v>
      </c>
      <c r="J6353" t="s">
        <v>2795</v>
      </c>
      <c r="K6353" t="s">
        <v>41</v>
      </c>
      <c r="L6353">
        <v>361.37599999999998</v>
      </c>
    </row>
    <row r="6354" spans="1:12" x14ac:dyDescent="0.3">
      <c r="A6354" t="s">
        <v>7035</v>
      </c>
      <c r="B6354">
        <v>13</v>
      </c>
      <c r="C6354">
        <v>9</v>
      </c>
      <c r="D6354">
        <v>2016</v>
      </c>
      <c r="E6354" t="s">
        <v>2284</v>
      </c>
      <c r="F6354" t="s">
        <v>30</v>
      </c>
      <c r="G6354" t="s">
        <v>4672</v>
      </c>
      <c r="H6354" t="s">
        <v>14</v>
      </c>
      <c r="I6354" t="s">
        <v>90</v>
      </c>
      <c r="J6354" t="s">
        <v>3788</v>
      </c>
      <c r="K6354" t="s">
        <v>26</v>
      </c>
      <c r="L6354">
        <v>2.4119999999999999</v>
      </c>
    </row>
    <row r="6355" spans="1:12" x14ac:dyDescent="0.3">
      <c r="A6355" t="s">
        <v>7036</v>
      </c>
      <c r="B6355">
        <v>6</v>
      </c>
      <c r="C6355">
        <v>9</v>
      </c>
      <c r="D6355">
        <v>2016</v>
      </c>
      <c r="E6355" t="s">
        <v>423</v>
      </c>
      <c r="F6355" t="s">
        <v>30</v>
      </c>
      <c r="G6355" t="s">
        <v>203</v>
      </c>
      <c r="H6355" t="s">
        <v>23</v>
      </c>
      <c r="I6355" t="s">
        <v>90</v>
      </c>
      <c r="J6355" t="s">
        <v>5521</v>
      </c>
      <c r="K6355" t="s">
        <v>26</v>
      </c>
      <c r="L6355">
        <v>8.39</v>
      </c>
    </row>
    <row r="6356" spans="1:12" x14ac:dyDescent="0.3">
      <c r="A6356" t="s">
        <v>7036</v>
      </c>
      <c r="B6356">
        <v>6</v>
      </c>
      <c r="C6356">
        <v>9</v>
      </c>
      <c r="D6356">
        <v>2016</v>
      </c>
      <c r="E6356" t="s">
        <v>423</v>
      </c>
      <c r="F6356" t="s">
        <v>30</v>
      </c>
      <c r="G6356" t="s">
        <v>203</v>
      </c>
      <c r="H6356" t="s">
        <v>23</v>
      </c>
      <c r="I6356" t="s">
        <v>90</v>
      </c>
      <c r="J6356" t="s">
        <v>2910</v>
      </c>
      <c r="K6356" t="s">
        <v>41</v>
      </c>
      <c r="L6356">
        <v>337.98</v>
      </c>
    </row>
    <row r="6357" spans="1:12" x14ac:dyDescent="0.3">
      <c r="A6357" t="s">
        <v>7037</v>
      </c>
      <c r="B6357">
        <v>6</v>
      </c>
      <c r="C6357">
        <v>10</v>
      </c>
      <c r="D6357">
        <v>2015</v>
      </c>
      <c r="E6357" t="s">
        <v>1713</v>
      </c>
      <c r="F6357" t="s">
        <v>30</v>
      </c>
      <c r="G6357" t="s">
        <v>3699</v>
      </c>
      <c r="H6357" t="s">
        <v>14</v>
      </c>
      <c r="I6357" t="s">
        <v>90</v>
      </c>
      <c r="J6357" t="s">
        <v>597</v>
      </c>
      <c r="K6357" t="s">
        <v>26</v>
      </c>
      <c r="L6357">
        <v>83.92</v>
      </c>
    </row>
    <row r="6358" spans="1:12" x14ac:dyDescent="0.3">
      <c r="A6358" t="s">
        <v>7038</v>
      </c>
      <c r="B6358">
        <v>23</v>
      </c>
      <c r="C6358">
        <v>1</v>
      </c>
      <c r="D6358">
        <v>2018</v>
      </c>
      <c r="E6358" t="s">
        <v>2904</v>
      </c>
      <c r="F6358" t="s">
        <v>30</v>
      </c>
      <c r="G6358" t="s">
        <v>1791</v>
      </c>
      <c r="H6358" t="s">
        <v>23</v>
      </c>
      <c r="I6358" t="s">
        <v>24</v>
      </c>
      <c r="J6358" t="s">
        <v>3626</v>
      </c>
      <c r="K6358" t="s">
        <v>26</v>
      </c>
      <c r="L6358">
        <v>19.68</v>
      </c>
    </row>
    <row r="6359" spans="1:12" x14ac:dyDescent="0.3">
      <c r="A6359" t="s">
        <v>7038</v>
      </c>
      <c r="B6359">
        <v>23</v>
      </c>
      <c r="C6359">
        <v>1</v>
      </c>
      <c r="D6359">
        <v>2018</v>
      </c>
      <c r="E6359" t="s">
        <v>2904</v>
      </c>
      <c r="F6359" t="s">
        <v>30</v>
      </c>
      <c r="G6359" t="s">
        <v>1791</v>
      </c>
      <c r="H6359" t="s">
        <v>23</v>
      </c>
      <c r="I6359" t="s">
        <v>24</v>
      </c>
      <c r="J6359" t="s">
        <v>2197</v>
      </c>
      <c r="K6359" t="s">
        <v>26</v>
      </c>
      <c r="L6359">
        <v>25.92</v>
      </c>
    </row>
    <row r="6360" spans="1:12" x14ac:dyDescent="0.3">
      <c r="A6360" t="s">
        <v>7038</v>
      </c>
      <c r="B6360">
        <v>23</v>
      </c>
      <c r="C6360">
        <v>1</v>
      </c>
      <c r="D6360">
        <v>2018</v>
      </c>
      <c r="E6360" t="s">
        <v>2904</v>
      </c>
      <c r="F6360" t="s">
        <v>30</v>
      </c>
      <c r="G6360" t="s">
        <v>1791</v>
      </c>
      <c r="H6360" t="s">
        <v>23</v>
      </c>
      <c r="I6360" t="s">
        <v>24</v>
      </c>
      <c r="J6360" t="s">
        <v>3010</v>
      </c>
      <c r="K6360" t="s">
        <v>26</v>
      </c>
      <c r="L6360">
        <v>6.48</v>
      </c>
    </row>
    <row r="6361" spans="1:12" x14ac:dyDescent="0.3">
      <c r="A6361" t="s">
        <v>7038</v>
      </c>
      <c r="B6361">
        <v>23</v>
      </c>
      <c r="C6361">
        <v>1</v>
      </c>
      <c r="D6361">
        <v>2018</v>
      </c>
      <c r="E6361" t="s">
        <v>2904</v>
      </c>
      <c r="F6361" t="s">
        <v>30</v>
      </c>
      <c r="G6361" t="s">
        <v>1791</v>
      </c>
      <c r="H6361" t="s">
        <v>23</v>
      </c>
      <c r="I6361" t="s">
        <v>24</v>
      </c>
      <c r="J6361" t="s">
        <v>6743</v>
      </c>
      <c r="K6361" t="s">
        <v>41</v>
      </c>
      <c r="L6361">
        <v>86.352000000000004</v>
      </c>
    </row>
    <row r="6362" spans="1:12" x14ac:dyDescent="0.3">
      <c r="A6362" t="s">
        <v>7039</v>
      </c>
      <c r="B6362">
        <v>10</v>
      </c>
      <c r="C6362">
        <v>12</v>
      </c>
      <c r="D6362">
        <v>2016</v>
      </c>
      <c r="E6362" t="s">
        <v>513</v>
      </c>
      <c r="F6362" t="s">
        <v>30</v>
      </c>
      <c r="G6362" t="s">
        <v>6483</v>
      </c>
      <c r="H6362" t="s">
        <v>60</v>
      </c>
      <c r="I6362" t="s">
        <v>24</v>
      </c>
      <c r="J6362" t="s">
        <v>4801</v>
      </c>
      <c r="K6362" t="s">
        <v>26</v>
      </c>
      <c r="L6362">
        <v>56.3</v>
      </c>
    </row>
    <row r="6363" spans="1:12" x14ac:dyDescent="0.3">
      <c r="A6363" t="s">
        <v>7040</v>
      </c>
      <c r="B6363">
        <v>25</v>
      </c>
      <c r="C6363">
        <v>11</v>
      </c>
      <c r="D6363">
        <v>2015</v>
      </c>
      <c r="E6363" t="s">
        <v>2561</v>
      </c>
      <c r="F6363" t="s">
        <v>30</v>
      </c>
      <c r="G6363" t="s">
        <v>2111</v>
      </c>
      <c r="H6363" t="s">
        <v>14</v>
      </c>
      <c r="I6363" t="s">
        <v>24</v>
      </c>
      <c r="J6363" t="s">
        <v>5372</v>
      </c>
      <c r="K6363" t="s">
        <v>26</v>
      </c>
      <c r="L6363">
        <v>51.015999999999998</v>
      </c>
    </row>
    <row r="6364" spans="1:12" x14ac:dyDescent="0.3">
      <c r="A6364" t="s">
        <v>7041</v>
      </c>
      <c r="B6364">
        <v>21</v>
      </c>
      <c r="C6364">
        <v>11</v>
      </c>
      <c r="D6364">
        <v>2018</v>
      </c>
      <c r="E6364" t="s">
        <v>3574</v>
      </c>
      <c r="F6364" t="s">
        <v>30</v>
      </c>
      <c r="G6364" t="s">
        <v>1467</v>
      </c>
      <c r="H6364" t="s">
        <v>14</v>
      </c>
      <c r="I6364" t="s">
        <v>24</v>
      </c>
      <c r="J6364" t="s">
        <v>1252</v>
      </c>
      <c r="K6364" t="s">
        <v>26</v>
      </c>
      <c r="L6364">
        <v>150.80000000000001</v>
      </c>
    </row>
    <row r="6365" spans="1:12" x14ac:dyDescent="0.3">
      <c r="A6365" t="s">
        <v>7041</v>
      </c>
      <c r="B6365">
        <v>21</v>
      </c>
      <c r="C6365">
        <v>11</v>
      </c>
      <c r="D6365">
        <v>2018</v>
      </c>
      <c r="E6365" t="s">
        <v>3574</v>
      </c>
      <c r="F6365" t="s">
        <v>30</v>
      </c>
      <c r="G6365" t="s">
        <v>1467</v>
      </c>
      <c r="H6365" t="s">
        <v>14</v>
      </c>
      <c r="I6365" t="s">
        <v>24</v>
      </c>
      <c r="J6365" t="s">
        <v>7042</v>
      </c>
      <c r="K6365" t="s">
        <v>41</v>
      </c>
      <c r="L6365">
        <v>1039.992</v>
      </c>
    </row>
    <row r="6366" spans="1:12" x14ac:dyDescent="0.3">
      <c r="A6366" t="s">
        <v>7041</v>
      </c>
      <c r="B6366">
        <v>21</v>
      </c>
      <c r="C6366">
        <v>11</v>
      </c>
      <c r="D6366">
        <v>2018</v>
      </c>
      <c r="E6366" t="s">
        <v>3574</v>
      </c>
      <c r="F6366" t="s">
        <v>30</v>
      </c>
      <c r="G6366" t="s">
        <v>1467</v>
      </c>
      <c r="H6366" t="s">
        <v>14</v>
      </c>
      <c r="I6366" t="s">
        <v>24</v>
      </c>
      <c r="J6366" t="s">
        <v>6286</v>
      </c>
      <c r="K6366" t="s">
        <v>26</v>
      </c>
      <c r="L6366">
        <v>51.84</v>
      </c>
    </row>
    <row r="6367" spans="1:12" x14ac:dyDescent="0.3">
      <c r="A6367" t="s">
        <v>7043</v>
      </c>
      <c r="B6367">
        <v>4</v>
      </c>
      <c r="C6367">
        <v>4</v>
      </c>
      <c r="D6367">
        <v>2018</v>
      </c>
      <c r="E6367" t="s">
        <v>3881</v>
      </c>
      <c r="F6367" t="s">
        <v>119</v>
      </c>
      <c r="G6367" t="s">
        <v>1734</v>
      </c>
      <c r="H6367" t="s">
        <v>60</v>
      </c>
      <c r="I6367" t="s">
        <v>90</v>
      </c>
      <c r="J6367" t="s">
        <v>7044</v>
      </c>
      <c r="K6367" t="s">
        <v>41</v>
      </c>
      <c r="L6367">
        <v>41.22</v>
      </c>
    </row>
    <row r="6368" spans="1:12" x14ac:dyDescent="0.3">
      <c r="A6368" t="s">
        <v>7043</v>
      </c>
      <c r="B6368">
        <v>4</v>
      </c>
      <c r="C6368">
        <v>4</v>
      </c>
      <c r="D6368">
        <v>2018</v>
      </c>
      <c r="E6368" t="s">
        <v>3881</v>
      </c>
      <c r="F6368" t="s">
        <v>119</v>
      </c>
      <c r="G6368" t="s">
        <v>1734</v>
      </c>
      <c r="H6368" t="s">
        <v>60</v>
      </c>
      <c r="I6368" t="s">
        <v>90</v>
      </c>
      <c r="J6368" t="s">
        <v>766</v>
      </c>
      <c r="K6368" t="s">
        <v>26</v>
      </c>
      <c r="L6368">
        <v>240.37</v>
      </c>
    </row>
    <row r="6369" spans="1:12" x14ac:dyDescent="0.3">
      <c r="A6369" t="s">
        <v>7043</v>
      </c>
      <c r="B6369">
        <v>4</v>
      </c>
      <c r="C6369">
        <v>4</v>
      </c>
      <c r="D6369">
        <v>2018</v>
      </c>
      <c r="E6369" t="s">
        <v>3881</v>
      </c>
      <c r="F6369" t="s">
        <v>119</v>
      </c>
      <c r="G6369" t="s">
        <v>1734</v>
      </c>
      <c r="H6369" t="s">
        <v>60</v>
      </c>
      <c r="I6369" t="s">
        <v>90</v>
      </c>
      <c r="J6369" t="s">
        <v>1347</v>
      </c>
      <c r="K6369" t="s">
        <v>41</v>
      </c>
      <c r="L6369">
        <v>119.02</v>
      </c>
    </row>
    <row r="6370" spans="1:12" x14ac:dyDescent="0.3">
      <c r="A6370" t="s">
        <v>7045</v>
      </c>
      <c r="B6370">
        <v>19</v>
      </c>
      <c r="C6370">
        <v>5</v>
      </c>
      <c r="D6370">
        <v>2018</v>
      </c>
      <c r="E6370" t="s">
        <v>1685</v>
      </c>
      <c r="F6370" t="s">
        <v>30</v>
      </c>
      <c r="G6370" t="s">
        <v>1219</v>
      </c>
      <c r="H6370" t="s">
        <v>14</v>
      </c>
      <c r="I6370" t="s">
        <v>24</v>
      </c>
      <c r="J6370" t="s">
        <v>3680</v>
      </c>
      <c r="K6370" t="s">
        <v>26</v>
      </c>
      <c r="L6370">
        <v>133.12</v>
      </c>
    </row>
    <row r="6371" spans="1:12" x14ac:dyDescent="0.3">
      <c r="A6371" t="s">
        <v>7046</v>
      </c>
      <c r="B6371">
        <v>3</v>
      </c>
      <c r="C6371">
        <v>10</v>
      </c>
      <c r="D6371">
        <v>2017</v>
      </c>
      <c r="E6371" t="s">
        <v>5128</v>
      </c>
      <c r="F6371" t="s">
        <v>30</v>
      </c>
      <c r="G6371" t="s">
        <v>5641</v>
      </c>
      <c r="H6371" t="s">
        <v>23</v>
      </c>
      <c r="I6371" t="s">
        <v>61</v>
      </c>
      <c r="J6371" t="s">
        <v>812</v>
      </c>
      <c r="K6371" t="s">
        <v>17</v>
      </c>
      <c r="L6371">
        <v>38.08</v>
      </c>
    </row>
    <row r="6372" spans="1:12" x14ac:dyDescent="0.3">
      <c r="A6372" t="s">
        <v>7047</v>
      </c>
      <c r="B6372">
        <v>21</v>
      </c>
      <c r="C6372">
        <v>11</v>
      </c>
      <c r="D6372">
        <v>2017</v>
      </c>
      <c r="E6372" t="s">
        <v>4797</v>
      </c>
      <c r="F6372" t="s">
        <v>930</v>
      </c>
      <c r="G6372" t="s">
        <v>2865</v>
      </c>
      <c r="H6372" t="s">
        <v>60</v>
      </c>
      <c r="I6372" t="s">
        <v>90</v>
      </c>
      <c r="J6372" t="s">
        <v>5071</v>
      </c>
      <c r="K6372" t="s">
        <v>17</v>
      </c>
      <c r="L6372">
        <v>113.568</v>
      </c>
    </row>
    <row r="6373" spans="1:12" x14ac:dyDescent="0.3">
      <c r="A6373" t="s">
        <v>7048</v>
      </c>
      <c r="B6373">
        <v>3</v>
      </c>
      <c r="C6373">
        <v>10</v>
      </c>
      <c r="D6373">
        <v>2018</v>
      </c>
      <c r="E6373" t="s">
        <v>2205</v>
      </c>
      <c r="F6373" t="s">
        <v>12</v>
      </c>
      <c r="G6373" t="s">
        <v>1565</v>
      </c>
      <c r="H6373" t="s">
        <v>60</v>
      </c>
      <c r="I6373" t="s">
        <v>90</v>
      </c>
      <c r="J6373" t="s">
        <v>340</v>
      </c>
      <c r="K6373" t="s">
        <v>17</v>
      </c>
      <c r="L6373">
        <v>83.92</v>
      </c>
    </row>
    <row r="6374" spans="1:12" x14ac:dyDescent="0.3">
      <c r="A6374" t="s">
        <v>7048</v>
      </c>
      <c r="B6374">
        <v>3</v>
      </c>
      <c r="C6374">
        <v>10</v>
      </c>
      <c r="D6374">
        <v>2018</v>
      </c>
      <c r="E6374" t="s">
        <v>2205</v>
      </c>
      <c r="F6374" t="s">
        <v>12</v>
      </c>
      <c r="G6374" t="s">
        <v>1565</v>
      </c>
      <c r="H6374" t="s">
        <v>60</v>
      </c>
      <c r="I6374" t="s">
        <v>90</v>
      </c>
      <c r="J6374" t="s">
        <v>2342</v>
      </c>
      <c r="K6374" t="s">
        <v>26</v>
      </c>
      <c r="L6374">
        <v>6.63</v>
      </c>
    </row>
    <row r="6375" spans="1:12" x14ac:dyDescent="0.3">
      <c r="A6375" t="s">
        <v>7048</v>
      </c>
      <c r="B6375">
        <v>3</v>
      </c>
      <c r="C6375">
        <v>10</v>
      </c>
      <c r="D6375">
        <v>2018</v>
      </c>
      <c r="E6375" t="s">
        <v>2205</v>
      </c>
      <c r="F6375" t="s">
        <v>12</v>
      </c>
      <c r="G6375" t="s">
        <v>1565</v>
      </c>
      <c r="H6375" t="s">
        <v>60</v>
      </c>
      <c r="I6375" t="s">
        <v>90</v>
      </c>
      <c r="J6375" t="s">
        <v>2016</v>
      </c>
      <c r="K6375" t="s">
        <v>41</v>
      </c>
      <c r="L6375">
        <v>371.97</v>
      </c>
    </row>
    <row r="6376" spans="1:12" x14ac:dyDescent="0.3">
      <c r="A6376" t="s">
        <v>7049</v>
      </c>
      <c r="B6376">
        <v>29</v>
      </c>
      <c r="C6376">
        <v>4</v>
      </c>
      <c r="D6376">
        <v>2015</v>
      </c>
      <c r="E6376" t="s">
        <v>3126</v>
      </c>
      <c r="F6376" t="s">
        <v>30</v>
      </c>
      <c r="G6376" t="s">
        <v>971</v>
      </c>
      <c r="H6376" t="s">
        <v>23</v>
      </c>
      <c r="I6376" t="s">
        <v>15</v>
      </c>
      <c r="J6376" t="s">
        <v>1900</v>
      </c>
      <c r="K6376" t="s">
        <v>17</v>
      </c>
      <c r="L6376">
        <v>561.58399999999995</v>
      </c>
    </row>
    <row r="6377" spans="1:12" x14ac:dyDescent="0.3">
      <c r="A6377" t="s">
        <v>7049</v>
      </c>
      <c r="B6377">
        <v>29</v>
      </c>
      <c r="C6377">
        <v>4</v>
      </c>
      <c r="D6377">
        <v>2015</v>
      </c>
      <c r="E6377" t="s">
        <v>3126</v>
      </c>
      <c r="F6377" t="s">
        <v>30</v>
      </c>
      <c r="G6377" t="s">
        <v>971</v>
      </c>
      <c r="H6377" t="s">
        <v>23</v>
      </c>
      <c r="I6377" t="s">
        <v>15</v>
      </c>
      <c r="J6377" t="s">
        <v>1009</v>
      </c>
      <c r="K6377" t="s">
        <v>26</v>
      </c>
      <c r="L6377">
        <v>99.92</v>
      </c>
    </row>
    <row r="6378" spans="1:12" x14ac:dyDescent="0.3">
      <c r="A6378" t="s">
        <v>7050</v>
      </c>
      <c r="B6378">
        <v>7</v>
      </c>
      <c r="C6378">
        <v>10</v>
      </c>
      <c r="D6378">
        <v>2017</v>
      </c>
      <c r="E6378" t="s">
        <v>7051</v>
      </c>
      <c r="F6378" t="s">
        <v>119</v>
      </c>
      <c r="G6378" t="s">
        <v>3940</v>
      </c>
      <c r="H6378" t="s">
        <v>60</v>
      </c>
      <c r="I6378" t="s">
        <v>90</v>
      </c>
      <c r="J6378" t="s">
        <v>266</v>
      </c>
      <c r="K6378" t="s">
        <v>26</v>
      </c>
      <c r="L6378">
        <v>4.9279999999999999</v>
      </c>
    </row>
    <row r="6379" spans="1:12" x14ac:dyDescent="0.3">
      <c r="A6379" t="s">
        <v>7052</v>
      </c>
      <c r="B6379">
        <v>15</v>
      </c>
      <c r="C6379">
        <v>12</v>
      </c>
      <c r="D6379">
        <v>2017</v>
      </c>
      <c r="E6379" t="s">
        <v>1548</v>
      </c>
      <c r="F6379" t="s">
        <v>30</v>
      </c>
      <c r="G6379" t="s">
        <v>3575</v>
      </c>
      <c r="H6379" t="s">
        <v>14</v>
      </c>
      <c r="I6379" t="s">
        <v>24</v>
      </c>
      <c r="J6379" t="s">
        <v>3872</v>
      </c>
      <c r="K6379" t="s">
        <v>17</v>
      </c>
      <c r="L6379">
        <v>14.76</v>
      </c>
    </row>
    <row r="6380" spans="1:12" x14ac:dyDescent="0.3">
      <c r="A6380" t="s">
        <v>7053</v>
      </c>
      <c r="B6380">
        <v>10</v>
      </c>
      <c r="C6380">
        <v>4</v>
      </c>
      <c r="D6380">
        <v>2018</v>
      </c>
      <c r="E6380" t="s">
        <v>2127</v>
      </c>
      <c r="F6380" t="s">
        <v>30</v>
      </c>
      <c r="G6380" t="s">
        <v>5984</v>
      </c>
      <c r="H6380" t="s">
        <v>60</v>
      </c>
      <c r="I6380" t="s">
        <v>90</v>
      </c>
      <c r="J6380" t="s">
        <v>1155</v>
      </c>
      <c r="K6380" t="s">
        <v>41</v>
      </c>
      <c r="L6380">
        <v>99.99</v>
      </c>
    </row>
    <row r="6381" spans="1:12" x14ac:dyDescent="0.3">
      <c r="A6381" t="s">
        <v>7053</v>
      </c>
      <c r="B6381">
        <v>10</v>
      </c>
      <c r="C6381">
        <v>4</v>
      </c>
      <c r="D6381">
        <v>2018</v>
      </c>
      <c r="E6381" t="s">
        <v>2127</v>
      </c>
      <c r="F6381" t="s">
        <v>30</v>
      </c>
      <c r="G6381" t="s">
        <v>5984</v>
      </c>
      <c r="H6381" t="s">
        <v>60</v>
      </c>
      <c r="I6381" t="s">
        <v>90</v>
      </c>
      <c r="J6381" t="s">
        <v>3976</v>
      </c>
      <c r="K6381" t="s">
        <v>26</v>
      </c>
      <c r="L6381">
        <v>286.14999999999998</v>
      </c>
    </row>
    <row r="6382" spans="1:12" x14ac:dyDescent="0.3">
      <c r="A6382" t="s">
        <v>7054</v>
      </c>
      <c r="B6382">
        <v>8</v>
      </c>
      <c r="C6382">
        <v>4</v>
      </c>
      <c r="D6382">
        <v>2015</v>
      </c>
      <c r="E6382" t="s">
        <v>881</v>
      </c>
      <c r="F6382" t="s">
        <v>30</v>
      </c>
      <c r="G6382" t="s">
        <v>3057</v>
      </c>
      <c r="H6382" t="s">
        <v>60</v>
      </c>
      <c r="I6382" t="s">
        <v>24</v>
      </c>
      <c r="J6382" t="s">
        <v>4933</v>
      </c>
      <c r="K6382" t="s">
        <v>26</v>
      </c>
      <c r="L6382">
        <v>49.792000000000002</v>
      </c>
    </row>
    <row r="6383" spans="1:12" x14ac:dyDescent="0.3">
      <c r="A6383" t="s">
        <v>7055</v>
      </c>
      <c r="B6383">
        <v>29</v>
      </c>
      <c r="C6383">
        <v>3</v>
      </c>
      <c r="D6383">
        <v>2017</v>
      </c>
      <c r="E6383" t="s">
        <v>5203</v>
      </c>
      <c r="F6383" t="s">
        <v>30</v>
      </c>
      <c r="G6383" t="s">
        <v>1124</v>
      </c>
      <c r="H6383" t="s">
        <v>14</v>
      </c>
      <c r="I6383" t="s">
        <v>90</v>
      </c>
      <c r="J6383" t="s">
        <v>1639</v>
      </c>
      <c r="K6383" t="s">
        <v>17</v>
      </c>
      <c r="L6383">
        <v>299.97500000000002</v>
      </c>
    </row>
    <row r="6384" spans="1:12" x14ac:dyDescent="0.3">
      <c r="A6384" t="s">
        <v>7055</v>
      </c>
      <c r="B6384">
        <v>29</v>
      </c>
      <c r="C6384">
        <v>3</v>
      </c>
      <c r="D6384">
        <v>2017</v>
      </c>
      <c r="E6384" t="s">
        <v>5203</v>
      </c>
      <c r="F6384" t="s">
        <v>30</v>
      </c>
      <c r="G6384" t="s">
        <v>1124</v>
      </c>
      <c r="H6384" t="s">
        <v>14</v>
      </c>
      <c r="I6384" t="s">
        <v>90</v>
      </c>
      <c r="J6384" t="s">
        <v>4147</v>
      </c>
      <c r="K6384" t="s">
        <v>41</v>
      </c>
      <c r="L6384">
        <v>158.376</v>
      </c>
    </row>
    <row r="6385" spans="1:12" x14ac:dyDescent="0.3">
      <c r="A6385" t="s">
        <v>7056</v>
      </c>
      <c r="B6385">
        <v>15</v>
      </c>
      <c r="C6385">
        <v>1</v>
      </c>
      <c r="D6385">
        <v>2018</v>
      </c>
      <c r="E6385" t="s">
        <v>4545</v>
      </c>
      <c r="F6385" t="s">
        <v>119</v>
      </c>
      <c r="G6385" t="s">
        <v>4256</v>
      </c>
      <c r="H6385" t="s">
        <v>14</v>
      </c>
      <c r="I6385" t="s">
        <v>61</v>
      </c>
      <c r="J6385" t="s">
        <v>2366</v>
      </c>
      <c r="K6385" t="s">
        <v>26</v>
      </c>
      <c r="L6385">
        <v>32.783999999999999</v>
      </c>
    </row>
    <row r="6386" spans="1:12" x14ac:dyDescent="0.3">
      <c r="A6386" t="s">
        <v>7056</v>
      </c>
      <c r="B6386">
        <v>15</v>
      </c>
      <c r="C6386">
        <v>1</v>
      </c>
      <c r="D6386">
        <v>2018</v>
      </c>
      <c r="E6386" t="s">
        <v>4545</v>
      </c>
      <c r="F6386" t="s">
        <v>119</v>
      </c>
      <c r="G6386" t="s">
        <v>4256</v>
      </c>
      <c r="H6386" t="s">
        <v>14</v>
      </c>
      <c r="I6386" t="s">
        <v>61</v>
      </c>
      <c r="J6386" t="s">
        <v>731</v>
      </c>
      <c r="K6386" t="s">
        <v>41</v>
      </c>
      <c r="L6386">
        <v>47.984000000000002</v>
      </c>
    </row>
    <row r="6387" spans="1:12" x14ac:dyDescent="0.3">
      <c r="A6387" t="s">
        <v>7056</v>
      </c>
      <c r="B6387">
        <v>15</v>
      </c>
      <c r="C6387">
        <v>1</v>
      </c>
      <c r="D6387">
        <v>2018</v>
      </c>
      <c r="E6387" t="s">
        <v>4545</v>
      </c>
      <c r="F6387" t="s">
        <v>119</v>
      </c>
      <c r="G6387" t="s">
        <v>4256</v>
      </c>
      <c r="H6387" t="s">
        <v>14</v>
      </c>
      <c r="I6387" t="s">
        <v>61</v>
      </c>
      <c r="J6387" t="s">
        <v>5450</v>
      </c>
      <c r="K6387" t="s">
        <v>41</v>
      </c>
      <c r="L6387">
        <v>62.591999999999999</v>
      </c>
    </row>
    <row r="6388" spans="1:12" x14ac:dyDescent="0.3">
      <c r="A6388" t="s">
        <v>7056</v>
      </c>
      <c r="B6388">
        <v>15</v>
      </c>
      <c r="C6388">
        <v>1</v>
      </c>
      <c r="D6388">
        <v>2018</v>
      </c>
      <c r="E6388" t="s">
        <v>4545</v>
      </c>
      <c r="F6388" t="s">
        <v>119</v>
      </c>
      <c r="G6388" t="s">
        <v>4256</v>
      </c>
      <c r="H6388" t="s">
        <v>14</v>
      </c>
      <c r="I6388" t="s">
        <v>61</v>
      </c>
      <c r="J6388" t="s">
        <v>1156</v>
      </c>
      <c r="K6388" t="s">
        <v>26</v>
      </c>
      <c r="L6388">
        <v>4.2759999999999998</v>
      </c>
    </row>
    <row r="6389" spans="1:12" x14ac:dyDescent="0.3">
      <c r="A6389" t="s">
        <v>7057</v>
      </c>
      <c r="B6389">
        <v>30</v>
      </c>
      <c r="C6389">
        <v>1</v>
      </c>
      <c r="D6389">
        <v>2015</v>
      </c>
      <c r="E6389" t="s">
        <v>3113</v>
      </c>
      <c r="F6389" t="s">
        <v>30</v>
      </c>
      <c r="G6389" t="s">
        <v>990</v>
      </c>
      <c r="H6389" t="s">
        <v>14</v>
      </c>
      <c r="I6389" t="s">
        <v>61</v>
      </c>
      <c r="J6389" t="s">
        <v>1489</v>
      </c>
      <c r="K6389" t="s">
        <v>26</v>
      </c>
      <c r="L6389">
        <v>10.56</v>
      </c>
    </row>
    <row r="6390" spans="1:12" x14ac:dyDescent="0.3">
      <c r="A6390" t="s">
        <v>7057</v>
      </c>
      <c r="B6390">
        <v>30</v>
      </c>
      <c r="C6390">
        <v>1</v>
      </c>
      <c r="D6390">
        <v>2015</v>
      </c>
      <c r="E6390" t="s">
        <v>3113</v>
      </c>
      <c r="F6390" t="s">
        <v>30</v>
      </c>
      <c r="G6390" t="s">
        <v>990</v>
      </c>
      <c r="H6390" t="s">
        <v>14</v>
      </c>
      <c r="I6390" t="s">
        <v>61</v>
      </c>
      <c r="J6390" t="s">
        <v>484</v>
      </c>
      <c r="K6390" t="s">
        <v>26</v>
      </c>
      <c r="L6390">
        <v>229.94</v>
      </c>
    </row>
    <row r="6391" spans="1:12" x14ac:dyDescent="0.3">
      <c r="A6391" t="s">
        <v>7058</v>
      </c>
      <c r="B6391">
        <v>7</v>
      </c>
      <c r="C6391">
        <v>2</v>
      </c>
      <c r="D6391">
        <v>2016</v>
      </c>
      <c r="E6391" t="s">
        <v>3529</v>
      </c>
      <c r="F6391" t="s">
        <v>30</v>
      </c>
      <c r="G6391" t="s">
        <v>2917</v>
      </c>
      <c r="H6391" t="s">
        <v>23</v>
      </c>
      <c r="I6391" t="s">
        <v>15</v>
      </c>
      <c r="J6391" t="s">
        <v>1827</v>
      </c>
      <c r="K6391" t="s">
        <v>26</v>
      </c>
      <c r="L6391">
        <v>311.14999999999998</v>
      </c>
    </row>
    <row r="6392" spans="1:12" x14ac:dyDescent="0.3">
      <c r="A6392" t="s">
        <v>7058</v>
      </c>
      <c r="B6392">
        <v>7</v>
      </c>
      <c r="C6392">
        <v>2</v>
      </c>
      <c r="D6392">
        <v>2016</v>
      </c>
      <c r="E6392" t="s">
        <v>3529</v>
      </c>
      <c r="F6392" t="s">
        <v>30</v>
      </c>
      <c r="G6392" t="s">
        <v>2917</v>
      </c>
      <c r="H6392" t="s">
        <v>23</v>
      </c>
      <c r="I6392" t="s">
        <v>15</v>
      </c>
      <c r="J6392" t="s">
        <v>657</v>
      </c>
      <c r="K6392" t="s">
        <v>26</v>
      </c>
      <c r="L6392">
        <v>12.96</v>
      </c>
    </row>
    <row r="6393" spans="1:12" x14ac:dyDescent="0.3">
      <c r="A6393" t="s">
        <v>7060</v>
      </c>
      <c r="B6393">
        <v>14</v>
      </c>
      <c r="C6393">
        <v>12</v>
      </c>
      <c r="D6393">
        <v>2017</v>
      </c>
      <c r="E6393" t="s">
        <v>1708</v>
      </c>
      <c r="F6393" t="s">
        <v>30</v>
      </c>
      <c r="G6393" t="s">
        <v>67</v>
      </c>
      <c r="H6393" t="s">
        <v>14</v>
      </c>
      <c r="I6393" t="s">
        <v>90</v>
      </c>
      <c r="J6393" t="s">
        <v>4866</v>
      </c>
      <c r="K6393" t="s">
        <v>26</v>
      </c>
      <c r="L6393">
        <v>14.62</v>
      </c>
    </row>
    <row r="6394" spans="1:12" x14ac:dyDescent="0.3">
      <c r="A6394" t="s">
        <v>7060</v>
      </c>
      <c r="B6394">
        <v>14</v>
      </c>
      <c r="C6394">
        <v>12</v>
      </c>
      <c r="D6394">
        <v>2017</v>
      </c>
      <c r="E6394" t="s">
        <v>1708</v>
      </c>
      <c r="F6394" t="s">
        <v>30</v>
      </c>
      <c r="G6394" t="s">
        <v>67</v>
      </c>
      <c r="H6394" t="s">
        <v>14</v>
      </c>
      <c r="I6394" t="s">
        <v>90</v>
      </c>
      <c r="J6394" t="s">
        <v>3640</v>
      </c>
      <c r="K6394" t="s">
        <v>26</v>
      </c>
      <c r="L6394">
        <v>5.76</v>
      </c>
    </row>
    <row r="6395" spans="1:12" x14ac:dyDescent="0.3">
      <c r="A6395" t="s">
        <v>7060</v>
      </c>
      <c r="B6395">
        <v>14</v>
      </c>
      <c r="C6395">
        <v>12</v>
      </c>
      <c r="D6395">
        <v>2017</v>
      </c>
      <c r="E6395" t="s">
        <v>1708</v>
      </c>
      <c r="F6395" t="s">
        <v>30</v>
      </c>
      <c r="G6395" t="s">
        <v>67</v>
      </c>
      <c r="H6395" t="s">
        <v>14</v>
      </c>
      <c r="I6395" t="s">
        <v>90</v>
      </c>
      <c r="J6395" t="s">
        <v>350</v>
      </c>
      <c r="K6395" t="s">
        <v>26</v>
      </c>
      <c r="L6395">
        <v>21.48</v>
      </c>
    </row>
    <row r="6396" spans="1:12" x14ac:dyDescent="0.3">
      <c r="A6396" t="s">
        <v>7060</v>
      </c>
      <c r="B6396">
        <v>14</v>
      </c>
      <c r="C6396">
        <v>12</v>
      </c>
      <c r="D6396">
        <v>2017</v>
      </c>
      <c r="E6396" t="s">
        <v>1708</v>
      </c>
      <c r="F6396" t="s">
        <v>30</v>
      </c>
      <c r="G6396" t="s">
        <v>67</v>
      </c>
      <c r="H6396" t="s">
        <v>14</v>
      </c>
      <c r="I6396" t="s">
        <v>90</v>
      </c>
      <c r="J6396" t="s">
        <v>3241</v>
      </c>
      <c r="K6396" t="s">
        <v>17</v>
      </c>
      <c r="L6396">
        <v>396.92</v>
      </c>
    </row>
    <row r="6397" spans="1:12" x14ac:dyDescent="0.3">
      <c r="A6397" t="s">
        <v>7060</v>
      </c>
      <c r="B6397">
        <v>14</v>
      </c>
      <c r="C6397">
        <v>12</v>
      </c>
      <c r="D6397">
        <v>2017</v>
      </c>
      <c r="E6397" t="s">
        <v>1708</v>
      </c>
      <c r="F6397" t="s">
        <v>30</v>
      </c>
      <c r="G6397" t="s">
        <v>67</v>
      </c>
      <c r="H6397" t="s">
        <v>14</v>
      </c>
      <c r="I6397" t="s">
        <v>90</v>
      </c>
      <c r="J6397" t="s">
        <v>1280</v>
      </c>
      <c r="K6397" t="s">
        <v>26</v>
      </c>
      <c r="L6397">
        <v>17.149999999999999</v>
      </c>
    </row>
    <row r="6398" spans="1:12" x14ac:dyDescent="0.3">
      <c r="A6398" t="s">
        <v>7060</v>
      </c>
      <c r="B6398">
        <v>14</v>
      </c>
      <c r="C6398">
        <v>12</v>
      </c>
      <c r="D6398">
        <v>2017</v>
      </c>
      <c r="E6398" t="s">
        <v>1708</v>
      </c>
      <c r="F6398" t="s">
        <v>30</v>
      </c>
      <c r="G6398" t="s">
        <v>67</v>
      </c>
      <c r="H6398" t="s">
        <v>14</v>
      </c>
      <c r="I6398" t="s">
        <v>90</v>
      </c>
      <c r="J6398" t="s">
        <v>7061</v>
      </c>
      <c r="K6398" t="s">
        <v>26</v>
      </c>
      <c r="L6398">
        <v>23.12</v>
      </c>
    </row>
    <row r="6399" spans="1:12" x14ac:dyDescent="0.3">
      <c r="A6399" t="s">
        <v>7062</v>
      </c>
      <c r="B6399">
        <v>31</v>
      </c>
      <c r="C6399">
        <v>10</v>
      </c>
      <c r="D6399">
        <v>2018</v>
      </c>
      <c r="E6399" t="s">
        <v>1629</v>
      </c>
      <c r="F6399" t="s">
        <v>30</v>
      </c>
      <c r="G6399" t="s">
        <v>3834</v>
      </c>
      <c r="H6399" t="s">
        <v>60</v>
      </c>
      <c r="I6399" t="s">
        <v>61</v>
      </c>
      <c r="J6399" t="s">
        <v>797</v>
      </c>
      <c r="K6399" t="s">
        <v>26</v>
      </c>
      <c r="L6399">
        <v>5.2480000000000002</v>
      </c>
    </row>
    <row r="6400" spans="1:12" x14ac:dyDescent="0.3">
      <c r="A6400" t="s">
        <v>7063</v>
      </c>
      <c r="B6400">
        <v>6</v>
      </c>
      <c r="C6400">
        <v>8</v>
      </c>
      <c r="D6400">
        <v>2018</v>
      </c>
      <c r="E6400" t="s">
        <v>4643</v>
      </c>
      <c r="F6400" t="s">
        <v>30</v>
      </c>
      <c r="G6400" t="s">
        <v>270</v>
      </c>
      <c r="H6400" t="s">
        <v>60</v>
      </c>
      <c r="I6400" t="s">
        <v>90</v>
      </c>
      <c r="J6400" t="s">
        <v>4450</v>
      </c>
      <c r="K6400" t="s">
        <v>41</v>
      </c>
      <c r="L6400">
        <v>824.95</v>
      </c>
    </row>
    <row r="6401" spans="1:12" x14ac:dyDescent="0.3">
      <c r="A6401" t="s">
        <v>7063</v>
      </c>
      <c r="B6401">
        <v>6</v>
      </c>
      <c r="C6401">
        <v>8</v>
      </c>
      <c r="D6401">
        <v>2018</v>
      </c>
      <c r="E6401" t="s">
        <v>4643</v>
      </c>
      <c r="F6401" t="s">
        <v>30</v>
      </c>
      <c r="G6401" t="s">
        <v>270</v>
      </c>
      <c r="H6401" t="s">
        <v>60</v>
      </c>
      <c r="I6401" t="s">
        <v>90</v>
      </c>
      <c r="J6401" t="s">
        <v>3128</v>
      </c>
      <c r="K6401" t="s">
        <v>26</v>
      </c>
      <c r="L6401">
        <v>24.64</v>
      </c>
    </row>
    <row r="6402" spans="1:12" x14ac:dyDescent="0.3">
      <c r="A6402" t="s">
        <v>7063</v>
      </c>
      <c r="B6402">
        <v>6</v>
      </c>
      <c r="C6402">
        <v>8</v>
      </c>
      <c r="D6402">
        <v>2018</v>
      </c>
      <c r="E6402" t="s">
        <v>4643</v>
      </c>
      <c r="F6402" t="s">
        <v>30</v>
      </c>
      <c r="G6402" t="s">
        <v>270</v>
      </c>
      <c r="H6402" t="s">
        <v>60</v>
      </c>
      <c r="I6402" t="s">
        <v>90</v>
      </c>
      <c r="J6402" t="s">
        <v>345</v>
      </c>
      <c r="K6402" t="s">
        <v>26</v>
      </c>
      <c r="L6402">
        <v>227.88</v>
      </c>
    </row>
    <row r="6403" spans="1:12" x14ac:dyDescent="0.3">
      <c r="A6403" t="s">
        <v>7064</v>
      </c>
      <c r="B6403">
        <v>30</v>
      </c>
      <c r="C6403">
        <v>5</v>
      </c>
      <c r="D6403">
        <v>2018</v>
      </c>
      <c r="E6403" t="s">
        <v>6442</v>
      </c>
      <c r="F6403" t="s">
        <v>119</v>
      </c>
      <c r="G6403" t="s">
        <v>1443</v>
      </c>
      <c r="H6403" t="s">
        <v>14</v>
      </c>
      <c r="I6403" t="s">
        <v>15</v>
      </c>
      <c r="J6403" t="s">
        <v>3411</v>
      </c>
      <c r="K6403" t="s">
        <v>17</v>
      </c>
      <c r="L6403">
        <v>241.96</v>
      </c>
    </row>
    <row r="6404" spans="1:12" x14ac:dyDescent="0.3">
      <c r="A6404" t="s">
        <v>7064</v>
      </c>
      <c r="B6404">
        <v>30</v>
      </c>
      <c r="C6404">
        <v>5</v>
      </c>
      <c r="D6404">
        <v>2018</v>
      </c>
      <c r="E6404" t="s">
        <v>6442</v>
      </c>
      <c r="F6404" t="s">
        <v>119</v>
      </c>
      <c r="G6404" t="s">
        <v>1443</v>
      </c>
      <c r="H6404" t="s">
        <v>14</v>
      </c>
      <c r="I6404" t="s">
        <v>15</v>
      </c>
      <c r="J6404" t="s">
        <v>3224</v>
      </c>
      <c r="K6404" t="s">
        <v>26</v>
      </c>
      <c r="L6404">
        <v>3.89</v>
      </c>
    </row>
    <row r="6405" spans="1:12" x14ac:dyDescent="0.3">
      <c r="A6405" t="s">
        <v>7064</v>
      </c>
      <c r="B6405">
        <v>30</v>
      </c>
      <c r="C6405">
        <v>5</v>
      </c>
      <c r="D6405">
        <v>2018</v>
      </c>
      <c r="E6405" t="s">
        <v>6442</v>
      </c>
      <c r="F6405" t="s">
        <v>119</v>
      </c>
      <c r="G6405" t="s">
        <v>1443</v>
      </c>
      <c r="H6405" t="s">
        <v>14</v>
      </c>
      <c r="I6405" t="s">
        <v>15</v>
      </c>
      <c r="J6405" t="s">
        <v>5275</v>
      </c>
      <c r="K6405" t="s">
        <v>17</v>
      </c>
      <c r="L6405">
        <v>8.01</v>
      </c>
    </row>
    <row r="6406" spans="1:12" x14ac:dyDescent="0.3">
      <c r="A6406" t="s">
        <v>7065</v>
      </c>
      <c r="B6406">
        <v>30</v>
      </c>
      <c r="C6406">
        <v>11</v>
      </c>
      <c r="D6406">
        <v>2016</v>
      </c>
      <c r="E6406" t="s">
        <v>5287</v>
      </c>
      <c r="F6406" t="s">
        <v>30</v>
      </c>
      <c r="G6406" t="s">
        <v>3407</v>
      </c>
      <c r="H6406" t="s">
        <v>14</v>
      </c>
      <c r="I6406" t="s">
        <v>15</v>
      </c>
      <c r="J6406" t="s">
        <v>3663</v>
      </c>
      <c r="K6406" t="s">
        <v>41</v>
      </c>
      <c r="L6406">
        <v>177.48</v>
      </c>
    </row>
    <row r="6407" spans="1:12" x14ac:dyDescent="0.3">
      <c r="A6407" t="s">
        <v>7066</v>
      </c>
      <c r="B6407">
        <v>31</v>
      </c>
      <c r="C6407">
        <v>8</v>
      </c>
      <c r="D6407">
        <v>2018</v>
      </c>
      <c r="E6407" t="s">
        <v>1660</v>
      </c>
      <c r="F6407" t="s">
        <v>12</v>
      </c>
      <c r="G6407" t="s">
        <v>1892</v>
      </c>
      <c r="H6407" t="s">
        <v>23</v>
      </c>
      <c r="I6407" t="s">
        <v>24</v>
      </c>
      <c r="J6407" t="s">
        <v>1150</v>
      </c>
      <c r="K6407" t="s">
        <v>17</v>
      </c>
      <c r="L6407">
        <v>569.56799999999998</v>
      </c>
    </row>
    <row r="6408" spans="1:12" x14ac:dyDescent="0.3">
      <c r="A6408" t="s">
        <v>7066</v>
      </c>
      <c r="B6408">
        <v>31</v>
      </c>
      <c r="C6408">
        <v>8</v>
      </c>
      <c r="D6408">
        <v>2018</v>
      </c>
      <c r="E6408" t="s">
        <v>1660</v>
      </c>
      <c r="F6408" t="s">
        <v>12</v>
      </c>
      <c r="G6408" t="s">
        <v>1892</v>
      </c>
      <c r="H6408" t="s">
        <v>23</v>
      </c>
      <c r="I6408" t="s">
        <v>24</v>
      </c>
      <c r="J6408" t="s">
        <v>248</v>
      </c>
      <c r="K6408" t="s">
        <v>26</v>
      </c>
      <c r="L6408">
        <v>149.72999999999999</v>
      </c>
    </row>
    <row r="6409" spans="1:12" x14ac:dyDescent="0.3">
      <c r="A6409" t="s">
        <v>7067</v>
      </c>
      <c r="B6409">
        <v>14</v>
      </c>
      <c r="C6409">
        <v>5</v>
      </c>
      <c r="D6409">
        <v>2018</v>
      </c>
      <c r="E6409" t="s">
        <v>2174</v>
      </c>
      <c r="F6409" t="s">
        <v>119</v>
      </c>
      <c r="G6409" t="s">
        <v>1374</v>
      </c>
      <c r="H6409" t="s">
        <v>14</v>
      </c>
      <c r="I6409" t="s">
        <v>61</v>
      </c>
      <c r="J6409" t="s">
        <v>3652</v>
      </c>
      <c r="K6409" t="s">
        <v>17</v>
      </c>
      <c r="L6409">
        <v>899.43</v>
      </c>
    </row>
    <row r="6410" spans="1:12" x14ac:dyDescent="0.3">
      <c r="A6410" t="s">
        <v>7067</v>
      </c>
      <c r="B6410">
        <v>14</v>
      </c>
      <c r="C6410">
        <v>5</v>
      </c>
      <c r="D6410">
        <v>2018</v>
      </c>
      <c r="E6410" t="s">
        <v>2174</v>
      </c>
      <c r="F6410" t="s">
        <v>119</v>
      </c>
      <c r="G6410" t="s">
        <v>1374</v>
      </c>
      <c r="H6410" t="s">
        <v>14</v>
      </c>
      <c r="I6410" t="s">
        <v>61</v>
      </c>
      <c r="J6410" t="s">
        <v>3605</v>
      </c>
      <c r="K6410" t="s">
        <v>26</v>
      </c>
      <c r="L6410">
        <v>46.2</v>
      </c>
    </row>
    <row r="6411" spans="1:12" x14ac:dyDescent="0.3">
      <c r="A6411" t="s">
        <v>7067</v>
      </c>
      <c r="B6411">
        <v>14</v>
      </c>
      <c r="C6411">
        <v>5</v>
      </c>
      <c r="D6411">
        <v>2018</v>
      </c>
      <c r="E6411" t="s">
        <v>2174</v>
      </c>
      <c r="F6411" t="s">
        <v>119</v>
      </c>
      <c r="G6411" t="s">
        <v>1374</v>
      </c>
      <c r="H6411" t="s">
        <v>14</v>
      </c>
      <c r="I6411" t="s">
        <v>61</v>
      </c>
      <c r="J6411" t="s">
        <v>7068</v>
      </c>
      <c r="K6411" t="s">
        <v>26</v>
      </c>
      <c r="L6411">
        <v>47.951999999999998</v>
      </c>
    </row>
    <row r="6412" spans="1:12" x14ac:dyDescent="0.3">
      <c r="A6412" t="s">
        <v>7067</v>
      </c>
      <c r="B6412">
        <v>14</v>
      </c>
      <c r="C6412">
        <v>5</v>
      </c>
      <c r="D6412">
        <v>2018</v>
      </c>
      <c r="E6412" t="s">
        <v>2174</v>
      </c>
      <c r="F6412" t="s">
        <v>119</v>
      </c>
      <c r="G6412" t="s">
        <v>1374</v>
      </c>
      <c r="H6412" t="s">
        <v>14</v>
      </c>
      <c r="I6412" t="s">
        <v>61</v>
      </c>
      <c r="J6412" t="s">
        <v>5251</v>
      </c>
      <c r="K6412" t="s">
        <v>41</v>
      </c>
      <c r="L6412">
        <v>7.992</v>
      </c>
    </row>
    <row r="6413" spans="1:12" x14ac:dyDescent="0.3">
      <c r="A6413" t="s">
        <v>7067</v>
      </c>
      <c r="B6413">
        <v>14</v>
      </c>
      <c r="C6413">
        <v>5</v>
      </c>
      <c r="D6413">
        <v>2018</v>
      </c>
      <c r="E6413" t="s">
        <v>2174</v>
      </c>
      <c r="F6413" t="s">
        <v>119</v>
      </c>
      <c r="G6413" t="s">
        <v>1374</v>
      </c>
      <c r="H6413" t="s">
        <v>14</v>
      </c>
      <c r="I6413" t="s">
        <v>61</v>
      </c>
      <c r="J6413" t="s">
        <v>5954</v>
      </c>
      <c r="K6413" t="s">
        <v>26</v>
      </c>
      <c r="L6413">
        <v>76.864000000000004</v>
      </c>
    </row>
    <row r="6414" spans="1:12" x14ac:dyDescent="0.3">
      <c r="A6414" t="s">
        <v>7069</v>
      </c>
      <c r="B6414">
        <v>17</v>
      </c>
      <c r="C6414">
        <v>8</v>
      </c>
      <c r="D6414">
        <v>2018</v>
      </c>
      <c r="E6414" t="s">
        <v>1075</v>
      </c>
      <c r="F6414" t="s">
        <v>30</v>
      </c>
      <c r="G6414" t="s">
        <v>3834</v>
      </c>
      <c r="H6414" t="s">
        <v>60</v>
      </c>
      <c r="I6414" t="s">
        <v>15</v>
      </c>
      <c r="J6414" t="s">
        <v>434</v>
      </c>
      <c r="K6414" t="s">
        <v>26</v>
      </c>
      <c r="L6414">
        <v>102.93</v>
      </c>
    </row>
    <row r="6415" spans="1:12" x14ac:dyDescent="0.3">
      <c r="A6415" t="s">
        <v>7069</v>
      </c>
      <c r="B6415">
        <v>17</v>
      </c>
      <c r="C6415">
        <v>8</v>
      </c>
      <c r="D6415">
        <v>2018</v>
      </c>
      <c r="E6415" t="s">
        <v>1075</v>
      </c>
      <c r="F6415" t="s">
        <v>30</v>
      </c>
      <c r="G6415" t="s">
        <v>3834</v>
      </c>
      <c r="H6415" t="s">
        <v>60</v>
      </c>
      <c r="I6415" t="s">
        <v>15</v>
      </c>
      <c r="J6415" t="s">
        <v>2852</v>
      </c>
      <c r="K6415" t="s">
        <v>41</v>
      </c>
      <c r="L6415">
        <v>98.16</v>
      </c>
    </row>
    <row r="6416" spans="1:12" x14ac:dyDescent="0.3">
      <c r="A6416" t="s">
        <v>7070</v>
      </c>
      <c r="B6416">
        <v>10</v>
      </c>
      <c r="C6416">
        <v>11</v>
      </c>
      <c r="D6416">
        <v>2018</v>
      </c>
      <c r="E6416" t="s">
        <v>1492</v>
      </c>
      <c r="F6416" t="s">
        <v>12</v>
      </c>
      <c r="G6416" t="s">
        <v>4594</v>
      </c>
      <c r="H6416" t="s">
        <v>60</v>
      </c>
      <c r="I6416" t="s">
        <v>15</v>
      </c>
      <c r="J6416" t="s">
        <v>6469</v>
      </c>
      <c r="K6416" t="s">
        <v>26</v>
      </c>
      <c r="L6416">
        <v>11.52</v>
      </c>
    </row>
    <row r="6417" spans="1:12" x14ac:dyDescent="0.3">
      <c r="A6417" t="s">
        <v>7071</v>
      </c>
      <c r="B6417">
        <v>21</v>
      </c>
      <c r="C6417">
        <v>8</v>
      </c>
      <c r="D6417">
        <v>2018</v>
      </c>
      <c r="E6417" t="s">
        <v>1074</v>
      </c>
      <c r="F6417" t="s">
        <v>930</v>
      </c>
      <c r="G6417" t="s">
        <v>2459</v>
      </c>
      <c r="H6417" t="s">
        <v>23</v>
      </c>
      <c r="I6417" t="s">
        <v>24</v>
      </c>
      <c r="J6417" t="s">
        <v>1902</v>
      </c>
      <c r="K6417" t="s">
        <v>26</v>
      </c>
      <c r="L6417">
        <v>83.88</v>
      </c>
    </row>
    <row r="6418" spans="1:12" x14ac:dyDescent="0.3">
      <c r="A6418" t="s">
        <v>7072</v>
      </c>
      <c r="B6418">
        <v>8</v>
      </c>
      <c r="C6418">
        <v>3</v>
      </c>
      <c r="D6418">
        <v>2017</v>
      </c>
      <c r="E6418" t="s">
        <v>1865</v>
      </c>
      <c r="F6418" t="s">
        <v>30</v>
      </c>
      <c r="G6418" t="s">
        <v>2380</v>
      </c>
      <c r="H6418" t="s">
        <v>14</v>
      </c>
      <c r="I6418" t="s">
        <v>90</v>
      </c>
      <c r="J6418" t="s">
        <v>4463</v>
      </c>
      <c r="K6418" t="s">
        <v>41</v>
      </c>
      <c r="L6418">
        <v>108.57599999999999</v>
      </c>
    </row>
    <row r="6419" spans="1:12" x14ac:dyDescent="0.3">
      <c r="A6419" t="s">
        <v>7072</v>
      </c>
      <c r="B6419">
        <v>8</v>
      </c>
      <c r="C6419">
        <v>3</v>
      </c>
      <c r="D6419">
        <v>2017</v>
      </c>
      <c r="E6419" t="s">
        <v>1865</v>
      </c>
      <c r="F6419" t="s">
        <v>30</v>
      </c>
      <c r="G6419" t="s">
        <v>2380</v>
      </c>
      <c r="H6419" t="s">
        <v>14</v>
      </c>
      <c r="I6419" t="s">
        <v>90</v>
      </c>
      <c r="J6419" t="s">
        <v>3090</v>
      </c>
      <c r="K6419" t="s">
        <v>26</v>
      </c>
      <c r="L6419">
        <v>5.984</v>
      </c>
    </row>
    <row r="6420" spans="1:12" x14ac:dyDescent="0.3">
      <c r="A6420" t="s">
        <v>7073</v>
      </c>
      <c r="B6420">
        <v>31</v>
      </c>
      <c r="C6420">
        <v>10</v>
      </c>
      <c r="D6420">
        <v>2017</v>
      </c>
      <c r="E6420" t="s">
        <v>2881</v>
      </c>
      <c r="F6420" t="s">
        <v>30</v>
      </c>
      <c r="G6420" t="s">
        <v>1858</v>
      </c>
      <c r="H6420" t="s">
        <v>23</v>
      </c>
      <c r="I6420" t="s">
        <v>61</v>
      </c>
      <c r="J6420" t="s">
        <v>405</v>
      </c>
      <c r="K6420" t="s">
        <v>26</v>
      </c>
      <c r="L6420">
        <v>21.96</v>
      </c>
    </row>
    <row r="6421" spans="1:12" x14ac:dyDescent="0.3">
      <c r="A6421" t="s">
        <v>7073</v>
      </c>
      <c r="B6421">
        <v>31</v>
      </c>
      <c r="C6421">
        <v>10</v>
      </c>
      <c r="D6421">
        <v>2017</v>
      </c>
      <c r="E6421" t="s">
        <v>2881</v>
      </c>
      <c r="F6421" t="s">
        <v>30</v>
      </c>
      <c r="G6421" t="s">
        <v>1858</v>
      </c>
      <c r="H6421" t="s">
        <v>23</v>
      </c>
      <c r="I6421" t="s">
        <v>61</v>
      </c>
      <c r="J6421" t="s">
        <v>3917</v>
      </c>
      <c r="K6421" t="s">
        <v>17</v>
      </c>
      <c r="L6421">
        <v>368.97</v>
      </c>
    </row>
    <row r="6422" spans="1:12" x14ac:dyDescent="0.3">
      <c r="A6422" t="s">
        <v>7073</v>
      </c>
      <c r="B6422">
        <v>31</v>
      </c>
      <c r="C6422">
        <v>10</v>
      </c>
      <c r="D6422">
        <v>2017</v>
      </c>
      <c r="E6422" t="s">
        <v>2881</v>
      </c>
      <c r="F6422" t="s">
        <v>30</v>
      </c>
      <c r="G6422" t="s">
        <v>1858</v>
      </c>
      <c r="H6422" t="s">
        <v>23</v>
      </c>
      <c r="I6422" t="s">
        <v>61</v>
      </c>
      <c r="J6422" t="s">
        <v>5262</v>
      </c>
      <c r="K6422" t="s">
        <v>26</v>
      </c>
      <c r="L6422">
        <v>12.39</v>
      </c>
    </row>
    <row r="6423" spans="1:12" x14ac:dyDescent="0.3">
      <c r="A6423" t="s">
        <v>7073</v>
      </c>
      <c r="B6423">
        <v>31</v>
      </c>
      <c r="C6423">
        <v>10</v>
      </c>
      <c r="D6423">
        <v>2017</v>
      </c>
      <c r="E6423" t="s">
        <v>2881</v>
      </c>
      <c r="F6423" t="s">
        <v>30</v>
      </c>
      <c r="G6423" t="s">
        <v>1858</v>
      </c>
      <c r="H6423" t="s">
        <v>23</v>
      </c>
      <c r="I6423" t="s">
        <v>61</v>
      </c>
      <c r="J6423" t="s">
        <v>4607</v>
      </c>
      <c r="K6423" t="s">
        <v>26</v>
      </c>
      <c r="L6423">
        <v>332.94</v>
      </c>
    </row>
    <row r="6424" spans="1:12" x14ac:dyDescent="0.3">
      <c r="A6424" t="s">
        <v>7074</v>
      </c>
      <c r="B6424">
        <v>26</v>
      </c>
      <c r="C6424">
        <v>7</v>
      </c>
      <c r="D6424">
        <v>2015</v>
      </c>
      <c r="E6424" t="s">
        <v>3522</v>
      </c>
      <c r="F6424" t="s">
        <v>30</v>
      </c>
      <c r="G6424" t="s">
        <v>5120</v>
      </c>
      <c r="H6424" t="s">
        <v>23</v>
      </c>
      <c r="I6424" t="s">
        <v>24</v>
      </c>
      <c r="J6424" t="s">
        <v>3332</v>
      </c>
      <c r="K6424" t="s">
        <v>41</v>
      </c>
      <c r="L6424">
        <v>111.93</v>
      </c>
    </row>
    <row r="6425" spans="1:12" x14ac:dyDescent="0.3">
      <c r="A6425" t="s">
        <v>7075</v>
      </c>
      <c r="B6425">
        <v>24</v>
      </c>
      <c r="C6425">
        <v>10</v>
      </c>
      <c r="D6425">
        <v>2016</v>
      </c>
      <c r="E6425" t="s">
        <v>5433</v>
      </c>
      <c r="F6425" t="s">
        <v>119</v>
      </c>
      <c r="G6425" t="s">
        <v>2335</v>
      </c>
      <c r="H6425" t="s">
        <v>60</v>
      </c>
      <c r="I6425" t="s">
        <v>24</v>
      </c>
      <c r="J6425" t="s">
        <v>1044</v>
      </c>
      <c r="K6425" t="s">
        <v>17</v>
      </c>
      <c r="L6425">
        <v>454.27199999999999</v>
      </c>
    </row>
    <row r="6426" spans="1:12" x14ac:dyDescent="0.3">
      <c r="A6426" t="s">
        <v>7076</v>
      </c>
      <c r="B6426">
        <v>19</v>
      </c>
      <c r="C6426">
        <v>8</v>
      </c>
      <c r="D6426">
        <v>2018</v>
      </c>
      <c r="E6426" t="s">
        <v>6461</v>
      </c>
      <c r="F6426" t="s">
        <v>30</v>
      </c>
      <c r="G6426" t="s">
        <v>6742</v>
      </c>
      <c r="H6426" t="s">
        <v>14</v>
      </c>
      <c r="I6426" t="s">
        <v>90</v>
      </c>
      <c r="J6426" t="s">
        <v>5213</v>
      </c>
      <c r="K6426" t="s">
        <v>26</v>
      </c>
      <c r="L6426">
        <v>19.440000000000001</v>
      </c>
    </row>
    <row r="6427" spans="1:12" x14ac:dyDescent="0.3">
      <c r="A6427" t="s">
        <v>7077</v>
      </c>
      <c r="B6427">
        <v>23</v>
      </c>
      <c r="C6427">
        <v>5</v>
      </c>
      <c r="D6427">
        <v>2017</v>
      </c>
      <c r="E6427" t="s">
        <v>2773</v>
      </c>
      <c r="F6427" t="s">
        <v>30</v>
      </c>
      <c r="G6427" t="s">
        <v>4639</v>
      </c>
      <c r="H6427" t="s">
        <v>14</v>
      </c>
      <c r="I6427" t="s">
        <v>90</v>
      </c>
      <c r="J6427" t="s">
        <v>4393</v>
      </c>
      <c r="K6427" t="s">
        <v>41</v>
      </c>
      <c r="L6427">
        <v>8399.9760000000006</v>
      </c>
    </row>
    <row r="6428" spans="1:12" x14ac:dyDescent="0.3">
      <c r="A6428" t="s">
        <v>7077</v>
      </c>
      <c r="B6428">
        <v>23</v>
      </c>
      <c r="C6428">
        <v>5</v>
      </c>
      <c r="D6428">
        <v>2017</v>
      </c>
      <c r="E6428" t="s">
        <v>2773</v>
      </c>
      <c r="F6428" t="s">
        <v>30</v>
      </c>
      <c r="G6428" t="s">
        <v>4639</v>
      </c>
      <c r="H6428" t="s">
        <v>14</v>
      </c>
      <c r="I6428" t="s">
        <v>90</v>
      </c>
      <c r="J6428" t="s">
        <v>7078</v>
      </c>
      <c r="K6428" t="s">
        <v>26</v>
      </c>
      <c r="L6428">
        <v>6.2939999999999996</v>
      </c>
    </row>
    <row r="6429" spans="1:12" x14ac:dyDescent="0.3">
      <c r="A6429" t="s">
        <v>7077</v>
      </c>
      <c r="B6429">
        <v>23</v>
      </c>
      <c r="C6429">
        <v>5</v>
      </c>
      <c r="D6429">
        <v>2017</v>
      </c>
      <c r="E6429" t="s">
        <v>2773</v>
      </c>
      <c r="F6429" t="s">
        <v>30</v>
      </c>
      <c r="G6429" t="s">
        <v>4639</v>
      </c>
      <c r="H6429" t="s">
        <v>14</v>
      </c>
      <c r="I6429" t="s">
        <v>90</v>
      </c>
      <c r="J6429" t="s">
        <v>2417</v>
      </c>
      <c r="K6429" t="s">
        <v>26</v>
      </c>
      <c r="L6429">
        <v>10.368</v>
      </c>
    </row>
    <row r="6430" spans="1:12" x14ac:dyDescent="0.3">
      <c r="A6430" t="s">
        <v>7077</v>
      </c>
      <c r="B6430">
        <v>23</v>
      </c>
      <c r="C6430">
        <v>5</v>
      </c>
      <c r="D6430">
        <v>2017</v>
      </c>
      <c r="E6430" t="s">
        <v>2773</v>
      </c>
      <c r="F6430" t="s">
        <v>30</v>
      </c>
      <c r="G6430" t="s">
        <v>4639</v>
      </c>
      <c r="H6430" t="s">
        <v>14</v>
      </c>
      <c r="I6430" t="s">
        <v>90</v>
      </c>
      <c r="J6430" t="s">
        <v>7079</v>
      </c>
      <c r="K6430" t="s">
        <v>41</v>
      </c>
      <c r="L6430">
        <v>122.38200000000001</v>
      </c>
    </row>
    <row r="6431" spans="1:12" x14ac:dyDescent="0.3">
      <c r="A6431" t="s">
        <v>7080</v>
      </c>
      <c r="B6431">
        <v>3</v>
      </c>
      <c r="C6431">
        <v>11</v>
      </c>
      <c r="D6431">
        <v>2015</v>
      </c>
      <c r="E6431" t="s">
        <v>1876</v>
      </c>
      <c r="F6431" t="s">
        <v>30</v>
      </c>
      <c r="G6431" t="s">
        <v>804</v>
      </c>
      <c r="H6431" t="s">
        <v>14</v>
      </c>
      <c r="I6431" t="s">
        <v>15</v>
      </c>
      <c r="J6431" t="s">
        <v>2105</v>
      </c>
      <c r="K6431" t="s">
        <v>26</v>
      </c>
      <c r="L6431">
        <v>25.984000000000002</v>
      </c>
    </row>
    <row r="6432" spans="1:12" x14ac:dyDescent="0.3">
      <c r="A6432" t="s">
        <v>7080</v>
      </c>
      <c r="B6432">
        <v>3</v>
      </c>
      <c r="C6432">
        <v>11</v>
      </c>
      <c r="D6432">
        <v>2015</v>
      </c>
      <c r="E6432" t="s">
        <v>1876</v>
      </c>
      <c r="F6432" t="s">
        <v>30</v>
      </c>
      <c r="G6432" t="s">
        <v>804</v>
      </c>
      <c r="H6432" t="s">
        <v>14</v>
      </c>
      <c r="I6432" t="s">
        <v>15</v>
      </c>
      <c r="J6432" t="s">
        <v>358</v>
      </c>
      <c r="K6432" t="s">
        <v>17</v>
      </c>
      <c r="L6432">
        <v>945.03599999999994</v>
      </c>
    </row>
    <row r="6433" spans="1:12" x14ac:dyDescent="0.3">
      <c r="A6433" t="s">
        <v>7080</v>
      </c>
      <c r="B6433">
        <v>3</v>
      </c>
      <c r="C6433">
        <v>11</v>
      </c>
      <c r="D6433">
        <v>2015</v>
      </c>
      <c r="E6433" t="s">
        <v>1876</v>
      </c>
      <c r="F6433" t="s">
        <v>30</v>
      </c>
      <c r="G6433" t="s">
        <v>804</v>
      </c>
      <c r="H6433" t="s">
        <v>14</v>
      </c>
      <c r="I6433" t="s">
        <v>15</v>
      </c>
      <c r="J6433" t="s">
        <v>3988</v>
      </c>
      <c r="K6433" t="s">
        <v>26</v>
      </c>
      <c r="L6433">
        <v>14.301</v>
      </c>
    </row>
    <row r="6434" spans="1:12" x14ac:dyDescent="0.3">
      <c r="A6434" t="s">
        <v>7080</v>
      </c>
      <c r="B6434">
        <v>3</v>
      </c>
      <c r="C6434">
        <v>11</v>
      </c>
      <c r="D6434">
        <v>2015</v>
      </c>
      <c r="E6434" t="s">
        <v>1876</v>
      </c>
      <c r="F6434" t="s">
        <v>30</v>
      </c>
      <c r="G6434" t="s">
        <v>804</v>
      </c>
      <c r="H6434" t="s">
        <v>14</v>
      </c>
      <c r="I6434" t="s">
        <v>15</v>
      </c>
      <c r="J6434" t="s">
        <v>4085</v>
      </c>
      <c r="K6434" t="s">
        <v>17</v>
      </c>
      <c r="L6434">
        <v>410.35199999999998</v>
      </c>
    </row>
    <row r="6435" spans="1:12" x14ac:dyDescent="0.3">
      <c r="A6435" t="s">
        <v>7081</v>
      </c>
      <c r="B6435">
        <v>30</v>
      </c>
      <c r="C6435">
        <v>3</v>
      </c>
      <c r="D6435">
        <v>2016</v>
      </c>
      <c r="E6435" t="s">
        <v>2358</v>
      </c>
      <c r="F6435" t="s">
        <v>30</v>
      </c>
      <c r="G6435" t="s">
        <v>5218</v>
      </c>
      <c r="H6435" t="s">
        <v>23</v>
      </c>
      <c r="I6435" t="s">
        <v>61</v>
      </c>
      <c r="J6435" t="s">
        <v>3037</v>
      </c>
      <c r="K6435" t="s">
        <v>26</v>
      </c>
      <c r="L6435">
        <v>23.52</v>
      </c>
    </row>
    <row r="6436" spans="1:12" x14ac:dyDescent="0.3">
      <c r="A6436" t="s">
        <v>7081</v>
      </c>
      <c r="B6436">
        <v>30</v>
      </c>
      <c r="C6436">
        <v>3</v>
      </c>
      <c r="D6436">
        <v>2016</v>
      </c>
      <c r="E6436" t="s">
        <v>2358</v>
      </c>
      <c r="F6436" t="s">
        <v>30</v>
      </c>
      <c r="G6436" t="s">
        <v>5218</v>
      </c>
      <c r="H6436" t="s">
        <v>23</v>
      </c>
      <c r="I6436" t="s">
        <v>61</v>
      </c>
      <c r="J6436" t="s">
        <v>4463</v>
      </c>
      <c r="K6436" t="s">
        <v>41</v>
      </c>
      <c r="L6436">
        <v>180.96</v>
      </c>
    </row>
    <row r="6437" spans="1:12" x14ac:dyDescent="0.3">
      <c r="A6437" t="s">
        <v>7082</v>
      </c>
      <c r="B6437">
        <v>27</v>
      </c>
      <c r="C6437">
        <v>5</v>
      </c>
      <c r="D6437">
        <v>2018</v>
      </c>
      <c r="E6437" t="s">
        <v>936</v>
      </c>
      <c r="F6437" t="s">
        <v>119</v>
      </c>
      <c r="G6437" t="s">
        <v>3244</v>
      </c>
      <c r="H6437" t="s">
        <v>14</v>
      </c>
      <c r="I6437" t="s">
        <v>24</v>
      </c>
      <c r="J6437" t="s">
        <v>4720</v>
      </c>
      <c r="K6437" t="s">
        <v>17</v>
      </c>
      <c r="L6437">
        <v>35</v>
      </c>
    </row>
    <row r="6438" spans="1:12" x14ac:dyDescent="0.3">
      <c r="A6438" t="s">
        <v>7082</v>
      </c>
      <c r="B6438">
        <v>27</v>
      </c>
      <c r="C6438">
        <v>5</v>
      </c>
      <c r="D6438">
        <v>2018</v>
      </c>
      <c r="E6438" t="s">
        <v>936</v>
      </c>
      <c r="F6438" t="s">
        <v>119</v>
      </c>
      <c r="G6438" t="s">
        <v>3244</v>
      </c>
      <c r="H6438" t="s">
        <v>14</v>
      </c>
      <c r="I6438" t="s">
        <v>24</v>
      </c>
      <c r="J6438" t="s">
        <v>1795</v>
      </c>
      <c r="K6438" t="s">
        <v>26</v>
      </c>
      <c r="L6438">
        <v>477.15</v>
      </c>
    </row>
    <row r="6439" spans="1:12" x14ac:dyDescent="0.3">
      <c r="A6439" t="s">
        <v>7082</v>
      </c>
      <c r="B6439">
        <v>27</v>
      </c>
      <c r="C6439">
        <v>5</v>
      </c>
      <c r="D6439">
        <v>2018</v>
      </c>
      <c r="E6439" t="s">
        <v>936</v>
      </c>
      <c r="F6439" t="s">
        <v>119</v>
      </c>
      <c r="G6439" t="s">
        <v>3244</v>
      </c>
      <c r="H6439" t="s">
        <v>14</v>
      </c>
      <c r="I6439" t="s">
        <v>24</v>
      </c>
      <c r="J6439" t="s">
        <v>4641</v>
      </c>
      <c r="K6439" t="s">
        <v>41</v>
      </c>
      <c r="L6439">
        <v>302.37599999999998</v>
      </c>
    </row>
    <row r="6440" spans="1:12" x14ac:dyDescent="0.3">
      <c r="A6440" t="s">
        <v>7083</v>
      </c>
      <c r="B6440">
        <v>14</v>
      </c>
      <c r="C6440">
        <v>12</v>
      </c>
      <c r="D6440">
        <v>2018</v>
      </c>
      <c r="E6440" t="s">
        <v>2935</v>
      </c>
      <c r="F6440" t="s">
        <v>30</v>
      </c>
      <c r="G6440" t="s">
        <v>399</v>
      </c>
      <c r="H6440" t="s">
        <v>14</v>
      </c>
      <c r="I6440" t="s">
        <v>61</v>
      </c>
      <c r="J6440" t="s">
        <v>32</v>
      </c>
      <c r="K6440" t="s">
        <v>17</v>
      </c>
      <c r="L6440">
        <v>974.98800000000006</v>
      </c>
    </row>
    <row r="6441" spans="1:12" x14ac:dyDescent="0.3">
      <c r="A6441" t="s">
        <v>7084</v>
      </c>
      <c r="B6441">
        <v>4</v>
      </c>
      <c r="C6441">
        <v>10</v>
      </c>
      <c r="D6441">
        <v>2015</v>
      </c>
      <c r="E6441" t="s">
        <v>1201</v>
      </c>
      <c r="F6441" t="s">
        <v>119</v>
      </c>
      <c r="G6441" t="s">
        <v>2660</v>
      </c>
      <c r="H6441" t="s">
        <v>14</v>
      </c>
      <c r="I6441" t="s">
        <v>90</v>
      </c>
      <c r="J6441" t="s">
        <v>5379</v>
      </c>
      <c r="K6441" t="s">
        <v>17</v>
      </c>
      <c r="L6441">
        <v>589.41</v>
      </c>
    </row>
    <row r="6442" spans="1:12" x14ac:dyDescent="0.3">
      <c r="A6442" t="s">
        <v>7085</v>
      </c>
      <c r="B6442">
        <v>13</v>
      </c>
      <c r="C6442">
        <v>10</v>
      </c>
      <c r="D6442">
        <v>2017</v>
      </c>
      <c r="E6442" t="s">
        <v>1271</v>
      </c>
      <c r="F6442" t="s">
        <v>30</v>
      </c>
      <c r="G6442" t="s">
        <v>1892</v>
      </c>
      <c r="H6442" t="s">
        <v>23</v>
      </c>
      <c r="I6442" t="s">
        <v>90</v>
      </c>
      <c r="J6442" t="s">
        <v>2702</v>
      </c>
      <c r="K6442" t="s">
        <v>26</v>
      </c>
      <c r="L6442">
        <v>34.700000000000003</v>
      </c>
    </row>
    <row r="6443" spans="1:12" x14ac:dyDescent="0.3">
      <c r="A6443" t="s">
        <v>7085</v>
      </c>
      <c r="B6443">
        <v>13</v>
      </c>
      <c r="C6443">
        <v>10</v>
      </c>
      <c r="D6443">
        <v>2017</v>
      </c>
      <c r="E6443" t="s">
        <v>1271</v>
      </c>
      <c r="F6443" t="s">
        <v>30</v>
      </c>
      <c r="G6443" t="s">
        <v>1892</v>
      </c>
      <c r="H6443" t="s">
        <v>23</v>
      </c>
      <c r="I6443" t="s">
        <v>90</v>
      </c>
      <c r="J6443" t="s">
        <v>4024</v>
      </c>
      <c r="K6443" t="s">
        <v>26</v>
      </c>
      <c r="L6443">
        <v>99.87</v>
      </c>
    </row>
    <row r="6444" spans="1:12" x14ac:dyDescent="0.3">
      <c r="A6444" t="s">
        <v>7085</v>
      </c>
      <c r="B6444">
        <v>13</v>
      </c>
      <c r="C6444">
        <v>10</v>
      </c>
      <c r="D6444">
        <v>2017</v>
      </c>
      <c r="E6444" t="s">
        <v>1271</v>
      </c>
      <c r="F6444" t="s">
        <v>30</v>
      </c>
      <c r="G6444" t="s">
        <v>1892</v>
      </c>
      <c r="H6444" t="s">
        <v>23</v>
      </c>
      <c r="I6444" t="s">
        <v>90</v>
      </c>
      <c r="J6444" t="s">
        <v>3807</v>
      </c>
      <c r="K6444" t="s">
        <v>26</v>
      </c>
      <c r="L6444">
        <v>37.94</v>
      </c>
    </row>
    <row r="6445" spans="1:12" x14ac:dyDescent="0.3">
      <c r="A6445" t="s">
        <v>7085</v>
      </c>
      <c r="B6445">
        <v>13</v>
      </c>
      <c r="C6445">
        <v>10</v>
      </c>
      <c r="D6445">
        <v>2017</v>
      </c>
      <c r="E6445" t="s">
        <v>1271</v>
      </c>
      <c r="F6445" t="s">
        <v>30</v>
      </c>
      <c r="G6445" t="s">
        <v>1892</v>
      </c>
      <c r="H6445" t="s">
        <v>23</v>
      </c>
      <c r="I6445" t="s">
        <v>90</v>
      </c>
      <c r="J6445" t="s">
        <v>4944</v>
      </c>
      <c r="K6445" t="s">
        <v>26</v>
      </c>
      <c r="L6445">
        <v>24.9</v>
      </c>
    </row>
    <row r="6446" spans="1:12" x14ac:dyDescent="0.3">
      <c r="A6446" t="s">
        <v>7085</v>
      </c>
      <c r="B6446">
        <v>13</v>
      </c>
      <c r="C6446">
        <v>10</v>
      </c>
      <c r="D6446">
        <v>2017</v>
      </c>
      <c r="E6446" t="s">
        <v>1271</v>
      </c>
      <c r="F6446" t="s">
        <v>30</v>
      </c>
      <c r="G6446" t="s">
        <v>1892</v>
      </c>
      <c r="H6446" t="s">
        <v>23</v>
      </c>
      <c r="I6446" t="s">
        <v>90</v>
      </c>
      <c r="J6446" t="s">
        <v>2645</v>
      </c>
      <c r="K6446" t="s">
        <v>17</v>
      </c>
      <c r="L6446">
        <v>82.26</v>
      </c>
    </row>
    <row r="6447" spans="1:12" x14ac:dyDescent="0.3">
      <c r="A6447" t="s">
        <v>7086</v>
      </c>
      <c r="B6447">
        <v>5</v>
      </c>
      <c r="C6447">
        <v>3</v>
      </c>
      <c r="D6447">
        <v>2016</v>
      </c>
      <c r="E6447" t="s">
        <v>2230</v>
      </c>
      <c r="F6447" t="s">
        <v>30</v>
      </c>
      <c r="G6447" t="s">
        <v>2327</v>
      </c>
      <c r="H6447" t="s">
        <v>14</v>
      </c>
      <c r="I6447" t="s">
        <v>61</v>
      </c>
      <c r="J6447" t="s">
        <v>3278</v>
      </c>
      <c r="K6447" t="s">
        <v>26</v>
      </c>
      <c r="L6447">
        <v>7.1040000000000001</v>
      </c>
    </row>
    <row r="6448" spans="1:12" x14ac:dyDescent="0.3">
      <c r="A6448" t="s">
        <v>7087</v>
      </c>
      <c r="B6448">
        <v>4</v>
      </c>
      <c r="C6448">
        <v>3</v>
      </c>
      <c r="D6448">
        <v>2018</v>
      </c>
      <c r="E6448" t="s">
        <v>5326</v>
      </c>
      <c r="F6448" t="s">
        <v>12</v>
      </c>
      <c r="G6448" t="s">
        <v>3178</v>
      </c>
      <c r="H6448" t="s">
        <v>60</v>
      </c>
      <c r="I6448" t="s">
        <v>61</v>
      </c>
      <c r="J6448" t="s">
        <v>107</v>
      </c>
      <c r="K6448" t="s">
        <v>17</v>
      </c>
      <c r="L6448">
        <v>103.5</v>
      </c>
    </row>
    <row r="6449" spans="1:12" x14ac:dyDescent="0.3">
      <c r="A6449" t="s">
        <v>7087</v>
      </c>
      <c r="B6449">
        <v>4</v>
      </c>
      <c r="C6449">
        <v>3</v>
      </c>
      <c r="D6449">
        <v>2018</v>
      </c>
      <c r="E6449" t="s">
        <v>5326</v>
      </c>
      <c r="F6449" t="s">
        <v>12</v>
      </c>
      <c r="G6449" t="s">
        <v>3178</v>
      </c>
      <c r="H6449" t="s">
        <v>60</v>
      </c>
      <c r="I6449" t="s">
        <v>61</v>
      </c>
      <c r="J6449" t="s">
        <v>3334</v>
      </c>
      <c r="K6449" t="s">
        <v>26</v>
      </c>
      <c r="L6449">
        <v>2.464</v>
      </c>
    </row>
    <row r="6450" spans="1:12" x14ac:dyDescent="0.3">
      <c r="A6450" t="s">
        <v>7087</v>
      </c>
      <c r="B6450">
        <v>4</v>
      </c>
      <c r="C6450">
        <v>3</v>
      </c>
      <c r="D6450">
        <v>2018</v>
      </c>
      <c r="E6450" t="s">
        <v>5326</v>
      </c>
      <c r="F6450" t="s">
        <v>12</v>
      </c>
      <c r="G6450" t="s">
        <v>3178</v>
      </c>
      <c r="H6450" t="s">
        <v>60</v>
      </c>
      <c r="I6450" t="s">
        <v>61</v>
      </c>
      <c r="J6450" t="s">
        <v>1072</v>
      </c>
      <c r="K6450" t="s">
        <v>26</v>
      </c>
      <c r="L6450">
        <v>8.7200000000000006</v>
      </c>
    </row>
    <row r="6451" spans="1:12" x14ac:dyDescent="0.3">
      <c r="A6451" t="s">
        <v>7088</v>
      </c>
      <c r="B6451">
        <v>25</v>
      </c>
      <c r="C6451">
        <v>9</v>
      </c>
      <c r="D6451">
        <v>2016</v>
      </c>
      <c r="E6451" t="s">
        <v>3268</v>
      </c>
      <c r="F6451" t="s">
        <v>30</v>
      </c>
      <c r="G6451" t="s">
        <v>3638</v>
      </c>
      <c r="H6451" t="s">
        <v>14</v>
      </c>
      <c r="I6451" t="s">
        <v>90</v>
      </c>
      <c r="J6451" t="s">
        <v>2878</v>
      </c>
      <c r="K6451" t="s">
        <v>26</v>
      </c>
      <c r="L6451">
        <v>10.76</v>
      </c>
    </row>
    <row r="6452" spans="1:12" x14ac:dyDescent="0.3">
      <c r="A6452" t="s">
        <v>7088</v>
      </c>
      <c r="B6452">
        <v>25</v>
      </c>
      <c r="C6452">
        <v>9</v>
      </c>
      <c r="D6452">
        <v>2016</v>
      </c>
      <c r="E6452" t="s">
        <v>3268</v>
      </c>
      <c r="F6452" t="s">
        <v>30</v>
      </c>
      <c r="G6452" t="s">
        <v>3638</v>
      </c>
      <c r="H6452" t="s">
        <v>14</v>
      </c>
      <c r="I6452" t="s">
        <v>90</v>
      </c>
      <c r="J6452" t="s">
        <v>1118</v>
      </c>
      <c r="K6452" t="s">
        <v>26</v>
      </c>
      <c r="L6452">
        <v>45.68</v>
      </c>
    </row>
    <row r="6453" spans="1:12" x14ac:dyDescent="0.3">
      <c r="A6453" t="s">
        <v>7088</v>
      </c>
      <c r="B6453">
        <v>25</v>
      </c>
      <c r="C6453">
        <v>9</v>
      </c>
      <c r="D6453">
        <v>2016</v>
      </c>
      <c r="E6453" t="s">
        <v>3268</v>
      </c>
      <c r="F6453" t="s">
        <v>30</v>
      </c>
      <c r="G6453" t="s">
        <v>3638</v>
      </c>
      <c r="H6453" t="s">
        <v>14</v>
      </c>
      <c r="I6453" t="s">
        <v>90</v>
      </c>
      <c r="J6453" t="s">
        <v>276</v>
      </c>
      <c r="K6453" t="s">
        <v>26</v>
      </c>
      <c r="L6453">
        <v>6.7</v>
      </c>
    </row>
    <row r="6454" spans="1:12" x14ac:dyDescent="0.3">
      <c r="A6454" t="s">
        <v>7089</v>
      </c>
      <c r="B6454">
        <v>19</v>
      </c>
      <c r="C6454">
        <v>12</v>
      </c>
      <c r="D6454">
        <v>2016</v>
      </c>
      <c r="E6454" t="s">
        <v>1350</v>
      </c>
      <c r="F6454" t="s">
        <v>12</v>
      </c>
      <c r="G6454" t="s">
        <v>5044</v>
      </c>
      <c r="H6454" t="s">
        <v>14</v>
      </c>
      <c r="I6454" t="s">
        <v>61</v>
      </c>
      <c r="J6454" t="s">
        <v>2915</v>
      </c>
      <c r="K6454" t="s">
        <v>41</v>
      </c>
      <c r="L6454">
        <v>158.376</v>
      </c>
    </row>
    <row r="6455" spans="1:12" x14ac:dyDescent="0.3">
      <c r="A6455" t="s">
        <v>7090</v>
      </c>
      <c r="B6455">
        <v>8</v>
      </c>
      <c r="C6455">
        <v>10</v>
      </c>
      <c r="D6455">
        <v>2016</v>
      </c>
      <c r="E6455" t="s">
        <v>1948</v>
      </c>
      <c r="F6455" t="s">
        <v>30</v>
      </c>
      <c r="G6455" t="s">
        <v>3479</v>
      </c>
      <c r="H6455" t="s">
        <v>14</v>
      </c>
      <c r="I6455" t="s">
        <v>61</v>
      </c>
      <c r="J6455" t="s">
        <v>5136</v>
      </c>
      <c r="K6455" t="s">
        <v>26</v>
      </c>
      <c r="L6455">
        <v>3.44</v>
      </c>
    </row>
    <row r="6456" spans="1:12" x14ac:dyDescent="0.3">
      <c r="A6456" t="s">
        <v>7091</v>
      </c>
      <c r="B6456">
        <v>31</v>
      </c>
      <c r="C6456">
        <v>7</v>
      </c>
      <c r="D6456">
        <v>2018</v>
      </c>
      <c r="E6456" t="s">
        <v>1553</v>
      </c>
      <c r="F6456" t="s">
        <v>119</v>
      </c>
      <c r="G6456" t="s">
        <v>4861</v>
      </c>
      <c r="H6456" t="s">
        <v>14</v>
      </c>
      <c r="I6456" t="s">
        <v>24</v>
      </c>
      <c r="J6456" t="s">
        <v>271</v>
      </c>
      <c r="K6456" t="s">
        <v>26</v>
      </c>
      <c r="L6456">
        <v>56.56</v>
      </c>
    </row>
    <row r="6457" spans="1:12" x14ac:dyDescent="0.3">
      <c r="A6457" t="s">
        <v>7091</v>
      </c>
      <c r="B6457">
        <v>31</v>
      </c>
      <c r="C6457">
        <v>7</v>
      </c>
      <c r="D6457">
        <v>2018</v>
      </c>
      <c r="E6457" t="s">
        <v>1553</v>
      </c>
      <c r="F6457" t="s">
        <v>119</v>
      </c>
      <c r="G6457" t="s">
        <v>4861</v>
      </c>
      <c r="H6457" t="s">
        <v>14</v>
      </c>
      <c r="I6457" t="s">
        <v>24</v>
      </c>
      <c r="J6457" t="s">
        <v>3779</v>
      </c>
      <c r="K6457" t="s">
        <v>17</v>
      </c>
      <c r="L6457">
        <v>36.96</v>
      </c>
    </row>
    <row r="6458" spans="1:12" x14ac:dyDescent="0.3">
      <c r="A6458" t="s">
        <v>7092</v>
      </c>
      <c r="B6458">
        <v>5</v>
      </c>
      <c r="C6458">
        <v>8</v>
      </c>
      <c r="D6458">
        <v>2015</v>
      </c>
      <c r="E6458" t="s">
        <v>2615</v>
      </c>
      <c r="F6458" t="s">
        <v>30</v>
      </c>
      <c r="G6458" t="s">
        <v>443</v>
      </c>
      <c r="H6458" t="s">
        <v>23</v>
      </c>
      <c r="I6458" t="s">
        <v>90</v>
      </c>
      <c r="J6458" t="s">
        <v>3801</v>
      </c>
      <c r="K6458" t="s">
        <v>41</v>
      </c>
      <c r="L6458">
        <v>135.99</v>
      </c>
    </row>
    <row r="6459" spans="1:12" x14ac:dyDescent="0.3">
      <c r="A6459" t="s">
        <v>7092</v>
      </c>
      <c r="B6459">
        <v>5</v>
      </c>
      <c r="C6459">
        <v>8</v>
      </c>
      <c r="D6459">
        <v>2015</v>
      </c>
      <c r="E6459" t="s">
        <v>2615</v>
      </c>
      <c r="F6459" t="s">
        <v>30</v>
      </c>
      <c r="G6459" t="s">
        <v>443</v>
      </c>
      <c r="H6459" t="s">
        <v>23</v>
      </c>
      <c r="I6459" t="s">
        <v>90</v>
      </c>
      <c r="J6459" t="s">
        <v>5474</v>
      </c>
      <c r="K6459" t="s">
        <v>26</v>
      </c>
      <c r="L6459">
        <v>15.96</v>
      </c>
    </row>
    <row r="6460" spans="1:12" x14ac:dyDescent="0.3">
      <c r="A6460" t="s">
        <v>7093</v>
      </c>
      <c r="B6460">
        <v>14</v>
      </c>
      <c r="C6460">
        <v>5</v>
      </c>
      <c r="D6460">
        <v>2018</v>
      </c>
      <c r="E6460" t="s">
        <v>4367</v>
      </c>
      <c r="F6460" t="s">
        <v>119</v>
      </c>
      <c r="G6460" t="s">
        <v>1988</v>
      </c>
      <c r="H6460" t="s">
        <v>23</v>
      </c>
      <c r="I6460" t="s">
        <v>90</v>
      </c>
      <c r="J6460" t="s">
        <v>2556</v>
      </c>
      <c r="K6460" t="s">
        <v>26</v>
      </c>
      <c r="L6460">
        <v>3.76</v>
      </c>
    </row>
    <row r="6461" spans="1:12" x14ac:dyDescent="0.3">
      <c r="A6461" t="s">
        <v>7093</v>
      </c>
      <c r="B6461">
        <v>14</v>
      </c>
      <c r="C6461">
        <v>5</v>
      </c>
      <c r="D6461">
        <v>2018</v>
      </c>
      <c r="E6461" t="s">
        <v>4367</v>
      </c>
      <c r="F6461" t="s">
        <v>119</v>
      </c>
      <c r="G6461" t="s">
        <v>1988</v>
      </c>
      <c r="H6461" t="s">
        <v>23</v>
      </c>
      <c r="I6461" t="s">
        <v>90</v>
      </c>
      <c r="J6461" t="s">
        <v>1198</v>
      </c>
      <c r="K6461" t="s">
        <v>26</v>
      </c>
      <c r="L6461">
        <v>14.7</v>
      </c>
    </row>
    <row r="6462" spans="1:12" x14ac:dyDescent="0.3">
      <c r="A6462" t="s">
        <v>7093</v>
      </c>
      <c r="B6462">
        <v>14</v>
      </c>
      <c r="C6462">
        <v>5</v>
      </c>
      <c r="D6462">
        <v>2018</v>
      </c>
      <c r="E6462" t="s">
        <v>4367</v>
      </c>
      <c r="F6462" t="s">
        <v>119</v>
      </c>
      <c r="G6462" t="s">
        <v>1988</v>
      </c>
      <c r="H6462" t="s">
        <v>23</v>
      </c>
      <c r="I6462" t="s">
        <v>90</v>
      </c>
      <c r="J6462" t="s">
        <v>4699</v>
      </c>
      <c r="K6462" t="s">
        <v>26</v>
      </c>
      <c r="L6462">
        <v>37.200000000000003</v>
      </c>
    </row>
    <row r="6463" spans="1:12" x14ac:dyDescent="0.3">
      <c r="A6463" t="s">
        <v>7093</v>
      </c>
      <c r="B6463">
        <v>14</v>
      </c>
      <c r="C6463">
        <v>5</v>
      </c>
      <c r="D6463">
        <v>2018</v>
      </c>
      <c r="E6463" t="s">
        <v>4367</v>
      </c>
      <c r="F6463" t="s">
        <v>119</v>
      </c>
      <c r="G6463" t="s">
        <v>1988</v>
      </c>
      <c r="H6463" t="s">
        <v>23</v>
      </c>
      <c r="I6463" t="s">
        <v>90</v>
      </c>
      <c r="J6463" t="s">
        <v>3172</v>
      </c>
      <c r="K6463" t="s">
        <v>41</v>
      </c>
      <c r="L6463">
        <v>89.97</v>
      </c>
    </row>
    <row r="6464" spans="1:12" x14ac:dyDescent="0.3">
      <c r="A6464" t="s">
        <v>7093</v>
      </c>
      <c r="B6464">
        <v>14</v>
      </c>
      <c r="C6464">
        <v>5</v>
      </c>
      <c r="D6464">
        <v>2018</v>
      </c>
      <c r="E6464" t="s">
        <v>4367</v>
      </c>
      <c r="F6464" t="s">
        <v>119</v>
      </c>
      <c r="G6464" t="s">
        <v>1988</v>
      </c>
      <c r="H6464" t="s">
        <v>23</v>
      </c>
      <c r="I6464" t="s">
        <v>90</v>
      </c>
      <c r="J6464" t="s">
        <v>5379</v>
      </c>
      <c r="K6464" t="s">
        <v>17</v>
      </c>
      <c r="L6464">
        <v>261.95999999999998</v>
      </c>
    </row>
    <row r="6465" spans="1:12" x14ac:dyDescent="0.3">
      <c r="A6465" t="s">
        <v>7093</v>
      </c>
      <c r="B6465">
        <v>14</v>
      </c>
      <c r="C6465">
        <v>5</v>
      </c>
      <c r="D6465">
        <v>2018</v>
      </c>
      <c r="E6465" t="s">
        <v>4367</v>
      </c>
      <c r="F6465" t="s">
        <v>119</v>
      </c>
      <c r="G6465" t="s">
        <v>1988</v>
      </c>
      <c r="H6465" t="s">
        <v>23</v>
      </c>
      <c r="I6465" t="s">
        <v>90</v>
      </c>
      <c r="J6465" t="s">
        <v>609</v>
      </c>
      <c r="K6465" t="s">
        <v>26</v>
      </c>
      <c r="L6465">
        <v>74</v>
      </c>
    </row>
    <row r="6466" spans="1:12" x14ac:dyDescent="0.3">
      <c r="A6466" t="s">
        <v>7094</v>
      </c>
      <c r="B6466">
        <v>22</v>
      </c>
      <c r="C6466">
        <v>9</v>
      </c>
      <c r="D6466">
        <v>2017</v>
      </c>
      <c r="E6466" t="s">
        <v>949</v>
      </c>
      <c r="F6466" t="s">
        <v>30</v>
      </c>
      <c r="G6466" t="s">
        <v>2226</v>
      </c>
      <c r="H6466" t="s">
        <v>60</v>
      </c>
      <c r="I6466" t="s">
        <v>15</v>
      </c>
      <c r="J6466" t="s">
        <v>4878</v>
      </c>
      <c r="K6466" t="s">
        <v>17</v>
      </c>
      <c r="L6466">
        <v>13.28</v>
      </c>
    </row>
    <row r="6467" spans="1:12" x14ac:dyDescent="0.3">
      <c r="A6467" t="s">
        <v>7095</v>
      </c>
      <c r="B6467">
        <v>13</v>
      </c>
      <c r="C6467">
        <v>11</v>
      </c>
      <c r="D6467">
        <v>2016</v>
      </c>
      <c r="E6467" t="s">
        <v>319</v>
      </c>
      <c r="F6467" t="s">
        <v>30</v>
      </c>
      <c r="G6467" t="s">
        <v>1326</v>
      </c>
      <c r="H6467" t="s">
        <v>14</v>
      </c>
      <c r="I6467" t="s">
        <v>15</v>
      </c>
      <c r="J6467" t="s">
        <v>6593</v>
      </c>
      <c r="K6467" t="s">
        <v>26</v>
      </c>
      <c r="L6467">
        <v>84.96</v>
      </c>
    </row>
    <row r="6468" spans="1:12" x14ac:dyDescent="0.3">
      <c r="A6468" t="s">
        <v>7096</v>
      </c>
      <c r="B6468">
        <v>22</v>
      </c>
      <c r="C6468">
        <v>5</v>
      </c>
      <c r="D6468">
        <v>2018</v>
      </c>
      <c r="E6468" t="s">
        <v>6800</v>
      </c>
      <c r="F6468" t="s">
        <v>12</v>
      </c>
      <c r="G6468" t="s">
        <v>98</v>
      </c>
      <c r="H6468" t="s">
        <v>14</v>
      </c>
      <c r="I6468" t="s">
        <v>24</v>
      </c>
      <c r="J6468" t="s">
        <v>5450</v>
      </c>
      <c r="K6468" t="s">
        <v>41</v>
      </c>
      <c r="L6468">
        <v>68.459999999999994</v>
      </c>
    </row>
    <row r="6469" spans="1:12" x14ac:dyDescent="0.3">
      <c r="A6469" t="s">
        <v>7097</v>
      </c>
      <c r="B6469">
        <v>2</v>
      </c>
      <c r="C6469">
        <v>12</v>
      </c>
      <c r="D6469">
        <v>2017</v>
      </c>
      <c r="E6469" t="s">
        <v>118</v>
      </c>
      <c r="F6469" t="s">
        <v>30</v>
      </c>
      <c r="G6469" t="s">
        <v>3115</v>
      </c>
      <c r="H6469" t="s">
        <v>60</v>
      </c>
      <c r="I6469" t="s">
        <v>90</v>
      </c>
      <c r="J6469" t="s">
        <v>1140</v>
      </c>
      <c r="K6469" t="s">
        <v>26</v>
      </c>
      <c r="L6469">
        <v>2079.4</v>
      </c>
    </row>
    <row r="6470" spans="1:12" x14ac:dyDescent="0.3">
      <c r="A6470" t="s">
        <v>7097</v>
      </c>
      <c r="B6470">
        <v>2</v>
      </c>
      <c r="C6470">
        <v>12</v>
      </c>
      <c r="D6470">
        <v>2017</v>
      </c>
      <c r="E6470" t="s">
        <v>118</v>
      </c>
      <c r="F6470" t="s">
        <v>30</v>
      </c>
      <c r="G6470" t="s">
        <v>3115</v>
      </c>
      <c r="H6470" t="s">
        <v>60</v>
      </c>
      <c r="I6470" t="s">
        <v>90</v>
      </c>
      <c r="J6470" t="s">
        <v>3228</v>
      </c>
      <c r="K6470" t="s">
        <v>41</v>
      </c>
      <c r="L6470">
        <v>629.95000000000005</v>
      </c>
    </row>
    <row r="6471" spans="1:12" x14ac:dyDescent="0.3">
      <c r="A6471" t="s">
        <v>7097</v>
      </c>
      <c r="B6471">
        <v>2</v>
      </c>
      <c r="C6471">
        <v>12</v>
      </c>
      <c r="D6471">
        <v>2017</v>
      </c>
      <c r="E6471" t="s">
        <v>118</v>
      </c>
      <c r="F6471" t="s">
        <v>30</v>
      </c>
      <c r="G6471" t="s">
        <v>3115</v>
      </c>
      <c r="H6471" t="s">
        <v>60</v>
      </c>
      <c r="I6471" t="s">
        <v>90</v>
      </c>
      <c r="J6471" t="s">
        <v>1247</v>
      </c>
      <c r="K6471" t="s">
        <v>17</v>
      </c>
      <c r="L6471">
        <v>72.42</v>
      </c>
    </row>
    <row r="6472" spans="1:12" x14ac:dyDescent="0.3">
      <c r="A6472" t="s">
        <v>7098</v>
      </c>
      <c r="B6472">
        <v>29</v>
      </c>
      <c r="C6472">
        <v>8</v>
      </c>
      <c r="D6472">
        <v>2016</v>
      </c>
      <c r="E6472" t="s">
        <v>4111</v>
      </c>
      <c r="F6472" t="s">
        <v>30</v>
      </c>
      <c r="G6472" t="s">
        <v>2402</v>
      </c>
      <c r="H6472" t="s">
        <v>60</v>
      </c>
      <c r="I6472" t="s">
        <v>61</v>
      </c>
      <c r="J6472" t="s">
        <v>2915</v>
      </c>
      <c r="K6472" t="s">
        <v>41</v>
      </c>
      <c r="L6472">
        <v>131.97999999999999</v>
      </c>
    </row>
    <row r="6473" spans="1:12" x14ac:dyDescent="0.3">
      <c r="A6473" t="s">
        <v>7098</v>
      </c>
      <c r="B6473">
        <v>29</v>
      </c>
      <c r="C6473">
        <v>8</v>
      </c>
      <c r="D6473">
        <v>2016</v>
      </c>
      <c r="E6473" t="s">
        <v>4111</v>
      </c>
      <c r="F6473" t="s">
        <v>30</v>
      </c>
      <c r="G6473" t="s">
        <v>2402</v>
      </c>
      <c r="H6473" t="s">
        <v>60</v>
      </c>
      <c r="I6473" t="s">
        <v>61</v>
      </c>
      <c r="J6473" t="s">
        <v>2852</v>
      </c>
      <c r="K6473" t="s">
        <v>41</v>
      </c>
      <c r="L6473">
        <v>114.52</v>
      </c>
    </row>
    <row r="6474" spans="1:12" x14ac:dyDescent="0.3">
      <c r="A6474" t="s">
        <v>7099</v>
      </c>
      <c r="B6474">
        <v>6</v>
      </c>
      <c r="C6474">
        <v>6</v>
      </c>
      <c r="D6474">
        <v>2015</v>
      </c>
      <c r="E6474" t="s">
        <v>999</v>
      </c>
      <c r="F6474" t="s">
        <v>30</v>
      </c>
      <c r="G6474" t="s">
        <v>5460</v>
      </c>
      <c r="H6474" t="s">
        <v>60</v>
      </c>
      <c r="I6474" t="s">
        <v>61</v>
      </c>
      <c r="J6474" t="s">
        <v>854</v>
      </c>
      <c r="K6474" t="s">
        <v>26</v>
      </c>
      <c r="L6474">
        <v>100.24</v>
      </c>
    </row>
    <row r="6475" spans="1:12" x14ac:dyDescent="0.3">
      <c r="A6475" t="s">
        <v>7100</v>
      </c>
      <c r="B6475">
        <v>18</v>
      </c>
      <c r="C6475">
        <v>3</v>
      </c>
      <c r="D6475">
        <v>2017</v>
      </c>
      <c r="E6475" t="s">
        <v>1446</v>
      </c>
      <c r="F6475" t="s">
        <v>12</v>
      </c>
      <c r="G6475" t="s">
        <v>454</v>
      </c>
      <c r="H6475" t="s">
        <v>14</v>
      </c>
      <c r="I6475" t="s">
        <v>15</v>
      </c>
      <c r="J6475" t="s">
        <v>2859</v>
      </c>
      <c r="K6475" t="s">
        <v>26</v>
      </c>
      <c r="L6475">
        <v>871.8</v>
      </c>
    </row>
    <row r="6476" spans="1:12" x14ac:dyDescent="0.3">
      <c r="A6476" t="s">
        <v>7101</v>
      </c>
      <c r="B6476">
        <v>14</v>
      </c>
      <c r="C6476">
        <v>1</v>
      </c>
      <c r="D6476">
        <v>2015</v>
      </c>
      <c r="E6476" t="s">
        <v>1790</v>
      </c>
      <c r="F6476" t="s">
        <v>119</v>
      </c>
      <c r="G6476" t="s">
        <v>203</v>
      </c>
      <c r="H6476" t="s">
        <v>23</v>
      </c>
      <c r="I6476" t="s">
        <v>90</v>
      </c>
      <c r="J6476" t="s">
        <v>2723</v>
      </c>
      <c r="K6476" t="s">
        <v>17</v>
      </c>
      <c r="L6476">
        <v>61.96</v>
      </c>
    </row>
    <row r="6477" spans="1:12" x14ac:dyDescent="0.3">
      <c r="A6477" t="s">
        <v>7102</v>
      </c>
      <c r="B6477">
        <v>3</v>
      </c>
      <c r="C6477">
        <v>6</v>
      </c>
      <c r="D6477">
        <v>2018</v>
      </c>
      <c r="E6477" t="s">
        <v>1210</v>
      </c>
      <c r="F6477" t="s">
        <v>30</v>
      </c>
      <c r="G6477" t="s">
        <v>6024</v>
      </c>
      <c r="H6477" t="s">
        <v>14</v>
      </c>
      <c r="I6477" t="s">
        <v>15</v>
      </c>
      <c r="J6477" t="s">
        <v>2592</v>
      </c>
      <c r="K6477" t="s">
        <v>26</v>
      </c>
      <c r="L6477">
        <v>4.5540000000000003</v>
      </c>
    </row>
    <row r="6478" spans="1:12" x14ac:dyDescent="0.3">
      <c r="A6478" t="s">
        <v>7102</v>
      </c>
      <c r="B6478">
        <v>3</v>
      </c>
      <c r="C6478">
        <v>6</v>
      </c>
      <c r="D6478">
        <v>2018</v>
      </c>
      <c r="E6478" t="s">
        <v>1210</v>
      </c>
      <c r="F6478" t="s">
        <v>30</v>
      </c>
      <c r="G6478" t="s">
        <v>6024</v>
      </c>
      <c r="H6478" t="s">
        <v>14</v>
      </c>
      <c r="I6478" t="s">
        <v>15</v>
      </c>
      <c r="J6478" t="s">
        <v>578</v>
      </c>
      <c r="K6478" t="s">
        <v>26</v>
      </c>
      <c r="L6478">
        <v>5.2</v>
      </c>
    </row>
    <row r="6479" spans="1:12" x14ac:dyDescent="0.3">
      <c r="A6479" t="s">
        <v>7102</v>
      </c>
      <c r="B6479">
        <v>3</v>
      </c>
      <c r="C6479">
        <v>6</v>
      </c>
      <c r="D6479">
        <v>2018</v>
      </c>
      <c r="E6479" t="s">
        <v>1210</v>
      </c>
      <c r="F6479" t="s">
        <v>30</v>
      </c>
      <c r="G6479" t="s">
        <v>6024</v>
      </c>
      <c r="H6479" t="s">
        <v>14</v>
      </c>
      <c r="I6479" t="s">
        <v>15</v>
      </c>
      <c r="J6479" t="s">
        <v>650</v>
      </c>
      <c r="K6479" t="s">
        <v>41</v>
      </c>
      <c r="L6479">
        <v>205.99199999999999</v>
      </c>
    </row>
    <row r="6480" spans="1:12" x14ac:dyDescent="0.3">
      <c r="A6480" t="s">
        <v>7102</v>
      </c>
      <c r="B6480">
        <v>3</v>
      </c>
      <c r="C6480">
        <v>6</v>
      </c>
      <c r="D6480">
        <v>2018</v>
      </c>
      <c r="E6480" t="s">
        <v>1210</v>
      </c>
      <c r="F6480" t="s">
        <v>30</v>
      </c>
      <c r="G6480" t="s">
        <v>6024</v>
      </c>
      <c r="H6480" t="s">
        <v>14</v>
      </c>
      <c r="I6480" t="s">
        <v>15</v>
      </c>
      <c r="J6480" t="s">
        <v>3495</v>
      </c>
      <c r="K6480" t="s">
        <v>26</v>
      </c>
      <c r="L6480">
        <v>15.552</v>
      </c>
    </row>
    <row r="6481" spans="1:12" x14ac:dyDescent="0.3">
      <c r="A6481" t="s">
        <v>7102</v>
      </c>
      <c r="B6481">
        <v>3</v>
      </c>
      <c r="C6481">
        <v>6</v>
      </c>
      <c r="D6481">
        <v>2018</v>
      </c>
      <c r="E6481" t="s">
        <v>1210</v>
      </c>
      <c r="F6481" t="s">
        <v>30</v>
      </c>
      <c r="G6481" t="s">
        <v>6024</v>
      </c>
      <c r="H6481" t="s">
        <v>14</v>
      </c>
      <c r="I6481" t="s">
        <v>15</v>
      </c>
      <c r="J6481" t="s">
        <v>3228</v>
      </c>
      <c r="K6481" t="s">
        <v>41</v>
      </c>
      <c r="L6481">
        <v>503.96</v>
      </c>
    </row>
    <row r="6482" spans="1:12" x14ac:dyDescent="0.3">
      <c r="A6482" t="s">
        <v>7102</v>
      </c>
      <c r="B6482">
        <v>3</v>
      </c>
      <c r="C6482">
        <v>6</v>
      </c>
      <c r="D6482">
        <v>2018</v>
      </c>
      <c r="E6482" t="s">
        <v>1210</v>
      </c>
      <c r="F6482" t="s">
        <v>30</v>
      </c>
      <c r="G6482" t="s">
        <v>6024</v>
      </c>
      <c r="H6482" t="s">
        <v>14</v>
      </c>
      <c r="I6482" t="s">
        <v>15</v>
      </c>
      <c r="J6482" t="s">
        <v>4047</v>
      </c>
      <c r="K6482" t="s">
        <v>26</v>
      </c>
      <c r="L6482">
        <v>24.472000000000001</v>
      </c>
    </row>
    <row r="6483" spans="1:12" x14ac:dyDescent="0.3">
      <c r="A6483" t="s">
        <v>7102</v>
      </c>
      <c r="B6483">
        <v>3</v>
      </c>
      <c r="C6483">
        <v>6</v>
      </c>
      <c r="D6483">
        <v>2018</v>
      </c>
      <c r="E6483" t="s">
        <v>1210</v>
      </c>
      <c r="F6483" t="s">
        <v>30</v>
      </c>
      <c r="G6483" t="s">
        <v>6024</v>
      </c>
      <c r="H6483" t="s">
        <v>14</v>
      </c>
      <c r="I6483" t="s">
        <v>15</v>
      </c>
      <c r="J6483" t="s">
        <v>1171</v>
      </c>
      <c r="K6483" t="s">
        <v>17</v>
      </c>
      <c r="L6483">
        <v>241.56800000000001</v>
      </c>
    </row>
    <row r="6484" spans="1:12" x14ac:dyDescent="0.3">
      <c r="A6484" t="s">
        <v>7102</v>
      </c>
      <c r="B6484">
        <v>3</v>
      </c>
      <c r="C6484">
        <v>6</v>
      </c>
      <c r="D6484">
        <v>2018</v>
      </c>
      <c r="E6484" t="s">
        <v>1210</v>
      </c>
      <c r="F6484" t="s">
        <v>30</v>
      </c>
      <c r="G6484" t="s">
        <v>6024</v>
      </c>
      <c r="H6484" t="s">
        <v>14</v>
      </c>
      <c r="I6484" t="s">
        <v>15</v>
      </c>
      <c r="J6484" t="s">
        <v>5534</v>
      </c>
      <c r="K6484" t="s">
        <v>41</v>
      </c>
      <c r="L6484">
        <v>110.4</v>
      </c>
    </row>
    <row r="6485" spans="1:12" x14ac:dyDescent="0.3">
      <c r="A6485" t="s">
        <v>7103</v>
      </c>
      <c r="B6485">
        <v>3</v>
      </c>
      <c r="C6485">
        <v>6</v>
      </c>
      <c r="D6485">
        <v>2018</v>
      </c>
      <c r="E6485" t="s">
        <v>1605</v>
      </c>
      <c r="F6485" t="s">
        <v>30</v>
      </c>
      <c r="G6485" t="s">
        <v>2995</v>
      </c>
      <c r="H6485" t="s">
        <v>23</v>
      </c>
      <c r="I6485" t="s">
        <v>90</v>
      </c>
      <c r="J6485" t="s">
        <v>2508</v>
      </c>
      <c r="K6485" t="s">
        <v>17</v>
      </c>
      <c r="L6485">
        <v>384.76799999999997</v>
      </c>
    </row>
    <row r="6486" spans="1:12" x14ac:dyDescent="0.3">
      <c r="A6486" t="s">
        <v>7103</v>
      </c>
      <c r="B6486">
        <v>3</v>
      </c>
      <c r="C6486">
        <v>6</v>
      </c>
      <c r="D6486">
        <v>2018</v>
      </c>
      <c r="E6486" t="s">
        <v>1605</v>
      </c>
      <c r="F6486" t="s">
        <v>30</v>
      </c>
      <c r="G6486" t="s">
        <v>2995</v>
      </c>
      <c r="H6486" t="s">
        <v>23</v>
      </c>
      <c r="I6486" t="s">
        <v>90</v>
      </c>
      <c r="J6486" t="s">
        <v>6373</v>
      </c>
      <c r="K6486" t="s">
        <v>41</v>
      </c>
      <c r="L6486">
        <v>78.66</v>
      </c>
    </row>
    <row r="6487" spans="1:12" x14ac:dyDescent="0.3">
      <c r="A6487" t="s">
        <v>7103</v>
      </c>
      <c r="B6487">
        <v>3</v>
      </c>
      <c r="C6487">
        <v>6</v>
      </c>
      <c r="D6487">
        <v>2018</v>
      </c>
      <c r="E6487" t="s">
        <v>1605</v>
      </c>
      <c r="F6487" t="s">
        <v>30</v>
      </c>
      <c r="G6487" t="s">
        <v>2995</v>
      </c>
      <c r="H6487" t="s">
        <v>23</v>
      </c>
      <c r="I6487" t="s">
        <v>90</v>
      </c>
      <c r="J6487" t="s">
        <v>2217</v>
      </c>
      <c r="K6487" t="s">
        <v>26</v>
      </c>
      <c r="L6487">
        <v>45.36</v>
      </c>
    </row>
    <row r="6488" spans="1:12" x14ac:dyDescent="0.3">
      <c r="A6488" t="s">
        <v>7104</v>
      </c>
      <c r="B6488">
        <v>21</v>
      </c>
      <c r="C6488">
        <v>3</v>
      </c>
      <c r="D6488">
        <v>2016</v>
      </c>
      <c r="E6488" t="s">
        <v>1284</v>
      </c>
      <c r="F6488" t="s">
        <v>30</v>
      </c>
      <c r="G6488" t="s">
        <v>3138</v>
      </c>
      <c r="H6488" t="s">
        <v>14</v>
      </c>
      <c r="I6488" t="s">
        <v>15</v>
      </c>
      <c r="J6488" t="s">
        <v>669</v>
      </c>
      <c r="K6488" t="s">
        <v>26</v>
      </c>
      <c r="L6488">
        <v>962.08</v>
      </c>
    </row>
    <row r="6489" spans="1:12" x14ac:dyDescent="0.3">
      <c r="A6489" t="s">
        <v>7104</v>
      </c>
      <c r="B6489">
        <v>21</v>
      </c>
      <c r="C6489">
        <v>3</v>
      </c>
      <c r="D6489">
        <v>2016</v>
      </c>
      <c r="E6489" t="s">
        <v>1284</v>
      </c>
      <c r="F6489" t="s">
        <v>30</v>
      </c>
      <c r="G6489" t="s">
        <v>3138</v>
      </c>
      <c r="H6489" t="s">
        <v>14</v>
      </c>
      <c r="I6489" t="s">
        <v>15</v>
      </c>
      <c r="J6489" t="s">
        <v>4418</v>
      </c>
      <c r="K6489" t="s">
        <v>26</v>
      </c>
      <c r="L6489">
        <v>12.843</v>
      </c>
    </row>
    <row r="6490" spans="1:12" x14ac:dyDescent="0.3">
      <c r="A6490" t="s">
        <v>7104</v>
      </c>
      <c r="B6490">
        <v>21</v>
      </c>
      <c r="C6490">
        <v>3</v>
      </c>
      <c r="D6490">
        <v>2016</v>
      </c>
      <c r="E6490" t="s">
        <v>1284</v>
      </c>
      <c r="F6490" t="s">
        <v>30</v>
      </c>
      <c r="G6490" t="s">
        <v>3138</v>
      </c>
      <c r="H6490" t="s">
        <v>14</v>
      </c>
      <c r="I6490" t="s">
        <v>15</v>
      </c>
      <c r="J6490" t="s">
        <v>445</v>
      </c>
      <c r="K6490" t="s">
        <v>26</v>
      </c>
      <c r="L6490">
        <v>295.45600000000002</v>
      </c>
    </row>
    <row r="6491" spans="1:12" x14ac:dyDescent="0.3">
      <c r="A6491" t="s">
        <v>7105</v>
      </c>
      <c r="B6491">
        <v>19</v>
      </c>
      <c r="C6491">
        <v>9</v>
      </c>
      <c r="D6491">
        <v>2018</v>
      </c>
      <c r="E6491" t="s">
        <v>1529</v>
      </c>
      <c r="F6491" t="s">
        <v>30</v>
      </c>
      <c r="G6491" t="s">
        <v>2120</v>
      </c>
      <c r="H6491" t="s">
        <v>14</v>
      </c>
      <c r="I6491" t="s">
        <v>90</v>
      </c>
      <c r="J6491" t="s">
        <v>4589</v>
      </c>
      <c r="K6491" t="s">
        <v>26</v>
      </c>
      <c r="L6491">
        <v>32.4</v>
      </c>
    </row>
    <row r="6492" spans="1:12" x14ac:dyDescent="0.3">
      <c r="A6492" t="s">
        <v>7106</v>
      </c>
      <c r="B6492">
        <v>15</v>
      </c>
      <c r="C6492">
        <v>9</v>
      </c>
      <c r="D6492">
        <v>2015</v>
      </c>
      <c r="E6492" t="s">
        <v>498</v>
      </c>
      <c r="F6492" t="s">
        <v>30</v>
      </c>
      <c r="G6492" t="s">
        <v>6077</v>
      </c>
      <c r="H6492" t="s">
        <v>23</v>
      </c>
      <c r="I6492" t="s">
        <v>90</v>
      </c>
      <c r="J6492" t="s">
        <v>1715</v>
      </c>
      <c r="K6492" t="s">
        <v>17</v>
      </c>
      <c r="L6492">
        <v>103.93600000000001</v>
      </c>
    </row>
    <row r="6493" spans="1:12" x14ac:dyDescent="0.3">
      <c r="A6493" t="s">
        <v>7107</v>
      </c>
      <c r="B6493">
        <v>20</v>
      </c>
      <c r="C6493">
        <v>11</v>
      </c>
      <c r="D6493">
        <v>2017</v>
      </c>
      <c r="E6493" t="s">
        <v>2999</v>
      </c>
      <c r="F6493" t="s">
        <v>30</v>
      </c>
      <c r="G6493" t="s">
        <v>836</v>
      </c>
      <c r="H6493" t="s">
        <v>23</v>
      </c>
      <c r="I6493" t="s">
        <v>15</v>
      </c>
      <c r="J6493" t="s">
        <v>610</v>
      </c>
      <c r="K6493" t="s">
        <v>17</v>
      </c>
      <c r="L6493">
        <v>289.56799999999998</v>
      </c>
    </row>
    <row r="6494" spans="1:12" x14ac:dyDescent="0.3">
      <c r="A6494" t="s">
        <v>7107</v>
      </c>
      <c r="B6494">
        <v>20</v>
      </c>
      <c r="C6494">
        <v>11</v>
      </c>
      <c r="D6494">
        <v>2017</v>
      </c>
      <c r="E6494" t="s">
        <v>2999</v>
      </c>
      <c r="F6494" t="s">
        <v>30</v>
      </c>
      <c r="G6494" t="s">
        <v>836</v>
      </c>
      <c r="H6494" t="s">
        <v>23</v>
      </c>
      <c r="I6494" t="s">
        <v>15</v>
      </c>
      <c r="J6494" t="s">
        <v>962</v>
      </c>
      <c r="K6494" t="s">
        <v>26</v>
      </c>
      <c r="L6494">
        <v>39.72</v>
      </c>
    </row>
    <row r="6495" spans="1:12" x14ac:dyDescent="0.3">
      <c r="A6495" t="s">
        <v>7107</v>
      </c>
      <c r="B6495">
        <v>20</v>
      </c>
      <c r="C6495">
        <v>11</v>
      </c>
      <c r="D6495">
        <v>2017</v>
      </c>
      <c r="E6495" t="s">
        <v>2999</v>
      </c>
      <c r="F6495" t="s">
        <v>30</v>
      </c>
      <c r="G6495" t="s">
        <v>836</v>
      </c>
      <c r="H6495" t="s">
        <v>23</v>
      </c>
      <c r="I6495" t="s">
        <v>15</v>
      </c>
      <c r="J6495" t="s">
        <v>3270</v>
      </c>
      <c r="K6495" t="s">
        <v>41</v>
      </c>
      <c r="L6495">
        <v>244.768</v>
      </c>
    </row>
    <row r="6496" spans="1:12" x14ac:dyDescent="0.3">
      <c r="A6496" t="s">
        <v>7108</v>
      </c>
      <c r="B6496">
        <v>28</v>
      </c>
      <c r="C6496">
        <v>10</v>
      </c>
      <c r="D6496">
        <v>2018</v>
      </c>
      <c r="E6496" t="s">
        <v>4343</v>
      </c>
      <c r="F6496" t="s">
        <v>12</v>
      </c>
      <c r="G6496" t="s">
        <v>1037</v>
      </c>
      <c r="H6496" t="s">
        <v>14</v>
      </c>
      <c r="I6496" t="s">
        <v>61</v>
      </c>
      <c r="J6496" t="s">
        <v>161</v>
      </c>
      <c r="K6496" t="s">
        <v>41</v>
      </c>
      <c r="L6496">
        <v>24</v>
      </c>
    </row>
    <row r="6497" spans="1:12" x14ac:dyDescent="0.3">
      <c r="A6497" t="s">
        <v>7108</v>
      </c>
      <c r="B6497">
        <v>28</v>
      </c>
      <c r="C6497">
        <v>10</v>
      </c>
      <c r="D6497">
        <v>2018</v>
      </c>
      <c r="E6497" t="s">
        <v>4343</v>
      </c>
      <c r="F6497" t="s">
        <v>12</v>
      </c>
      <c r="G6497" t="s">
        <v>1037</v>
      </c>
      <c r="H6497" t="s">
        <v>14</v>
      </c>
      <c r="I6497" t="s">
        <v>61</v>
      </c>
      <c r="J6497" t="s">
        <v>823</v>
      </c>
      <c r="K6497" t="s">
        <v>26</v>
      </c>
      <c r="L6497">
        <v>15.552</v>
      </c>
    </row>
    <row r="6498" spans="1:12" x14ac:dyDescent="0.3">
      <c r="A6498" t="s">
        <v>7108</v>
      </c>
      <c r="B6498">
        <v>28</v>
      </c>
      <c r="C6498">
        <v>10</v>
      </c>
      <c r="D6498">
        <v>2018</v>
      </c>
      <c r="E6498" t="s">
        <v>4343</v>
      </c>
      <c r="F6498" t="s">
        <v>12</v>
      </c>
      <c r="G6498" t="s">
        <v>1037</v>
      </c>
      <c r="H6498" t="s">
        <v>14</v>
      </c>
      <c r="I6498" t="s">
        <v>61</v>
      </c>
      <c r="J6498" t="s">
        <v>2852</v>
      </c>
      <c r="K6498" t="s">
        <v>41</v>
      </c>
      <c r="L6498">
        <v>26.175999999999998</v>
      </c>
    </row>
    <row r="6499" spans="1:12" x14ac:dyDescent="0.3">
      <c r="A6499" t="s">
        <v>7109</v>
      </c>
      <c r="B6499">
        <v>24</v>
      </c>
      <c r="C6499">
        <v>7</v>
      </c>
      <c r="D6499">
        <v>2016</v>
      </c>
      <c r="E6499" t="s">
        <v>2157</v>
      </c>
      <c r="F6499" t="s">
        <v>30</v>
      </c>
      <c r="G6499" t="s">
        <v>7111</v>
      </c>
      <c r="H6499" t="s">
        <v>60</v>
      </c>
      <c r="I6499" t="s">
        <v>15</v>
      </c>
      <c r="J6499" t="s">
        <v>38</v>
      </c>
      <c r="K6499" t="s">
        <v>17</v>
      </c>
      <c r="L6499">
        <v>20.94</v>
      </c>
    </row>
    <row r="6500" spans="1:12" x14ac:dyDescent="0.3">
      <c r="A6500" t="s">
        <v>7109</v>
      </c>
      <c r="B6500">
        <v>24</v>
      </c>
      <c r="C6500">
        <v>7</v>
      </c>
      <c r="D6500">
        <v>2016</v>
      </c>
      <c r="E6500" t="s">
        <v>2157</v>
      </c>
      <c r="F6500" t="s">
        <v>30</v>
      </c>
      <c r="G6500" t="s">
        <v>7111</v>
      </c>
      <c r="H6500" t="s">
        <v>60</v>
      </c>
      <c r="I6500" t="s">
        <v>15</v>
      </c>
      <c r="J6500" t="s">
        <v>1393</v>
      </c>
      <c r="K6500" t="s">
        <v>26</v>
      </c>
      <c r="L6500">
        <v>135.09</v>
      </c>
    </row>
    <row r="6501" spans="1:12" x14ac:dyDescent="0.3">
      <c r="A6501" t="s">
        <v>7109</v>
      </c>
      <c r="B6501">
        <v>24</v>
      </c>
      <c r="C6501">
        <v>7</v>
      </c>
      <c r="D6501">
        <v>2016</v>
      </c>
      <c r="E6501" t="s">
        <v>2157</v>
      </c>
      <c r="F6501" t="s">
        <v>30</v>
      </c>
      <c r="G6501" t="s">
        <v>7111</v>
      </c>
      <c r="H6501" t="s">
        <v>60</v>
      </c>
      <c r="I6501" t="s">
        <v>15</v>
      </c>
      <c r="J6501" t="s">
        <v>3800</v>
      </c>
      <c r="K6501" t="s">
        <v>41</v>
      </c>
      <c r="L6501">
        <v>279.86</v>
      </c>
    </row>
    <row r="6502" spans="1:12" x14ac:dyDescent="0.3">
      <c r="A6502" t="s">
        <v>7109</v>
      </c>
      <c r="B6502">
        <v>24</v>
      </c>
      <c r="C6502">
        <v>7</v>
      </c>
      <c r="D6502">
        <v>2016</v>
      </c>
      <c r="E6502" t="s">
        <v>2157</v>
      </c>
      <c r="F6502" t="s">
        <v>30</v>
      </c>
      <c r="G6502" t="s">
        <v>7111</v>
      </c>
      <c r="H6502" t="s">
        <v>60</v>
      </c>
      <c r="I6502" t="s">
        <v>15</v>
      </c>
      <c r="J6502" t="s">
        <v>1393</v>
      </c>
      <c r="K6502" t="s">
        <v>26</v>
      </c>
      <c r="L6502">
        <v>90.06</v>
      </c>
    </row>
    <row r="6503" spans="1:12" x14ac:dyDescent="0.3">
      <c r="A6503" t="s">
        <v>7112</v>
      </c>
      <c r="B6503">
        <v>2</v>
      </c>
      <c r="C6503">
        <v>11</v>
      </c>
      <c r="D6503">
        <v>2015</v>
      </c>
      <c r="E6503" t="s">
        <v>5896</v>
      </c>
      <c r="F6503" t="s">
        <v>30</v>
      </c>
      <c r="G6503" t="s">
        <v>5067</v>
      </c>
      <c r="H6503" t="s">
        <v>14</v>
      </c>
      <c r="I6503" t="s">
        <v>90</v>
      </c>
      <c r="J6503" t="s">
        <v>4907</v>
      </c>
      <c r="K6503" t="s">
        <v>41</v>
      </c>
      <c r="L6503">
        <v>539.96400000000006</v>
      </c>
    </row>
    <row r="6504" spans="1:12" x14ac:dyDescent="0.3">
      <c r="A6504" t="s">
        <v>7112</v>
      </c>
      <c r="B6504">
        <v>2</v>
      </c>
      <c r="C6504">
        <v>11</v>
      </c>
      <c r="D6504">
        <v>2015</v>
      </c>
      <c r="E6504" t="s">
        <v>5896</v>
      </c>
      <c r="F6504" t="s">
        <v>30</v>
      </c>
      <c r="G6504" t="s">
        <v>5067</v>
      </c>
      <c r="H6504" t="s">
        <v>14</v>
      </c>
      <c r="I6504" t="s">
        <v>90</v>
      </c>
      <c r="J6504" t="s">
        <v>548</v>
      </c>
      <c r="K6504" t="s">
        <v>41</v>
      </c>
      <c r="L6504">
        <v>50.231999999999999</v>
      </c>
    </row>
    <row r="6505" spans="1:12" x14ac:dyDescent="0.3">
      <c r="A6505" t="s">
        <v>7112</v>
      </c>
      <c r="B6505">
        <v>2</v>
      </c>
      <c r="C6505">
        <v>11</v>
      </c>
      <c r="D6505">
        <v>2015</v>
      </c>
      <c r="E6505" t="s">
        <v>5896</v>
      </c>
      <c r="F6505" t="s">
        <v>30</v>
      </c>
      <c r="G6505" t="s">
        <v>5067</v>
      </c>
      <c r="H6505" t="s">
        <v>14</v>
      </c>
      <c r="I6505" t="s">
        <v>90</v>
      </c>
      <c r="J6505" t="s">
        <v>1156</v>
      </c>
      <c r="K6505" t="s">
        <v>26</v>
      </c>
      <c r="L6505">
        <v>19.242000000000001</v>
      </c>
    </row>
    <row r="6506" spans="1:12" x14ac:dyDescent="0.3">
      <c r="A6506" t="s">
        <v>7113</v>
      </c>
      <c r="B6506">
        <v>17</v>
      </c>
      <c r="C6506">
        <v>11</v>
      </c>
      <c r="D6506">
        <v>2018</v>
      </c>
      <c r="E6506" t="s">
        <v>1359</v>
      </c>
      <c r="F6506" t="s">
        <v>12</v>
      </c>
      <c r="G6506" t="s">
        <v>608</v>
      </c>
      <c r="H6506" t="s">
        <v>23</v>
      </c>
      <c r="I6506" t="s">
        <v>90</v>
      </c>
      <c r="J6506" t="s">
        <v>1140</v>
      </c>
      <c r="K6506" t="s">
        <v>26</v>
      </c>
      <c r="L6506">
        <v>1247.6400000000001</v>
      </c>
    </row>
    <row r="6507" spans="1:12" x14ac:dyDescent="0.3">
      <c r="A6507" t="s">
        <v>7114</v>
      </c>
      <c r="B6507">
        <v>26</v>
      </c>
      <c r="C6507">
        <v>6</v>
      </c>
      <c r="D6507">
        <v>2017</v>
      </c>
      <c r="E6507" t="s">
        <v>5482</v>
      </c>
      <c r="F6507" t="s">
        <v>30</v>
      </c>
      <c r="G6507" t="s">
        <v>7115</v>
      </c>
      <c r="H6507" t="s">
        <v>23</v>
      </c>
      <c r="I6507" t="s">
        <v>61</v>
      </c>
      <c r="J6507" t="s">
        <v>451</v>
      </c>
      <c r="K6507" t="s">
        <v>26</v>
      </c>
      <c r="L6507">
        <v>5.3040000000000003</v>
      </c>
    </row>
    <row r="6508" spans="1:12" x14ac:dyDescent="0.3">
      <c r="A6508" t="s">
        <v>7116</v>
      </c>
      <c r="B6508">
        <v>9</v>
      </c>
      <c r="C6508">
        <v>10</v>
      </c>
      <c r="D6508">
        <v>2017</v>
      </c>
      <c r="E6508" t="s">
        <v>7117</v>
      </c>
      <c r="F6508" t="s">
        <v>12</v>
      </c>
      <c r="G6508" t="s">
        <v>1594</v>
      </c>
      <c r="H6508" t="s">
        <v>23</v>
      </c>
      <c r="I6508" t="s">
        <v>90</v>
      </c>
      <c r="J6508" t="s">
        <v>6896</v>
      </c>
      <c r="K6508" t="s">
        <v>26</v>
      </c>
      <c r="L6508">
        <v>19.135999999999999</v>
      </c>
    </row>
    <row r="6509" spans="1:12" x14ac:dyDescent="0.3">
      <c r="A6509" t="s">
        <v>7116</v>
      </c>
      <c r="B6509">
        <v>9</v>
      </c>
      <c r="C6509">
        <v>10</v>
      </c>
      <c r="D6509">
        <v>2017</v>
      </c>
      <c r="E6509" t="s">
        <v>7117</v>
      </c>
      <c r="F6509" t="s">
        <v>12</v>
      </c>
      <c r="G6509" t="s">
        <v>1594</v>
      </c>
      <c r="H6509" t="s">
        <v>23</v>
      </c>
      <c r="I6509" t="s">
        <v>90</v>
      </c>
      <c r="J6509" t="s">
        <v>1644</v>
      </c>
      <c r="K6509" t="s">
        <v>17</v>
      </c>
      <c r="L6509">
        <v>332.83199999999999</v>
      </c>
    </row>
    <row r="6510" spans="1:12" x14ac:dyDescent="0.3">
      <c r="A6510" t="s">
        <v>7118</v>
      </c>
      <c r="B6510">
        <v>20</v>
      </c>
      <c r="C6510">
        <v>12</v>
      </c>
      <c r="D6510">
        <v>2018</v>
      </c>
      <c r="E6510" t="s">
        <v>2271</v>
      </c>
      <c r="F6510" t="s">
        <v>30</v>
      </c>
      <c r="G6510" t="s">
        <v>519</v>
      </c>
      <c r="H6510" t="s">
        <v>23</v>
      </c>
      <c r="I6510" t="s">
        <v>90</v>
      </c>
      <c r="J6510" t="s">
        <v>899</v>
      </c>
      <c r="K6510" t="s">
        <v>26</v>
      </c>
      <c r="L6510">
        <v>279.89999999999998</v>
      </c>
    </row>
    <row r="6511" spans="1:12" x14ac:dyDescent="0.3">
      <c r="A6511" t="s">
        <v>7118</v>
      </c>
      <c r="B6511">
        <v>20</v>
      </c>
      <c r="C6511">
        <v>12</v>
      </c>
      <c r="D6511">
        <v>2018</v>
      </c>
      <c r="E6511" t="s">
        <v>2271</v>
      </c>
      <c r="F6511" t="s">
        <v>30</v>
      </c>
      <c r="G6511" t="s">
        <v>519</v>
      </c>
      <c r="H6511" t="s">
        <v>23</v>
      </c>
      <c r="I6511" t="s">
        <v>90</v>
      </c>
      <c r="J6511" t="s">
        <v>855</v>
      </c>
      <c r="K6511" t="s">
        <v>26</v>
      </c>
      <c r="L6511">
        <v>50.351999999999997</v>
      </c>
    </row>
    <row r="6512" spans="1:12" x14ac:dyDescent="0.3">
      <c r="A6512" t="s">
        <v>7118</v>
      </c>
      <c r="B6512">
        <v>20</v>
      </c>
      <c r="C6512">
        <v>12</v>
      </c>
      <c r="D6512">
        <v>2018</v>
      </c>
      <c r="E6512" t="s">
        <v>2271</v>
      </c>
      <c r="F6512" t="s">
        <v>30</v>
      </c>
      <c r="G6512" t="s">
        <v>519</v>
      </c>
      <c r="H6512" t="s">
        <v>23</v>
      </c>
      <c r="I6512" t="s">
        <v>90</v>
      </c>
      <c r="J6512" t="s">
        <v>2217</v>
      </c>
      <c r="K6512" t="s">
        <v>26</v>
      </c>
      <c r="L6512">
        <v>34.020000000000003</v>
      </c>
    </row>
    <row r="6513" spans="1:12" x14ac:dyDescent="0.3">
      <c r="A6513" t="s">
        <v>7119</v>
      </c>
      <c r="B6513">
        <v>6</v>
      </c>
      <c r="C6513">
        <v>3</v>
      </c>
      <c r="D6513">
        <v>2018</v>
      </c>
      <c r="E6513" t="s">
        <v>2641</v>
      </c>
      <c r="F6513" t="s">
        <v>30</v>
      </c>
      <c r="G6513" t="s">
        <v>6483</v>
      </c>
      <c r="H6513" t="s">
        <v>60</v>
      </c>
      <c r="I6513" t="s">
        <v>24</v>
      </c>
      <c r="J6513" t="s">
        <v>2053</v>
      </c>
      <c r="K6513" t="s">
        <v>26</v>
      </c>
      <c r="L6513">
        <v>23.88</v>
      </c>
    </row>
    <row r="6514" spans="1:12" x14ac:dyDescent="0.3">
      <c r="A6514" t="s">
        <v>7119</v>
      </c>
      <c r="B6514">
        <v>6</v>
      </c>
      <c r="C6514">
        <v>3</v>
      </c>
      <c r="D6514">
        <v>2018</v>
      </c>
      <c r="E6514" t="s">
        <v>2641</v>
      </c>
      <c r="F6514" t="s">
        <v>30</v>
      </c>
      <c r="G6514" t="s">
        <v>6483</v>
      </c>
      <c r="H6514" t="s">
        <v>60</v>
      </c>
      <c r="I6514" t="s">
        <v>24</v>
      </c>
      <c r="J6514" t="s">
        <v>4297</v>
      </c>
      <c r="K6514" t="s">
        <v>26</v>
      </c>
      <c r="L6514">
        <v>11.52</v>
      </c>
    </row>
    <row r="6515" spans="1:12" x14ac:dyDescent="0.3">
      <c r="A6515" t="s">
        <v>7119</v>
      </c>
      <c r="B6515">
        <v>6</v>
      </c>
      <c r="C6515">
        <v>3</v>
      </c>
      <c r="D6515">
        <v>2018</v>
      </c>
      <c r="E6515" t="s">
        <v>2641</v>
      </c>
      <c r="F6515" t="s">
        <v>30</v>
      </c>
      <c r="G6515" t="s">
        <v>6483</v>
      </c>
      <c r="H6515" t="s">
        <v>60</v>
      </c>
      <c r="I6515" t="s">
        <v>24</v>
      </c>
      <c r="J6515" t="s">
        <v>5039</v>
      </c>
      <c r="K6515" t="s">
        <v>26</v>
      </c>
      <c r="L6515">
        <v>286.93</v>
      </c>
    </row>
    <row r="6516" spans="1:12" x14ac:dyDescent="0.3">
      <c r="A6516" t="s">
        <v>7119</v>
      </c>
      <c r="B6516">
        <v>6</v>
      </c>
      <c r="C6516">
        <v>3</v>
      </c>
      <c r="D6516">
        <v>2018</v>
      </c>
      <c r="E6516" t="s">
        <v>2641</v>
      </c>
      <c r="F6516" t="s">
        <v>30</v>
      </c>
      <c r="G6516" t="s">
        <v>6483</v>
      </c>
      <c r="H6516" t="s">
        <v>60</v>
      </c>
      <c r="I6516" t="s">
        <v>24</v>
      </c>
      <c r="J6516" t="s">
        <v>2839</v>
      </c>
      <c r="K6516" t="s">
        <v>41</v>
      </c>
      <c r="L6516">
        <v>206.38399999999999</v>
      </c>
    </row>
    <row r="6517" spans="1:12" x14ac:dyDescent="0.3">
      <c r="A6517" t="s">
        <v>7120</v>
      </c>
      <c r="B6517">
        <v>15</v>
      </c>
      <c r="C6517">
        <v>9</v>
      </c>
      <c r="D6517">
        <v>2018</v>
      </c>
      <c r="E6517" t="s">
        <v>142</v>
      </c>
      <c r="F6517" t="s">
        <v>30</v>
      </c>
      <c r="G6517" t="s">
        <v>3196</v>
      </c>
      <c r="H6517" t="s">
        <v>14</v>
      </c>
      <c r="I6517" t="s">
        <v>24</v>
      </c>
      <c r="J6517" t="s">
        <v>2834</v>
      </c>
      <c r="K6517" t="s">
        <v>17</v>
      </c>
      <c r="L6517">
        <v>218.352</v>
      </c>
    </row>
    <row r="6518" spans="1:12" x14ac:dyDescent="0.3">
      <c r="A6518" t="s">
        <v>7120</v>
      </c>
      <c r="B6518">
        <v>15</v>
      </c>
      <c r="C6518">
        <v>9</v>
      </c>
      <c r="D6518">
        <v>2018</v>
      </c>
      <c r="E6518" t="s">
        <v>142</v>
      </c>
      <c r="F6518" t="s">
        <v>30</v>
      </c>
      <c r="G6518" t="s">
        <v>3196</v>
      </c>
      <c r="H6518" t="s">
        <v>14</v>
      </c>
      <c r="I6518" t="s">
        <v>24</v>
      </c>
      <c r="J6518" t="s">
        <v>3216</v>
      </c>
      <c r="K6518" t="s">
        <v>17</v>
      </c>
      <c r="L6518">
        <v>529.9</v>
      </c>
    </row>
    <row r="6519" spans="1:12" x14ac:dyDescent="0.3">
      <c r="A6519" t="s">
        <v>7120</v>
      </c>
      <c r="B6519">
        <v>15</v>
      </c>
      <c r="C6519">
        <v>9</v>
      </c>
      <c r="D6519">
        <v>2018</v>
      </c>
      <c r="E6519" t="s">
        <v>142</v>
      </c>
      <c r="F6519" t="s">
        <v>30</v>
      </c>
      <c r="G6519" t="s">
        <v>3196</v>
      </c>
      <c r="H6519" t="s">
        <v>14</v>
      </c>
      <c r="I6519" t="s">
        <v>24</v>
      </c>
      <c r="J6519" t="s">
        <v>3235</v>
      </c>
      <c r="K6519" t="s">
        <v>26</v>
      </c>
      <c r="L6519">
        <v>99.3</v>
      </c>
    </row>
    <row r="6520" spans="1:12" x14ac:dyDescent="0.3">
      <c r="A6520" t="s">
        <v>7120</v>
      </c>
      <c r="B6520">
        <v>15</v>
      </c>
      <c r="C6520">
        <v>9</v>
      </c>
      <c r="D6520">
        <v>2018</v>
      </c>
      <c r="E6520" t="s">
        <v>142</v>
      </c>
      <c r="F6520" t="s">
        <v>30</v>
      </c>
      <c r="G6520" t="s">
        <v>3196</v>
      </c>
      <c r="H6520" t="s">
        <v>14</v>
      </c>
      <c r="I6520" t="s">
        <v>24</v>
      </c>
      <c r="J6520" t="s">
        <v>4105</v>
      </c>
      <c r="K6520" t="s">
        <v>26</v>
      </c>
      <c r="L6520">
        <v>108.96</v>
      </c>
    </row>
    <row r="6521" spans="1:12" x14ac:dyDescent="0.3">
      <c r="A6521" t="s">
        <v>7120</v>
      </c>
      <c r="B6521">
        <v>15</v>
      </c>
      <c r="C6521">
        <v>9</v>
      </c>
      <c r="D6521">
        <v>2018</v>
      </c>
      <c r="E6521" t="s">
        <v>142</v>
      </c>
      <c r="F6521" t="s">
        <v>30</v>
      </c>
      <c r="G6521" t="s">
        <v>3196</v>
      </c>
      <c r="H6521" t="s">
        <v>14</v>
      </c>
      <c r="I6521" t="s">
        <v>24</v>
      </c>
      <c r="J6521" t="s">
        <v>1335</v>
      </c>
      <c r="K6521" t="s">
        <v>26</v>
      </c>
      <c r="L6521">
        <v>2.6880000000000002</v>
      </c>
    </row>
    <row r="6522" spans="1:12" x14ac:dyDescent="0.3">
      <c r="A6522" t="s">
        <v>7121</v>
      </c>
      <c r="B6522">
        <v>16</v>
      </c>
      <c r="C6522">
        <v>1</v>
      </c>
      <c r="D6522">
        <v>2018</v>
      </c>
      <c r="E6522" t="s">
        <v>4545</v>
      </c>
      <c r="F6522" t="s">
        <v>12</v>
      </c>
      <c r="G6522" t="s">
        <v>3060</v>
      </c>
      <c r="H6522" t="s">
        <v>14</v>
      </c>
      <c r="I6522" t="s">
        <v>61</v>
      </c>
      <c r="J6522" t="s">
        <v>901</v>
      </c>
      <c r="K6522" t="s">
        <v>26</v>
      </c>
      <c r="L6522">
        <v>5443.96</v>
      </c>
    </row>
    <row r="6523" spans="1:12" x14ac:dyDescent="0.3">
      <c r="A6523" t="s">
        <v>7121</v>
      </c>
      <c r="B6523">
        <v>16</v>
      </c>
      <c r="C6523">
        <v>1</v>
      </c>
      <c r="D6523">
        <v>2018</v>
      </c>
      <c r="E6523" t="s">
        <v>4545</v>
      </c>
      <c r="F6523" t="s">
        <v>12</v>
      </c>
      <c r="G6523" t="s">
        <v>3060</v>
      </c>
      <c r="H6523" t="s">
        <v>14</v>
      </c>
      <c r="I6523" t="s">
        <v>61</v>
      </c>
      <c r="J6523" t="s">
        <v>6229</v>
      </c>
      <c r="K6523" t="s">
        <v>17</v>
      </c>
      <c r="L6523">
        <v>302.67</v>
      </c>
    </row>
    <row r="6524" spans="1:12" x14ac:dyDescent="0.3">
      <c r="A6524" t="s">
        <v>7121</v>
      </c>
      <c r="B6524">
        <v>16</v>
      </c>
      <c r="C6524">
        <v>1</v>
      </c>
      <c r="D6524">
        <v>2018</v>
      </c>
      <c r="E6524" t="s">
        <v>4545</v>
      </c>
      <c r="F6524" t="s">
        <v>12</v>
      </c>
      <c r="G6524" t="s">
        <v>3060</v>
      </c>
      <c r="H6524" t="s">
        <v>14</v>
      </c>
      <c r="I6524" t="s">
        <v>61</v>
      </c>
      <c r="J6524" t="s">
        <v>7122</v>
      </c>
      <c r="K6524" t="s">
        <v>26</v>
      </c>
      <c r="L6524">
        <v>56.07</v>
      </c>
    </row>
    <row r="6525" spans="1:12" x14ac:dyDescent="0.3">
      <c r="A6525" t="s">
        <v>7123</v>
      </c>
      <c r="B6525">
        <v>7</v>
      </c>
      <c r="C6525">
        <v>7</v>
      </c>
      <c r="D6525">
        <v>2017</v>
      </c>
      <c r="E6525" t="s">
        <v>2898</v>
      </c>
      <c r="F6525" t="s">
        <v>30</v>
      </c>
      <c r="G6525" t="s">
        <v>2402</v>
      </c>
      <c r="H6525" t="s">
        <v>60</v>
      </c>
      <c r="I6525" t="s">
        <v>90</v>
      </c>
      <c r="J6525" t="s">
        <v>5563</v>
      </c>
      <c r="K6525" t="s">
        <v>26</v>
      </c>
      <c r="L6525">
        <v>10.08</v>
      </c>
    </row>
    <row r="6526" spans="1:12" x14ac:dyDescent="0.3">
      <c r="A6526" t="s">
        <v>7123</v>
      </c>
      <c r="B6526">
        <v>7</v>
      </c>
      <c r="C6526">
        <v>7</v>
      </c>
      <c r="D6526">
        <v>2017</v>
      </c>
      <c r="E6526" t="s">
        <v>2898</v>
      </c>
      <c r="F6526" t="s">
        <v>30</v>
      </c>
      <c r="G6526" t="s">
        <v>2402</v>
      </c>
      <c r="H6526" t="s">
        <v>60</v>
      </c>
      <c r="I6526" t="s">
        <v>90</v>
      </c>
      <c r="J6526" t="s">
        <v>2862</v>
      </c>
      <c r="K6526" t="s">
        <v>41</v>
      </c>
      <c r="L6526">
        <v>59.994</v>
      </c>
    </row>
    <row r="6527" spans="1:12" x14ac:dyDescent="0.3">
      <c r="A6527" t="s">
        <v>7123</v>
      </c>
      <c r="B6527">
        <v>7</v>
      </c>
      <c r="C6527">
        <v>7</v>
      </c>
      <c r="D6527">
        <v>2017</v>
      </c>
      <c r="E6527" t="s">
        <v>2898</v>
      </c>
      <c r="F6527" t="s">
        <v>30</v>
      </c>
      <c r="G6527" t="s">
        <v>2402</v>
      </c>
      <c r="H6527" t="s">
        <v>60</v>
      </c>
      <c r="I6527" t="s">
        <v>90</v>
      </c>
      <c r="J6527" t="s">
        <v>110</v>
      </c>
      <c r="K6527" t="s">
        <v>26</v>
      </c>
      <c r="L6527">
        <v>5.7149999999999999</v>
      </c>
    </row>
    <row r="6528" spans="1:12" x14ac:dyDescent="0.3">
      <c r="A6528" t="s">
        <v>7123</v>
      </c>
      <c r="B6528">
        <v>7</v>
      </c>
      <c r="C6528">
        <v>7</v>
      </c>
      <c r="D6528">
        <v>2017</v>
      </c>
      <c r="E6528" t="s">
        <v>2898</v>
      </c>
      <c r="F6528" t="s">
        <v>30</v>
      </c>
      <c r="G6528" t="s">
        <v>2402</v>
      </c>
      <c r="H6528" t="s">
        <v>60</v>
      </c>
      <c r="I6528" t="s">
        <v>90</v>
      </c>
      <c r="J6528" t="s">
        <v>4344</v>
      </c>
      <c r="K6528" t="s">
        <v>26</v>
      </c>
      <c r="L6528">
        <v>9.42</v>
      </c>
    </row>
    <row r="6529" spans="1:12" x14ac:dyDescent="0.3">
      <c r="A6529" t="s">
        <v>7124</v>
      </c>
      <c r="B6529">
        <v>23</v>
      </c>
      <c r="C6529">
        <v>12</v>
      </c>
      <c r="D6529">
        <v>2017</v>
      </c>
      <c r="E6529" t="s">
        <v>2648</v>
      </c>
      <c r="F6529" t="s">
        <v>12</v>
      </c>
      <c r="G6529" t="s">
        <v>4609</v>
      </c>
      <c r="H6529" t="s">
        <v>23</v>
      </c>
      <c r="I6529" t="s">
        <v>90</v>
      </c>
      <c r="J6529" t="s">
        <v>1766</v>
      </c>
      <c r="K6529" t="s">
        <v>41</v>
      </c>
      <c r="L6529">
        <v>1999.96</v>
      </c>
    </row>
    <row r="6530" spans="1:12" x14ac:dyDescent="0.3">
      <c r="A6530" t="s">
        <v>7125</v>
      </c>
      <c r="B6530">
        <v>22</v>
      </c>
      <c r="C6530">
        <v>12</v>
      </c>
      <c r="D6530">
        <v>2015</v>
      </c>
      <c r="E6530" t="s">
        <v>371</v>
      </c>
      <c r="F6530" t="s">
        <v>30</v>
      </c>
      <c r="G6530" t="s">
        <v>2568</v>
      </c>
      <c r="H6530" t="s">
        <v>60</v>
      </c>
      <c r="I6530" t="s">
        <v>90</v>
      </c>
      <c r="J6530" t="s">
        <v>7126</v>
      </c>
      <c r="K6530" t="s">
        <v>26</v>
      </c>
      <c r="L6530">
        <v>216.4</v>
      </c>
    </row>
    <row r="6531" spans="1:12" x14ac:dyDescent="0.3">
      <c r="A6531" t="s">
        <v>7127</v>
      </c>
      <c r="B6531">
        <v>23</v>
      </c>
      <c r="C6531">
        <v>2</v>
      </c>
      <c r="D6531">
        <v>2015</v>
      </c>
      <c r="E6531" t="s">
        <v>7128</v>
      </c>
      <c r="F6531" t="s">
        <v>30</v>
      </c>
      <c r="G6531" t="s">
        <v>4772</v>
      </c>
      <c r="H6531" t="s">
        <v>60</v>
      </c>
      <c r="I6531" t="s">
        <v>61</v>
      </c>
      <c r="J6531" t="s">
        <v>2548</v>
      </c>
      <c r="K6531" t="s">
        <v>26</v>
      </c>
      <c r="L6531">
        <v>6.9359999999999999</v>
      </c>
    </row>
    <row r="6532" spans="1:12" x14ac:dyDescent="0.3">
      <c r="A6532" t="s">
        <v>7127</v>
      </c>
      <c r="B6532">
        <v>23</v>
      </c>
      <c r="C6532">
        <v>2</v>
      </c>
      <c r="D6532">
        <v>2015</v>
      </c>
      <c r="E6532" t="s">
        <v>7128</v>
      </c>
      <c r="F6532" t="s">
        <v>30</v>
      </c>
      <c r="G6532" t="s">
        <v>4772</v>
      </c>
      <c r="H6532" t="s">
        <v>60</v>
      </c>
      <c r="I6532" t="s">
        <v>61</v>
      </c>
      <c r="J6532" t="s">
        <v>2304</v>
      </c>
      <c r="K6532" t="s">
        <v>26</v>
      </c>
      <c r="L6532">
        <v>4.4279999999999999</v>
      </c>
    </row>
    <row r="6533" spans="1:12" x14ac:dyDescent="0.3">
      <c r="A6533" t="s">
        <v>7129</v>
      </c>
      <c r="B6533">
        <v>4</v>
      </c>
      <c r="C6533">
        <v>12</v>
      </c>
      <c r="D6533">
        <v>2018</v>
      </c>
      <c r="E6533" t="s">
        <v>1035</v>
      </c>
      <c r="F6533" t="s">
        <v>30</v>
      </c>
      <c r="G6533" t="s">
        <v>1463</v>
      </c>
      <c r="H6533" t="s">
        <v>14</v>
      </c>
      <c r="I6533" t="s">
        <v>61</v>
      </c>
      <c r="J6533" t="s">
        <v>3133</v>
      </c>
      <c r="K6533" t="s">
        <v>26</v>
      </c>
      <c r="L6533">
        <v>8.8000000000000007</v>
      </c>
    </row>
    <row r="6534" spans="1:12" x14ac:dyDescent="0.3">
      <c r="A6534" t="s">
        <v>7129</v>
      </c>
      <c r="B6534">
        <v>4</v>
      </c>
      <c r="C6534">
        <v>12</v>
      </c>
      <c r="D6534">
        <v>2018</v>
      </c>
      <c r="E6534" t="s">
        <v>1035</v>
      </c>
      <c r="F6534" t="s">
        <v>30</v>
      </c>
      <c r="G6534" t="s">
        <v>1463</v>
      </c>
      <c r="H6534" t="s">
        <v>14</v>
      </c>
      <c r="I6534" t="s">
        <v>61</v>
      </c>
      <c r="J6534" t="s">
        <v>6994</v>
      </c>
      <c r="K6534" t="s">
        <v>41</v>
      </c>
      <c r="L6534">
        <v>142.80000000000001</v>
      </c>
    </row>
    <row r="6535" spans="1:12" x14ac:dyDescent="0.3">
      <c r="A6535" t="s">
        <v>7129</v>
      </c>
      <c r="B6535">
        <v>4</v>
      </c>
      <c r="C6535">
        <v>12</v>
      </c>
      <c r="D6535">
        <v>2018</v>
      </c>
      <c r="E6535" t="s">
        <v>1035</v>
      </c>
      <c r="F6535" t="s">
        <v>30</v>
      </c>
      <c r="G6535" t="s">
        <v>1463</v>
      </c>
      <c r="H6535" t="s">
        <v>14</v>
      </c>
      <c r="I6535" t="s">
        <v>61</v>
      </c>
      <c r="J6535" t="s">
        <v>5417</v>
      </c>
      <c r="K6535" t="s">
        <v>41</v>
      </c>
      <c r="L6535">
        <v>399.95</v>
      </c>
    </row>
    <row r="6536" spans="1:12" x14ac:dyDescent="0.3">
      <c r="A6536" t="s">
        <v>7130</v>
      </c>
      <c r="B6536">
        <v>17</v>
      </c>
      <c r="C6536">
        <v>11</v>
      </c>
      <c r="D6536">
        <v>2015</v>
      </c>
      <c r="E6536" t="s">
        <v>4292</v>
      </c>
      <c r="F6536" t="s">
        <v>30</v>
      </c>
      <c r="G6536" t="s">
        <v>1374</v>
      </c>
      <c r="H6536" t="s">
        <v>14</v>
      </c>
      <c r="I6536" t="s">
        <v>90</v>
      </c>
      <c r="J6536" t="s">
        <v>3611</v>
      </c>
      <c r="K6536" t="s">
        <v>26</v>
      </c>
      <c r="L6536">
        <v>2152.7759999999998</v>
      </c>
    </row>
    <row r="6537" spans="1:12" x14ac:dyDescent="0.3">
      <c r="A6537" t="s">
        <v>7130</v>
      </c>
      <c r="B6537">
        <v>17</v>
      </c>
      <c r="C6537">
        <v>11</v>
      </c>
      <c r="D6537">
        <v>2015</v>
      </c>
      <c r="E6537" t="s">
        <v>4292</v>
      </c>
      <c r="F6537" t="s">
        <v>30</v>
      </c>
      <c r="G6537" t="s">
        <v>1374</v>
      </c>
      <c r="H6537" t="s">
        <v>14</v>
      </c>
      <c r="I6537" t="s">
        <v>90</v>
      </c>
      <c r="J6537" t="s">
        <v>3844</v>
      </c>
      <c r="K6537" t="s">
        <v>17</v>
      </c>
      <c r="L6537">
        <v>4007.84</v>
      </c>
    </row>
    <row r="6538" spans="1:12" x14ac:dyDescent="0.3">
      <c r="A6538" t="s">
        <v>7131</v>
      </c>
      <c r="B6538">
        <v>20</v>
      </c>
      <c r="C6538">
        <v>10</v>
      </c>
      <c r="D6538">
        <v>2015</v>
      </c>
      <c r="E6538" t="s">
        <v>7132</v>
      </c>
      <c r="F6538" t="s">
        <v>119</v>
      </c>
      <c r="G6538" t="s">
        <v>567</v>
      </c>
      <c r="H6538" t="s">
        <v>23</v>
      </c>
      <c r="I6538" t="s">
        <v>15</v>
      </c>
      <c r="J6538" t="s">
        <v>2857</v>
      </c>
      <c r="K6538" t="s">
        <v>17</v>
      </c>
      <c r="L6538">
        <v>328.59</v>
      </c>
    </row>
    <row r="6539" spans="1:12" x14ac:dyDescent="0.3">
      <c r="A6539" t="s">
        <v>7131</v>
      </c>
      <c r="B6539">
        <v>20</v>
      </c>
      <c r="C6539">
        <v>10</v>
      </c>
      <c r="D6539">
        <v>2015</v>
      </c>
      <c r="E6539" t="s">
        <v>7132</v>
      </c>
      <c r="F6539" t="s">
        <v>119</v>
      </c>
      <c r="G6539" t="s">
        <v>567</v>
      </c>
      <c r="H6539" t="s">
        <v>23</v>
      </c>
      <c r="I6539" t="s">
        <v>15</v>
      </c>
      <c r="J6539" t="s">
        <v>1019</v>
      </c>
      <c r="K6539" t="s">
        <v>26</v>
      </c>
      <c r="L6539">
        <v>98.352000000000004</v>
      </c>
    </row>
    <row r="6540" spans="1:12" x14ac:dyDescent="0.3">
      <c r="A6540" t="s">
        <v>7133</v>
      </c>
      <c r="B6540">
        <v>25</v>
      </c>
      <c r="C6540">
        <v>10</v>
      </c>
      <c r="D6540">
        <v>2016</v>
      </c>
      <c r="E6540" t="s">
        <v>3645</v>
      </c>
      <c r="F6540" t="s">
        <v>30</v>
      </c>
      <c r="G6540" t="s">
        <v>587</v>
      </c>
      <c r="H6540" t="s">
        <v>23</v>
      </c>
      <c r="I6540" t="s">
        <v>90</v>
      </c>
      <c r="J6540" t="s">
        <v>1600</v>
      </c>
      <c r="K6540" t="s">
        <v>41</v>
      </c>
      <c r="L6540">
        <v>158.99</v>
      </c>
    </row>
    <row r="6541" spans="1:12" x14ac:dyDescent="0.3">
      <c r="A6541" t="s">
        <v>7133</v>
      </c>
      <c r="B6541">
        <v>25</v>
      </c>
      <c r="C6541">
        <v>10</v>
      </c>
      <c r="D6541">
        <v>2016</v>
      </c>
      <c r="E6541" t="s">
        <v>3645</v>
      </c>
      <c r="F6541" t="s">
        <v>30</v>
      </c>
      <c r="G6541" t="s">
        <v>587</v>
      </c>
      <c r="H6541" t="s">
        <v>23</v>
      </c>
      <c r="I6541" t="s">
        <v>90</v>
      </c>
      <c r="J6541" t="s">
        <v>4204</v>
      </c>
      <c r="K6541" t="s">
        <v>17</v>
      </c>
      <c r="L6541">
        <v>291.10000000000002</v>
      </c>
    </row>
    <row r="6542" spans="1:12" x14ac:dyDescent="0.3">
      <c r="A6542" t="s">
        <v>7134</v>
      </c>
      <c r="B6542">
        <v>16</v>
      </c>
      <c r="C6542">
        <v>11</v>
      </c>
      <c r="D6542">
        <v>2018</v>
      </c>
      <c r="E6542" t="s">
        <v>787</v>
      </c>
      <c r="F6542" t="s">
        <v>119</v>
      </c>
      <c r="G6542" t="s">
        <v>2660</v>
      </c>
      <c r="H6542" t="s">
        <v>14</v>
      </c>
      <c r="I6542" t="s">
        <v>24</v>
      </c>
      <c r="J6542" t="s">
        <v>5678</v>
      </c>
      <c r="K6542" t="s">
        <v>26</v>
      </c>
      <c r="L6542">
        <v>73.680000000000007</v>
      </c>
    </row>
    <row r="6543" spans="1:12" x14ac:dyDescent="0.3">
      <c r="A6543" t="s">
        <v>7134</v>
      </c>
      <c r="B6543">
        <v>16</v>
      </c>
      <c r="C6543">
        <v>11</v>
      </c>
      <c r="D6543">
        <v>2018</v>
      </c>
      <c r="E6543" t="s">
        <v>787</v>
      </c>
      <c r="F6543" t="s">
        <v>119</v>
      </c>
      <c r="G6543" t="s">
        <v>2660</v>
      </c>
      <c r="H6543" t="s">
        <v>14</v>
      </c>
      <c r="I6543" t="s">
        <v>24</v>
      </c>
      <c r="J6543" t="s">
        <v>1662</v>
      </c>
      <c r="K6543" t="s">
        <v>17</v>
      </c>
      <c r="L6543">
        <v>139.91999999999999</v>
      </c>
    </row>
    <row r="6544" spans="1:12" x14ac:dyDescent="0.3">
      <c r="A6544" t="s">
        <v>7134</v>
      </c>
      <c r="B6544">
        <v>16</v>
      </c>
      <c r="C6544">
        <v>11</v>
      </c>
      <c r="D6544">
        <v>2018</v>
      </c>
      <c r="E6544" t="s">
        <v>787</v>
      </c>
      <c r="F6544" t="s">
        <v>119</v>
      </c>
      <c r="G6544" t="s">
        <v>2660</v>
      </c>
      <c r="H6544" t="s">
        <v>14</v>
      </c>
      <c r="I6544" t="s">
        <v>24</v>
      </c>
      <c r="J6544" t="s">
        <v>4997</v>
      </c>
      <c r="K6544" t="s">
        <v>41</v>
      </c>
      <c r="L6544">
        <v>107.88</v>
      </c>
    </row>
    <row r="6545" spans="1:12" x14ac:dyDescent="0.3">
      <c r="A6545" t="s">
        <v>7134</v>
      </c>
      <c r="B6545">
        <v>16</v>
      </c>
      <c r="C6545">
        <v>11</v>
      </c>
      <c r="D6545">
        <v>2018</v>
      </c>
      <c r="E6545" t="s">
        <v>787</v>
      </c>
      <c r="F6545" t="s">
        <v>119</v>
      </c>
      <c r="G6545" t="s">
        <v>2660</v>
      </c>
      <c r="H6545" t="s">
        <v>14</v>
      </c>
      <c r="I6545" t="s">
        <v>24</v>
      </c>
      <c r="J6545" t="s">
        <v>4024</v>
      </c>
      <c r="K6545" t="s">
        <v>26</v>
      </c>
      <c r="L6545">
        <v>33.29</v>
      </c>
    </row>
    <row r="6546" spans="1:12" x14ac:dyDescent="0.3">
      <c r="A6546" t="s">
        <v>7135</v>
      </c>
      <c r="B6546">
        <v>14</v>
      </c>
      <c r="C6546">
        <v>5</v>
      </c>
      <c r="D6546">
        <v>2018</v>
      </c>
      <c r="E6546" t="s">
        <v>2175</v>
      </c>
      <c r="F6546" t="s">
        <v>30</v>
      </c>
      <c r="G6546" t="s">
        <v>166</v>
      </c>
      <c r="H6546" t="s">
        <v>14</v>
      </c>
      <c r="I6546" t="s">
        <v>90</v>
      </c>
      <c r="J6546" t="s">
        <v>5263</v>
      </c>
      <c r="K6546" t="s">
        <v>26</v>
      </c>
      <c r="L6546">
        <v>58.17</v>
      </c>
    </row>
    <row r="6547" spans="1:12" x14ac:dyDescent="0.3">
      <c r="A6547" t="s">
        <v>7135</v>
      </c>
      <c r="B6547">
        <v>14</v>
      </c>
      <c r="C6547">
        <v>5</v>
      </c>
      <c r="D6547">
        <v>2018</v>
      </c>
      <c r="E6547" t="s">
        <v>2175</v>
      </c>
      <c r="F6547" t="s">
        <v>30</v>
      </c>
      <c r="G6547" t="s">
        <v>166</v>
      </c>
      <c r="H6547" t="s">
        <v>14</v>
      </c>
      <c r="I6547" t="s">
        <v>90</v>
      </c>
      <c r="J6547" t="s">
        <v>2479</v>
      </c>
      <c r="K6547" t="s">
        <v>26</v>
      </c>
      <c r="L6547">
        <v>5.04</v>
      </c>
    </row>
    <row r="6548" spans="1:12" x14ac:dyDescent="0.3">
      <c r="A6548" t="s">
        <v>7135</v>
      </c>
      <c r="B6548">
        <v>14</v>
      </c>
      <c r="C6548">
        <v>5</v>
      </c>
      <c r="D6548">
        <v>2018</v>
      </c>
      <c r="E6548" t="s">
        <v>2175</v>
      </c>
      <c r="F6548" t="s">
        <v>30</v>
      </c>
      <c r="G6548" t="s">
        <v>166</v>
      </c>
      <c r="H6548" t="s">
        <v>14</v>
      </c>
      <c r="I6548" t="s">
        <v>90</v>
      </c>
      <c r="J6548" t="s">
        <v>6022</v>
      </c>
      <c r="K6548" t="s">
        <v>26</v>
      </c>
      <c r="L6548">
        <v>24.783999999999999</v>
      </c>
    </row>
    <row r="6549" spans="1:12" x14ac:dyDescent="0.3">
      <c r="A6549" t="s">
        <v>7136</v>
      </c>
      <c r="B6549">
        <v>1</v>
      </c>
      <c r="C6549">
        <v>3</v>
      </c>
      <c r="D6549">
        <v>2015</v>
      </c>
      <c r="E6549" t="s">
        <v>6667</v>
      </c>
      <c r="F6549" t="s">
        <v>30</v>
      </c>
      <c r="G6549" t="s">
        <v>4632</v>
      </c>
      <c r="H6549" t="s">
        <v>60</v>
      </c>
      <c r="I6549" t="s">
        <v>61</v>
      </c>
      <c r="J6549" t="s">
        <v>260</v>
      </c>
      <c r="K6549" t="s">
        <v>17</v>
      </c>
      <c r="L6549">
        <v>634.11599999999999</v>
      </c>
    </row>
    <row r="6550" spans="1:12" x14ac:dyDescent="0.3">
      <c r="A6550" t="s">
        <v>7136</v>
      </c>
      <c r="B6550">
        <v>1</v>
      </c>
      <c r="C6550">
        <v>3</v>
      </c>
      <c r="D6550">
        <v>2015</v>
      </c>
      <c r="E6550" t="s">
        <v>6667</v>
      </c>
      <c r="F6550" t="s">
        <v>30</v>
      </c>
      <c r="G6550" t="s">
        <v>4632</v>
      </c>
      <c r="H6550" t="s">
        <v>60</v>
      </c>
      <c r="I6550" t="s">
        <v>61</v>
      </c>
      <c r="J6550" t="s">
        <v>6571</v>
      </c>
      <c r="K6550" t="s">
        <v>26</v>
      </c>
      <c r="L6550">
        <v>17.472000000000001</v>
      </c>
    </row>
    <row r="6551" spans="1:12" x14ac:dyDescent="0.3">
      <c r="A6551" t="s">
        <v>7137</v>
      </c>
      <c r="B6551">
        <v>30</v>
      </c>
      <c r="C6551">
        <v>7</v>
      </c>
      <c r="D6551">
        <v>2016</v>
      </c>
      <c r="E6551" t="s">
        <v>3055</v>
      </c>
      <c r="F6551" t="s">
        <v>119</v>
      </c>
      <c r="G6551" t="s">
        <v>4898</v>
      </c>
      <c r="H6551" t="s">
        <v>60</v>
      </c>
      <c r="I6551" t="s">
        <v>61</v>
      </c>
      <c r="J6551" t="s">
        <v>2347</v>
      </c>
      <c r="K6551" t="s">
        <v>17</v>
      </c>
      <c r="L6551">
        <v>155.88</v>
      </c>
    </row>
    <row r="6552" spans="1:12" x14ac:dyDescent="0.3">
      <c r="A6552" t="s">
        <v>7138</v>
      </c>
      <c r="B6552">
        <v>1</v>
      </c>
      <c r="C6552">
        <v>11</v>
      </c>
      <c r="D6552">
        <v>2016</v>
      </c>
      <c r="E6552" t="s">
        <v>2253</v>
      </c>
      <c r="F6552" t="s">
        <v>12</v>
      </c>
      <c r="G6552" t="s">
        <v>2709</v>
      </c>
      <c r="H6552" t="s">
        <v>14</v>
      </c>
      <c r="I6552" t="s">
        <v>90</v>
      </c>
      <c r="J6552" t="s">
        <v>4715</v>
      </c>
      <c r="K6552" t="s">
        <v>17</v>
      </c>
      <c r="L6552">
        <v>327.56400000000002</v>
      </c>
    </row>
    <row r="6553" spans="1:12" x14ac:dyDescent="0.3">
      <c r="A6553" t="s">
        <v>7139</v>
      </c>
      <c r="B6553">
        <v>16</v>
      </c>
      <c r="C6553">
        <v>12</v>
      </c>
      <c r="D6553">
        <v>2018</v>
      </c>
      <c r="E6553" t="s">
        <v>581</v>
      </c>
      <c r="F6553" t="s">
        <v>12</v>
      </c>
      <c r="G6553" t="s">
        <v>308</v>
      </c>
      <c r="H6553" t="s">
        <v>60</v>
      </c>
      <c r="I6553" t="s">
        <v>24</v>
      </c>
      <c r="J6553" t="s">
        <v>1362</v>
      </c>
      <c r="K6553" t="s">
        <v>26</v>
      </c>
      <c r="L6553">
        <v>13.36</v>
      </c>
    </row>
    <row r="6554" spans="1:12" x14ac:dyDescent="0.3">
      <c r="A6554" t="s">
        <v>7139</v>
      </c>
      <c r="B6554">
        <v>16</v>
      </c>
      <c r="C6554">
        <v>12</v>
      </c>
      <c r="D6554">
        <v>2018</v>
      </c>
      <c r="E6554" t="s">
        <v>581</v>
      </c>
      <c r="F6554" t="s">
        <v>12</v>
      </c>
      <c r="G6554" t="s">
        <v>308</v>
      </c>
      <c r="H6554" t="s">
        <v>60</v>
      </c>
      <c r="I6554" t="s">
        <v>24</v>
      </c>
      <c r="J6554" t="s">
        <v>2863</v>
      </c>
      <c r="K6554" t="s">
        <v>26</v>
      </c>
      <c r="L6554">
        <v>158.9</v>
      </c>
    </row>
    <row r="6555" spans="1:12" x14ac:dyDescent="0.3">
      <c r="A6555" t="s">
        <v>7140</v>
      </c>
      <c r="B6555">
        <v>20</v>
      </c>
      <c r="C6555">
        <v>10</v>
      </c>
      <c r="D6555">
        <v>2015</v>
      </c>
      <c r="E6555" t="s">
        <v>426</v>
      </c>
      <c r="F6555" t="s">
        <v>12</v>
      </c>
      <c r="G6555" t="s">
        <v>387</v>
      </c>
      <c r="H6555" t="s">
        <v>60</v>
      </c>
      <c r="I6555" t="s">
        <v>61</v>
      </c>
      <c r="J6555" t="s">
        <v>1688</v>
      </c>
      <c r="K6555" t="s">
        <v>41</v>
      </c>
      <c r="L6555">
        <v>319.96800000000002</v>
      </c>
    </row>
    <row r="6556" spans="1:12" x14ac:dyDescent="0.3">
      <c r="A6556" t="s">
        <v>7140</v>
      </c>
      <c r="B6556">
        <v>20</v>
      </c>
      <c r="C6556">
        <v>10</v>
      </c>
      <c r="D6556">
        <v>2015</v>
      </c>
      <c r="E6556" t="s">
        <v>426</v>
      </c>
      <c r="F6556" t="s">
        <v>12</v>
      </c>
      <c r="G6556" t="s">
        <v>387</v>
      </c>
      <c r="H6556" t="s">
        <v>60</v>
      </c>
      <c r="I6556" t="s">
        <v>61</v>
      </c>
      <c r="J6556" t="s">
        <v>5891</v>
      </c>
      <c r="K6556" t="s">
        <v>26</v>
      </c>
      <c r="L6556">
        <v>505.32</v>
      </c>
    </row>
    <row r="6557" spans="1:12" x14ac:dyDescent="0.3">
      <c r="A6557" t="s">
        <v>7140</v>
      </c>
      <c r="B6557">
        <v>20</v>
      </c>
      <c r="C6557">
        <v>10</v>
      </c>
      <c r="D6557">
        <v>2015</v>
      </c>
      <c r="E6557" t="s">
        <v>426</v>
      </c>
      <c r="F6557" t="s">
        <v>12</v>
      </c>
      <c r="G6557" t="s">
        <v>387</v>
      </c>
      <c r="H6557" t="s">
        <v>60</v>
      </c>
      <c r="I6557" t="s">
        <v>61</v>
      </c>
      <c r="J6557" t="s">
        <v>7141</v>
      </c>
      <c r="K6557" t="s">
        <v>26</v>
      </c>
      <c r="L6557">
        <v>3.8079999999999998</v>
      </c>
    </row>
    <row r="6558" spans="1:12" x14ac:dyDescent="0.3">
      <c r="A6558" t="s">
        <v>7140</v>
      </c>
      <c r="B6558">
        <v>20</v>
      </c>
      <c r="C6558">
        <v>10</v>
      </c>
      <c r="D6558">
        <v>2015</v>
      </c>
      <c r="E6558" t="s">
        <v>426</v>
      </c>
      <c r="F6558" t="s">
        <v>12</v>
      </c>
      <c r="G6558" t="s">
        <v>387</v>
      </c>
      <c r="H6558" t="s">
        <v>60</v>
      </c>
      <c r="I6558" t="s">
        <v>61</v>
      </c>
      <c r="J6558" t="s">
        <v>4109</v>
      </c>
      <c r="K6558" t="s">
        <v>26</v>
      </c>
      <c r="L6558">
        <v>8.6820000000000004</v>
      </c>
    </row>
    <row r="6559" spans="1:12" x14ac:dyDescent="0.3">
      <c r="A6559" t="s">
        <v>7140</v>
      </c>
      <c r="B6559">
        <v>20</v>
      </c>
      <c r="C6559">
        <v>10</v>
      </c>
      <c r="D6559">
        <v>2015</v>
      </c>
      <c r="E6559" t="s">
        <v>426</v>
      </c>
      <c r="F6559" t="s">
        <v>12</v>
      </c>
      <c r="G6559" t="s">
        <v>387</v>
      </c>
      <c r="H6559" t="s">
        <v>60</v>
      </c>
      <c r="I6559" t="s">
        <v>61</v>
      </c>
      <c r="J6559" t="s">
        <v>1656</v>
      </c>
      <c r="K6559" t="s">
        <v>26</v>
      </c>
      <c r="L6559">
        <v>24.423999999999999</v>
      </c>
    </row>
    <row r="6560" spans="1:12" x14ac:dyDescent="0.3">
      <c r="A6560" t="s">
        <v>7142</v>
      </c>
      <c r="B6560">
        <v>5</v>
      </c>
      <c r="C6560">
        <v>6</v>
      </c>
      <c r="D6560">
        <v>2016</v>
      </c>
      <c r="E6560" t="s">
        <v>7143</v>
      </c>
      <c r="F6560" t="s">
        <v>30</v>
      </c>
      <c r="G6560" t="s">
        <v>3144</v>
      </c>
      <c r="H6560" t="s">
        <v>23</v>
      </c>
      <c r="I6560" t="s">
        <v>90</v>
      </c>
      <c r="J6560" t="s">
        <v>1412</v>
      </c>
      <c r="K6560" t="s">
        <v>17</v>
      </c>
      <c r="L6560">
        <v>1522.6379999999999</v>
      </c>
    </row>
    <row r="6561" spans="1:12" x14ac:dyDescent="0.3">
      <c r="A6561" t="s">
        <v>7144</v>
      </c>
      <c r="B6561">
        <v>21</v>
      </c>
      <c r="C6561">
        <v>7</v>
      </c>
      <c r="D6561">
        <v>2017</v>
      </c>
      <c r="E6561" t="s">
        <v>5842</v>
      </c>
      <c r="F6561" t="s">
        <v>30</v>
      </c>
      <c r="G6561" t="s">
        <v>2917</v>
      </c>
      <c r="H6561" t="s">
        <v>23</v>
      </c>
      <c r="I6561" t="s">
        <v>24</v>
      </c>
      <c r="J6561" t="s">
        <v>2871</v>
      </c>
      <c r="K6561" t="s">
        <v>26</v>
      </c>
      <c r="L6561">
        <v>419.9</v>
      </c>
    </row>
    <row r="6562" spans="1:12" x14ac:dyDescent="0.3">
      <c r="A6562" t="s">
        <v>7144</v>
      </c>
      <c r="B6562">
        <v>21</v>
      </c>
      <c r="C6562">
        <v>7</v>
      </c>
      <c r="D6562">
        <v>2017</v>
      </c>
      <c r="E6562" t="s">
        <v>5842</v>
      </c>
      <c r="F6562" t="s">
        <v>30</v>
      </c>
      <c r="G6562" t="s">
        <v>2917</v>
      </c>
      <c r="H6562" t="s">
        <v>23</v>
      </c>
      <c r="I6562" t="s">
        <v>24</v>
      </c>
      <c r="J6562" t="s">
        <v>1042</v>
      </c>
      <c r="K6562" t="s">
        <v>26</v>
      </c>
      <c r="L6562">
        <v>3.15</v>
      </c>
    </row>
    <row r="6563" spans="1:12" x14ac:dyDescent="0.3">
      <c r="A6563" t="s">
        <v>7145</v>
      </c>
      <c r="B6563">
        <v>31</v>
      </c>
      <c r="C6563">
        <v>3</v>
      </c>
      <c r="D6563">
        <v>2018</v>
      </c>
      <c r="E6563" t="s">
        <v>2790</v>
      </c>
      <c r="F6563" t="s">
        <v>119</v>
      </c>
      <c r="G6563" t="s">
        <v>4112</v>
      </c>
      <c r="H6563" t="s">
        <v>23</v>
      </c>
      <c r="I6563" t="s">
        <v>61</v>
      </c>
      <c r="J6563" t="s">
        <v>2144</v>
      </c>
      <c r="K6563" t="s">
        <v>26</v>
      </c>
      <c r="L6563">
        <v>33.619999999999997</v>
      </c>
    </row>
    <row r="6564" spans="1:12" x14ac:dyDescent="0.3">
      <c r="A6564" t="s">
        <v>7146</v>
      </c>
      <c r="B6564">
        <v>7</v>
      </c>
      <c r="C6564">
        <v>5</v>
      </c>
      <c r="D6564">
        <v>2015</v>
      </c>
      <c r="E6564" t="s">
        <v>3281</v>
      </c>
      <c r="F6564" t="s">
        <v>30</v>
      </c>
      <c r="G6564" t="s">
        <v>3761</v>
      </c>
      <c r="H6564" t="s">
        <v>14</v>
      </c>
      <c r="I6564" t="s">
        <v>90</v>
      </c>
      <c r="J6564" t="s">
        <v>192</v>
      </c>
      <c r="K6564" t="s">
        <v>26</v>
      </c>
      <c r="L6564">
        <v>16.14</v>
      </c>
    </row>
    <row r="6565" spans="1:12" x14ac:dyDescent="0.3">
      <c r="A6565" t="s">
        <v>7146</v>
      </c>
      <c r="B6565">
        <v>7</v>
      </c>
      <c r="C6565">
        <v>5</v>
      </c>
      <c r="D6565">
        <v>2015</v>
      </c>
      <c r="E6565" t="s">
        <v>3281</v>
      </c>
      <c r="F6565" t="s">
        <v>30</v>
      </c>
      <c r="G6565" t="s">
        <v>3761</v>
      </c>
      <c r="H6565" t="s">
        <v>14</v>
      </c>
      <c r="I6565" t="s">
        <v>90</v>
      </c>
      <c r="J6565" t="s">
        <v>5371</v>
      </c>
      <c r="K6565" t="s">
        <v>17</v>
      </c>
      <c r="L6565">
        <v>194.25</v>
      </c>
    </row>
    <row r="6566" spans="1:12" x14ac:dyDescent="0.3">
      <c r="A6566" t="s">
        <v>7146</v>
      </c>
      <c r="B6566">
        <v>7</v>
      </c>
      <c r="C6566">
        <v>5</v>
      </c>
      <c r="D6566">
        <v>2015</v>
      </c>
      <c r="E6566" t="s">
        <v>3281</v>
      </c>
      <c r="F6566" t="s">
        <v>30</v>
      </c>
      <c r="G6566" t="s">
        <v>3761</v>
      </c>
      <c r="H6566" t="s">
        <v>14</v>
      </c>
      <c r="I6566" t="s">
        <v>90</v>
      </c>
      <c r="J6566" t="s">
        <v>1938</v>
      </c>
      <c r="K6566" t="s">
        <v>26</v>
      </c>
      <c r="L6566">
        <v>8.64</v>
      </c>
    </row>
    <row r="6567" spans="1:12" x14ac:dyDescent="0.3">
      <c r="A6567" t="s">
        <v>7146</v>
      </c>
      <c r="B6567">
        <v>7</v>
      </c>
      <c r="C6567">
        <v>5</v>
      </c>
      <c r="D6567">
        <v>2015</v>
      </c>
      <c r="E6567" t="s">
        <v>3281</v>
      </c>
      <c r="F6567" t="s">
        <v>30</v>
      </c>
      <c r="G6567" t="s">
        <v>3761</v>
      </c>
      <c r="H6567" t="s">
        <v>14</v>
      </c>
      <c r="I6567" t="s">
        <v>90</v>
      </c>
      <c r="J6567" t="s">
        <v>1835</v>
      </c>
      <c r="K6567" t="s">
        <v>17</v>
      </c>
      <c r="L6567">
        <v>872.32</v>
      </c>
    </row>
    <row r="6568" spans="1:12" x14ac:dyDescent="0.3">
      <c r="A6568" t="s">
        <v>7148</v>
      </c>
      <c r="B6568">
        <v>5</v>
      </c>
      <c r="C6568">
        <v>2</v>
      </c>
      <c r="D6568">
        <v>2018</v>
      </c>
      <c r="E6568" t="s">
        <v>2747</v>
      </c>
      <c r="F6568" t="s">
        <v>12</v>
      </c>
      <c r="G6568" t="s">
        <v>558</v>
      </c>
      <c r="H6568" t="s">
        <v>14</v>
      </c>
      <c r="I6568" t="s">
        <v>61</v>
      </c>
      <c r="J6568" t="s">
        <v>1622</v>
      </c>
      <c r="K6568" t="s">
        <v>26</v>
      </c>
      <c r="L6568">
        <v>243.99199999999999</v>
      </c>
    </row>
    <row r="6569" spans="1:12" x14ac:dyDescent="0.3">
      <c r="A6569" t="s">
        <v>7148</v>
      </c>
      <c r="B6569">
        <v>5</v>
      </c>
      <c r="C6569">
        <v>2</v>
      </c>
      <c r="D6569">
        <v>2018</v>
      </c>
      <c r="E6569" t="s">
        <v>2747</v>
      </c>
      <c r="F6569" t="s">
        <v>12</v>
      </c>
      <c r="G6569" t="s">
        <v>558</v>
      </c>
      <c r="H6569" t="s">
        <v>14</v>
      </c>
      <c r="I6569" t="s">
        <v>61</v>
      </c>
      <c r="J6569" t="s">
        <v>4146</v>
      </c>
      <c r="K6569" t="s">
        <v>26</v>
      </c>
      <c r="L6569">
        <v>7.12</v>
      </c>
    </row>
    <row r="6570" spans="1:12" x14ac:dyDescent="0.3">
      <c r="A6570" t="s">
        <v>7149</v>
      </c>
      <c r="B6570">
        <v>18</v>
      </c>
      <c r="C6570">
        <v>4</v>
      </c>
      <c r="D6570">
        <v>2015</v>
      </c>
      <c r="E6570" t="s">
        <v>6255</v>
      </c>
      <c r="F6570" t="s">
        <v>30</v>
      </c>
      <c r="G6570" t="s">
        <v>190</v>
      </c>
      <c r="H6570" t="s">
        <v>14</v>
      </c>
      <c r="I6570" t="s">
        <v>61</v>
      </c>
      <c r="J6570" t="s">
        <v>186</v>
      </c>
      <c r="K6570" t="s">
        <v>26</v>
      </c>
      <c r="L6570">
        <v>2.6880000000000002</v>
      </c>
    </row>
    <row r="6571" spans="1:12" x14ac:dyDescent="0.3">
      <c r="A6571" t="s">
        <v>7149</v>
      </c>
      <c r="B6571">
        <v>18</v>
      </c>
      <c r="C6571">
        <v>4</v>
      </c>
      <c r="D6571">
        <v>2015</v>
      </c>
      <c r="E6571" t="s">
        <v>6255</v>
      </c>
      <c r="F6571" t="s">
        <v>30</v>
      </c>
      <c r="G6571" t="s">
        <v>190</v>
      </c>
      <c r="H6571" t="s">
        <v>14</v>
      </c>
      <c r="I6571" t="s">
        <v>61</v>
      </c>
      <c r="J6571" t="s">
        <v>831</v>
      </c>
      <c r="K6571" t="s">
        <v>17</v>
      </c>
      <c r="L6571">
        <v>317.05799999999999</v>
      </c>
    </row>
    <row r="6572" spans="1:12" x14ac:dyDescent="0.3">
      <c r="A6572" t="s">
        <v>7149</v>
      </c>
      <c r="B6572">
        <v>18</v>
      </c>
      <c r="C6572">
        <v>4</v>
      </c>
      <c r="D6572">
        <v>2015</v>
      </c>
      <c r="E6572" t="s">
        <v>6255</v>
      </c>
      <c r="F6572" t="s">
        <v>30</v>
      </c>
      <c r="G6572" t="s">
        <v>190</v>
      </c>
      <c r="H6572" t="s">
        <v>14</v>
      </c>
      <c r="I6572" t="s">
        <v>61</v>
      </c>
      <c r="J6572" t="s">
        <v>1827</v>
      </c>
      <c r="K6572" t="s">
        <v>26</v>
      </c>
      <c r="L6572">
        <v>149.352</v>
      </c>
    </row>
    <row r="6573" spans="1:12" x14ac:dyDescent="0.3">
      <c r="A6573" t="s">
        <v>7149</v>
      </c>
      <c r="B6573">
        <v>18</v>
      </c>
      <c r="C6573">
        <v>4</v>
      </c>
      <c r="D6573">
        <v>2015</v>
      </c>
      <c r="E6573" t="s">
        <v>6255</v>
      </c>
      <c r="F6573" t="s">
        <v>30</v>
      </c>
      <c r="G6573" t="s">
        <v>190</v>
      </c>
      <c r="H6573" t="s">
        <v>14</v>
      </c>
      <c r="I6573" t="s">
        <v>61</v>
      </c>
      <c r="J6573" t="s">
        <v>5041</v>
      </c>
      <c r="K6573" t="s">
        <v>41</v>
      </c>
      <c r="L6573">
        <v>227.976</v>
      </c>
    </row>
    <row r="6574" spans="1:12" x14ac:dyDescent="0.3">
      <c r="A6574" t="s">
        <v>7150</v>
      </c>
      <c r="B6574">
        <v>10</v>
      </c>
      <c r="C6574">
        <v>5</v>
      </c>
      <c r="D6574">
        <v>2017</v>
      </c>
      <c r="E6574" t="s">
        <v>2786</v>
      </c>
      <c r="F6574" t="s">
        <v>30</v>
      </c>
      <c r="G6574" t="s">
        <v>5773</v>
      </c>
      <c r="H6574" t="s">
        <v>14</v>
      </c>
      <c r="I6574" t="s">
        <v>24</v>
      </c>
      <c r="J6574" t="s">
        <v>4041</v>
      </c>
      <c r="K6574" t="s">
        <v>26</v>
      </c>
      <c r="L6574">
        <v>11.96</v>
      </c>
    </row>
    <row r="6575" spans="1:12" x14ac:dyDescent="0.3">
      <c r="A6575" t="s">
        <v>7151</v>
      </c>
      <c r="B6575">
        <v>25</v>
      </c>
      <c r="C6575">
        <v>11</v>
      </c>
      <c r="D6575">
        <v>2017</v>
      </c>
      <c r="E6575" t="s">
        <v>3948</v>
      </c>
      <c r="F6575" t="s">
        <v>30</v>
      </c>
      <c r="G6575" t="s">
        <v>6774</v>
      </c>
      <c r="H6575" t="s">
        <v>23</v>
      </c>
      <c r="I6575" t="s">
        <v>90</v>
      </c>
      <c r="J6575" t="s">
        <v>1199</v>
      </c>
      <c r="K6575" t="s">
        <v>26</v>
      </c>
      <c r="L6575">
        <v>563.4</v>
      </c>
    </row>
    <row r="6576" spans="1:12" x14ac:dyDescent="0.3">
      <c r="A6576" t="s">
        <v>7151</v>
      </c>
      <c r="B6576">
        <v>25</v>
      </c>
      <c r="C6576">
        <v>11</v>
      </c>
      <c r="D6576">
        <v>2017</v>
      </c>
      <c r="E6576" t="s">
        <v>3948</v>
      </c>
      <c r="F6576" t="s">
        <v>30</v>
      </c>
      <c r="G6576" t="s">
        <v>6774</v>
      </c>
      <c r="H6576" t="s">
        <v>23</v>
      </c>
      <c r="I6576" t="s">
        <v>90</v>
      </c>
      <c r="J6576" t="s">
        <v>7152</v>
      </c>
      <c r="K6576" t="s">
        <v>41</v>
      </c>
      <c r="L6576">
        <v>319.92</v>
      </c>
    </row>
    <row r="6577" spans="1:12" x14ac:dyDescent="0.3">
      <c r="A6577" t="s">
        <v>7153</v>
      </c>
      <c r="B6577">
        <v>3</v>
      </c>
      <c r="C6577">
        <v>3</v>
      </c>
      <c r="D6577">
        <v>2018</v>
      </c>
      <c r="E6577" t="s">
        <v>913</v>
      </c>
      <c r="F6577" t="s">
        <v>30</v>
      </c>
      <c r="G6577" t="s">
        <v>5370</v>
      </c>
      <c r="H6577" t="s">
        <v>14</v>
      </c>
      <c r="I6577" t="s">
        <v>24</v>
      </c>
      <c r="J6577" t="s">
        <v>5165</v>
      </c>
      <c r="K6577" t="s">
        <v>41</v>
      </c>
      <c r="L6577">
        <v>1049.44</v>
      </c>
    </row>
    <row r="6578" spans="1:12" x14ac:dyDescent="0.3">
      <c r="A6578" t="s">
        <v>7153</v>
      </c>
      <c r="B6578">
        <v>3</v>
      </c>
      <c r="C6578">
        <v>3</v>
      </c>
      <c r="D6578">
        <v>2018</v>
      </c>
      <c r="E6578" t="s">
        <v>913</v>
      </c>
      <c r="F6578" t="s">
        <v>30</v>
      </c>
      <c r="G6578" t="s">
        <v>5370</v>
      </c>
      <c r="H6578" t="s">
        <v>14</v>
      </c>
      <c r="I6578" t="s">
        <v>24</v>
      </c>
      <c r="J6578" t="s">
        <v>183</v>
      </c>
      <c r="K6578" t="s">
        <v>17</v>
      </c>
      <c r="L6578">
        <v>170.352</v>
      </c>
    </row>
    <row r="6579" spans="1:12" x14ac:dyDescent="0.3">
      <c r="A6579" t="s">
        <v>7154</v>
      </c>
      <c r="B6579">
        <v>6</v>
      </c>
      <c r="C6579">
        <v>12</v>
      </c>
      <c r="D6579">
        <v>2016</v>
      </c>
      <c r="E6579" t="s">
        <v>1337</v>
      </c>
      <c r="F6579" t="s">
        <v>12</v>
      </c>
      <c r="G6579" t="s">
        <v>1238</v>
      </c>
      <c r="H6579" t="s">
        <v>14</v>
      </c>
      <c r="I6579" t="s">
        <v>15</v>
      </c>
      <c r="J6579" t="s">
        <v>3439</v>
      </c>
      <c r="K6579" t="s">
        <v>41</v>
      </c>
      <c r="L6579">
        <v>173.94</v>
      </c>
    </row>
    <row r="6580" spans="1:12" x14ac:dyDescent="0.3">
      <c r="A6580" t="s">
        <v>7155</v>
      </c>
      <c r="B6580">
        <v>25</v>
      </c>
      <c r="C6580">
        <v>8</v>
      </c>
      <c r="D6580">
        <v>2015</v>
      </c>
      <c r="E6580" t="s">
        <v>536</v>
      </c>
      <c r="F6580" t="s">
        <v>30</v>
      </c>
      <c r="G6580" t="s">
        <v>4006</v>
      </c>
      <c r="H6580" t="s">
        <v>14</v>
      </c>
      <c r="I6580" t="s">
        <v>24</v>
      </c>
      <c r="J6580" t="s">
        <v>3509</v>
      </c>
      <c r="K6580" t="s">
        <v>41</v>
      </c>
      <c r="L6580">
        <v>1007.944</v>
      </c>
    </row>
    <row r="6581" spans="1:12" x14ac:dyDescent="0.3">
      <c r="A6581" t="s">
        <v>7156</v>
      </c>
      <c r="B6581">
        <v>22</v>
      </c>
      <c r="C6581">
        <v>10</v>
      </c>
      <c r="D6581">
        <v>2017</v>
      </c>
      <c r="E6581" t="s">
        <v>2028</v>
      </c>
      <c r="F6581" t="s">
        <v>930</v>
      </c>
      <c r="G6581" t="s">
        <v>4517</v>
      </c>
      <c r="H6581" t="s">
        <v>14</v>
      </c>
      <c r="I6581" t="s">
        <v>24</v>
      </c>
      <c r="J6581" t="s">
        <v>3275</v>
      </c>
      <c r="K6581" t="s">
        <v>26</v>
      </c>
      <c r="L6581">
        <v>6.68</v>
      </c>
    </row>
    <row r="6582" spans="1:12" x14ac:dyDescent="0.3">
      <c r="A6582" t="s">
        <v>7156</v>
      </c>
      <c r="B6582">
        <v>22</v>
      </c>
      <c r="C6582">
        <v>10</v>
      </c>
      <c r="D6582">
        <v>2017</v>
      </c>
      <c r="E6582" t="s">
        <v>2028</v>
      </c>
      <c r="F6582" t="s">
        <v>930</v>
      </c>
      <c r="G6582" t="s">
        <v>4517</v>
      </c>
      <c r="H6582" t="s">
        <v>14</v>
      </c>
      <c r="I6582" t="s">
        <v>24</v>
      </c>
      <c r="J6582" t="s">
        <v>5572</v>
      </c>
      <c r="K6582" t="s">
        <v>26</v>
      </c>
      <c r="L6582">
        <v>8.34</v>
      </c>
    </row>
    <row r="6583" spans="1:12" x14ac:dyDescent="0.3">
      <c r="A6583" t="s">
        <v>7156</v>
      </c>
      <c r="B6583">
        <v>22</v>
      </c>
      <c r="C6583">
        <v>10</v>
      </c>
      <c r="D6583">
        <v>2017</v>
      </c>
      <c r="E6583" t="s">
        <v>2028</v>
      </c>
      <c r="F6583" t="s">
        <v>930</v>
      </c>
      <c r="G6583" t="s">
        <v>4517</v>
      </c>
      <c r="H6583" t="s">
        <v>14</v>
      </c>
      <c r="I6583" t="s">
        <v>24</v>
      </c>
      <c r="J6583" t="s">
        <v>7157</v>
      </c>
      <c r="K6583" t="s">
        <v>17</v>
      </c>
      <c r="L6583">
        <v>101.94</v>
      </c>
    </row>
    <row r="6584" spans="1:12" x14ac:dyDescent="0.3">
      <c r="A6584" t="s">
        <v>7158</v>
      </c>
      <c r="B6584">
        <v>7</v>
      </c>
      <c r="C6584">
        <v>8</v>
      </c>
      <c r="D6584">
        <v>2017</v>
      </c>
      <c r="E6584" t="s">
        <v>7159</v>
      </c>
      <c r="F6584" t="s">
        <v>30</v>
      </c>
      <c r="G6584" t="s">
        <v>392</v>
      </c>
      <c r="H6584" t="s">
        <v>23</v>
      </c>
      <c r="I6584" t="s">
        <v>24</v>
      </c>
      <c r="J6584" t="s">
        <v>1735</v>
      </c>
      <c r="K6584" t="s">
        <v>41</v>
      </c>
      <c r="L6584">
        <v>179.97</v>
      </c>
    </row>
    <row r="6585" spans="1:12" x14ac:dyDescent="0.3">
      <c r="A6585" t="s">
        <v>7160</v>
      </c>
      <c r="B6585">
        <v>21</v>
      </c>
      <c r="C6585">
        <v>7</v>
      </c>
      <c r="D6585">
        <v>2018</v>
      </c>
      <c r="E6585" t="s">
        <v>5611</v>
      </c>
      <c r="F6585" t="s">
        <v>30</v>
      </c>
      <c r="G6585" t="s">
        <v>3745</v>
      </c>
      <c r="H6585" t="s">
        <v>14</v>
      </c>
      <c r="I6585" t="s">
        <v>15</v>
      </c>
      <c r="J6585" t="s">
        <v>4378</v>
      </c>
      <c r="K6585" t="s">
        <v>26</v>
      </c>
      <c r="L6585">
        <v>101.94</v>
      </c>
    </row>
    <row r="6586" spans="1:12" x14ac:dyDescent="0.3">
      <c r="A6586" t="s">
        <v>7160</v>
      </c>
      <c r="B6586">
        <v>21</v>
      </c>
      <c r="C6586">
        <v>7</v>
      </c>
      <c r="D6586">
        <v>2018</v>
      </c>
      <c r="E6586" t="s">
        <v>5611</v>
      </c>
      <c r="F6586" t="s">
        <v>30</v>
      </c>
      <c r="G6586" t="s">
        <v>3745</v>
      </c>
      <c r="H6586" t="s">
        <v>14</v>
      </c>
      <c r="I6586" t="s">
        <v>15</v>
      </c>
      <c r="J6586" t="s">
        <v>2054</v>
      </c>
      <c r="K6586" t="s">
        <v>41</v>
      </c>
      <c r="L6586">
        <v>271.95999999999998</v>
      </c>
    </row>
    <row r="6587" spans="1:12" x14ac:dyDescent="0.3">
      <c r="A6587" t="s">
        <v>7160</v>
      </c>
      <c r="B6587">
        <v>21</v>
      </c>
      <c r="C6587">
        <v>7</v>
      </c>
      <c r="D6587">
        <v>2018</v>
      </c>
      <c r="E6587" t="s">
        <v>5611</v>
      </c>
      <c r="F6587" t="s">
        <v>30</v>
      </c>
      <c r="G6587" t="s">
        <v>3745</v>
      </c>
      <c r="H6587" t="s">
        <v>14</v>
      </c>
      <c r="I6587" t="s">
        <v>15</v>
      </c>
      <c r="J6587" t="s">
        <v>732</v>
      </c>
      <c r="K6587" t="s">
        <v>17</v>
      </c>
      <c r="L6587">
        <v>8.8000000000000007</v>
      </c>
    </row>
    <row r="6588" spans="1:12" x14ac:dyDescent="0.3">
      <c r="A6588" t="s">
        <v>7160</v>
      </c>
      <c r="B6588">
        <v>21</v>
      </c>
      <c r="C6588">
        <v>7</v>
      </c>
      <c r="D6588">
        <v>2018</v>
      </c>
      <c r="E6588" t="s">
        <v>5611</v>
      </c>
      <c r="F6588" t="s">
        <v>30</v>
      </c>
      <c r="G6588" t="s">
        <v>3745</v>
      </c>
      <c r="H6588" t="s">
        <v>14</v>
      </c>
      <c r="I6588" t="s">
        <v>15</v>
      </c>
      <c r="J6588" t="s">
        <v>2810</v>
      </c>
      <c r="K6588" t="s">
        <v>26</v>
      </c>
      <c r="L6588">
        <v>19.68</v>
      </c>
    </row>
    <row r="6589" spans="1:12" x14ac:dyDescent="0.3">
      <c r="A6589" t="s">
        <v>7160</v>
      </c>
      <c r="B6589">
        <v>21</v>
      </c>
      <c r="C6589">
        <v>7</v>
      </c>
      <c r="D6589">
        <v>2018</v>
      </c>
      <c r="E6589" t="s">
        <v>5611</v>
      </c>
      <c r="F6589" t="s">
        <v>30</v>
      </c>
      <c r="G6589" t="s">
        <v>3745</v>
      </c>
      <c r="H6589" t="s">
        <v>14</v>
      </c>
      <c r="I6589" t="s">
        <v>15</v>
      </c>
      <c r="J6589" t="s">
        <v>2086</v>
      </c>
      <c r="K6589" t="s">
        <v>17</v>
      </c>
      <c r="L6589">
        <v>302.94</v>
      </c>
    </row>
    <row r="6590" spans="1:12" x14ac:dyDescent="0.3">
      <c r="A6590" t="s">
        <v>7160</v>
      </c>
      <c r="B6590">
        <v>21</v>
      </c>
      <c r="C6590">
        <v>7</v>
      </c>
      <c r="D6590">
        <v>2018</v>
      </c>
      <c r="E6590" t="s">
        <v>5611</v>
      </c>
      <c r="F6590" t="s">
        <v>30</v>
      </c>
      <c r="G6590" t="s">
        <v>3745</v>
      </c>
      <c r="H6590" t="s">
        <v>14</v>
      </c>
      <c r="I6590" t="s">
        <v>15</v>
      </c>
      <c r="J6590" t="s">
        <v>1692</v>
      </c>
      <c r="K6590" t="s">
        <v>26</v>
      </c>
      <c r="L6590">
        <v>14.94</v>
      </c>
    </row>
    <row r="6591" spans="1:12" x14ac:dyDescent="0.3">
      <c r="A6591" t="s">
        <v>7160</v>
      </c>
      <c r="B6591">
        <v>21</v>
      </c>
      <c r="C6591">
        <v>7</v>
      </c>
      <c r="D6591">
        <v>2018</v>
      </c>
      <c r="E6591" t="s">
        <v>5611</v>
      </c>
      <c r="F6591" t="s">
        <v>30</v>
      </c>
      <c r="G6591" t="s">
        <v>3745</v>
      </c>
      <c r="H6591" t="s">
        <v>14</v>
      </c>
      <c r="I6591" t="s">
        <v>15</v>
      </c>
      <c r="J6591" t="s">
        <v>1162</v>
      </c>
      <c r="K6591" t="s">
        <v>26</v>
      </c>
      <c r="L6591">
        <v>231.72</v>
      </c>
    </row>
    <row r="6592" spans="1:12" x14ac:dyDescent="0.3">
      <c r="A6592" t="s">
        <v>7161</v>
      </c>
      <c r="B6592">
        <v>23</v>
      </c>
      <c r="C6592">
        <v>3</v>
      </c>
      <c r="D6592">
        <v>2015</v>
      </c>
      <c r="E6592" t="s">
        <v>3422</v>
      </c>
      <c r="F6592" t="s">
        <v>119</v>
      </c>
      <c r="G6592" t="s">
        <v>4980</v>
      </c>
      <c r="H6592" t="s">
        <v>14</v>
      </c>
      <c r="I6592" t="s">
        <v>15</v>
      </c>
      <c r="J6592" t="s">
        <v>1785</v>
      </c>
      <c r="K6592" t="s">
        <v>26</v>
      </c>
      <c r="L6592">
        <v>9.9120000000000008</v>
      </c>
    </row>
    <row r="6593" spans="1:12" x14ac:dyDescent="0.3">
      <c r="A6593" t="s">
        <v>7162</v>
      </c>
      <c r="B6593">
        <v>30</v>
      </c>
      <c r="C6593">
        <v>4</v>
      </c>
      <c r="D6593">
        <v>2016</v>
      </c>
      <c r="E6593" t="s">
        <v>7032</v>
      </c>
      <c r="F6593" t="s">
        <v>30</v>
      </c>
      <c r="G6593" t="s">
        <v>83</v>
      </c>
      <c r="H6593" t="s">
        <v>23</v>
      </c>
      <c r="I6593" t="s">
        <v>24</v>
      </c>
      <c r="J6593" t="s">
        <v>946</v>
      </c>
      <c r="K6593" t="s">
        <v>26</v>
      </c>
      <c r="L6593">
        <v>34.65</v>
      </c>
    </row>
    <row r="6594" spans="1:12" x14ac:dyDescent="0.3">
      <c r="A6594" t="s">
        <v>7162</v>
      </c>
      <c r="B6594">
        <v>30</v>
      </c>
      <c r="C6594">
        <v>4</v>
      </c>
      <c r="D6594">
        <v>2016</v>
      </c>
      <c r="E6594" t="s">
        <v>7032</v>
      </c>
      <c r="F6594" t="s">
        <v>30</v>
      </c>
      <c r="G6594" t="s">
        <v>83</v>
      </c>
      <c r="H6594" t="s">
        <v>23</v>
      </c>
      <c r="I6594" t="s">
        <v>24</v>
      </c>
      <c r="J6594" t="s">
        <v>1416</v>
      </c>
      <c r="K6594" t="s">
        <v>41</v>
      </c>
      <c r="L6594">
        <v>19.8</v>
      </c>
    </row>
    <row r="6595" spans="1:12" x14ac:dyDescent="0.3">
      <c r="A6595" t="s">
        <v>7163</v>
      </c>
      <c r="B6595">
        <v>13</v>
      </c>
      <c r="C6595">
        <v>6</v>
      </c>
      <c r="D6595">
        <v>2017</v>
      </c>
      <c r="E6595" t="s">
        <v>21</v>
      </c>
      <c r="F6595" t="s">
        <v>12</v>
      </c>
      <c r="G6595" t="s">
        <v>1374</v>
      </c>
      <c r="H6595" t="s">
        <v>14</v>
      </c>
      <c r="I6595" t="s">
        <v>90</v>
      </c>
      <c r="J6595" t="s">
        <v>1541</v>
      </c>
      <c r="K6595" t="s">
        <v>26</v>
      </c>
      <c r="L6595">
        <v>33.567999999999998</v>
      </c>
    </row>
    <row r="6596" spans="1:12" x14ac:dyDescent="0.3">
      <c r="A6596" t="s">
        <v>7164</v>
      </c>
      <c r="B6596">
        <v>4</v>
      </c>
      <c r="C6596">
        <v>5</v>
      </c>
      <c r="D6596">
        <v>2016</v>
      </c>
      <c r="E6596" t="s">
        <v>7165</v>
      </c>
      <c r="F6596" t="s">
        <v>30</v>
      </c>
      <c r="G6596" t="s">
        <v>2909</v>
      </c>
      <c r="H6596" t="s">
        <v>23</v>
      </c>
      <c r="I6596" t="s">
        <v>61</v>
      </c>
      <c r="J6596" t="s">
        <v>1877</v>
      </c>
      <c r="K6596" t="s">
        <v>26</v>
      </c>
      <c r="L6596">
        <v>125.93</v>
      </c>
    </row>
    <row r="6597" spans="1:12" x14ac:dyDescent="0.3">
      <c r="A6597" t="s">
        <v>7166</v>
      </c>
      <c r="B6597">
        <v>23</v>
      </c>
      <c r="C6597">
        <v>4</v>
      </c>
      <c r="D6597">
        <v>2018</v>
      </c>
      <c r="E6597" t="s">
        <v>2829</v>
      </c>
      <c r="F6597" t="s">
        <v>119</v>
      </c>
      <c r="G6597" t="s">
        <v>362</v>
      </c>
      <c r="H6597" t="s">
        <v>23</v>
      </c>
      <c r="I6597" t="s">
        <v>90</v>
      </c>
      <c r="J6597" t="s">
        <v>1287</v>
      </c>
      <c r="K6597" t="s">
        <v>26</v>
      </c>
      <c r="L6597">
        <v>11.76</v>
      </c>
    </row>
    <row r="6598" spans="1:12" x14ac:dyDescent="0.3">
      <c r="A6598" t="s">
        <v>7166</v>
      </c>
      <c r="B6598">
        <v>23</v>
      </c>
      <c r="C6598">
        <v>4</v>
      </c>
      <c r="D6598">
        <v>2018</v>
      </c>
      <c r="E6598" t="s">
        <v>2829</v>
      </c>
      <c r="F6598" t="s">
        <v>119</v>
      </c>
      <c r="G6598" t="s">
        <v>362</v>
      </c>
      <c r="H6598" t="s">
        <v>23</v>
      </c>
      <c r="I6598" t="s">
        <v>90</v>
      </c>
      <c r="J6598" t="s">
        <v>400</v>
      </c>
      <c r="K6598" t="s">
        <v>26</v>
      </c>
      <c r="L6598">
        <v>5.3440000000000003</v>
      </c>
    </row>
    <row r="6599" spans="1:12" x14ac:dyDescent="0.3">
      <c r="A6599" t="s">
        <v>7167</v>
      </c>
      <c r="B6599">
        <v>6</v>
      </c>
      <c r="C6599">
        <v>6</v>
      </c>
      <c r="D6599">
        <v>2015</v>
      </c>
      <c r="E6599" t="s">
        <v>5401</v>
      </c>
      <c r="F6599" t="s">
        <v>30</v>
      </c>
      <c r="G6599" t="s">
        <v>4446</v>
      </c>
      <c r="H6599" t="s">
        <v>14</v>
      </c>
      <c r="I6599" t="s">
        <v>15</v>
      </c>
      <c r="J6599" t="s">
        <v>733</v>
      </c>
      <c r="K6599" t="s">
        <v>26</v>
      </c>
      <c r="L6599">
        <v>1.365</v>
      </c>
    </row>
    <row r="6600" spans="1:12" x14ac:dyDescent="0.3">
      <c r="A6600" t="s">
        <v>7167</v>
      </c>
      <c r="B6600">
        <v>6</v>
      </c>
      <c r="C6600">
        <v>6</v>
      </c>
      <c r="D6600">
        <v>2015</v>
      </c>
      <c r="E6600" t="s">
        <v>5401</v>
      </c>
      <c r="F6600" t="s">
        <v>30</v>
      </c>
      <c r="G6600" t="s">
        <v>4446</v>
      </c>
      <c r="H6600" t="s">
        <v>14</v>
      </c>
      <c r="I6600" t="s">
        <v>15</v>
      </c>
      <c r="J6600" t="s">
        <v>4475</v>
      </c>
      <c r="K6600" t="s">
        <v>26</v>
      </c>
      <c r="L6600">
        <v>62.015999999999998</v>
      </c>
    </row>
    <row r="6601" spans="1:12" x14ac:dyDescent="0.3">
      <c r="A6601" t="s">
        <v>7168</v>
      </c>
      <c r="B6601">
        <v>2</v>
      </c>
      <c r="C6601">
        <v>12</v>
      </c>
      <c r="D6601">
        <v>2015</v>
      </c>
      <c r="E6601" t="s">
        <v>4937</v>
      </c>
      <c r="F6601" t="s">
        <v>30</v>
      </c>
      <c r="G6601" t="s">
        <v>149</v>
      </c>
      <c r="H6601" t="s">
        <v>23</v>
      </c>
      <c r="I6601" t="s">
        <v>90</v>
      </c>
      <c r="J6601" t="s">
        <v>1499</v>
      </c>
      <c r="K6601" t="s">
        <v>17</v>
      </c>
      <c r="L6601">
        <v>60.72</v>
      </c>
    </row>
    <row r="6602" spans="1:12" x14ac:dyDescent="0.3">
      <c r="A6602" t="s">
        <v>7168</v>
      </c>
      <c r="B6602">
        <v>2</v>
      </c>
      <c r="C6602">
        <v>12</v>
      </c>
      <c r="D6602">
        <v>2015</v>
      </c>
      <c r="E6602" t="s">
        <v>4937</v>
      </c>
      <c r="F6602" t="s">
        <v>30</v>
      </c>
      <c r="G6602" t="s">
        <v>149</v>
      </c>
      <c r="H6602" t="s">
        <v>23</v>
      </c>
      <c r="I6602" t="s">
        <v>90</v>
      </c>
      <c r="J6602" t="s">
        <v>4604</v>
      </c>
      <c r="K6602" t="s">
        <v>26</v>
      </c>
      <c r="L6602">
        <v>146.82</v>
      </c>
    </row>
    <row r="6603" spans="1:12" x14ac:dyDescent="0.3">
      <c r="A6603" t="s">
        <v>7168</v>
      </c>
      <c r="B6603">
        <v>2</v>
      </c>
      <c r="C6603">
        <v>12</v>
      </c>
      <c r="D6603">
        <v>2015</v>
      </c>
      <c r="E6603" t="s">
        <v>4937</v>
      </c>
      <c r="F6603" t="s">
        <v>30</v>
      </c>
      <c r="G6603" t="s">
        <v>149</v>
      </c>
      <c r="H6603" t="s">
        <v>23</v>
      </c>
      <c r="I6603" t="s">
        <v>90</v>
      </c>
      <c r="J6603" t="s">
        <v>3494</v>
      </c>
      <c r="K6603" t="s">
        <v>17</v>
      </c>
      <c r="L6603">
        <v>239.84</v>
      </c>
    </row>
    <row r="6604" spans="1:12" x14ac:dyDescent="0.3">
      <c r="A6604" t="s">
        <v>7168</v>
      </c>
      <c r="B6604">
        <v>2</v>
      </c>
      <c r="C6604">
        <v>12</v>
      </c>
      <c r="D6604">
        <v>2015</v>
      </c>
      <c r="E6604" t="s">
        <v>4937</v>
      </c>
      <c r="F6604" t="s">
        <v>30</v>
      </c>
      <c r="G6604" t="s">
        <v>149</v>
      </c>
      <c r="H6604" t="s">
        <v>23</v>
      </c>
      <c r="I6604" t="s">
        <v>90</v>
      </c>
      <c r="J6604" t="s">
        <v>813</v>
      </c>
      <c r="K6604" t="s">
        <v>26</v>
      </c>
      <c r="L6604">
        <v>15.66</v>
      </c>
    </row>
    <row r="6605" spans="1:12" x14ac:dyDescent="0.3">
      <c r="A6605" t="s">
        <v>7169</v>
      </c>
      <c r="B6605">
        <v>17</v>
      </c>
      <c r="C6605">
        <v>6</v>
      </c>
      <c r="D6605">
        <v>2018</v>
      </c>
      <c r="E6605" t="s">
        <v>297</v>
      </c>
      <c r="F6605" t="s">
        <v>119</v>
      </c>
      <c r="G6605" t="s">
        <v>2264</v>
      </c>
      <c r="H6605" t="s">
        <v>14</v>
      </c>
      <c r="I6605" t="s">
        <v>24</v>
      </c>
      <c r="J6605" t="s">
        <v>2601</v>
      </c>
      <c r="K6605" t="s">
        <v>26</v>
      </c>
      <c r="L6605">
        <v>146.352</v>
      </c>
    </row>
    <row r="6606" spans="1:12" x14ac:dyDescent="0.3">
      <c r="A6606" t="s">
        <v>7170</v>
      </c>
      <c r="B6606">
        <v>26</v>
      </c>
      <c r="C6606">
        <v>5</v>
      </c>
      <c r="D6606">
        <v>2017</v>
      </c>
      <c r="E6606" t="s">
        <v>2214</v>
      </c>
      <c r="F6606" t="s">
        <v>30</v>
      </c>
      <c r="G6606" t="s">
        <v>4446</v>
      </c>
      <c r="H6606" t="s">
        <v>14</v>
      </c>
      <c r="I6606" t="s">
        <v>24</v>
      </c>
      <c r="J6606" t="s">
        <v>1402</v>
      </c>
      <c r="K6606" t="s">
        <v>26</v>
      </c>
      <c r="L6606">
        <v>5.94</v>
      </c>
    </row>
    <row r="6607" spans="1:12" x14ac:dyDescent="0.3">
      <c r="A6607" t="s">
        <v>7170</v>
      </c>
      <c r="B6607">
        <v>26</v>
      </c>
      <c r="C6607">
        <v>5</v>
      </c>
      <c r="D6607">
        <v>2017</v>
      </c>
      <c r="E6607" t="s">
        <v>2214</v>
      </c>
      <c r="F6607" t="s">
        <v>30</v>
      </c>
      <c r="G6607" t="s">
        <v>4446</v>
      </c>
      <c r="H6607" t="s">
        <v>14</v>
      </c>
      <c r="I6607" t="s">
        <v>24</v>
      </c>
      <c r="J6607" t="s">
        <v>2990</v>
      </c>
      <c r="K6607" t="s">
        <v>26</v>
      </c>
      <c r="L6607">
        <v>45.36</v>
      </c>
    </row>
    <row r="6608" spans="1:12" x14ac:dyDescent="0.3">
      <c r="A6608" t="s">
        <v>7170</v>
      </c>
      <c r="B6608">
        <v>26</v>
      </c>
      <c r="C6608">
        <v>5</v>
      </c>
      <c r="D6608">
        <v>2017</v>
      </c>
      <c r="E6608" t="s">
        <v>2214</v>
      </c>
      <c r="F6608" t="s">
        <v>30</v>
      </c>
      <c r="G6608" t="s">
        <v>4446</v>
      </c>
      <c r="H6608" t="s">
        <v>14</v>
      </c>
      <c r="I6608" t="s">
        <v>24</v>
      </c>
      <c r="J6608" t="s">
        <v>2315</v>
      </c>
      <c r="K6608" t="s">
        <v>41</v>
      </c>
      <c r="L6608">
        <v>211.16800000000001</v>
      </c>
    </row>
    <row r="6609" spans="1:12" x14ac:dyDescent="0.3">
      <c r="A6609" t="s">
        <v>7170</v>
      </c>
      <c r="B6609">
        <v>26</v>
      </c>
      <c r="C6609">
        <v>5</v>
      </c>
      <c r="D6609">
        <v>2017</v>
      </c>
      <c r="E6609" t="s">
        <v>2214</v>
      </c>
      <c r="F6609" t="s">
        <v>30</v>
      </c>
      <c r="G6609" t="s">
        <v>4446</v>
      </c>
      <c r="H6609" t="s">
        <v>14</v>
      </c>
      <c r="I6609" t="s">
        <v>24</v>
      </c>
      <c r="J6609" t="s">
        <v>637</v>
      </c>
      <c r="K6609" t="s">
        <v>17</v>
      </c>
      <c r="L6609">
        <v>484.70400000000001</v>
      </c>
    </row>
    <row r="6610" spans="1:12" x14ac:dyDescent="0.3">
      <c r="A6610" t="s">
        <v>7170</v>
      </c>
      <c r="B6610">
        <v>26</v>
      </c>
      <c r="C6610">
        <v>5</v>
      </c>
      <c r="D6610">
        <v>2017</v>
      </c>
      <c r="E6610" t="s">
        <v>2214</v>
      </c>
      <c r="F6610" t="s">
        <v>30</v>
      </c>
      <c r="G6610" t="s">
        <v>4446</v>
      </c>
      <c r="H6610" t="s">
        <v>14</v>
      </c>
      <c r="I6610" t="s">
        <v>24</v>
      </c>
      <c r="J6610" t="s">
        <v>5019</v>
      </c>
      <c r="K6610" t="s">
        <v>41</v>
      </c>
      <c r="L6610">
        <v>371.976</v>
      </c>
    </row>
    <row r="6611" spans="1:12" x14ac:dyDescent="0.3">
      <c r="A6611" t="s">
        <v>7171</v>
      </c>
      <c r="B6611">
        <v>10</v>
      </c>
      <c r="C6611">
        <v>3</v>
      </c>
      <c r="D6611">
        <v>2016</v>
      </c>
      <c r="E6611" t="s">
        <v>2230</v>
      </c>
      <c r="F6611" t="s">
        <v>930</v>
      </c>
      <c r="G6611" t="s">
        <v>83</v>
      </c>
      <c r="H6611" t="s">
        <v>23</v>
      </c>
      <c r="I6611" t="s">
        <v>90</v>
      </c>
      <c r="J6611" t="s">
        <v>934</v>
      </c>
      <c r="K6611" t="s">
        <v>26</v>
      </c>
      <c r="L6611">
        <v>89.82</v>
      </c>
    </row>
    <row r="6612" spans="1:12" x14ac:dyDescent="0.3">
      <c r="A6612" t="s">
        <v>7172</v>
      </c>
      <c r="B6612">
        <v>20</v>
      </c>
      <c r="C6612">
        <v>10</v>
      </c>
      <c r="D6612">
        <v>2017</v>
      </c>
      <c r="E6612" t="s">
        <v>2028</v>
      </c>
      <c r="F6612" t="s">
        <v>119</v>
      </c>
      <c r="G6612" t="s">
        <v>742</v>
      </c>
      <c r="H6612" t="s">
        <v>23</v>
      </c>
      <c r="I6612" t="s">
        <v>24</v>
      </c>
      <c r="J6612" t="s">
        <v>3788</v>
      </c>
      <c r="K6612" t="s">
        <v>26</v>
      </c>
      <c r="L6612">
        <v>19.295999999999999</v>
      </c>
    </row>
    <row r="6613" spans="1:12" x14ac:dyDescent="0.3">
      <c r="A6613" t="s">
        <v>7173</v>
      </c>
      <c r="B6613">
        <v>21</v>
      </c>
      <c r="C6613">
        <v>4</v>
      </c>
      <c r="D6613">
        <v>2016</v>
      </c>
      <c r="E6613" t="s">
        <v>959</v>
      </c>
      <c r="F6613" t="s">
        <v>30</v>
      </c>
      <c r="G6613" t="s">
        <v>6553</v>
      </c>
      <c r="H6613" t="s">
        <v>14</v>
      </c>
      <c r="I6613" t="s">
        <v>15</v>
      </c>
      <c r="J6613" t="s">
        <v>776</v>
      </c>
      <c r="K6613" t="s">
        <v>17</v>
      </c>
      <c r="L6613">
        <v>191.96</v>
      </c>
    </row>
    <row r="6614" spans="1:12" x14ac:dyDescent="0.3">
      <c r="A6614" t="s">
        <v>7173</v>
      </c>
      <c r="B6614">
        <v>21</v>
      </c>
      <c r="C6614">
        <v>4</v>
      </c>
      <c r="D6614">
        <v>2016</v>
      </c>
      <c r="E6614" t="s">
        <v>959</v>
      </c>
      <c r="F6614" t="s">
        <v>30</v>
      </c>
      <c r="G6614" t="s">
        <v>6553</v>
      </c>
      <c r="H6614" t="s">
        <v>14</v>
      </c>
      <c r="I6614" t="s">
        <v>15</v>
      </c>
      <c r="J6614" t="s">
        <v>79</v>
      </c>
      <c r="K6614" t="s">
        <v>26</v>
      </c>
      <c r="L6614">
        <v>21.3</v>
      </c>
    </row>
    <row r="6615" spans="1:12" x14ac:dyDescent="0.3">
      <c r="A6615" t="s">
        <v>7173</v>
      </c>
      <c r="B6615">
        <v>21</v>
      </c>
      <c r="C6615">
        <v>4</v>
      </c>
      <c r="D6615">
        <v>2016</v>
      </c>
      <c r="E6615" t="s">
        <v>959</v>
      </c>
      <c r="F6615" t="s">
        <v>30</v>
      </c>
      <c r="G6615" t="s">
        <v>6553</v>
      </c>
      <c r="H6615" t="s">
        <v>14</v>
      </c>
      <c r="I6615" t="s">
        <v>15</v>
      </c>
      <c r="J6615" t="s">
        <v>1527</v>
      </c>
      <c r="K6615" t="s">
        <v>41</v>
      </c>
      <c r="L6615">
        <v>469.95</v>
      </c>
    </row>
    <row r="6616" spans="1:12" x14ac:dyDescent="0.3">
      <c r="A6616" t="s">
        <v>7173</v>
      </c>
      <c r="B6616">
        <v>21</v>
      </c>
      <c r="C6616">
        <v>4</v>
      </c>
      <c r="D6616">
        <v>2016</v>
      </c>
      <c r="E6616" t="s">
        <v>959</v>
      </c>
      <c r="F6616" t="s">
        <v>30</v>
      </c>
      <c r="G6616" t="s">
        <v>6553</v>
      </c>
      <c r="H6616" t="s">
        <v>14</v>
      </c>
      <c r="I6616" t="s">
        <v>15</v>
      </c>
      <c r="J6616" t="s">
        <v>1662</v>
      </c>
      <c r="K6616" t="s">
        <v>17</v>
      </c>
      <c r="L6616">
        <v>209.88</v>
      </c>
    </row>
    <row r="6617" spans="1:12" x14ac:dyDescent="0.3">
      <c r="A6617" t="s">
        <v>7174</v>
      </c>
      <c r="B6617">
        <v>17</v>
      </c>
      <c r="C6617">
        <v>6</v>
      </c>
      <c r="D6617">
        <v>2017</v>
      </c>
      <c r="E6617" t="s">
        <v>2146</v>
      </c>
      <c r="F6617" t="s">
        <v>119</v>
      </c>
      <c r="G6617" t="s">
        <v>990</v>
      </c>
      <c r="H6617" t="s">
        <v>14</v>
      </c>
      <c r="I6617" t="s">
        <v>24</v>
      </c>
      <c r="J6617" t="s">
        <v>5461</v>
      </c>
      <c r="K6617" t="s">
        <v>17</v>
      </c>
      <c r="L6617">
        <v>239.666</v>
      </c>
    </row>
    <row r="6618" spans="1:12" x14ac:dyDescent="0.3">
      <c r="A6618" t="s">
        <v>7174</v>
      </c>
      <c r="B6618">
        <v>17</v>
      </c>
      <c r="C6618">
        <v>6</v>
      </c>
      <c r="D6618">
        <v>2017</v>
      </c>
      <c r="E6618" t="s">
        <v>2146</v>
      </c>
      <c r="F6618" t="s">
        <v>119</v>
      </c>
      <c r="G6618" t="s">
        <v>990</v>
      </c>
      <c r="H6618" t="s">
        <v>14</v>
      </c>
      <c r="I6618" t="s">
        <v>24</v>
      </c>
      <c r="J6618" t="s">
        <v>4228</v>
      </c>
      <c r="K6618" t="s">
        <v>26</v>
      </c>
      <c r="L6618">
        <v>22.5</v>
      </c>
    </row>
    <row r="6619" spans="1:12" x14ac:dyDescent="0.3">
      <c r="A6619" t="s">
        <v>7174</v>
      </c>
      <c r="B6619">
        <v>17</v>
      </c>
      <c r="C6619">
        <v>6</v>
      </c>
      <c r="D6619">
        <v>2017</v>
      </c>
      <c r="E6619" t="s">
        <v>2146</v>
      </c>
      <c r="F6619" t="s">
        <v>119</v>
      </c>
      <c r="G6619" t="s">
        <v>990</v>
      </c>
      <c r="H6619" t="s">
        <v>14</v>
      </c>
      <c r="I6619" t="s">
        <v>24</v>
      </c>
      <c r="J6619" t="s">
        <v>6757</v>
      </c>
      <c r="K6619" t="s">
        <v>26</v>
      </c>
      <c r="L6619">
        <v>219.84</v>
      </c>
    </row>
    <row r="6620" spans="1:12" x14ac:dyDescent="0.3">
      <c r="A6620" t="s">
        <v>7175</v>
      </c>
      <c r="B6620">
        <v>13</v>
      </c>
      <c r="C6620">
        <v>1</v>
      </c>
      <c r="D6620">
        <v>2018</v>
      </c>
      <c r="E6620" t="s">
        <v>4545</v>
      </c>
      <c r="F6620" t="s">
        <v>12</v>
      </c>
      <c r="G6620" t="s">
        <v>2766</v>
      </c>
      <c r="H6620" t="s">
        <v>23</v>
      </c>
      <c r="I6620" t="s">
        <v>61</v>
      </c>
      <c r="J6620" t="s">
        <v>4235</v>
      </c>
      <c r="K6620" t="s">
        <v>26</v>
      </c>
      <c r="L6620">
        <v>32.4</v>
      </c>
    </row>
    <row r="6621" spans="1:12" x14ac:dyDescent="0.3">
      <c r="A6621" t="s">
        <v>7175</v>
      </c>
      <c r="B6621">
        <v>13</v>
      </c>
      <c r="C6621">
        <v>1</v>
      </c>
      <c r="D6621">
        <v>2018</v>
      </c>
      <c r="E6621" t="s">
        <v>4545</v>
      </c>
      <c r="F6621" t="s">
        <v>12</v>
      </c>
      <c r="G6621" t="s">
        <v>2766</v>
      </c>
      <c r="H6621" t="s">
        <v>23</v>
      </c>
      <c r="I6621" t="s">
        <v>61</v>
      </c>
      <c r="J6621" t="s">
        <v>6591</v>
      </c>
      <c r="K6621" t="s">
        <v>26</v>
      </c>
      <c r="L6621">
        <v>209.94</v>
      </c>
    </row>
    <row r="6622" spans="1:12" x14ac:dyDescent="0.3">
      <c r="A6622" t="s">
        <v>7175</v>
      </c>
      <c r="B6622">
        <v>13</v>
      </c>
      <c r="C6622">
        <v>1</v>
      </c>
      <c r="D6622">
        <v>2018</v>
      </c>
      <c r="E6622" t="s">
        <v>4545</v>
      </c>
      <c r="F6622" t="s">
        <v>12</v>
      </c>
      <c r="G6622" t="s">
        <v>2766</v>
      </c>
      <c r="H6622" t="s">
        <v>23</v>
      </c>
      <c r="I6622" t="s">
        <v>61</v>
      </c>
      <c r="J6622" t="s">
        <v>1307</v>
      </c>
      <c r="K6622" t="s">
        <v>26</v>
      </c>
      <c r="L6622">
        <v>4164.05</v>
      </c>
    </row>
    <row r="6623" spans="1:12" x14ac:dyDescent="0.3">
      <c r="A6623" t="s">
        <v>7175</v>
      </c>
      <c r="B6623">
        <v>13</v>
      </c>
      <c r="C6623">
        <v>1</v>
      </c>
      <c r="D6623">
        <v>2018</v>
      </c>
      <c r="E6623" t="s">
        <v>4545</v>
      </c>
      <c r="F6623" t="s">
        <v>12</v>
      </c>
      <c r="G6623" t="s">
        <v>2766</v>
      </c>
      <c r="H6623" t="s">
        <v>23</v>
      </c>
      <c r="I6623" t="s">
        <v>61</v>
      </c>
      <c r="J6623" t="s">
        <v>5174</v>
      </c>
      <c r="K6623" t="s">
        <v>17</v>
      </c>
      <c r="L6623">
        <v>212.94</v>
      </c>
    </row>
    <row r="6624" spans="1:12" x14ac:dyDescent="0.3">
      <c r="A6624" t="s">
        <v>7176</v>
      </c>
      <c r="B6624">
        <v>6</v>
      </c>
      <c r="C6624">
        <v>9</v>
      </c>
      <c r="D6624">
        <v>2015</v>
      </c>
      <c r="E6624" t="s">
        <v>2065</v>
      </c>
      <c r="F6624" t="s">
        <v>119</v>
      </c>
      <c r="G6624" t="s">
        <v>7177</v>
      </c>
      <c r="H6624" t="s">
        <v>23</v>
      </c>
      <c r="I6624" t="s">
        <v>24</v>
      </c>
      <c r="J6624" t="s">
        <v>38</v>
      </c>
      <c r="K6624" t="s">
        <v>17</v>
      </c>
      <c r="L6624">
        <v>41.88</v>
      </c>
    </row>
    <row r="6625" spans="1:12" x14ac:dyDescent="0.3">
      <c r="A6625" t="s">
        <v>7176</v>
      </c>
      <c r="B6625">
        <v>6</v>
      </c>
      <c r="C6625">
        <v>9</v>
      </c>
      <c r="D6625">
        <v>2015</v>
      </c>
      <c r="E6625" t="s">
        <v>2065</v>
      </c>
      <c r="F6625" t="s">
        <v>119</v>
      </c>
      <c r="G6625" t="s">
        <v>7177</v>
      </c>
      <c r="H6625" t="s">
        <v>23</v>
      </c>
      <c r="I6625" t="s">
        <v>24</v>
      </c>
      <c r="J6625" t="s">
        <v>1636</v>
      </c>
      <c r="K6625" t="s">
        <v>26</v>
      </c>
      <c r="L6625">
        <v>58.48</v>
      </c>
    </row>
    <row r="6626" spans="1:12" x14ac:dyDescent="0.3">
      <c r="A6626" t="s">
        <v>7178</v>
      </c>
      <c r="B6626">
        <v>19</v>
      </c>
      <c r="C6626">
        <v>1</v>
      </c>
      <c r="D6626">
        <v>2016</v>
      </c>
      <c r="E6626" t="s">
        <v>3763</v>
      </c>
      <c r="F6626" t="s">
        <v>30</v>
      </c>
      <c r="G6626" t="s">
        <v>2524</v>
      </c>
      <c r="H6626" t="s">
        <v>14</v>
      </c>
      <c r="I6626" t="s">
        <v>61</v>
      </c>
      <c r="J6626" t="s">
        <v>3719</v>
      </c>
      <c r="K6626" t="s">
        <v>17</v>
      </c>
      <c r="L6626">
        <v>102.438</v>
      </c>
    </row>
    <row r="6627" spans="1:12" x14ac:dyDescent="0.3">
      <c r="A6627" t="s">
        <v>7178</v>
      </c>
      <c r="B6627">
        <v>19</v>
      </c>
      <c r="C6627">
        <v>1</v>
      </c>
      <c r="D6627">
        <v>2016</v>
      </c>
      <c r="E6627" t="s">
        <v>3763</v>
      </c>
      <c r="F6627" t="s">
        <v>30</v>
      </c>
      <c r="G6627" t="s">
        <v>2524</v>
      </c>
      <c r="H6627" t="s">
        <v>14</v>
      </c>
      <c r="I6627" t="s">
        <v>61</v>
      </c>
      <c r="J6627" t="s">
        <v>4724</v>
      </c>
      <c r="K6627" t="s">
        <v>17</v>
      </c>
      <c r="L6627">
        <v>199.304</v>
      </c>
    </row>
    <row r="6628" spans="1:12" x14ac:dyDescent="0.3">
      <c r="A6628" t="s">
        <v>7179</v>
      </c>
      <c r="B6628">
        <v>14</v>
      </c>
      <c r="C6628">
        <v>12</v>
      </c>
      <c r="D6628">
        <v>2015</v>
      </c>
      <c r="E6628" t="s">
        <v>2506</v>
      </c>
      <c r="F6628" t="s">
        <v>30</v>
      </c>
      <c r="G6628" t="s">
        <v>3075</v>
      </c>
      <c r="H6628" t="s">
        <v>14</v>
      </c>
      <c r="I6628" t="s">
        <v>90</v>
      </c>
      <c r="J6628" t="s">
        <v>5614</v>
      </c>
      <c r="K6628" t="s">
        <v>41</v>
      </c>
      <c r="L6628">
        <v>6999.96</v>
      </c>
    </row>
    <row r="6629" spans="1:12" x14ac:dyDescent="0.3">
      <c r="A6629" t="s">
        <v>7180</v>
      </c>
      <c r="B6629">
        <v>23</v>
      </c>
      <c r="C6629">
        <v>5</v>
      </c>
      <c r="D6629">
        <v>2015</v>
      </c>
      <c r="E6629" t="s">
        <v>1478</v>
      </c>
      <c r="F6629" t="s">
        <v>30</v>
      </c>
      <c r="G6629" t="s">
        <v>3638</v>
      </c>
      <c r="H6629" t="s">
        <v>14</v>
      </c>
      <c r="I6629" t="s">
        <v>24</v>
      </c>
      <c r="J6629" t="s">
        <v>282</v>
      </c>
      <c r="K6629" t="s">
        <v>26</v>
      </c>
      <c r="L6629">
        <v>12.96</v>
      </c>
    </row>
    <row r="6630" spans="1:12" x14ac:dyDescent="0.3">
      <c r="A6630" t="s">
        <v>7181</v>
      </c>
      <c r="B6630">
        <v>19</v>
      </c>
      <c r="C6630">
        <v>9</v>
      </c>
      <c r="D6630">
        <v>2016</v>
      </c>
      <c r="E6630" t="s">
        <v>1422</v>
      </c>
      <c r="F6630" t="s">
        <v>12</v>
      </c>
      <c r="G6630" t="s">
        <v>3533</v>
      </c>
      <c r="H6630" t="s">
        <v>14</v>
      </c>
      <c r="I6630" t="s">
        <v>90</v>
      </c>
      <c r="J6630" t="s">
        <v>660</v>
      </c>
      <c r="K6630" t="s">
        <v>41</v>
      </c>
      <c r="L6630">
        <v>279.86</v>
      </c>
    </row>
    <row r="6631" spans="1:12" x14ac:dyDescent="0.3">
      <c r="A6631" t="s">
        <v>7182</v>
      </c>
      <c r="B6631">
        <v>2</v>
      </c>
      <c r="C6631">
        <v>10</v>
      </c>
      <c r="D6631">
        <v>2016</v>
      </c>
      <c r="E6631" t="s">
        <v>1822</v>
      </c>
      <c r="F6631" t="s">
        <v>30</v>
      </c>
      <c r="G6631" t="s">
        <v>3000</v>
      </c>
      <c r="H6631" t="s">
        <v>60</v>
      </c>
      <c r="I6631" t="s">
        <v>15</v>
      </c>
      <c r="J6631" t="s">
        <v>3626</v>
      </c>
      <c r="K6631" t="s">
        <v>26</v>
      </c>
      <c r="L6631">
        <v>7.38</v>
      </c>
    </row>
    <row r="6632" spans="1:12" x14ac:dyDescent="0.3">
      <c r="A6632" t="s">
        <v>7183</v>
      </c>
      <c r="B6632">
        <v>25</v>
      </c>
      <c r="C6632">
        <v>12</v>
      </c>
      <c r="D6632">
        <v>2017</v>
      </c>
      <c r="E6632" t="s">
        <v>2924</v>
      </c>
      <c r="F6632" t="s">
        <v>30</v>
      </c>
      <c r="G6632" t="s">
        <v>3679</v>
      </c>
      <c r="H6632" t="s">
        <v>14</v>
      </c>
      <c r="I6632" t="s">
        <v>24</v>
      </c>
      <c r="J6632" t="s">
        <v>2989</v>
      </c>
      <c r="K6632" t="s">
        <v>17</v>
      </c>
      <c r="L6632">
        <v>698.35199999999998</v>
      </c>
    </row>
    <row r="6633" spans="1:12" x14ac:dyDescent="0.3">
      <c r="A6633" t="s">
        <v>7183</v>
      </c>
      <c r="B6633">
        <v>25</v>
      </c>
      <c r="C6633">
        <v>12</v>
      </c>
      <c r="D6633">
        <v>2017</v>
      </c>
      <c r="E6633" t="s">
        <v>2924</v>
      </c>
      <c r="F6633" t="s">
        <v>30</v>
      </c>
      <c r="G6633" t="s">
        <v>3679</v>
      </c>
      <c r="H6633" t="s">
        <v>14</v>
      </c>
      <c r="I6633" t="s">
        <v>24</v>
      </c>
      <c r="J6633" t="s">
        <v>3373</v>
      </c>
      <c r="K6633" t="s">
        <v>17</v>
      </c>
      <c r="L6633">
        <v>1747.25</v>
      </c>
    </row>
    <row r="6634" spans="1:12" x14ac:dyDescent="0.3">
      <c r="A6634" t="s">
        <v>7184</v>
      </c>
      <c r="B6634">
        <v>6</v>
      </c>
      <c r="C6634">
        <v>5</v>
      </c>
      <c r="D6634">
        <v>2017</v>
      </c>
      <c r="E6634" t="s">
        <v>3214</v>
      </c>
      <c r="F6634" t="s">
        <v>12</v>
      </c>
      <c r="G6634" t="s">
        <v>3455</v>
      </c>
      <c r="H6634" t="s">
        <v>60</v>
      </c>
      <c r="I6634" t="s">
        <v>61</v>
      </c>
      <c r="J6634" t="s">
        <v>4105</v>
      </c>
      <c r="K6634" t="s">
        <v>26</v>
      </c>
      <c r="L6634">
        <v>54.48</v>
      </c>
    </row>
    <row r="6635" spans="1:12" x14ac:dyDescent="0.3">
      <c r="A6635" t="s">
        <v>7185</v>
      </c>
      <c r="B6635">
        <v>24</v>
      </c>
      <c r="C6635">
        <v>10</v>
      </c>
      <c r="D6635">
        <v>2017</v>
      </c>
      <c r="E6635" t="s">
        <v>2029</v>
      </c>
      <c r="F6635" t="s">
        <v>930</v>
      </c>
      <c r="G6635" t="s">
        <v>1233</v>
      </c>
      <c r="H6635" t="s">
        <v>14</v>
      </c>
      <c r="I6635" t="s">
        <v>24</v>
      </c>
      <c r="J6635" t="s">
        <v>1888</v>
      </c>
      <c r="K6635" t="s">
        <v>41</v>
      </c>
      <c r="L6635">
        <v>199.99</v>
      </c>
    </row>
    <row r="6636" spans="1:12" x14ac:dyDescent="0.3">
      <c r="A6636" t="s">
        <v>7186</v>
      </c>
      <c r="B6636">
        <v>6</v>
      </c>
      <c r="C6636">
        <v>5</v>
      </c>
      <c r="D6636">
        <v>2018</v>
      </c>
      <c r="E6636" t="s">
        <v>3288</v>
      </c>
      <c r="F6636" t="s">
        <v>930</v>
      </c>
      <c r="G6636" t="s">
        <v>2980</v>
      </c>
      <c r="H6636" t="s">
        <v>14</v>
      </c>
      <c r="I6636" t="s">
        <v>15</v>
      </c>
      <c r="J6636" t="s">
        <v>1001</v>
      </c>
      <c r="K6636" t="s">
        <v>26</v>
      </c>
      <c r="L6636">
        <v>68.540999999999997</v>
      </c>
    </row>
    <row r="6637" spans="1:12" x14ac:dyDescent="0.3">
      <c r="A6637" t="s">
        <v>7186</v>
      </c>
      <c r="B6637">
        <v>6</v>
      </c>
      <c r="C6637">
        <v>5</v>
      </c>
      <c r="D6637">
        <v>2018</v>
      </c>
      <c r="E6637" t="s">
        <v>3288</v>
      </c>
      <c r="F6637" t="s">
        <v>930</v>
      </c>
      <c r="G6637" t="s">
        <v>2980</v>
      </c>
      <c r="H6637" t="s">
        <v>14</v>
      </c>
      <c r="I6637" t="s">
        <v>15</v>
      </c>
      <c r="J6637" t="s">
        <v>121</v>
      </c>
      <c r="K6637" t="s">
        <v>41</v>
      </c>
      <c r="L6637">
        <v>627.16800000000001</v>
      </c>
    </row>
    <row r="6638" spans="1:12" x14ac:dyDescent="0.3">
      <c r="A6638" t="s">
        <v>7186</v>
      </c>
      <c r="B6638">
        <v>6</v>
      </c>
      <c r="C6638">
        <v>5</v>
      </c>
      <c r="D6638">
        <v>2018</v>
      </c>
      <c r="E6638" t="s">
        <v>3288</v>
      </c>
      <c r="F6638" t="s">
        <v>930</v>
      </c>
      <c r="G6638" t="s">
        <v>2980</v>
      </c>
      <c r="H6638" t="s">
        <v>14</v>
      </c>
      <c r="I6638" t="s">
        <v>15</v>
      </c>
      <c r="J6638" t="s">
        <v>1656</v>
      </c>
      <c r="K6638" t="s">
        <v>26</v>
      </c>
      <c r="L6638">
        <v>122.12</v>
      </c>
    </row>
    <row r="6639" spans="1:12" x14ac:dyDescent="0.3">
      <c r="A6639" t="s">
        <v>7187</v>
      </c>
      <c r="B6639">
        <v>27</v>
      </c>
      <c r="C6639">
        <v>11</v>
      </c>
      <c r="D6639">
        <v>2018</v>
      </c>
      <c r="E6639" t="s">
        <v>2021</v>
      </c>
      <c r="F6639" t="s">
        <v>12</v>
      </c>
      <c r="G6639" t="s">
        <v>1602</v>
      </c>
      <c r="H6639" t="s">
        <v>14</v>
      </c>
      <c r="I6639" t="s">
        <v>90</v>
      </c>
      <c r="J6639" t="s">
        <v>1063</v>
      </c>
      <c r="K6639" t="s">
        <v>26</v>
      </c>
      <c r="L6639">
        <v>6.99</v>
      </c>
    </row>
    <row r="6640" spans="1:12" x14ac:dyDescent="0.3">
      <c r="A6640" t="s">
        <v>7187</v>
      </c>
      <c r="B6640">
        <v>27</v>
      </c>
      <c r="C6640">
        <v>11</v>
      </c>
      <c r="D6640">
        <v>2018</v>
      </c>
      <c r="E6640" t="s">
        <v>2021</v>
      </c>
      <c r="F6640" t="s">
        <v>12</v>
      </c>
      <c r="G6640" t="s">
        <v>1602</v>
      </c>
      <c r="H6640" t="s">
        <v>14</v>
      </c>
      <c r="I6640" t="s">
        <v>90</v>
      </c>
      <c r="J6640" t="s">
        <v>4448</v>
      </c>
      <c r="K6640" t="s">
        <v>26</v>
      </c>
      <c r="L6640">
        <v>107.42400000000001</v>
      </c>
    </row>
    <row r="6641" spans="1:12" x14ac:dyDescent="0.3">
      <c r="A6641" t="s">
        <v>7188</v>
      </c>
      <c r="B6641">
        <v>31</v>
      </c>
      <c r="C6641">
        <v>10</v>
      </c>
      <c r="D6641">
        <v>2015</v>
      </c>
      <c r="E6641" t="s">
        <v>5674</v>
      </c>
      <c r="F6641" t="s">
        <v>12</v>
      </c>
      <c r="G6641" t="s">
        <v>1988</v>
      </c>
      <c r="H6641" t="s">
        <v>23</v>
      </c>
      <c r="I6641" t="s">
        <v>90</v>
      </c>
      <c r="J6641" t="s">
        <v>3792</v>
      </c>
      <c r="K6641" t="s">
        <v>17</v>
      </c>
      <c r="L6641">
        <v>1421.664</v>
      </c>
    </row>
    <row r="6642" spans="1:12" x14ac:dyDescent="0.3">
      <c r="A6642" t="s">
        <v>7189</v>
      </c>
      <c r="B6642">
        <v>5</v>
      </c>
      <c r="C6642">
        <v>8</v>
      </c>
      <c r="D6642">
        <v>2018</v>
      </c>
      <c r="E6642" t="s">
        <v>7190</v>
      </c>
      <c r="F6642" t="s">
        <v>30</v>
      </c>
      <c r="G6642" t="s">
        <v>155</v>
      </c>
      <c r="H6642" t="s">
        <v>14</v>
      </c>
      <c r="I6642" t="s">
        <v>61</v>
      </c>
      <c r="J6642" t="s">
        <v>1541</v>
      </c>
      <c r="K6642" t="s">
        <v>26</v>
      </c>
      <c r="L6642">
        <v>125.88</v>
      </c>
    </row>
    <row r="6643" spans="1:12" x14ac:dyDescent="0.3">
      <c r="A6643" t="s">
        <v>7189</v>
      </c>
      <c r="B6643">
        <v>5</v>
      </c>
      <c r="C6643">
        <v>8</v>
      </c>
      <c r="D6643">
        <v>2018</v>
      </c>
      <c r="E6643" t="s">
        <v>7190</v>
      </c>
      <c r="F6643" t="s">
        <v>30</v>
      </c>
      <c r="G6643" t="s">
        <v>155</v>
      </c>
      <c r="H6643" t="s">
        <v>14</v>
      </c>
      <c r="I6643" t="s">
        <v>61</v>
      </c>
      <c r="J6643" t="s">
        <v>1983</v>
      </c>
      <c r="K6643" t="s">
        <v>41</v>
      </c>
      <c r="L6643">
        <v>79.78</v>
      </c>
    </row>
    <row r="6644" spans="1:12" x14ac:dyDescent="0.3">
      <c r="A6644" t="s">
        <v>7189</v>
      </c>
      <c r="B6644">
        <v>5</v>
      </c>
      <c r="C6644">
        <v>8</v>
      </c>
      <c r="D6644">
        <v>2018</v>
      </c>
      <c r="E6644" t="s">
        <v>7190</v>
      </c>
      <c r="F6644" t="s">
        <v>30</v>
      </c>
      <c r="G6644" t="s">
        <v>155</v>
      </c>
      <c r="H6644" t="s">
        <v>14</v>
      </c>
      <c r="I6644" t="s">
        <v>61</v>
      </c>
      <c r="J6644" t="s">
        <v>6687</v>
      </c>
      <c r="K6644" t="s">
        <v>26</v>
      </c>
      <c r="L6644">
        <v>133.19999999999999</v>
      </c>
    </row>
    <row r="6645" spans="1:12" x14ac:dyDescent="0.3">
      <c r="A6645" t="s">
        <v>7191</v>
      </c>
      <c r="B6645">
        <v>10</v>
      </c>
      <c r="C6645">
        <v>8</v>
      </c>
      <c r="D6645">
        <v>2016</v>
      </c>
      <c r="E6645" t="s">
        <v>628</v>
      </c>
      <c r="F6645" t="s">
        <v>30</v>
      </c>
      <c r="G6645" t="s">
        <v>3868</v>
      </c>
      <c r="H6645" t="s">
        <v>14</v>
      </c>
      <c r="I6645" t="s">
        <v>24</v>
      </c>
      <c r="J6645" t="s">
        <v>2427</v>
      </c>
      <c r="K6645" t="s">
        <v>41</v>
      </c>
      <c r="L6645">
        <v>438.36799999999999</v>
      </c>
    </row>
    <row r="6646" spans="1:12" x14ac:dyDescent="0.3">
      <c r="A6646" t="s">
        <v>7191</v>
      </c>
      <c r="B6646">
        <v>10</v>
      </c>
      <c r="C6646">
        <v>8</v>
      </c>
      <c r="D6646">
        <v>2016</v>
      </c>
      <c r="E6646" t="s">
        <v>628</v>
      </c>
      <c r="F6646" t="s">
        <v>30</v>
      </c>
      <c r="G6646" t="s">
        <v>3868</v>
      </c>
      <c r="H6646" t="s">
        <v>14</v>
      </c>
      <c r="I6646" t="s">
        <v>24</v>
      </c>
      <c r="J6646" t="s">
        <v>2290</v>
      </c>
      <c r="K6646" t="s">
        <v>41</v>
      </c>
      <c r="L6646">
        <v>139.94399999999999</v>
      </c>
    </row>
    <row r="6647" spans="1:12" x14ac:dyDescent="0.3">
      <c r="A6647" t="s">
        <v>7191</v>
      </c>
      <c r="B6647">
        <v>10</v>
      </c>
      <c r="C6647">
        <v>8</v>
      </c>
      <c r="D6647">
        <v>2016</v>
      </c>
      <c r="E6647" t="s">
        <v>628</v>
      </c>
      <c r="F6647" t="s">
        <v>30</v>
      </c>
      <c r="G6647" t="s">
        <v>3868</v>
      </c>
      <c r="H6647" t="s">
        <v>14</v>
      </c>
      <c r="I6647" t="s">
        <v>24</v>
      </c>
      <c r="J6647" t="s">
        <v>1671</v>
      </c>
      <c r="K6647" t="s">
        <v>26</v>
      </c>
      <c r="L6647">
        <v>133.47200000000001</v>
      </c>
    </row>
    <row r="6648" spans="1:12" x14ac:dyDescent="0.3">
      <c r="A6648" t="s">
        <v>7192</v>
      </c>
      <c r="B6648">
        <v>15</v>
      </c>
      <c r="C6648">
        <v>12</v>
      </c>
      <c r="D6648">
        <v>2017</v>
      </c>
      <c r="E6648" t="s">
        <v>5347</v>
      </c>
      <c r="F6648" t="s">
        <v>30</v>
      </c>
      <c r="G6648" t="s">
        <v>3101</v>
      </c>
      <c r="H6648" t="s">
        <v>60</v>
      </c>
      <c r="I6648" t="s">
        <v>24</v>
      </c>
      <c r="J6648" t="s">
        <v>648</v>
      </c>
      <c r="K6648" t="s">
        <v>17</v>
      </c>
      <c r="L6648">
        <v>564.19500000000005</v>
      </c>
    </row>
    <row r="6649" spans="1:12" x14ac:dyDescent="0.3">
      <c r="A6649" t="s">
        <v>7192</v>
      </c>
      <c r="B6649">
        <v>15</v>
      </c>
      <c r="C6649">
        <v>12</v>
      </c>
      <c r="D6649">
        <v>2017</v>
      </c>
      <c r="E6649" t="s">
        <v>5347</v>
      </c>
      <c r="F6649" t="s">
        <v>30</v>
      </c>
      <c r="G6649" t="s">
        <v>3101</v>
      </c>
      <c r="H6649" t="s">
        <v>60</v>
      </c>
      <c r="I6649" t="s">
        <v>24</v>
      </c>
      <c r="J6649" t="s">
        <v>4105</v>
      </c>
      <c r="K6649" t="s">
        <v>26</v>
      </c>
      <c r="L6649">
        <v>87.168000000000006</v>
      </c>
    </row>
    <row r="6650" spans="1:12" x14ac:dyDescent="0.3">
      <c r="A6650" t="s">
        <v>7193</v>
      </c>
      <c r="B6650">
        <v>8</v>
      </c>
      <c r="C6650">
        <v>9</v>
      </c>
      <c r="D6650">
        <v>2018</v>
      </c>
      <c r="E6650" t="s">
        <v>1316</v>
      </c>
      <c r="F6650" t="s">
        <v>119</v>
      </c>
      <c r="G6650" t="s">
        <v>1780</v>
      </c>
      <c r="H6650" t="s">
        <v>23</v>
      </c>
      <c r="I6650" t="s">
        <v>61</v>
      </c>
      <c r="J6650" t="s">
        <v>1332</v>
      </c>
      <c r="K6650" t="s">
        <v>26</v>
      </c>
      <c r="L6650">
        <v>42.616</v>
      </c>
    </row>
    <row r="6651" spans="1:12" x14ac:dyDescent="0.3">
      <c r="A6651" t="s">
        <v>7193</v>
      </c>
      <c r="B6651">
        <v>8</v>
      </c>
      <c r="C6651">
        <v>9</v>
      </c>
      <c r="D6651">
        <v>2018</v>
      </c>
      <c r="E6651" t="s">
        <v>1316</v>
      </c>
      <c r="F6651" t="s">
        <v>119</v>
      </c>
      <c r="G6651" t="s">
        <v>1780</v>
      </c>
      <c r="H6651" t="s">
        <v>23</v>
      </c>
      <c r="I6651" t="s">
        <v>61</v>
      </c>
      <c r="J6651" t="s">
        <v>5976</v>
      </c>
      <c r="K6651" t="s">
        <v>41</v>
      </c>
      <c r="L6651">
        <v>319.98399999999998</v>
      </c>
    </row>
    <row r="6652" spans="1:12" x14ac:dyDescent="0.3">
      <c r="A6652" t="s">
        <v>7193</v>
      </c>
      <c r="B6652">
        <v>8</v>
      </c>
      <c r="C6652">
        <v>9</v>
      </c>
      <c r="D6652">
        <v>2018</v>
      </c>
      <c r="E6652" t="s">
        <v>1316</v>
      </c>
      <c r="F6652" t="s">
        <v>119</v>
      </c>
      <c r="G6652" t="s">
        <v>1780</v>
      </c>
      <c r="H6652" t="s">
        <v>23</v>
      </c>
      <c r="I6652" t="s">
        <v>61</v>
      </c>
      <c r="J6652" t="s">
        <v>779</v>
      </c>
      <c r="K6652" t="s">
        <v>26</v>
      </c>
      <c r="L6652">
        <v>45.92</v>
      </c>
    </row>
    <row r="6653" spans="1:12" x14ac:dyDescent="0.3">
      <c r="A6653" t="s">
        <v>7193</v>
      </c>
      <c r="B6653">
        <v>8</v>
      </c>
      <c r="C6653">
        <v>9</v>
      </c>
      <c r="D6653">
        <v>2018</v>
      </c>
      <c r="E6653" t="s">
        <v>1316</v>
      </c>
      <c r="F6653" t="s">
        <v>119</v>
      </c>
      <c r="G6653" t="s">
        <v>1780</v>
      </c>
      <c r="H6653" t="s">
        <v>23</v>
      </c>
      <c r="I6653" t="s">
        <v>61</v>
      </c>
      <c r="J6653" t="s">
        <v>2203</v>
      </c>
      <c r="K6653" t="s">
        <v>17</v>
      </c>
      <c r="L6653">
        <v>21.184000000000001</v>
      </c>
    </row>
    <row r="6654" spans="1:12" x14ac:dyDescent="0.3">
      <c r="A6654" t="s">
        <v>7193</v>
      </c>
      <c r="B6654">
        <v>8</v>
      </c>
      <c r="C6654">
        <v>9</v>
      </c>
      <c r="D6654">
        <v>2018</v>
      </c>
      <c r="E6654" t="s">
        <v>1316</v>
      </c>
      <c r="F6654" t="s">
        <v>119</v>
      </c>
      <c r="G6654" t="s">
        <v>1780</v>
      </c>
      <c r="H6654" t="s">
        <v>23</v>
      </c>
      <c r="I6654" t="s">
        <v>61</v>
      </c>
      <c r="J6654" t="s">
        <v>549</v>
      </c>
      <c r="K6654" t="s">
        <v>26</v>
      </c>
      <c r="L6654">
        <v>20.736000000000001</v>
      </c>
    </row>
    <row r="6655" spans="1:12" x14ac:dyDescent="0.3">
      <c r="A6655" t="s">
        <v>7193</v>
      </c>
      <c r="B6655">
        <v>8</v>
      </c>
      <c r="C6655">
        <v>9</v>
      </c>
      <c r="D6655">
        <v>2018</v>
      </c>
      <c r="E6655" t="s">
        <v>1316</v>
      </c>
      <c r="F6655" t="s">
        <v>119</v>
      </c>
      <c r="G6655" t="s">
        <v>1780</v>
      </c>
      <c r="H6655" t="s">
        <v>23</v>
      </c>
      <c r="I6655" t="s">
        <v>61</v>
      </c>
      <c r="J6655" t="s">
        <v>5083</v>
      </c>
      <c r="K6655" t="s">
        <v>17</v>
      </c>
      <c r="L6655">
        <v>213.43</v>
      </c>
    </row>
    <row r="6656" spans="1:12" x14ac:dyDescent="0.3">
      <c r="A6656" t="s">
        <v>7194</v>
      </c>
      <c r="B6656">
        <v>20</v>
      </c>
      <c r="C6656">
        <v>2</v>
      </c>
      <c r="D6656">
        <v>2018</v>
      </c>
      <c r="E6656" t="s">
        <v>7195</v>
      </c>
      <c r="F6656" t="s">
        <v>30</v>
      </c>
      <c r="G6656" t="s">
        <v>2882</v>
      </c>
      <c r="H6656" t="s">
        <v>60</v>
      </c>
      <c r="I6656" t="s">
        <v>24</v>
      </c>
      <c r="J6656" t="s">
        <v>2569</v>
      </c>
      <c r="K6656" t="s">
        <v>41</v>
      </c>
      <c r="L6656">
        <v>333.57600000000002</v>
      </c>
    </row>
    <row r="6657" spans="1:12" x14ac:dyDescent="0.3">
      <c r="A6657" t="s">
        <v>7194</v>
      </c>
      <c r="B6657">
        <v>20</v>
      </c>
      <c r="C6657">
        <v>2</v>
      </c>
      <c r="D6657">
        <v>2018</v>
      </c>
      <c r="E6657" t="s">
        <v>7195</v>
      </c>
      <c r="F6657" t="s">
        <v>30</v>
      </c>
      <c r="G6657" t="s">
        <v>2882</v>
      </c>
      <c r="H6657" t="s">
        <v>60</v>
      </c>
      <c r="I6657" t="s">
        <v>24</v>
      </c>
      <c r="J6657" t="s">
        <v>3782</v>
      </c>
      <c r="K6657" t="s">
        <v>41</v>
      </c>
      <c r="L6657">
        <v>31.992000000000001</v>
      </c>
    </row>
    <row r="6658" spans="1:12" x14ac:dyDescent="0.3">
      <c r="A6658" t="s">
        <v>7194</v>
      </c>
      <c r="B6658">
        <v>20</v>
      </c>
      <c r="C6658">
        <v>2</v>
      </c>
      <c r="D6658">
        <v>2018</v>
      </c>
      <c r="E6658" t="s">
        <v>7195</v>
      </c>
      <c r="F6658" t="s">
        <v>30</v>
      </c>
      <c r="G6658" t="s">
        <v>2882</v>
      </c>
      <c r="H6658" t="s">
        <v>60</v>
      </c>
      <c r="I6658" t="s">
        <v>24</v>
      </c>
      <c r="J6658" t="s">
        <v>2671</v>
      </c>
      <c r="K6658" t="s">
        <v>26</v>
      </c>
      <c r="L6658">
        <v>51.167999999999999</v>
      </c>
    </row>
    <row r="6659" spans="1:12" x14ac:dyDescent="0.3">
      <c r="A6659" t="s">
        <v>7194</v>
      </c>
      <c r="B6659">
        <v>20</v>
      </c>
      <c r="C6659">
        <v>2</v>
      </c>
      <c r="D6659">
        <v>2018</v>
      </c>
      <c r="E6659" t="s">
        <v>7195</v>
      </c>
      <c r="F6659" t="s">
        <v>30</v>
      </c>
      <c r="G6659" t="s">
        <v>2882</v>
      </c>
      <c r="H6659" t="s">
        <v>60</v>
      </c>
      <c r="I6659" t="s">
        <v>24</v>
      </c>
      <c r="J6659" t="s">
        <v>4956</v>
      </c>
      <c r="K6659" t="s">
        <v>26</v>
      </c>
      <c r="L6659">
        <v>10.64</v>
      </c>
    </row>
    <row r="6660" spans="1:12" x14ac:dyDescent="0.3">
      <c r="A6660" t="s">
        <v>7194</v>
      </c>
      <c r="B6660">
        <v>20</v>
      </c>
      <c r="C6660">
        <v>2</v>
      </c>
      <c r="D6660">
        <v>2018</v>
      </c>
      <c r="E6660" t="s">
        <v>7195</v>
      </c>
      <c r="F6660" t="s">
        <v>30</v>
      </c>
      <c r="G6660" t="s">
        <v>2882</v>
      </c>
      <c r="H6660" t="s">
        <v>60</v>
      </c>
      <c r="I6660" t="s">
        <v>24</v>
      </c>
      <c r="J6660" t="s">
        <v>1698</v>
      </c>
      <c r="K6660" t="s">
        <v>17</v>
      </c>
      <c r="L6660">
        <v>68.703999999999994</v>
      </c>
    </row>
    <row r="6661" spans="1:12" x14ac:dyDescent="0.3">
      <c r="A6661" t="s">
        <v>7194</v>
      </c>
      <c r="B6661">
        <v>20</v>
      </c>
      <c r="C6661">
        <v>2</v>
      </c>
      <c r="D6661">
        <v>2018</v>
      </c>
      <c r="E6661" t="s">
        <v>7195</v>
      </c>
      <c r="F6661" t="s">
        <v>30</v>
      </c>
      <c r="G6661" t="s">
        <v>2882</v>
      </c>
      <c r="H6661" t="s">
        <v>60</v>
      </c>
      <c r="I6661" t="s">
        <v>24</v>
      </c>
      <c r="J6661" t="s">
        <v>2889</v>
      </c>
      <c r="K6661" t="s">
        <v>17</v>
      </c>
      <c r="L6661">
        <v>386.91</v>
      </c>
    </row>
    <row r="6662" spans="1:12" x14ac:dyDescent="0.3">
      <c r="A6662" t="s">
        <v>7196</v>
      </c>
      <c r="B6662">
        <v>8</v>
      </c>
      <c r="C6662">
        <v>8</v>
      </c>
      <c r="D6662">
        <v>2016</v>
      </c>
      <c r="E6662" t="s">
        <v>3234</v>
      </c>
      <c r="F6662" t="s">
        <v>12</v>
      </c>
      <c r="G6662" t="s">
        <v>3973</v>
      </c>
      <c r="H6662" t="s">
        <v>14</v>
      </c>
      <c r="I6662" t="s">
        <v>90</v>
      </c>
      <c r="J6662" t="s">
        <v>5703</v>
      </c>
      <c r="K6662" t="s">
        <v>26</v>
      </c>
      <c r="L6662">
        <v>39.659999999999997</v>
      </c>
    </row>
    <row r="6663" spans="1:12" x14ac:dyDescent="0.3">
      <c r="A6663" t="s">
        <v>7196</v>
      </c>
      <c r="B6663">
        <v>8</v>
      </c>
      <c r="C6663">
        <v>8</v>
      </c>
      <c r="D6663">
        <v>2016</v>
      </c>
      <c r="E6663" t="s">
        <v>3234</v>
      </c>
      <c r="F6663" t="s">
        <v>12</v>
      </c>
      <c r="G6663" t="s">
        <v>3973</v>
      </c>
      <c r="H6663" t="s">
        <v>14</v>
      </c>
      <c r="I6663" t="s">
        <v>90</v>
      </c>
      <c r="J6663" t="s">
        <v>3183</v>
      </c>
      <c r="K6663" t="s">
        <v>26</v>
      </c>
      <c r="L6663">
        <v>113.92</v>
      </c>
    </row>
    <row r="6664" spans="1:12" x14ac:dyDescent="0.3">
      <c r="A6664" t="s">
        <v>7196</v>
      </c>
      <c r="B6664">
        <v>8</v>
      </c>
      <c r="C6664">
        <v>8</v>
      </c>
      <c r="D6664">
        <v>2016</v>
      </c>
      <c r="E6664" t="s">
        <v>3234</v>
      </c>
      <c r="F6664" t="s">
        <v>12</v>
      </c>
      <c r="G6664" t="s">
        <v>3973</v>
      </c>
      <c r="H6664" t="s">
        <v>14</v>
      </c>
      <c r="I6664" t="s">
        <v>90</v>
      </c>
      <c r="J6664" t="s">
        <v>3827</v>
      </c>
      <c r="K6664" t="s">
        <v>26</v>
      </c>
      <c r="L6664">
        <v>447.86</v>
      </c>
    </row>
    <row r="6665" spans="1:12" x14ac:dyDescent="0.3">
      <c r="A6665" t="s">
        <v>7197</v>
      </c>
      <c r="B6665">
        <v>26</v>
      </c>
      <c r="C6665">
        <v>10</v>
      </c>
      <c r="D6665">
        <v>2018</v>
      </c>
      <c r="E6665" t="s">
        <v>4343</v>
      </c>
      <c r="F6665" t="s">
        <v>30</v>
      </c>
      <c r="G6665" t="s">
        <v>1386</v>
      </c>
      <c r="H6665" t="s">
        <v>14</v>
      </c>
      <c r="I6665" t="s">
        <v>15</v>
      </c>
      <c r="J6665" t="s">
        <v>2101</v>
      </c>
      <c r="K6665" t="s">
        <v>17</v>
      </c>
      <c r="L6665">
        <v>356.85</v>
      </c>
    </row>
    <row r="6666" spans="1:12" x14ac:dyDescent="0.3">
      <c r="A6666" t="s">
        <v>7197</v>
      </c>
      <c r="B6666">
        <v>26</v>
      </c>
      <c r="C6666">
        <v>10</v>
      </c>
      <c r="D6666">
        <v>2018</v>
      </c>
      <c r="E6666" t="s">
        <v>4343</v>
      </c>
      <c r="F6666" t="s">
        <v>30</v>
      </c>
      <c r="G6666" t="s">
        <v>1386</v>
      </c>
      <c r="H6666" t="s">
        <v>14</v>
      </c>
      <c r="I6666" t="s">
        <v>15</v>
      </c>
      <c r="J6666" t="s">
        <v>2485</v>
      </c>
      <c r="K6666" t="s">
        <v>26</v>
      </c>
      <c r="L6666">
        <v>251.58</v>
      </c>
    </row>
    <row r="6667" spans="1:12" x14ac:dyDescent="0.3">
      <c r="A6667" t="s">
        <v>7198</v>
      </c>
      <c r="B6667">
        <v>14</v>
      </c>
      <c r="C6667">
        <v>7</v>
      </c>
      <c r="D6667">
        <v>2017</v>
      </c>
      <c r="E6667" t="s">
        <v>2579</v>
      </c>
      <c r="F6667" t="s">
        <v>12</v>
      </c>
      <c r="G6667" t="s">
        <v>2281</v>
      </c>
      <c r="H6667" t="s">
        <v>14</v>
      </c>
      <c r="I6667" t="s">
        <v>61</v>
      </c>
      <c r="J6667" t="s">
        <v>6757</v>
      </c>
      <c r="K6667" t="s">
        <v>26</v>
      </c>
      <c r="L6667">
        <v>219.84</v>
      </c>
    </row>
    <row r="6668" spans="1:12" x14ac:dyDescent="0.3">
      <c r="A6668" t="s">
        <v>7199</v>
      </c>
      <c r="B6668">
        <v>12</v>
      </c>
      <c r="C6668">
        <v>5</v>
      </c>
      <c r="D6668">
        <v>2018</v>
      </c>
      <c r="E6668" t="s">
        <v>1886</v>
      </c>
      <c r="F6668" t="s">
        <v>12</v>
      </c>
      <c r="G6668" t="s">
        <v>1396</v>
      </c>
      <c r="H6668" t="s">
        <v>14</v>
      </c>
      <c r="I6668" t="s">
        <v>90</v>
      </c>
      <c r="J6668" t="s">
        <v>5968</v>
      </c>
      <c r="K6668" t="s">
        <v>17</v>
      </c>
      <c r="L6668">
        <v>42.85</v>
      </c>
    </row>
    <row r="6669" spans="1:12" x14ac:dyDescent="0.3">
      <c r="A6669" t="s">
        <v>7199</v>
      </c>
      <c r="B6669">
        <v>12</v>
      </c>
      <c r="C6669">
        <v>5</v>
      </c>
      <c r="D6669">
        <v>2018</v>
      </c>
      <c r="E6669" t="s">
        <v>1886</v>
      </c>
      <c r="F6669" t="s">
        <v>12</v>
      </c>
      <c r="G6669" t="s">
        <v>1396</v>
      </c>
      <c r="H6669" t="s">
        <v>14</v>
      </c>
      <c r="I6669" t="s">
        <v>90</v>
      </c>
      <c r="J6669" t="s">
        <v>1852</v>
      </c>
      <c r="K6669" t="s">
        <v>26</v>
      </c>
      <c r="L6669">
        <v>6.16</v>
      </c>
    </row>
    <row r="6670" spans="1:12" x14ac:dyDescent="0.3">
      <c r="A6670" t="s">
        <v>7199</v>
      </c>
      <c r="B6670">
        <v>12</v>
      </c>
      <c r="C6670">
        <v>5</v>
      </c>
      <c r="D6670">
        <v>2018</v>
      </c>
      <c r="E6670" t="s">
        <v>1886</v>
      </c>
      <c r="F6670" t="s">
        <v>12</v>
      </c>
      <c r="G6670" t="s">
        <v>1396</v>
      </c>
      <c r="H6670" t="s">
        <v>14</v>
      </c>
      <c r="I6670" t="s">
        <v>90</v>
      </c>
      <c r="J6670" t="s">
        <v>6790</v>
      </c>
      <c r="K6670" t="s">
        <v>26</v>
      </c>
      <c r="L6670">
        <v>17</v>
      </c>
    </row>
    <row r="6671" spans="1:12" x14ac:dyDescent="0.3">
      <c r="A6671" t="s">
        <v>7199</v>
      </c>
      <c r="B6671">
        <v>12</v>
      </c>
      <c r="C6671">
        <v>5</v>
      </c>
      <c r="D6671">
        <v>2018</v>
      </c>
      <c r="E6671" t="s">
        <v>1886</v>
      </c>
      <c r="F6671" t="s">
        <v>12</v>
      </c>
      <c r="G6671" t="s">
        <v>1396</v>
      </c>
      <c r="H6671" t="s">
        <v>14</v>
      </c>
      <c r="I6671" t="s">
        <v>90</v>
      </c>
      <c r="J6671" t="s">
        <v>5268</v>
      </c>
      <c r="K6671" t="s">
        <v>41</v>
      </c>
      <c r="L6671">
        <v>87.4</v>
      </c>
    </row>
    <row r="6672" spans="1:12" x14ac:dyDescent="0.3">
      <c r="A6672" t="s">
        <v>7200</v>
      </c>
      <c r="B6672">
        <v>25</v>
      </c>
      <c r="C6672">
        <v>5</v>
      </c>
      <c r="D6672">
        <v>2018</v>
      </c>
      <c r="E6672" t="s">
        <v>936</v>
      </c>
      <c r="F6672" t="s">
        <v>30</v>
      </c>
      <c r="G6672" t="s">
        <v>2643</v>
      </c>
      <c r="H6672" t="s">
        <v>60</v>
      </c>
      <c r="I6672" t="s">
        <v>15</v>
      </c>
      <c r="J6672" t="s">
        <v>1501</v>
      </c>
      <c r="K6672" t="s">
        <v>26</v>
      </c>
      <c r="L6672">
        <v>29.84</v>
      </c>
    </row>
    <row r="6673" spans="1:12" x14ac:dyDescent="0.3">
      <c r="A6673" t="s">
        <v>7201</v>
      </c>
      <c r="B6673">
        <v>23</v>
      </c>
      <c r="C6673">
        <v>8</v>
      </c>
      <c r="D6673">
        <v>2015</v>
      </c>
      <c r="E6673" t="s">
        <v>74</v>
      </c>
      <c r="F6673" t="s">
        <v>12</v>
      </c>
      <c r="G6673" t="s">
        <v>3302</v>
      </c>
      <c r="H6673" t="s">
        <v>23</v>
      </c>
      <c r="I6673" t="s">
        <v>24</v>
      </c>
      <c r="J6673" t="s">
        <v>1658</v>
      </c>
      <c r="K6673" t="s">
        <v>26</v>
      </c>
      <c r="L6673">
        <v>49.567999999999998</v>
      </c>
    </row>
    <row r="6674" spans="1:12" x14ac:dyDescent="0.3">
      <c r="A6674" t="s">
        <v>7202</v>
      </c>
      <c r="B6674">
        <v>11</v>
      </c>
      <c r="C6674">
        <v>9</v>
      </c>
      <c r="D6674">
        <v>2016</v>
      </c>
      <c r="E6674" t="s">
        <v>7203</v>
      </c>
      <c r="F6674" t="s">
        <v>30</v>
      </c>
      <c r="G6674" t="s">
        <v>700</v>
      </c>
      <c r="H6674" t="s">
        <v>23</v>
      </c>
      <c r="I6674" t="s">
        <v>24</v>
      </c>
      <c r="J6674" t="s">
        <v>345</v>
      </c>
      <c r="K6674" t="s">
        <v>26</v>
      </c>
      <c r="L6674">
        <v>265.86</v>
      </c>
    </row>
    <row r="6675" spans="1:12" x14ac:dyDescent="0.3">
      <c r="A6675" t="s">
        <v>7204</v>
      </c>
      <c r="B6675">
        <v>5</v>
      </c>
      <c r="C6675">
        <v>9</v>
      </c>
      <c r="D6675">
        <v>2016</v>
      </c>
      <c r="E6675" t="s">
        <v>423</v>
      </c>
      <c r="F6675" t="s">
        <v>30</v>
      </c>
      <c r="G6675" t="s">
        <v>437</v>
      </c>
      <c r="H6675" t="s">
        <v>60</v>
      </c>
      <c r="I6675" t="s">
        <v>15</v>
      </c>
      <c r="J6675" t="s">
        <v>7205</v>
      </c>
      <c r="K6675" t="s">
        <v>17</v>
      </c>
      <c r="L6675">
        <v>67.959999999999994</v>
      </c>
    </row>
    <row r="6676" spans="1:12" x14ac:dyDescent="0.3">
      <c r="A6676" t="s">
        <v>7206</v>
      </c>
      <c r="B6676">
        <v>21</v>
      </c>
      <c r="C6676">
        <v>11</v>
      </c>
      <c r="D6676">
        <v>2016</v>
      </c>
      <c r="E6676" t="s">
        <v>509</v>
      </c>
      <c r="F6676" t="s">
        <v>12</v>
      </c>
      <c r="G6676" t="s">
        <v>4581</v>
      </c>
      <c r="H6676" t="s">
        <v>14</v>
      </c>
      <c r="I6676" t="s">
        <v>61</v>
      </c>
      <c r="J6676" t="s">
        <v>2503</v>
      </c>
      <c r="K6676" t="s">
        <v>26</v>
      </c>
      <c r="L6676">
        <v>10.92</v>
      </c>
    </row>
    <row r="6677" spans="1:12" x14ac:dyDescent="0.3">
      <c r="A6677" t="s">
        <v>7206</v>
      </c>
      <c r="B6677">
        <v>21</v>
      </c>
      <c r="C6677">
        <v>11</v>
      </c>
      <c r="D6677">
        <v>2016</v>
      </c>
      <c r="E6677" t="s">
        <v>509</v>
      </c>
      <c r="F6677" t="s">
        <v>12</v>
      </c>
      <c r="G6677" t="s">
        <v>4581</v>
      </c>
      <c r="H6677" t="s">
        <v>14</v>
      </c>
      <c r="I6677" t="s">
        <v>61</v>
      </c>
      <c r="J6677" t="s">
        <v>7207</v>
      </c>
      <c r="K6677" t="s">
        <v>41</v>
      </c>
      <c r="L6677">
        <v>83.9</v>
      </c>
    </row>
    <row r="6678" spans="1:12" x14ac:dyDescent="0.3">
      <c r="A6678" t="s">
        <v>7206</v>
      </c>
      <c r="B6678">
        <v>21</v>
      </c>
      <c r="C6678">
        <v>11</v>
      </c>
      <c r="D6678">
        <v>2016</v>
      </c>
      <c r="E6678" t="s">
        <v>509</v>
      </c>
      <c r="F6678" t="s">
        <v>12</v>
      </c>
      <c r="G6678" t="s">
        <v>4581</v>
      </c>
      <c r="H6678" t="s">
        <v>14</v>
      </c>
      <c r="I6678" t="s">
        <v>61</v>
      </c>
      <c r="J6678" t="s">
        <v>5948</v>
      </c>
      <c r="K6678" t="s">
        <v>26</v>
      </c>
      <c r="L6678">
        <v>19.75</v>
      </c>
    </row>
    <row r="6679" spans="1:12" x14ac:dyDescent="0.3">
      <c r="A6679" t="s">
        <v>7206</v>
      </c>
      <c r="B6679">
        <v>21</v>
      </c>
      <c r="C6679">
        <v>11</v>
      </c>
      <c r="D6679">
        <v>2016</v>
      </c>
      <c r="E6679" t="s">
        <v>509</v>
      </c>
      <c r="F6679" t="s">
        <v>12</v>
      </c>
      <c r="G6679" t="s">
        <v>4581</v>
      </c>
      <c r="H6679" t="s">
        <v>14</v>
      </c>
      <c r="I6679" t="s">
        <v>61</v>
      </c>
      <c r="J6679" t="s">
        <v>5165</v>
      </c>
      <c r="K6679" t="s">
        <v>41</v>
      </c>
      <c r="L6679">
        <v>393.54</v>
      </c>
    </row>
    <row r="6680" spans="1:12" x14ac:dyDescent="0.3">
      <c r="A6680" t="s">
        <v>7208</v>
      </c>
      <c r="B6680">
        <v>10</v>
      </c>
      <c r="C6680">
        <v>10</v>
      </c>
      <c r="D6680">
        <v>2015</v>
      </c>
      <c r="E6680" t="s">
        <v>6142</v>
      </c>
      <c r="F6680" t="s">
        <v>30</v>
      </c>
      <c r="G6680" t="s">
        <v>1083</v>
      </c>
      <c r="H6680" t="s">
        <v>60</v>
      </c>
      <c r="I6680" t="s">
        <v>24</v>
      </c>
      <c r="J6680" t="s">
        <v>2644</v>
      </c>
      <c r="K6680" t="s">
        <v>17</v>
      </c>
      <c r="L6680">
        <v>46.872</v>
      </c>
    </row>
    <row r="6681" spans="1:12" x14ac:dyDescent="0.3">
      <c r="A6681" t="s">
        <v>7209</v>
      </c>
      <c r="B6681">
        <v>2</v>
      </c>
      <c r="C6681">
        <v>9</v>
      </c>
      <c r="D6681">
        <v>2018</v>
      </c>
      <c r="E6681" t="s">
        <v>1315</v>
      </c>
      <c r="F6681" t="s">
        <v>12</v>
      </c>
      <c r="G6681" t="s">
        <v>180</v>
      </c>
      <c r="H6681" t="s">
        <v>14</v>
      </c>
      <c r="I6681" t="s">
        <v>90</v>
      </c>
      <c r="J6681" t="s">
        <v>1072</v>
      </c>
      <c r="K6681" t="s">
        <v>26</v>
      </c>
      <c r="L6681">
        <v>10.9</v>
      </c>
    </row>
    <row r="6682" spans="1:12" x14ac:dyDescent="0.3">
      <c r="A6682" t="s">
        <v>7209</v>
      </c>
      <c r="B6682">
        <v>2</v>
      </c>
      <c r="C6682">
        <v>9</v>
      </c>
      <c r="D6682">
        <v>2018</v>
      </c>
      <c r="E6682" t="s">
        <v>1315</v>
      </c>
      <c r="F6682" t="s">
        <v>12</v>
      </c>
      <c r="G6682" t="s">
        <v>180</v>
      </c>
      <c r="H6682" t="s">
        <v>14</v>
      </c>
      <c r="I6682" t="s">
        <v>90</v>
      </c>
      <c r="J6682" t="s">
        <v>1048</v>
      </c>
      <c r="K6682" t="s">
        <v>26</v>
      </c>
      <c r="L6682">
        <v>79.92</v>
      </c>
    </row>
    <row r="6683" spans="1:12" x14ac:dyDescent="0.3">
      <c r="A6683" t="s">
        <v>7209</v>
      </c>
      <c r="B6683">
        <v>2</v>
      </c>
      <c r="C6683">
        <v>9</v>
      </c>
      <c r="D6683">
        <v>2018</v>
      </c>
      <c r="E6683" t="s">
        <v>1315</v>
      </c>
      <c r="F6683" t="s">
        <v>12</v>
      </c>
      <c r="G6683" t="s">
        <v>180</v>
      </c>
      <c r="H6683" t="s">
        <v>14</v>
      </c>
      <c r="I6683" t="s">
        <v>90</v>
      </c>
      <c r="J6683" t="s">
        <v>5546</v>
      </c>
      <c r="K6683" t="s">
        <v>26</v>
      </c>
      <c r="L6683">
        <v>146.82</v>
      </c>
    </row>
    <row r="6684" spans="1:12" x14ac:dyDescent="0.3">
      <c r="A6684" t="s">
        <v>7210</v>
      </c>
      <c r="B6684">
        <v>1</v>
      </c>
      <c r="C6684">
        <v>1</v>
      </c>
      <c r="D6684">
        <v>2018</v>
      </c>
      <c r="E6684" t="s">
        <v>2798</v>
      </c>
      <c r="F6684" t="s">
        <v>119</v>
      </c>
      <c r="G6684" t="s">
        <v>3204</v>
      </c>
      <c r="H6684" t="s">
        <v>60</v>
      </c>
      <c r="I6684" t="s">
        <v>61</v>
      </c>
      <c r="J6684" t="s">
        <v>2209</v>
      </c>
      <c r="K6684" t="s">
        <v>26</v>
      </c>
      <c r="L6684">
        <v>3.6</v>
      </c>
    </row>
    <row r="6685" spans="1:12" x14ac:dyDescent="0.3">
      <c r="A6685" t="s">
        <v>7211</v>
      </c>
      <c r="B6685">
        <v>5</v>
      </c>
      <c r="C6685">
        <v>11</v>
      </c>
      <c r="D6685">
        <v>2015</v>
      </c>
      <c r="E6685" t="s">
        <v>4943</v>
      </c>
      <c r="F6685" t="s">
        <v>30</v>
      </c>
      <c r="G6685" t="s">
        <v>2308</v>
      </c>
      <c r="H6685" t="s">
        <v>60</v>
      </c>
      <c r="I6685" t="s">
        <v>24</v>
      </c>
      <c r="J6685" t="s">
        <v>5080</v>
      </c>
      <c r="K6685" t="s">
        <v>17</v>
      </c>
      <c r="L6685">
        <v>20.04</v>
      </c>
    </row>
    <row r="6686" spans="1:12" x14ac:dyDescent="0.3">
      <c r="A6686" t="s">
        <v>7212</v>
      </c>
      <c r="B6686">
        <v>17</v>
      </c>
      <c r="C6686">
        <v>12</v>
      </c>
      <c r="D6686">
        <v>2016</v>
      </c>
      <c r="E6686" t="s">
        <v>1153</v>
      </c>
      <c r="F6686" t="s">
        <v>30</v>
      </c>
      <c r="G6686" t="s">
        <v>3175</v>
      </c>
      <c r="H6686" t="s">
        <v>14</v>
      </c>
      <c r="I6686" t="s">
        <v>61</v>
      </c>
      <c r="J6686" t="s">
        <v>2649</v>
      </c>
      <c r="K6686" t="s">
        <v>26</v>
      </c>
      <c r="L6686">
        <v>180.01599999999999</v>
      </c>
    </row>
    <row r="6687" spans="1:12" x14ac:dyDescent="0.3">
      <c r="A6687" t="s">
        <v>7212</v>
      </c>
      <c r="B6687">
        <v>17</v>
      </c>
      <c r="C6687">
        <v>12</v>
      </c>
      <c r="D6687">
        <v>2016</v>
      </c>
      <c r="E6687" t="s">
        <v>1153</v>
      </c>
      <c r="F6687" t="s">
        <v>30</v>
      </c>
      <c r="G6687" t="s">
        <v>3175</v>
      </c>
      <c r="H6687" t="s">
        <v>14</v>
      </c>
      <c r="I6687" t="s">
        <v>61</v>
      </c>
      <c r="J6687" t="s">
        <v>1990</v>
      </c>
      <c r="K6687" t="s">
        <v>17</v>
      </c>
      <c r="L6687">
        <v>41.552</v>
      </c>
    </row>
    <row r="6688" spans="1:12" x14ac:dyDescent="0.3">
      <c r="A6688" t="s">
        <v>7212</v>
      </c>
      <c r="B6688">
        <v>17</v>
      </c>
      <c r="C6688">
        <v>12</v>
      </c>
      <c r="D6688">
        <v>2016</v>
      </c>
      <c r="E6688" t="s">
        <v>1153</v>
      </c>
      <c r="F6688" t="s">
        <v>30</v>
      </c>
      <c r="G6688" t="s">
        <v>3175</v>
      </c>
      <c r="H6688" t="s">
        <v>14</v>
      </c>
      <c r="I6688" t="s">
        <v>61</v>
      </c>
      <c r="J6688" t="s">
        <v>2810</v>
      </c>
      <c r="K6688" t="s">
        <v>26</v>
      </c>
      <c r="L6688">
        <v>13.12</v>
      </c>
    </row>
    <row r="6689" spans="1:12" x14ac:dyDescent="0.3">
      <c r="A6689" t="s">
        <v>7213</v>
      </c>
      <c r="B6689">
        <v>14</v>
      </c>
      <c r="C6689">
        <v>5</v>
      </c>
      <c r="D6689">
        <v>2016</v>
      </c>
      <c r="E6689" t="s">
        <v>5741</v>
      </c>
      <c r="F6689" t="s">
        <v>30</v>
      </c>
      <c r="G6689" t="s">
        <v>4434</v>
      </c>
      <c r="H6689" t="s">
        <v>14</v>
      </c>
      <c r="I6689" t="s">
        <v>24</v>
      </c>
      <c r="J6689" t="s">
        <v>4283</v>
      </c>
      <c r="K6689" t="s">
        <v>26</v>
      </c>
      <c r="L6689">
        <v>1117.92</v>
      </c>
    </row>
    <row r="6690" spans="1:12" x14ac:dyDescent="0.3">
      <c r="A6690" t="s">
        <v>7214</v>
      </c>
      <c r="B6690">
        <v>10</v>
      </c>
      <c r="C6690">
        <v>3</v>
      </c>
      <c r="D6690">
        <v>2018</v>
      </c>
      <c r="E6690" t="s">
        <v>6130</v>
      </c>
      <c r="F6690" t="s">
        <v>12</v>
      </c>
      <c r="G6690" t="s">
        <v>4990</v>
      </c>
      <c r="H6690" t="s">
        <v>23</v>
      </c>
      <c r="I6690" t="s">
        <v>24</v>
      </c>
      <c r="J6690" t="s">
        <v>3443</v>
      </c>
      <c r="K6690" t="s">
        <v>41</v>
      </c>
      <c r="L6690">
        <v>111.96</v>
      </c>
    </row>
    <row r="6691" spans="1:12" x14ac:dyDescent="0.3">
      <c r="A6691" t="s">
        <v>7215</v>
      </c>
      <c r="B6691">
        <v>2</v>
      </c>
      <c r="C6691">
        <v>12</v>
      </c>
      <c r="D6691">
        <v>2018</v>
      </c>
      <c r="E6691" t="s">
        <v>228</v>
      </c>
      <c r="F6691" t="s">
        <v>30</v>
      </c>
      <c r="G6691" t="s">
        <v>3442</v>
      </c>
      <c r="H6691" t="s">
        <v>23</v>
      </c>
      <c r="I6691" t="s">
        <v>61</v>
      </c>
      <c r="J6691" t="s">
        <v>3981</v>
      </c>
      <c r="K6691" t="s">
        <v>26</v>
      </c>
      <c r="L6691">
        <v>12.16</v>
      </c>
    </row>
    <row r="6692" spans="1:12" x14ac:dyDescent="0.3">
      <c r="A6692" t="s">
        <v>7216</v>
      </c>
      <c r="B6692">
        <v>31</v>
      </c>
      <c r="C6692">
        <v>7</v>
      </c>
      <c r="D6692">
        <v>2018</v>
      </c>
      <c r="E6692" t="s">
        <v>2938</v>
      </c>
      <c r="F6692" t="s">
        <v>30</v>
      </c>
      <c r="G6692" t="s">
        <v>4270</v>
      </c>
      <c r="H6692" t="s">
        <v>23</v>
      </c>
      <c r="I6692" t="s">
        <v>61</v>
      </c>
      <c r="J6692" t="s">
        <v>692</v>
      </c>
      <c r="K6692" t="s">
        <v>26</v>
      </c>
      <c r="L6692">
        <v>17.52</v>
      </c>
    </row>
    <row r="6693" spans="1:12" x14ac:dyDescent="0.3">
      <c r="A6693" t="s">
        <v>7216</v>
      </c>
      <c r="B6693">
        <v>31</v>
      </c>
      <c r="C6693">
        <v>7</v>
      </c>
      <c r="D6693">
        <v>2018</v>
      </c>
      <c r="E6693" t="s">
        <v>2938</v>
      </c>
      <c r="F6693" t="s">
        <v>30</v>
      </c>
      <c r="G6693" t="s">
        <v>4270</v>
      </c>
      <c r="H6693" t="s">
        <v>23</v>
      </c>
      <c r="I6693" t="s">
        <v>61</v>
      </c>
      <c r="J6693" t="s">
        <v>1154</v>
      </c>
      <c r="K6693" t="s">
        <v>26</v>
      </c>
      <c r="L6693">
        <v>155.88</v>
      </c>
    </row>
    <row r="6694" spans="1:12" x14ac:dyDescent="0.3">
      <c r="A6694" t="s">
        <v>7217</v>
      </c>
      <c r="B6694">
        <v>11</v>
      </c>
      <c r="C6694">
        <v>8</v>
      </c>
      <c r="D6694">
        <v>2018</v>
      </c>
      <c r="E6694" t="s">
        <v>4645</v>
      </c>
      <c r="F6694" t="s">
        <v>12</v>
      </c>
      <c r="G6694" t="s">
        <v>4594</v>
      </c>
      <c r="H6694" t="s">
        <v>60</v>
      </c>
      <c r="I6694" t="s">
        <v>15</v>
      </c>
      <c r="J6694" t="s">
        <v>4109</v>
      </c>
      <c r="K6694" t="s">
        <v>26</v>
      </c>
      <c r="L6694">
        <v>477.51</v>
      </c>
    </row>
    <row r="6695" spans="1:12" x14ac:dyDescent="0.3">
      <c r="A6695" t="s">
        <v>7218</v>
      </c>
      <c r="B6695">
        <v>30</v>
      </c>
      <c r="C6695">
        <v>9</v>
      </c>
      <c r="D6695">
        <v>2018</v>
      </c>
      <c r="E6695" t="s">
        <v>1756</v>
      </c>
      <c r="F6695" t="s">
        <v>12</v>
      </c>
      <c r="G6695" t="s">
        <v>4965</v>
      </c>
      <c r="H6695" t="s">
        <v>14</v>
      </c>
      <c r="I6695" t="s">
        <v>90</v>
      </c>
      <c r="J6695" t="s">
        <v>4422</v>
      </c>
      <c r="K6695" t="s">
        <v>26</v>
      </c>
      <c r="L6695">
        <v>164.88</v>
      </c>
    </row>
    <row r="6696" spans="1:12" x14ac:dyDescent="0.3">
      <c r="A6696" t="s">
        <v>7219</v>
      </c>
      <c r="B6696">
        <v>26</v>
      </c>
      <c r="C6696">
        <v>8</v>
      </c>
      <c r="D6696">
        <v>2017</v>
      </c>
      <c r="E6696" t="s">
        <v>848</v>
      </c>
      <c r="F6696" t="s">
        <v>30</v>
      </c>
      <c r="G6696" t="s">
        <v>7111</v>
      </c>
      <c r="H6696" t="s">
        <v>60</v>
      </c>
      <c r="I6696" t="s">
        <v>61</v>
      </c>
      <c r="J6696" t="s">
        <v>3332</v>
      </c>
      <c r="K6696" t="s">
        <v>41</v>
      </c>
      <c r="L6696">
        <v>47.97</v>
      </c>
    </row>
    <row r="6697" spans="1:12" x14ac:dyDescent="0.3">
      <c r="A6697" t="s">
        <v>7220</v>
      </c>
      <c r="B6697">
        <v>2</v>
      </c>
      <c r="C6697">
        <v>12</v>
      </c>
      <c r="D6697">
        <v>2017</v>
      </c>
      <c r="E6697" t="s">
        <v>2476</v>
      </c>
      <c r="F6697" t="s">
        <v>30</v>
      </c>
      <c r="G6697" t="s">
        <v>2791</v>
      </c>
      <c r="H6697" t="s">
        <v>14</v>
      </c>
      <c r="I6697" t="s">
        <v>90</v>
      </c>
      <c r="J6697" t="s">
        <v>5407</v>
      </c>
      <c r="K6697" t="s">
        <v>26</v>
      </c>
      <c r="L6697">
        <v>415.17599999999999</v>
      </c>
    </row>
    <row r="6698" spans="1:12" x14ac:dyDescent="0.3">
      <c r="A6698" t="s">
        <v>7220</v>
      </c>
      <c r="B6698">
        <v>2</v>
      </c>
      <c r="C6698">
        <v>12</v>
      </c>
      <c r="D6698">
        <v>2017</v>
      </c>
      <c r="E6698" t="s">
        <v>2476</v>
      </c>
      <c r="F6698" t="s">
        <v>30</v>
      </c>
      <c r="G6698" t="s">
        <v>2791</v>
      </c>
      <c r="H6698" t="s">
        <v>14</v>
      </c>
      <c r="I6698" t="s">
        <v>90</v>
      </c>
      <c r="J6698" t="s">
        <v>2656</v>
      </c>
      <c r="K6698" t="s">
        <v>26</v>
      </c>
      <c r="L6698">
        <v>35.231999999999999</v>
      </c>
    </row>
    <row r="6699" spans="1:12" x14ac:dyDescent="0.3">
      <c r="A6699" t="s">
        <v>7220</v>
      </c>
      <c r="B6699">
        <v>2</v>
      </c>
      <c r="C6699">
        <v>12</v>
      </c>
      <c r="D6699">
        <v>2017</v>
      </c>
      <c r="E6699" t="s">
        <v>2476</v>
      </c>
      <c r="F6699" t="s">
        <v>30</v>
      </c>
      <c r="G6699" t="s">
        <v>2791</v>
      </c>
      <c r="H6699" t="s">
        <v>14</v>
      </c>
      <c r="I6699" t="s">
        <v>90</v>
      </c>
      <c r="J6699" t="s">
        <v>4422</v>
      </c>
      <c r="K6699" t="s">
        <v>26</v>
      </c>
      <c r="L6699">
        <v>54.96</v>
      </c>
    </row>
    <row r="6700" spans="1:12" x14ac:dyDescent="0.3">
      <c r="A6700" t="s">
        <v>7221</v>
      </c>
      <c r="B6700">
        <v>21</v>
      </c>
      <c r="C6700">
        <v>7</v>
      </c>
      <c r="D6700">
        <v>2018</v>
      </c>
      <c r="E6700" t="s">
        <v>1561</v>
      </c>
      <c r="F6700" t="s">
        <v>30</v>
      </c>
      <c r="G6700" t="s">
        <v>3305</v>
      </c>
      <c r="H6700" t="s">
        <v>14</v>
      </c>
      <c r="I6700" t="s">
        <v>24</v>
      </c>
      <c r="J6700" t="s">
        <v>7222</v>
      </c>
      <c r="K6700" t="s">
        <v>26</v>
      </c>
      <c r="L6700">
        <v>16.34</v>
      </c>
    </row>
    <row r="6701" spans="1:12" x14ac:dyDescent="0.3">
      <c r="A6701" t="s">
        <v>7221</v>
      </c>
      <c r="B6701">
        <v>21</v>
      </c>
      <c r="C6701">
        <v>7</v>
      </c>
      <c r="D6701">
        <v>2018</v>
      </c>
      <c r="E6701" t="s">
        <v>1561</v>
      </c>
      <c r="F6701" t="s">
        <v>30</v>
      </c>
      <c r="G6701" t="s">
        <v>3305</v>
      </c>
      <c r="H6701" t="s">
        <v>14</v>
      </c>
      <c r="I6701" t="s">
        <v>24</v>
      </c>
      <c r="J6701" t="s">
        <v>3527</v>
      </c>
      <c r="K6701" t="s">
        <v>17</v>
      </c>
      <c r="L6701">
        <v>225.29599999999999</v>
      </c>
    </row>
    <row r="6702" spans="1:12" x14ac:dyDescent="0.3">
      <c r="A6702" t="s">
        <v>7221</v>
      </c>
      <c r="B6702">
        <v>21</v>
      </c>
      <c r="C6702">
        <v>7</v>
      </c>
      <c r="D6702">
        <v>2018</v>
      </c>
      <c r="E6702" t="s">
        <v>1561</v>
      </c>
      <c r="F6702" t="s">
        <v>30</v>
      </c>
      <c r="G6702" t="s">
        <v>3305</v>
      </c>
      <c r="H6702" t="s">
        <v>14</v>
      </c>
      <c r="I6702" t="s">
        <v>24</v>
      </c>
      <c r="J6702" t="s">
        <v>855</v>
      </c>
      <c r="K6702" t="s">
        <v>26</v>
      </c>
      <c r="L6702">
        <v>50.351999999999997</v>
      </c>
    </row>
    <row r="6703" spans="1:12" x14ac:dyDescent="0.3">
      <c r="A6703" t="s">
        <v>7223</v>
      </c>
      <c r="B6703">
        <v>20</v>
      </c>
      <c r="C6703">
        <v>5</v>
      </c>
      <c r="D6703">
        <v>2016</v>
      </c>
      <c r="E6703" t="s">
        <v>7224</v>
      </c>
      <c r="F6703" t="s">
        <v>30</v>
      </c>
      <c r="G6703" t="s">
        <v>3151</v>
      </c>
      <c r="H6703" t="s">
        <v>14</v>
      </c>
      <c r="I6703" t="s">
        <v>15</v>
      </c>
      <c r="J6703" t="s">
        <v>3530</v>
      </c>
      <c r="K6703" t="s">
        <v>17</v>
      </c>
      <c r="L6703">
        <v>163.136</v>
      </c>
    </row>
    <row r="6704" spans="1:12" x14ac:dyDescent="0.3">
      <c r="A6704" t="s">
        <v>7223</v>
      </c>
      <c r="B6704">
        <v>20</v>
      </c>
      <c r="C6704">
        <v>5</v>
      </c>
      <c r="D6704">
        <v>2016</v>
      </c>
      <c r="E6704" t="s">
        <v>7224</v>
      </c>
      <c r="F6704" t="s">
        <v>30</v>
      </c>
      <c r="G6704" t="s">
        <v>3151</v>
      </c>
      <c r="H6704" t="s">
        <v>14</v>
      </c>
      <c r="I6704" t="s">
        <v>15</v>
      </c>
      <c r="J6704" t="s">
        <v>2587</v>
      </c>
      <c r="K6704" t="s">
        <v>26</v>
      </c>
      <c r="L6704">
        <v>6.4080000000000004</v>
      </c>
    </row>
    <row r="6705" spans="1:12" x14ac:dyDescent="0.3">
      <c r="A6705" t="s">
        <v>7225</v>
      </c>
      <c r="B6705">
        <v>23</v>
      </c>
      <c r="C6705">
        <v>6</v>
      </c>
      <c r="D6705">
        <v>2016</v>
      </c>
      <c r="E6705" t="s">
        <v>7226</v>
      </c>
      <c r="F6705" t="s">
        <v>30</v>
      </c>
      <c r="G6705" t="s">
        <v>2461</v>
      </c>
      <c r="H6705" t="s">
        <v>14</v>
      </c>
      <c r="I6705" t="s">
        <v>24</v>
      </c>
      <c r="J6705" t="s">
        <v>3801</v>
      </c>
      <c r="K6705" t="s">
        <v>41</v>
      </c>
      <c r="L6705">
        <v>217.584</v>
      </c>
    </row>
    <row r="6706" spans="1:12" x14ac:dyDescent="0.3">
      <c r="A6706" t="s">
        <v>7225</v>
      </c>
      <c r="B6706">
        <v>23</v>
      </c>
      <c r="C6706">
        <v>6</v>
      </c>
      <c r="D6706">
        <v>2016</v>
      </c>
      <c r="E6706" t="s">
        <v>7226</v>
      </c>
      <c r="F6706" t="s">
        <v>30</v>
      </c>
      <c r="G6706" t="s">
        <v>2461</v>
      </c>
      <c r="H6706" t="s">
        <v>14</v>
      </c>
      <c r="I6706" t="s">
        <v>24</v>
      </c>
      <c r="J6706" t="s">
        <v>2377</v>
      </c>
      <c r="K6706" t="s">
        <v>26</v>
      </c>
      <c r="L6706">
        <v>5.43</v>
      </c>
    </row>
    <row r="6707" spans="1:12" x14ac:dyDescent="0.3">
      <c r="A6707" t="s">
        <v>7225</v>
      </c>
      <c r="B6707">
        <v>23</v>
      </c>
      <c r="C6707">
        <v>6</v>
      </c>
      <c r="D6707">
        <v>2016</v>
      </c>
      <c r="E6707" t="s">
        <v>7226</v>
      </c>
      <c r="F6707" t="s">
        <v>30</v>
      </c>
      <c r="G6707" t="s">
        <v>2461</v>
      </c>
      <c r="H6707" t="s">
        <v>14</v>
      </c>
      <c r="I6707" t="s">
        <v>24</v>
      </c>
      <c r="J6707" t="s">
        <v>488</v>
      </c>
      <c r="K6707" t="s">
        <v>41</v>
      </c>
      <c r="L6707">
        <v>143.976</v>
      </c>
    </row>
    <row r="6708" spans="1:12" x14ac:dyDescent="0.3">
      <c r="A6708" t="s">
        <v>7227</v>
      </c>
      <c r="B6708">
        <v>10</v>
      </c>
      <c r="C6708">
        <v>9</v>
      </c>
      <c r="D6708">
        <v>2017</v>
      </c>
      <c r="E6708" t="s">
        <v>1894</v>
      </c>
      <c r="F6708" t="s">
        <v>30</v>
      </c>
      <c r="G6708" t="s">
        <v>1718</v>
      </c>
      <c r="H6708" t="s">
        <v>23</v>
      </c>
      <c r="I6708" t="s">
        <v>15</v>
      </c>
      <c r="J6708" t="s">
        <v>2686</v>
      </c>
      <c r="K6708" t="s">
        <v>41</v>
      </c>
      <c r="L6708">
        <v>519.67999999999995</v>
      </c>
    </row>
    <row r="6709" spans="1:12" x14ac:dyDescent="0.3">
      <c r="A6709" t="s">
        <v>7228</v>
      </c>
      <c r="B6709">
        <v>13</v>
      </c>
      <c r="C6709">
        <v>4</v>
      </c>
      <c r="D6709">
        <v>2015</v>
      </c>
      <c r="E6709" t="s">
        <v>5193</v>
      </c>
      <c r="F6709" t="s">
        <v>30</v>
      </c>
      <c r="G6709" t="s">
        <v>2597</v>
      </c>
      <c r="H6709" t="s">
        <v>60</v>
      </c>
      <c r="I6709" t="s">
        <v>90</v>
      </c>
      <c r="J6709" t="s">
        <v>7229</v>
      </c>
      <c r="K6709" t="s">
        <v>26</v>
      </c>
      <c r="L6709">
        <v>7.83</v>
      </c>
    </row>
    <row r="6710" spans="1:12" x14ac:dyDescent="0.3">
      <c r="A6710" t="s">
        <v>7230</v>
      </c>
      <c r="B6710">
        <v>14</v>
      </c>
      <c r="C6710">
        <v>11</v>
      </c>
      <c r="D6710">
        <v>2016</v>
      </c>
      <c r="E6710" t="s">
        <v>4161</v>
      </c>
      <c r="F6710" t="s">
        <v>30</v>
      </c>
      <c r="G6710" t="s">
        <v>315</v>
      </c>
      <c r="H6710" t="s">
        <v>14</v>
      </c>
      <c r="I6710" t="s">
        <v>24</v>
      </c>
      <c r="J6710" t="s">
        <v>485</v>
      </c>
      <c r="K6710" t="s">
        <v>17</v>
      </c>
      <c r="L6710">
        <v>883.84</v>
      </c>
    </row>
    <row r="6711" spans="1:12" x14ac:dyDescent="0.3">
      <c r="A6711" t="s">
        <v>7230</v>
      </c>
      <c r="B6711">
        <v>14</v>
      </c>
      <c r="C6711">
        <v>11</v>
      </c>
      <c r="D6711">
        <v>2016</v>
      </c>
      <c r="E6711" t="s">
        <v>4161</v>
      </c>
      <c r="F6711" t="s">
        <v>30</v>
      </c>
      <c r="G6711" t="s">
        <v>315</v>
      </c>
      <c r="H6711" t="s">
        <v>14</v>
      </c>
      <c r="I6711" t="s">
        <v>24</v>
      </c>
      <c r="J6711" t="s">
        <v>776</v>
      </c>
      <c r="K6711" t="s">
        <v>17</v>
      </c>
      <c r="L6711">
        <v>230.352</v>
      </c>
    </row>
    <row r="6712" spans="1:12" x14ac:dyDescent="0.3">
      <c r="A6712" t="s">
        <v>7231</v>
      </c>
      <c r="B6712">
        <v>9</v>
      </c>
      <c r="C6712">
        <v>12</v>
      </c>
      <c r="D6712">
        <v>2017</v>
      </c>
      <c r="E6712" t="s">
        <v>2713</v>
      </c>
      <c r="F6712" t="s">
        <v>119</v>
      </c>
      <c r="G6712" t="s">
        <v>443</v>
      </c>
      <c r="H6712" t="s">
        <v>23</v>
      </c>
      <c r="I6712" t="s">
        <v>24</v>
      </c>
      <c r="J6712" t="s">
        <v>3546</v>
      </c>
      <c r="K6712" t="s">
        <v>26</v>
      </c>
      <c r="L6712">
        <v>273.92</v>
      </c>
    </row>
    <row r="6713" spans="1:12" x14ac:dyDescent="0.3">
      <c r="A6713" t="s">
        <v>7232</v>
      </c>
      <c r="B6713">
        <v>18</v>
      </c>
      <c r="C6713">
        <v>8</v>
      </c>
      <c r="D6713">
        <v>2018</v>
      </c>
      <c r="E6713" t="s">
        <v>1074</v>
      </c>
      <c r="F6713" t="s">
        <v>12</v>
      </c>
      <c r="G6713" t="s">
        <v>1887</v>
      </c>
      <c r="H6713" t="s">
        <v>14</v>
      </c>
      <c r="I6713" t="s">
        <v>90</v>
      </c>
      <c r="J6713" t="s">
        <v>3082</v>
      </c>
      <c r="K6713" t="s">
        <v>26</v>
      </c>
      <c r="L6713">
        <v>9.9120000000000008</v>
      </c>
    </row>
    <row r="6714" spans="1:12" x14ac:dyDescent="0.3">
      <c r="A6714" t="s">
        <v>7233</v>
      </c>
      <c r="B6714">
        <v>14</v>
      </c>
      <c r="C6714">
        <v>12</v>
      </c>
      <c r="D6714">
        <v>2018</v>
      </c>
      <c r="E6714" t="s">
        <v>590</v>
      </c>
      <c r="F6714" t="s">
        <v>930</v>
      </c>
      <c r="G6714" t="s">
        <v>454</v>
      </c>
      <c r="H6714" t="s">
        <v>14</v>
      </c>
      <c r="I6714" t="s">
        <v>61</v>
      </c>
      <c r="J6714" t="s">
        <v>4128</v>
      </c>
      <c r="K6714" t="s">
        <v>17</v>
      </c>
      <c r="L6714">
        <v>266.35199999999998</v>
      </c>
    </row>
    <row r="6715" spans="1:12" x14ac:dyDescent="0.3">
      <c r="A6715" t="s">
        <v>7233</v>
      </c>
      <c r="B6715">
        <v>14</v>
      </c>
      <c r="C6715">
        <v>12</v>
      </c>
      <c r="D6715">
        <v>2018</v>
      </c>
      <c r="E6715" t="s">
        <v>590</v>
      </c>
      <c r="F6715" t="s">
        <v>930</v>
      </c>
      <c r="G6715" t="s">
        <v>454</v>
      </c>
      <c r="H6715" t="s">
        <v>14</v>
      </c>
      <c r="I6715" t="s">
        <v>61</v>
      </c>
      <c r="J6715" t="s">
        <v>775</v>
      </c>
      <c r="K6715" t="s">
        <v>17</v>
      </c>
      <c r="L6715">
        <v>56.328000000000003</v>
      </c>
    </row>
    <row r="6716" spans="1:12" x14ac:dyDescent="0.3">
      <c r="A6716" t="s">
        <v>7233</v>
      </c>
      <c r="B6716">
        <v>14</v>
      </c>
      <c r="C6716">
        <v>12</v>
      </c>
      <c r="D6716">
        <v>2018</v>
      </c>
      <c r="E6716" t="s">
        <v>590</v>
      </c>
      <c r="F6716" t="s">
        <v>930</v>
      </c>
      <c r="G6716" t="s">
        <v>454</v>
      </c>
      <c r="H6716" t="s">
        <v>14</v>
      </c>
      <c r="I6716" t="s">
        <v>61</v>
      </c>
      <c r="J6716" t="s">
        <v>2852</v>
      </c>
      <c r="K6716" t="s">
        <v>41</v>
      </c>
      <c r="L6716">
        <v>39.264000000000003</v>
      </c>
    </row>
    <row r="6717" spans="1:12" x14ac:dyDescent="0.3">
      <c r="A6717" t="s">
        <v>7233</v>
      </c>
      <c r="B6717">
        <v>14</v>
      </c>
      <c r="C6717">
        <v>12</v>
      </c>
      <c r="D6717">
        <v>2018</v>
      </c>
      <c r="E6717" t="s">
        <v>590</v>
      </c>
      <c r="F6717" t="s">
        <v>930</v>
      </c>
      <c r="G6717" t="s">
        <v>454</v>
      </c>
      <c r="H6717" t="s">
        <v>14</v>
      </c>
      <c r="I6717" t="s">
        <v>61</v>
      </c>
      <c r="J6717" t="s">
        <v>5290</v>
      </c>
      <c r="K6717" t="s">
        <v>26</v>
      </c>
      <c r="L6717">
        <v>95.231999999999999</v>
      </c>
    </row>
    <row r="6718" spans="1:12" x14ac:dyDescent="0.3">
      <c r="A6718" t="s">
        <v>7234</v>
      </c>
      <c r="B6718">
        <v>8</v>
      </c>
      <c r="C6718">
        <v>4</v>
      </c>
      <c r="D6718">
        <v>2017</v>
      </c>
      <c r="E6718" t="s">
        <v>1090</v>
      </c>
      <c r="F6718" t="s">
        <v>30</v>
      </c>
      <c r="G6718" t="s">
        <v>1701</v>
      </c>
      <c r="H6718" t="s">
        <v>60</v>
      </c>
      <c r="I6718" t="s">
        <v>15</v>
      </c>
      <c r="J6718" t="s">
        <v>1913</v>
      </c>
      <c r="K6718" t="s">
        <v>26</v>
      </c>
      <c r="L6718">
        <v>30</v>
      </c>
    </row>
    <row r="6719" spans="1:12" x14ac:dyDescent="0.3">
      <c r="A6719" t="s">
        <v>7234</v>
      </c>
      <c r="B6719">
        <v>8</v>
      </c>
      <c r="C6719">
        <v>4</v>
      </c>
      <c r="D6719">
        <v>2017</v>
      </c>
      <c r="E6719" t="s">
        <v>1090</v>
      </c>
      <c r="F6719" t="s">
        <v>30</v>
      </c>
      <c r="G6719" t="s">
        <v>1701</v>
      </c>
      <c r="H6719" t="s">
        <v>60</v>
      </c>
      <c r="I6719" t="s">
        <v>15</v>
      </c>
      <c r="J6719" t="s">
        <v>1562</v>
      </c>
      <c r="K6719" t="s">
        <v>26</v>
      </c>
      <c r="L6719">
        <v>25.92</v>
      </c>
    </row>
    <row r="6720" spans="1:12" x14ac:dyDescent="0.3">
      <c r="A6720" t="s">
        <v>7234</v>
      </c>
      <c r="B6720">
        <v>8</v>
      </c>
      <c r="C6720">
        <v>4</v>
      </c>
      <c r="D6720">
        <v>2017</v>
      </c>
      <c r="E6720" t="s">
        <v>1090</v>
      </c>
      <c r="F6720" t="s">
        <v>30</v>
      </c>
      <c r="G6720" t="s">
        <v>1701</v>
      </c>
      <c r="H6720" t="s">
        <v>60</v>
      </c>
      <c r="I6720" t="s">
        <v>15</v>
      </c>
      <c r="J6720" t="s">
        <v>2613</v>
      </c>
      <c r="K6720" t="s">
        <v>17</v>
      </c>
      <c r="L6720">
        <v>159.91999999999999</v>
      </c>
    </row>
    <row r="6721" spans="1:12" x14ac:dyDescent="0.3">
      <c r="A6721" t="s">
        <v>7235</v>
      </c>
      <c r="B6721">
        <v>16</v>
      </c>
      <c r="C6721">
        <v>12</v>
      </c>
      <c r="D6721">
        <v>2017</v>
      </c>
      <c r="E6721" t="s">
        <v>1708</v>
      </c>
      <c r="F6721" t="s">
        <v>119</v>
      </c>
      <c r="G6721" t="s">
        <v>89</v>
      </c>
      <c r="H6721" t="s">
        <v>14</v>
      </c>
      <c r="I6721" t="s">
        <v>15</v>
      </c>
      <c r="J6721" t="s">
        <v>2751</v>
      </c>
      <c r="K6721" t="s">
        <v>26</v>
      </c>
      <c r="L6721">
        <v>34.944000000000003</v>
      </c>
    </row>
    <row r="6722" spans="1:12" x14ac:dyDescent="0.3">
      <c r="A6722" t="s">
        <v>7236</v>
      </c>
      <c r="B6722">
        <v>19</v>
      </c>
      <c r="C6722">
        <v>9</v>
      </c>
      <c r="D6722">
        <v>2018</v>
      </c>
      <c r="E6722" t="s">
        <v>1529</v>
      </c>
      <c r="F6722" t="s">
        <v>30</v>
      </c>
      <c r="G6722" t="s">
        <v>1960</v>
      </c>
      <c r="H6722" t="s">
        <v>23</v>
      </c>
      <c r="I6722" t="s">
        <v>24</v>
      </c>
      <c r="J6722" t="s">
        <v>1825</v>
      </c>
      <c r="K6722" t="s">
        <v>41</v>
      </c>
      <c r="L6722">
        <v>149.94999999999999</v>
      </c>
    </row>
    <row r="6723" spans="1:12" x14ac:dyDescent="0.3">
      <c r="A6723" t="s">
        <v>7236</v>
      </c>
      <c r="B6723">
        <v>19</v>
      </c>
      <c r="C6723">
        <v>9</v>
      </c>
      <c r="D6723">
        <v>2018</v>
      </c>
      <c r="E6723" t="s">
        <v>1529</v>
      </c>
      <c r="F6723" t="s">
        <v>30</v>
      </c>
      <c r="G6723" t="s">
        <v>1960</v>
      </c>
      <c r="H6723" t="s">
        <v>23</v>
      </c>
      <c r="I6723" t="s">
        <v>24</v>
      </c>
      <c r="J6723" t="s">
        <v>6638</v>
      </c>
      <c r="K6723" t="s">
        <v>26</v>
      </c>
      <c r="L6723">
        <v>23.32</v>
      </c>
    </row>
    <row r="6724" spans="1:12" x14ac:dyDescent="0.3">
      <c r="A6724" t="s">
        <v>7236</v>
      </c>
      <c r="B6724">
        <v>19</v>
      </c>
      <c r="C6724">
        <v>9</v>
      </c>
      <c r="D6724">
        <v>2018</v>
      </c>
      <c r="E6724" t="s">
        <v>1529</v>
      </c>
      <c r="F6724" t="s">
        <v>30</v>
      </c>
      <c r="G6724" t="s">
        <v>1960</v>
      </c>
      <c r="H6724" t="s">
        <v>23</v>
      </c>
      <c r="I6724" t="s">
        <v>24</v>
      </c>
      <c r="J6724" t="s">
        <v>3893</v>
      </c>
      <c r="K6724" t="s">
        <v>26</v>
      </c>
      <c r="L6724">
        <v>16.739999999999998</v>
      </c>
    </row>
    <row r="6725" spans="1:12" x14ac:dyDescent="0.3">
      <c r="A6725" t="s">
        <v>7237</v>
      </c>
      <c r="B6725">
        <v>4</v>
      </c>
      <c r="C6725">
        <v>9</v>
      </c>
      <c r="D6725">
        <v>2018</v>
      </c>
      <c r="E6725" t="s">
        <v>2130</v>
      </c>
      <c r="F6725" t="s">
        <v>12</v>
      </c>
      <c r="G6725" t="s">
        <v>5329</v>
      </c>
      <c r="H6725" t="s">
        <v>14</v>
      </c>
      <c r="I6725" t="s">
        <v>90</v>
      </c>
      <c r="J6725" t="s">
        <v>3343</v>
      </c>
      <c r="K6725" t="s">
        <v>26</v>
      </c>
      <c r="L6725">
        <v>14.82</v>
      </c>
    </row>
    <row r="6726" spans="1:12" x14ac:dyDescent="0.3">
      <c r="A6726" t="s">
        <v>7238</v>
      </c>
      <c r="B6726">
        <v>12</v>
      </c>
      <c r="C6726">
        <v>9</v>
      </c>
      <c r="D6726">
        <v>2017</v>
      </c>
      <c r="E6726" t="s">
        <v>5975</v>
      </c>
      <c r="F6726" t="s">
        <v>30</v>
      </c>
      <c r="G6726" t="s">
        <v>1418</v>
      </c>
      <c r="H6726" t="s">
        <v>14</v>
      </c>
      <c r="I6726" t="s">
        <v>24</v>
      </c>
      <c r="J6726" t="s">
        <v>621</v>
      </c>
      <c r="K6726" t="s">
        <v>26</v>
      </c>
      <c r="L6726">
        <v>10.47</v>
      </c>
    </row>
    <row r="6727" spans="1:12" x14ac:dyDescent="0.3">
      <c r="A6727" t="s">
        <v>7238</v>
      </c>
      <c r="B6727">
        <v>12</v>
      </c>
      <c r="C6727">
        <v>9</v>
      </c>
      <c r="D6727">
        <v>2017</v>
      </c>
      <c r="E6727" t="s">
        <v>5975</v>
      </c>
      <c r="F6727" t="s">
        <v>30</v>
      </c>
      <c r="G6727" t="s">
        <v>1418</v>
      </c>
      <c r="H6727" t="s">
        <v>14</v>
      </c>
      <c r="I6727" t="s">
        <v>24</v>
      </c>
      <c r="J6727" t="s">
        <v>5737</v>
      </c>
      <c r="K6727" t="s">
        <v>26</v>
      </c>
      <c r="L6727">
        <v>11.07</v>
      </c>
    </row>
    <row r="6728" spans="1:12" x14ac:dyDescent="0.3">
      <c r="A6728" t="s">
        <v>7238</v>
      </c>
      <c r="B6728">
        <v>12</v>
      </c>
      <c r="C6728">
        <v>9</v>
      </c>
      <c r="D6728">
        <v>2017</v>
      </c>
      <c r="E6728" t="s">
        <v>5975</v>
      </c>
      <c r="F6728" t="s">
        <v>30</v>
      </c>
      <c r="G6728" t="s">
        <v>1418</v>
      </c>
      <c r="H6728" t="s">
        <v>14</v>
      </c>
      <c r="I6728" t="s">
        <v>24</v>
      </c>
      <c r="J6728" t="s">
        <v>1809</v>
      </c>
      <c r="K6728" t="s">
        <v>26</v>
      </c>
      <c r="L6728">
        <v>20.704000000000001</v>
      </c>
    </row>
    <row r="6729" spans="1:12" x14ac:dyDescent="0.3">
      <c r="A6729" t="s">
        <v>7239</v>
      </c>
      <c r="B6729">
        <v>10</v>
      </c>
      <c r="C6729">
        <v>8</v>
      </c>
      <c r="D6729">
        <v>2018</v>
      </c>
      <c r="E6729" t="s">
        <v>3922</v>
      </c>
      <c r="F6729" t="s">
        <v>12</v>
      </c>
      <c r="G6729" t="s">
        <v>1718</v>
      </c>
      <c r="H6729" t="s">
        <v>23</v>
      </c>
      <c r="I6729" t="s">
        <v>61</v>
      </c>
      <c r="J6729" t="s">
        <v>6438</v>
      </c>
      <c r="K6729" t="s">
        <v>26</v>
      </c>
      <c r="L6729">
        <v>177.2</v>
      </c>
    </row>
    <row r="6730" spans="1:12" x14ac:dyDescent="0.3">
      <c r="A6730" t="s">
        <v>7240</v>
      </c>
      <c r="B6730">
        <v>4</v>
      </c>
      <c r="C6730">
        <v>11</v>
      </c>
      <c r="D6730">
        <v>2017</v>
      </c>
      <c r="E6730" t="s">
        <v>1941</v>
      </c>
      <c r="F6730" t="s">
        <v>30</v>
      </c>
      <c r="G6730" t="s">
        <v>5304</v>
      </c>
      <c r="H6730" t="s">
        <v>23</v>
      </c>
      <c r="I6730" t="s">
        <v>15</v>
      </c>
      <c r="J6730" t="s">
        <v>3594</v>
      </c>
      <c r="K6730" t="s">
        <v>17</v>
      </c>
      <c r="L6730">
        <v>50.496000000000002</v>
      </c>
    </row>
    <row r="6731" spans="1:12" x14ac:dyDescent="0.3">
      <c r="A6731" t="s">
        <v>7241</v>
      </c>
      <c r="B6731">
        <v>18</v>
      </c>
      <c r="C6731">
        <v>6</v>
      </c>
      <c r="D6731">
        <v>2016</v>
      </c>
      <c r="E6731" t="s">
        <v>2299</v>
      </c>
      <c r="F6731" t="s">
        <v>119</v>
      </c>
      <c r="G6731" t="s">
        <v>1807</v>
      </c>
      <c r="H6731" t="s">
        <v>23</v>
      </c>
      <c r="I6731" t="s">
        <v>15</v>
      </c>
      <c r="J6731" t="s">
        <v>3988</v>
      </c>
      <c r="K6731" t="s">
        <v>26</v>
      </c>
      <c r="L6731">
        <v>6.1289999999999996</v>
      </c>
    </row>
    <row r="6732" spans="1:12" x14ac:dyDescent="0.3">
      <c r="A6732" t="s">
        <v>7241</v>
      </c>
      <c r="B6732">
        <v>18</v>
      </c>
      <c r="C6732">
        <v>6</v>
      </c>
      <c r="D6732">
        <v>2016</v>
      </c>
      <c r="E6732" t="s">
        <v>2299</v>
      </c>
      <c r="F6732" t="s">
        <v>119</v>
      </c>
      <c r="G6732" t="s">
        <v>1807</v>
      </c>
      <c r="H6732" t="s">
        <v>23</v>
      </c>
      <c r="I6732" t="s">
        <v>15</v>
      </c>
      <c r="J6732" t="s">
        <v>673</v>
      </c>
      <c r="K6732" t="s">
        <v>17</v>
      </c>
      <c r="L6732">
        <v>643.13599999999997</v>
      </c>
    </row>
    <row r="6733" spans="1:12" x14ac:dyDescent="0.3">
      <c r="A6733" t="s">
        <v>7241</v>
      </c>
      <c r="B6733">
        <v>18</v>
      </c>
      <c r="C6733">
        <v>6</v>
      </c>
      <c r="D6733">
        <v>2016</v>
      </c>
      <c r="E6733" t="s">
        <v>2299</v>
      </c>
      <c r="F6733" t="s">
        <v>119</v>
      </c>
      <c r="G6733" t="s">
        <v>1807</v>
      </c>
      <c r="H6733" t="s">
        <v>23</v>
      </c>
      <c r="I6733" t="s">
        <v>15</v>
      </c>
      <c r="J6733" t="s">
        <v>823</v>
      </c>
      <c r="K6733" t="s">
        <v>26</v>
      </c>
      <c r="L6733">
        <v>20.736000000000001</v>
      </c>
    </row>
    <row r="6734" spans="1:12" x14ac:dyDescent="0.3">
      <c r="A6734" t="s">
        <v>7242</v>
      </c>
      <c r="B6734">
        <v>4</v>
      </c>
      <c r="C6734">
        <v>7</v>
      </c>
      <c r="D6734">
        <v>2015</v>
      </c>
      <c r="E6734" t="s">
        <v>5814</v>
      </c>
      <c r="F6734" t="s">
        <v>119</v>
      </c>
      <c r="G6734" t="s">
        <v>5402</v>
      </c>
      <c r="H6734" t="s">
        <v>23</v>
      </c>
      <c r="I6734" t="s">
        <v>24</v>
      </c>
      <c r="J6734" t="s">
        <v>4850</v>
      </c>
      <c r="K6734" t="s">
        <v>26</v>
      </c>
      <c r="L6734">
        <v>177.536</v>
      </c>
    </row>
    <row r="6735" spans="1:12" x14ac:dyDescent="0.3">
      <c r="A6735" t="s">
        <v>7242</v>
      </c>
      <c r="B6735">
        <v>4</v>
      </c>
      <c r="C6735">
        <v>7</v>
      </c>
      <c r="D6735">
        <v>2015</v>
      </c>
      <c r="E6735" t="s">
        <v>5814</v>
      </c>
      <c r="F6735" t="s">
        <v>119</v>
      </c>
      <c r="G6735" t="s">
        <v>5402</v>
      </c>
      <c r="H6735" t="s">
        <v>23</v>
      </c>
      <c r="I6735" t="s">
        <v>24</v>
      </c>
      <c r="J6735" t="s">
        <v>3924</v>
      </c>
      <c r="K6735" t="s">
        <v>26</v>
      </c>
      <c r="L6735">
        <v>32.432000000000002</v>
      </c>
    </row>
    <row r="6736" spans="1:12" x14ac:dyDescent="0.3">
      <c r="A6736" t="s">
        <v>7243</v>
      </c>
      <c r="B6736">
        <v>20</v>
      </c>
      <c r="C6736">
        <v>12</v>
      </c>
      <c r="D6736">
        <v>2016</v>
      </c>
      <c r="E6736" t="s">
        <v>3363</v>
      </c>
      <c r="F6736" t="s">
        <v>30</v>
      </c>
      <c r="G6736" t="s">
        <v>6900</v>
      </c>
      <c r="H6736" t="s">
        <v>60</v>
      </c>
      <c r="I6736" t="s">
        <v>15</v>
      </c>
      <c r="J6736" t="s">
        <v>1946</v>
      </c>
      <c r="K6736" t="s">
        <v>26</v>
      </c>
      <c r="L6736">
        <v>11.696</v>
      </c>
    </row>
    <row r="6737" spans="1:12" x14ac:dyDescent="0.3">
      <c r="A6737" t="s">
        <v>7244</v>
      </c>
      <c r="B6737">
        <v>10</v>
      </c>
      <c r="C6737">
        <v>4</v>
      </c>
      <c r="D6737">
        <v>2017</v>
      </c>
      <c r="E6737" t="s">
        <v>1366</v>
      </c>
      <c r="F6737" t="s">
        <v>30</v>
      </c>
      <c r="G6737" t="s">
        <v>3479</v>
      </c>
      <c r="H6737" t="s">
        <v>14</v>
      </c>
      <c r="I6737" t="s">
        <v>24</v>
      </c>
      <c r="J6737" t="s">
        <v>2914</v>
      </c>
      <c r="K6737" t="s">
        <v>26</v>
      </c>
      <c r="L6737">
        <v>113.76</v>
      </c>
    </row>
    <row r="6738" spans="1:12" x14ac:dyDescent="0.3">
      <c r="A6738" t="s">
        <v>7244</v>
      </c>
      <c r="B6738">
        <v>10</v>
      </c>
      <c r="C6738">
        <v>4</v>
      </c>
      <c r="D6738">
        <v>2017</v>
      </c>
      <c r="E6738" t="s">
        <v>1366</v>
      </c>
      <c r="F6738" t="s">
        <v>30</v>
      </c>
      <c r="G6738" t="s">
        <v>3479</v>
      </c>
      <c r="H6738" t="s">
        <v>14</v>
      </c>
      <c r="I6738" t="s">
        <v>24</v>
      </c>
      <c r="J6738" t="s">
        <v>5843</v>
      </c>
      <c r="K6738" t="s">
        <v>26</v>
      </c>
      <c r="L6738">
        <v>579.51</v>
      </c>
    </row>
    <row r="6739" spans="1:12" x14ac:dyDescent="0.3">
      <c r="A6739" t="s">
        <v>7244</v>
      </c>
      <c r="B6739">
        <v>10</v>
      </c>
      <c r="C6739">
        <v>4</v>
      </c>
      <c r="D6739">
        <v>2017</v>
      </c>
      <c r="E6739" t="s">
        <v>1366</v>
      </c>
      <c r="F6739" t="s">
        <v>30</v>
      </c>
      <c r="G6739" t="s">
        <v>3479</v>
      </c>
      <c r="H6739" t="s">
        <v>14</v>
      </c>
      <c r="I6739" t="s">
        <v>24</v>
      </c>
      <c r="J6739" t="s">
        <v>6745</v>
      </c>
      <c r="K6739" t="s">
        <v>26</v>
      </c>
      <c r="L6739">
        <v>150.66</v>
      </c>
    </row>
    <row r="6740" spans="1:12" x14ac:dyDescent="0.3">
      <c r="A6740" t="s">
        <v>7244</v>
      </c>
      <c r="B6740">
        <v>10</v>
      </c>
      <c r="C6740">
        <v>4</v>
      </c>
      <c r="D6740">
        <v>2017</v>
      </c>
      <c r="E6740" t="s">
        <v>1366</v>
      </c>
      <c r="F6740" t="s">
        <v>30</v>
      </c>
      <c r="G6740" t="s">
        <v>3479</v>
      </c>
      <c r="H6740" t="s">
        <v>14</v>
      </c>
      <c r="I6740" t="s">
        <v>24</v>
      </c>
      <c r="J6740" t="s">
        <v>1393</v>
      </c>
      <c r="K6740" t="s">
        <v>26</v>
      </c>
      <c r="L6740">
        <v>48.031999999999996</v>
      </c>
    </row>
    <row r="6741" spans="1:12" x14ac:dyDescent="0.3">
      <c r="A6741" t="s">
        <v>7245</v>
      </c>
      <c r="B6741">
        <v>26</v>
      </c>
      <c r="C6741">
        <v>5</v>
      </c>
      <c r="D6741">
        <v>2015</v>
      </c>
      <c r="E6741" t="s">
        <v>7246</v>
      </c>
      <c r="F6741" t="s">
        <v>30</v>
      </c>
      <c r="G6741" t="s">
        <v>3286</v>
      </c>
      <c r="H6741" t="s">
        <v>14</v>
      </c>
      <c r="I6741" t="s">
        <v>61</v>
      </c>
      <c r="J6741" t="s">
        <v>4253</v>
      </c>
      <c r="K6741" t="s">
        <v>26</v>
      </c>
      <c r="L6741">
        <v>102.624</v>
      </c>
    </row>
    <row r="6742" spans="1:12" x14ac:dyDescent="0.3">
      <c r="A6742" t="s">
        <v>7245</v>
      </c>
      <c r="B6742">
        <v>26</v>
      </c>
      <c r="C6742">
        <v>5</v>
      </c>
      <c r="D6742">
        <v>2015</v>
      </c>
      <c r="E6742" t="s">
        <v>7246</v>
      </c>
      <c r="F6742" t="s">
        <v>30</v>
      </c>
      <c r="G6742" t="s">
        <v>3286</v>
      </c>
      <c r="H6742" t="s">
        <v>14</v>
      </c>
      <c r="I6742" t="s">
        <v>61</v>
      </c>
      <c r="J6742" t="s">
        <v>3652</v>
      </c>
      <c r="K6742" t="s">
        <v>17</v>
      </c>
      <c r="L6742">
        <v>359.77199999999999</v>
      </c>
    </row>
    <row r="6743" spans="1:12" x14ac:dyDescent="0.3">
      <c r="A6743" t="s">
        <v>7245</v>
      </c>
      <c r="B6743">
        <v>26</v>
      </c>
      <c r="C6743">
        <v>5</v>
      </c>
      <c r="D6743">
        <v>2015</v>
      </c>
      <c r="E6743" t="s">
        <v>7246</v>
      </c>
      <c r="F6743" t="s">
        <v>30</v>
      </c>
      <c r="G6743" t="s">
        <v>3286</v>
      </c>
      <c r="H6743" t="s">
        <v>14</v>
      </c>
      <c r="I6743" t="s">
        <v>61</v>
      </c>
      <c r="J6743" t="s">
        <v>2361</v>
      </c>
      <c r="K6743" t="s">
        <v>26</v>
      </c>
      <c r="L6743">
        <v>13.391999999999999</v>
      </c>
    </row>
    <row r="6744" spans="1:12" x14ac:dyDescent="0.3">
      <c r="A6744" t="s">
        <v>7247</v>
      </c>
      <c r="B6744">
        <v>6</v>
      </c>
      <c r="C6744">
        <v>7</v>
      </c>
      <c r="D6744">
        <v>2018</v>
      </c>
      <c r="E6744" t="s">
        <v>2845</v>
      </c>
      <c r="F6744" t="s">
        <v>30</v>
      </c>
      <c r="G6744" t="s">
        <v>850</v>
      </c>
      <c r="H6744" t="s">
        <v>14</v>
      </c>
      <c r="I6744" t="s">
        <v>24</v>
      </c>
      <c r="J6744" t="s">
        <v>199</v>
      </c>
      <c r="K6744" t="s">
        <v>17</v>
      </c>
      <c r="L6744">
        <v>122.136</v>
      </c>
    </row>
    <row r="6745" spans="1:12" x14ac:dyDescent="0.3">
      <c r="A6745" t="s">
        <v>7248</v>
      </c>
      <c r="B6745">
        <v>16</v>
      </c>
      <c r="C6745">
        <v>2</v>
      </c>
      <c r="D6745">
        <v>2016</v>
      </c>
      <c r="E6745" t="s">
        <v>4413</v>
      </c>
      <c r="F6745" t="s">
        <v>30</v>
      </c>
      <c r="G6745" t="s">
        <v>825</v>
      </c>
      <c r="H6745" t="s">
        <v>23</v>
      </c>
      <c r="I6745" t="s">
        <v>90</v>
      </c>
      <c r="J6745" t="s">
        <v>465</v>
      </c>
      <c r="K6745" t="s">
        <v>26</v>
      </c>
      <c r="L6745">
        <v>35.880000000000003</v>
      </c>
    </row>
    <row r="6746" spans="1:12" x14ac:dyDescent="0.3">
      <c r="A6746" t="s">
        <v>7249</v>
      </c>
      <c r="B6746">
        <v>16</v>
      </c>
      <c r="C6746">
        <v>6</v>
      </c>
      <c r="D6746">
        <v>2018</v>
      </c>
      <c r="E6746" t="s">
        <v>4408</v>
      </c>
      <c r="F6746" t="s">
        <v>12</v>
      </c>
      <c r="G6746" t="s">
        <v>2461</v>
      </c>
      <c r="H6746" t="s">
        <v>14</v>
      </c>
      <c r="I6746" t="s">
        <v>90</v>
      </c>
      <c r="J6746" t="s">
        <v>1688</v>
      </c>
      <c r="K6746" t="s">
        <v>41</v>
      </c>
      <c r="L6746">
        <v>479.952</v>
      </c>
    </row>
    <row r="6747" spans="1:12" x14ac:dyDescent="0.3">
      <c r="A6747" t="s">
        <v>7249</v>
      </c>
      <c r="B6747">
        <v>16</v>
      </c>
      <c r="C6747">
        <v>6</v>
      </c>
      <c r="D6747">
        <v>2018</v>
      </c>
      <c r="E6747" t="s">
        <v>4408</v>
      </c>
      <c r="F6747" t="s">
        <v>12</v>
      </c>
      <c r="G6747" t="s">
        <v>2461</v>
      </c>
      <c r="H6747" t="s">
        <v>14</v>
      </c>
      <c r="I6747" t="s">
        <v>90</v>
      </c>
      <c r="J6747" t="s">
        <v>738</v>
      </c>
      <c r="K6747" t="s">
        <v>26</v>
      </c>
      <c r="L6747">
        <v>23.92</v>
      </c>
    </row>
    <row r="6748" spans="1:12" x14ac:dyDescent="0.3">
      <c r="A6748" t="s">
        <v>7250</v>
      </c>
      <c r="B6748">
        <v>13</v>
      </c>
      <c r="C6748">
        <v>11</v>
      </c>
      <c r="D6748">
        <v>2018</v>
      </c>
      <c r="E6748" t="s">
        <v>255</v>
      </c>
      <c r="F6748" t="s">
        <v>119</v>
      </c>
      <c r="G6748" t="s">
        <v>230</v>
      </c>
      <c r="H6748" t="s">
        <v>23</v>
      </c>
      <c r="I6748" t="s">
        <v>90</v>
      </c>
      <c r="J6748" t="s">
        <v>4641</v>
      </c>
      <c r="K6748" t="s">
        <v>41</v>
      </c>
      <c r="L6748">
        <v>629.95000000000005</v>
      </c>
    </row>
    <row r="6749" spans="1:12" x14ac:dyDescent="0.3">
      <c r="A6749" t="s">
        <v>7251</v>
      </c>
      <c r="B6749">
        <v>11</v>
      </c>
      <c r="C6749">
        <v>12</v>
      </c>
      <c r="D6749">
        <v>2018</v>
      </c>
      <c r="E6749" t="s">
        <v>989</v>
      </c>
      <c r="F6749" t="s">
        <v>30</v>
      </c>
      <c r="G6749" t="s">
        <v>1326</v>
      </c>
      <c r="H6749" t="s">
        <v>14</v>
      </c>
      <c r="I6749" t="s">
        <v>90</v>
      </c>
      <c r="J6749" t="s">
        <v>1246</v>
      </c>
      <c r="K6749" t="s">
        <v>26</v>
      </c>
      <c r="L6749">
        <v>14.952</v>
      </c>
    </row>
    <row r="6750" spans="1:12" x14ac:dyDescent="0.3">
      <c r="A6750" t="s">
        <v>7251</v>
      </c>
      <c r="B6750">
        <v>11</v>
      </c>
      <c r="C6750">
        <v>12</v>
      </c>
      <c r="D6750">
        <v>2018</v>
      </c>
      <c r="E6750" t="s">
        <v>989</v>
      </c>
      <c r="F6750" t="s">
        <v>30</v>
      </c>
      <c r="G6750" t="s">
        <v>1326</v>
      </c>
      <c r="H6750" t="s">
        <v>14</v>
      </c>
      <c r="I6750" t="s">
        <v>90</v>
      </c>
      <c r="J6750" t="s">
        <v>4258</v>
      </c>
      <c r="K6750" t="s">
        <v>26</v>
      </c>
      <c r="L6750">
        <v>17.940000000000001</v>
      </c>
    </row>
    <row r="6751" spans="1:12" x14ac:dyDescent="0.3">
      <c r="A6751" t="s">
        <v>7251</v>
      </c>
      <c r="B6751">
        <v>11</v>
      </c>
      <c r="C6751">
        <v>12</v>
      </c>
      <c r="D6751">
        <v>2018</v>
      </c>
      <c r="E6751" t="s">
        <v>989</v>
      </c>
      <c r="F6751" t="s">
        <v>30</v>
      </c>
      <c r="G6751" t="s">
        <v>1326</v>
      </c>
      <c r="H6751" t="s">
        <v>14</v>
      </c>
      <c r="I6751" t="s">
        <v>90</v>
      </c>
      <c r="J6751" t="s">
        <v>6221</v>
      </c>
      <c r="K6751" t="s">
        <v>41</v>
      </c>
      <c r="L6751">
        <v>116.98</v>
      </c>
    </row>
    <row r="6752" spans="1:12" x14ac:dyDescent="0.3">
      <c r="A6752" t="s">
        <v>7252</v>
      </c>
      <c r="B6752">
        <v>28</v>
      </c>
      <c r="C6752">
        <v>6</v>
      </c>
      <c r="D6752">
        <v>2017</v>
      </c>
      <c r="E6752" t="s">
        <v>5482</v>
      </c>
      <c r="F6752" t="s">
        <v>12</v>
      </c>
      <c r="G6752" t="s">
        <v>4708</v>
      </c>
      <c r="H6752" t="s">
        <v>14</v>
      </c>
      <c r="I6752" t="s">
        <v>90</v>
      </c>
      <c r="J6752" t="s">
        <v>5083</v>
      </c>
      <c r="K6752" t="s">
        <v>17</v>
      </c>
      <c r="L6752">
        <v>121.96</v>
      </c>
    </row>
    <row r="6753" spans="1:12" x14ac:dyDescent="0.3">
      <c r="A6753" t="s">
        <v>7252</v>
      </c>
      <c r="B6753">
        <v>28</v>
      </c>
      <c r="C6753">
        <v>6</v>
      </c>
      <c r="D6753">
        <v>2017</v>
      </c>
      <c r="E6753" t="s">
        <v>5482</v>
      </c>
      <c r="F6753" t="s">
        <v>12</v>
      </c>
      <c r="G6753" t="s">
        <v>4708</v>
      </c>
      <c r="H6753" t="s">
        <v>14</v>
      </c>
      <c r="I6753" t="s">
        <v>90</v>
      </c>
      <c r="J6753" t="s">
        <v>5011</v>
      </c>
      <c r="K6753" t="s">
        <v>26</v>
      </c>
      <c r="L6753">
        <v>8.74</v>
      </c>
    </row>
    <row r="6754" spans="1:12" x14ac:dyDescent="0.3">
      <c r="A6754" t="s">
        <v>7252</v>
      </c>
      <c r="B6754">
        <v>28</v>
      </c>
      <c r="C6754">
        <v>6</v>
      </c>
      <c r="D6754">
        <v>2017</v>
      </c>
      <c r="E6754" t="s">
        <v>5482</v>
      </c>
      <c r="F6754" t="s">
        <v>12</v>
      </c>
      <c r="G6754" t="s">
        <v>4708</v>
      </c>
      <c r="H6754" t="s">
        <v>14</v>
      </c>
      <c r="I6754" t="s">
        <v>90</v>
      </c>
      <c r="J6754" t="s">
        <v>952</v>
      </c>
      <c r="K6754" t="s">
        <v>26</v>
      </c>
      <c r="L6754">
        <v>61.96</v>
      </c>
    </row>
    <row r="6755" spans="1:12" x14ac:dyDescent="0.3">
      <c r="A6755" t="s">
        <v>7252</v>
      </c>
      <c r="B6755">
        <v>28</v>
      </c>
      <c r="C6755">
        <v>6</v>
      </c>
      <c r="D6755">
        <v>2017</v>
      </c>
      <c r="E6755" t="s">
        <v>5482</v>
      </c>
      <c r="F6755" t="s">
        <v>12</v>
      </c>
      <c r="G6755" t="s">
        <v>4708</v>
      </c>
      <c r="H6755" t="s">
        <v>14</v>
      </c>
      <c r="I6755" t="s">
        <v>90</v>
      </c>
      <c r="J6755" t="s">
        <v>4455</v>
      </c>
      <c r="K6755" t="s">
        <v>26</v>
      </c>
      <c r="L6755">
        <v>7.96</v>
      </c>
    </row>
    <row r="6756" spans="1:12" x14ac:dyDescent="0.3">
      <c r="A6756" t="s">
        <v>7252</v>
      </c>
      <c r="B6756">
        <v>28</v>
      </c>
      <c r="C6756">
        <v>6</v>
      </c>
      <c r="D6756">
        <v>2017</v>
      </c>
      <c r="E6756" t="s">
        <v>5482</v>
      </c>
      <c r="F6756" t="s">
        <v>12</v>
      </c>
      <c r="G6756" t="s">
        <v>4708</v>
      </c>
      <c r="H6756" t="s">
        <v>14</v>
      </c>
      <c r="I6756" t="s">
        <v>90</v>
      </c>
      <c r="J6756" t="s">
        <v>62</v>
      </c>
      <c r="K6756" t="s">
        <v>26</v>
      </c>
      <c r="L6756">
        <v>275.24</v>
      </c>
    </row>
    <row r="6757" spans="1:12" x14ac:dyDescent="0.3">
      <c r="A6757" t="s">
        <v>7253</v>
      </c>
      <c r="B6757">
        <v>15</v>
      </c>
      <c r="C6757">
        <v>9</v>
      </c>
      <c r="D6757">
        <v>2018</v>
      </c>
      <c r="E6757" t="s">
        <v>142</v>
      </c>
      <c r="F6757" t="s">
        <v>30</v>
      </c>
      <c r="G6757" t="s">
        <v>7254</v>
      </c>
      <c r="H6757" t="s">
        <v>23</v>
      </c>
      <c r="I6757" t="s">
        <v>90</v>
      </c>
      <c r="J6757" t="s">
        <v>4738</v>
      </c>
      <c r="K6757" t="s">
        <v>17</v>
      </c>
      <c r="L6757">
        <v>47.4</v>
      </c>
    </row>
    <row r="6758" spans="1:12" x14ac:dyDescent="0.3">
      <c r="A6758" t="s">
        <v>7253</v>
      </c>
      <c r="B6758">
        <v>15</v>
      </c>
      <c r="C6758">
        <v>9</v>
      </c>
      <c r="D6758">
        <v>2018</v>
      </c>
      <c r="E6758" t="s">
        <v>142</v>
      </c>
      <c r="F6758" t="s">
        <v>30</v>
      </c>
      <c r="G6758" t="s">
        <v>7254</v>
      </c>
      <c r="H6758" t="s">
        <v>23</v>
      </c>
      <c r="I6758" t="s">
        <v>90</v>
      </c>
      <c r="J6758" t="s">
        <v>5377</v>
      </c>
      <c r="K6758" t="s">
        <v>17</v>
      </c>
      <c r="L6758">
        <v>512.96</v>
      </c>
    </row>
    <row r="6759" spans="1:12" x14ac:dyDescent="0.3">
      <c r="A6759" t="s">
        <v>7253</v>
      </c>
      <c r="B6759">
        <v>15</v>
      </c>
      <c r="C6759">
        <v>9</v>
      </c>
      <c r="D6759">
        <v>2018</v>
      </c>
      <c r="E6759" t="s">
        <v>142</v>
      </c>
      <c r="F6759" t="s">
        <v>30</v>
      </c>
      <c r="G6759" t="s">
        <v>7254</v>
      </c>
      <c r="H6759" t="s">
        <v>23</v>
      </c>
      <c r="I6759" t="s">
        <v>90</v>
      </c>
      <c r="J6759" t="s">
        <v>2376</v>
      </c>
      <c r="K6759" t="s">
        <v>41</v>
      </c>
      <c r="L6759">
        <v>395.94</v>
      </c>
    </row>
    <row r="6760" spans="1:12" x14ac:dyDescent="0.3">
      <c r="A6760" t="s">
        <v>7253</v>
      </c>
      <c r="B6760">
        <v>15</v>
      </c>
      <c r="C6760">
        <v>9</v>
      </c>
      <c r="D6760">
        <v>2018</v>
      </c>
      <c r="E6760" t="s">
        <v>142</v>
      </c>
      <c r="F6760" t="s">
        <v>30</v>
      </c>
      <c r="G6760" t="s">
        <v>7254</v>
      </c>
      <c r="H6760" t="s">
        <v>23</v>
      </c>
      <c r="I6760" t="s">
        <v>90</v>
      </c>
      <c r="J6760" t="s">
        <v>1019</v>
      </c>
      <c r="K6760" t="s">
        <v>26</v>
      </c>
      <c r="L6760">
        <v>81.96</v>
      </c>
    </row>
    <row r="6761" spans="1:12" x14ac:dyDescent="0.3">
      <c r="A6761" t="s">
        <v>7255</v>
      </c>
      <c r="B6761">
        <v>2</v>
      </c>
      <c r="C6761">
        <v>12</v>
      </c>
      <c r="D6761">
        <v>2018</v>
      </c>
      <c r="E6761" t="s">
        <v>1035</v>
      </c>
      <c r="F6761" t="s">
        <v>30</v>
      </c>
      <c r="G6761" t="s">
        <v>6599</v>
      </c>
      <c r="H6761" t="s">
        <v>14</v>
      </c>
      <c r="I6761" t="s">
        <v>15</v>
      </c>
      <c r="J6761" t="s">
        <v>2618</v>
      </c>
      <c r="K6761" t="s">
        <v>26</v>
      </c>
      <c r="L6761">
        <v>32.776000000000003</v>
      </c>
    </row>
    <row r="6762" spans="1:12" x14ac:dyDescent="0.3">
      <c r="A6762" t="s">
        <v>7256</v>
      </c>
      <c r="B6762">
        <v>26</v>
      </c>
      <c r="C6762">
        <v>6</v>
      </c>
      <c r="D6762">
        <v>2018</v>
      </c>
      <c r="E6762" t="s">
        <v>1003</v>
      </c>
      <c r="F6762" t="s">
        <v>30</v>
      </c>
      <c r="G6762" t="s">
        <v>976</v>
      </c>
      <c r="H6762" t="s">
        <v>14</v>
      </c>
      <c r="I6762" t="s">
        <v>90</v>
      </c>
      <c r="J6762" t="s">
        <v>226</v>
      </c>
      <c r="K6762" t="s">
        <v>26</v>
      </c>
      <c r="L6762">
        <v>272.94</v>
      </c>
    </row>
    <row r="6763" spans="1:12" x14ac:dyDescent="0.3">
      <c r="A6763" t="s">
        <v>7257</v>
      </c>
      <c r="B6763">
        <v>24</v>
      </c>
      <c r="C6763">
        <v>7</v>
      </c>
      <c r="D6763">
        <v>2017</v>
      </c>
      <c r="E6763" t="s">
        <v>5842</v>
      </c>
      <c r="F6763" t="s">
        <v>12</v>
      </c>
      <c r="G6763" t="s">
        <v>5257</v>
      </c>
      <c r="H6763" t="s">
        <v>23</v>
      </c>
      <c r="I6763" t="s">
        <v>90</v>
      </c>
      <c r="J6763" t="s">
        <v>2635</v>
      </c>
      <c r="K6763" t="s">
        <v>17</v>
      </c>
      <c r="L6763">
        <v>253.76400000000001</v>
      </c>
    </row>
    <row r="6764" spans="1:12" x14ac:dyDescent="0.3">
      <c r="A6764" t="s">
        <v>7258</v>
      </c>
      <c r="B6764">
        <v>2</v>
      </c>
      <c r="C6764">
        <v>9</v>
      </c>
      <c r="D6764">
        <v>2017</v>
      </c>
      <c r="E6764" t="s">
        <v>1015</v>
      </c>
      <c r="F6764" t="s">
        <v>30</v>
      </c>
      <c r="G6764" t="s">
        <v>1322</v>
      </c>
      <c r="H6764" t="s">
        <v>14</v>
      </c>
      <c r="I6764" t="s">
        <v>61</v>
      </c>
      <c r="J6764" t="s">
        <v>25</v>
      </c>
      <c r="K6764" t="s">
        <v>26</v>
      </c>
      <c r="L6764">
        <v>29.24</v>
      </c>
    </row>
    <row r="6765" spans="1:12" x14ac:dyDescent="0.3">
      <c r="A6765" t="s">
        <v>7258</v>
      </c>
      <c r="B6765">
        <v>2</v>
      </c>
      <c r="C6765">
        <v>9</v>
      </c>
      <c r="D6765">
        <v>2017</v>
      </c>
      <c r="E6765" t="s">
        <v>1015</v>
      </c>
      <c r="F6765" t="s">
        <v>30</v>
      </c>
      <c r="G6765" t="s">
        <v>1322</v>
      </c>
      <c r="H6765" t="s">
        <v>14</v>
      </c>
      <c r="I6765" t="s">
        <v>61</v>
      </c>
      <c r="J6765" t="s">
        <v>632</v>
      </c>
      <c r="K6765" t="s">
        <v>26</v>
      </c>
      <c r="L6765">
        <v>35.167999999999999</v>
      </c>
    </row>
    <row r="6766" spans="1:12" x14ac:dyDescent="0.3">
      <c r="A6766" t="s">
        <v>7258</v>
      </c>
      <c r="B6766">
        <v>2</v>
      </c>
      <c r="C6766">
        <v>9</v>
      </c>
      <c r="D6766">
        <v>2017</v>
      </c>
      <c r="E6766" t="s">
        <v>1015</v>
      </c>
      <c r="F6766" t="s">
        <v>30</v>
      </c>
      <c r="G6766" t="s">
        <v>1322</v>
      </c>
      <c r="H6766" t="s">
        <v>14</v>
      </c>
      <c r="I6766" t="s">
        <v>61</v>
      </c>
      <c r="J6766" t="s">
        <v>7259</v>
      </c>
      <c r="K6766" t="s">
        <v>41</v>
      </c>
      <c r="L6766">
        <v>1362.9</v>
      </c>
    </row>
    <row r="6767" spans="1:12" x14ac:dyDescent="0.3">
      <c r="A6767" t="s">
        <v>7260</v>
      </c>
      <c r="B6767">
        <v>20</v>
      </c>
      <c r="C6767">
        <v>4</v>
      </c>
      <c r="D6767">
        <v>2018</v>
      </c>
      <c r="E6767" t="s">
        <v>1871</v>
      </c>
      <c r="F6767" t="s">
        <v>30</v>
      </c>
      <c r="G6767" t="s">
        <v>4973</v>
      </c>
      <c r="H6767" t="s">
        <v>14</v>
      </c>
      <c r="I6767" t="s">
        <v>61</v>
      </c>
      <c r="J6767" t="s">
        <v>831</v>
      </c>
      <c r="K6767" t="s">
        <v>17</v>
      </c>
      <c r="L6767">
        <v>317.05799999999999</v>
      </c>
    </row>
    <row r="6768" spans="1:12" x14ac:dyDescent="0.3">
      <c r="A6768" t="s">
        <v>7260</v>
      </c>
      <c r="B6768">
        <v>20</v>
      </c>
      <c r="C6768">
        <v>4</v>
      </c>
      <c r="D6768">
        <v>2018</v>
      </c>
      <c r="E6768" t="s">
        <v>1871</v>
      </c>
      <c r="F6768" t="s">
        <v>30</v>
      </c>
      <c r="G6768" t="s">
        <v>4973</v>
      </c>
      <c r="H6768" t="s">
        <v>14</v>
      </c>
      <c r="I6768" t="s">
        <v>61</v>
      </c>
      <c r="J6768" t="s">
        <v>111</v>
      </c>
      <c r="K6768" t="s">
        <v>26</v>
      </c>
      <c r="L6768">
        <v>15.76</v>
      </c>
    </row>
    <row r="6769" spans="1:12" x14ac:dyDescent="0.3">
      <c r="A6769" t="s">
        <v>7260</v>
      </c>
      <c r="B6769">
        <v>20</v>
      </c>
      <c r="C6769">
        <v>4</v>
      </c>
      <c r="D6769">
        <v>2018</v>
      </c>
      <c r="E6769" t="s">
        <v>1871</v>
      </c>
      <c r="F6769" t="s">
        <v>30</v>
      </c>
      <c r="G6769" t="s">
        <v>4973</v>
      </c>
      <c r="H6769" t="s">
        <v>14</v>
      </c>
      <c r="I6769" t="s">
        <v>61</v>
      </c>
      <c r="J6769" t="s">
        <v>3088</v>
      </c>
      <c r="K6769" t="s">
        <v>17</v>
      </c>
      <c r="L6769">
        <v>14.56</v>
      </c>
    </row>
    <row r="6770" spans="1:12" x14ac:dyDescent="0.3">
      <c r="A6770" t="s">
        <v>7261</v>
      </c>
      <c r="B6770">
        <v>12</v>
      </c>
      <c r="C6770">
        <v>8</v>
      </c>
      <c r="D6770">
        <v>2015</v>
      </c>
      <c r="E6770" t="s">
        <v>820</v>
      </c>
      <c r="F6770" t="s">
        <v>30</v>
      </c>
      <c r="G6770" t="s">
        <v>5523</v>
      </c>
      <c r="H6770" t="s">
        <v>23</v>
      </c>
      <c r="I6770" t="s">
        <v>90</v>
      </c>
      <c r="J6770" t="s">
        <v>2672</v>
      </c>
      <c r="K6770" t="s">
        <v>26</v>
      </c>
      <c r="L6770">
        <v>196.21</v>
      </c>
    </row>
    <row r="6771" spans="1:12" x14ac:dyDescent="0.3">
      <c r="A6771" t="s">
        <v>7262</v>
      </c>
      <c r="B6771">
        <v>19</v>
      </c>
      <c r="C6771">
        <v>9</v>
      </c>
      <c r="D6771">
        <v>2018</v>
      </c>
      <c r="E6771" t="s">
        <v>143</v>
      </c>
      <c r="F6771" t="s">
        <v>30</v>
      </c>
      <c r="G6771" t="s">
        <v>4536</v>
      </c>
      <c r="H6771" t="s">
        <v>60</v>
      </c>
      <c r="I6771" t="s">
        <v>15</v>
      </c>
      <c r="J6771" t="s">
        <v>5817</v>
      </c>
      <c r="K6771" t="s">
        <v>26</v>
      </c>
      <c r="L6771">
        <v>35.4</v>
      </c>
    </row>
    <row r="6772" spans="1:12" x14ac:dyDescent="0.3">
      <c r="A6772" t="s">
        <v>7263</v>
      </c>
      <c r="B6772">
        <v>9</v>
      </c>
      <c r="C6772">
        <v>12</v>
      </c>
      <c r="D6772">
        <v>2018</v>
      </c>
      <c r="E6772" t="s">
        <v>719</v>
      </c>
      <c r="F6772" t="s">
        <v>30</v>
      </c>
      <c r="G6772" t="s">
        <v>5245</v>
      </c>
      <c r="H6772" t="s">
        <v>23</v>
      </c>
      <c r="I6772" t="s">
        <v>24</v>
      </c>
      <c r="J6772" t="s">
        <v>3263</v>
      </c>
      <c r="K6772" t="s">
        <v>26</v>
      </c>
      <c r="L6772">
        <v>419.4</v>
      </c>
    </row>
    <row r="6773" spans="1:12" x14ac:dyDescent="0.3">
      <c r="A6773" t="s">
        <v>7263</v>
      </c>
      <c r="B6773">
        <v>9</v>
      </c>
      <c r="C6773">
        <v>12</v>
      </c>
      <c r="D6773">
        <v>2018</v>
      </c>
      <c r="E6773" t="s">
        <v>719</v>
      </c>
      <c r="F6773" t="s">
        <v>30</v>
      </c>
      <c r="G6773" t="s">
        <v>5245</v>
      </c>
      <c r="H6773" t="s">
        <v>23</v>
      </c>
      <c r="I6773" t="s">
        <v>24</v>
      </c>
      <c r="J6773" t="s">
        <v>7061</v>
      </c>
      <c r="K6773" t="s">
        <v>26</v>
      </c>
      <c r="L6773">
        <v>13.005000000000001</v>
      </c>
    </row>
    <row r="6774" spans="1:12" x14ac:dyDescent="0.3">
      <c r="A6774" t="s">
        <v>7264</v>
      </c>
      <c r="B6774">
        <v>4</v>
      </c>
      <c r="C6774">
        <v>11</v>
      </c>
      <c r="D6774">
        <v>2017</v>
      </c>
      <c r="E6774" t="s">
        <v>10</v>
      </c>
      <c r="F6774" t="s">
        <v>30</v>
      </c>
      <c r="G6774" t="s">
        <v>1223</v>
      </c>
      <c r="H6774" t="s">
        <v>60</v>
      </c>
      <c r="I6774" t="s">
        <v>24</v>
      </c>
      <c r="J6774" t="s">
        <v>874</v>
      </c>
      <c r="K6774" t="s">
        <v>26</v>
      </c>
      <c r="L6774">
        <v>7.7119999999999997</v>
      </c>
    </row>
    <row r="6775" spans="1:12" x14ac:dyDescent="0.3">
      <c r="A6775" t="s">
        <v>7264</v>
      </c>
      <c r="B6775">
        <v>4</v>
      </c>
      <c r="C6775">
        <v>11</v>
      </c>
      <c r="D6775">
        <v>2017</v>
      </c>
      <c r="E6775" t="s">
        <v>10</v>
      </c>
      <c r="F6775" t="s">
        <v>30</v>
      </c>
      <c r="G6775" t="s">
        <v>1223</v>
      </c>
      <c r="H6775" t="s">
        <v>60</v>
      </c>
      <c r="I6775" t="s">
        <v>24</v>
      </c>
      <c r="J6775" t="s">
        <v>5361</v>
      </c>
      <c r="K6775" t="s">
        <v>26</v>
      </c>
      <c r="L6775">
        <v>4.1760000000000002</v>
      </c>
    </row>
    <row r="6776" spans="1:12" x14ac:dyDescent="0.3">
      <c r="A6776" t="s">
        <v>7264</v>
      </c>
      <c r="B6776">
        <v>4</v>
      </c>
      <c r="C6776">
        <v>11</v>
      </c>
      <c r="D6776">
        <v>2017</v>
      </c>
      <c r="E6776" t="s">
        <v>10</v>
      </c>
      <c r="F6776" t="s">
        <v>30</v>
      </c>
      <c r="G6776" t="s">
        <v>1223</v>
      </c>
      <c r="H6776" t="s">
        <v>60</v>
      </c>
      <c r="I6776" t="s">
        <v>24</v>
      </c>
      <c r="J6776" t="s">
        <v>7265</v>
      </c>
      <c r="K6776" t="s">
        <v>26</v>
      </c>
      <c r="L6776">
        <v>38.880000000000003</v>
      </c>
    </row>
    <row r="6777" spans="1:12" x14ac:dyDescent="0.3">
      <c r="A6777" t="s">
        <v>7266</v>
      </c>
      <c r="B6777">
        <v>29</v>
      </c>
      <c r="C6777">
        <v>3</v>
      </c>
      <c r="D6777">
        <v>2016</v>
      </c>
      <c r="E6777" t="s">
        <v>2358</v>
      </c>
      <c r="F6777" t="s">
        <v>30</v>
      </c>
      <c r="G6777" t="s">
        <v>2793</v>
      </c>
      <c r="H6777" t="s">
        <v>14</v>
      </c>
      <c r="I6777" t="s">
        <v>90</v>
      </c>
      <c r="J6777" t="s">
        <v>737</v>
      </c>
      <c r="K6777" t="s">
        <v>26</v>
      </c>
      <c r="L6777">
        <v>17.64</v>
      </c>
    </row>
    <row r="6778" spans="1:12" x14ac:dyDescent="0.3">
      <c r="A6778" t="s">
        <v>7267</v>
      </c>
      <c r="B6778">
        <v>5</v>
      </c>
      <c r="C6778">
        <v>9</v>
      </c>
      <c r="D6778">
        <v>2017</v>
      </c>
      <c r="E6778" t="s">
        <v>302</v>
      </c>
      <c r="F6778" t="s">
        <v>30</v>
      </c>
      <c r="G6778" t="s">
        <v>4903</v>
      </c>
      <c r="H6778" t="s">
        <v>14</v>
      </c>
      <c r="I6778" t="s">
        <v>61</v>
      </c>
      <c r="J6778" t="s">
        <v>140</v>
      </c>
      <c r="K6778" t="s">
        <v>26</v>
      </c>
      <c r="L6778">
        <v>93.456000000000003</v>
      </c>
    </row>
    <row r="6779" spans="1:12" x14ac:dyDescent="0.3">
      <c r="A6779" t="s">
        <v>7268</v>
      </c>
      <c r="B6779">
        <v>28</v>
      </c>
      <c r="C6779">
        <v>1</v>
      </c>
      <c r="D6779">
        <v>2018</v>
      </c>
      <c r="E6779" t="s">
        <v>6072</v>
      </c>
      <c r="F6779" t="s">
        <v>30</v>
      </c>
      <c r="G6779" t="s">
        <v>4431</v>
      </c>
      <c r="H6779" t="s">
        <v>60</v>
      </c>
      <c r="I6779" t="s">
        <v>90</v>
      </c>
      <c r="J6779" t="s">
        <v>3791</v>
      </c>
      <c r="K6779" t="s">
        <v>41</v>
      </c>
      <c r="L6779">
        <v>449.91</v>
      </c>
    </row>
    <row r="6780" spans="1:12" x14ac:dyDescent="0.3">
      <c r="A6780" t="s">
        <v>7269</v>
      </c>
      <c r="B6780">
        <v>3</v>
      </c>
      <c r="C6780">
        <v>9</v>
      </c>
      <c r="D6780">
        <v>2017</v>
      </c>
      <c r="E6780" t="s">
        <v>1015</v>
      </c>
      <c r="F6780" t="s">
        <v>12</v>
      </c>
      <c r="G6780" t="s">
        <v>3324</v>
      </c>
      <c r="H6780" t="s">
        <v>14</v>
      </c>
      <c r="I6780" t="s">
        <v>90</v>
      </c>
      <c r="J6780" t="s">
        <v>3413</v>
      </c>
      <c r="K6780" t="s">
        <v>17</v>
      </c>
      <c r="L6780">
        <v>344.94</v>
      </c>
    </row>
    <row r="6781" spans="1:12" x14ac:dyDescent="0.3">
      <c r="A6781" t="s">
        <v>7269</v>
      </c>
      <c r="B6781">
        <v>3</v>
      </c>
      <c r="C6781">
        <v>9</v>
      </c>
      <c r="D6781">
        <v>2017</v>
      </c>
      <c r="E6781" t="s">
        <v>1015</v>
      </c>
      <c r="F6781" t="s">
        <v>12</v>
      </c>
      <c r="G6781" t="s">
        <v>3324</v>
      </c>
      <c r="H6781" t="s">
        <v>14</v>
      </c>
      <c r="I6781" t="s">
        <v>90</v>
      </c>
      <c r="J6781" t="s">
        <v>3872</v>
      </c>
      <c r="K6781" t="s">
        <v>17</v>
      </c>
      <c r="L6781">
        <v>14.76</v>
      </c>
    </row>
    <row r="6782" spans="1:12" x14ac:dyDescent="0.3">
      <c r="A6782" t="s">
        <v>7269</v>
      </c>
      <c r="B6782">
        <v>3</v>
      </c>
      <c r="C6782">
        <v>9</v>
      </c>
      <c r="D6782">
        <v>2017</v>
      </c>
      <c r="E6782" t="s">
        <v>1015</v>
      </c>
      <c r="F6782" t="s">
        <v>12</v>
      </c>
      <c r="G6782" t="s">
        <v>3324</v>
      </c>
      <c r="H6782" t="s">
        <v>14</v>
      </c>
      <c r="I6782" t="s">
        <v>90</v>
      </c>
      <c r="J6782" t="s">
        <v>2495</v>
      </c>
      <c r="K6782" t="s">
        <v>26</v>
      </c>
      <c r="L6782">
        <v>12.76</v>
      </c>
    </row>
    <row r="6783" spans="1:12" x14ac:dyDescent="0.3">
      <c r="A6783" t="s">
        <v>7269</v>
      </c>
      <c r="B6783">
        <v>3</v>
      </c>
      <c r="C6783">
        <v>9</v>
      </c>
      <c r="D6783">
        <v>2017</v>
      </c>
      <c r="E6783" t="s">
        <v>1015</v>
      </c>
      <c r="F6783" t="s">
        <v>12</v>
      </c>
      <c r="G6783" t="s">
        <v>3324</v>
      </c>
      <c r="H6783" t="s">
        <v>14</v>
      </c>
      <c r="I6783" t="s">
        <v>90</v>
      </c>
      <c r="J6783" t="s">
        <v>1946</v>
      </c>
      <c r="K6783" t="s">
        <v>26</v>
      </c>
      <c r="L6783">
        <v>58.48</v>
      </c>
    </row>
    <row r="6784" spans="1:12" x14ac:dyDescent="0.3">
      <c r="A6784" t="s">
        <v>7270</v>
      </c>
      <c r="B6784">
        <v>25</v>
      </c>
      <c r="C6784">
        <v>7</v>
      </c>
      <c r="D6784">
        <v>2018</v>
      </c>
      <c r="E6784" t="s">
        <v>1776</v>
      </c>
      <c r="F6784" t="s">
        <v>12</v>
      </c>
      <c r="G6784" t="s">
        <v>3582</v>
      </c>
      <c r="H6784" t="s">
        <v>14</v>
      </c>
      <c r="I6784" t="s">
        <v>90</v>
      </c>
      <c r="J6784" t="s">
        <v>1550</v>
      </c>
      <c r="K6784" t="s">
        <v>17</v>
      </c>
      <c r="L6784">
        <v>20.096</v>
      </c>
    </row>
    <row r="6785" spans="1:12" x14ac:dyDescent="0.3">
      <c r="A6785" t="s">
        <v>7270</v>
      </c>
      <c r="B6785">
        <v>25</v>
      </c>
      <c r="C6785">
        <v>7</v>
      </c>
      <c r="D6785">
        <v>2018</v>
      </c>
      <c r="E6785" t="s">
        <v>1776</v>
      </c>
      <c r="F6785" t="s">
        <v>12</v>
      </c>
      <c r="G6785" t="s">
        <v>3582</v>
      </c>
      <c r="H6785" t="s">
        <v>14</v>
      </c>
      <c r="I6785" t="s">
        <v>90</v>
      </c>
      <c r="J6785" t="s">
        <v>7271</v>
      </c>
      <c r="K6785" t="s">
        <v>26</v>
      </c>
      <c r="L6785">
        <v>37.752000000000002</v>
      </c>
    </row>
    <row r="6786" spans="1:12" x14ac:dyDescent="0.3">
      <c r="A6786" t="s">
        <v>7270</v>
      </c>
      <c r="B6786">
        <v>25</v>
      </c>
      <c r="C6786">
        <v>7</v>
      </c>
      <c r="D6786">
        <v>2018</v>
      </c>
      <c r="E6786" t="s">
        <v>1776</v>
      </c>
      <c r="F6786" t="s">
        <v>12</v>
      </c>
      <c r="G6786" t="s">
        <v>3582</v>
      </c>
      <c r="H6786" t="s">
        <v>14</v>
      </c>
      <c r="I6786" t="s">
        <v>90</v>
      </c>
      <c r="J6786" t="s">
        <v>6505</v>
      </c>
      <c r="K6786" t="s">
        <v>17</v>
      </c>
      <c r="L6786">
        <v>138.58799999999999</v>
      </c>
    </row>
    <row r="6787" spans="1:12" x14ac:dyDescent="0.3">
      <c r="A6787" t="s">
        <v>7270</v>
      </c>
      <c r="B6787">
        <v>25</v>
      </c>
      <c r="C6787">
        <v>7</v>
      </c>
      <c r="D6787">
        <v>2018</v>
      </c>
      <c r="E6787" t="s">
        <v>1776</v>
      </c>
      <c r="F6787" t="s">
        <v>12</v>
      </c>
      <c r="G6787" t="s">
        <v>3582</v>
      </c>
      <c r="H6787" t="s">
        <v>14</v>
      </c>
      <c r="I6787" t="s">
        <v>90</v>
      </c>
      <c r="J6787" t="s">
        <v>1116</v>
      </c>
      <c r="K6787" t="s">
        <v>26</v>
      </c>
      <c r="L6787">
        <v>259.92</v>
      </c>
    </row>
    <row r="6788" spans="1:12" x14ac:dyDescent="0.3">
      <c r="A6788" t="s">
        <v>7270</v>
      </c>
      <c r="B6788">
        <v>25</v>
      </c>
      <c r="C6788">
        <v>7</v>
      </c>
      <c r="D6788">
        <v>2018</v>
      </c>
      <c r="E6788" t="s">
        <v>1776</v>
      </c>
      <c r="F6788" t="s">
        <v>12</v>
      </c>
      <c r="G6788" t="s">
        <v>3582</v>
      </c>
      <c r="H6788" t="s">
        <v>14</v>
      </c>
      <c r="I6788" t="s">
        <v>90</v>
      </c>
      <c r="J6788" t="s">
        <v>760</v>
      </c>
      <c r="K6788" t="s">
        <v>26</v>
      </c>
      <c r="L6788">
        <v>20.736000000000001</v>
      </c>
    </row>
    <row r="6789" spans="1:12" x14ac:dyDescent="0.3">
      <c r="A6789" t="s">
        <v>7272</v>
      </c>
      <c r="B6789">
        <v>13</v>
      </c>
      <c r="C6789">
        <v>9</v>
      </c>
      <c r="D6789">
        <v>2016</v>
      </c>
      <c r="E6789" t="s">
        <v>5568</v>
      </c>
      <c r="F6789" t="s">
        <v>30</v>
      </c>
      <c r="G6789" t="s">
        <v>616</v>
      </c>
      <c r="H6789" t="s">
        <v>14</v>
      </c>
      <c r="I6789" t="s">
        <v>15</v>
      </c>
      <c r="J6789" t="s">
        <v>2323</v>
      </c>
      <c r="K6789" t="s">
        <v>17</v>
      </c>
      <c r="L6789">
        <v>129.93</v>
      </c>
    </row>
    <row r="6790" spans="1:12" x14ac:dyDescent="0.3">
      <c r="A6790" t="s">
        <v>7272</v>
      </c>
      <c r="B6790">
        <v>13</v>
      </c>
      <c r="C6790">
        <v>9</v>
      </c>
      <c r="D6790">
        <v>2016</v>
      </c>
      <c r="E6790" t="s">
        <v>5568</v>
      </c>
      <c r="F6790" t="s">
        <v>30</v>
      </c>
      <c r="G6790" t="s">
        <v>616</v>
      </c>
      <c r="H6790" t="s">
        <v>14</v>
      </c>
      <c r="I6790" t="s">
        <v>15</v>
      </c>
      <c r="J6790" t="s">
        <v>2933</v>
      </c>
      <c r="K6790" t="s">
        <v>26</v>
      </c>
      <c r="L6790">
        <v>69.930000000000007</v>
      </c>
    </row>
    <row r="6791" spans="1:12" x14ac:dyDescent="0.3">
      <c r="A6791" t="s">
        <v>7273</v>
      </c>
      <c r="B6791">
        <v>7</v>
      </c>
      <c r="C6791">
        <v>9</v>
      </c>
      <c r="D6791">
        <v>2016</v>
      </c>
      <c r="E6791" t="s">
        <v>3383</v>
      </c>
      <c r="F6791" t="s">
        <v>12</v>
      </c>
      <c r="G6791" t="s">
        <v>3794</v>
      </c>
      <c r="H6791" t="s">
        <v>23</v>
      </c>
      <c r="I6791" t="s">
        <v>15</v>
      </c>
      <c r="J6791" t="s">
        <v>1132</v>
      </c>
      <c r="K6791" t="s">
        <v>26</v>
      </c>
      <c r="L6791">
        <v>140.73599999999999</v>
      </c>
    </row>
    <row r="6792" spans="1:12" x14ac:dyDescent="0.3">
      <c r="A6792" t="s">
        <v>7274</v>
      </c>
      <c r="B6792">
        <v>16</v>
      </c>
      <c r="C6792">
        <v>11</v>
      </c>
      <c r="D6792">
        <v>2017</v>
      </c>
      <c r="E6792" t="s">
        <v>2260</v>
      </c>
      <c r="F6792" t="s">
        <v>119</v>
      </c>
      <c r="G6792" t="s">
        <v>7275</v>
      </c>
      <c r="H6792" t="s">
        <v>14</v>
      </c>
      <c r="I6792" t="s">
        <v>24</v>
      </c>
      <c r="J6792" t="s">
        <v>750</v>
      </c>
      <c r="K6792" t="s">
        <v>26</v>
      </c>
      <c r="L6792">
        <v>8.32</v>
      </c>
    </row>
    <row r="6793" spans="1:12" x14ac:dyDescent="0.3">
      <c r="A6793" t="s">
        <v>7276</v>
      </c>
      <c r="B6793">
        <v>10</v>
      </c>
      <c r="C6793">
        <v>11</v>
      </c>
      <c r="D6793">
        <v>2017</v>
      </c>
      <c r="E6793" t="s">
        <v>2483</v>
      </c>
      <c r="F6793" t="s">
        <v>30</v>
      </c>
      <c r="G6793" t="s">
        <v>2597</v>
      </c>
      <c r="H6793" t="s">
        <v>60</v>
      </c>
      <c r="I6793" t="s">
        <v>24</v>
      </c>
      <c r="J6793" t="s">
        <v>5514</v>
      </c>
      <c r="K6793" t="s">
        <v>17</v>
      </c>
      <c r="L6793">
        <v>9.98</v>
      </c>
    </row>
    <row r="6794" spans="1:12" x14ac:dyDescent="0.3">
      <c r="A6794" t="s">
        <v>7277</v>
      </c>
      <c r="B6794">
        <v>15</v>
      </c>
      <c r="C6794">
        <v>8</v>
      </c>
      <c r="D6794">
        <v>2015</v>
      </c>
      <c r="E6794" t="s">
        <v>5017</v>
      </c>
      <c r="F6794" t="s">
        <v>119</v>
      </c>
      <c r="G6794" t="s">
        <v>2461</v>
      </c>
      <c r="H6794" t="s">
        <v>14</v>
      </c>
      <c r="I6794" t="s">
        <v>90</v>
      </c>
      <c r="J6794" t="s">
        <v>1541</v>
      </c>
      <c r="K6794" t="s">
        <v>26</v>
      </c>
      <c r="L6794">
        <v>62.94</v>
      </c>
    </row>
    <row r="6795" spans="1:12" x14ac:dyDescent="0.3">
      <c r="A6795" t="s">
        <v>7278</v>
      </c>
      <c r="B6795">
        <v>16</v>
      </c>
      <c r="C6795">
        <v>11</v>
      </c>
      <c r="D6795">
        <v>2016</v>
      </c>
      <c r="E6795" t="s">
        <v>1935</v>
      </c>
      <c r="F6795" t="s">
        <v>30</v>
      </c>
      <c r="G6795" t="s">
        <v>1290</v>
      </c>
      <c r="H6795" t="s">
        <v>23</v>
      </c>
      <c r="I6795" t="s">
        <v>61</v>
      </c>
      <c r="J6795" t="s">
        <v>3097</v>
      </c>
      <c r="K6795" t="s">
        <v>26</v>
      </c>
      <c r="L6795">
        <v>21.488</v>
      </c>
    </row>
    <row r="6796" spans="1:12" x14ac:dyDescent="0.3">
      <c r="A6796" t="s">
        <v>7278</v>
      </c>
      <c r="B6796">
        <v>16</v>
      </c>
      <c r="C6796">
        <v>11</v>
      </c>
      <c r="D6796">
        <v>2016</v>
      </c>
      <c r="E6796" t="s">
        <v>1935</v>
      </c>
      <c r="F6796" t="s">
        <v>30</v>
      </c>
      <c r="G6796" t="s">
        <v>1290</v>
      </c>
      <c r="H6796" t="s">
        <v>23</v>
      </c>
      <c r="I6796" t="s">
        <v>61</v>
      </c>
      <c r="J6796" t="s">
        <v>3978</v>
      </c>
      <c r="K6796" t="s">
        <v>41</v>
      </c>
      <c r="L6796">
        <v>239.976</v>
      </c>
    </row>
    <row r="6797" spans="1:12" x14ac:dyDescent="0.3">
      <c r="A6797" t="s">
        <v>7278</v>
      </c>
      <c r="B6797">
        <v>16</v>
      </c>
      <c r="C6797">
        <v>11</v>
      </c>
      <c r="D6797">
        <v>2016</v>
      </c>
      <c r="E6797" t="s">
        <v>1935</v>
      </c>
      <c r="F6797" t="s">
        <v>30</v>
      </c>
      <c r="G6797" t="s">
        <v>1290</v>
      </c>
      <c r="H6797" t="s">
        <v>23</v>
      </c>
      <c r="I6797" t="s">
        <v>61</v>
      </c>
      <c r="J6797" t="s">
        <v>5542</v>
      </c>
      <c r="K6797" t="s">
        <v>17</v>
      </c>
      <c r="L6797">
        <v>34.503999999999998</v>
      </c>
    </row>
    <row r="6798" spans="1:12" x14ac:dyDescent="0.3">
      <c r="A6798" t="s">
        <v>7279</v>
      </c>
      <c r="B6798">
        <v>25</v>
      </c>
      <c r="C6798">
        <v>8</v>
      </c>
      <c r="D6798">
        <v>2016</v>
      </c>
      <c r="E6798" t="s">
        <v>2542</v>
      </c>
      <c r="F6798" t="s">
        <v>930</v>
      </c>
      <c r="G6798" t="s">
        <v>3175</v>
      </c>
      <c r="H6798" t="s">
        <v>14</v>
      </c>
      <c r="I6798" t="s">
        <v>61</v>
      </c>
      <c r="J6798" t="s">
        <v>2975</v>
      </c>
      <c r="K6798" t="s">
        <v>17</v>
      </c>
      <c r="L6798">
        <v>20.103999999999999</v>
      </c>
    </row>
    <row r="6799" spans="1:12" x14ac:dyDescent="0.3">
      <c r="A6799" t="s">
        <v>7279</v>
      </c>
      <c r="B6799">
        <v>25</v>
      </c>
      <c r="C6799">
        <v>8</v>
      </c>
      <c r="D6799">
        <v>2016</v>
      </c>
      <c r="E6799" t="s">
        <v>2542</v>
      </c>
      <c r="F6799" t="s">
        <v>930</v>
      </c>
      <c r="G6799" t="s">
        <v>3175</v>
      </c>
      <c r="H6799" t="s">
        <v>14</v>
      </c>
      <c r="I6799" t="s">
        <v>61</v>
      </c>
      <c r="J6799" t="s">
        <v>1161</v>
      </c>
      <c r="K6799" t="s">
        <v>26</v>
      </c>
      <c r="L6799">
        <v>3.798</v>
      </c>
    </row>
    <row r="6800" spans="1:12" x14ac:dyDescent="0.3">
      <c r="A6800" t="s">
        <v>7279</v>
      </c>
      <c r="B6800">
        <v>25</v>
      </c>
      <c r="C6800">
        <v>8</v>
      </c>
      <c r="D6800">
        <v>2016</v>
      </c>
      <c r="E6800" t="s">
        <v>2542</v>
      </c>
      <c r="F6800" t="s">
        <v>930</v>
      </c>
      <c r="G6800" t="s">
        <v>3175</v>
      </c>
      <c r="H6800" t="s">
        <v>14</v>
      </c>
      <c r="I6800" t="s">
        <v>61</v>
      </c>
      <c r="J6800" t="s">
        <v>7280</v>
      </c>
      <c r="K6800" t="s">
        <v>17</v>
      </c>
      <c r="L6800">
        <v>7.88</v>
      </c>
    </row>
    <row r="6801" spans="1:12" x14ac:dyDescent="0.3">
      <c r="A6801" t="s">
        <v>7281</v>
      </c>
      <c r="B6801">
        <v>25</v>
      </c>
      <c r="C6801">
        <v>12</v>
      </c>
      <c r="D6801">
        <v>2017</v>
      </c>
      <c r="E6801" t="s">
        <v>1952</v>
      </c>
      <c r="F6801" t="s">
        <v>30</v>
      </c>
      <c r="G6801" t="s">
        <v>2745</v>
      </c>
      <c r="H6801" t="s">
        <v>23</v>
      </c>
      <c r="I6801" t="s">
        <v>24</v>
      </c>
      <c r="J6801" t="s">
        <v>661</v>
      </c>
      <c r="K6801" t="s">
        <v>17</v>
      </c>
      <c r="L6801">
        <v>35.445</v>
      </c>
    </row>
    <row r="6802" spans="1:12" x14ac:dyDescent="0.3">
      <c r="A6802" t="s">
        <v>7281</v>
      </c>
      <c r="B6802">
        <v>25</v>
      </c>
      <c r="C6802">
        <v>12</v>
      </c>
      <c r="D6802">
        <v>2017</v>
      </c>
      <c r="E6802" t="s">
        <v>1952</v>
      </c>
      <c r="F6802" t="s">
        <v>30</v>
      </c>
      <c r="G6802" t="s">
        <v>2745</v>
      </c>
      <c r="H6802" t="s">
        <v>23</v>
      </c>
      <c r="I6802" t="s">
        <v>24</v>
      </c>
      <c r="J6802" t="s">
        <v>4373</v>
      </c>
      <c r="K6802" t="s">
        <v>41</v>
      </c>
      <c r="L6802">
        <v>269.97000000000003</v>
      </c>
    </row>
    <row r="6803" spans="1:12" x14ac:dyDescent="0.3">
      <c r="A6803" t="s">
        <v>7281</v>
      </c>
      <c r="B6803">
        <v>25</v>
      </c>
      <c r="C6803">
        <v>12</v>
      </c>
      <c r="D6803">
        <v>2017</v>
      </c>
      <c r="E6803" t="s">
        <v>1952</v>
      </c>
      <c r="F6803" t="s">
        <v>30</v>
      </c>
      <c r="G6803" t="s">
        <v>2745</v>
      </c>
      <c r="H6803" t="s">
        <v>23</v>
      </c>
      <c r="I6803" t="s">
        <v>24</v>
      </c>
      <c r="J6803" t="s">
        <v>3690</v>
      </c>
      <c r="K6803" t="s">
        <v>41</v>
      </c>
      <c r="L6803">
        <v>45.12</v>
      </c>
    </row>
    <row r="6804" spans="1:12" x14ac:dyDescent="0.3">
      <c r="A6804" t="s">
        <v>7281</v>
      </c>
      <c r="B6804">
        <v>25</v>
      </c>
      <c r="C6804">
        <v>12</v>
      </c>
      <c r="D6804">
        <v>2017</v>
      </c>
      <c r="E6804" t="s">
        <v>1952</v>
      </c>
      <c r="F6804" t="s">
        <v>30</v>
      </c>
      <c r="G6804" t="s">
        <v>2745</v>
      </c>
      <c r="H6804" t="s">
        <v>23</v>
      </c>
      <c r="I6804" t="s">
        <v>24</v>
      </c>
      <c r="J6804" t="s">
        <v>2122</v>
      </c>
      <c r="K6804" t="s">
        <v>41</v>
      </c>
      <c r="L6804">
        <v>100.8</v>
      </c>
    </row>
    <row r="6805" spans="1:12" x14ac:dyDescent="0.3">
      <c r="A6805" t="s">
        <v>7281</v>
      </c>
      <c r="B6805">
        <v>25</v>
      </c>
      <c r="C6805">
        <v>12</v>
      </c>
      <c r="D6805">
        <v>2017</v>
      </c>
      <c r="E6805" t="s">
        <v>1952</v>
      </c>
      <c r="F6805" t="s">
        <v>30</v>
      </c>
      <c r="G6805" t="s">
        <v>2745</v>
      </c>
      <c r="H6805" t="s">
        <v>23</v>
      </c>
      <c r="I6805" t="s">
        <v>24</v>
      </c>
      <c r="J6805" t="s">
        <v>3494</v>
      </c>
      <c r="K6805" t="s">
        <v>17</v>
      </c>
      <c r="L6805">
        <v>47.968000000000004</v>
      </c>
    </row>
    <row r="6806" spans="1:12" x14ac:dyDescent="0.3">
      <c r="A6806" t="s">
        <v>7282</v>
      </c>
      <c r="B6806">
        <v>5</v>
      </c>
      <c r="C6806">
        <v>10</v>
      </c>
      <c r="D6806">
        <v>2015</v>
      </c>
      <c r="E6806" t="s">
        <v>1201</v>
      </c>
      <c r="F6806" t="s">
        <v>119</v>
      </c>
      <c r="G6806" t="s">
        <v>1037</v>
      </c>
      <c r="H6806" t="s">
        <v>14</v>
      </c>
      <c r="I6806" t="s">
        <v>24</v>
      </c>
      <c r="J6806" t="s">
        <v>3791</v>
      </c>
      <c r="K6806" t="s">
        <v>41</v>
      </c>
      <c r="L6806">
        <v>99.98</v>
      </c>
    </row>
    <row r="6807" spans="1:12" x14ac:dyDescent="0.3">
      <c r="A6807" t="s">
        <v>7283</v>
      </c>
      <c r="B6807">
        <v>22</v>
      </c>
      <c r="C6807">
        <v>11</v>
      </c>
      <c r="D6807">
        <v>2015</v>
      </c>
      <c r="E6807" t="s">
        <v>3170</v>
      </c>
      <c r="F6807" t="s">
        <v>119</v>
      </c>
      <c r="G6807" t="s">
        <v>3302</v>
      </c>
      <c r="H6807" t="s">
        <v>23</v>
      </c>
      <c r="I6807" t="s">
        <v>15</v>
      </c>
      <c r="J6807" t="s">
        <v>4368</v>
      </c>
      <c r="K6807" t="s">
        <v>26</v>
      </c>
      <c r="L6807">
        <v>9.9600000000000009</v>
      </c>
    </row>
    <row r="6808" spans="1:12" x14ac:dyDescent="0.3">
      <c r="A6808" t="s">
        <v>7284</v>
      </c>
      <c r="B6808">
        <v>25</v>
      </c>
      <c r="C6808">
        <v>12</v>
      </c>
      <c r="D6808">
        <v>2018</v>
      </c>
      <c r="E6808" t="s">
        <v>1031</v>
      </c>
      <c r="F6808" t="s">
        <v>30</v>
      </c>
      <c r="G6808" t="s">
        <v>1488</v>
      </c>
      <c r="H6808" t="s">
        <v>23</v>
      </c>
      <c r="I6808" t="s">
        <v>24</v>
      </c>
      <c r="J6808" t="s">
        <v>874</v>
      </c>
      <c r="K6808" t="s">
        <v>26</v>
      </c>
      <c r="L6808">
        <v>3.8559999999999999</v>
      </c>
    </row>
    <row r="6809" spans="1:12" x14ac:dyDescent="0.3">
      <c r="A6809" t="s">
        <v>7285</v>
      </c>
      <c r="B6809">
        <v>31</v>
      </c>
      <c r="C6809">
        <v>3</v>
      </c>
      <c r="D6809">
        <v>2016</v>
      </c>
      <c r="E6809" t="s">
        <v>360</v>
      </c>
      <c r="F6809" t="s">
        <v>30</v>
      </c>
      <c r="G6809" t="s">
        <v>1139</v>
      </c>
      <c r="H6809" t="s">
        <v>23</v>
      </c>
      <c r="I6809" t="s">
        <v>61</v>
      </c>
      <c r="J6809" t="s">
        <v>1256</v>
      </c>
      <c r="K6809" t="s">
        <v>26</v>
      </c>
      <c r="L6809">
        <v>98.376000000000005</v>
      </c>
    </row>
    <row r="6810" spans="1:12" x14ac:dyDescent="0.3">
      <c r="A6810" t="s">
        <v>7285</v>
      </c>
      <c r="B6810">
        <v>31</v>
      </c>
      <c r="C6810">
        <v>3</v>
      </c>
      <c r="D6810">
        <v>2016</v>
      </c>
      <c r="E6810" t="s">
        <v>360</v>
      </c>
      <c r="F6810" t="s">
        <v>30</v>
      </c>
      <c r="G6810" t="s">
        <v>1139</v>
      </c>
      <c r="H6810" t="s">
        <v>23</v>
      </c>
      <c r="I6810" t="s">
        <v>61</v>
      </c>
      <c r="J6810" t="s">
        <v>5494</v>
      </c>
      <c r="K6810" t="s">
        <v>17</v>
      </c>
      <c r="L6810">
        <v>22.38</v>
      </c>
    </row>
    <row r="6811" spans="1:12" x14ac:dyDescent="0.3">
      <c r="A6811" t="s">
        <v>7286</v>
      </c>
      <c r="B6811">
        <v>14</v>
      </c>
      <c r="C6811">
        <v>9</v>
      </c>
      <c r="D6811">
        <v>2018</v>
      </c>
      <c r="E6811" t="s">
        <v>133</v>
      </c>
      <c r="F6811" t="s">
        <v>119</v>
      </c>
      <c r="G6811" t="s">
        <v>3315</v>
      </c>
      <c r="H6811" t="s">
        <v>14</v>
      </c>
      <c r="I6811" t="s">
        <v>90</v>
      </c>
      <c r="J6811" t="s">
        <v>1809</v>
      </c>
      <c r="K6811" t="s">
        <v>26</v>
      </c>
      <c r="L6811">
        <v>3.8820000000000001</v>
      </c>
    </row>
    <row r="6812" spans="1:12" x14ac:dyDescent="0.3">
      <c r="A6812" t="s">
        <v>7286</v>
      </c>
      <c r="B6812">
        <v>14</v>
      </c>
      <c r="C6812">
        <v>9</v>
      </c>
      <c r="D6812">
        <v>2018</v>
      </c>
      <c r="E6812" t="s">
        <v>133</v>
      </c>
      <c r="F6812" t="s">
        <v>119</v>
      </c>
      <c r="G6812" t="s">
        <v>3315</v>
      </c>
      <c r="H6812" t="s">
        <v>14</v>
      </c>
      <c r="I6812" t="s">
        <v>90</v>
      </c>
      <c r="J6812" t="s">
        <v>7207</v>
      </c>
      <c r="K6812" t="s">
        <v>41</v>
      </c>
      <c r="L6812">
        <v>12.585000000000001</v>
      </c>
    </row>
    <row r="6813" spans="1:12" x14ac:dyDescent="0.3">
      <c r="A6813" t="s">
        <v>7286</v>
      </c>
      <c r="B6813">
        <v>14</v>
      </c>
      <c r="C6813">
        <v>9</v>
      </c>
      <c r="D6813">
        <v>2018</v>
      </c>
      <c r="E6813" t="s">
        <v>133</v>
      </c>
      <c r="F6813" t="s">
        <v>119</v>
      </c>
      <c r="G6813" t="s">
        <v>3315</v>
      </c>
      <c r="H6813" t="s">
        <v>14</v>
      </c>
      <c r="I6813" t="s">
        <v>90</v>
      </c>
      <c r="J6813" t="s">
        <v>1119</v>
      </c>
      <c r="K6813" t="s">
        <v>17</v>
      </c>
      <c r="L6813">
        <v>113.372</v>
      </c>
    </row>
    <row r="6814" spans="1:12" x14ac:dyDescent="0.3">
      <c r="A6814" t="s">
        <v>7286</v>
      </c>
      <c r="B6814">
        <v>14</v>
      </c>
      <c r="C6814">
        <v>9</v>
      </c>
      <c r="D6814">
        <v>2018</v>
      </c>
      <c r="E6814" t="s">
        <v>133</v>
      </c>
      <c r="F6814" t="s">
        <v>119</v>
      </c>
      <c r="G6814" t="s">
        <v>3315</v>
      </c>
      <c r="H6814" t="s">
        <v>14</v>
      </c>
      <c r="I6814" t="s">
        <v>90</v>
      </c>
      <c r="J6814" t="s">
        <v>2328</v>
      </c>
      <c r="K6814" t="s">
        <v>26</v>
      </c>
      <c r="L6814">
        <v>18.312000000000001</v>
      </c>
    </row>
    <row r="6815" spans="1:12" x14ac:dyDescent="0.3">
      <c r="A6815" t="s">
        <v>7286</v>
      </c>
      <c r="B6815">
        <v>14</v>
      </c>
      <c r="C6815">
        <v>9</v>
      </c>
      <c r="D6815">
        <v>2018</v>
      </c>
      <c r="E6815" t="s">
        <v>133</v>
      </c>
      <c r="F6815" t="s">
        <v>119</v>
      </c>
      <c r="G6815" t="s">
        <v>3315</v>
      </c>
      <c r="H6815" t="s">
        <v>14</v>
      </c>
      <c r="I6815" t="s">
        <v>90</v>
      </c>
      <c r="J6815" t="s">
        <v>7287</v>
      </c>
      <c r="K6815" t="s">
        <v>17</v>
      </c>
      <c r="L6815">
        <v>127.93600000000001</v>
      </c>
    </row>
    <row r="6816" spans="1:12" x14ac:dyDescent="0.3">
      <c r="A6816" t="s">
        <v>7286</v>
      </c>
      <c r="B6816">
        <v>14</v>
      </c>
      <c r="C6816">
        <v>9</v>
      </c>
      <c r="D6816">
        <v>2018</v>
      </c>
      <c r="E6816" t="s">
        <v>133</v>
      </c>
      <c r="F6816" t="s">
        <v>119</v>
      </c>
      <c r="G6816" t="s">
        <v>3315</v>
      </c>
      <c r="H6816" t="s">
        <v>14</v>
      </c>
      <c r="I6816" t="s">
        <v>90</v>
      </c>
      <c r="J6816" t="s">
        <v>983</v>
      </c>
      <c r="K6816" t="s">
        <v>41</v>
      </c>
      <c r="L6816">
        <v>241.17</v>
      </c>
    </row>
    <row r="6817" spans="1:12" x14ac:dyDescent="0.3">
      <c r="A6817" t="s">
        <v>7288</v>
      </c>
      <c r="B6817">
        <v>17</v>
      </c>
      <c r="C6817">
        <v>6</v>
      </c>
      <c r="D6817">
        <v>2015</v>
      </c>
      <c r="E6817" t="s">
        <v>1641</v>
      </c>
      <c r="F6817" t="s">
        <v>30</v>
      </c>
      <c r="G6817" t="s">
        <v>3084</v>
      </c>
      <c r="H6817" t="s">
        <v>14</v>
      </c>
      <c r="I6817" t="s">
        <v>24</v>
      </c>
      <c r="J6817" t="s">
        <v>3111</v>
      </c>
      <c r="K6817" t="s">
        <v>17</v>
      </c>
      <c r="L6817">
        <v>6.24</v>
      </c>
    </row>
    <row r="6818" spans="1:12" x14ac:dyDescent="0.3">
      <c r="A6818" t="s">
        <v>7288</v>
      </c>
      <c r="B6818">
        <v>17</v>
      </c>
      <c r="C6818">
        <v>6</v>
      </c>
      <c r="D6818">
        <v>2015</v>
      </c>
      <c r="E6818" t="s">
        <v>1641</v>
      </c>
      <c r="F6818" t="s">
        <v>30</v>
      </c>
      <c r="G6818" t="s">
        <v>3084</v>
      </c>
      <c r="H6818" t="s">
        <v>14</v>
      </c>
      <c r="I6818" t="s">
        <v>24</v>
      </c>
      <c r="J6818" t="s">
        <v>837</v>
      </c>
      <c r="K6818" t="s">
        <v>26</v>
      </c>
      <c r="L6818">
        <v>17.899999999999999</v>
      </c>
    </row>
    <row r="6819" spans="1:12" x14ac:dyDescent="0.3">
      <c r="A6819" t="s">
        <v>7288</v>
      </c>
      <c r="B6819">
        <v>17</v>
      </c>
      <c r="C6819">
        <v>6</v>
      </c>
      <c r="D6819">
        <v>2015</v>
      </c>
      <c r="E6819" t="s">
        <v>1641</v>
      </c>
      <c r="F6819" t="s">
        <v>30</v>
      </c>
      <c r="G6819" t="s">
        <v>3084</v>
      </c>
      <c r="H6819" t="s">
        <v>14</v>
      </c>
      <c r="I6819" t="s">
        <v>24</v>
      </c>
      <c r="J6819" t="s">
        <v>901</v>
      </c>
      <c r="K6819" t="s">
        <v>26</v>
      </c>
      <c r="L6819">
        <v>3266.3760000000002</v>
      </c>
    </row>
    <row r="6820" spans="1:12" x14ac:dyDescent="0.3">
      <c r="A6820" t="s">
        <v>7289</v>
      </c>
      <c r="B6820">
        <v>28</v>
      </c>
      <c r="C6820">
        <v>12</v>
      </c>
      <c r="D6820">
        <v>2018</v>
      </c>
      <c r="E6820" t="s">
        <v>2168</v>
      </c>
      <c r="F6820" t="s">
        <v>30</v>
      </c>
      <c r="G6820" t="s">
        <v>4309</v>
      </c>
      <c r="H6820" t="s">
        <v>23</v>
      </c>
      <c r="I6820" t="s">
        <v>61</v>
      </c>
      <c r="J6820" t="s">
        <v>4196</v>
      </c>
      <c r="K6820" t="s">
        <v>26</v>
      </c>
      <c r="L6820">
        <v>1.68</v>
      </c>
    </row>
    <row r="6821" spans="1:12" x14ac:dyDescent="0.3">
      <c r="A6821" t="s">
        <v>7289</v>
      </c>
      <c r="B6821">
        <v>28</v>
      </c>
      <c r="C6821">
        <v>12</v>
      </c>
      <c r="D6821">
        <v>2018</v>
      </c>
      <c r="E6821" t="s">
        <v>2168</v>
      </c>
      <c r="F6821" t="s">
        <v>30</v>
      </c>
      <c r="G6821" t="s">
        <v>4309</v>
      </c>
      <c r="H6821" t="s">
        <v>23</v>
      </c>
      <c r="I6821" t="s">
        <v>61</v>
      </c>
      <c r="J6821" t="s">
        <v>4878</v>
      </c>
      <c r="K6821" t="s">
        <v>17</v>
      </c>
      <c r="L6821">
        <v>7.968</v>
      </c>
    </row>
    <row r="6822" spans="1:12" x14ac:dyDescent="0.3">
      <c r="A6822" t="s">
        <v>7289</v>
      </c>
      <c r="B6822">
        <v>28</v>
      </c>
      <c r="C6822">
        <v>12</v>
      </c>
      <c r="D6822">
        <v>2018</v>
      </c>
      <c r="E6822" t="s">
        <v>2168</v>
      </c>
      <c r="F6822" t="s">
        <v>30</v>
      </c>
      <c r="G6822" t="s">
        <v>4309</v>
      </c>
      <c r="H6822" t="s">
        <v>23</v>
      </c>
      <c r="I6822" t="s">
        <v>61</v>
      </c>
      <c r="J6822" t="s">
        <v>510</v>
      </c>
      <c r="K6822" t="s">
        <v>17</v>
      </c>
      <c r="L6822">
        <v>113.372</v>
      </c>
    </row>
    <row r="6823" spans="1:12" x14ac:dyDescent="0.3">
      <c r="A6823" t="s">
        <v>7289</v>
      </c>
      <c r="B6823">
        <v>28</v>
      </c>
      <c r="C6823">
        <v>12</v>
      </c>
      <c r="D6823">
        <v>2018</v>
      </c>
      <c r="E6823" t="s">
        <v>2168</v>
      </c>
      <c r="F6823" t="s">
        <v>30</v>
      </c>
      <c r="G6823" t="s">
        <v>4309</v>
      </c>
      <c r="H6823" t="s">
        <v>23</v>
      </c>
      <c r="I6823" t="s">
        <v>61</v>
      </c>
      <c r="J6823" t="s">
        <v>984</v>
      </c>
      <c r="K6823" t="s">
        <v>17</v>
      </c>
      <c r="L6823">
        <v>2.96</v>
      </c>
    </row>
    <row r="6824" spans="1:12" x14ac:dyDescent="0.3">
      <c r="A6824" t="s">
        <v>7290</v>
      </c>
      <c r="B6824">
        <v>2</v>
      </c>
      <c r="C6824">
        <v>11</v>
      </c>
      <c r="D6824">
        <v>2018</v>
      </c>
      <c r="E6824" t="s">
        <v>1046</v>
      </c>
      <c r="F6824" t="s">
        <v>30</v>
      </c>
      <c r="G6824" t="s">
        <v>3007</v>
      </c>
      <c r="H6824" t="s">
        <v>14</v>
      </c>
      <c r="I6824" t="s">
        <v>24</v>
      </c>
      <c r="J6824" t="s">
        <v>2144</v>
      </c>
      <c r="K6824" t="s">
        <v>26</v>
      </c>
      <c r="L6824">
        <v>168.1</v>
      </c>
    </row>
    <row r="6825" spans="1:12" x14ac:dyDescent="0.3">
      <c r="A6825" t="s">
        <v>7291</v>
      </c>
      <c r="B6825">
        <v>25</v>
      </c>
      <c r="C6825">
        <v>7</v>
      </c>
      <c r="D6825">
        <v>2016</v>
      </c>
      <c r="E6825" t="s">
        <v>2387</v>
      </c>
      <c r="F6825" t="s">
        <v>30</v>
      </c>
      <c r="G6825" t="s">
        <v>2873</v>
      </c>
      <c r="H6825" t="s">
        <v>23</v>
      </c>
      <c r="I6825" t="s">
        <v>15</v>
      </c>
      <c r="J6825" t="s">
        <v>1308</v>
      </c>
      <c r="K6825" t="s">
        <v>26</v>
      </c>
      <c r="L6825">
        <v>98.46</v>
      </c>
    </row>
    <row r="6826" spans="1:12" x14ac:dyDescent="0.3">
      <c r="A6826" t="s">
        <v>7291</v>
      </c>
      <c r="B6826">
        <v>25</v>
      </c>
      <c r="C6826">
        <v>7</v>
      </c>
      <c r="D6826">
        <v>2016</v>
      </c>
      <c r="E6826" t="s">
        <v>2387</v>
      </c>
      <c r="F6826" t="s">
        <v>30</v>
      </c>
      <c r="G6826" t="s">
        <v>2873</v>
      </c>
      <c r="H6826" t="s">
        <v>23</v>
      </c>
      <c r="I6826" t="s">
        <v>15</v>
      </c>
      <c r="J6826" t="s">
        <v>1040</v>
      </c>
      <c r="K6826" t="s">
        <v>17</v>
      </c>
      <c r="L6826">
        <v>358.58</v>
      </c>
    </row>
    <row r="6827" spans="1:12" x14ac:dyDescent="0.3">
      <c r="A6827" t="s">
        <v>7292</v>
      </c>
      <c r="B6827">
        <v>2</v>
      </c>
      <c r="C6827">
        <v>10</v>
      </c>
      <c r="D6827">
        <v>2017</v>
      </c>
      <c r="E6827" t="s">
        <v>4568</v>
      </c>
      <c r="F6827" t="s">
        <v>30</v>
      </c>
      <c r="G6827" t="s">
        <v>3798</v>
      </c>
      <c r="H6827" t="s">
        <v>23</v>
      </c>
      <c r="I6827" t="s">
        <v>61</v>
      </c>
      <c r="J6827" t="s">
        <v>2105</v>
      </c>
      <c r="K6827" t="s">
        <v>26</v>
      </c>
      <c r="L6827">
        <v>32.479999999999997</v>
      </c>
    </row>
    <row r="6828" spans="1:12" x14ac:dyDescent="0.3">
      <c r="A6828" t="s">
        <v>7292</v>
      </c>
      <c r="B6828">
        <v>2</v>
      </c>
      <c r="C6828">
        <v>10</v>
      </c>
      <c r="D6828">
        <v>2017</v>
      </c>
      <c r="E6828" t="s">
        <v>4568</v>
      </c>
      <c r="F6828" t="s">
        <v>30</v>
      </c>
      <c r="G6828" t="s">
        <v>3798</v>
      </c>
      <c r="H6828" t="s">
        <v>23</v>
      </c>
      <c r="I6828" t="s">
        <v>61</v>
      </c>
      <c r="J6828" t="s">
        <v>4393</v>
      </c>
      <c r="K6828" t="s">
        <v>41</v>
      </c>
      <c r="L6828">
        <v>17499.95</v>
      </c>
    </row>
    <row r="6829" spans="1:12" x14ac:dyDescent="0.3">
      <c r="A6829" t="s">
        <v>7292</v>
      </c>
      <c r="B6829">
        <v>2</v>
      </c>
      <c r="C6829">
        <v>10</v>
      </c>
      <c r="D6829">
        <v>2017</v>
      </c>
      <c r="E6829" t="s">
        <v>4568</v>
      </c>
      <c r="F6829" t="s">
        <v>30</v>
      </c>
      <c r="G6829" t="s">
        <v>3798</v>
      </c>
      <c r="H6829" t="s">
        <v>23</v>
      </c>
      <c r="I6829" t="s">
        <v>61</v>
      </c>
      <c r="J6829" t="s">
        <v>4896</v>
      </c>
      <c r="K6829" t="s">
        <v>26</v>
      </c>
      <c r="L6829">
        <v>735.98</v>
      </c>
    </row>
    <row r="6830" spans="1:12" x14ac:dyDescent="0.3">
      <c r="A6830" t="s">
        <v>7292</v>
      </c>
      <c r="B6830">
        <v>2</v>
      </c>
      <c r="C6830">
        <v>10</v>
      </c>
      <c r="D6830">
        <v>2017</v>
      </c>
      <c r="E6830" t="s">
        <v>4568</v>
      </c>
      <c r="F6830" t="s">
        <v>30</v>
      </c>
      <c r="G6830" t="s">
        <v>3798</v>
      </c>
      <c r="H6830" t="s">
        <v>23</v>
      </c>
      <c r="I6830" t="s">
        <v>61</v>
      </c>
      <c r="J6830" t="s">
        <v>2019</v>
      </c>
      <c r="K6830" t="s">
        <v>26</v>
      </c>
      <c r="L6830">
        <v>34.369999999999997</v>
      </c>
    </row>
    <row r="6831" spans="1:12" x14ac:dyDescent="0.3">
      <c r="A6831" t="s">
        <v>7292</v>
      </c>
      <c r="B6831">
        <v>2</v>
      </c>
      <c r="C6831">
        <v>10</v>
      </c>
      <c r="D6831">
        <v>2017</v>
      </c>
      <c r="E6831" t="s">
        <v>4568</v>
      </c>
      <c r="F6831" t="s">
        <v>30</v>
      </c>
      <c r="G6831" t="s">
        <v>3798</v>
      </c>
      <c r="H6831" t="s">
        <v>23</v>
      </c>
      <c r="I6831" t="s">
        <v>61</v>
      </c>
      <c r="J6831" t="s">
        <v>625</v>
      </c>
      <c r="K6831" t="s">
        <v>26</v>
      </c>
      <c r="L6831">
        <v>33.96</v>
      </c>
    </row>
    <row r="6832" spans="1:12" x14ac:dyDescent="0.3">
      <c r="A6832" t="s">
        <v>7293</v>
      </c>
      <c r="B6832">
        <v>24</v>
      </c>
      <c r="C6832">
        <v>12</v>
      </c>
      <c r="D6832">
        <v>2017</v>
      </c>
      <c r="E6832" t="s">
        <v>4621</v>
      </c>
      <c r="F6832" t="s">
        <v>12</v>
      </c>
      <c r="G6832" t="s">
        <v>2940</v>
      </c>
      <c r="H6832" t="s">
        <v>23</v>
      </c>
      <c r="I6832" t="s">
        <v>90</v>
      </c>
      <c r="J6832" t="s">
        <v>2915</v>
      </c>
      <c r="K6832" t="s">
        <v>41</v>
      </c>
      <c r="L6832">
        <v>197.97</v>
      </c>
    </row>
    <row r="6833" spans="1:12" x14ac:dyDescent="0.3">
      <c r="A6833" t="s">
        <v>7294</v>
      </c>
      <c r="B6833">
        <v>21</v>
      </c>
      <c r="C6833">
        <v>7</v>
      </c>
      <c r="D6833">
        <v>2018</v>
      </c>
      <c r="E6833" t="s">
        <v>5611</v>
      </c>
      <c r="F6833" t="s">
        <v>30</v>
      </c>
      <c r="G6833" t="s">
        <v>6058</v>
      </c>
      <c r="H6833" t="s">
        <v>14</v>
      </c>
      <c r="I6833" t="s">
        <v>90</v>
      </c>
      <c r="J6833" t="s">
        <v>4047</v>
      </c>
      <c r="K6833" t="s">
        <v>26</v>
      </c>
      <c r="L6833">
        <v>17.48</v>
      </c>
    </row>
    <row r="6834" spans="1:12" x14ac:dyDescent="0.3">
      <c r="A6834" t="s">
        <v>7295</v>
      </c>
      <c r="B6834">
        <v>10</v>
      </c>
      <c r="C6834">
        <v>10</v>
      </c>
      <c r="D6834">
        <v>2016</v>
      </c>
      <c r="E6834" t="s">
        <v>1949</v>
      </c>
      <c r="F6834" t="s">
        <v>30</v>
      </c>
      <c r="G6834" t="s">
        <v>1675</v>
      </c>
      <c r="H6834" t="s">
        <v>14</v>
      </c>
      <c r="I6834" t="s">
        <v>61</v>
      </c>
      <c r="J6834" t="s">
        <v>4473</v>
      </c>
      <c r="K6834" t="s">
        <v>26</v>
      </c>
      <c r="L6834">
        <v>8.016</v>
      </c>
    </row>
    <row r="6835" spans="1:12" x14ac:dyDescent="0.3">
      <c r="A6835" t="s">
        <v>7296</v>
      </c>
      <c r="B6835">
        <v>8</v>
      </c>
      <c r="C6835">
        <v>9</v>
      </c>
      <c r="D6835">
        <v>2017</v>
      </c>
      <c r="E6835" t="s">
        <v>1015</v>
      </c>
      <c r="F6835" t="s">
        <v>930</v>
      </c>
      <c r="G6835" t="s">
        <v>1887</v>
      </c>
      <c r="H6835" t="s">
        <v>14</v>
      </c>
      <c r="I6835" t="s">
        <v>24</v>
      </c>
      <c r="J6835" t="s">
        <v>2857</v>
      </c>
      <c r="K6835" t="s">
        <v>17</v>
      </c>
      <c r="L6835">
        <v>146.04</v>
      </c>
    </row>
    <row r="6836" spans="1:12" x14ac:dyDescent="0.3">
      <c r="A6836" t="s">
        <v>7297</v>
      </c>
      <c r="B6836">
        <v>20</v>
      </c>
      <c r="C6836">
        <v>11</v>
      </c>
      <c r="D6836">
        <v>2017</v>
      </c>
      <c r="E6836" t="s">
        <v>457</v>
      </c>
      <c r="F6836" t="s">
        <v>30</v>
      </c>
      <c r="G6836" t="s">
        <v>4080</v>
      </c>
      <c r="H6836" t="s">
        <v>23</v>
      </c>
      <c r="I6836" t="s">
        <v>24</v>
      </c>
      <c r="J6836" t="s">
        <v>6923</v>
      </c>
      <c r="K6836" t="s">
        <v>41</v>
      </c>
      <c r="L6836">
        <v>27.88</v>
      </c>
    </row>
    <row r="6837" spans="1:12" x14ac:dyDescent="0.3">
      <c r="A6837" t="s">
        <v>7298</v>
      </c>
      <c r="B6837">
        <v>15</v>
      </c>
      <c r="C6837">
        <v>10</v>
      </c>
      <c r="D6837">
        <v>2018</v>
      </c>
      <c r="E6837" t="s">
        <v>1137</v>
      </c>
      <c r="F6837" t="s">
        <v>30</v>
      </c>
      <c r="G6837" t="s">
        <v>2459</v>
      </c>
      <c r="H6837" t="s">
        <v>23</v>
      </c>
      <c r="I6837" t="s">
        <v>24</v>
      </c>
      <c r="J6837" t="s">
        <v>1656</v>
      </c>
      <c r="K6837" t="s">
        <v>26</v>
      </c>
      <c r="L6837">
        <v>152.65</v>
      </c>
    </row>
    <row r="6838" spans="1:12" x14ac:dyDescent="0.3">
      <c r="A6838" t="s">
        <v>7298</v>
      </c>
      <c r="B6838">
        <v>15</v>
      </c>
      <c r="C6838">
        <v>10</v>
      </c>
      <c r="D6838">
        <v>2018</v>
      </c>
      <c r="E6838" t="s">
        <v>1137</v>
      </c>
      <c r="F6838" t="s">
        <v>30</v>
      </c>
      <c r="G6838" t="s">
        <v>2459</v>
      </c>
      <c r="H6838" t="s">
        <v>23</v>
      </c>
      <c r="I6838" t="s">
        <v>24</v>
      </c>
      <c r="J6838" t="s">
        <v>623</v>
      </c>
      <c r="K6838" t="s">
        <v>17</v>
      </c>
      <c r="L6838">
        <v>22.72</v>
      </c>
    </row>
    <row r="6839" spans="1:12" x14ac:dyDescent="0.3">
      <c r="A6839" t="s">
        <v>7299</v>
      </c>
      <c r="B6839">
        <v>6</v>
      </c>
      <c r="C6839">
        <v>7</v>
      </c>
      <c r="D6839">
        <v>2016</v>
      </c>
      <c r="E6839" t="s">
        <v>5911</v>
      </c>
      <c r="F6839" t="s">
        <v>30</v>
      </c>
      <c r="G6839" t="s">
        <v>3523</v>
      </c>
      <c r="H6839" t="s">
        <v>23</v>
      </c>
      <c r="I6839" t="s">
        <v>90</v>
      </c>
      <c r="J6839" t="s">
        <v>923</v>
      </c>
      <c r="K6839" t="s">
        <v>26</v>
      </c>
      <c r="L6839">
        <v>11.12</v>
      </c>
    </row>
    <row r="6840" spans="1:12" x14ac:dyDescent="0.3">
      <c r="A6840" t="s">
        <v>7300</v>
      </c>
      <c r="B6840">
        <v>5</v>
      </c>
      <c r="C6840">
        <v>2</v>
      </c>
      <c r="D6840">
        <v>2018</v>
      </c>
      <c r="E6840" t="s">
        <v>4009</v>
      </c>
      <c r="F6840" t="s">
        <v>30</v>
      </c>
      <c r="G6840" t="s">
        <v>5218</v>
      </c>
      <c r="H6840" t="s">
        <v>23</v>
      </c>
      <c r="I6840" t="s">
        <v>24</v>
      </c>
      <c r="J6840" t="s">
        <v>6486</v>
      </c>
      <c r="K6840" t="s">
        <v>26</v>
      </c>
      <c r="L6840">
        <v>1640.7</v>
      </c>
    </row>
    <row r="6841" spans="1:12" x14ac:dyDescent="0.3">
      <c r="A6841" t="s">
        <v>7300</v>
      </c>
      <c r="B6841">
        <v>5</v>
      </c>
      <c r="C6841">
        <v>2</v>
      </c>
      <c r="D6841">
        <v>2018</v>
      </c>
      <c r="E6841" t="s">
        <v>4009</v>
      </c>
      <c r="F6841" t="s">
        <v>30</v>
      </c>
      <c r="G6841" t="s">
        <v>5218</v>
      </c>
      <c r="H6841" t="s">
        <v>23</v>
      </c>
      <c r="I6841" t="s">
        <v>24</v>
      </c>
      <c r="J6841" t="s">
        <v>2686</v>
      </c>
      <c r="K6841" t="s">
        <v>41</v>
      </c>
      <c r="L6841">
        <v>371.2</v>
      </c>
    </row>
    <row r="6842" spans="1:12" x14ac:dyDescent="0.3">
      <c r="A6842" t="s">
        <v>7301</v>
      </c>
      <c r="B6842">
        <v>6</v>
      </c>
      <c r="C6842">
        <v>12</v>
      </c>
      <c r="D6842">
        <v>2016</v>
      </c>
      <c r="E6842" t="s">
        <v>981</v>
      </c>
      <c r="F6842" t="s">
        <v>119</v>
      </c>
      <c r="G6842" t="s">
        <v>3101</v>
      </c>
      <c r="H6842" t="s">
        <v>60</v>
      </c>
      <c r="I6842" t="s">
        <v>90</v>
      </c>
      <c r="J6842" t="s">
        <v>284</v>
      </c>
      <c r="K6842" t="s">
        <v>26</v>
      </c>
      <c r="L6842">
        <v>14.832000000000001</v>
      </c>
    </row>
    <row r="6843" spans="1:12" x14ac:dyDescent="0.3">
      <c r="A6843" t="s">
        <v>7302</v>
      </c>
      <c r="B6843">
        <v>12</v>
      </c>
      <c r="C6843">
        <v>9</v>
      </c>
      <c r="D6843">
        <v>2017</v>
      </c>
      <c r="E6843" t="s">
        <v>273</v>
      </c>
      <c r="F6843" t="s">
        <v>30</v>
      </c>
      <c r="G6843" t="s">
        <v>1799</v>
      </c>
      <c r="H6843" t="s">
        <v>23</v>
      </c>
      <c r="I6843" t="s">
        <v>15</v>
      </c>
      <c r="J6843" t="s">
        <v>6000</v>
      </c>
      <c r="K6843" t="s">
        <v>41</v>
      </c>
      <c r="L6843">
        <v>20.7</v>
      </c>
    </row>
    <row r="6844" spans="1:12" x14ac:dyDescent="0.3">
      <c r="A6844" t="s">
        <v>7302</v>
      </c>
      <c r="B6844">
        <v>12</v>
      </c>
      <c r="C6844">
        <v>9</v>
      </c>
      <c r="D6844">
        <v>2017</v>
      </c>
      <c r="E6844" t="s">
        <v>273</v>
      </c>
      <c r="F6844" t="s">
        <v>30</v>
      </c>
      <c r="G6844" t="s">
        <v>1799</v>
      </c>
      <c r="H6844" t="s">
        <v>23</v>
      </c>
      <c r="I6844" t="s">
        <v>15</v>
      </c>
      <c r="J6844" t="s">
        <v>3784</v>
      </c>
      <c r="K6844" t="s">
        <v>26</v>
      </c>
      <c r="L6844">
        <v>11.34</v>
      </c>
    </row>
    <row r="6845" spans="1:12" x14ac:dyDescent="0.3">
      <c r="A6845" t="s">
        <v>7302</v>
      </c>
      <c r="B6845">
        <v>12</v>
      </c>
      <c r="C6845">
        <v>9</v>
      </c>
      <c r="D6845">
        <v>2017</v>
      </c>
      <c r="E6845" t="s">
        <v>273</v>
      </c>
      <c r="F6845" t="s">
        <v>30</v>
      </c>
      <c r="G6845" t="s">
        <v>1799</v>
      </c>
      <c r="H6845" t="s">
        <v>23</v>
      </c>
      <c r="I6845" t="s">
        <v>15</v>
      </c>
      <c r="J6845" t="s">
        <v>3104</v>
      </c>
      <c r="K6845" t="s">
        <v>26</v>
      </c>
      <c r="L6845">
        <v>67.900000000000006</v>
      </c>
    </row>
    <row r="6846" spans="1:12" x14ac:dyDescent="0.3">
      <c r="A6846" t="s">
        <v>7302</v>
      </c>
      <c r="B6846">
        <v>12</v>
      </c>
      <c r="C6846">
        <v>9</v>
      </c>
      <c r="D6846">
        <v>2017</v>
      </c>
      <c r="E6846" t="s">
        <v>273</v>
      </c>
      <c r="F6846" t="s">
        <v>30</v>
      </c>
      <c r="G6846" t="s">
        <v>1799</v>
      </c>
      <c r="H6846" t="s">
        <v>23</v>
      </c>
      <c r="I6846" t="s">
        <v>15</v>
      </c>
      <c r="J6846" t="s">
        <v>7303</v>
      </c>
      <c r="K6846" t="s">
        <v>17</v>
      </c>
      <c r="L6846">
        <v>1059.1199999999999</v>
      </c>
    </row>
    <row r="6847" spans="1:12" x14ac:dyDescent="0.3">
      <c r="A6847" t="s">
        <v>7304</v>
      </c>
      <c r="B6847">
        <v>6</v>
      </c>
      <c r="C6847">
        <v>7</v>
      </c>
      <c r="D6847">
        <v>2015</v>
      </c>
      <c r="E6847" t="s">
        <v>871</v>
      </c>
      <c r="F6847" t="s">
        <v>30</v>
      </c>
      <c r="G6847" t="s">
        <v>4070</v>
      </c>
      <c r="H6847" t="s">
        <v>60</v>
      </c>
      <c r="I6847" t="s">
        <v>24</v>
      </c>
      <c r="J6847" t="s">
        <v>3621</v>
      </c>
      <c r="K6847" t="s">
        <v>17</v>
      </c>
      <c r="L6847">
        <v>478.48</v>
      </c>
    </row>
    <row r="6848" spans="1:12" x14ac:dyDescent="0.3">
      <c r="A6848" t="s">
        <v>7305</v>
      </c>
      <c r="B6848">
        <v>9</v>
      </c>
      <c r="C6848">
        <v>5</v>
      </c>
      <c r="D6848">
        <v>2017</v>
      </c>
      <c r="E6848" t="s">
        <v>1232</v>
      </c>
      <c r="F6848" t="s">
        <v>30</v>
      </c>
      <c r="G6848" t="s">
        <v>4052</v>
      </c>
      <c r="H6848" t="s">
        <v>23</v>
      </c>
      <c r="I6848" t="s">
        <v>24</v>
      </c>
      <c r="J6848" t="s">
        <v>7122</v>
      </c>
      <c r="K6848" t="s">
        <v>26</v>
      </c>
      <c r="L6848">
        <v>32.04</v>
      </c>
    </row>
    <row r="6849" spans="1:12" x14ac:dyDescent="0.3">
      <c r="A6849" t="s">
        <v>7306</v>
      </c>
      <c r="B6849">
        <v>18</v>
      </c>
      <c r="C6849">
        <v>7</v>
      </c>
      <c r="D6849">
        <v>2017</v>
      </c>
      <c r="E6849" t="s">
        <v>138</v>
      </c>
      <c r="F6849" t="s">
        <v>30</v>
      </c>
      <c r="G6849" t="s">
        <v>458</v>
      </c>
      <c r="H6849" t="s">
        <v>14</v>
      </c>
      <c r="I6849" t="s">
        <v>24</v>
      </c>
      <c r="J6849" t="s">
        <v>1215</v>
      </c>
      <c r="K6849" t="s">
        <v>41</v>
      </c>
      <c r="L6849">
        <v>55.991999999999997</v>
      </c>
    </row>
    <row r="6850" spans="1:12" x14ac:dyDescent="0.3">
      <c r="A6850" t="s">
        <v>7307</v>
      </c>
      <c r="B6850">
        <v>18</v>
      </c>
      <c r="C6850">
        <v>6</v>
      </c>
      <c r="D6850">
        <v>2017</v>
      </c>
      <c r="E6850" t="s">
        <v>2730</v>
      </c>
      <c r="F6850" t="s">
        <v>119</v>
      </c>
      <c r="G6850" t="s">
        <v>3964</v>
      </c>
      <c r="H6850" t="s">
        <v>14</v>
      </c>
      <c r="I6850" t="s">
        <v>61</v>
      </c>
      <c r="J6850" t="s">
        <v>5954</v>
      </c>
      <c r="K6850" t="s">
        <v>26</v>
      </c>
      <c r="L6850">
        <v>76.864000000000004</v>
      </c>
    </row>
    <row r="6851" spans="1:12" x14ac:dyDescent="0.3">
      <c r="A6851" t="s">
        <v>7308</v>
      </c>
      <c r="B6851">
        <v>20</v>
      </c>
      <c r="C6851">
        <v>4</v>
      </c>
      <c r="D6851">
        <v>2015</v>
      </c>
      <c r="E6851" t="s">
        <v>2535</v>
      </c>
      <c r="F6851" t="s">
        <v>30</v>
      </c>
      <c r="G6851" t="s">
        <v>3575</v>
      </c>
      <c r="H6851" t="s">
        <v>14</v>
      </c>
      <c r="I6851" t="s">
        <v>24</v>
      </c>
      <c r="J6851" t="s">
        <v>4634</v>
      </c>
      <c r="K6851" t="s">
        <v>17</v>
      </c>
      <c r="L6851">
        <v>59.92</v>
      </c>
    </row>
    <row r="6852" spans="1:12" x14ac:dyDescent="0.3">
      <c r="A6852" t="s">
        <v>7309</v>
      </c>
      <c r="B6852">
        <v>8</v>
      </c>
      <c r="C6852">
        <v>1</v>
      </c>
      <c r="D6852">
        <v>2017</v>
      </c>
      <c r="E6852" t="s">
        <v>3897</v>
      </c>
      <c r="F6852" t="s">
        <v>30</v>
      </c>
      <c r="G6852" t="s">
        <v>5120</v>
      </c>
      <c r="H6852" t="s">
        <v>23</v>
      </c>
      <c r="I6852" t="s">
        <v>61</v>
      </c>
      <c r="J6852" t="s">
        <v>128</v>
      </c>
      <c r="K6852" t="s">
        <v>17</v>
      </c>
      <c r="L6852">
        <v>1565.88</v>
      </c>
    </row>
    <row r="6853" spans="1:12" x14ac:dyDescent="0.3">
      <c r="A6853" t="s">
        <v>7309</v>
      </c>
      <c r="B6853">
        <v>8</v>
      </c>
      <c r="C6853">
        <v>1</v>
      </c>
      <c r="D6853">
        <v>2017</v>
      </c>
      <c r="E6853" t="s">
        <v>3897</v>
      </c>
      <c r="F6853" t="s">
        <v>30</v>
      </c>
      <c r="G6853" t="s">
        <v>5120</v>
      </c>
      <c r="H6853" t="s">
        <v>23</v>
      </c>
      <c r="I6853" t="s">
        <v>61</v>
      </c>
      <c r="J6853" t="s">
        <v>185</v>
      </c>
      <c r="K6853" t="s">
        <v>26</v>
      </c>
      <c r="L6853">
        <v>106.05</v>
      </c>
    </row>
    <row r="6854" spans="1:12" x14ac:dyDescent="0.3">
      <c r="A6854" t="s">
        <v>7310</v>
      </c>
      <c r="B6854">
        <v>23</v>
      </c>
      <c r="C6854">
        <v>12</v>
      </c>
      <c r="D6854">
        <v>2018</v>
      </c>
      <c r="E6854" t="s">
        <v>724</v>
      </c>
      <c r="F6854" t="s">
        <v>12</v>
      </c>
      <c r="G6854" t="s">
        <v>6077</v>
      </c>
      <c r="H6854" t="s">
        <v>23</v>
      </c>
      <c r="I6854" t="s">
        <v>15</v>
      </c>
      <c r="J6854" t="s">
        <v>542</v>
      </c>
      <c r="K6854" t="s">
        <v>26</v>
      </c>
      <c r="L6854">
        <v>62.04</v>
      </c>
    </row>
    <row r="6855" spans="1:12" x14ac:dyDescent="0.3">
      <c r="A6855" t="s">
        <v>7310</v>
      </c>
      <c r="B6855">
        <v>23</v>
      </c>
      <c r="C6855">
        <v>12</v>
      </c>
      <c r="D6855">
        <v>2018</v>
      </c>
      <c r="E6855" t="s">
        <v>724</v>
      </c>
      <c r="F6855" t="s">
        <v>12</v>
      </c>
      <c r="G6855" t="s">
        <v>6077</v>
      </c>
      <c r="H6855" t="s">
        <v>23</v>
      </c>
      <c r="I6855" t="s">
        <v>15</v>
      </c>
      <c r="J6855" t="s">
        <v>4450</v>
      </c>
      <c r="K6855" t="s">
        <v>41</v>
      </c>
      <c r="L6855">
        <v>494.97</v>
      </c>
    </row>
    <row r="6856" spans="1:12" x14ac:dyDescent="0.3">
      <c r="A6856" t="s">
        <v>7310</v>
      </c>
      <c r="B6856">
        <v>23</v>
      </c>
      <c r="C6856">
        <v>12</v>
      </c>
      <c r="D6856">
        <v>2018</v>
      </c>
      <c r="E6856" t="s">
        <v>724</v>
      </c>
      <c r="F6856" t="s">
        <v>12</v>
      </c>
      <c r="G6856" t="s">
        <v>6077</v>
      </c>
      <c r="H6856" t="s">
        <v>23</v>
      </c>
      <c r="I6856" t="s">
        <v>15</v>
      </c>
      <c r="J6856" t="s">
        <v>600</v>
      </c>
      <c r="K6856" t="s">
        <v>26</v>
      </c>
      <c r="L6856">
        <v>367.96</v>
      </c>
    </row>
    <row r="6857" spans="1:12" x14ac:dyDescent="0.3">
      <c r="A6857" t="s">
        <v>7310</v>
      </c>
      <c r="B6857">
        <v>23</v>
      </c>
      <c r="C6857">
        <v>12</v>
      </c>
      <c r="D6857">
        <v>2018</v>
      </c>
      <c r="E6857" t="s">
        <v>724</v>
      </c>
      <c r="F6857" t="s">
        <v>12</v>
      </c>
      <c r="G6857" t="s">
        <v>6077</v>
      </c>
      <c r="H6857" t="s">
        <v>23</v>
      </c>
      <c r="I6857" t="s">
        <v>15</v>
      </c>
      <c r="J6857" t="s">
        <v>3464</v>
      </c>
      <c r="K6857" t="s">
        <v>26</v>
      </c>
      <c r="L6857">
        <v>44.96</v>
      </c>
    </row>
    <row r="6858" spans="1:12" x14ac:dyDescent="0.3">
      <c r="A6858" t="s">
        <v>7310</v>
      </c>
      <c r="B6858">
        <v>23</v>
      </c>
      <c r="C6858">
        <v>12</v>
      </c>
      <c r="D6858">
        <v>2018</v>
      </c>
      <c r="E6858" t="s">
        <v>724</v>
      </c>
      <c r="F6858" t="s">
        <v>12</v>
      </c>
      <c r="G6858" t="s">
        <v>6077</v>
      </c>
      <c r="H6858" t="s">
        <v>23</v>
      </c>
      <c r="I6858" t="s">
        <v>15</v>
      </c>
      <c r="J6858" t="s">
        <v>6052</v>
      </c>
      <c r="K6858" t="s">
        <v>26</v>
      </c>
      <c r="L6858">
        <v>182.94</v>
      </c>
    </row>
    <row r="6859" spans="1:12" x14ac:dyDescent="0.3">
      <c r="A6859" t="s">
        <v>7311</v>
      </c>
      <c r="B6859">
        <v>17</v>
      </c>
      <c r="C6859">
        <v>4</v>
      </c>
      <c r="D6859">
        <v>2018</v>
      </c>
      <c r="E6859" t="s">
        <v>1870</v>
      </c>
      <c r="F6859" t="s">
        <v>30</v>
      </c>
      <c r="G6859" t="s">
        <v>3315</v>
      </c>
      <c r="H6859" t="s">
        <v>14</v>
      </c>
      <c r="I6859" t="s">
        <v>24</v>
      </c>
      <c r="J6859" t="s">
        <v>2796</v>
      </c>
      <c r="K6859" t="s">
        <v>26</v>
      </c>
      <c r="L6859">
        <v>28.14</v>
      </c>
    </row>
    <row r="6860" spans="1:12" x14ac:dyDescent="0.3">
      <c r="A6860" t="s">
        <v>7311</v>
      </c>
      <c r="B6860">
        <v>17</v>
      </c>
      <c r="C6860">
        <v>4</v>
      </c>
      <c r="D6860">
        <v>2018</v>
      </c>
      <c r="E6860" t="s">
        <v>1870</v>
      </c>
      <c r="F6860" t="s">
        <v>30</v>
      </c>
      <c r="G6860" t="s">
        <v>3315</v>
      </c>
      <c r="H6860" t="s">
        <v>14</v>
      </c>
      <c r="I6860" t="s">
        <v>24</v>
      </c>
      <c r="J6860" t="s">
        <v>2734</v>
      </c>
      <c r="K6860" t="s">
        <v>26</v>
      </c>
      <c r="L6860">
        <v>7.38</v>
      </c>
    </row>
    <row r="6861" spans="1:12" x14ac:dyDescent="0.3">
      <c r="A6861" t="s">
        <v>7311</v>
      </c>
      <c r="B6861">
        <v>17</v>
      </c>
      <c r="C6861">
        <v>4</v>
      </c>
      <c r="D6861">
        <v>2018</v>
      </c>
      <c r="E6861" t="s">
        <v>1870</v>
      </c>
      <c r="F6861" t="s">
        <v>30</v>
      </c>
      <c r="G6861" t="s">
        <v>3315</v>
      </c>
      <c r="H6861" t="s">
        <v>14</v>
      </c>
      <c r="I6861" t="s">
        <v>24</v>
      </c>
      <c r="J6861" t="s">
        <v>2489</v>
      </c>
      <c r="K6861" t="s">
        <v>26</v>
      </c>
      <c r="L6861">
        <v>10.9</v>
      </c>
    </row>
    <row r="6862" spans="1:12" x14ac:dyDescent="0.3">
      <c r="A6862" t="s">
        <v>7311</v>
      </c>
      <c r="B6862">
        <v>17</v>
      </c>
      <c r="C6862">
        <v>4</v>
      </c>
      <c r="D6862">
        <v>2018</v>
      </c>
      <c r="E6862" t="s">
        <v>1870</v>
      </c>
      <c r="F6862" t="s">
        <v>30</v>
      </c>
      <c r="G6862" t="s">
        <v>3315</v>
      </c>
      <c r="H6862" t="s">
        <v>14</v>
      </c>
      <c r="I6862" t="s">
        <v>24</v>
      </c>
      <c r="J6862" t="s">
        <v>1739</v>
      </c>
      <c r="K6862" t="s">
        <v>41</v>
      </c>
      <c r="L6862">
        <v>274.89</v>
      </c>
    </row>
    <row r="6863" spans="1:12" x14ac:dyDescent="0.3">
      <c r="A6863" t="s">
        <v>7311</v>
      </c>
      <c r="B6863">
        <v>17</v>
      </c>
      <c r="C6863">
        <v>4</v>
      </c>
      <c r="D6863">
        <v>2018</v>
      </c>
      <c r="E6863" t="s">
        <v>1870</v>
      </c>
      <c r="F6863" t="s">
        <v>30</v>
      </c>
      <c r="G6863" t="s">
        <v>3315</v>
      </c>
      <c r="H6863" t="s">
        <v>14</v>
      </c>
      <c r="I6863" t="s">
        <v>24</v>
      </c>
      <c r="J6863" t="s">
        <v>3640</v>
      </c>
      <c r="K6863" t="s">
        <v>26</v>
      </c>
      <c r="L6863">
        <v>23.04</v>
      </c>
    </row>
    <row r="6864" spans="1:12" x14ac:dyDescent="0.3">
      <c r="A6864" t="s">
        <v>7311</v>
      </c>
      <c r="B6864">
        <v>17</v>
      </c>
      <c r="C6864">
        <v>4</v>
      </c>
      <c r="D6864">
        <v>2018</v>
      </c>
      <c r="E6864" t="s">
        <v>1870</v>
      </c>
      <c r="F6864" t="s">
        <v>30</v>
      </c>
      <c r="G6864" t="s">
        <v>3315</v>
      </c>
      <c r="H6864" t="s">
        <v>14</v>
      </c>
      <c r="I6864" t="s">
        <v>24</v>
      </c>
      <c r="J6864" t="s">
        <v>3705</v>
      </c>
      <c r="K6864" t="s">
        <v>17</v>
      </c>
      <c r="L6864">
        <v>218.352</v>
      </c>
    </row>
    <row r="6865" spans="1:12" x14ac:dyDescent="0.3">
      <c r="A6865" t="s">
        <v>7312</v>
      </c>
      <c r="B6865">
        <v>1</v>
      </c>
      <c r="C6865">
        <v>12</v>
      </c>
      <c r="D6865">
        <v>2018</v>
      </c>
      <c r="E6865" t="s">
        <v>1035</v>
      </c>
      <c r="F6865" t="s">
        <v>30</v>
      </c>
      <c r="G6865" t="s">
        <v>1251</v>
      </c>
      <c r="H6865" t="s">
        <v>23</v>
      </c>
      <c r="I6865" t="s">
        <v>61</v>
      </c>
      <c r="J6865" t="s">
        <v>4611</v>
      </c>
      <c r="K6865" t="s">
        <v>26</v>
      </c>
      <c r="L6865">
        <v>10.368</v>
      </c>
    </row>
    <row r="6866" spans="1:12" x14ac:dyDescent="0.3">
      <c r="A6866" t="s">
        <v>7313</v>
      </c>
      <c r="B6866">
        <v>21</v>
      </c>
      <c r="C6866">
        <v>8</v>
      </c>
      <c r="D6866">
        <v>2017</v>
      </c>
      <c r="E6866" t="s">
        <v>1580</v>
      </c>
      <c r="F6866" t="s">
        <v>30</v>
      </c>
      <c r="G6866" t="s">
        <v>3657</v>
      </c>
      <c r="H6866" t="s">
        <v>23</v>
      </c>
      <c r="I6866" t="s">
        <v>24</v>
      </c>
      <c r="J6866" t="s">
        <v>2177</v>
      </c>
      <c r="K6866" t="s">
        <v>26</v>
      </c>
      <c r="L6866">
        <v>12.672000000000001</v>
      </c>
    </row>
    <row r="6867" spans="1:12" x14ac:dyDescent="0.3">
      <c r="A6867" t="s">
        <v>7313</v>
      </c>
      <c r="B6867">
        <v>21</v>
      </c>
      <c r="C6867">
        <v>8</v>
      </c>
      <c r="D6867">
        <v>2017</v>
      </c>
      <c r="E6867" t="s">
        <v>1580</v>
      </c>
      <c r="F6867" t="s">
        <v>30</v>
      </c>
      <c r="G6867" t="s">
        <v>3657</v>
      </c>
      <c r="H6867" t="s">
        <v>23</v>
      </c>
      <c r="I6867" t="s">
        <v>24</v>
      </c>
      <c r="J6867" t="s">
        <v>1294</v>
      </c>
      <c r="K6867" t="s">
        <v>41</v>
      </c>
      <c r="L6867">
        <v>91.96</v>
      </c>
    </row>
    <row r="6868" spans="1:12" x14ac:dyDescent="0.3">
      <c r="A6868" t="s">
        <v>7313</v>
      </c>
      <c r="B6868">
        <v>21</v>
      </c>
      <c r="C6868">
        <v>8</v>
      </c>
      <c r="D6868">
        <v>2017</v>
      </c>
      <c r="E6868" t="s">
        <v>1580</v>
      </c>
      <c r="F6868" t="s">
        <v>30</v>
      </c>
      <c r="G6868" t="s">
        <v>3657</v>
      </c>
      <c r="H6868" t="s">
        <v>23</v>
      </c>
      <c r="I6868" t="s">
        <v>24</v>
      </c>
      <c r="J6868" t="s">
        <v>335</v>
      </c>
      <c r="K6868" t="s">
        <v>41</v>
      </c>
      <c r="L6868">
        <v>254.97</v>
      </c>
    </row>
    <row r="6869" spans="1:12" x14ac:dyDescent="0.3">
      <c r="A6869" t="s">
        <v>7313</v>
      </c>
      <c r="B6869">
        <v>21</v>
      </c>
      <c r="C6869">
        <v>8</v>
      </c>
      <c r="D6869">
        <v>2017</v>
      </c>
      <c r="E6869" t="s">
        <v>1580</v>
      </c>
      <c r="F6869" t="s">
        <v>30</v>
      </c>
      <c r="G6869" t="s">
        <v>3657</v>
      </c>
      <c r="H6869" t="s">
        <v>23</v>
      </c>
      <c r="I6869" t="s">
        <v>24</v>
      </c>
      <c r="J6869" t="s">
        <v>4566</v>
      </c>
      <c r="K6869" t="s">
        <v>41</v>
      </c>
      <c r="L6869">
        <v>31.984000000000002</v>
      </c>
    </row>
    <row r="6870" spans="1:12" x14ac:dyDescent="0.3">
      <c r="A6870" t="s">
        <v>7313</v>
      </c>
      <c r="B6870">
        <v>21</v>
      </c>
      <c r="C6870">
        <v>8</v>
      </c>
      <c r="D6870">
        <v>2017</v>
      </c>
      <c r="E6870" t="s">
        <v>1580</v>
      </c>
      <c r="F6870" t="s">
        <v>30</v>
      </c>
      <c r="G6870" t="s">
        <v>3657</v>
      </c>
      <c r="H6870" t="s">
        <v>23</v>
      </c>
      <c r="I6870" t="s">
        <v>24</v>
      </c>
      <c r="J6870" t="s">
        <v>4364</v>
      </c>
      <c r="K6870" t="s">
        <v>17</v>
      </c>
      <c r="L6870">
        <v>2887.056</v>
      </c>
    </row>
    <row r="6871" spans="1:12" x14ac:dyDescent="0.3">
      <c r="A6871" t="s">
        <v>7313</v>
      </c>
      <c r="B6871">
        <v>21</v>
      </c>
      <c r="C6871">
        <v>8</v>
      </c>
      <c r="D6871">
        <v>2017</v>
      </c>
      <c r="E6871" t="s">
        <v>1580</v>
      </c>
      <c r="F6871" t="s">
        <v>30</v>
      </c>
      <c r="G6871" t="s">
        <v>3657</v>
      </c>
      <c r="H6871" t="s">
        <v>23</v>
      </c>
      <c r="I6871" t="s">
        <v>24</v>
      </c>
      <c r="J6871" t="s">
        <v>4752</v>
      </c>
      <c r="K6871" t="s">
        <v>26</v>
      </c>
      <c r="L6871">
        <v>12.96</v>
      </c>
    </row>
    <row r="6872" spans="1:12" x14ac:dyDescent="0.3">
      <c r="A6872" t="s">
        <v>7313</v>
      </c>
      <c r="B6872">
        <v>21</v>
      </c>
      <c r="C6872">
        <v>8</v>
      </c>
      <c r="D6872">
        <v>2017</v>
      </c>
      <c r="E6872" t="s">
        <v>1580</v>
      </c>
      <c r="F6872" t="s">
        <v>30</v>
      </c>
      <c r="G6872" t="s">
        <v>3657</v>
      </c>
      <c r="H6872" t="s">
        <v>23</v>
      </c>
      <c r="I6872" t="s">
        <v>24</v>
      </c>
      <c r="J6872" t="s">
        <v>5506</v>
      </c>
      <c r="K6872" t="s">
        <v>26</v>
      </c>
      <c r="L6872">
        <v>47.52</v>
      </c>
    </row>
    <row r="6873" spans="1:12" x14ac:dyDescent="0.3">
      <c r="A6873" t="s">
        <v>7314</v>
      </c>
      <c r="B6873">
        <v>5</v>
      </c>
      <c r="C6873">
        <v>12</v>
      </c>
      <c r="D6873">
        <v>2017</v>
      </c>
      <c r="E6873" t="s">
        <v>118</v>
      </c>
      <c r="F6873" t="s">
        <v>12</v>
      </c>
      <c r="G6873" t="s">
        <v>3862</v>
      </c>
      <c r="H6873" t="s">
        <v>23</v>
      </c>
      <c r="I6873" t="s">
        <v>61</v>
      </c>
      <c r="J6873" t="s">
        <v>1995</v>
      </c>
      <c r="K6873" t="s">
        <v>26</v>
      </c>
      <c r="L6873">
        <v>11.952</v>
      </c>
    </row>
    <row r="6874" spans="1:12" x14ac:dyDescent="0.3">
      <c r="A6874" t="s">
        <v>7315</v>
      </c>
      <c r="B6874">
        <v>16</v>
      </c>
      <c r="C6874">
        <v>12</v>
      </c>
      <c r="D6874">
        <v>2016</v>
      </c>
      <c r="E6874" t="s">
        <v>514</v>
      </c>
      <c r="F6874" t="s">
        <v>119</v>
      </c>
      <c r="G6874" t="s">
        <v>419</v>
      </c>
      <c r="H6874" t="s">
        <v>14</v>
      </c>
      <c r="I6874" t="s">
        <v>24</v>
      </c>
      <c r="J6874" t="s">
        <v>5865</v>
      </c>
      <c r="K6874" t="s">
        <v>26</v>
      </c>
      <c r="L6874">
        <v>4.9800000000000004</v>
      </c>
    </row>
    <row r="6875" spans="1:12" x14ac:dyDescent="0.3">
      <c r="A6875" t="s">
        <v>7316</v>
      </c>
      <c r="B6875">
        <v>17</v>
      </c>
      <c r="C6875">
        <v>10</v>
      </c>
      <c r="D6875">
        <v>2015</v>
      </c>
      <c r="E6875" t="s">
        <v>426</v>
      </c>
      <c r="F6875" t="s">
        <v>12</v>
      </c>
      <c r="G6875" t="s">
        <v>104</v>
      </c>
      <c r="H6875" t="s">
        <v>14</v>
      </c>
      <c r="I6875" t="s">
        <v>61</v>
      </c>
      <c r="J6875" t="s">
        <v>2449</v>
      </c>
      <c r="K6875" t="s">
        <v>26</v>
      </c>
      <c r="L6875">
        <v>10.78</v>
      </c>
    </row>
    <row r="6876" spans="1:12" x14ac:dyDescent="0.3">
      <c r="A6876" t="s">
        <v>7316</v>
      </c>
      <c r="B6876">
        <v>17</v>
      </c>
      <c r="C6876">
        <v>10</v>
      </c>
      <c r="D6876">
        <v>2015</v>
      </c>
      <c r="E6876" t="s">
        <v>426</v>
      </c>
      <c r="F6876" t="s">
        <v>12</v>
      </c>
      <c r="G6876" t="s">
        <v>104</v>
      </c>
      <c r="H6876" t="s">
        <v>14</v>
      </c>
      <c r="I6876" t="s">
        <v>61</v>
      </c>
      <c r="J6876" t="s">
        <v>2843</v>
      </c>
      <c r="K6876" t="s">
        <v>41</v>
      </c>
      <c r="L6876">
        <v>119.976</v>
      </c>
    </row>
    <row r="6877" spans="1:12" x14ac:dyDescent="0.3">
      <c r="A6877" t="s">
        <v>7317</v>
      </c>
      <c r="B6877">
        <v>5</v>
      </c>
      <c r="C6877">
        <v>9</v>
      </c>
      <c r="D6877">
        <v>2017</v>
      </c>
      <c r="E6877" t="s">
        <v>1016</v>
      </c>
      <c r="F6877" t="s">
        <v>30</v>
      </c>
      <c r="G6877" t="s">
        <v>2936</v>
      </c>
      <c r="H6877" t="s">
        <v>14</v>
      </c>
      <c r="I6877" t="s">
        <v>15</v>
      </c>
      <c r="J6877" t="s">
        <v>4242</v>
      </c>
      <c r="K6877" t="s">
        <v>26</v>
      </c>
      <c r="L6877">
        <v>25.06</v>
      </c>
    </row>
    <row r="6878" spans="1:12" x14ac:dyDescent="0.3">
      <c r="A6878" t="s">
        <v>7317</v>
      </c>
      <c r="B6878">
        <v>5</v>
      </c>
      <c r="C6878">
        <v>9</v>
      </c>
      <c r="D6878">
        <v>2017</v>
      </c>
      <c r="E6878" t="s">
        <v>1016</v>
      </c>
      <c r="F6878" t="s">
        <v>30</v>
      </c>
      <c r="G6878" t="s">
        <v>2936</v>
      </c>
      <c r="H6878" t="s">
        <v>14</v>
      </c>
      <c r="I6878" t="s">
        <v>15</v>
      </c>
      <c r="J6878" t="s">
        <v>3876</v>
      </c>
      <c r="K6878" t="s">
        <v>17</v>
      </c>
      <c r="L6878">
        <v>1652.94</v>
      </c>
    </row>
    <row r="6879" spans="1:12" x14ac:dyDescent="0.3">
      <c r="A6879" t="s">
        <v>7318</v>
      </c>
      <c r="B6879">
        <v>15</v>
      </c>
      <c r="C6879">
        <v>10</v>
      </c>
      <c r="D6879">
        <v>2016</v>
      </c>
      <c r="E6879" t="s">
        <v>332</v>
      </c>
      <c r="F6879" t="s">
        <v>930</v>
      </c>
      <c r="G6879" t="s">
        <v>13</v>
      </c>
      <c r="H6879" t="s">
        <v>14</v>
      </c>
      <c r="I6879" t="s">
        <v>61</v>
      </c>
      <c r="J6879" t="s">
        <v>2527</v>
      </c>
      <c r="K6879" t="s">
        <v>17</v>
      </c>
      <c r="L6879">
        <v>131.376</v>
      </c>
    </row>
    <row r="6880" spans="1:12" x14ac:dyDescent="0.3">
      <c r="A6880" t="s">
        <v>7318</v>
      </c>
      <c r="B6880">
        <v>15</v>
      </c>
      <c r="C6880">
        <v>10</v>
      </c>
      <c r="D6880">
        <v>2016</v>
      </c>
      <c r="E6880" t="s">
        <v>332</v>
      </c>
      <c r="F6880" t="s">
        <v>930</v>
      </c>
      <c r="G6880" t="s">
        <v>13</v>
      </c>
      <c r="H6880" t="s">
        <v>14</v>
      </c>
      <c r="I6880" t="s">
        <v>61</v>
      </c>
      <c r="J6880" t="s">
        <v>3275</v>
      </c>
      <c r="K6880" t="s">
        <v>26</v>
      </c>
      <c r="L6880">
        <v>5.3440000000000003</v>
      </c>
    </row>
    <row r="6881" spans="1:12" x14ac:dyDescent="0.3">
      <c r="A6881" t="s">
        <v>7319</v>
      </c>
      <c r="B6881">
        <v>1</v>
      </c>
      <c r="C6881">
        <v>12</v>
      </c>
      <c r="D6881">
        <v>2016</v>
      </c>
      <c r="E6881" t="s">
        <v>5287</v>
      </c>
      <c r="F6881" t="s">
        <v>12</v>
      </c>
      <c r="G6881" t="s">
        <v>437</v>
      </c>
      <c r="H6881" t="s">
        <v>60</v>
      </c>
      <c r="I6881" t="s">
        <v>24</v>
      </c>
      <c r="J6881" t="s">
        <v>1254</v>
      </c>
      <c r="K6881" t="s">
        <v>17</v>
      </c>
      <c r="L6881">
        <v>2003.92</v>
      </c>
    </row>
    <row r="6882" spans="1:12" x14ac:dyDescent="0.3">
      <c r="A6882" t="s">
        <v>7319</v>
      </c>
      <c r="B6882">
        <v>1</v>
      </c>
      <c r="C6882">
        <v>12</v>
      </c>
      <c r="D6882">
        <v>2016</v>
      </c>
      <c r="E6882" t="s">
        <v>5287</v>
      </c>
      <c r="F6882" t="s">
        <v>12</v>
      </c>
      <c r="G6882" t="s">
        <v>437</v>
      </c>
      <c r="H6882" t="s">
        <v>60</v>
      </c>
      <c r="I6882" t="s">
        <v>24</v>
      </c>
      <c r="J6882" t="s">
        <v>4155</v>
      </c>
      <c r="K6882" t="s">
        <v>26</v>
      </c>
      <c r="L6882">
        <v>32.4</v>
      </c>
    </row>
    <row r="6883" spans="1:12" x14ac:dyDescent="0.3">
      <c r="A6883" t="s">
        <v>7319</v>
      </c>
      <c r="B6883">
        <v>1</v>
      </c>
      <c r="C6883">
        <v>12</v>
      </c>
      <c r="D6883">
        <v>2016</v>
      </c>
      <c r="E6883" t="s">
        <v>5287</v>
      </c>
      <c r="F6883" t="s">
        <v>12</v>
      </c>
      <c r="G6883" t="s">
        <v>437</v>
      </c>
      <c r="H6883" t="s">
        <v>60</v>
      </c>
      <c r="I6883" t="s">
        <v>24</v>
      </c>
      <c r="J6883" t="s">
        <v>647</v>
      </c>
      <c r="K6883" t="s">
        <v>17</v>
      </c>
      <c r="L6883">
        <v>1913.4</v>
      </c>
    </row>
    <row r="6884" spans="1:12" x14ac:dyDescent="0.3">
      <c r="A6884" t="s">
        <v>7319</v>
      </c>
      <c r="B6884">
        <v>1</v>
      </c>
      <c r="C6884">
        <v>12</v>
      </c>
      <c r="D6884">
        <v>2016</v>
      </c>
      <c r="E6884" t="s">
        <v>5287</v>
      </c>
      <c r="F6884" t="s">
        <v>12</v>
      </c>
      <c r="G6884" t="s">
        <v>437</v>
      </c>
      <c r="H6884" t="s">
        <v>60</v>
      </c>
      <c r="I6884" t="s">
        <v>24</v>
      </c>
      <c r="J6884" t="s">
        <v>3565</v>
      </c>
      <c r="K6884" t="s">
        <v>26</v>
      </c>
      <c r="L6884">
        <v>146.72999999999999</v>
      </c>
    </row>
    <row r="6885" spans="1:12" x14ac:dyDescent="0.3">
      <c r="A6885" t="s">
        <v>7319</v>
      </c>
      <c r="B6885">
        <v>1</v>
      </c>
      <c r="C6885">
        <v>12</v>
      </c>
      <c r="D6885">
        <v>2016</v>
      </c>
      <c r="E6885" t="s">
        <v>5287</v>
      </c>
      <c r="F6885" t="s">
        <v>12</v>
      </c>
      <c r="G6885" t="s">
        <v>437</v>
      </c>
      <c r="H6885" t="s">
        <v>60</v>
      </c>
      <c r="I6885" t="s">
        <v>24</v>
      </c>
      <c r="J6885" t="s">
        <v>1118</v>
      </c>
      <c r="K6885" t="s">
        <v>26</v>
      </c>
      <c r="L6885">
        <v>114.2</v>
      </c>
    </row>
    <row r="6886" spans="1:12" x14ac:dyDescent="0.3">
      <c r="A6886" t="s">
        <v>7320</v>
      </c>
      <c r="B6886">
        <v>31</v>
      </c>
      <c r="C6886">
        <v>5</v>
      </c>
      <c r="D6886">
        <v>2016</v>
      </c>
      <c r="E6886" t="s">
        <v>3482</v>
      </c>
      <c r="F6886" t="s">
        <v>30</v>
      </c>
      <c r="G6886" t="s">
        <v>1367</v>
      </c>
      <c r="H6886" t="s">
        <v>14</v>
      </c>
      <c r="I6886" t="s">
        <v>61</v>
      </c>
      <c r="J6886" t="s">
        <v>4807</v>
      </c>
      <c r="K6886" t="s">
        <v>17</v>
      </c>
      <c r="L6886">
        <v>2567.84</v>
      </c>
    </row>
    <row r="6887" spans="1:12" x14ac:dyDescent="0.3">
      <c r="A6887" t="s">
        <v>7321</v>
      </c>
      <c r="B6887">
        <v>10</v>
      </c>
      <c r="C6887">
        <v>9</v>
      </c>
      <c r="D6887">
        <v>2018</v>
      </c>
      <c r="E6887" t="s">
        <v>218</v>
      </c>
      <c r="F6887" t="s">
        <v>30</v>
      </c>
      <c r="G6887" t="s">
        <v>2901</v>
      </c>
      <c r="H6887" t="s">
        <v>14</v>
      </c>
      <c r="I6887" t="s">
        <v>90</v>
      </c>
      <c r="J6887" t="s">
        <v>328</v>
      </c>
      <c r="K6887" t="s">
        <v>41</v>
      </c>
      <c r="L6887">
        <v>37.055999999999997</v>
      </c>
    </row>
    <row r="6888" spans="1:12" x14ac:dyDescent="0.3">
      <c r="A6888" t="s">
        <v>7321</v>
      </c>
      <c r="B6888">
        <v>10</v>
      </c>
      <c r="C6888">
        <v>9</v>
      </c>
      <c r="D6888">
        <v>2018</v>
      </c>
      <c r="E6888" t="s">
        <v>218</v>
      </c>
      <c r="F6888" t="s">
        <v>30</v>
      </c>
      <c r="G6888" t="s">
        <v>2901</v>
      </c>
      <c r="H6888" t="s">
        <v>14</v>
      </c>
      <c r="I6888" t="s">
        <v>90</v>
      </c>
      <c r="J6888" t="s">
        <v>3026</v>
      </c>
      <c r="K6888" t="s">
        <v>41</v>
      </c>
      <c r="L6888">
        <v>259.89600000000002</v>
      </c>
    </row>
    <row r="6889" spans="1:12" x14ac:dyDescent="0.3">
      <c r="A6889" t="s">
        <v>7322</v>
      </c>
      <c r="B6889">
        <v>25</v>
      </c>
      <c r="C6889">
        <v>4</v>
      </c>
      <c r="D6889">
        <v>2018</v>
      </c>
      <c r="E6889" t="s">
        <v>4294</v>
      </c>
      <c r="F6889" t="s">
        <v>30</v>
      </c>
      <c r="G6889" t="s">
        <v>2034</v>
      </c>
      <c r="H6889" t="s">
        <v>14</v>
      </c>
      <c r="I6889" t="s">
        <v>24</v>
      </c>
      <c r="J6889" t="s">
        <v>219</v>
      </c>
      <c r="K6889" t="s">
        <v>26</v>
      </c>
      <c r="L6889">
        <v>19.05</v>
      </c>
    </row>
    <row r="6890" spans="1:12" x14ac:dyDescent="0.3">
      <c r="A6890" t="s">
        <v>7322</v>
      </c>
      <c r="B6890">
        <v>25</v>
      </c>
      <c r="C6890">
        <v>4</v>
      </c>
      <c r="D6890">
        <v>2018</v>
      </c>
      <c r="E6890" t="s">
        <v>4294</v>
      </c>
      <c r="F6890" t="s">
        <v>30</v>
      </c>
      <c r="G6890" t="s">
        <v>2034</v>
      </c>
      <c r="H6890" t="s">
        <v>14</v>
      </c>
      <c r="I6890" t="s">
        <v>24</v>
      </c>
      <c r="J6890" t="s">
        <v>2964</v>
      </c>
      <c r="K6890" t="s">
        <v>26</v>
      </c>
      <c r="L6890">
        <v>73.343999999999994</v>
      </c>
    </row>
    <row r="6891" spans="1:12" x14ac:dyDescent="0.3">
      <c r="A6891" t="s">
        <v>7323</v>
      </c>
      <c r="B6891">
        <v>18</v>
      </c>
      <c r="C6891">
        <v>9</v>
      </c>
      <c r="D6891">
        <v>2018</v>
      </c>
      <c r="E6891" t="s">
        <v>1779</v>
      </c>
      <c r="F6891" t="s">
        <v>30</v>
      </c>
      <c r="G6891" t="s">
        <v>1008</v>
      </c>
      <c r="H6891" t="s">
        <v>23</v>
      </c>
      <c r="I6891" t="s">
        <v>15</v>
      </c>
      <c r="J6891" t="s">
        <v>548</v>
      </c>
      <c r="K6891" t="s">
        <v>41</v>
      </c>
      <c r="L6891">
        <v>95.68</v>
      </c>
    </row>
    <row r="6892" spans="1:12" x14ac:dyDescent="0.3">
      <c r="A6892" t="s">
        <v>7323</v>
      </c>
      <c r="B6892">
        <v>18</v>
      </c>
      <c r="C6892">
        <v>9</v>
      </c>
      <c r="D6892">
        <v>2018</v>
      </c>
      <c r="E6892" t="s">
        <v>1779</v>
      </c>
      <c r="F6892" t="s">
        <v>30</v>
      </c>
      <c r="G6892" t="s">
        <v>1008</v>
      </c>
      <c r="H6892" t="s">
        <v>23</v>
      </c>
      <c r="I6892" t="s">
        <v>15</v>
      </c>
      <c r="J6892" t="s">
        <v>743</v>
      </c>
      <c r="K6892" t="s">
        <v>26</v>
      </c>
      <c r="L6892">
        <v>50.96</v>
      </c>
    </row>
    <row r="6893" spans="1:12" x14ac:dyDescent="0.3">
      <c r="A6893" t="s">
        <v>7323</v>
      </c>
      <c r="B6893">
        <v>18</v>
      </c>
      <c r="C6893">
        <v>9</v>
      </c>
      <c r="D6893">
        <v>2018</v>
      </c>
      <c r="E6893" t="s">
        <v>1779</v>
      </c>
      <c r="F6893" t="s">
        <v>30</v>
      </c>
      <c r="G6893" t="s">
        <v>1008</v>
      </c>
      <c r="H6893" t="s">
        <v>23</v>
      </c>
      <c r="I6893" t="s">
        <v>15</v>
      </c>
      <c r="J6893" t="s">
        <v>345</v>
      </c>
      <c r="K6893" t="s">
        <v>26</v>
      </c>
      <c r="L6893">
        <v>113.94</v>
      </c>
    </row>
    <row r="6894" spans="1:12" x14ac:dyDescent="0.3">
      <c r="A6894" t="s">
        <v>7323</v>
      </c>
      <c r="B6894">
        <v>18</v>
      </c>
      <c r="C6894">
        <v>9</v>
      </c>
      <c r="D6894">
        <v>2018</v>
      </c>
      <c r="E6894" t="s">
        <v>1779</v>
      </c>
      <c r="F6894" t="s">
        <v>30</v>
      </c>
      <c r="G6894" t="s">
        <v>1008</v>
      </c>
      <c r="H6894" t="s">
        <v>23</v>
      </c>
      <c r="I6894" t="s">
        <v>15</v>
      </c>
      <c r="J6894" t="s">
        <v>4752</v>
      </c>
      <c r="K6894" t="s">
        <v>26</v>
      </c>
      <c r="L6894">
        <v>25.92</v>
      </c>
    </row>
    <row r="6895" spans="1:12" x14ac:dyDescent="0.3">
      <c r="A6895" t="s">
        <v>7323</v>
      </c>
      <c r="B6895">
        <v>18</v>
      </c>
      <c r="C6895">
        <v>9</v>
      </c>
      <c r="D6895">
        <v>2018</v>
      </c>
      <c r="E6895" t="s">
        <v>1779</v>
      </c>
      <c r="F6895" t="s">
        <v>30</v>
      </c>
      <c r="G6895" t="s">
        <v>1008</v>
      </c>
      <c r="H6895" t="s">
        <v>23</v>
      </c>
      <c r="I6895" t="s">
        <v>15</v>
      </c>
      <c r="J6895" t="s">
        <v>5042</v>
      </c>
      <c r="K6895" t="s">
        <v>17</v>
      </c>
      <c r="L6895">
        <v>20.32</v>
      </c>
    </row>
    <row r="6896" spans="1:12" x14ac:dyDescent="0.3">
      <c r="A6896" t="s">
        <v>7323</v>
      </c>
      <c r="B6896">
        <v>18</v>
      </c>
      <c r="C6896">
        <v>9</v>
      </c>
      <c r="D6896">
        <v>2018</v>
      </c>
      <c r="E6896" t="s">
        <v>1779</v>
      </c>
      <c r="F6896" t="s">
        <v>30</v>
      </c>
      <c r="G6896" t="s">
        <v>1008</v>
      </c>
      <c r="H6896" t="s">
        <v>23</v>
      </c>
      <c r="I6896" t="s">
        <v>15</v>
      </c>
      <c r="J6896" t="s">
        <v>176</v>
      </c>
      <c r="K6896" t="s">
        <v>41</v>
      </c>
      <c r="L6896">
        <v>411.98</v>
      </c>
    </row>
    <row r="6897" spans="1:12" x14ac:dyDescent="0.3">
      <c r="A6897" t="s">
        <v>7323</v>
      </c>
      <c r="B6897">
        <v>18</v>
      </c>
      <c r="C6897">
        <v>9</v>
      </c>
      <c r="D6897">
        <v>2018</v>
      </c>
      <c r="E6897" t="s">
        <v>1779</v>
      </c>
      <c r="F6897" t="s">
        <v>30</v>
      </c>
      <c r="G6897" t="s">
        <v>1008</v>
      </c>
      <c r="H6897" t="s">
        <v>23</v>
      </c>
      <c r="I6897" t="s">
        <v>15</v>
      </c>
      <c r="J6897" t="s">
        <v>1749</v>
      </c>
      <c r="K6897" t="s">
        <v>26</v>
      </c>
      <c r="L6897">
        <v>34.479999999999997</v>
      </c>
    </row>
    <row r="6898" spans="1:12" x14ac:dyDescent="0.3">
      <c r="A6898" t="s">
        <v>7323</v>
      </c>
      <c r="B6898">
        <v>18</v>
      </c>
      <c r="C6898">
        <v>9</v>
      </c>
      <c r="D6898">
        <v>2018</v>
      </c>
      <c r="E6898" t="s">
        <v>1779</v>
      </c>
      <c r="F6898" t="s">
        <v>30</v>
      </c>
      <c r="G6898" t="s">
        <v>1008</v>
      </c>
      <c r="H6898" t="s">
        <v>23</v>
      </c>
      <c r="I6898" t="s">
        <v>15</v>
      </c>
      <c r="J6898" t="s">
        <v>5986</v>
      </c>
      <c r="K6898" t="s">
        <v>26</v>
      </c>
      <c r="L6898">
        <v>244.55</v>
      </c>
    </row>
    <row r="6899" spans="1:12" x14ac:dyDescent="0.3">
      <c r="A6899" t="s">
        <v>7324</v>
      </c>
      <c r="B6899">
        <v>18</v>
      </c>
      <c r="C6899">
        <v>8</v>
      </c>
      <c r="D6899">
        <v>2018</v>
      </c>
      <c r="E6899" t="s">
        <v>2010</v>
      </c>
      <c r="F6899" t="s">
        <v>30</v>
      </c>
      <c r="G6899" t="s">
        <v>1467</v>
      </c>
      <c r="H6899" t="s">
        <v>14</v>
      </c>
      <c r="I6899" t="s">
        <v>90</v>
      </c>
      <c r="J6899" t="s">
        <v>3769</v>
      </c>
      <c r="K6899" t="s">
        <v>26</v>
      </c>
      <c r="L6899">
        <v>10.782</v>
      </c>
    </row>
    <row r="6900" spans="1:12" x14ac:dyDescent="0.3">
      <c r="A6900" t="s">
        <v>7325</v>
      </c>
      <c r="B6900">
        <v>24</v>
      </c>
      <c r="C6900">
        <v>5</v>
      </c>
      <c r="D6900">
        <v>2016</v>
      </c>
      <c r="E6900" t="s">
        <v>5953</v>
      </c>
      <c r="F6900" t="s">
        <v>12</v>
      </c>
      <c r="G6900" t="s">
        <v>5880</v>
      </c>
      <c r="H6900" t="s">
        <v>14</v>
      </c>
      <c r="I6900" t="s">
        <v>61</v>
      </c>
      <c r="J6900" t="s">
        <v>2410</v>
      </c>
      <c r="K6900" t="s">
        <v>17</v>
      </c>
      <c r="L6900">
        <v>602.65099999999995</v>
      </c>
    </row>
    <row r="6901" spans="1:12" x14ac:dyDescent="0.3">
      <c r="A6901" t="s">
        <v>7325</v>
      </c>
      <c r="B6901">
        <v>24</v>
      </c>
      <c r="C6901">
        <v>5</v>
      </c>
      <c r="D6901">
        <v>2016</v>
      </c>
      <c r="E6901" t="s">
        <v>5953</v>
      </c>
      <c r="F6901" t="s">
        <v>12</v>
      </c>
      <c r="G6901" t="s">
        <v>5880</v>
      </c>
      <c r="H6901" t="s">
        <v>14</v>
      </c>
      <c r="I6901" t="s">
        <v>61</v>
      </c>
      <c r="J6901" t="s">
        <v>3700</v>
      </c>
      <c r="K6901" t="s">
        <v>26</v>
      </c>
      <c r="L6901">
        <v>7.6559999999999997</v>
      </c>
    </row>
    <row r="6902" spans="1:12" x14ac:dyDescent="0.3">
      <c r="A6902" t="s">
        <v>7326</v>
      </c>
      <c r="B6902">
        <v>7</v>
      </c>
      <c r="C6902">
        <v>9</v>
      </c>
      <c r="D6902">
        <v>2016</v>
      </c>
      <c r="E6902" t="s">
        <v>4585</v>
      </c>
      <c r="F6902" t="s">
        <v>30</v>
      </c>
      <c r="G6902" t="s">
        <v>1159</v>
      </c>
      <c r="H6902" t="s">
        <v>60</v>
      </c>
      <c r="I6902" t="s">
        <v>90</v>
      </c>
      <c r="J6902" t="s">
        <v>1906</v>
      </c>
      <c r="K6902" t="s">
        <v>41</v>
      </c>
      <c r="L6902">
        <v>559.92999999999995</v>
      </c>
    </row>
    <row r="6903" spans="1:12" x14ac:dyDescent="0.3">
      <c r="A6903" t="s">
        <v>7327</v>
      </c>
      <c r="B6903">
        <v>24</v>
      </c>
      <c r="C6903">
        <v>7</v>
      </c>
      <c r="D6903">
        <v>2018</v>
      </c>
      <c r="E6903" t="s">
        <v>4895</v>
      </c>
      <c r="F6903" t="s">
        <v>930</v>
      </c>
      <c r="G6903" t="s">
        <v>2562</v>
      </c>
      <c r="H6903" t="s">
        <v>23</v>
      </c>
      <c r="I6903" t="s">
        <v>24</v>
      </c>
      <c r="J6903" t="s">
        <v>868</v>
      </c>
      <c r="K6903" t="s">
        <v>41</v>
      </c>
      <c r="L6903">
        <v>2399.96</v>
      </c>
    </row>
    <row r="6904" spans="1:12" x14ac:dyDescent="0.3">
      <c r="A6904" t="s">
        <v>7328</v>
      </c>
      <c r="B6904">
        <v>2</v>
      </c>
      <c r="C6904">
        <v>9</v>
      </c>
      <c r="D6904">
        <v>2018</v>
      </c>
      <c r="E6904" t="s">
        <v>1330</v>
      </c>
      <c r="F6904" t="s">
        <v>30</v>
      </c>
      <c r="G6904" t="s">
        <v>2038</v>
      </c>
      <c r="H6904" t="s">
        <v>23</v>
      </c>
      <c r="I6904" t="s">
        <v>61</v>
      </c>
      <c r="J6904" t="s">
        <v>1913</v>
      </c>
      <c r="K6904" t="s">
        <v>26</v>
      </c>
      <c r="L6904">
        <v>16</v>
      </c>
    </row>
    <row r="6905" spans="1:12" x14ac:dyDescent="0.3">
      <c r="A6905" t="s">
        <v>7328</v>
      </c>
      <c r="B6905">
        <v>2</v>
      </c>
      <c r="C6905">
        <v>9</v>
      </c>
      <c r="D6905">
        <v>2018</v>
      </c>
      <c r="E6905" t="s">
        <v>1330</v>
      </c>
      <c r="F6905" t="s">
        <v>30</v>
      </c>
      <c r="G6905" t="s">
        <v>2038</v>
      </c>
      <c r="H6905" t="s">
        <v>23</v>
      </c>
      <c r="I6905" t="s">
        <v>61</v>
      </c>
      <c r="J6905" t="s">
        <v>7329</v>
      </c>
      <c r="K6905" t="s">
        <v>26</v>
      </c>
      <c r="L6905">
        <v>5.5880000000000001</v>
      </c>
    </row>
    <row r="6906" spans="1:12" x14ac:dyDescent="0.3">
      <c r="A6906" t="s">
        <v>7328</v>
      </c>
      <c r="B6906">
        <v>2</v>
      </c>
      <c r="C6906">
        <v>9</v>
      </c>
      <c r="D6906">
        <v>2018</v>
      </c>
      <c r="E6906" t="s">
        <v>1330</v>
      </c>
      <c r="F6906" t="s">
        <v>30</v>
      </c>
      <c r="G6906" t="s">
        <v>2038</v>
      </c>
      <c r="H6906" t="s">
        <v>23</v>
      </c>
      <c r="I6906" t="s">
        <v>61</v>
      </c>
      <c r="J6906" t="s">
        <v>6603</v>
      </c>
      <c r="K6906" t="s">
        <v>26</v>
      </c>
      <c r="L6906">
        <v>235.92</v>
      </c>
    </row>
    <row r="6907" spans="1:12" x14ac:dyDescent="0.3">
      <c r="A6907" t="s">
        <v>7330</v>
      </c>
      <c r="B6907">
        <v>6</v>
      </c>
      <c r="C6907">
        <v>12</v>
      </c>
      <c r="D6907">
        <v>2018</v>
      </c>
      <c r="E6907" t="s">
        <v>1035</v>
      </c>
      <c r="F6907" t="s">
        <v>12</v>
      </c>
      <c r="G6907" t="s">
        <v>1669</v>
      </c>
      <c r="H6907" t="s">
        <v>23</v>
      </c>
      <c r="I6907" t="s">
        <v>24</v>
      </c>
      <c r="J6907" t="s">
        <v>1972</v>
      </c>
      <c r="K6907" t="s">
        <v>26</v>
      </c>
      <c r="L6907">
        <v>10.68</v>
      </c>
    </row>
    <row r="6908" spans="1:12" x14ac:dyDescent="0.3">
      <c r="A6908" t="s">
        <v>7331</v>
      </c>
      <c r="B6908">
        <v>20</v>
      </c>
      <c r="C6908">
        <v>5</v>
      </c>
      <c r="D6908">
        <v>2018</v>
      </c>
      <c r="E6908" t="s">
        <v>4200</v>
      </c>
      <c r="F6908" t="s">
        <v>930</v>
      </c>
      <c r="G6908" t="s">
        <v>956</v>
      </c>
      <c r="H6908" t="s">
        <v>23</v>
      </c>
      <c r="I6908" t="s">
        <v>61</v>
      </c>
      <c r="J6908" t="s">
        <v>968</v>
      </c>
      <c r="K6908" t="s">
        <v>26</v>
      </c>
      <c r="L6908">
        <v>41.28</v>
      </c>
    </row>
    <row r="6909" spans="1:12" x14ac:dyDescent="0.3">
      <c r="A6909" t="s">
        <v>7332</v>
      </c>
      <c r="B6909">
        <v>27</v>
      </c>
      <c r="C6909">
        <v>9</v>
      </c>
      <c r="D6909">
        <v>2017</v>
      </c>
      <c r="E6909" t="s">
        <v>2060</v>
      </c>
      <c r="F6909" t="s">
        <v>30</v>
      </c>
      <c r="G6909" t="s">
        <v>3305</v>
      </c>
      <c r="H6909" t="s">
        <v>14</v>
      </c>
      <c r="I6909" t="s">
        <v>24</v>
      </c>
      <c r="J6909" t="s">
        <v>6223</v>
      </c>
      <c r="K6909" t="s">
        <v>41</v>
      </c>
      <c r="L6909">
        <v>1001.5839999999999</v>
      </c>
    </row>
    <row r="6910" spans="1:12" x14ac:dyDescent="0.3">
      <c r="A6910" t="s">
        <v>7333</v>
      </c>
      <c r="B6910">
        <v>10</v>
      </c>
      <c r="C6910">
        <v>12</v>
      </c>
      <c r="D6910">
        <v>2018</v>
      </c>
      <c r="E6910" t="s">
        <v>989</v>
      </c>
      <c r="F6910" t="s">
        <v>30</v>
      </c>
      <c r="G6910" t="s">
        <v>431</v>
      </c>
      <c r="H6910" t="s">
        <v>23</v>
      </c>
      <c r="I6910" t="s">
        <v>15</v>
      </c>
      <c r="J6910" t="s">
        <v>3872</v>
      </c>
      <c r="K6910" t="s">
        <v>17</v>
      </c>
      <c r="L6910">
        <v>14.76</v>
      </c>
    </row>
    <row r="6911" spans="1:12" x14ac:dyDescent="0.3">
      <c r="A6911" t="s">
        <v>7334</v>
      </c>
      <c r="B6911">
        <v>13</v>
      </c>
      <c r="C6911">
        <v>9</v>
      </c>
      <c r="D6911">
        <v>2015</v>
      </c>
      <c r="E6911" t="s">
        <v>1395</v>
      </c>
      <c r="F6911" t="s">
        <v>12</v>
      </c>
      <c r="G6911" t="s">
        <v>160</v>
      </c>
      <c r="H6911" t="s">
        <v>14</v>
      </c>
      <c r="I6911" t="s">
        <v>90</v>
      </c>
      <c r="J6911" t="s">
        <v>2232</v>
      </c>
      <c r="K6911" t="s">
        <v>26</v>
      </c>
      <c r="L6911">
        <v>2.5019999999999998</v>
      </c>
    </row>
    <row r="6912" spans="1:12" x14ac:dyDescent="0.3">
      <c r="A6912" t="s">
        <v>7335</v>
      </c>
      <c r="B6912">
        <v>29</v>
      </c>
      <c r="C6912">
        <v>7</v>
      </c>
      <c r="D6912">
        <v>2018</v>
      </c>
      <c r="E6912" t="s">
        <v>3532</v>
      </c>
      <c r="F6912" t="s">
        <v>30</v>
      </c>
      <c r="G6912" t="s">
        <v>2275</v>
      </c>
      <c r="H6912" t="s">
        <v>14</v>
      </c>
      <c r="I6912" t="s">
        <v>24</v>
      </c>
      <c r="J6912" t="s">
        <v>772</v>
      </c>
      <c r="K6912" t="s">
        <v>17</v>
      </c>
      <c r="L6912">
        <v>115.96</v>
      </c>
    </row>
    <row r="6913" spans="1:12" x14ac:dyDescent="0.3">
      <c r="A6913" t="s">
        <v>7336</v>
      </c>
      <c r="B6913">
        <v>1</v>
      </c>
      <c r="C6913">
        <v>8</v>
      </c>
      <c r="D6913">
        <v>2018</v>
      </c>
      <c r="E6913" t="s">
        <v>2938</v>
      </c>
      <c r="F6913" t="s">
        <v>12</v>
      </c>
      <c r="G6913" t="s">
        <v>468</v>
      </c>
      <c r="H6913" t="s">
        <v>14</v>
      </c>
      <c r="I6913" t="s">
        <v>24</v>
      </c>
      <c r="J6913" t="s">
        <v>2434</v>
      </c>
      <c r="K6913" t="s">
        <v>26</v>
      </c>
      <c r="L6913">
        <v>186.54</v>
      </c>
    </row>
    <row r="6914" spans="1:12" x14ac:dyDescent="0.3">
      <c r="A6914" t="s">
        <v>7337</v>
      </c>
      <c r="B6914">
        <v>2</v>
      </c>
      <c r="C6914">
        <v>5</v>
      </c>
      <c r="D6914">
        <v>2018</v>
      </c>
      <c r="E6914" t="s">
        <v>3034</v>
      </c>
      <c r="F6914" t="s">
        <v>12</v>
      </c>
      <c r="G6914" t="s">
        <v>4072</v>
      </c>
      <c r="H6914" t="s">
        <v>23</v>
      </c>
      <c r="I6914" t="s">
        <v>24</v>
      </c>
      <c r="J6914" t="s">
        <v>1983</v>
      </c>
      <c r="K6914" t="s">
        <v>41</v>
      </c>
      <c r="L6914">
        <v>159.56</v>
      </c>
    </row>
    <row r="6915" spans="1:12" x14ac:dyDescent="0.3">
      <c r="A6915" t="s">
        <v>7338</v>
      </c>
      <c r="B6915">
        <v>12</v>
      </c>
      <c r="C6915">
        <v>6</v>
      </c>
      <c r="D6915">
        <v>2016</v>
      </c>
      <c r="E6915" t="s">
        <v>2298</v>
      </c>
      <c r="F6915" t="s">
        <v>30</v>
      </c>
      <c r="G6915" t="s">
        <v>616</v>
      </c>
      <c r="H6915" t="s">
        <v>14</v>
      </c>
      <c r="I6915" t="s">
        <v>15</v>
      </c>
      <c r="J6915" t="s">
        <v>329</v>
      </c>
      <c r="K6915" t="s">
        <v>41</v>
      </c>
      <c r="L6915">
        <v>55.984000000000002</v>
      </c>
    </row>
    <row r="6916" spans="1:12" x14ac:dyDescent="0.3">
      <c r="A6916" t="s">
        <v>7339</v>
      </c>
      <c r="B6916">
        <v>22</v>
      </c>
      <c r="C6916">
        <v>12</v>
      </c>
      <c r="D6916">
        <v>2015</v>
      </c>
      <c r="E6916" t="s">
        <v>1772</v>
      </c>
      <c r="F6916" t="s">
        <v>30</v>
      </c>
      <c r="G6916" t="s">
        <v>2630</v>
      </c>
      <c r="H6916" t="s">
        <v>14</v>
      </c>
      <c r="I6916" t="s">
        <v>61</v>
      </c>
      <c r="J6916" t="s">
        <v>1555</v>
      </c>
      <c r="K6916" t="s">
        <v>26</v>
      </c>
      <c r="L6916">
        <v>132.16</v>
      </c>
    </row>
    <row r="6917" spans="1:12" x14ac:dyDescent="0.3">
      <c r="A6917" t="s">
        <v>7339</v>
      </c>
      <c r="B6917">
        <v>22</v>
      </c>
      <c r="C6917">
        <v>12</v>
      </c>
      <c r="D6917">
        <v>2015</v>
      </c>
      <c r="E6917" t="s">
        <v>1772</v>
      </c>
      <c r="F6917" t="s">
        <v>30</v>
      </c>
      <c r="G6917" t="s">
        <v>2630</v>
      </c>
      <c r="H6917" t="s">
        <v>14</v>
      </c>
      <c r="I6917" t="s">
        <v>61</v>
      </c>
      <c r="J6917" t="s">
        <v>1501</v>
      </c>
      <c r="K6917" t="s">
        <v>26</v>
      </c>
      <c r="L6917">
        <v>17.904</v>
      </c>
    </row>
    <row r="6918" spans="1:12" x14ac:dyDescent="0.3">
      <c r="A6918" t="s">
        <v>7339</v>
      </c>
      <c r="B6918">
        <v>22</v>
      </c>
      <c r="C6918">
        <v>12</v>
      </c>
      <c r="D6918">
        <v>2015</v>
      </c>
      <c r="E6918" t="s">
        <v>1772</v>
      </c>
      <c r="F6918" t="s">
        <v>30</v>
      </c>
      <c r="G6918" t="s">
        <v>2630</v>
      </c>
      <c r="H6918" t="s">
        <v>14</v>
      </c>
      <c r="I6918" t="s">
        <v>61</v>
      </c>
      <c r="J6918" t="s">
        <v>2869</v>
      </c>
      <c r="K6918" t="s">
        <v>26</v>
      </c>
      <c r="L6918">
        <v>124.032</v>
      </c>
    </row>
    <row r="6919" spans="1:12" x14ac:dyDescent="0.3">
      <c r="A6919" t="s">
        <v>7340</v>
      </c>
      <c r="B6919">
        <v>16</v>
      </c>
      <c r="C6919">
        <v>12</v>
      </c>
      <c r="D6919">
        <v>2015</v>
      </c>
      <c r="E6919" t="s">
        <v>2506</v>
      </c>
      <c r="F6919" t="s">
        <v>30</v>
      </c>
      <c r="G6919" t="s">
        <v>5726</v>
      </c>
      <c r="H6919" t="s">
        <v>23</v>
      </c>
      <c r="I6919" t="s">
        <v>24</v>
      </c>
      <c r="J6919" t="s">
        <v>3448</v>
      </c>
      <c r="K6919" t="s">
        <v>17</v>
      </c>
      <c r="L6919">
        <v>1403.92</v>
      </c>
    </row>
    <row r="6920" spans="1:12" x14ac:dyDescent="0.3">
      <c r="A6920" t="s">
        <v>7341</v>
      </c>
      <c r="B6920">
        <v>16</v>
      </c>
      <c r="C6920">
        <v>4</v>
      </c>
      <c r="D6920">
        <v>2017</v>
      </c>
      <c r="E6920" t="s">
        <v>1055</v>
      </c>
      <c r="F6920" t="s">
        <v>12</v>
      </c>
      <c r="G6920" t="s">
        <v>1823</v>
      </c>
      <c r="H6920" t="s">
        <v>14</v>
      </c>
      <c r="I6920" t="s">
        <v>24</v>
      </c>
      <c r="J6920" t="s">
        <v>4957</v>
      </c>
      <c r="K6920" t="s">
        <v>26</v>
      </c>
      <c r="L6920">
        <v>28.8</v>
      </c>
    </row>
    <row r="6921" spans="1:12" x14ac:dyDescent="0.3">
      <c r="A6921" t="s">
        <v>7342</v>
      </c>
      <c r="B6921">
        <v>21</v>
      </c>
      <c r="C6921">
        <v>5</v>
      </c>
      <c r="D6921">
        <v>2016</v>
      </c>
      <c r="E6921" t="s">
        <v>448</v>
      </c>
      <c r="F6921" t="s">
        <v>30</v>
      </c>
      <c r="G6921" t="s">
        <v>2739</v>
      </c>
      <c r="H6921" t="s">
        <v>23</v>
      </c>
      <c r="I6921" t="s">
        <v>90</v>
      </c>
      <c r="J6921" t="s">
        <v>2366</v>
      </c>
      <c r="K6921" t="s">
        <v>26</v>
      </c>
      <c r="L6921">
        <v>24.588000000000001</v>
      </c>
    </row>
    <row r="6922" spans="1:12" x14ac:dyDescent="0.3">
      <c r="A6922" t="s">
        <v>7343</v>
      </c>
      <c r="B6922">
        <v>26</v>
      </c>
      <c r="C6922">
        <v>2</v>
      </c>
      <c r="D6922">
        <v>2018</v>
      </c>
      <c r="E6922" t="s">
        <v>3425</v>
      </c>
      <c r="F6922" t="s">
        <v>30</v>
      </c>
      <c r="G6922" t="s">
        <v>481</v>
      </c>
      <c r="H6922" t="s">
        <v>14</v>
      </c>
      <c r="I6922" t="s">
        <v>24</v>
      </c>
      <c r="J6922" t="s">
        <v>1542</v>
      </c>
      <c r="K6922" t="s">
        <v>26</v>
      </c>
      <c r="L6922">
        <v>356.79</v>
      </c>
    </row>
    <row r="6923" spans="1:12" x14ac:dyDescent="0.3">
      <c r="A6923" t="s">
        <v>7344</v>
      </c>
      <c r="B6923">
        <v>4</v>
      </c>
      <c r="C6923">
        <v>4</v>
      </c>
      <c r="D6923">
        <v>2018</v>
      </c>
      <c r="E6923" t="s">
        <v>1974</v>
      </c>
      <c r="F6923" t="s">
        <v>30</v>
      </c>
      <c r="G6923" t="s">
        <v>2433</v>
      </c>
      <c r="H6923" t="s">
        <v>60</v>
      </c>
      <c r="I6923" t="s">
        <v>90</v>
      </c>
      <c r="J6923" t="s">
        <v>1792</v>
      </c>
      <c r="K6923" t="s">
        <v>26</v>
      </c>
      <c r="L6923">
        <v>16.98</v>
      </c>
    </row>
    <row r="6924" spans="1:12" x14ac:dyDescent="0.3">
      <c r="A6924" t="s">
        <v>7345</v>
      </c>
      <c r="B6924">
        <v>16</v>
      </c>
      <c r="C6924">
        <v>3</v>
      </c>
      <c r="D6924">
        <v>2016</v>
      </c>
      <c r="E6924" t="s">
        <v>3158</v>
      </c>
      <c r="F6924" t="s">
        <v>12</v>
      </c>
      <c r="G6924" t="s">
        <v>2397</v>
      </c>
      <c r="H6924" t="s">
        <v>14</v>
      </c>
      <c r="I6924" t="s">
        <v>15</v>
      </c>
      <c r="J6924" t="s">
        <v>1444</v>
      </c>
      <c r="K6924" t="s">
        <v>26</v>
      </c>
      <c r="L6924">
        <v>491.55</v>
      </c>
    </row>
    <row r="6925" spans="1:12" x14ac:dyDescent="0.3">
      <c r="A6925" t="s">
        <v>7345</v>
      </c>
      <c r="B6925">
        <v>16</v>
      </c>
      <c r="C6925">
        <v>3</v>
      </c>
      <c r="D6925">
        <v>2016</v>
      </c>
      <c r="E6925" t="s">
        <v>3158</v>
      </c>
      <c r="F6925" t="s">
        <v>12</v>
      </c>
      <c r="G6925" t="s">
        <v>2397</v>
      </c>
      <c r="H6925" t="s">
        <v>14</v>
      </c>
      <c r="I6925" t="s">
        <v>15</v>
      </c>
      <c r="J6925" t="s">
        <v>1229</v>
      </c>
      <c r="K6925" t="s">
        <v>26</v>
      </c>
      <c r="L6925">
        <v>7.38</v>
      </c>
    </row>
    <row r="6926" spans="1:12" x14ac:dyDescent="0.3">
      <c r="A6926" t="s">
        <v>7346</v>
      </c>
      <c r="B6926">
        <v>30</v>
      </c>
      <c r="C6926">
        <v>11</v>
      </c>
      <c r="D6926">
        <v>2016</v>
      </c>
      <c r="E6926" t="s">
        <v>683</v>
      </c>
      <c r="F6926" t="s">
        <v>30</v>
      </c>
      <c r="G6926" t="s">
        <v>3488</v>
      </c>
      <c r="H6926" t="s">
        <v>14</v>
      </c>
      <c r="I6926" t="s">
        <v>90</v>
      </c>
      <c r="J6926" t="s">
        <v>2756</v>
      </c>
      <c r="K6926" t="s">
        <v>26</v>
      </c>
      <c r="L6926">
        <v>23.66</v>
      </c>
    </row>
    <row r="6927" spans="1:12" x14ac:dyDescent="0.3">
      <c r="A6927" t="s">
        <v>7346</v>
      </c>
      <c r="B6927">
        <v>30</v>
      </c>
      <c r="C6927">
        <v>11</v>
      </c>
      <c r="D6927">
        <v>2016</v>
      </c>
      <c r="E6927" t="s">
        <v>683</v>
      </c>
      <c r="F6927" t="s">
        <v>30</v>
      </c>
      <c r="G6927" t="s">
        <v>3488</v>
      </c>
      <c r="H6927" t="s">
        <v>14</v>
      </c>
      <c r="I6927" t="s">
        <v>90</v>
      </c>
      <c r="J6927" t="s">
        <v>5174</v>
      </c>
      <c r="K6927" t="s">
        <v>17</v>
      </c>
      <c r="L6927">
        <v>681.40800000000002</v>
      </c>
    </row>
    <row r="6928" spans="1:12" x14ac:dyDescent="0.3">
      <c r="A6928" t="s">
        <v>7347</v>
      </c>
      <c r="B6928">
        <v>28</v>
      </c>
      <c r="C6928">
        <v>7</v>
      </c>
      <c r="D6928">
        <v>2017</v>
      </c>
      <c r="E6928" t="s">
        <v>6647</v>
      </c>
      <c r="F6928" t="s">
        <v>30</v>
      </c>
      <c r="G6928" t="s">
        <v>5538</v>
      </c>
      <c r="H6928" t="s">
        <v>14</v>
      </c>
      <c r="I6928" t="s">
        <v>24</v>
      </c>
      <c r="J6928" t="s">
        <v>6391</v>
      </c>
      <c r="K6928" t="s">
        <v>26</v>
      </c>
      <c r="L6928">
        <v>18.899999999999999</v>
      </c>
    </row>
    <row r="6929" spans="1:12" x14ac:dyDescent="0.3">
      <c r="A6929" t="s">
        <v>7348</v>
      </c>
      <c r="B6929">
        <v>23</v>
      </c>
      <c r="C6929">
        <v>6</v>
      </c>
      <c r="D6929">
        <v>2017</v>
      </c>
      <c r="E6929" t="s">
        <v>159</v>
      </c>
      <c r="F6929" t="s">
        <v>12</v>
      </c>
      <c r="G6929" t="s">
        <v>472</v>
      </c>
      <c r="H6929" t="s">
        <v>14</v>
      </c>
      <c r="I6929" t="s">
        <v>24</v>
      </c>
      <c r="J6929" t="s">
        <v>3843</v>
      </c>
      <c r="K6929" t="s">
        <v>26</v>
      </c>
      <c r="L6929">
        <v>93.68</v>
      </c>
    </row>
    <row r="6930" spans="1:12" x14ac:dyDescent="0.3">
      <c r="A6930" t="s">
        <v>7348</v>
      </c>
      <c r="B6930">
        <v>23</v>
      </c>
      <c r="C6930">
        <v>6</v>
      </c>
      <c r="D6930">
        <v>2017</v>
      </c>
      <c r="E6930" t="s">
        <v>159</v>
      </c>
      <c r="F6930" t="s">
        <v>12</v>
      </c>
      <c r="G6930" t="s">
        <v>472</v>
      </c>
      <c r="H6930" t="s">
        <v>14</v>
      </c>
      <c r="I6930" t="s">
        <v>24</v>
      </c>
      <c r="J6930" t="s">
        <v>1636</v>
      </c>
      <c r="K6930" t="s">
        <v>26</v>
      </c>
      <c r="L6930">
        <v>21.93</v>
      </c>
    </row>
    <row r="6931" spans="1:12" x14ac:dyDescent="0.3">
      <c r="A6931" t="s">
        <v>7348</v>
      </c>
      <c r="B6931">
        <v>23</v>
      </c>
      <c r="C6931">
        <v>6</v>
      </c>
      <c r="D6931">
        <v>2017</v>
      </c>
      <c r="E6931" t="s">
        <v>159</v>
      </c>
      <c r="F6931" t="s">
        <v>12</v>
      </c>
      <c r="G6931" t="s">
        <v>472</v>
      </c>
      <c r="H6931" t="s">
        <v>14</v>
      </c>
      <c r="I6931" t="s">
        <v>24</v>
      </c>
      <c r="J6931" t="s">
        <v>995</v>
      </c>
      <c r="K6931" t="s">
        <v>41</v>
      </c>
      <c r="L6931">
        <v>862.34400000000005</v>
      </c>
    </row>
    <row r="6932" spans="1:12" x14ac:dyDescent="0.3">
      <c r="A6932" t="s">
        <v>7348</v>
      </c>
      <c r="B6932">
        <v>23</v>
      </c>
      <c r="C6932">
        <v>6</v>
      </c>
      <c r="D6932">
        <v>2017</v>
      </c>
      <c r="E6932" t="s">
        <v>159</v>
      </c>
      <c r="F6932" t="s">
        <v>12</v>
      </c>
      <c r="G6932" t="s">
        <v>472</v>
      </c>
      <c r="H6932" t="s">
        <v>14</v>
      </c>
      <c r="I6932" t="s">
        <v>24</v>
      </c>
      <c r="J6932" t="s">
        <v>1970</v>
      </c>
      <c r="K6932" t="s">
        <v>26</v>
      </c>
      <c r="L6932">
        <v>19.98</v>
      </c>
    </row>
    <row r="6933" spans="1:12" x14ac:dyDescent="0.3">
      <c r="A6933" t="s">
        <v>7349</v>
      </c>
      <c r="B6933">
        <v>14</v>
      </c>
      <c r="C6933">
        <v>7</v>
      </c>
      <c r="D6933">
        <v>2015</v>
      </c>
      <c r="E6933" t="s">
        <v>3833</v>
      </c>
      <c r="F6933" t="s">
        <v>30</v>
      </c>
      <c r="G6933" t="s">
        <v>2927</v>
      </c>
      <c r="H6933" t="s">
        <v>14</v>
      </c>
      <c r="I6933" t="s">
        <v>90</v>
      </c>
      <c r="J6933" t="s">
        <v>7350</v>
      </c>
      <c r="K6933" t="s">
        <v>41</v>
      </c>
      <c r="L6933">
        <v>13.494</v>
      </c>
    </row>
    <row r="6934" spans="1:12" x14ac:dyDescent="0.3">
      <c r="A6934" t="s">
        <v>7349</v>
      </c>
      <c r="B6934">
        <v>14</v>
      </c>
      <c r="C6934">
        <v>7</v>
      </c>
      <c r="D6934">
        <v>2015</v>
      </c>
      <c r="E6934" t="s">
        <v>3833</v>
      </c>
      <c r="F6934" t="s">
        <v>30</v>
      </c>
      <c r="G6934" t="s">
        <v>2927</v>
      </c>
      <c r="H6934" t="s">
        <v>14</v>
      </c>
      <c r="I6934" t="s">
        <v>90</v>
      </c>
      <c r="J6934" t="s">
        <v>6399</v>
      </c>
      <c r="K6934" t="s">
        <v>41</v>
      </c>
      <c r="L6934">
        <v>23.988</v>
      </c>
    </row>
    <row r="6935" spans="1:12" x14ac:dyDescent="0.3">
      <c r="A6935" t="s">
        <v>7349</v>
      </c>
      <c r="B6935">
        <v>14</v>
      </c>
      <c r="C6935">
        <v>7</v>
      </c>
      <c r="D6935">
        <v>2015</v>
      </c>
      <c r="E6935" t="s">
        <v>3833</v>
      </c>
      <c r="F6935" t="s">
        <v>30</v>
      </c>
      <c r="G6935" t="s">
        <v>2927</v>
      </c>
      <c r="H6935" t="s">
        <v>14</v>
      </c>
      <c r="I6935" t="s">
        <v>90</v>
      </c>
      <c r="J6935" t="s">
        <v>7287</v>
      </c>
      <c r="K6935" t="s">
        <v>17</v>
      </c>
      <c r="L6935">
        <v>31.984000000000002</v>
      </c>
    </row>
    <row r="6936" spans="1:12" x14ac:dyDescent="0.3">
      <c r="A6936" t="s">
        <v>7349</v>
      </c>
      <c r="B6936">
        <v>14</v>
      </c>
      <c r="C6936">
        <v>7</v>
      </c>
      <c r="D6936">
        <v>2015</v>
      </c>
      <c r="E6936" t="s">
        <v>3833</v>
      </c>
      <c r="F6936" t="s">
        <v>30</v>
      </c>
      <c r="G6936" t="s">
        <v>2927</v>
      </c>
      <c r="H6936" t="s">
        <v>14</v>
      </c>
      <c r="I6936" t="s">
        <v>90</v>
      </c>
      <c r="J6936" t="s">
        <v>3220</v>
      </c>
      <c r="K6936" t="s">
        <v>26</v>
      </c>
      <c r="L6936">
        <v>41.584000000000003</v>
      </c>
    </row>
    <row r="6937" spans="1:12" x14ac:dyDescent="0.3">
      <c r="A6937" t="s">
        <v>7351</v>
      </c>
      <c r="B6937">
        <v>30</v>
      </c>
      <c r="C6937">
        <v>11</v>
      </c>
      <c r="D6937">
        <v>2018</v>
      </c>
      <c r="E6937" t="s">
        <v>688</v>
      </c>
      <c r="F6937" t="s">
        <v>12</v>
      </c>
      <c r="G6937" t="s">
        <v>1000</v>
      </c>
      <c r="H6937" t="s">
        <v>23</v>
      </c>
      <c r="I6937" t="s">
        <v>61</v>
      </c>
      <c r="J6937" t="s">
        <v>310</v>
      </c>
      <c r="K6937" t="s">
        <v>41</v>
      </c>
      <c r="L6937">
        <v>95.975999999999999</v>
      </c>
    </row>
    <row r="6938" spans="1:12" x14ac:dyDescent="0.3">
      <c r="A6938" t="s">
        <v>7352</v>
      </c>
      <c r="B6938">
        <v>2</v>
      </c>
      <c r="C6938">
        <v>9</v>
      </c>
      <c r="D6938">
        <v>2017</v>
      </c>
      <c r="E6938" t="s">
        <v>2189</v>
      </c>
      <c r="F6938" t="s">
        <v>119</v>
      </c>
      <c r="G6938" t="s">
        <v>4392</v>
      </c>
      <c r="H6938" t="s">
        <v>60</v>
      </c>
      <c r="I6938" t="s">
        <v>61</v>
      </c>
      <c r="J6938" t="s">
        <v>7353</v>
      </c>
      <c r="K6938" t="s">
        <v>17</v>
      </c>
      <c r="L6938">
        <v>84.272000000000006</v>
      </c>
    </row>
    <row r="6939" spans="1:12" x14ac:dyDescent="0.3">
      <c r="A6939" t="s">
        <v>7354</v>
      </c>
      <c r="B6939">
        <v>15</v>
      </c>
      <c r="C6939">
        <v>6</v>
      </c>
      <c r="D6939">
        <v>2015</v>
      </c>
      <c r="E6939" t="s">
        <v>2100</v>
      </c>
      <c r="F6939" t="s">
        <v>930</v>
      </c>
      <c r="G6939" t="s">
        <v>3315</v>
      </c>
      <c r="H6939" t="s">
        <v>14</v>
      </c>
      <c r="I6939" t="s">
        <v>61</v>
      </c>
      <c r="J6939" t="s">
        <v>6776</v>
      </c>
      <c r="K6939" t="s">
        <v>26</v>
      </c>
      <c r="L6939">
        <v>36.543999999999997</v>
      </c>
    </row>
    <row r="6940" spans="1:12" x14ac:dyDescent="0.3">
      <c r="A6940" t="s">
        <v>7355</v>
      </c>
      <c r="B6940">
        <v>5</v>
      </c>
      <c r="C6940">
        <v>11</v>
      </c>
      <c r="D6940">
        <v>2017</v>
      </c>
      <c r="E6940" t="s">
        <v>1941</v>
      </c>
      <c r="F6940" t="s">
        <v>30</v>
      </c>
      <c r="G6940" t="s">
        <v>2630</v>
      </c>
      <c r="H6940" t="s">
        <v>14</v>
      </c>
      <c r="I6940" t="s">
        <v>24</v>
      </c>
      <c r="J6940" t="s">
        <v>7356</v>
      </c>
      <c r="K6940" t="s">
        <v>41</v>
      </c>
      <c r="L6940">
        <v>479.72</v>
      </c>
    </row>
    <row r="6941" spans="1:12" x14ac:dyDescent="0.3">
      <c r="A6941" t="s">
        <v>7357</v>
      </c>
      <c r="B6941">
        <v>26</v>
      </c>
      <c r="C6941">
        <v>6</v>
      </c>
      <c r="D6941">
        <v>2018</v>
      </c>
      <c r="E6941" t="s">
        <v>1003</v>
      </c>
      <c r="F6941" t="s">
        <v>30</v>
      </c>
      <c r="G6941" t="s">
        <v>4112</v>
      </c>
      <c r="H6941" t="s">
        <v>23</v>
      </c>
      <c r="I6941" t="s">
        <v>90</v>
      </c>
      <c r="J6941" t="s">
        <v>1929</v>
      </c>
      <c r="K6941" t="s">
        <v>26</v>
      </c>
      <c r="L6941">
        <v>102.36799999999999</v>
      </c>
    </row>
    <row r="6942" spans="1:12" x14ac:dyDescent="0.3">
      <c r="A6942" t="s">
        <v>7357</v>
      </c>
      <c r="B6942">
        <v>26</v>
      </c>
      <c r="C6942">
        <v>6</v>
      </c>
      <c r="D6942">
        <v>2018</v>
      </c>
      <c r="E6942" t="s">
        <v>1003</v>
      </c>
      <c r="F6942" t="s">
        <v>30</v>
      </c>
      <c r="G6942" t="s">
        <v>4112</v>
      </c>
      <c r="H6942" t="s">
        <v>23</v>
      </c>
      <c r="I6942" t="s">
        <v>90</v>
      </c>
      <c r="J6942" t="s">
        <v>1945</v>
      </c>
      <c r="K6942" t="s">
        <v>26</v>
      </c>
      <c r="L6942">
        <v>28.4</v>
      </c>
    </row>
    <row r="6943" spans="1:12" x14ac:dyDescent="0.3">
      <c r="A6943" t="s">
        <v>7357</v>
      </c>
      <c r="B6943">
        <v>26</v>
      </c>
      <c r="C6943">
        <v>6</v>
      </c>
      <c r="D6943">
        <v>2018</v>
      </c>
      <c r="E6943" t="s">
        <v>1003</v>
      </c>
      <c r="F6943" t="s">
        <v>30</v>
      </c>
      <c r="G6943" t="s">
        <v>4112</v>
      </c>
      <c r="H6943" t="s">
        <v>23</v>
      </c>
      <c r="I6943" t="s">
        <v>90</v>
      </c>
      <c r="J6943" t="s">
        <v>1474</v>
      </c>
      <c r="K6943" t="s">
        <v>26</v>
      </c>
      <c r="L6943">
        <v>713.88</v>
      </c>
    </row>
    <row r="6944" spans="1:12" x14ac:dyDescent="0.3">
      <c r="A6944" t="s">
        <v>7357</v>
      </c>
      <c r="B6944">
        <v>26</v>
      </c>
      <c r="C6944">
        <v>6</v>
      </c>
      <c r="D6944">
        <v>2018</v>
      </c>
      <c r="E6944" t="s">
        <v>1003</v>
      </c>
      <c r="F6944" t="s">
        <v>30</v>
      </c>
      <c r="G6944" t="s">
        <v>4112</v>
      </c>
      <c r="H6944" t="s">
        <v>23</v>
      </c>
      <c r="I6944" t="s">
        <v>90</v>
      </c>
      <c r="J6944" t="s">
        <v>3962</v>
      </c>
      <c r="K6944" t="s">
        <v>26</v>
      </c>
      <c r="L6944">
        <v>68.52</v>
      </c>
    </row>
    <row r="6945" spans="1:12" x14ac:dyDescent="0.3">
      <c r="A6945" t="s">
        <v>7358</v>
      </c>
      <c r="B6945">
        <v>25</v>
      </c>
      <c r="C6945">
        <v>7</v>
      </c>
      <c r="D6945">
        <v>2016</v>
      </c>
      <c r="E6945" t="s">
        <v>729</v>
      </c>
      <c r="F6945" t="s">
        <v>30</v>
      </c>
      <c r="G6945" t="s">
        <v>5169</v>
      </c>
      <c r="H6945" t="s">
        <v>14</v>
      </c>
      <c r="I6945" t="s">
        <v>24</v>
      </c>
      <c r="J6945" t="s">
        <v>7359</v>
      </c>
      <c r="K6945" t="s">
        <v>41</v>
      </c>
      <c r="L6945">
        <v>623.96</v>
      </c>
    </row>
    <row r="6946" spans="1:12" x14ac:dyDescent="0.3">
      <c r="A6946" t="s">
        <v>7360</v>
      </c>
      <c r="B6946">
        <v>23</v>
      </c>
      <c r="C6946">
        <v>9</v>
      </c>
      <c r="D6946">
        <v>2015</v>
      </c>
      <c r="E6946" t="s">
        <v>815</v>
      </c>
      <c r="F6946" t="s">
        <v>30</v>
      </c>
      <c r="G6946" t="s">
        <v>6533</v>
      </c>
      <c r="H6946" t="s">
        <v>23</v>
      </c>
      <c r="I6946" t="s">
        <v>90</v>
      </c>
      <c r="J6946" t="s">
        <v>2951</v>
      </c>
      <c r="K6946" t="s">
        <v>26</v>
      </c>
      <c r="L6946">
        <v>11.12</v>
      </c>
    </row>
    <row r="6947" spans="1:12" x14ac:dyDescent="0.3">
      <c r="A6947" t="s">
        <v>7361</v>
      </c>
      <c r="B6947">
        <v>30</v>
      </c>
      <c r="C6947">
        <v>9</v>
      </c>
      <c r="D6947">
        <v>2017</v>
      </c>
      <c r="E6947" t="s">
        <v>5750</v>
      </c>
      <c r="F6947" t="s">
        <v>30</v>
      </c>
      <c r="G6947" t="s">
        <v>2616</v>
      </c>
      <c r="H6947" t="s">
        <v>14</v>
      </c>
      <c r="I6947" t="s">
        <v>90</v>
      </c>
      <c r="J6947" t="s">
        <v>3737</v>
      </c>
      <c r="K6947" t="s">
        <v>17</v>
      </c>
      <c r="L6947">
        <v>523.91999999999996</v>
      </c>
    </row>
    <row r="6948" spans="1:12" x14ac:dyDescent="0.3">
      <c r="A6948" t="s">
        <v>7362</v>
      </c>
      <c r="B6948">
        <v>9</v>
      </c>
      <c r="C6948">
        <v>11</v>
      </c>
      <c r="D6948">
        <v>2016</v>
      </c>
      <c r="E6948" t="s">
        <v>318</v>
      </c>
      <c r="F6948" t="s">
        <v>30</v>
      </c>
      <c r="G6948" t="s">
        <v>1654</v>
      </c>
      <c r="H6948" t="s">
        <v>60</v>
      </c>
      <c r="I6948" t="s">
        <v>24</v>
      </c>
      <c r="J6948" t="s">
        <v>879</v>
      </c>
      <c r="K6948" t="s">
        <v>26</v>
      </c>
      <c r="L6948">
        <v>2.48</v>
      </c>
    </row>
    <row r="6949" spans="1:12" x14ac:dyDescent="0.3">
      <c r="A6949" t="s">
        <v>7363</v>
      </c>
      <c r="B6949">
        <v>25</v>
      </c>
      <c r="C6949">
        <v>4</v>
      </c>
      <c r="D6949">
        <v>2016</v>
      </c>
      <c r="E6949" t="s">
        <v>6755</v>
      </c>
      <c r="F6949" t="s">
        <v>30</v>
      </c>
      <c r="G6949" t="s">
        <v>1448</v>
      </c>
      <c r="H6949" t="s">
        <v>14</v>
      </c>
      <c r="I6949" t="s">
        <v>61</v>
      </c>
      <c r="J6949" t="s">
        <v>2788</v>
      </c>
      <c r="K6949" t="s">
        <v>26</v>
      </c>
      <c r="L6949">
        <v>221.024</v>
      </c>
    </row>
    <row r="6950" spans="1:12" x14ac:dyDescent="0.3">
      <c r="A6950" t="s">
        <v>7363</v>
      </c>
      <c r="B6950">
        <v>25</v>
      </c>
      <c r="C6950">
        <v>4</v>
      </c>
      <c r="D6950">
        <v>2016</v>
      </c>
      <c r="E6950" t="s">
        <v>6755</v>
      </c>
      <c r="F6950" t="s">
        <v>30</v>
      </c>
      <c r="G6950" t="s">
        <v>1448</v>
      </c>
      <c r="H6950" t="s">
        <v>14</v>
      </c>
      <c r="I6950" t="s">
        <v>61</v>
      </c>
      <c r="J6950" t="s">
        <v>5083</v>
      </c>
      <c r="K6950" t="s">
        <v>17</v>
      </c>
      <c r="L6950">
        <v>128.05799999999999</v>
      </c>
    </row>
    <row r="6951" spans="1:12" x14ac:dyDescent="0.3">
      <c r="A6951" t="s">
        <v>7364</v>
      </c>
      <c r="B6951">
        <v>19</v>
      </c>
      <c r="C6951">
        <v>11</v>
      </c>
      <c r="D6951">
        <v>2018</v>
      </c>
      <c r="E6951" t="s">
        <v>787</v>
      </c>
      <c r="F6951" t="s">
        <v>930</v>
      </c>
      <c r="G6951" t="s">
        <v>2519</v>
      </c>
      <c r="H6951" t="s">
        <v>60</v>
      </c>
      <c r="I6951" t="s">
        <v>90</v>
      </c>
      <c r="J6951" t="s">
        <v>3429</v>
      </c>
      <c r="K6951" t="s">
        <v>26</v>
      </c>
      <c r="L6951">
        <v>58.408000000000001</v>
      </c>
    </row>
    <row r="6952" spans="1:12" x14ac:dyDescent="0.3">
      <c r="A6952" t="s">
        <v>7364</v>
      </c>
      <c r="B6952">
        <v>19</v>
      </c>
      <c r="C6952">
        <v>11</v>
      </c>
      <c r="D6952">
        <v>2018</v>
      </c>
      <c r="E6952" t="s">
        <v>787</v>
      </c>
      <c r="F6952" t="s">
        <v>930</v>
      </c>
      <c r="G6952" t="s">
        <v>2519</v>
      </c>
      <c r="H6952" t="s">
        <v>60</v>
      </c>
      <c r="I6952" t="s">
        <v>90</v>
      </c>
      <c r="J6952" t="s">
        <v>2876</v>
      </c>
      <c r="K6952" t="s">
        <v>17</v>
      </c>
      <c r="L6952">
        <v>79.974000000000004</v>
      </c>
    </row>
    <row r="6953" spans="1:12" x14ac:dyDescent="0.3">
      <c r="A6953" t="s">
        <v>7365</v>
      </c>
      <c r="B6953">
        <v>20</v>
      </c>
      <c r="C6953">
        <v>11</v>
      </c>
      <c r="D6953">
        <v>2016</v>
      </c>
      <c r="E6953" t="s">
        <v>188</v>
      </c>
      <c r="F6953" t="s">
        <v>30</v>
      </c>
      <c r="G6953" t="s">
        <v>841</v>
      </c>
      <c r="H6953" t="s">
        <v>23</v>
      </c>
      <c r="I6953" t="s">
        <v>61</v>
      </c>
      <c r="J6953" t="s">
        <v>7366</v>
      </c>
      <c r="K6953" t="s">
        <v>41</v>
      </c>
      <c r="L6953">
        <v>479.988</v>
      </c>
    </row>
    <row r="6954" spans="1:12" x14ac:dyDescent="0.3">
      <c r="A6954" t="s">
        <v>7367</v>
      </c>
      <c r="B6954">
        <v>2</v>
      </c>
      <c r="C6954">
        <v>10</v>
      </c>
      <c r="D6954">
        <v>2016</v>
      </c>
      <c r="E6954" t="s">
        <v>1821</v>
      </c>
      <c r="F6954" t="s">
        <v>119</v>
      </c>
      <c r="G6954" t="s">
        <v>214</v>
      </c>
      <c r="H6954" t="s">
        <v>14</v>
      </c>
      <c r="I6954" t="s">
        <v>24</v>
      </c>
      <c r="J6954" t="s">
        <v>3626</v>
      </c>
      <c r="K6954" t="s">
        <v>26</v>
      </c>
      <c r="L6954">
        <v>11.808</v>
      </c>
    </row>
    <row r="6955" spans="1:12" x14ac:dyDescent="0.3">
      <c r="A6955" t="s">
        <v>7367</v>
      </c>
      <c r="B6955">
        <v>2</v>
      </c>
      <c r="C6955">
        <v>10</v>
      </c>
      <c r="D6955">
        <v>2016</v>
      </c>
      <c r="E6955" t="s">
        <v>1821</v>
      </c>
      <c r="F6955" t="s">
        <v>119</v>
      </c>
      <c r="G6955" t="s">
        <v>214</v>
      </c>
      <c r="H6955" t="s">
        <v>14</v>
      </c>
      <c r="I6955" t="s">
        <v>24</v>
      </c>
      <c r="J6955" t="s">
        <v>5423</v>
      </c>
      <c r="K6955" t="s">
        <v>26</v>
      </c>
      <c r="L6955">
        <v>53.567999999999998</v>
      </c>
    </row>
    <row r="6956" spans="1:12" x14ac:dyDescent="0.3">
      <c r="A6956" t="s">
        <v>7367</v>
      </c>
      <c r="B6956">
        <v>2</v>
      </c>
      <c r="C6956">
        <v>10</v>
      </c>
      <c r="D6956">
        <v>2016</v>
      </c>
      <c r="E6956" t="s">
        <v>1821</v>
      </c>
      <c r="F6956" t="s">
        <v>119</v>
      </c>
      <c r="G6956" t="s">
        <v>214</v>
      </c>
      <c r="H6956" t="s">
        <v>14</v>
      </c>
      <c r="I6956" t="s">
        <v>24</v>
      </c>
      <c r="J6956" t="s">
        <v>4327</v>
      </c>
      <c r="K6956" t="s">
        <v>41</v>
      </c>
      <c r="L6956">
        <v>503.96</v>
      </c>
    </row>
    <row r="6957" spans="1:12" x14ac:dyDescent="0.3">
      <c r="A6957" t="s">
        <v>7368</v>
      </c>
      <c r="B6957">
        <v>25</v>
      </c>
      <c r="C6957">
        <v>4</v>
      </c>
      <c r="D6957">
        <v>2016</v>
      </c>
      <c r="E6957" t="s">
        <v>222</v>
      </c>
      <c r="F6957" t="s">
        <v>30</v>
      </c>
      <c r="G6957" t="s">
        <v>1994</v>
      </c>
      <c r="H6957" t="s">
        <v>23</v>
      </c>
      <c r="I6957" t="s">
        <v>24</v>
      </c>
      <c r="J6957" t="s">
        <v>2255</v>
      </c>
      <c r="K6957" t="s">
        <v>26</v>
      </c>
      <c r="L6957">
        <v>21.34</v>
      </c>
    </row>
    <row r="6958" spans="1:12" x14ac:dyDescent="0.3">
      <c r="A6958" t="s">
        <v>7369</v>
      </c>
      <c r="B6958">
        <v>14</v>
      </c>
      <c r="C6958">
        <v>7</v>
      </c>
      <c r="D6958">
        <v>2017</v>
      </c>
      <c r="E6958" t="s">
        <v>1188</v>
      </c>
      <c r="F6958" t="s">
        <v>30</v>
      </c>
      <c r="G6958" t="s">
        <v>7370</v>
      </c>
      <c r="H6958" t="s">
        <v>14</v>
      </c>
      <c r="I6958" t="s">
        <v>15</v>
      </c>
      <c r="J6958" t="s">
        <v>4225</v>
      </c>
      <c r="K6958" t="s">
        <v>26</v>
      </c>
      <c r="L6958">
        <v>36.4</v>
      </c>
    </row>
    <row r="6959" spans="1:12" x14ac:dyDescent="0.3">
      <c r="A6959" t="s">
        <v>7369</v>
      </c>
      <c r="B6959">
        <v>14</v>
      </c>
      <c r="C6959">
        <v>7</v>
      </c>
      <c r="D6959">
        <v>2017</v>
      </c>
      <c r="E6959" t="s">
        <v>1188</v>
      </c>
      <c r="F6959" t="s">
        <v>30</v>
      </c>
      <c r="G6959" t="s">
        <v>7370</v>
      </c>
      <c r="H6959" t="s">
        <v>14</v>
      </c>
      <c r="I6959" t="s">
        <v>15</v>
      </c>
      <c r="J6959" t="s">
        <v>107</v>
      </c>
      <c r="K6959" t="s">
        <v>17</v>
      </c>
      <c r="L6959">
        <v>51.75</v>
      </c>
    </row>
    <row r="6960" spans="1:12" x14ac:dyDescent="0.3">
      <c r="A6960" t="s">
        <v>7371</v>
      </c>
      <c r="B6960">
        <v>27</v>
      </c>
      <c r="C6960">
        <v>9</v>
      </c>
      <c r="D6960">
        <v>2016</v>
      </c>
      <c r="E6960" t="s">
        <v>3268</v>
      </c>
      <c r="F6960" t="s">
        <v>12</v>
      </c>
      <c r="G6960" t="s">
        <v>3750</v>
      </c>
      <c r="H6960" t="s">
        <v>60</v>
      </c>
      <c r="I6960" t="s">
        <v>24</v>
      </c>
      <c r="J6960" t="s">
        <v>542</v>
      </c>
      <c r="K6960" t="s">
        <v>26</v>
      </c>
      <c r="L6960">
        <v>15.51</v>
      </c>
    </row>
    <row r="6961" spans="1:12" x14ac:dyDescent="0.3">
      <c r="A6961" t="s">
        <v>7371</v>
      </c>
      <c r="B6961">
        <v>27</v>
      </c>
      <c r="C6961">
        <v>9</v>
      </c>
      <c r="D6961">
        <v>2016</v>
      </c>
      <c r="E6961" t="s">
        <v>3268</v>
      </c>
      <c r="F6961" t="s">
        <v>12</v>
      </c>
      <c r="G6961" t="s">
        <v>3750</v>
      </c>
      <c r="H6961" t="s">
        <v>60</v>
      </c>
      <c r="I6961" t="s">
        <v>24</v>
      </c>
      <c r="J6961" t="s">
        <v>394</v>
      </c>
      <c r="K6961" t="s">
        <v>26</v>
      </c>
      <c r="L6961">
        <v>146.82</v>
      </c>
    </row>
    <row r="6962" spans="1:12" x14ac:dyDescent="0.3">
      <c r="A6962" t="s">
        <v>7371</v>
      </c>
      <c r="B6962">
        <v>27</v>
      </c>
      <c r="C6962">
        <v>9</v>
      </c>
      <c r="D6962">
        <v>2016</v>
      </c>
      <c r="E6962" t="s">
        <v>3268</v>
      </c>
      <c r="F6962" t="s">
        <v>12</v>
      </c>
      <c r="G6962" t="s">
        <v>3750</v>
      </c>
      <c r="H6962" t="s">
        <v>60</v>
      </c>
      <c r="I6962" t="s">
        <v>24</v>
      </c>
      <c r="J6962" t="s">
        <v>1389</v>
      </c>
      <c r="K6962" t="s">
        <v>26</v>
      </c>
      <c r="L6962">
        <v>12.96</v>
      </c>
    </row>
    <row r="6963" spans="1:12" x14ac:dyDescent="0.3">
      <c r="A6963" t="s">
        <v>7372</v>
      </c>
      <c r="B6963">
        <v>10</v>
      </c>
      <c r="C6963">
        <v>11</v>
      </c>
      <c r="D6963">
        <v>2018</v>
      </c>
      <c r="E6963" t="s">
        <v>1059</v>
      </c>
      <c r="F6963" t="s">
        <v>930</v>
      </c>
      <c r="G6963" t="s">
        <v>2186</v>
      </c>
      <c r="H6963" t="s">
        <v>60</v>
      </c>
      <c r="I6963" t="s">
        <v>24</v>
      </c>
      <c r="J6963" t="s">
        <v>3087</v>
      </c>
      <c r="K6963" t="s">
        <v>26</v>
      </c>
      <c r="L6963">
        <v>7.8</v>
      </c>
    </row>
    <row r="6964" spans="1:12" x14ac:dyDescent="0.3">
      <c r="A6964" t="s">
        <v>7373</v>
      </c>
      <c r="B6964">
        <v>16</v>
      </c>
      <c r="C6964">
        <v>7</v>
      </c>
      <c r="D6964">
        <v>2017</v>
      </c>
      <c r="E6964" t="s">
        <v>7374</v>
      </c>
      <c r="F6964" t="s">
        <v>12</v>
      </c>
      <c r="G6964" t="s">
        <v>409</v>
      </c>
      <c r="H6964" t="s">
        <v>23</v>
      </c>
      <c r="I6964" t="s">
        <v>15</v>
      </c>
      <c r="J6964" t="s">
        <v>108</v>
      </c>
      <c r="K6964" t="s">
        <v>26</v>
      </c>
      <c r="L6964">
        <v>10.199999999999999</v>
      </c>
    </row>
    <row r="6965" spans="1:12" x14ac:dyDescent="0.3">
      <c r="A6965" t="s">
        <v>7373</v>
      </c>
      <c r="B6965">
        <v>16</v>
      </c>
      <c r="C6965">
        <v>7</v>
      </c>
      <c r="D6965">
        <v>2017</v>
      </c>
      <c r="E6965" t="s">
        <v>7374</v>
      </c>
      <c r="F6965" t="s">
        <v>12</v>
      </c>
      <c r="G6965" t="s">
        <v>409</v>
      </c>
      <c r="H6965" t="s">
        <v>23</v>
      </c>
      <c r="I6965" t="s">
        <v>15</v>
      </c>
      <c r="J6965" t="s">
        <v>4699</v>
      </c>
      <c r="K6965" t="s">
        <v>26</v>
      </c>
      <c r="L6965">
        <v>22.32</v>
      </c>
    </row>
    <row r="6966" spans="1:12" x14ac:dyDescent="0.3">
      <c r="A6966" t="s">
        <v>7373</v>
      </c>
      <c r="B6966">
        <v>16</v>
      </c>
      <c r="C6966">
        <v>7</v>
      </c>
      <c r="D6966">
        <v>2017</v>
      </c>
      <c r="E6966" t="s">
        <v>7374</v>
      </c>
      <c r="F6966" t="s">
        <v>12</v>
      </c>
      <c r="G6966" t="s">
        <v>409</v>
      </c>
      <c r="H6966" t="s">
        <v>23</v>
      </c>
      <c r="I6966" t="s">
        <v>15</v>
      </c>
      <c r="J6966" t="s">
        <v>1546</v>
      </c>
      <c r="K6966" t="s">
        <v>26</v>
      </c>
      <c r="L6966">
        <v>24.1</v>
      </c>
    </row>
    <row r="6967" spans="1:12" x14ac:dyDescent="0.3">
      <c r="A6967" t="s">
        <v>7373</v>
      </c>
      <c r="B6967">
        <v>16</v>
      </c>
      <c r="C6967">
        <v>7</v>
      </c>
      <c r="D6967">
        <v>2017</v>
      </c>
      <c r="E6967" t="s">
        <v>7374</v>
      </c>
      <c r="F6967" t="s">
        <v>12</v>
      </c>
      <c r="G6967" t="s">
        <v>409</v>
      </c>
      <c r="H6967" t="s">
        <v>23</v>
      </c>
      <c r="I6967" t="s">
        <v>15</v>
      </c>
      <c r="J6967" t="s">
        <v>4076</v>
      </c>
      <c r="K6967" t="s">
        <v>41</v>
      </c>
      <c r="L6967">
        <v>75.98</v>
      </c>
    </row>
    <row r="6968" spans="1:12" x14ac:dyDescent="0.3">
      <c r="A6968" t="s">
        <v>7373</v>
      </c>
      <c r="B6968">
        <v>16</v>
      </c>
      <c r="C6968">
        <v>7</v>
      </c>
      <c r="D6968">
        <v>2017</v>
      </c>
      <c r="E6968" t="s">
        <v>7374</v>
      </c>
      <c r="F6968" t="s">
        <v>12</v>
      </c>
      <c r="G6968" t="s">
        <v>409</v>
      </c>
      <c r="H6968" t="s">
        <v>23</v>
      </c>
      <c r="I6968" t="s">
        <v>15</v>
      </c>
      <c r="J6968" t="s">
        <v>1439</v>
      </c>
      <c r="K6968" t="s">
        <v>26</v>
      </c>
      <c r="L6968">
        <v>6.46</v>
      </c>
    </row>
    <row r="6969" spans="1:12" x14ac:dyDescent="0.3">
      <c r="A6969" t="s">
        <v>7373</v>
      </c>
      <c r="B6969">
        <v>16</v>
      </c>
      <c r="C6969">
        <v>7</v>
      </c>
      <c r="D6969">
        <v>2017</v>
      </c>
      <c r="E6969" t="s">
        <v>7374</v>
      </c>
      <c r="F6969" t="s">
        <v>12</v>
      </c>
      <c r="G6969" t="s">
        <v>409</v>
      </c>
      <c r="H6969" t="s">
        <v>23</v>
      </c>
      <c r="I6969" t="s">
        <v>15</v>
      </c>
      <c r="J6969" t="s">
        <v>5470</v>
      </c>
      <c r="K6969" t="s">
        <v>26</v>
      </c>
      <c r="L6969">
        <v>60.12</v>
      </c>
    </row>
    <row r="6970" spans="1:12" x14ac:dyDescent="0.3">
      <c r="A6970" t="s">
        <v>7375</v>
      </c>
      <c r="B6970">
        <v>16</v>
      </c>
      <c r="C6970">
        <v>10</v>
      </c>
      <c r="D6970">
        <v>2016</v>
      </c>
      <c r="E6970" t="s">
        <v>333</v>
      </c>
      <c r="F6970" t="s">
        <v>12</v>
      </c>
      <c r="G6970" t="s">
        <v>1070</v>
      </c>
      <c r="H6970" t="s">
        <v>23</v>
      </c>
      <c r="I6970" t="s">
        <v>90</v>
      </c>
      <c r="J6970" t="s">
        <v>2639</v>
      </c>
      <c r="K6970" t="s">
        <v>41</v>
      </c>
      <c r="L6970">
        <v>824.97</v>
      </c>
    </row>
    <row r="6971" spans="1:12" x14ac:dyDescent="0.3">
      <c r="A6971" t="s">
        <v>7376</v>
      </c>
      <c r="B6971">
        <v>10</v>
      </c>
      <c r="C6971">
        <v>1</v>
      </c>
      <c r="D6971">
        <v>2017</v>
      </c>
      <c r="E6971" t="s">
        <v>2307</v>
      </c>
      <c r="F6971" t="s">
        <v>12</v>
      </c>
      <c r="G6971" t="s">
        <v>4787</v>
      </c>
      <c r="H6971" t="s">
        <v>14</v>
      </c>
      <c r="I6971" t="s">
        <v>24</v>
      </c>
      <c r="J6971" t="s">
        <v>1500</v>
      </c>
      <c r="K6971" t="s">
        <v>17</v>
      </c>
      <c r="L6971">
        <v>24.85</v>
      </c>
    </row>
    <row r="6972" spans="1:12" x14ac:dyDescent="0.3">
      <c r="A6972" t="s">
        <v>7377</v>
      </c>
      <c r="B6972">
        <v>19</v>
      </c>
      <c r="C6972">
        <v>9</v>
      </c>
      <c r="D6972">
        <v>2018</v>
      </c>
      <c r="E6972" t="s">
        <v>919</v>
      </c>
      <c r="F6972" t="s">
        <v>30</v>
      </c>
      <c r="G6972" t="s">
        <v>2894</v>
      </c>
      <c r="H6972" t="s">
        <v>14</v>
      </c>
      <c r="I6972" t="s">
        <v>24</v>
      </c>
      <c r="J6972" t="s">
        <v>5224</v>
      </c>
      <c r="K6972" t="s">
        <v>26</v>
      </c>
      <c r="L6972">
        <v>12.624000000000001</v>
      </c>
    </row>
    <row r="6973" spans="1:12" x14ac:dyDescent="0.3">
      <c r="A6973" t="s">
        <v>7377</v>
      </c>
      <c r="B6973">
        <v>19</v>
      </c>
      <c r="C6973">
        <v>9</v>
      </c>
      <c r="D6973">
        <v>2018</v>
      </c>
      <c r="E6973" t="s">
        <v>919</v>
      </c>
      <c r="F6973" t="s">
        <v>30</v>
      </c>
      <c r="G6973" t="s">
        <v>2894</v>
      </c>
      <c r="H6973" t="s">
        <v>14</v>
      </c>
      <c r="I6973" t="s">
        <v>24</v>
      </c>
      <c r="J6973" t="s">
        <v>612</v>
      </c>
      <c r="K6973" t="s">
        <v>41</v>
      </c>
      <c r="L6973">
        <v>89.584000000000003</v>
      </c>
    </row>
    <row r="6974" spans="1:12" x14ac:dyDescent="0.3">
      <c r="A6974" t="s">
        <v>7377</v>
      </c>
      <c r="B6974">
        <v>19</v>
      </c>
      <c r="C6974">
        <v>9</v>
      </c>
      <c r="D6974">
        <v>2018</v>
      </c>
      <c r="E6974" t="s">
        <v>919</v>
      </c>
      <c r="F6974" t="s">
        <v>30</v>
      </c>
      <c r="G6974" t="s">
        <v>2894</v>
      </c>
      <c r="H6974" t="s">
        <v>14</v>
      </c>
      <c r="I6974" t="s">
        <v>24</v>
      </c>
      <c r="J6974" t="s">
        <v>5131</v>
      </c>
      <c r="K6974" t="s">
        <v>41</v>
      </c>
      <c r="L6974">
        <v>471.92</v>
      </c>
    </row>
    <row r="6975" spans="1:12" x14ac:dyDescent="0.3">
      <c r="A6975" t="s">
        <v>7377</v>
      </c>
      <c r="B6975">
        <v>19</v>
      </c>
      <c r="C6975">
        <v>9</v>
      </c>
      <c r="D6975">
        <v>2018</v>
      </c>
      <c r="E6975" t="s">
        <v>919</v>
      </c>
      <c r="F6975" t="s">
        <v>30</v>
      </c>
      <c r="G6975" t="s">
        <v>2894</v>
      </c>
      <c r="H6975" t="s">
        <v>14</v>
      </c>
      <c r="I6975" t="s">
        <v>24</v>
      </c>
      <c r="J6975" t="s">
        <v>185</v>
      </c>
      <c r="K6975" t="s">
        <v>26</v>
      </c>
      <c r="L6975">
        <v>18.18</v>
      </c>
    </row>
    <row r="6976" spans="1:12" x14ac:dyDescent="0.3">
      <c r="A6976" t="s">
        <v>7378</v>
      </c>
      <c r="B6976">
        <v>15</v>
      </c>
      <c r="C6976">
        <v>9</v>
      </c>
      <c r="D6976">
        <v>2018</v>
      </c>
      <c r="E6976" t="s">
        <v>142</v>
      </c>
      <c r="F6976" t="s">
        <v>30</v>
      </c>
      <c r="G6976" t="s">
        <v>1433</v>
      </c>
      <c r="H6976" t="s">
        <v>14</v>
      </c>
      <c r="I6976" t="s">
        <v>61</v>
      </c>
      <c r="J6976" t="s">
        <v>5290</v>
      </c>
      <c r="K6976" t="s">
        <v>26</v>
      </c>
      <c r="L6976">
        <v>31.744</v>
      </c>
    </row>
    <row r="6977" spans="1:12" x14ac:dyDescent="0.3">
      <c r="A6977" t="s">
        <v>7379</v>
      </c>
      <c r="B6977">
        <v>28</v>
      </c>
      <c r="C6977">
        <v>6</v>
      </c>
      <c r="D6977">
        <v>2016</v>
      </c>
      <c r="E6977" t="s">
        <v>4276</v>
      </c>
      <c r="F6977" t="s">
        <v>30</v>
      </c>
      <c r="G6977" t="s">
        <v>2420</v>
      </c>
      <c r="H6977" t="s">
        <v>23</v>
      </c>
      <c r="I6977" t="s">
        <v>24</v>
      </c>
      <c r="J6977" t="s">
        <v>3483</v>
      </c>
      <c r="K6977" t="s">
        <v>26</v>
      </c>
      <c r="L6977">
        <v>5.9039999999999999</v>
      </c>
    </row>
    <row r="6978" spans="1:12" x14ac:dyDescent="0.3">
      <c r="A6978" t="s">
        <v>7379</v>
      </c>
      <c r="B6978">
        <v>28</v>
      </c>
      <c r="C6978">
        <v>6</v>
      </c>
      <c r="D6978">
        <v>2016</v>
      </c>
      <c r="E6978" t="s">
        <v>4276</v>
      </c>
      <c r="F6978" t="s">
        <v>30</v>
      </c>
      <c r="G6978" t="s">
        <v>2420</v>
      </c>
      <c r="H6978" t="s">
        <v>23</v>
      </c>
      <c r="I6978" t="s">
        <v>24</v>
      </c>
      <c r="J6978" t="s">
        <v>1800</v>
      </c>
      <c r="K6978" t="s">
        <v>17</v>
      </c>
      <c r="L6978">
        <v>621.76</v>
      </c>
    </row>
    <row r="6979" spans="1:12" x14ac:dyDescent="0.3">
      <c r="A6979" t="s">
        <v>7380</v>
      </c>
      <c r="B6979">
        <v>25</v>
      </c>
      <c r="C6979">
        <v>11</v>
      </c>
      <c r="D6979">
        <v>2017</v>
      </c>
      <c r="E6979" t="s">
        <v>530</v>
      </c>
      <c r="F6979" t="s">
        <v>119</v>
      </c>
      <c r="G6979" t="s">
        <v>1331</v>
      </c>
      <c r="H6979" t="s">
        <v>14</v>
      </c>
      <c r="I6979" t="s">
        <v>15</v>
      </c>
      <c r="J6979" t="s">
        <v>2947</v>
      </c>
      <c r="K6979" t="s">
        <v>41</v>
      </c>
      <c r="L6979">
        <v>59.98</v>
      </c>
    </row>
    <row r="6980" spans="1:12" x14ac:dyDescent="0.3">
      <c r="A6980" t="s">
        <v>7381</v>
      </c>
      <c r="B6980">
        <v>25</v>
      </c>
      <c r="C6980">
        <v>11</v>
      </c>
      <c r="D6980">
        <v>2018</v>
      </c>
      <c r="E6980" t="s">
        <v>2098</v>
      </c>
      <c r="F6980" t="s">
        <v>12</v>
      </c>
      <c r="G6980" t="s">
        <v>678</v>
      </c>
      <c r="H6980" t="s">
        <v>14</v>
      </c>
      <c r="I6980" t="s">
        <v>15</v>
      </c>
      <c r="J6980" t="s">
        <v>1039</v>
      </c>
      <c r="K6980" t="s">
        <v>26</v>
      </c>
      <c r="L6980">
        <v>48.87</v>
      </c>
    </row>
    <row r="6981" spans="1:12" x14ac:dyDescent="0.3">
      <c r="A6981" t="s">
        <v>7382</v>
      </c>
      <c r="B6981">
        <v>14</v>
      </c>
      <c r="C6981">
        <v>1</v>
      </c>
      <c r="D6981">
        <v>2018</v>
      </c>
      <c r="E6981" t="s">
        <v>3591</v>
      </c>
      <c r="F6981" t="s">
        <v>30</v>
      </c>
      <c r="G6981" t="s">
        <v>31</v>
      </c>
      <c r="H6981" t="s">
        <v>14</v>
      </c>
      <c r="I6981" t="s">
        <v>24</v>
      </c>
      <c r="J6981" t="s">
        <v>6022</v>
      </c>
      <c r="K6981" t="s">
        <v>26</v>
      </c>
      <c r="L6981">
        <v>154.9</v>
      </c>
    </row>
    <row r="6982" spans="1:12" x14ac:dyDescent="0.3">
      <c r="A6982" t="s">
        <v>7383</v>
      </c>
      <c r="B6982">
        <v>7</v>
      </c>
      <c r="C6982">
        <v>11</v>
      </c>
      <c r="D6982">
        <v>2015</v>
      </c>
      <c r="E6982" t="s">
        <v>4497</v>
      </c>
      <c r="F6982" t="s">
        <v>119</v>
      </c>
      <c r="G6982" t="s">
        <v>1000</v>
      </c>
      <c r="H6982" t="s">
        <v>23</v>
      </c>
      <c r="I6982" t="s">
        <v>90</v>
      </c>
      <c r="J6982" t="s">
        <v>3278</v>
      </c>
      <c r="K6982" t="s">
        <v>26</v>
      </c>
      <c r="L6982">
        <v>5.92</v>
      </c>
    </row>
    <row r="6983" spans="1:12" x14ac:dyDescent="0.3">
      <c r="A6983" t="s">
        <v>7383</v>
      </c>
      <c r="B6983">
        <v>7</v>
      </c>
      <c r="C6983">
        <v>11</v>
      </c>
      <c r="D6983">
        <v>2015</v>
      </c>
      <c r="E6983" t="s">
        <v>4497</v>
      </c>
      <c r="F6983" t="s">
        <v>119</v>
      </c>
      <c r="G6983" t="s">
        <v>1000</v>
      </c>
      <c r="H6983" t="s">
        <v>23</v>
      </c>
      <c r="I6983" t="s">
        <v>90</v>
      </c>
      <c r="J6983" t="s">
        <v>5466</v>
      </c>
      <c r="K6983" t="s">
        <v>26</v>
      </c>
      <c r="L6983">
        <v>30.18</v>
      </c>
    </row>
    <row r="6984" spans="1:12" x14ac:dyDescent="0.3">
      <c r="A6984" t="s">
        <v>7384</v>
      </c>
      <c r="B6984">
        <v>1</v>
      </c>
      <c r="C6984">
        <v>9</v>
      </c>
      <c r="D6984">
        <v>2017</v>
      </c>
      <c r="E6984" t="s">
        <v>407</v>
      </c>
      <c r="F6984" t="s">
        <v>30</v>
      </c>
      <c r="G6984" t="s">
        <v>2176</v>
      </c>
      <c r="H6984" t="s">
        <v>14</v>
      </c>
      <c r="I6984" t="s">
        <v>61</v>
      </c>
      <c r="J6984" t="s">
        <v>1546</v>
      </c>
      <c r="K6984" t="s">
        <v>26</v>
      </c>
      <c r="L6984">
        <v>24.1</v>
      </c>
    </row>
    <row r="6985" spans="1:12" x14ac:dyDescent="0.3">
      <c r="A6985" t="s">
        <v>7384</v>
      </c>
      <c r="B6985">
        <v>1</v>
      </c>
      <c r="C6985">
        <v>9</v>
      </c>
      <c r="D6985">
        <v>2017</v>
      </c>
      <c r="E6985" t="s">
        <v>407</v>
      </c>
      <c r="F6985" t="s">
        <v>30</v>
      </c>
      <c r="G6985" t="s">
        <v>2176</v>
      </c>
      <c r="H6985" t="s">
        <v>14</v>
      </c>
      <c r="I6985" t="s">
        <v>61</v>
      </c>
      <c r="J6985" t="s">
        <v>1135</v>
      </c>
      <c r="K6985" t="s">
        <v>41</v>
      </c>
      <c r="L6985">
        <v>8.7799999999999994</v>
      </c>
    </row>
    <row r="6986" spans="1:12" x14ac:dyDescent="0.3">
      <c r="A6986" t="s">
        <v>7384</v>
      </c>
      <c r="B6986">
        <v>1</v>
      </c>
      <c r="C6986">
        <v>9</v>
      </c>
      <c r="D6986">
        <v>2017</v>
      </c>
      <c r="E6986" t="s">
        <v>407</v>
      </c>
      <c r="F6986" t="s">
        <v>30</v>
      </c>
      <c r="G6986" t="s">
        <v>2176</v>
      </c>
      <c r="H6986" t="s">
        <v>14</v>
      </c>
      <c r="I6986" t="s">
        <v>61</v>
      </c>
      <c r="J6986" t="s">
        <v>1566</v>
      </c>
      <c r="K6986" t="s">
        <v>26</v>
      </c>
      <c r="L6986">
        <v>376.74</v>
      </c>
    </row>
    <row r="6987" spans="1:12" x14ac:dyDescent="0.3">
      <c r="A6987" t="s">
        <v>7384</v>
      </c>
      <c r="B6987">
        <v>1</v>
      </c>
      <c r="C6987">
        <v>9</v>
      </c>
      <c r="D6987">
        <v>2017</v>
      </c>
      <c r="E6987" t="s">
        <v>407</v>
      </c>
      <c r="F6987" t="s">
        <v>30</v>
      </c>
      <c r="G6987" t="s">
        <v>2176</v>
      </c>
      <c r="H6987" t="s">
        <v>14</v>
      </c>
      <c r="I6987" t="s">
        <v>61</v>
      </c>
      <c r="J6987" t="s">
        <v>2304</v>
      </c>
      <c r="K6987" t="s">
        <v>26</v>
      </c>
      <c r="L6987">
        <v>29.52</v>
      </c>
    </row>
    <row r="6988" spans="1:12" x14ac:dyDescent="0.3">
      <c r="A6988" t="s">
        <v>7384</v>
      </c>
      <c r="B6988">
        <v>1</v>
      </c>
      <c r="C6988">
        <v>9</v>
      </c>
      <c r="D6988">
        <v>2017</v>
      </c>
      <c r="E6988" t="s">
        <v>407</v>
      </c>
      <c r="F6988" t="s">
        <v>30</v>
      </c>
      <c r="G6988" t="s">
        <v>2176</v>
      </c>
      <c r="H6988" t="s">
        <v>14</v>
      </c>
      <c r="I6988" t="s">
        <v>61</v>
      </c>
      <c r="J6988" t="s">
        <v>2586</v>
      </c>
      <c r="K6988" t="s">
        <v>26</v>
      </c>
      <c r="L6988">
        <v>11.96</v>
      </c>
    </row>
    <row r="6989" spans="1:12" x14ac:dyDescent="0.3">
      <c r="A6989" t="s">
        <v>7384</v>
      </c>
      <c r="B6989">
        <v>1</v>
      </c>
      <c r="C6989">
        <v>9</v>
      </c>
      <c r="D6989">
        <v>2017</v>
      </c>
      <c r="E6989" t="s">
        <v>407</v>
      </c>
      <c r="F6989" t="s">
        <v>30</v>
      </c>
      <c r="G6989" t="s">
        <v>2176</v>
      </c>
      <c r="H6989" t="s">
        <v>14</v>
      </c>
      <c r="I6989" t="s">
        <v>61</v>
      </c>
      <c r="J6989" t="s">
        <v>3279</v>
      </c>
      <c r="K6989" t="s">
        <v>26</v>
      </c>
      <c r="L6989">
        <v>26.4</v>
      </c>
    </row>
    <row r="6990" spans="1:12" x14ac:dyDescent="0.3">
      <c r="A6990" t="s">
        <v>7385</v>
      </c>
      <c r="B6990">
        <v>11</v>
      </c>
      <c r="C6990">
        <v>11</v>
      </c>
      <c r="D6990">
        <v>2018</v>
      </c>
      <c r="E6990" t="s">
        <v>255</v>
      </c>
      <c r="F6990" t="s">
        <v>12</v>
      </c>
      <c r="G6990" t="s">
        <v>1109</v>
      </c>
      <c r="H6990" t="s">
        <v>23</v>
      </c>
      <c r="I6990" t="s">
        <v>15</v>
      </c>
      <c r="J6990" t="s">
        <v>4298</v>
      </c>
      <c r="K6990" t="s">
        <v>26</v>
      </c>
      <c r="L6990">
        <v>1158.1199999999999</v>
      </c>
    </row>
    <row r="6991" spans="1:12" x14ac:dyDescent="0.3">
      <c r="A6991" t="s">
        <v>7386</v>
      </c>
      <c r="B6991">
        <v>11</v>
      </c>
      <c r="C6991">
        <v>12</v>
      </c>
      <c r="D6991">
        <v>2018</v>
      </c>
      <c r="E6991" t="s">
        <v>719</v>
      </c>
      <c r="F6991" t="s">
        <v>119</v>
      </c>
      <c r="G6991" t="s">
        <v>3959</v>
      </c>
      <c r="H6991" t="s">
        <v>14</v>
      </c>
      <c r="I6991" t="s">
        <v>61</v>
      </c>
      <c r="J6991" t="s">
        <v>7387</v>
      </c>
      <c r="K6991" t="s">
        <v>26</v>
      </c>
      <c r="L6991">
        <v>1.3919999999999999</v>
      </c>
    </row>
    <row r="6992" spans="1:12" x14ac:dyDescent="0.3">
      <c r="A6992" t="s">
        <v>7388</v>
      </c>
      <c r="B6992">
        <v>8</v>
      </c>
      <c r="C6992">
        <v>11</v>
      </c>
      <c r="D6992">
        <v>2016</v>
      </c>
      <c r="E6992" t="s">
        <v>318</v>
      </c>
      <c r="F6992" t="s">
        <v>12</v>
      </c>
      <c r="G6992" t="s">
        <v>3920</v>
      </c>
      <c r="H6992" t="s">
        <v>14</v>
      </c>
      <c r="I6992" t="s">
        <v>15</v>
      </c>
      <c r="J6992" t="s">
        <v>1926</v>
      </c>
      <c r="K6992" t="s">
        <v>26</v>
      </c>
      <c r="L6992">
        <v>44.43</v>
      </c>
    </row>
    <row r="6993" spans="1:12" x14ac:dyDescent="0.3">
      <c r="A6993" t="s">
        <v>7388</v>
      </c>
      <c r="B6993">
        <v>8</v>
      </c>
      <c r="C6993">
        <v>11</v>
      </c>
      <c r="D6993">
        <v>2016</v>
      </c>
      <c r="E6993" t="s">
        <v>318</v>
      </c>
      <c r="F6993" t="s">
        <v>12</v>
      </c>
      <c r="G6993" t="s">
        <v>3920</v>
      </c>
      <c r="H6993" t="s">
        <v>14</v>
      </c>
      <c r="I6993" t="s">
        <v>15</v>
      </c>
      <c r="J6993" t="s">
        <v>4463</v>
      </c>
      <c r="K6993" t="s">
        <v>41</v>
      </c>
      <c r="L6993">
        <v>226.2</v>
      </c>
    </row>
    <row r="6994" spans="1:12" x14ac:dyDescent="0.3">
      <c r="A6994" t="s">
        <v>7388</v>
      </c>
      <c r="B6994">
        <v>8</v>
      </c>
      <c r="C6994">
        <v>11</v>
      </c>
      <c r="D6994">
        <v>2016</v>
      </c>
      <c r="E6994" t="s">
        <v>318</v>
      </c>
      <c r="F6994" t="s">
        <v>12</v>
      </c>
      <c r="G6994" t="s">
        <v>3920</v>
      </c>
      <c r="H6994" t="s">
        <v>14</v>
      </c>
      <c r="I6994" t="s">
        <v>15</v>
      </c>
      <c r="J6994" t="s">
        <v>4027</v>
      </c>
      <c r="K6994" t="s">
        <v>17</v>
      </c>
      <c r="L6994">
        <v>186.54</v>
      </c>
    </row>
    <row r="6995" spans="1:12" x14ac:dyDescent="0.3">
      <c r="A6995" t="s">
        <v>7388</v>
      </c>
      <c r="B6995">
        <v>8</v>
      </c>
      <c r="C6995">
        <v>11</v>
      </c>
      <c r="D6995">
        <v>2016</v>
      </c>
      <c r="E6995" t="s">
        <v>318</v>
      </c>
      <c r="F6995" t="s">
        <v>12</v>
      </c>
      <c r="G6995" t="s">
        <v>3920</v>
      </c>
      <c r="H6995" t="s">
        <v>14</v>
      </c>
      <c r="I6995" t="s">
        <v>15</v>
      </c>
      <c r="J6995" t="s">
        <v>345</v>
      </c>
      <c r="K6995" t="s">
        <v>26</v>
      </c>
      <c r="L6995">
        <v>265.86</v>
      </c>
    </row>
    <row r="6996" spans="1:12" x14ac:dyDescent="0.3">
      <c r="A6996" t="s">
        <v>7388</v>
      </c>
      <c r="B6996">
        <v>8</v>
      </c>
      <c r="C6996">
        <v>11</v>
      </c>
      <c r="D6996">
        <v>2016</v>
      </c>
      <c r="E6996" t="s">
        <v>318</v>
      </c>
      <c r="F6996" t="s">
        <v>12</v>
      </c>
      <c r="G6996" t="s">
        <v>3920</v>
      </c>
      <c r="H6996" t="s">
        <v>14</v>
      </c>
      <c r="I6996" t="s">
        <v>15</v>
      </c>
      <c r="J6996" t="s">
        <v>883</v>
      </c>
      <c r="K6996" t="s">
        <v>26</v>
      </c>
      <c r="L6996">
        <v>27.9</v>
      </c>
    </row>
    <row r="6997" spans="1:12" x14ac:dyDescent="0.3">
      <c r="A6997" t="s">
        <v>7389</v>
      </c>
      <c r="B6997">
        <v>19</v>
      </c>
      <c r="C6997">
        <v>11</v>
      </c>
      <c r="D6997">
        <v>2016</v>
      </c>
      <c r="E6997" t="s">
        <v>58</v>
      </c>
      <c r="F6997" t="s">
        <v>30</v>
      </c>
      <c r="G6997" t="s">
        <v>4385</v>
      </c>
      <c r="H6997" t="s">
        <v>23</v>
      </c>
      <c r="I6997" t="s">
        <v>24</v>
      </c>
      <c r="J6997" t="s">
        <v>3121</v>
      </c>
      <c r="K6997" t="s">
        <v>26</v>
      </c>
      <c r="L6997">
        <v>31.08</v>
      </c>
    </row>
    <row r="6998" spans="1:12" x14ac:dyDescent="0.3">
      <c r="A6998" t="s">
        <v>7390</v>
      </c>
      <c r="B6998">
        <v>23</v>
      </c>
      <c r="C6998">
        <v>12</v>
      </c>
      <c r="D6998">
        <v>2018</v>
      </c>
      <c r="E6998" t="s">
        <v>337</v>
      </c>
      <c r="F6998" t="s">
        <v>12</v>
      </c>
      <c r="G6998" t="s">
        <v>499</v>
      </c>
      <c r="H6998" t="s">
        <v>23</v>
      </c>
      <c r="I6998" t="s">
        <v>61</v>
      </c>
      <c r="J6998" t="s">
        <v>477</v>
      </c>
      <c r="K6998" t="s">
        <v>26</v>
      </c>
      <c r="L6998">
        <v>13.84</v>
      </c>
    </row>
    <row r="6999" spans="1:12" x14ac:dyDescent="0.3">
      <c r="A6999" t="s">
        <v>7390</v>
      </c>
      <c r="B6999">
        <v>23</v>
      </c>
      <c r="C6999">
        <v>12</v>
      </c>
      <c r="D6999">
        <v>2018</v>
      </c>
      <c r="E6999" t="s">
        <v>337</v>
      </c>
      <c r="F6999" t="s">
        <v>12</v>
      </c>
      <c r="G6999" t="s">
        <v>499</v>
      </c>
      <c r="H6999" t="s">
        <v>23</v>
      </c>
      <c r="I6999" t="s">
        <v>61</v>
      </c>
      <c r="J6999" t="s">
        <v>3274</v>
      </c>
      <c r="K6999" t="s">
        <v>26</v>
      </c>
      <c r="L6999">
        <v>175.87200000000001</v>
      </c>
    </row>
    <row r="7000" spans="1:12" x14ac:dyDescent="0.3">
      <c r="A7000" t="s">
        <v>7391</v>
      </c>
      <c r="B7000">
        <v>16</v>
      </c>
      <c r="C7000">
        <v>9</v>
      </c>
      <c r="D7000">
        <v>2017</v>
      </c>
      <c r="E7000" t="s">
        <v>274</v>
      </c>
      <c r="F7000" t="s">
        <v>30</v>
      </c>
      <c r="G7000" t="s">
        <v>4070</v>
      </c>
      <c r="H7000" t="s">
        <v>60</v>
      </c>
      <c r="I7000" t="s">
        <v>24</v>
      </c>
      <c r="J7000" t="s">
        <v>2132</v>
      </c>
      <c r="K7000" t="s">
        <v>26</v>
      </c>
      <c r="L7000">
        <v>12.96</v>
      </c>
    </row>
    <row r="7001" spans="1:12" x14ac:dyDescent="0.3">
      <c r="A7001" t="s">
        <v>7392</v>
      </c>
      <c r="B7001">
        <v>26</v>
      </c>
      <c r="C7001">
        <v>5</v>
      </c>
      <c r="D7001">
        <v>2018</v>
      </c>
      <c r="E7001" t="s">
        <v>936</v>
      </c>
      <c r="F7001" t="s">
        <v>119</v>
      </c>
      <c r="G7001" t="s">
        <v>1047</v>
      </c>
      <c r="H7001" t="s">
        <v>23</v>
      </c>
      <c r="I7001" t="s">
        <v>15</v>
      </c>
      <c r="J7001" t="s">
        <v>6174</v>
      </c>
      <c r="K7001" t="s">
        <v>26</v>
      </c>
      <c r="L7001">
        <v>208.44</v>
      </c>
    </row>
    <row r="7002" spans="1:12" x14ac:dyDescent="0.3">
      <c r="A7002" t="s">
        <v>7392</v>
      </c>
      <c r="B7002">
        <v>26</v>
      </c>
      <c r="C7002">
        <v>5</v>
      </c>
      <c r="D7002">
        <v>2018</v>
      </c>
      <c r="E7002" t="s">
        <v>936</v>
      </c>
      <c r="F7002" t="s">
        <v>119</v>
      </c>
      <c r="G7002" t="s">
        <v>1047</v>
      </c>
      <c r="H7002" t="s">
        <v>23</v>
      </c>
      <c r="I7002" t="s">
        <v>15</v>
      </c>
      <c r="J7002" t="s">
        <v>1434</v>
      </c>
      <c r="K7002" t="s">
        <v>26</v>
      </c>
      <c r="L7002">
        <v>25.76</v>
      </c>
    </row>
    <row r="7003" spans="1:12" x14ac:dyDescent="0.3">
      <c r="A7003" t="s">
        <v>7393</v>
      </c>
      <c r="B7003">
        <v>30</v>
      </c>
      <c r="C7003">
        <v>3</v>
      </c>
      <c r="D7003">
        <v>2016</v>
      </c>
      <c r="E7003" t="s">
        <v>6691</v>
      </c>
      <c r="F7003" t="s">
        <v>30</v>
      </c>
      <c r="G7003" t="s">
        <v>4594</v>
      </c>
      <c r="H7003" t="s">
        <v>60</v>
      </c>
      <c r="I7003" t="s">
        <v>61</v>
      </c>
      <c r="J7003" t="s">
        <v>5379</v>
      </c>
      <c r="K7003" t="s">
        <v>17</v>
      </c>
      <c r="L7003">
        <v>366.74400000000003</v>
      </c>
    </row>
    <row r="7004" spans="1:12" x14ac:dyDescent="0.3">
      <c r="A7004" t="s">
        <v>7394</v>
      </c>
      <c r="B7004">
        <v>19</v>
      </c>
      <c r="C7004">
        <v>8</v>
      </c>
      <c r="D7004">
        <v>2015</v>
      </c>
      <c r="E7004" t="s">
        <v>4136</v>
      </c>
      <c r="F7004" t="s">
        <v>12</v>
      </c>
      <c r="G7004" t="s">
        <v>4967</v>
      </c>
      <c r="H7004" t="s">
        <v>23</v>
      </c>
      <c r="I7004" t="s">
        <v>24</v>
      </c>
      <c r="J7004" t="s">
        <v>1357</v>
      </c>
      <c r="K7004" t="s">
        <v>17</v>
      </c>
      <c r="L7004">
        <v>289.24</v>
      </c>
    </row>
    <row r="7005" spans="1:12" x14ac:dyDescent="0.3">
      <c r="A7005" t="s">
        <v>7394</v>
      </c>
      <c r="B7005">
        <v>19</v>
      </c>
      <c r="C7005">
        <v>8</v>
      </c>
      <c r="D7005">
        <v>2015</v>
      </c>
      <c r="E7005" t="s">
        <v>4136</v>
      </c>
      <c r="F7005" t="s">
        <v>12</v>
      </c>
      <c r="G7005" t="s">
        <v>4967</v>
      </c>
      <c r="H7005" t="s">
        <v>23</v>
      </c>
      <c r="I7005" t="s">
        <v>24</v>
      </c>
      <c r="J7005" t="s">
        <v>4109</v>
      </c>
      <c r="K7005" t="s">
        <v>26</v>
      </c>
      <c r="L7005">
        <v>69.456000000000003</v>
      </c>
    </row>
    <row r="7006" spans="1:12" x14ac:dyDescent="0.3">
      <c r="A7006" t="s">
        <v>7395</v>
      </c>
      <c r="B7006">
        <v>23</v>
      </c>
      <c r="C7006">
        <v>12</v>
      </c>
      <c r="D7006">
        <v>2015</v>
      </c>
      <c r="E7006" t="s">
        <v>372</v>
      </c>
      <c r="F7006" t="s">
        <v>30</v>
      </c>
      <c r="G7006" t="s">
        <v>3570</v>
      </c>
      <c r="H7006" t="s">
        <v>23</v>
      </c>
      <c r="I7006" t="s">
        <v>61</v>
      </c>
      <c r="J7006" t="s">
        <v>4419</v>
      </c>
      <c r="K7006" t="s">
        <v>26</v>
      </c>
      <c r="L7006">
        <v>5.1840000000000002</v>
      </c>
    </row>
    <row r="7007" spans="1:12" x14ac:dyDescent="0.3">
      <c r="A7007" t="s">
        <v>7396</v>
      </c>
      <c r="B7007">
        <v>1</v>
      </c>
      <c r="C7007">
        <v>11</v>
      </c>
      <c r="D7007">
        <v>2016</v>
      </c>
      <c r="E7007" t="s">
        <v>3511</v>
      </c>
      <c r="F7007" t="s">
        <v>30</v>
      </c>
      <c r="G7007" t="s">
        <v>1401</v>
      </c>
      <c r="H7007" t="s">
        <v>14</v>
      </c>
      <c r="I7007" t="s">
        <v>90</v>
      </c>
      <c r="J7007" t="s">
        <v>6611</v>
      </c>
      <c r="K7007" t="s">
        <v>17</v>
      </c>
      <c r="L7007">
        <v>205.16399999999999</v>
      </c>
    </row>
    <row r="7008" spans="1:12" x14ac:dyDescent="0.3">
      <c r="A7008" t="s">
        <v>7397</v>
      </c>
      <c r="B7008">
        <v>15</v>
      </c>
      <c r="C7008">
        <v>12</v>
      </c>
      <c r="D7008">
        <v>2015</v>
      </c>
      <c r="E7008" t="s">
        <v>2506</v>
      </c>
      <c r="F7008" t="s">
        <v>30</v>
      </c>
      <c r="G7008" t="s">
        <v>825</v>
      </c>
      <c r="H7008" t="s">
        <v>23</v>
      </c>
      <c r="I7008" t="s">
        <v>61</v>
      </c>
      <c r="J7008" t="s">
        <v>4649</v>
      </c>
      <c r="K7008" t="s">
        <v>17</v>
      </c>
      <c r="L7008">
        <v>8.5440000000000005</v>
      </c>
    </row>
    <row r="7009" spans="1:12" x14ac:dyDescent="0.3">
      <c r="A7009" t="s">
        <v>7398</v>
      </c>
      <c r="B7009">
        <v>21</v>
      </c>
      <c r="C7009">
        <v>8</v>
      </c>
      <c r="D7009">
        <v>2016</v>
      </c>
      <c r="E7009" t="s">
        <v>2542</v>
      </c>
      <c r="F7009" t="s">
        <v>30</v>
      </c>
      <c r="G7009" t="s">
        <v>2995</v>
      </c>
      <c r="H7009" t="s">
        <v>23</v>
      </c>
      <c r="I7009" t="s">
        <v>90</v>
      </c>
      <c r="J7009" t="s">
        <v>1156</v>
      </c>
      <c r="K7009" t="s">
        <v>26</v>
      </c>
      <c r="L7009">
        <v>12.827999999999999</v>
      </c>
    </row>
    <row r="7010" spans="1:12" x14ac:dyDescent="0.3">
      <c r="A7010" t="s">
        <v>7398</v>
      </c>
      <c r="B7010">
        <v>21</v>
      </c>
      <c r="C7010">
        <v>8</v>
      </c>
      <c r="D7010">
        <v>2016</v>
      </c>
      <c r="E7010" t="s">
        <v>2542</v>
      </c>
      <c r="F7010" t="s">
        <v>30</v>
      </c>
      <c r="G7010" t="s">
        <v>2995</v>
      </c>
      <c r="H7010" t="s">
        <v>23</v>
      </c>
      <c r="I7010" t="s">
        <v>90</v>
      </c>
      <c r="J7010" t="s">
        <v>1303</v>
      </c>
      <c r="K7010" t="s">
        <v>17</v>
      </c>
      <c r="L7010">
        <v>598.45799999999997</v>
      </c>
    </row>
    <row r="7011" spans="1:12" x14ac:dyDescent="0.3">
      <c r="A7011" t="s">
        <v>7398</v>
      </c>
      <c r="B7011">
        <v>21</v>
      </c>
      <c r="C7011">
        <v>8</v>
      </c>
      <c r="D7011">
        <v>2016</v>
      </c>
      <c r="E7011" t="s">
        <v>2542</v>
      </c>
      <c r="F7011" t="s">
        <v>30</v>
      </c>
      <c r="G7011" t="s">
        <v>2995</v>
      </c>
      <c r="H7011" t="s">
        <v>23</v>
      </c>
      <c r="I7011" t="s">
        <v>90</v>
      </c>
      <c r="J7011" t="s">
        <v>5045</v>
      </c>
      <c r="K7011" t="s">
        <v>17</v>
      </c>
      <c r="L7011">
        <v>25.984000000000002</v>
      </c>
    </row>
    <row r="7012" spans="1:12" x14ac:dyDescent="0.3">
      <c r="A7012" t="s">
        <v>7399</v>
      </c>
      <c r="B7012">
        <v>23</v>
      </c>
      <c r="C7012">
        <v>5</v>
      </c>
      <c r="D7012">
        <v>2015</v>
      </c>
      <c r="E7012" t="s">
        <v>1478</v>
      </c>
      <c r="F7012" t="s">
        <v>30</v>
      </c>
      <c r="G7012" t="s">
        <v>1374</v>
      </c>
      <c r="H7012" t="s">
        <v>14</v>
      </c>
      <c r="I7012" t="s">
        <v>90</v>
      </c>
      <c r="J7012" t="s">
        <v>4306</v>
      </c>
      <c r="K7012" t="s">
        <v>26</v>
      </c>
      <c r="L7012">
        <v>17.96</v>
      </c>
    </row>
    <row r="7013" spans="1:12" x14ac:dyDescent="0.3">
      <c r="A7013" t="s">
        <v>7399</v>
      </c>
      <c r="B7013">
        <v>23</v>
      </c>
      <c r="C7013">
        <v>5</v>
      </c>
      <c r="D7013">
        <v>2015</v>
      </c>
      <c r="E7013" t="s">
        <v>1478</v>
      </c>
      <c r="F7013" t="s">
        <v>30</v>
      </c>
      <c r="G7013" t="s">
        <v>1374</v>
      </c>
      <c r="H7013" t="s">
        <v>14</v>
      </c>
      <c r="I7013" t="s">
        <v>90</v>
      </c>
      <c r="J7013" t="s">
        <v>5315</v>
      </c>
      <c r="K7013" t="s">
        <v>26</v>
      </c>
      <c r="L7013">
        <v>5.04</v>
      </c>
    </row>
    <row r="7014" spans="1:12" x14ac:dyDescent="0.3">
      <c r="A7014" t="s">
        <v>7399</v>
      </c>
      <c r="B7014">
        <v>23</v>
      </c>
      <c r="C7014">
        <v>5</v>
      </c>
      <c r="D7014">
        <v>2015</v>
      </c>
      <c r="E7014" t="s">
        <v>1478</v>
      </c>
      <c r="F7014" t="s">
        <v>30</v>
      </c>
      <c r="G7014" t="s">
        <v>1374</v>
      </c>
      <c r="H7014" t="s">
        <v>14</v>
      </c>
      <c r="I7014" t="s">
        <v>90</v>
      </c>
      <c r="J7014" t="s">
        <v>241</v>
      </c>
      <c r="K7014" t="s">
        <v>26</v>
      </c>
      <c r="L7014">
        <v>208.16</v>
      </c>
    </row>
    <row r="7015" spans="1:12" x14ac:dyDescent="0.3">
      <c r="A7015" t="s">
        <v>7400</v>
      </c>
      <c r="B7015">
        <v>9</v>
      </c>
      <c r="C7015">
        <v>12</v>
      </c>
      <c r="D7015">
        <v>2018</v>
      </c>
      <c r="E7015" t="s">
        <v>229</v>
      </c>
      <c r="F7015" t="s">
        <v>12</v>
      </c>
      <c r="G7015" t="s">
        <v>4287</v>
      </c>
      <c r="H7015" t="s">
        <v>60</v>
      </c>
      <c r="I7015" t="s">
        <v>24</v>
      </c>
      <c r="J7015" t="s">
        <v>1939</v>
      </c>
      <c r="K7015" t="s">
        <v>17</v>
      </c>
      <c r="L7015">
        <v>148.25700000000001</v>
      </c>
    </row>
    <row r="7016" spans="1:12" x14ac:dyDescent="0.3">
      <c r="A7016" t="s">
        <v>7401</v>
      </c>
      <c r="B7016">
        <v>11</v>
      </c>
      <c r="C7016">
        <v>3</v>
      </c>
      <c r="D7016">
        <v>2015</v>
      </c>
      <c r="E7016" t="s">
        <v>7402</v>
      </c>
      <c r="F7016" t="s">
        <v>12</v>
      </c>
      <c r="G7016" t="s">
        <v>3372</v>
      </c>
      <c r="H7016" t="s">
        <v>23</v>
      </c>
      <c r="I7016" t="s">
        <v>15</v>
      </c>
      <c r="J7016" t="s">
        <v>1163</v>
      </c>
      <c r="K7016" t="s">
        <v>26</v>
      </c>
      <c r="L7016">
        <v>146.76</v>
      </c>
    </row>
    <row r="7017" spans="1:12" x14ac:dyDescent="0.3">
      <c r="A7017" t="s">
        <v>7401</v>
      </c>
      <c r="B7017">
        <v>11</v>
      </c>
      <c r="C7017">
        <v>3</v>
      </c>
      <c r="D7017">
        <v>2015</v>
      </c>
      <c r="E7017" t="s">
        <v>7402</v>
      </c>
      <c r="F7017" t="s">
        <v>12</v>
      </c>
      <c r="G7017" t="s">
        <v>3372</v>
      </c>
      <c r="H7017" t="s">
        <v>23</v>
      </c>
      <c r="I7017" t="s">
        <v>15</v>
      </c>
      <c r="J7017" t="s">
        <v>1958</v>
      </c>
      <c r="K7017" t="s">
        <v>41</v>
      </c>
      <c r="L7017">
        <v>32.96</v>
      </c>
    </row>
    <row r="7018" spans="1:12" x14ac:dyDescent="0.3">
      <c r="A7018" t="s">
        <v>7401</v>
      </c>
      <c r="B7018">
        <v>11</v>
      </c>
      <c r="C7018">
        <v>3</v>
      </c>
      <c r="D7018">
        <v>2015</v>
      </c>
      <c r="E7018" t="s">
        <v>7402</v>
      </c>
      <c r="F7018" t="s">
        <v>12</v>
      </c>
      <c r="G7018" t="s">
        <v>3372</v>
      </c>
      <c r="H7018" t="s">
        <v>23</v>
      </c>
      <c r="I7018" t="s">
        <v>15</v>
      </c>
      <c r="J7018" t="s">
        <v>1323</v>
      </c>
      <c r="K7018" t="s">
        <v>41</v>
      </c>
      <c r="L7018">
        <v>587.97</v>
      </c>
    </row>
    <row r="7019" spans="1:12" x14ac:dyDescent="0.3">
      <c r="A7019" t="s">
        <v>7401</v>
      </c>
      <c r="B7019">
        <v>11</v>
      </c>
      <c r="C7019">
        <v>3</v>
      </c>
      <c r="D7019">
        <v>2015</v>
      </c>
      <c r="E7019" t="s">
        <v>7402</v>
      </c>
      <c r="F7019" t="s">
        <v>12</v>
      </c>
      <c r="G7019" t="s">
        <v>3372</v>
      </c>
      <c r="H7019" t="s">
        <v>23</v>
      </c>
      <c r="I7019" t="s">
        <v>15</v>
      </c>
      <c r="J7019" t="s">
        <v>4743</v>
      </c>
      <c r="K7019" t="s">
        <v>26</v>
      </c>
      <c r="L7019">
        <v>14.94</v>
      </c>
    </row>
    <row r="7020" spans="1:12" x14ac:dyDescent="0.3">
      <c r="A7020" t="s">
        <v>7403</v>
      </c>
      <c r="B7020">
        <v>23</v>
      </c>
      <c r="C7020">
        <v>6</v>
      </c>
      <c r="D7020">
        <v>2017</v>
      </c>
      <c r="E7020" t="s">
        <v>4686</v>
      </c>
      <c r="F7020" t="s">
        <v>12</v>
      </c>
      <c r="G7020" t="s">
        <v>2008</v>
      </c>
      <c r="H7020" t="s">
        <v>14</v>
      </c>
      <c r="I7020" t="s">
        <v>90</v>
      </c>
      <c r="J7020" t="s">
        <v>5737</v>
      </c>
      <c r="K7020" t="s">
        <v>26</v>
      </c>
      <c r="L7020">
        <v>25.83</v>
      </c>
    </row>
    <row r="7021" spans="1:12" x14ac:dyDescent="0.3">
      <c r="A7021" t="s">
        <v>7404</v>
      </c>
      <c r="B7021">
        <v>23</v>
      </c>
      <c r="C7021">
        <v>8</v>
      </c>
      <c r="D7021">
        <v>2015</v>
      </c>
      <c r="E7021" t="s">
        <v>74</v>
      </c>
      <c r="F7021" t="s">
        <v>30</v>
      </c>
      <c r="G7021" t="s">
        <v>1682</v>
      </c>
      <c r="H7021" t="s">
        <v>14</v>
      </c>
      <c r="I7021" t="s">
        <v>24</v>
      </c>
      <c r="J7021" t="s">
        <v>7405</v>
      </c>
      <c r="K7021" t="s">
        <v>26</v>
      </c>
      <c r="L7021">
        <v>15.552</v>
      </c>
    </row>
    <row r="7022" spans="1:12" x14ac:dyDescent="0.3">
      <c r="A7022" t="s">
        <v>7404</v>
      </c>
      <c r="B7022">
        <v>23</v>
      </c>
      <c r="C7022">
        <v>8</v>
      </c>
      <c r="D7022">
        <v>2015</v>
      </c>
      <c r="E7022" t="s">
        <v>74</v>
      </c>
      <c r="F7022" t="s">
        <v>30</v>
      </c>
      <c r="G7022" t="s">
        <v>1682</v>
      </c>
      <c r="H7022" t="s">
        <v>14</v>
      </c>
      <c r="I7022" t="s">
        <v>24</v>
      </c>
      <c r="J7022" t="s">
        <v>6790</v>
      </c>
      <c r="K7022" t="s">
        <v>26</v>
      </c>
      <c r="L7022">
        <v>6.8</v>
      </c>
    </row>
    <row r="7023" spans="1:12" x14ac:dyDescent="0.3">
      <c r="A7023" t="s">
        <v>7404</v>
      </c>
      <c r="B7023">
        <v>23</v>
      </c>
      <c r="C7023">
        <v>8</v>
      </c>
      <c r="D7023">
        <v>2015</v>
      </c>
      <c r="E7023" t="s">
        <v>74</v>
      </c>
      <c r="F7023" t="s">
        <v>30</v>
      </c>
      <c r="G7023" t="s">
        <v>1682</v>
      </c>
      <c r="H7023" t="s">
        <v>14</v>
      </c>
      <c r="I7023" t="s">
        <v>24</v>
      </c>
      <c r="J7023" t="s">
        <v>732</v>
      </c>
      <c r="K7023" t="s">
        <v>17</v>
      </c>
      <c r="L7023">
        <v>4.2240000000000002</v>
      </c>
    </row>
    <row r="7024" spans="1:12" x14ac:dyDescent="0.3">
      <c r="A7024" t="s">
        <v>7404</v>
      </c>
      <c r="B7024">
        <v>23</v>
      </c>
      <c r="C7024">
        <v>8</v>
      </c>
      <c r="D7024">
        <v>2015</v>
      </c>
      <c r="E7024" t="s">
        <v>74</v>
      </c>
      <c r="F7024" t="s">
        <v>30</v>
      </c>
      <c r="G7024" t="s">
        <v>1682</v>
      </c>
      <c r="H7024" t="s">
        <v>14</v>
      </c>
      <c r="I7024" t="s">
        <v>24</v>
      </c>
      <c r="J7024" t="s">
        <v>1189</v>
      </c>
      <c r="K7024" t="s">
        <v>41</v>
      </c>
      <c r="L7024">
        <v>143.63999999999999</v>
      </c>
    </row>
    <row r="7025" spans="1:12" x14ac:dyDescent="0.3">
      <c r="A7025" t="s">
        <v>7404</v>
      </c>
      <c r="B7025">
        <v>23</v>
      </c>
      <c r="C7025">
        <v>8</v>
      </c>
      <c r="D7025">
        <v>2015</v>
      </c>
      <c r="E7025" t="s">
        <v>74</v>
      </c>
      <c r="F7025" t="s">
        <v>30</v>
      </c>
      <c r="G7025" t="s">
        <v>1682</v>
      </c>
      <c r="H7025" t="s">
        <v>14</v>
      </c>
      <c r="I7025" t="s">
        <v>24</v>
      </c>
      <c r="J7025" t="s">
        <v>2083</v>
      </c>
      <c r="K7025" t="s">
        <v>26</v>
      </c>
      <c r="L7025">
        <v>31.103999999999999</v>
      </c>
    </row>
    <row r="7026" spans="1:12" x14ac:dyDescent="0.3">
      <c r="A7026" t="s">
        <v>7404</v>
      </c>
      <c r="B7026">
        <v>23</v>
      </c>
      <c r="C7026">
        <v>8</v>
      </c>
      <c r="D7026">
        <v>2015</v>
      </c>
      <c r="E7026" t="s">
        <v>74</v>
      </c>
      <c r="F7026" t="s">
        <v>30</v>
      </c>
      <c r="G7026" t="s">
        <v>1682</v>
      </c>
      <c r="H7026" t="s">
        <v>14</v>
      </c>
      <c r="I7026" t="s">
        <v>24</v>
      </c>
      <c r="J7026" t="s">
        <v>3093</v>
      </c>
      <c r="K7026" t="s">
        <v>26</v>
      </c>
      <c r="L7026">
        <v>223.05600000000001</v>
      </c>
    </row>
    <row r="7027" spans="1:12" x14ac:dyDescent="0.3">
      <c r="A7027" t="s">
        <v>7406</v>
      </c>
      <c r="B7027">
        <v>6</v>
      </c>
      <c r="C7027">
        <v>2</v>
      </c>
      <c r="D7027">
        <v>2018</v>
      </c>
      <c r="E7027" t="s">
        <v>7407</v>
      </c>
      <c r="F7027" t="s">
        <v>30</v>
      </c>
      <c r="G7027" t="s">
        <v>1594</v>
      </c>
      <c r="H7027" t="s">
        <v>23</v>
      </c>
      <c r="I7027" t="s">
        <v>90</v>
      </c>
      <c r="J7027" t="s">
        <v>1502</v>
      </c>
      <c r="K7027" t="s">
        <v>41</v>
      </c>
      <c r="L7027">
        <v>227.46</v>
      </c>
    </row>
    <row r="7028" spans="1:12" x14ac:dyDescent="0.3">
      <c r="A7028" t="s">
        <v>7406</v>
      </c>
      <c r="B7028">
        <v>6</v>
      </c>
      <c r="C7028">
        <v>2</v>
      </c>
      <c r="D7028">
        <v>2018</v>
      </c>
      <c r="E7028" t="s">
        <v>7407</v>
      </c>
      <c r="F7028" t="s">
        <v>30</v>
      </c>
      <c r="G7028" t="s">
        <v>1594</v>
      </c>
      <c r="H7028" t="s">
        <v>23</v>
      </c>
      <c r="I7028" t="s">
        <v>90</v>
      </c>
      <c r="J7028" t="s">
        <v>7061</v>
      </c>
      <c r="K7028" t="s">
        <v>26</v>
      </c>
      <c r="L7028">
        <v>46.24</v>
      </c>
    </row>
    <row r="7029" spans="1:12" x14ac:dyDescent="0.3">
      <c r="A7029" t="s">
        <v>7408</v>
      </c>
      <c r="B7029">
        <v>29</v>
      </c>
      <c r="C7029">
        <v>1</v>
      </c>
      <c r="D7029">
        <v>2018</v>
      </c>
      <c r="E7029" t="s">
        <v>391</v>
      </c>
      <c r="F7029" t="s">
        <v>30</v>
      </c>
      <c r="G7029" t="s">
        <v>2254</v>
      </c>
      <c r="H7029" t="s">
        <v>14</v>
      </c>
      <c r="I7029" t="s">
        <v>90</v>
      </c>
      <c r="J7029" t="s">
        <v>2078</v>
      </c>
      <c r="K7029" t="s">
        <v>26</v>
      </c>
      <c r="L7029">
        <v>5.22</v>
      </c>
    </row>
    <row r="7030" spans="1:12" x14ac:dyDescent="0.3">
      <c r="A7030" t="s">
        <v>7409</v>
      </c>
      <c r="B7030">
        <v>20</v>
      </c>
      <c r="C7030">
        <v>12</v>
      </c>
      <c r="D7030">
        <v>2017</v>
      </c>
      <c r="E7030" t="s">
        <v>2718</v>
      </c>
      <c r="F7030" t="s">
        <v>12</v>
      </c>
      <c r="G7030" t="s">
        <v>2748</v>
      </c>
      <c r="H7030" t="s">
        <v>14</v>
      </c>
      <c r="I7030" t="s">
        <v>61</v>
      </c>
      <c r="J7030" t="s">
        <v>2925</v>
      </c>
      <c r="K7030" t="s">
        <v>26</v>
      </c>
      <c r="L7030">
        <v>33.9</v>
      </c>
    </row>
    <row r="7031" spans="1:12" x14ac:dyDescent="0.3">
      <c r="A7031" t="s">
        <v>7410</v>
      </c>
      <c r="B7031">
        <v>11</v>
      </c>
      <c r="C7031">
        <v>11</v>
      </c>
      <c r="D7031">
        <v>2017</v>
      </c>
      <c r="E7031" t="s">
        <v>471</v>
      </c>
      <c r="F7031" t="s">
        <v>30</v>
      </c>
      <c r="G7031" t="s">
        <v>3144</v>
      </c>
      <c r="H7031" t="s">
        <v>23</v>
      </c>
      <c r="I7031" t="s">
        <v>90</v>
      </c>
      <c r="J7031" t="s">
        <v>3654</v>
      </c>
      <c r="K7031" t="s">
        <v>26</v>
      </c>
      <c r="L7031">
        <v>28.14</v>
      </c>
    </row>
    <row r="7032" spans="1:12" x14ac:dyDescent="0.3">
      <c r="A7032" t="s">
        <v>7410</v>
      </c>
      <c r="B7032">
        <v>11</v>
      </c>
      <c r="C7032">
        <v>11</v>
      </c>
      <c r="D7032">
        <v>2017</v>
      </c>
      <c r="E7032" t="s">
        <v>471</v>
      </c>
      <c r="F7032" t="s">
        <v>30</v>
      </c>
      <c r="G7032" t="s">
        <v>3144</v>
      </c>
      <c r="H7032" t="s">
        <v>23</v>
      </c>
      <c r="I7032" t="s">
        <v>90</v>
      </c>
      <c r="J7032" t="s">
        <v>5164</v>
      </c>
      <c r="K7032" t="s">
        <v>41</v>
      </c>
      <c r="L7032">
        <v>36</v>
      </c>
    </row>
    <row r="7033" spans="1:12" x14ac:dyDescent="0.3">
      <c r="A7033" t="s">
        <v>7410</v>
      </c>
      <c r="B7033">
        <v>11</v>
      </c>
      <c r="C7033">
        <v>11</v>
      </c>
      <c r="D7033">
        <v>2017</v>
      </c>
      <c r="E7033" t="s">
        <v>471</v>
      </c>
      <c r="F7033" t="s">
        <v>30</v>
      </c>
      <c r="G7033" t="s">
        <v>3144</v>
      </c>
      <c r="H7033" t="s">
        <v>23</v>
      </c>
      <c r="I7033" t="s">
        <v>90</v>
      </c>
      <c r="J7033" t="s">
        <v>826</v>
      </c>
      <c r="K7033" t="s">
        <v>26</v>
      </c>
      <c r="L7033">
        <v>92.94</v>
      </c>
    </row>
    <row r="7034" spans="1:12" x14ac:dyDescent="0.3">
      <c r="A7034" t="s">
        <v>7410</v>
      </c>
      <c r="B7034">
        <v>11</v>
      </c>
      <c r="C7034">
        <v>11</v>
      </c>
      <c r="D7034">
        <v>2017</v>
      </c>
      <c r="E7034" t="s">
        <v>471</v>
      </c>
      <c r="F7034" t="s">
        <v>30</v>
      </c>
      <c r="G7034" t="s">
        <v>3144</v>
      </c>
      <c r="H7034" t="s">
        <v>23</v>
      </c>
      <c r="I7034" t="s">
        <v>90</v>
      </c>
      <c r="J7034" t="s">
        <v>3705</v>
      </c>
      <c r="K7034" t="s">
        <v>17</v>
      </c>
      <c r="L7034">
        <v>245.64599999999999</v>
      </c>
    </row>
    <row r="7035" spans="1:12" x14ac:dyDescent="0.3">
      <c r="A7035" t="s">
        <v>7410</v>
      </c>
      <c r="B7035">
        <v>11</v>
      </c>
      <c r="C7035">
        <v>11</v>
      </c>
      <c r="D7035">
        <v>2017</v>
      </c>
      <c r="E7035" t="s">
        <v>471</v>
      </c>
      <c r="F7035" t="s">
        <v>30</v>
      </c>
      <c r="G7035" t="s">
        <v>3144</v>
      </c>
      <c r="H7035" t="s">
        <v>23</v>
      </c>
      <c r="I7035" t="s">
        <v>90</v>
      </c>
      <c r="J7035" t="s">
        <v>2079</v>
      </c>
      <c r="K7035" t="s">
        <v>26</v>
      </c>
      <c r="L7035">
        <v>55.008000000000003</v>
      </c>
    </row>
    <row r="7036" spans="1:12" x14ac:dyDescent="0.3">
      <c r="A7036" t="s">
        <v>7410</v>
      </c>
      <c r="B7036">
        <v>11</v>
      </c>
      <c r="C7036">
        <v>11</v>
      </c>
      <c r="D7036">
        <v>2017</v>
      </c>
      <c r="E7036" t="s">
        <v>471</v>
      </c>
      <c r="F7036" t="s">
        <v>30</v>
      </c>
      <c r="G7036" t="s">
        <v>3144</v>
      </c>
      <c r="H7036" t="s">
        <v>23</v>
      </c>
      <c r="I7036" t="s">
        <v>90</v>
      </c>
      <c r="J7036" t="s">
        <v>2656</v>
      </c>
      <c r="K7036" t="s">
        <v>26</v>
      </c>
      <c r="L7036">
        <v>35.231999999999999</v>
      </c>
    </row>
    <row r="7037" spans="1:12" x14ac:dyDescent="0.3">
      <c r="A7037" t="s">
        <v>7411</v>
      </c>
      <c r="B7037">
        <v>9</v>
      </c>
      <c r="C7037">
        <v>11</v>
      </c>
      <c r="D7037">
        <v>2018</v>
      </c>
      <c r="E7037" t="s">
        <v>254</v>
      </c>
      <c r="F7037" t="s">
        <v>30</v>
      </c>
      <c r="G7037" t="s">
        <v>3438</v>
      </c>
      <c r="H7037" t="s">
        <v>23</v>
      </c>
      <c r="I7037" t="s">
        <v>24</v>
      </c>
      <c r="J7037" t="s">
        <v>1835</v>
      </c>
      <c r="K7037" t="s">
        <v>17</v>
      </c>
      <c r="L7037">
        <v>523.39200000000005</v>
      </c>
    </row>
    <row r="7038" spans="1:12" x14ac:dyDescent="0.3">
      <c r="A7038" t="s">
        <v>7412</v>
      </c>
      <c r="B7038">
        <v>2</v>
      </c>
      <c r="C7038">
        <v>5</v>
      </c>
      <c r="D7038">
        <v>2015</v>
      </c>
      <c r="E7038" t="s">
        <v>2033</v>
      </c>
      <c r="F7038" t="s">
        <v>12</v>
      </c>
      <c r="G7038" t="s">
        <v>6058</v>
      </c>
      <c r="H7038" t="s">
        <v>14</v>
      </c>
      <c r="I7038" t="s">
        <v>15</v>
      </c>
      <c r="J7038" t="s">
        <v>2497</v>
      </c>
      <c r="K7038" t="s">
        <v>41</v>
      </c>
      <c r="L7038">
        <v>479.98399999999998</v>
      </c>
    </row>
    <row r="7039" spans="1:12" x14ac:dyDescent="0.3">
      <c r="A7039" t="s">
        <v>7413</v>
      </c>
      <c r="B7039">
        <v>22</v>
      </c>
      <c r="C7039">
        <v>9</v>
      </c>
      <c r="D7039">
        <v>2018</v>
      </c>
      <c r="E7039" t="s">
        <v>2666</v>
      </c>
      <c r="F7039" t="s">
        <v>30</v>
      </c>
      <c r="G7039" t="s">
        <v>1753</v>
      </c>
      <c r="H7039" t="s">
        <v>14</v>
      </c>
      <c r="I7039" t="s">
        <v>15</v>
      </c>
      <c r="J7039" t="s">
        <v>4155</v>
      </c>
      <c r="K7039" t="s">
        <v>26</v>
      </c>
      <c r="L7039">
        <v>12.96</v>
      </c>
    </row>
    <row r="7040" spans="1:12" x14ac:dyDescent="0.3">
      <c r="A7040" t="s">
        <v>7413</v>
      </c>
      <c r="B7040">
        <v>22</v>
      </c>
      <c r="C7040">
        <v>9</v>
      </c>
      <c r="D7040">
        <v>2018</v>
      </c>
      <c r="E7040" t="s">
        <v>2666</v>
      </c>
      <c r="F7040" t="s">
        <v>30</v>
      </c>
      <c r="G7040" t="s">
        <v>1753</v>
      </c>
      <c r="H7040" t="s">
        <v>14</v>
      </c>
      <c r="I7040" t="s">
        <v>15</v>
      </c>
      <c r="J7040" t="s">
        <v>7414</v>
      </c>
      <c r="K7040" t="s">
        <v>26</v>
      </c>
      <c r="L7040">
        <v>17.940000000000001</v>
      </c>
    </row>
    <row r="7041" spans="1:12" x14ac:dyDescent="0.3">
      <c r="A7041" t="s">
        <v>7415</v>
      </c>
      <c r="B7041">
        <v>17</v>
      </c>
      <c r="C7041">
        <v>12</v>
      </c>
      <c r="D7041">
        <v>2018</v>
      </c>
      <c r="E7041" t="s">
        <v>2026</v>
      </c>
      <c r="F7041" t="s">
        <v>30</v>
      </c>
      <c r="G7041" t="s">
        <v>1519</v>
      </c>
      <c r="H7041" t="s">
        <v>14</v>
      </c>
      <c r="I7041" t="s">
        <v>90</v>
      </c>
      <c r="J7041" t="s">
        <v>667</v>
      </c>
      <c r="K7041" t="s">
        <v>26</v>
      </c>
      <c r="L7041">
        <v>166.72</v>
      </c>
    </row>
    <row r="7042" spans="1:12" x14ac:dyDescent="0.3">
      <c r="A7042" t="s">
        <v>7415</v>
      </c>
      <c r="B7042">
        <v>17</v>
      </c>
      <c r="C7042">
        <v>12</v>
      </c>
      <c r="D7042">
        <v>2018</v>
      </c>
      <c r="E7042" t="s">
        <v>2026</v>
      </c>
      <c r="F7042" t="s">
        <v>30</v>
      </c>
      <c r="G7042" t="s">
        <v>1519</v>
      </c>
      <c r="H7042" t="s">
        <v>14</v>
      </c>
      <c r="I7042" t="s">
        <v>90</v>
      </c>
      <c r="J7042" t="s">
        <v>4197</v>
      </c>
      <c r="K7042" t="s">
        <v>26</v>
      </c>
      <c r="L7042">
        <v>24.815999999999999</v>
      </c>
    </row>
    <row r="7043" spans="1:12" x14ac:dyDescent="0.3">
      <c r="A7043" t="s">
        <v>7415</v>
      </c>
      <c r="B7043">
        <v>17</v>
      </c>
      <c r="C7043">
        <v>12</v>
      </c>
      <c r="D7043">
        <v>2018</v>
      </c>
      <c r="E7043" t="s">
        <v>2026</v>
      </c>
      <c r="F7043" t="s">
        <v>30</v>
      </c>
      <c r="G7043" t="s">
        <v>1519</v>
      </c>
      <c r="H7043" t="s">
        <v>14</v>
      </c>
      <c r="I7043" t="s">
        <v>90</v>
      </c>
      <c r="J7043" t="s">
        <v>4027</v>
      </c>
      <c r="K7043" t="s">
        <v>17</v>
      </c>
      <c r="L7043">
        <v>124.36</v>
      </c>
    </row>
    <row r="7044" spans="1:12" x14ac:dyDescent="0.3">
      <c r="A7044" t="s">
        <v>7416</v>
      </c>
      <c r="B7044">
        <v>18</v>
      </c>
      <c r="C7044">
        <v>7</v>
      </c>
      <c r="D7044">
        <v>2018</v>
      </c>
      <c r="E7044" t="s">
        <v>1775</v>
      </c>
      <c r="F7044" t="s">
        <v>30</v>
      </c>
      <c r="G7044" t="s">
        <v>1695</v>
      </c>
      <c r="H7044" t="s">
        <v>14</v>
      </c>
      <c r="I7044" t="s">
        <v>90</v>
      </c>
      <c r="J7044" t="s">
        <v>5976</v>
      </c>
      <c r="K7044" t="s">
        <v>41</v>
      </c>
      <c r="L7044">
        <v>599.97</v>
      </c>
    </row>
    <row r="7045" spans="1:12" x14ac:dyDescent="0.3">
      <c r="A7045" t="s">
        <v>7416</v>
      </c>
      <c r="B7045">
        <v>18</v>
      </c>
      <c r="C7045">
        <v>7</v>
      </c>
      <c r="D7045">
        <v>2018</v>
      </c>
      <c r="E7045" t="s">
        <v>1775</v>
      </c>
      <c r="F7045" t="s">
        <v>30</v>
      </c>
      <c r="G7045" t="s">
        <v>1695</v>
      </c>
      <c r="H7045" t="s">
        <v>14</v>
      </c>
      <c r="I7045" t="s">
        <v>90</v>
      </c>
      <c r="J7045" t="s">
        <v>1340</v>
      </c>
      <c r="K7045" t="s">
        <v>17</v>
      </c>
      <c r="L7045">
        <v>198.744</v>
      </c>
    </row>
    <row r="7046" spans="1:12" x14ac:dyDescent="0.3">
      <c r="A7046" t="s">
        <v>7416</v>
      </c>
      <c r="B7046">
        <v>18</v>
      </c>
      <c r="C7046">
        <v>7</v>
      </c>
      <c r="D7046">
        <v>2018</v>
      </c>
      <c r="E7046" t="s">
        <v>1775</v>
      </c>
      <c r="F7046" t="s">
        <v>30</v>
      </c>
      <c r="G7046" t="s">
        <v>1695</v>
      </c>
      <c r="H7046" t="s">
        <v>14</v>
      </c>
      <c r="I7046" t="s">
        <v>90</v>
      </c>
      <c r="J7046" t="s">
        <v>4137</v>
      </c>
      <c r="K7046" t="s">
        <v>26</v>
      </c>
      <c r="L7046">
        <v>9.1839999999999993</v>
      </c>
    </row>
    <row r="7047" spans="1:12" x14ac:dyDescent="0.3">
      <c r="A7047" t="s">
        <v>7417</v>
      </c>
      <c r="B7047">
        <v>3</v>
      </c>
      <c r="C7047">
        <v>11</v>
      </c>
      <c r="D7047">
        <v>2017</v>
      </c>
      <c r="E7047" t="s">
        <v>1941</v>
      </c>
      <c r="F7047" t="s">
        <v>30</v>
      </c>
      <c r="G7047" t="s">
        <v>4040</v>
      </c>
      <c r="H7047" t="s">
        <v>23</v>
      </c>
      <c r="I7047" t="s">
        <v>61</v>
      </c>
      <c r="J7047" t="s">
        <v>3721</v>
      </c>
      <c r="K7047" t="s">
        <v>26</v>
      </c>
      <c r="L7047">
        <v>9.2479999999999993</v>
      </c>
    </row>
    <row r="7048" spans="1:12" x14ac:dyDescent="0.3">
      <c r="A7048" t="s">
        <v>7418</v>
      </c>
      <c r="B7048">
        <v>8</v>
      </c>
      <c r="C7048">
        <v>4</v>
      </c>
      <c r="D7048">
        <v>2015</v>
      </c>
      <c r="E7048" t="s">
        <v>4575</v>
      </c>
      <c r="F7048" t="s">
        <v>30</v>
      </c>
      <c r="G7048" t="s">
        <v>830</v>
      </c>
      <c r="H7048" t="s">
        <v>60</v>
      </c>
      <c r="I7048" t="s">
        <v>24</v>
      </c>
      <c r="J7048" t="s">
        <v>631</v>
      </c>
      <c r="K7048" t="s">
        <v>17</v>
      </c>
      <c r="L7048">
        <v>99.591999999999999</v>
      </c>
    </row>
    <row r="7049" spans="1:12" x14ac:dyDescent="0.3">
      <c r="A7049" t="s">
        <v>7418</v>
      </c>
      <c r="B7049">
        <v>8</v>
      </c>
      <c r="C7049">
        <v>4</v>
      </c>
      <c r="D7049">
        <v>2015</v>
      </c>
      <c r="E7049" t="s">
        <v>4575</v>
      </c>
      <c r="F7049" t="s">
        <v>30</v>
      </c>
      <c r="G7049" t="s">
        <v>830</v>
      </c>
      <c r="H7049" t="s">
        <v>60</v>
      </c>
      <c r="I7049" t="s">
        <v>24</v>
      </c>
      <c r="J7049" t="s">
        <v>842</v>
      </c>
      <c r="K7049" t="s">
        <v>41</v>
      </c>
      <c r="L7049">
        <v>399.96</v>
      </c>
    </row>
    <row r="7050" spans="1:12" x14ac:dyDescent="0.3">
      <c r="A7050" t="s">
        <v>7419</v>
      </c>
      <c r="B7050">
        <v>14</v>
      </c>
      <c r="C7050">
        <v>8</v>
      </c>
      <c r="D7050">
        <v>2017</v>
      </c>
      <c r="E7050" t="s">
        <v>4426</v>
      </c>
      <c r="F7050" t="s">
        <v>119</v>
      </c>
      <c r="G7050" t="s">
        <v>1905</v>
      </c>
      <c r="H7050" t="s">
        <v>14</v>
      </c>
      <c r="I7050" t="s">
        <v>15</v>
      </c>
      <c r="J7050" t="s">
        <v>5213</v>
      </c>
      <c r="K7050" t="s">
        <v>26</v>
      </c>
      <c r="L7050">
        <v>15.552</v>
      </c>
    </row>
    <row r="7051" spans="1:12" x14ac:dyDescent="0.3">
      <c r="A7051" t="s">
        <v>7420</v>
      </c>
      <c r="B7051">
        <v>25</v>
      </c>
      <c r="C7051">
        <v>9</v>
      </c>
      <c r="D7051">
        <v>2015</v>
      </c>
      <c r="E7051" t="s">
        <v>3445</v>
      </c>
      <c r="F7051" t="s">
        <v>30</v>
      </c>
      <c r="G7051" t="s">
        <v>3991</v>
      </c>
      <c r="H7051" t="s">
        <v>60</v>
      </c>
      <c r="I7051" t="s">
        <v>24</v>
      </c>
      <c r="J7051" t="s">
        <v>5372</v>
      </c>
      <c r="K7051" t="s">
        <v>26</v>
      </c>
      <c r="L7051">
        <v>14.576000000000001</v>
      </c>
    </row>
    <row r="7052" spans="1:12" x14ac:dyDescent="0.3">
      <c r="A7052" t="s">
        <v>7421</v>
      </c>
      <c r="B7052">
        <v>11</v>
      </c>
      <c r="C7052">
        <v>12</v>
      </c>
      <c r="D7052">
        <v>2017</v>
      </c>
      <c r="E7052" t="s">
        <v>172</v>
      </c>
      <c r="F7052" t="s">
        <v>930</v>
      </c>
      <c r="G7052" t="s">
        <v>3868</v>
      </c>
      <c r="H7052" t="s">
        <v>14</v>
      </c>
      <c r="I7052" t="s">
        <v>24</v>
      </c>
      <c r="J7052" t="s">
        <v>778</v>
      </c>
      <c r="K7052" t="s">
        <v>26</v>
      </c>
      <c r="L7052">
        <v>209.6</v>
      </c>
    </row>
    <row r="7053" spans="1:12" x14ac:dyDescent="0.3">
      <c r="A7053" t="s">
        <v>7421</v>
      </c>
      <c r="B7053">
        <v>11</v>
      </c>
      <c r="C7053">
        <v>12</v>
      </c>
      <c r="D7053">
        <v>2017</v>
      </c>
      <c r="E7053" t="s">
        <v>172</v>
      </c>
      <c r="F7053" t="s">
        <v>930</v>
      </c>
      <c r="G7053" t="s">
        <v>3868</v>
      </c>
      <c r="H7053" t="s">
        <v>14</v>
      </c>
      <c r="I7053" t="s">
        <v>24</v>
      </c>
      <c r="J7053" t="s">
        <v>6638</v>
      </c>
      <c r="K7053" t="s">
        <v>26</v>
      </c>
      <c r="L7053">
        <v>23.32</v>
      </c>
    </row>
    <row r="7054" spans="1:12" x14ac:dyDescent="0.3">
      <c r="A7054" t="s">
        <v>7421</v>
      </c>
      <c r="B7054">
        <v>11</v>
      </c>
      <c r="C7054">
        <v>12</v>
      </c>
      <c r="D7054">
        <v>2017</v>
      </c>
      <c r="E7054" t="s">
        <v>172</v>
      </c>
      <c r="F7054" t="s">
        <v>930</v>
      </c>
      <c r="G7054" t="s">
        <v>3868</v>
      </c>
      <c r="H7054" t="s">
        <v>14</v>
      </c>
      <c r="I7054" t="s">
        <v>24</v>
      </c>
      <c r="J7054" t="s">
        <v>3602</v>
      </c>
      <c r="K7054" t="s">
        <v>26</v>
      </c>
      <c r="L7054">
        <v>30.98</v>
      </c>
    </row>
    <row r="7055" spans="1:12" x14ac:dyDescent="0.3">
      <c r="A7055" t="s">
        <v>7421</v>
      </c>
      <c r="B7055">
        <v>11</v>
      </c>
      <c r="C7055">
        <v>12</v>
      </c>
      <c r="D7055">
        <v>2017</v>
      </c>
      <c r="E7055" t="s">
        <v>172</v>
      </c>
      <c r="F7055" t="s">
        <v>930</v>
      </c>
      <c r="G7055" t="s">
        <v>3868</v>
      </c>
      <c r="H7055" t="s">
        <v>14</v>
      </c>
      <c r="I7055" t="s">
        <v>24</v>
      </c>
      <c r="J7055" t="s">
        <v>1825</v>
      </c>
      <c r="K7055" t="s">
        <v>41</v>
      </c>
      <c r="L7055">
        <v>119.96</v>
      </c>
    </row>
    <row r="7056" spans="1:12" x14ac:dyDescent="0.3">
      <c r="A7056" t="s">
        <v>7421</v>
      </c>
      <c r="B7056">
        <v>11</v>
      </c>
      <c r="C7056">
        <v>12</v>
      </c>
      <c r="D7056">
        <v>2017</v>
      </c>
      <c r="E7056" t="s">
        <v>172</v>
      </c>
      <c r="F7056" t="s">
        <v>930</v>
      </c>
      <c r="G7056" t="s">
        <v>3868</v>
      </c>
      <c r="H7056" t="s">
        <v>14</v>
      </c>
      <c r="I7056" t="s">
        <v>24</v>
      </c>
      <c r="J7056" t="s">
        <v>3705</v>
      </c>
      <c r="K7056" t="s">
        <v>17</v>
      </c>
      <c r="L7056">
        <v>363.92</v>
      </c>
    </row>
    <row r="7057" spans="1:12" x14ac:dyDescent="0.3">
      <c r="A7057" t="s">
        <v>7421</v>
      </c>
      <c r="B7057">
        <v>11</v>
      </c>
      <c r="C7057">
        <v>12</v>
      </c>
      <c r="D7057">
        <v>2017</v>
      </c>
      <c r="E7057" t="s">
        <v>172</v>
      </c>
      <c r="F7057" t="s">
        <v>930</v>
      </c>
      <c r="G7057" t="s">
        <v>3868</v>
      </c>
      <c r="H7057" t="s">
        <v>14</v>
      </c>
      <c r="I7057" t="s">
        <v>24</v>
      </c>
      <c r="J7057" t="s">
        <v>1501</v>
      </c>
      <c r="K7057" t="s">
        <v>26</v>
      </c>
      <c r="L7057">
        <v>35.808</v>
      </c>
    </row>
    <row r="7058" spans="1:12" x14ac:dyDescent="0.3">
      <c r="A7058" t="s">
        <v>7421</v>
      </c>
      <c r="B7058">
        <v>11</v>
      </c>
      <c r="C7058">
        <v>12</v>
      </c>
      <c r="D7058">
        <v>2017</v>
      </c>
      <c r="E7058" t="s">
        <v>172</v>
      </c>
      <c r="F7058" t="s">
        <v>930</v>
      </c>
      <c r="G7058" t="s">
        <v>3868</v>
      </c>
      <c r="H7058" t="s">
        <v>14</v>
      </c>
      <c r="I7058" t="s">
        <v>24</v>
      </c>
      <c r="J7058" t="s">
        <v>2435</v>
      </c>
      <c r="K7058" t="s">
        <v>26</v>
      </c>
      <c r="L7058">
        <v>122.688</v>
      </c>
    </row>
    <row r="7059" spans="1:12" x14ac:dyDescent="0.3">
      <c r="A7059" t="s">
        <v>7421</v>
      </c>
      <c r="B7059">
        <v>11</v>
      </c>
      <c r="C7059">
        <v>12</v>
      </c>
      <c r="D7059">
        <v>2017</v>
      </c>
      <c r="E7059" t="s">
        <v>172</v>
      </c>
      <c r="F7059" t="s">
        <v>930</v>
      </c>
      <c r="G7059" t="s">
        <v>3868</v>
      </c>
      <c r="H7059" t="s">
        <v>14</v>
      </c>
      <c r="I7059" t="s">
        <v>24</v>
      </c>
      <c r="J7059" t="s">
        <v>2631</v>
      </c>
      <c r="K7059" t="s">
        <v>17</v>
      </c>
      <c r="L7059">
        <v>892.13599999999997</v>
      </c>
    </row>
    <row r="7060" spans="1:12" x14ac:dyDescent="0.3">
      <c r="A7060" t="s">
        <v>7421</v>
      </c>
      <c r="B7060">
        <v>11</v>
      </c>
      <c r="C7060">
        <v>12</v>
      </c>
      <c r="D7060">
        <v>2017</v>
      </c>
      <c r="E7060" t="s">
        <v>172</v>
      </c>
      <c r="F7060" t="s">
        <v>930</v>
      </c>
      <c r="G7060" t="s">
        <v>3868</v>
      </c>
      <c r="H7060" t="s">
        <v>14</v>
      </c>
      <c r="I7060" t="s">
        <v>24</v>
      </c>
      <c r="J7060" t="s">
        <v>6745</v>
      </c>
      <c r="K7060" t="s">
        <v>26</v>
      </c>
      <c r="L7060">
        <v>50.22</v>
      </c>
    </row>
    <row r="7061" spans="1:12" x14ac:dyDescent="0.3">
      <c r="A7061" t="s">
        <v>7421</v>
      </c>
      <c r="B7061">
        <v>11</v>
      </c>
      <c r="C7061">
        <v>12</v>
      </c>
      <c r="D7061">
        <v>2017</v>
      </c>
      <c r="E7061" t="s">
        <v>172</v>
      </c>
      <c r="F7061" t="s">
        <v>930</v>
      </c>
      <c r="G7061" t="s">
        <v>3868</v>
      </c>
      <c r="H7061" t="s">
        <v>14</v>
      </c>
      <c r="I7061" t="s">
        <v>24</v>
      </c>
      <c r="J7061" t="s">
        <v>1671</v>
      </c>
      <c r="K7061" t="s">
        <v>26</v>
      </c>
      <c r="L7061">
        <v>83.42</v>
      </c>
    </row>
    <row r="7062" spans="1:12" x14ac:dyDescent="0.3">
      <c r="A7062" t="s">
        <v>7421</v>
      </c>
      <c r="B7062">
        <v>11</v>
      </c>
      <c r="C7062">
        <v>12</v>
      </c>
      <c r="D7062">
        <v>2017</v>
      </c>
      <c r="E7062" t="s">
        <v>172</v>
      </c>
      <c r="F7062" t="s">
        <v>930</v>
      </c>
      <c r="G7062" t="s">
        <v>3868</v>
      </c>
      <c r="H7062" t="s">
        <v>14</v>
      </c>
      <c r="I7062" t="s">
        <v>24</v>
      </c>
      <c r="J7062" t="s">
        <v>7422</v>
      </c>
      <c r="K7062" t="s">
        <v>26</v>
      </c>
      <c r="L7062">
        <v>5.8719999999999999</v>
      </c>
    </row>
    <row r="7063" spans="1:12" x14ac:dyDescent="0.3">
      <c r="A7063" t="s">
        <v>7423</v>
      </c>
      <c r="B7063">
        <v>3</v>
      </c>
      <c r="C7063">
        <v>2</v>
      </c>
      <c r="D7063">
        <v>2016</v>
      </c>
      <c r="E7063" t="s">
        <v>280</v>
      </c>
      <c r="F7063" t="s">
        <v>12</v>
      </c>
      <c r="G7063" t="s">
        <v>1087</v>
      </c>
      <c r="H7063" t="s">
        <v>23</v>
      </c>
      <c r="I7063" t="s">
        <v>24</v>
      </c>
      <c r="J7063" t="s">
        <v>2592</v>
      </c>
      <c r="K7063" t="s">
        <v>26</v>
      </c>
      <c r="L7063">
        <v>12.144</v>
      </c>
    </row>
    <row r="7064" spans="1:12" x14ac:dyDescent="0.3">
      <c r="A7064" t="s">
        <v>7424</v>
      </c>
      <c r="B7064">
        <v>29</v>
      </c>
      <c r="C7064">
        <v>12</v>
      </c>
      <c r="D7064">
        <v>2017</v>
      </c>
      <c r="E7064" t="s">
        <v>2502</v>
      </c>
      <c r="F7064" t="s">
        <v>12</v>
      </c>
      <c r="G7064" t="s">
        <v>656</v>
      </c>
      <c r="H7064" t="s">
        <v>14</v>
      </c>
      <c r="I7064" t="s">
        <v>24</v>
      </c>
      <c r="J7064" t="s">
        <v>6632</v>
      </c>
      <c r="K7064" t="s">
        <v>26</v>
      </c>
      <c r="L7064">
        <v>27.792000000000002</v>
      </c>
    </row>
    <row r="7065" spans="1:12" x14ac:dyDescent="0.3">
      <c r="A7065" t="s">
        <v>7425</v>
      </c>
      <c r="B7065">
        <v>31</v>
      </c>
      <c r="C7065">
        <v>8</v>
      </c>
      <c r="D7065">
        <v>2018</v>
      </c>
      <c r="E7065" t="s">
        <v>3096</v>
      </c>
      <c r="F7065" t="s">
        <v>30</v>
      </c>
      <c r="G7065" t="s">
        <v>2851</v>
      </c>
      <c r="H7065" t="s">
        <v>60</v>
      </c>
      <c r="I7065" t="s">
        <v>24</v>
      </c>
      <c r="J7065" t="s">
        <v>5265</v>
      </c>
      <c r="K7065" t="s">
        <v>26</v>
      </c>
      <c r="L7065">
        <v>6.2080000000000002</v>
      </c>
    </row>
    <row r="7066" spans="1:12" x14ac:dyDescent="0.3">
      <c r="A7066" t="s">
        <v>7426</v>
      </c>
      <c r="B7066">
        <v>4</v>
      </c>
      <c r="C7066">
        <v>2</v>
      </c>
      <c r="D7066">
        <v>2018</v>
      </c>
      <c r="E7066" t="s">
        <v>4009</v>
      </c>
      <c r="F7066" t="s">
        <v>30</v>
      </c>
      <c r="G7066" t="s">
        <v>1722</v>
      </c>
      <c r="H7066" t="s">
        <v>14</v>
      </c>
      <c r="I7066" t="s">
        <v>90</v>
      </c>
      <c r="J7066" t="s">
        <v>2731</v>
      </c>
      <c r="K7066" t="s">
        <v>26</v>
      </c>
      <c r="L7066">
        <v>32.67</v>
      </c>
    </row>
    <row r="7067" spans="1:12" x14ac:dyDescent="0.3">
      <c r="A7067" t="s">
        <v>7427</v>
      </c>
      <c r="B7067">
        <v>6</v>
      </c>
      <c r="C7067">
        <v>12</v>
      </c>
      <c r="D7067">
        <v>2015</v>
      </c>
      <c r="E7067" t="s">
        <v>3451</v>
      </c>
      <c r="F7067" t="s">
        <v>119</v>
      </c>
      <c r="G7067" t="s">
        <v>1686</v>
      </c>
      <c r="H7067" t="s">
        <v>23</v>
      </c>
      <c r="I7067" t="s">
        <v>24</v>
      </c>
      <c r="J7067" t="s">
        <v>2153</v>
      </c>
      <c r="K7067" t="s">
        <v>26</v>
      </c>
      <c r="L7067">
        <v>1261.33</v>
      </c>
    </row>
    <row r="7068" spans="1:12" x14ac:dyDescent="0.3">
      <c r="A7068" t="s">
        <v>7428</v>
      </c>
      <c r="B7068">
        <v>30</v>
      </c>
      <c r="C7068">
        <v>5</v>
      </c>
      <c r="D7068">
        <v>2017</v>
      </c>
      <c r="E7068" t="s">
        <v>4910</v>
      </c>
      <c r="F7068" t="s">
        <v>30</v>
      </c>
      <c r="G7068" t="s">
        <v>4437</v>
      </c>
      <c r="H7068" t="s">
        <v>60</v>
      </c>
      <c r="I7068" t="s">
        <v>24</v>
      </c>
      <c r="J7068" t="s">
        <v>4589</v>
      </c>
      <c r="K7068" t="s">
        <v>26</v>
      </c>
      <c r="L7068">
        <v>38.880000000000003</v>
      </c>
    </row>
    <row r="7069" spans="1:12" x14ac:dyDescent="0.3">
      <c r="A7069" t="s">
        <v>7429</v>
      </c>
      <c r="B7069">
        <v>21</v>
      </c>
      <c r="C7069">
        <v>5</v>
      </c>
      <c r="D7069">
        <v>2017</v>
      </c>
      <c r="E7069" t="s">
        <v>2674</v>
      </c>
      <c r="F7069" t="s">
        <v>30</v>
      </c>
      <c r="G7069" t="s">
        <v>966</v>
      </c>
      <c r="H7069" t="s">
        <v>23</v>
      </c>
      <c r="I7069" t="s">
        <v>61</v>
      </c>
      <c r="J7069" t="s">
        <v>568</v>
      </c>
      <c r="K7069" t="s">
        <v>26</v>
      </c>
      <c r="L7069">
        <v>1.964</v>
      </c>
    </row>
    <row r="7070" spans="1:12" x14ac:dyDescent="0.3">
      <c r="A7070" t="s">
        <v>7429</v>
      </c>
      <c r="B7070">
        <v>21</v>
      </c>
      <c r="C7070">
        <v>5</v>
      </c>
      <c r="D7070">
        <v>2017</v>
      </c>
      <c r="E7070" t="s">
        <v>2674</v>
      </c>
      <c r="F7070" t="s">
        <v>30</v>
      </c>
      <c r="G7070" t="s">
        <v>966</v>
      </c>
      <c r="H7070" t="s">
        <v>23</v>
      </c>
      <c r="I7070" t="s">
        <v>61</v>
      </c>
      <c r="J7070" t="s">
        <v>2005</v>
      </c>
      <c r="K7070" t="s">
        <v>26</v>
      </c>
      <c r="L7070">
        <v>82.656000000000006</v>
      </c>
    </row>
    <row r="7071" spans="1:12" x14ac:dyDescent="0.3">
      <c r="A7071" t="s">
        <v>7430</v>
      </c>
      <c r="B7071">
        <v>9</v>
      </c>
      <c r="C7071">
        <v>8</v>
      </c>
      <c r="D7071">
        <v>2015</v>
      </c>
      <c r="E7071" t="s">
        <v>2985</v>
      </c>
      <c r="F7071" t="s">
        <v>30</v>
      </c>
      <c r="G7071" t="s">
        <v>2695</v>
      </c>
      <c r="H7071" t="s">
        <v>14</v>
      </c>
      <c r="I7071" t="s">
        <v>24</v>
      </c>
      <c r="J7071" t="s">
        <v>1281</v>
      </c>
      <c r="K7071" t="s">
        <v>26</v>
      </c>
      <c r="L7071">
        <v>5.98</v>
      </c>
    </row>
    <row r="7072" spans="1:12" x14ac:dyDescent="0.3">
      <c r="A7072" t="s">
        <v>7431</v>
      </c>
      <c r="B7072">
        <v>5</v>
      </c>
      <c r="C7072">
        <v>9</v>
      </c>
      <c r="D7072">
        <v>2017</v>
      </c>
      <c r="E7072" t="s">
        <v>1016</v>
      </c>
      <c r="F7072" t="s">
        <v>12</v>
      </c>
      <c r="G7072" t="s">
        <v>5186</v>
      </c>
      <c r="H7072" t="s">
        <v>60</v>
      </c>
      <c r="I7072" t="s">
        <v>61</v>
      </c>
      <c r="J7072" t="s">
        <v>1748</v>
      </c>
      <c r="K7072" t="s">
        <v>26</v>
      </c>
      <c r="L7072">
        <v>9.2479999999999993</v>
      </c>
    </row>
    <row r="7073" spans="1:12" x14ac:dyDescent="0.3">
      <c r="A7073" t="s">
        <v>7432</v>
      </c>
      <c r="B7073">
        <v>23</v>
      </c>
      <c r="C7073">
        <v>7</v>
      </c>
      <c r="D7073">
        <v>2017</v>
      </c>
      <c r="E7073" t="s">
        <v>6646</v>
      </c>
      <c r="F7073" t="s">
        <v>30</v>
      </c>
      <c r="G7073" t="s">
        <v>1467</v>
      </c>
      <c r="H7073" t="s">
        <v>14</v>
      </c>
      <c r="I7073" t="s">
        <v>61</v>
      </c>
      <c r="J7073" t="s">
        <v>4810</v>
      </c>
      <c r="K7073" t="s">
        <v>26</v>
      </c>
      <c r="L7073">
        <v>4.4480000000000004</v>
      </c>
    </row>
    <row r="7074" spans="1:12" x14ac:dyDescent="0.3">
      <c r="A7074" t="s">
        <v>7432</v>
      </c>
      <c r="B7074">
        <v>23</v>
      </c>
      <c r="C7074">
        <v>7</v>
      </c>
      <c r="D7074">
        <v>2017</v>
      </c>
      <c r="E7074" t="s">
        <v>6646</v>
      </c>
      <c r="F7074" t="s">
        <v>30</v>
      </c>
      <c r="G7074" t="s">
        <v>1467</v>
      </c>
      <c r="H7074" t="s">
        <v>14</v>
      </c>
      <c r="I7074" t="s">
        <v>61</v>
      </c>
      <c r="J7074" t="s">
        <v>3388</v>
      </c>
      <c r="K7074" t="s">
        <v>26</v>
      </c>
      <c r="L7074">
        <v>5.1840000000000002</v>
      </c>
    </row>
    <row r="7075" spans="1:12" x14ac:dyDescent="0.3">
      <c r="A7075" t="s">
        <v>7432</v>
      </c>
      <c r="B7075">
        <v>23</v>
      </c>
      <c r="C7075">
        <v>7</v>
      </c>
      <c r="D7075">
        <v>2017</v>
      </c>
      <c r="E7075" t="s">
        <v>6646</v>
      </c>
      <c r="F7075" t="s">
        <v>30</v>
      </c>
      <c r="G7075" t="s">
        <v>1467</v>
      </c>
      <c r="H7075" t="s">
        <v>14</v>
      </c>
      <c r="I7075" t="s">
        <v>61</v>
      </c>
      <c r="J7075" t="s">
        <v>1132</v>
      </c>
      <c r="K7075" t="s">
        <v>26</v>
      </c>
      <c r="L7075">
        <v>175.92</v>
      </c>
    </row>
    <row r="7076" spans="1:12" x14ac:dyDescent="0.3">
      <c r="A7076" t="s">
        <v>7432</v>
      </c>
      <c r="B7076">
        <v>23</v>
      </c>
      <c r="C7076">
        <v>7</v>
      </c>
      <c r="D7076">
        <v>2017</v>
      </c>
      <c r="E7076" t="s">
        <v>6646</v>
      </c>
      <c r="F7076" t="s">
        <v>30</v>
      </c>
      <c r="G7076" t="s">
        <v>1467</v>
      </c>
      <c r="H7076" t="s">
        <v>14</v>
      </c>
      <c r="I7076" t="s">
        <v>61</v>
      </c>
      <c r="J7076" t="s">
        <v>2932</v>
      </c>
      <c r="K7076" t="s">
        <v>26</v>
      </c>
      <c r="L7076">
        <v>4.7519999999999998</v>
      </c>
    </row>
    <row r="7077" spans="1:12" x14ac:dyDescent="0.3">
      <c r="A7077" t="s">
        <v>7432</v>
      </c>
      <c r="B7077">
        <v>23</v>
      </c>
      <c r="C7077">
        <v>7</v>
      </c>
      <c r="D7077">
        <v>2017</v>
      </c>
      <c r="E7077" t="s">
        <v>6646</v>
      </c>
      <c r="F7077" t="s">
        <v>30</v>
      </c>
      <c r="G7077" t="s">
        <v>1467</v>
      </c>
      <c r="H7077" t="s">
        <v>14</v>
      </c>
      <c r="I7077" t="s">
        <v>61</v>
      </c>
      <c r="J7077" t="s">
        <v>3212</v>
      </c>
      <c r="K7077" t="s">
        <v>26</v>
      </c>
      <c r="L7077">
        <v>13.343999999999999</v>
      </c>
    </row>
    <row r="7078" spans="1:12" x14ac:dyDescent="0.3">
      <c r="A7078" t="s">
        <v>7433</v>
      </c>
      <c r="B7078">
        <v>12</v>
      </c>
      <c r="C7078">
        <v>5</v>
      </c>
      <c r="D7078">
        <v>2017</v>
      </c>
      <c r="E7078" t="s">
        <v>3625</v>
      </c>
      <c r="F7078" t="s">
        <v>30</v>
      </c>
      <c r="G7078" t="s">
        <v>6260</v>
      </c>
      <c r="H7078" t="s">
        <v>14</v>
      </c>
      <c r="I7078" t="s">
        <v>24</v>
      </c>
      <c r="J7078" t="s">
        <v>1723</v>
      </c>
      <c r="K7078" t="s">
        <v>26</v>
      </c>
      <c r="L7078">
        <v>54.9</v>
      </c>
    </row>
    <row r="7079" spans="1:12" x14ac:dyDescent="0.3">
      <c r="A7079" t="s">
        <v>7434</v>
      </c>
      <c r="B7079">
        <v>2</v>
      </c>
      <c r="C7079">
        <v>9</v>
      </c>
      <c r="D7079">
        <v>2017</v>
      </c>
      <c r="E7079" t="s">
        <v>301</v>
      </c>
      <c r="F7079" t="s">
        <v>30</v>
      </c>
      <c r="G7079" t="s">
        <v>3679</v>
      </c>
      <c r="H7079" t="s">
        <v>14</v>
      </c>
      <c r="I7079" t="s">
        <v>15</v>
      </c>
      <c r="J7079" t="s">
        <v>1831</v>
      </c>
      <c r="K7079" t="s">
        <v>26</v>
      </c>
      <c r="L7079">
        <v>22.911000000000001</v>
      </c>
    </row>
    <row r="7080" spans="1:12" x14ac:dyDescent="0.3">
      <c r="A7080" t="s">
        <v>7434</v>
      </c>
      <c r="B7080">
        <v>2</v>
      </c>
      <c r="C7080">
        <v>9</v>
      </c>
      <c r="D7080">
        <v>2017</v>
      </c>
      <c r="E7080" t="s">
        <v>301</v>
      </c>
      <c r="F7080" t="s">
        <v>30</v>
      </c>
      <c r="G7080" t="s">
        <v>3679</v>
      </c>
      <c r="H7080" t="s">
        <v>14</v>
      </c>
      <c r="I7080" t="s">
        <v>15</v>
      </c>
      <c r="J7080" t="s">
        <v>4546</v>
      </c>
      <c r="K7080" t="s">
        <v>26</v>
      </c>
      <c r="L7080">
        <v>309.45600000000002</v>
      </c>
    </row>
    <row r="7081" spans="1:12" x14ac:dyDescent="0.3">
      <c r="A7081" t="s">
        <v>7434</v>
      </c>
      <c r="B7081">
        <v>2</v>
      </c>
      <c r="C7081">
        <v>9</v>
      </c>
      <c r="D7081">
        <v>2017</v>
      </c>
      <c r="E7081" t="s">
        <v>301</v>
      </c>
      <c r="F7081" t="s">
        <v>30</v>
      </c>
      <c r="G7081" t="s">
        <v>3679</v>
      </c>
      <c r="H7081" t="s">
        <v>14</v>
      </c>
      <c r="I7081" t="s">
        <v>15</v>
      </c>
      <c r="J7081" t="s">
        <v>1383</v>
      </c>
      <c r="K7081" t="s">
        <v>26</v>
      </c>
      <c r="L7081">
        <v>19.456</v>
      </c>
    </row>
    <row r="7082" spans="1:12" x14ac:dyDescent="0.3">
      <c r="A7082" t="s">
        <v>7434</v>
      </c>
      <c r="B7082">
        <v>2</v>
      </c>
      <c r="C7082">
        <v>9</v>
      </c>
      <c r="D7082">
        <v>2017</v>
      </c>
      <c r="E7082" t="s">
        <v>301</v>
      </c>
      <c r="F7082" t="s">
        <v>30</v>
      </c>
      <c r="G7082" t="s">
        <v>3679</v>
      </c>
      <c r="H7082" t="s">
        <v>14</v>
      </c>
      <c r="I7082" t="s">
        <v>15</v>
      </c>
      <c r="J7082" t="s">
        <v>358</v>
      </c>
      <c r="K7082" t="s">
        <v>17</v>
      </c>
      <c r="L7082">
        <v>472.51799999999997</v>
      </c>
    </row>
    <row r="7083" spans="1:12" x14ac:dyDescent="0.3">
      <c r="A7083" t="s">
        <v>7434</v>
      </c>
      <c r="B7083">
        <v>2</v>
      </c>
      <c r="C7083">
        <v>9</v>
      </c>
      <c r="D7083">
        <v>2017</v>
      </c>
      <c r="E7083" t="s">
        <v>301</v>
      </c>
      <c r="F7083" t="s">
        <v>30</v>
      </c>
      <c r="G7083" t="s">
        <v>3679</v>
      </c>
      <c r="H7083" t="s">
        <v>14</v>
      </c>
      <c r="I7083" t="s">
        <v>15</v>
      </c>
      <c r="J7083" t="s">
        <v>2016</v>
      </c>
      <c r="K7083" t="s">
        <v>41</v>
      </c>
      <c r="L7083">
        <v>1012.68</v>
      </c>
    </row>
    <row r="7084" spans="1:12" x14ac:dyDescent="0.3">
      <c r="A7084" t="s">
        <v>7434</v>
      </c>
      <c r="B7084">
        <v>2</v>
      </c>
      <c r="C7084">
        <v>9</v>
      </c>
      <c r="D7084">
        <v>2017</v>
      </c>
      <c r="E7084" t="s">
        <v>301</v>
      </c>
      <c r="F7084" t="s">
        <v>30</v>
      </c>
      <c r="G7084" t="s">
        <v>3679</v>
      </c>
      <c r="H7084" t="s">
        <v>14</v>
      </c>
      <c r="I7084" t="s">
        <v>15</v>
      </c>
      <c r="J7084" t="s">
        <v>4542</v>
      </c>
      <c r="K7084" t="s">
        <v>26</v>
      </c>
      <c r="L7084">
        <v>17.22</v>
      </c>
    </row>
    <row r="7085" spans="1:12" x14ac:dyDescent="0.3">
      <c r="A7085" t="s">
        <v>7435</v>
      </c>
      <c r="B7085">
        <v>21</v>
      </c>
      <c r="C7085">
        <v>7</v>
      </c>
      <c r="D7085">
        <v>2018</v>
      </c>
      <c r="E7085" t="s">
        <v>1561</v>
      </c>
      <c r="F7085" t="s">
        <v>12</v>
      </c>
      <c r="G7085" t="s">
        <v>1571</v>
      </c>
      <c r="H7085" t="s">
        <v>23</v>
      </c>
      <c r="I7085" t="s">
        <v>24</v>
      </c>
      <c r="J7085" t="s">
        <v>3955</v>
      </c>
      <c r="K7085" t="s">
        <v>26</v>
      </c>
      <c r="L7085">
        <v>3.52</v>
      </c>
    </row>
    <row r="7086" spans="1:12" x14ac:dyDescent="0.3">
      <c r="A7086" t="s">
        <v>7435</v>
      </c>
      <c r="B7086">
        <v>21</v>
      </c>
      <c r="C7086">
        <v>7</v>
      </c>
      <c r="D7086">
        <v>2018</v>
      </c>
      <c r="E7086" t="s">
        <v>1561</v>
      </c>
      <c r="F7086" t="s">
        <v>12</v>
      </c>
      <c r="G7086" t="s">
        <v>1571</v>
      </c>
      <c r="H7086" t="s">
        <v>23</v>
      </c>
      <c r="I7086" t="s">
        <v>24</v>
      </c>
      <c r="J7086" t="s">
        <v>2795</v>
      </c>
      <c r="K7086" t="s">
        <v>41</v>
      </c>
      <c r="L7086">
        <v>1626.192</v>
      </c>
    </row>
    <row r="7087" spans="1:12" x14ac:dyDescent="0.3">
      <c r="A7087" t="s">
        <v>7436</v>
      </c>
      <c r="B7087">
        <v>25</v>
      </c>
      <c r="C7087">
        <v>9</v>
      </c>
      <c r="D7087">
        <v>2018</v>
      </c>
      <c r="E7087" t="s">
        <v>2382</v>
      </c>
      <c r="F7087" t="s">
        <v>119</v>
      </c>
      <c r="G7087" t="s">
        <v>2117</v>
      </c>
      <c r="H7087" t="s">
        <v>23</v>
      </c>
      <c r="I7087" t="s">
        <v>90</v>
      </c>
      <c r="J7087" t="s">
        <v>5187</v>
      </c>
      <c r="K7087" t="s">
        <v>26</v>
      </c>
      <c r="L7087">
        <v>8.5950000000000006</v>
      </c>
    </row>
    <row r="7088" spans="1:12" x14ac:dyDescent="0.3">
      <c r="A7088" t="s">
        <v>7436</v>
      </c>
      <c r="B7088">
        <v>25</v>
      </c>
      <c r="C7088">
        <v>9</v>
      </c>
      <c r="D7088">
        <v>2018</v>
      </c>
      <c r="E7088" t="s">
        <v>2382</v>
      </c>
      <c r="F7088" t="s">
        <v>119</v>
      </c>
      <c r="G7088" t="s">
        <v>2117</v>
      </c>
      <c r="H7088" t="s">
        <v>23</v>
      </c>
      <c r="I7088" t="s">
        <v>90</v>
      </c>
      <c r="J7088" t="s">
        <v>4512</v>
      </c>
      <c r="K7088" t="s">
        <v>26</v>
      </c>
      <c r="L7088">
        <v>190.89599999999999</v>
      </c>
    </row>
    <row r="7089" spans="1:12" x14ac:dyDescent="0.3">
      <c r="A7089" t="s">
        <v>7437</v>
      </c>
      <c r="B7089">
        <v>3</v>
      </c>
      <c r="C7089">
        <v>8</v>
      </c>
      <c r="D7089">
        <v>2018</v>
      </c>
      <c r="E7089" t="s">
        <v>3671</v>
      </c>
      <c r="F7089" t="s">
        <v>12</v>
      </c>
      <c r="G7089" t="s">
        <v>4533</v>
      </c>
      <c r="H7089" t="s">
        <v>14</v>
      </c>
      <c r="I7089" t="s">
        <v>24</v>
      </c>
      <c r="J7089" t="s">
        <v>4024</v>
      </c>
      <c r="K7089" t="s">
        <v>26</v>
      </c>
      <c r="L7089">
        <v>99.87</v>
      </c>
    </row>
    <row r="7090" spans="1:12" x14ac:dyDescent="0.3">
      <c r="A7090" t="s">
        <v>7438</v>
      </c>
      <c r="B7090">
        <v>25</v>
      </c>
      <c r="C7090">
        <v>10</v>
      </c>
      <c r="D7090">
        <v>2016</v>
      </c>
      <c r="E7090" t="s">
        <v>5433</v>
      </c>
      <c r="F7090" t="s">
        <v>12</v>
      </c>
      <c r="G7090" t="s">
        <v>1415</v>
      </c>
      <c r="H7090" t="s">
        <v>14</v>
      </c>
      <c r="I7090" t="s">
        <v>24</v>
      </c>
      <c r="J7090" t="s">
        <v>3140</v>
      </c>
      <c r="K7090" t="s">
        <v>26</v>
      </c>
      <c r="L7090">
        <v>79.36</v>
      </c>
    </row>
    <row r="7091" spans="1:12" x14ac:dyDescent="0.3">
      <c r="A7091" t="s">
        <v>7439</v>
      </c>
      <c r="B7091">
        <v>15</v>
      </c>
      <c r="C7091">
        <v>6</v>
      </c>
      <c r="D7091">
        <v>2018</v>
      </c>
      <c r="E7091" t="s">
        <v>889</v>
      </c>
      <c r="F7091" t="s">
        <v>12</v>
      </c>
      <c r="G7091" t="s">
        <v>726</v>
      </c>
      <c r="H7091" t="s">
        <v>23</v>
      </c>
      <c r="I7091" t="s">
        <v>24</v>
      </c>
      <c r="J7091" t="s">
        <v>3646</v>
      </c>
      <c r="K7091" t="s">
        <v>41</v>
      </c>
      <c r="L7091">
        <v>119.96</v>
      </c>
    </row>
    <row r="7092" spans="1:12" x14ac:dyDescent="0.3">
      <c r="A7092" t="s">
        <v>7440</v>
      </c>
      <c r="B7092">
        <v>9</v>
      </c>
      <c r="C7092">
        <v>1</v>
      </c>
      <c r="D7092">
        <v>2016</v>
      </c>
      <c r="E7092" t="s">
        <v>6113</v>
      </c>
      <c r="F7092" t="s">
        <v>30</v>
      </c>
      <c r="G7092" t="s">
        <v>3423</v>
      </c>
      <c r="H7092" t="s">
        <v>14</v>
      </c>
      <c r="I7092" t="s">
        <v>15</v>
      </c>
      <c r="J7092" t="s">
        <v>758</v>
      </c>
      <c r="K7092" t="s">
        <v>26</v>
      </c>
      <c r="L7092">
        <v>106.32</v>
      </c>
    </row>
    <row r="7093" spans="1:12" x14ac:dyDescent="0.3">
      <c r="A7093" t="s">
        <v>7440</v>
      </c>
      <c r="B7093">
        <v>9</v>
      </c>
      <c r="C7093">
        <v>1</v>
      </c>
      <c r="D7093">
        <v>2016</v>
      </c>
      <c r="E7093" t="s">
        <v>6113</v>
      </c>
      <c r="F7093" t="s">
        <v>30</v>
      </c>
      <c r="G7093" t="s">
        <v>3423</v>
      </c>
      <c r="H7093" t="s">
        <v>14</v>
      </c>
      <c r="I7093" t="s">
        <v>15</v>
      </c>
      <c r="J7093" t="s">
        <v>4105</v>
      </c>
      <c r="K7093" t="s">
        <v>26</v>
      </c>
      <c r="L7093">
        <v>163.44</v>
      </c>
    </row>
    <row r="7094" spans="1:12" x14ac:dyDescent="0.3">
      <c r="A7094" t="s">
        <v>7440</v>
      </c>
      <c r="B7094">
        <v>9</v>
      </c>
      <c r="C7094">
        <v>1</v>
      </c>
      <c r="D7094">
        <v>2016</v>
      </c>
      <c r="E7094" t="s">
        <v>6113</v>
      </c>
      <c r="F7094" t="s">
        <v>30</v>
      </c>
      <c r="G7094" t="s">
        <v>3423</v>
      </c>
      <c r="H7094" t="s">
        <v>14</v>
      </c>
      <c r="I7094" t="s">
        <v>15</v>
      </c>
      <c r="J7094" t="s">
        <v>4411</v>
      </c>
      <c r="K7094" t="s">
        <v>26</v>
      </c>
      <c r="L7094">
        <v>42.76</v>
      </c>
    </row>
    <row r="7095" spans="1:12" x14ac:dyDescent="0.3">
      <c r="A7095" t="s">
        <v>7440</v>
      </c>
      <c r="B7095">
        <v>9</v>
      </c>
      <c r="C7095">
        <v>1</v>
      </c>
      <c r="D7095">
        <v>2016</v>
      </c>
      <c r="E7095" t="s">
        <v>6113</v>
      </c>
      <c r="F7095" t="s">
        <v>30</v>
      </c>
      <c r="G7095" t="s">
        <v>3423</v>
      </c>
      <c r="H7095" t="s">
        <v>14</v>
      </c>
      <c r="I7095" t="s">
        <v>15</v>
      </c>
      <c r="J7095" t="s">
        <v>5138</v>
      </c>
      <c r="K7095" t="s">
        <v>26</v>
      </c>
      <c r="L7095">
        <v>51.55</v>
      </c>
    </row>
    <row r="7096" spans="1:12" x14ac:dyDescent="0.3">
      <c r="A7096" t="s">
        <v>7441</v>
      </c>
      <c r="B7096">
        <v>9</v>
      </c>
      <c r="C7096">
        <v>2</v>
      </c>
      <c r="D7096">
        <v>2016</v>
      </c>
      <c r="E7096" t="s">
        <v>602</v>
      </c>
      <c r="F7096" t="s">
        <v>12</v>
      </c>
      <c r="G7096" t="s">
        <v>3463</v>
      </c>
      <c r="H7096" t="s">
        <v>14</v>
      </c>
      <c r="I7096" t="s">
        <v>61</v>
      </c>
      <c r="J7096" t="s">
        <v>842</v>
      </c>
      <c r="K7096" t="s">
        <v>41</v>
      </c>
      <c r="L7096">
        <v>479.952</v>
      </c>
    </row>
    <row r="7097" spans="1:12" x14ac:dyDescent="0.3">
      <c r="A7097" t="s">
        <v>7442</v>
      </c>
      <c r="B7097">
        <v>19</v>
      </c>
      <c r="C7097">
        <v>8</v>
      </c>
      <c r="D7097">
        <v>2017</v>
      </c>
      <c r="E7097" t="s">
        <v>2419</v>
      </c>
      <c r="F7097" t="s">
        <v>119</v>
      </c>
      <c r="G7097" t="s">
        <v>1602</v>
      </c>
      <c r="H7097" t="s">
        <v>14</v>
      </c>
      <c r="I7097" t="s">
        <v>90</v>
      </c>
      <c r="J7097" t="s">
        <v>2964</v>
      </c>
      <c r="K7097" t="s">
        <v>26</v>
      </c>
      <c r="L7097">
        <v>146.68799999999999</v>
      </c>
    </row>
    <row r="7098" spans="1:12" x14ac:dyDescent="0.3">
      <c r="A7098" t="s">
        <v>7442</v>
      </c>
      <c r="B7098">
        <v>19</v>
      </c>
      <c r="C7098">
        <v>8</v>
      </c>
      <c r="D7098">
        <v>2017</v>
      </c>
      <c r="E7098" t="s">
        <v>2419</v>
      </c>
      <c r="F7098" t="s">
        <v>119</v>
      </c>
      <c r="G7098" t="s">
        <v>1602</v>
      </c>
      <c r="H7098" t="s">
        <v>14</v>
      </c>
      <c r="I7098" t="s">
        <v>90</v>
      </c>
      <c r="J7098" t="s">
        <v>5407</v>
      </c>
      <c r="K7098" t="s">
        <v>26</v>
      </c>
      <c r="L7098">
        <v>276.78399999999999</v>
      </c>
    </row>
    <row r="7099" spans="1:12" x14ac:dyDescent="0.3">
      <c r="A7099" t="s">
        <v>7442</v>
      </c>
      <c r="B7099">
        <v>19</v>
      </c>
      <c r="C7099">
        <v>8</v>
      </c>
      <c r="D7099">
        <v>2017</v>
      </c>
      <c r="E7099" t="s">
        <v>2419</v>
      </c>
      <c r="F7099" t="s">
        <v>119</v>
      </c>
      <c r="G7099" t="s">
        <v>1602</v>
      </c>
      <c r="H7099" t="s">
        <v>14</v>
      </c>
      <c r="I7099" t="s">
        <v>90</v>
      </c>
      <c r="J7099" t="s">
        <v>2521</v>
      </c>
      <c r="K7099" t="s">
        <v>26</v>
      </c>
      <c r="L7099">
        <v>25.32</v>
      </c>
    </row>
    <row r="7100" spans="1:12" x14ac:dyDescent="0.3">
      <c r="A7100" t="s">
        <v>7443</v>
      </c>
      <c r="B7100">
        <v>6</v>
      </c>
      <c r="C7100">
        <v>11</v>
      </c>
      <c r="D7100">
        <v>2018</v>
      </c>
      <c r="E7100" t="s">
        <v>1059</v>
      </c>
      <c r="F7100" t="s">
        <v>30</v>
      </c>
      <c r="G7100" t="s">
        <v>1618</v>
      </c>
      <c r="H7100" t="s">
        <v>14</v>
      </c>
      <c r="I7100" t="s">
        <v>90</v>
      </c>
      <c r="J7100" t="s">
        <v>6438</v>
      </c>
      <c r="K7100" t="s">
        <v>26</v>
      </c>
      <c r="L7100">
        <v>318.95999999999998</v>
      </c>
    </row>
    <row r="7101" spans="1:12" x14ac:dyDescent="0.3">
      <c r="A7101" t="s">
        <v>7444</v>
      </c>
      <c r="B7101">
        <v>26</v>
      </c>
      <c r="C7101">
        <v>12</v>
      </c>
      <c r="D7101">
        <v>2016</v>
      </c>
      <c r="E7101" t="s">
        <v>6085</v>
      </c>
      <c r="F7101" t="s">
        <v>12</v>
      </c>
      <c r="G7101" t="s">
        <v>4500</v>
      </c>
      <c r="H7101" t="s">
        <v>14</v>
      </c>
      <c r="I7101" t="s">
        <v>90</v>
      </c>
      <c r="J7101" t="s">
        <v>6438</v>
      </c>
      <c r="K7101" t="s">
        <v>26</v>
      </c>
      <c r="L7101">
        <v>212.64</v>
      </c>
    </row>
    <row r="7102" spans="1:12" x14ac:dyDescent="0.3">
      <c r="A7102" t="s">
        <v>7445</v>
      </c>
      <c r="B7102">
        <v>23</v>
      </c>
      <c r="C7102">
        <v>11</v>
      </c>
      <c r="D7102">
        <v>2015</v>
      </c>
      <c r="E7102" t="s">
        <v>3929</v>
      </c>
      <c r="F7102" t="s">
        <v>30</v>
      </c>
      <c r="G7102" t="s">
        <v>2008</v>
      </c>
      <c r="H7102" t="s">
        <v>14</v>
      </c>
      <c r="I7102" t="s">
        <v>24</v>
      </c>
      <c r="J7102" t="s">
        <v>3588</v>
      </c>
      <c r="K7102" t="s">
        <v>26</v>
      </c>
      <c r="L7102">
        <v>23.472000000000001</v>
      </c>
    </row>
    <row r="7103" spans="1:12" x14ac:dyDescent="0.3">
      <c r="A7103" t="s">
        <v>7446</v>
      </c>
      <c r="B7103">
        <v>1</v>
      </c>
      <c r="C7103">
        <v>8</v>
      </c>
      <c r="D7103">
        <v>2017</v>
      </c>
      <c r="E7103" t="s">
        <v>4454</v>
      </c>
      <c r="F7103" t="s">
        <v>12</v>
      </c>
      <c r="G7103" t="s">
        <v>5660</v>
      </c>
      <c r="H7103" t="s">
        <v>23</v>
      </c>
      <c r="I7103" t="s">
        <v>61</v>
      </c>
      <c r="J7103" t="s">
        <v>116</v>
      </c>
      <c r="K7103" t="s">
        <v>26</v>
      </c>
      <c r="L7103">
        <v>19.648</v>
      </c>
    </row>
    <row r="7104" spans="1:12" x14ac:dyDescent="0.3">
      <c r="A7104" t="s">
        <v>7448</v>
      </c>
      <c r="B7104">
        <v>21</v>
      </c>
      <c r="C7104">
        <v>9</v>
      </c>
      <c r="D7104">
        <v>2015</v>
      </c>
      <c r="E7104" t="s">
        <v>835</v>
      </c>
      <c r="F7104" t="s">
        <v>119</v>
      </c>
      <c r="G7104" t="s">
        <v>2583</v>
      </c>
      <c r="H7104" t="s">
        <v>14</v>
      </c>
      <c r="I7104" t="s">
        <v>90</v>
      </c>
      <c r="J7104" t="s">
        <v>991</v>
      </c>
      <c r="K7104" t="s">
        <v>26</v>
      </c>
      <c r="L7104">
        <v>6.57</v>
      </c>
    </row>
    <row r="7105" spans="1:12" x14ac:dyDescent="0.3">
      <c r="A7105" t="s">
        <v>7449</v>
      </c>
      <c r="B7105">
        <v>4</v>
      </c>
      <c r="C7105">
        <v>9</v>
      </c>
      <c r="D7105">
        <v>2018</v>
      </c>
      <c r="E7105" t="s">
        <v>1330</v>
      </c>
      <c r="F7105" t="s">
        <v>30</v>
      </c>
      <c r="G7105" t="s">
        <v>2626</v>
      </c>
      <c r="H7105" t="s">
        <v>14</v>
      </c>
      <c r="I7105" t="s">
        <v>24</v>
      </c>
      <c r="J7105" t="s">
        <v>5891</v>
      </c>
      <c r="K7105" t="s">
        <v>26</v>
      </c>
      <c r="L7105">
        <v>421.1</v>
      </c>
    </row>
    <row r="7106" spans="1:12" x14ac:dyDescent="0.3">
      <c r="A7106" t="s">
        <v>7450</v>
      </c>
      <c r="B7106">
        <v>19</v>
      </c>
      <c r="C7106">
        <v>6</v>
      </c>
      <c r="D7106">
        <v>2018</v>
      </c>
      <c r="E7106" t="s">
        <v>1917</v>
      </c>
      <c r="F7106" t="s">
        <v>12</v>
      </c>
      <c r="G7106" t="s">
        <v>3526</v>
      </c>
      <c r="H7106" t="s">
        <v>23</v>
      </c>
      <c r="I7106" t="s">
        <v>90</v>
      </c>
      <c r="J7106" t="s">
        <v>922</v>
      </c>
      <c r="K7106" t="s">
        <v>17</v>
      </c>
      <c r="L7106">
        <v>760.11599999999999</v>
      </c>
    </row>
    <row r="7107" spans="1:12" x14ac:dyDescent="0.3">
      <c r="A7107" t="s">
        <v>7450</v>
      </c>
      <c r="B7107">
        <v>19</v>
      </c>
      <c r="C7107">
        <v>6</v>
      </c>
      <c r="D7107">
        <v>2018</v>
      </c>
      <c r="E7107" t="s">
        <v>1917</v>
      </c>
      <c r="F7107" t="s">
        <v>12</v>
      </c>
      <c r="G7107" t="s">
        <v>3526</v>
      </c>
      <c r="H7107" t="s">
        <v>23</v>
      </c>
      <c r="I7107" t="s">
        <v>90</v>
      </c>
      <c r="J7107" t="s">
        <v>4331</v>
      </c>
      <c r="K7107" t="s">
        <v>17</v>
      </c>
      <c r="L7107">
        <v>38.783999999999999</v>
      </c>
    </row>
    <row r="7108" spans="1:12" x14ac:dyDescent="0.3">
      <c r="A7108" t="s">
        <v>7450</v>
      </c>
      <c r="B7108">
        <v>19</v>
      </c>
      <c r="C7108">
        <v>6</v>
      </c>
      <c r="D7108">
        <v>2018</v>
      </c>
      <c r="E7108" t="s">
        <v>1917</v>
      </c>
      <c r="F7108" t="s">
        <v>12</v>
      </c>
      <c r="G7108" t="s">
        <v>3526</v>
      </c>
      <c r="H7108" t="s">
        <v>23</v>
      </c>
      <c r="I7108" t="s">
        <v>90</v>
      </c>
      <c r="J7108" t="s">
        <v>5539</v>
      </c>
      <c r="K7108" t="s">
        <v>41</v>
      </c>
      <c r="L7108">
        <v>122.328</v>
      </c>
    </row>
    <row r="7109" spans="1:12" x14ac:dyDescent="0.3">
      <c r="A7109" t="s">
        <v>7451</v>
      </c>
      <c r="B7109">
        <v>19</v>
      </c>
      <c r="C7109">
        <v>4</v>
      </c>
      <c r="D7109">
        <v>2017</v>
      </c>
      <c r="E7109" t="s">
        <v>2322</v>
      </c>
      <c r="F7109" t="s">
        <v>30</v>
      </c>
      <c r="G7109" t="s">
        <v>190</v>
      </c>
      <c r="H7109" t="s">
        <v>14</v>
      </c>
      <c r="I7109" t="s">
        <v>90</v>
      </c>
      <c r="J7109" t="s">
        <v>2087</v>
      </c>
      <c r="K7109" t="s">
        <v>41</v>
      </c>
      <c r="L7109">
        <v>25.98</v>
      </c>
    </row>
    <row r="7110" spans="1:12" x14ac:dyDescent="0.3">
      <c r="A7110" t="s">
        <v>7451</v>
      </c>
      <c r="B7110">
        <v>19</v>
      </c>
      <c r="C7110">
        <v>4</v>
      </c>
      <c r="D7110">
        <v>2017</v>
      </c>
      <c r="E7110" t="s">
        <v>2322</v>
      </c>
      <c r="F7110" t="s">
        <v>30</v>
      </c>
      <c r="G7110" t="s">
        <v>190</v>
      </c>
      <c r="H7110" t="s">
        <v>14</v>
      </c>
      <c r="I7110" t="s">
        <v>90</v>
      </c>
      <c r="J7110" t="s">
        <v>3686</v>
      </c>
      <c r="K7110" t="s">
        <v>26</v>
      </c>
      <c r="L7110">
        <v>3.28</v>
      </c>
    </row>
    <row r="7111" spans="1:12" x14ac:dyDescent="0.3">
      <c r="A7111" t="s">
        <v>7451</v>
      </c>
      <c r="B7111">
        <v>19</v>
      </c>
      <c r="C7111">
        <v>4</v>
      </c>
      <c r="D7111">
        <v>2017</v>
      </c>
      <c r="E7111" t="s">
        <v>2322</v>
      </c>
      <c r="F7111" t="s">
        <v>30</v>
      </c>
      <c r="G7111" t="s">
        <v>190</v>
      </c>
      <c r="H7111" t="s">
        <v>14</v>
      </c>
      <c r="I7111" t="s">
        <v>90</v>
      </c>
      <c r="J7111" t="s">
        <v>484</v>
      </c>
      <c r="K7111" t="s">
        <v>26</v>
      </c>
      <c r="L7111">
        <v>459.88</v>
      </c>
    </row>
    <row r="7112" spans="1:12" x14ac:dyDescent="0.3">
      <c r="A7112" t="s">
        <v>7451</v>
      </c>
      <c r="B7112">
        <v>19</v>
      </c>
      <c r="C7112">
        <v>4</v>
      </c>
      <c r="D7112">
        <v>2017</v>
      </c>
      <c r="E7112" t="s">
        <v>2322</v>
      </c>
      <c r="F7112" t="s">
        <v>30</v>
      </c>
      <c r="G7112" t="s">
        <v>190</v>
      </c>
      <c r="H7112" t="s">
        <v>14</v>
      </c>
      <c r="I7112" t="s">
        <v>90</v>
      </c>
      <c r="J7112" t="s">
        <v>5265</v>
      </c>
      <c r="K7112" t="s">
        <v>26</v>
      </c>
      <c r="L7112">
        <v>7.76</v>
      </c>
    </row>
    <row r="7113" spans="1:12" x14ac:dyDescent="0.3">
      <c r="A7113" t="s">
        <v>7451</v>
      </c>
      <c r="B7113">
        <v>19</v>
      </c>
      <c r="C7113">
        <v>4</v>
      </c>
      <c r="D7113">
        <v>2017</v>
      </c>
      <c r="E7113" t="s">
        <v>2322</v>
      </c>
      <c r="F7113" t="s">
        <v>30</v>
      </c>
      <c r="G7113" t="s">
        <v>190</v>
      </c>
      <c r="H7113" t="s">
        <v>14</v>
      </c>
      <c r="I7113" t="s">
        <v>90</v>
      </c>
      <c r="J7113" t="s">
        <v>2680</v>
      </c>
      <c r="K7113" t="s">
        <v>26</v>
      </c>
      <c r="L7113">
        <v>71.959999999999994</v>
      </c>
    </row>
    <row r="7114" spans="1:12" x14ac:dyDescent="0.3">
      <c r="A7114" t="s">
        <v>7451</v>
      </c>
      <c r="B7114">
        <v>19</v>
      </c>
      <c r="C7114">
        <v>4</v>
      </c>
      <c r="D7114">
        <v>2017</v>
      </c>
      <c r="E7114" t="s">
        <v>2322</v>
      </c>
      <c r="F7114" t="s">
        <v>30</v>
      </c>
      <c r="G7114" t="s">
        <v>190</v>
      </c>
      <c r="H7114" t="s">
        <v>14</v>
      </c>
      <c r="I7114" t="s">
        <v>90</v>
      </c>
      <c r="J7114" t="s">
        <v>405</v>
      </c>
      <c r="K7114" t="s">
        <v>26</v>
      </c>
      <c r="L7114">
        <v>54.9</v>
      </c>
    </row>
    <row r="7115" spans="1:12" x14ac:dyDescent="0.3">
      <c r="A7115" t="s">
        <v>7451</v>
      </c>
      <c r="B7115">
        <v>19</v>
      </c>
      <c r="C7115">
        <v>4</v>
      </c>
      <c r="D7115">
        <v>2017</v>
      </c>
      <c r="E7115" t="s">
        <v>2322</v>
      </c>
      <c r="F7115" t="s">
        <v>30</v>
      </c>
      <c r="G7115" t="s">
        <v>190</v>
      </c>
      <c r="H7115" t="s">
        <v>14</v>
      </c>
      <c r="I7115" t="s">
        <v>90</v>
      </c>
      <c r="J7115" t="s">
        <v>4721</v>
      </c>
      <c r="K7115" t="s">
        <v>26</v>
      </c>
      <c r="L7115">
        <v>9.2799999999999994</v>
      </c>
    </row>
    <row r="7116" spans="1:12" x14ac:dyDescent="0.3">
      <c r="A7116" t="s">
        <v>7452</v>
      </c>
      <c r="B7116">
        <v>5</v>
      </c>
      <c r="C7116">
        <v>5</v>
      </c>
      <c r="D7116">
        <v>2017</v>
      </c>
      <c r="E7116" t="s">
        <v>4140</v>
      </c>
      <c r="F7116" t="s">
        <v>119</v>
      </c>
      <c r="G7116" t="s">
        <v>2183</v>
      </c>
      <c r="H7116" t="s">
        <v>23</v>
      </c>
      <c r="I7116" t="s">
        <v>24</v>
      </c>
      <c r="J7116" t="s">
        <v>5837</v>
      </c>
      <c r="K7116" t="s">
        <v>17</v>
      </c>
      <c r="L7116">
        <v>1685.88</v>
      </c>
    </row>
    <row r="7117" spans="1:12" x14ac:dyDescent="0.3">
      <c r="A7117" t="s">
        <v>7452</v>
      </c>
      <c r="B7117">
        <v>5</v>
      </c>
      <c r="C7117">
        <v>5</v>
      </c>
      <c r="D7117">
        <v>2017</v>
      </c>
      <c r="E7117" t="s">
        <v>4140</v>
      </c>
      <c r="F7117" t="s">
        <v>119</v>
      </c>
      <c r="G7117" t="s">
        <v>2183</v>
      </c>
      <c r="H7117" t="s">
        <v>23</v>
      </c>
      <c r="I7117" t="s">
        <v>24</v>
      </c>
      <c r="J7117" t="s">
        <v>533</v>
      </c>
      <c r="K7117" t="s">
        <v>26</v>
      </c>
      <c r="L7117">
        <v>5.7279999999999998</v>
      </c>
    </row>
    <row r="7118" spans="1:12" x14ac:dyDescent="0.3">
      <c r="A7118" t="s">
        <v>7453</v>
      </c>
      <c r="B7118">
        <v>18</v>
      </c>
      <c r="C7118">
        <v>10</v>
      </c>
      <c r="D7118">
        <v>2015</v>
      </c>
      <c r="E7118" t="s">
        <v>7132</v>
      </c>
      <c r="F7118" t="s">
        <v>12</v>
      </c>
      <c r="G7118" t="s">
        <v>3124</v>
      </c>
      <c r="H7118" t="s">
        <v>14</v>
      </c>
      <c r="I7118" t="s">
        <v>24</v>
      </c>
      <c r="J7118" t="s">
        <v>3294</v>
      </c>
      <c r="K7118" t="s">
        <v>26</v>
      </c>
      <c r="L7118">
        <v>61.96</v>
      </c>
    </row>
    <row r="7119" spans="1:12" x14ac:dyDescent="0.3">
      <c r="A7119" t="s">
        <v>7453</v>
      </c>
      <c r="B7119">
        <v>18</v>
      </c>
      <c r="C7119">
        <v>10</v>
      </c>
      <c r="D7119">
        <v>2015</v>
      </c>
      <c r="E7119" t="s">
        <v>7132</v>
      </c>
      <c r="F7119" t="s">
        <v>12</v>
      </c>
      <c r="G7119" t="s">
        <v>3124</v>
      </c>
      <c r="H7119" t="s">
        <v>14</v>
      </c>
      <c r="I7119" t="s">
        <v>24</v>
      </c>
      <c r="J7119" t="s">
        <v>4196</v>
      </c>
      <c r="K7119" t="s">
        <v>26</v>
      </c>
      <c r="L7119">
        <v>1.3440000000000001</v>
      </c>
    </row>
    <row r="7120" spans="1:12" x14ac:dyDescent="0.3">
      <c r="A7120" t="s">
        <v>7454</v>
      </c>
      <c r="B7120">
        <v>13</v>
      </c>
      <c r="C7120">
        <v>2</v>
      </c>
      <c r="D7120">
        <v>2018</v>
      </c>
      <c r="E7120" t="s">
        <v>5419</v>
      </c>
      <c r="F7120" t="s">
        <v>30</v>
      </c>
      <c r="G7120" t="s">
        <v>4877</v>
      </c>
      <c r="H7120" t="s">
        <v>23</v>
      </c>
      <c r="I7120" t="s">
        <v>90</v>
      </c>
      <c r="J7120" t="s">
        <v>4156</v>
      </c>
      <c r="K7120" t="s">
        <v>26</v>
      </c>
      <c r="L7120">
        <v>17.940000000000001</v>
      </c>
    </row>
    <row r="7121" spans="1:12" x14ac:dyDescent="0.3">
      <c r="A7121" t="s">
        <v>7455</v>
      </c>
      <c r="B7121">
        <v>17</v>
      </c>
      <c r="C7121">
        <v>11</v>
      </c>
      <c r="D7121">
        <v>2018</v>
      </c>
      <c r="E7121" t="s">
        <v>1373</v>
      </c>
      <c r="F7121" t="s">
        <v>30</v>
      </c>
      <c r="G7121" t="s">
        <v>362</v>
      </c>
      <c r="H7121" t="s">
        <v>23</v>
      </c>
      <c r="I7121" t="s">
        <v>24</v>
      </c>
      <c r="J7121" t="s">
        <v>1506</v>
      </c>
      <c r="K7121" t="s">
        <v>26</v>
      </c>
      <c r="L7121">
        <v>13.904</v>
      </c>
    </row>
    <row r="7122" spans="1:12" x14ac:dyDescent="0.3">
      <c r="A7122" t="s">
        <v>7456</v>
      </c>
      <c r="B7122">
        <v>20</v>
      </c>
      <c r="C7122">
        <v>1</v>
      </c>
      <c r="D7122">
        <v>2015</v>
      </c>
      <c r="E7122" t="s">
        <v>2465</v>
      </c>
      <c r="F7122" t="s">
        <v>30</v>
      </c>
      <c r="G7122" t="s">
        <v>951</v>
      </c>
      <c r="H7122" t="s">
        <v>23</v>
      </c>
      <c r="I7122" t="s">
        <v>15</v>
      </c>
      <c r="J7122" t="s">
        <v>3651</v>
      </c>
      <c r="K7122" t="s">
        <v>26</v>
      </c>
      <c r="L7122">
        <v>67.194000000000003</v>
      </c>
    </row>
    <row r="7123" spans="1:12" x14ac:dyDescent="0.3">
      <c r="A7123" t="s">
        <v>7457</v>
      </c>
      <c r="B7123">
        <v>1</v>
      </c>
      <c r="C7123">
        <v>12</v>
      </c>
      <c r="D7123">
        <v>2018</v>
      </c>
      <c r="E7123" t="s">
        <v>1035</v>
      </c>
      <c r="F7123" t="s">
        <v>30</v>
      </c>
      <c r="G7123" t="s">
        <v>31</v>
      </c>
      <c r="H7123" t="s">
        <v>14</v>
      </c>
      <c r="I7123" t="s">
        <v>24</v>
      </c>
      <c r="J7123" t="s">
        <v>6896</v>
      </c>
      <c r="K7123" t="s">
        <v>26</v>
      </c>
      <c r="L7123">
        <v>41.86</v>
      </c>
    </row>
    <row r="7124" spans="1:12" x14ac:dyDescent="0.3">
      <c r="A7124" t="s">
        <v>7457</v>
      </c>
      <c r="B7124">
        <v>1</v>
      </c>
      <c r="C7124">
        <v>12</v>
      </c>
      <c r="D7124">
        <v>2018</v>
      </c>
      <c r="E7124" t="s">
        <v>1035</v>
      </c>
      <c r="F7124" t="s">
        <v>30</v>
      </c>
      <c r="G7124" t="s">
        <v>31</v>
      </c>
      <c r="H7124" t="s">
        <v>14</v>
      </c>
      <c r="I7124" t="s">
        <v>24</v>
      </c>
      <c r="J7124" t="s">
        <v>5071</v>
      </c>
      <c r="K7124" t="s">
        <v>17</v>
      </c>
      <c r="L7124">
        <v>141.96</v>
      </c>
    </row>
    <row r="7125" spans="1:12" x14ac:dyDescent="0.3">
      <c r="A7125" t="s">
        <v>7458</v>
      </c>
      <c r="B7125">
        <v>9</v>
      </c>
      <c r="C7125">
        <v>8</v>
      </c>
      <c r="D7125">
        <v>2016</v>
      </c>
      <c r="E7125" t="s">
        <v>628</v>
      </c>
      <c r="F7125" t="s">
        <v>30</v>
      </c>
      <c r="G7125" t="s">
        <v>6077</v>
      </c>
      <c r="H7125" t="s">
        <v>23</v>
      </c>
      <c r="I7125" t="s">
        <v>90</v>
      </c>
      <c r="J7125" t="s">
        <v>5080</v>
      </c>
      <c r="K7125" t="s">
        <v>17</v>
      </c>
      <c r="L7125">
        <v>10.02</v>
      </c>
    </row>
    <row r="7126" spans="1:12" x14ac:dyDescent="0.3">
      <c r="A7126" t="s">
        <v>7458</v>
      </c>
      <c r="B7126">
        <v>9</v>
      </c>
      <c r="C7126">
        <v>8</v>
      </c>
      <c r="D7126">
        <v>2016</v>
      </c>
      <c r="E7126" t="s">
        <v>628</v>
      </c>
      <c r="F7126" t="s">
        <v>30</v>
      </c>
      <c r="G7126" t="s">
        <v>6077</v>
      </c>
      <c r="H7126" t="s">
        <v>23</v>
      </c>
      <c r="I7126" t="s">
        <v>90</v>
      </c>
      <c r="J7126" t="s">
        <v>4479</v>
      </c>
      <c r="K7126" t="s">
        <v>26</v>
      </c>
      <c r="L7126">
        <v>144.12</v>
      </c>
    </row>
    <row r="7127" spans="1:12" x14ac:dyDescent="0.3">
      <c r="A7127" t="s">
        <v>7459</v>
      </c>
      <c r="B7127">
        <v>27</v>
      </c>
      <c r="C7127">
        <v>9</v>
      </c>
      <c r="D7127">
        <v>2017</v>
      </c>
      <c r="E7127" t="s">
        <v>1992</v>
      </c>
      <c r="F7127" t="s">
        <v>12</v>
      </c>
      <c r="G7127" t="s">
        <v>3244</v>
      </c>
      <c r="H7127" t="s">
        <v>14</v>
      </c>
      <c r="I7127" t="s">
        <v>15</v>
      </c>
      <c r="J7127" t="s">
        <v>4041</v>
      </c>
      <c r="K7127" t="s">
        <v>26</v>
      </c>
      <c r="L7127">
        <v>17.940000000000001</v>
      </c>
    </row>
    <row r="7128" spans="1:12" x14ac:dyDescent="0.3">
      <c r="A7128" t="s">
        <v>7459</v>
      </c>
      <c r="B7128">
        <v>27</v>
      </c>
      <c r="C7128">
        <v>9</v>
      </c>
      <c r="D7128">
        <v>2017</v>
      </c>
      <c r="E7128" t="s">
        <v>1992</v>
      </c>
      <c r="F7128" t="s">
        <v>12</v>
      </c>
      <c r="G7128" t="s">
        <v>3244</v>
      </c>
      <c r="H7128" t="s">
        <v>14</v>
      </c>
      <c r="I7128" t="s">
        <v>15</v>
      </c>
      <c r="J7128" t="s">
        <v>559</v>
      </c>
      <c r="K7128" t="s">
        <v>26</v>
      </c>
      <c r="L7128">
        <v>13.89</v>
      </c>
    </row>
    <row r="7129" spans="1:12" x14ac:dyDescent="0.3">
      <c r="A7129" t="s">
        <v>7460</v>
      </c>
      <c r="B7129">
        <v>14</v>
      </c>
      <c r="C7129">
        <v>11</v>
      </c>
      <c r="D7129">
        <v>2017</v>
      </c>
      <c r="E7129" t="s">
        <v>456</v>
      </c>
      <c r="F7129" t="s">
        <v>30</v>
      </c>
      <c r="G7129" t="s">
        <v>3994</v>
      </c>
      <c r="H7129" t="s">
        <v>14</v>
      </c>
      <c r="I7129" t="s">
        <v>90</v>
      </c>
      <c r="J7129" t="s">
        <v>3436</v>
      </c>
      <c r="K7129" t="s">
        <v>26</v>
      </c>
      <c r="L7129">
        <v>16.45</v>
      </c>
    </row>
    <row r="7130" spans="1:12" x14ac:dyDescent="0.3">
      <c r="A7130" t="s">
        <v>7460</v>
      </c>
      <c r="B7130">
        <v>14</v>
      </c>
      <c r="C7130">
        <v>11</v>
      </c>
      <c r="D7130">
        <v>2017</v>
      </c>
      <c r="E7130" t="s">
        <v>456</v>
      </c>
      <c r="F7130" t="s">
        <v>30</v>
      </c>
      <c r="G7130" t="s">
        <v>3994</v>
      </c>
      <c r="H7130" t="s">
        <v>14</v>
      </c>
      <c r="I7130" t="s">
        <v>90</v>
      </c>
      <c r="J7130" t="s">
        <v>4766</v>
      </c>
      <c r="K7130" t="s">
        <v>17</v>
      </c>
      <c r="L7130">
        <v>19.920000000000002</v>
      </c>
    </row>
    <row r="7131" spans="1:12" x14ac:dyDescent="0.3">
      <c r="A7131" t="s">
        <v>7461</v>
      </c>
      <c r="B7131">
        <v>16</v>
      </c>
      <c r="C7131">
        <v>4</v>
      </c>
      <c r="D7131">
        <v>2017</v>
      </c>
      <c r="E7131" t="s">
        <v>1158</v>
      </c>
      <c r="F7131" t="s">
        <v>30</v>
      </c>
      <c r="G7131" t="s">
        <v>67</v>
      </c>
      <c r="H7131" t="s">
        <v>14</v>
      </c>
      <c r="I7131" t="s">
        <v>15</v>
      </c>
      <c r="J7131" t="s">
        <v>2683</v>
      </c>
      <c r="K7131" t="s">
        <v>41</v>
      </c>
      <c r="L7131">
        <v>35.167999999999999</v>
      </c>
    </row>
    <row r="7132" spans="1:12" x14ac:dyDescent="0.3">
      <c r="A7132" t="s">
        <v>7461</v>
      </c>
      <c r="B7132">
        <v>16</v>
      </c>
      <c r="C7132">
        <v>4</v>
      </c>
      <c r="D7132">
        <v>2017</v>
      </c>
      <c r="E7132" t="s">
        <v>1158</v>
      </c>
      <c r="F7132" t="s">
        <v>30</v>
      </c>
      <c r="G7132" t="s">
        <v>67</v>
      </c>
      <c r="H7132" t="s">
        <v>14</v>
      </c>
      <c r="I7132" t="s">
        <v>15</v>
      </c>
      <c r="J7132" t="s">
        <v>5854</v>
      </c>
      <c r="K7132" t="s">
        <v>26</v>
      </c>
      <c r="L7132">
        <v>123.08799999999999</v>
      </c>
    </row>
    <row r="7133" spans="1:12" x14ac:dyDescent="0.3">
      <c r="A7133" t="s">
        <v>7462</v>
      </c>
      <c r="B7133">
        <v>26</v>
      </c>
      <c r="C7133">
        <v>11</v>
      </c>
      <c r="D7133">
        <v>2018</v>
      </c>
      <c r="E7133" t="s">
        <v>594</v>
      </c>
      <c r="F7133" t="s">
        <v>30</v>
      </c>
      <c r="G7133" t="s">
        <v>3178</v>
      </c>
      <c r="H7133" t="s">
        <v>60</v>
      </c>
      <c r="I7133" t="s">
        <v>61</v>
      </c>
      <c r="J7133" t="s">
        <v>2889</v>
      </c>
      <c r="K7133" t="s">
        <v>17</v>
      </c>
      <c r="L7133">
        <v>257.94</v>
      </c>
    </row>
    <row r="7134" spans="1:12" x14ac:dyDescent="0.3">
      <c r="A7134" t="s">
        <v>7462</v>
      </c>
      <c r="B7134">
        <v>26</v>
      </c>
      <c r="C7134">
        <v>11</v>
      </c>
      <c r="D7134">
        <v>2018</v>
      </c>
      <c r="E7134" t="s">
        <v>594</v>
      </c>
      <c r="F7134" t="s">
        <v>30</v>
      </c>
      <c r="G7134" t="s">
        <v>3178</v>
      </c>
      <c r="H7134" t="s">
        <v>60</v>
      </c>
      <c r="I7134" t="s">
        <v>61</v>
      </c>
      <c r="J7134" t="s">
        <v>3501</v>
      </c>
      <c r="K7134" t="s">
        <v>41</v>
      </c>
      <c r="L7134">
        <v>1879.96</v>
      </c>
    </row>
    <row r="7135" spans="1:12" x14ac:dyDescent="0.3">
      <c r="A7135" t="s">
        <v>7462</v>
      </c>
      <c r="B7135">
        <v>26</v>
      </c>
      <c r="C7135">
        <v>11</v>
      </c>
      <c r="D7135">
        <v>2018</v>
      </c>
      <c r="E7135" t="s">
        <v>594</v>
      </c>
      <c r="F7135" t="s">
        <v>30</v>
      </c>
      <c r="G7135" t="s">
        <v>3178</v>
      </c>
      <c r="H7135" t="s">
        <v>60</v>
      </c>
      <c r="I7135" t="s">
        <v>61</v>
      </c>
      <c r="J7135" t="s">
        <v>2975</v>
      </c>
      <c r="K7135" t="s">
        <v>17</v>
      </c>
      <c r="L7135">
        <v>27.46</v>
      </c>
    </row>
    <row r="7136" spans="1:12" x14ac:dyDescent="0.3">
      <c r="A7136" t="s">
        <v>7462</v>
      </c>
      <c r="B7136">
        <v>26</v>
      </c>
      <c r="C7136">
        <v>11</v>
      </c>
      <c r="D7136">
        <v>2018</v>
      </c>
      <c r="E7136" t="s">
        <v>594</v>
      </c>
      <c r="F7136" t="s">
        <v>30</v>
      </c>
      <c r="G7136" t="s">
        <v>3178</v>
      </c>
      <c r="H7136" t="s">
        <v>60</v>
      </c>
      <c r="I7136" t="s">
        <v>61</v>
      </c>
      <c r="J7136" t="s">
        <v>2423</v>
      </c>
      <c r="K7136" t="s">
        <v>41</v>
      </c>
      <c r="L7136">
        <v>89.98</v>
      </c>
    </row>
    <row r="7137" spans="1:12" x14ac:dyDescent="0.3">
      <c r="A7137" t="s">
        <v>7462</v>
      </c>
      <c r="B7137">
        <v>26</v>
      </c>
      <c r="C7137">
        <v>11</v>
      </c>
      <c r="D7137">
        <v>2018</v>
      </c>
      <c r="E7137" t="s">
        <v>594</v>
      </c>
      <c r="F7137" t="s">
        <v>30</v>
      </c>
      <c r="G7137" t="s">
        <v>3178</v>
      </c>
      <c r="H7137" t="s">
        <v>60</v>
      </c>
      <c r="I7137" t="s">
        <v>61</v>
      </c>
      <c r="J7137" t="s">
        <v>485</v>
      </c>
      <c r="K7137" t="s">
        <v>17</v>
      </c>
      <c r="L7137">
        <v>828.6</v>
      </c>
    </row>
    <row r="7138" spans="1:12" x14ac:dyDescent="0.3">
      <c r="A7138" t="s">
        <v>7463</v>
      </c>
      <c r="B7138">
        <v>20</v>
      </c>
      <c r="C7138">
        <v>11</v>
      </c>
      <c r="D7138">
        <v>2016</v>
      </c>
      <c r="E7138" t="s">
        <v>974</v>
      </c>
      <c r="F7138" t="s">
        <v>30</v>
      </c>
      <c r="G7138" t="s">
        <v>1747</v>
      </c>
      <c r="H7138" t="s">
        <v>14</v>
      </c>
      <c r="I7138" t="s">
        <v>15</v>
      </c>
      <c r="J7138" t="s">
        <v>1546</v>
      </c>
      <c r="K7138" t="s">
        <v>26</v>
      </c>
      <c r="L7138">
        <v>7.23</v>
      </c>
    </row>
    <row r="7139" spans="1:12" x14ac:dyDescent="0.3">
      <c r="A7139" t="s">
        <v>7463</v>
      </c>
      <c r="B7139">
        <v>20</v>
      </c>
      <c r="C7139">
        <v>11</v>
      </c>
      <c r="D7139">
        <v>2016</v>
      </c>
      <c r="E7139" t="s">
        <v>974</v>
      </c>
      <c r="F7139" t="s">
        <v>30</v>
      </c>
      <c r="G7139" t="s">
        <v>1747</v>
      </c>
      <c r="H7139" t="s">
        <v>14</v>
      </c>
      <c r="I7139" t="s">
        <v>15</v>
      </c>
      <c r="J7139" t="s">
        <v>1072</v>
      </c>
      <c r="K7139" t="s">
        <v>26</v>
      </c>
      <c r="L7139">
        <v>17.440000000000001</v>
      </c>
    </row>
    <row r="7140" spans="1:12" x14ac:dyDescent="0.3">
      <c r="A7140" t="s">
        <v>7463</v>
      </c>
      <c r="B7140">
        <v>20</v>
      </c>
      <c r="C7140">
        <v>11</v>
      </c>
      <c r="D7140">
        <v>2016</v>
      </c>
      <c r="E7140" t="s">
        <v>974</v>
      </c>
      <c r="F7140" t="s">
        <v>30</v>
      </c>
      <c r="G7140" t="s">
        <v>1747</v>
      </c>
      <c r="H7140" t="s">
        <v>14</v>
      </c>
      <c r="I7140" t="s">
        <v>15</v>
      </c>
      <c r="J7140" t="s">
        <v>778</v>
      </c>
      <c r="K7140" t="s">
        <v>26</v>
      </c>
      <c r="L7140">
        <v>62.88</v>
      </c>
    </row>
    <row r="7141" spans="1:12" x14ac:dyDescent="0.3">
      <c r="A7141" t="s">
        <v>7463</v>
      </c>
      <c r="B7141">
        <v>20</v>
      </c>
      <c r="C7141">
        <v>11</v>
      </c>
      <c r="D7141">
        <v>2016</v>
      </c>
      <c r="E7141" t="s">
        <v>974</v>
      </c>
      <c r="F7141" t="s">
        <v>30</v>
      </c>
      <c r="G7141" t="s">
        <v>1747</v>
      </c>
      <c r="H7141" t="s">
        <v>14</v>
      </c>
      <c r="I7141" t="s">
        <v>15</v>
      </c>
      <c r="J7141" t="s">
        <v>1214</v>
      </c>
      <c r="K7141" t="s">
        <v>17</v>
      </c>
      <c r="L7141">
        <v>290.35199999999998</v>
      </c>
    </row>
    <row r="7142" spans="1:12" x14ac:dyDescent="0.3">
      <c r="A7142" t="s">
        <v>7464</v>
      </c>
      <c r="B7142">
        <v>7</v>
      </c>
      <c r="C7142">
        <v>9</v>
      </c>
      <c r="D7142">
        <v>2018</v>
      </c>
      <c r="E7142" t="s">
        <v>1315</v>
      </c>
      <c r="F7142" t="s">
        <v>930</v>
      </c>
      <c r="G7142" t="s">
        <v>1423</v>
      </c>
      <c r="H7142" t="s">
        <v>14</v>
      </c>
      <c r="I7142" t="s">
        <v>61</v>
      </c>
      <c r="J7142" t="s">
        <v>2112</v>
      </c>
      <c r="K7142" t="s">
        <v>41</v>
      </c>
      <c r="L7142">
        <v>113.52</v>
      </c>
    </row>
    <row r="7143" spans="1:12" x14ac:dyDescent="0.3">
      <c r="A7143" t="s">
        <v>7464</v>
      </c>
      <c r="B7143">
        <v>7</v>
      </c>
      <c r="C7143">
        <v>9</v>
      </c>
      <c r="D7143">
        <v>2018</v>
      </c>
      <c r="E7143" t="s">
        <v>1315</v>
      </c>
      <c r="F7143" t="s">
        <v>930</v>
      </c>
      <c r="G7143" t="s">
        <v>1423</v>
      </c>
      <c r="H7143" t="s">
        <v>14</v>
      </c>
      <c r="I7143" t="s">
        <v>61</v>
      </c>
      <c r="J7143" t="s">
        <v>3859</v>
      </c>
      <c r="K7143" t="s">
        <v>17</v>
      </c>
      <c r="L7143">
        <v>135.30000000000001</v>
      </c>
    </row>
    <row r="7144" spans="1:12" x14ac:dyDescent="0.3">
      <c r="A7144" t="s">
        <v>7465</v>
      </c>
      <c r="B7144">
        <v>24</v>
      </c>
      <c r="C7144">
        <v>11</v>
      </c>
      <c r="D7144">
        <v>2015</v>
      </c>
      <c r="E7144" t="s">
        <v>3029</v>
      </c>
      <c r="F7144" t="s">
        <v>30</v>
      </c>
      <c r="G7144" t="s">
        <v>59</v>
      </c>
      <c r="H7144" t="s">
        <v>60</v>
      </c>
      <c r="I7144" t="s">
        <v>15</v>
      </c>
      <c r="J7144" t="s">
        <v>4360</v>
      </c>
      <c r="K7144" t="s">
        <v>17</v>
      </c>
      <c r="L7144">
        <v>111.15</v>
      </c>
    </row>
    <row r="7145" spans="1:12" x14ac:dyDescent="0.3">
      <c r="A7145" t="s">
        <v>7466</v>
      </c>
      <c r="B7145">
        <v>11</v>
      </c>
      <c r="C7145">
        <v>3</v>
      </c>
      <c r="D7145">
        <v>2018</v>
      </c>
      <c r="E7145" t="s">
        <v>3666</v>
      </c>
      <c r="F7145" t="s">
        <v>30</v>
      </c>
      <c r="G7145" t="s">
        <v>6479</v>
      </c>
      <c r="H7145" t="s">
        <v>60</v>
      </c>
      <c r="I7145" t="s">
        <v>90</v>
      </c>
      <c r="J7145" t="s">
        <v>4312</v>
      </c>
      <c r="K7145" t="s">
        <v>41</v>
      </c>
      <c r="L7145">
        <v>776.85</v>
      </c>
    </row>
    <row r="7146" spans="1:12" x14ac:dyDescent="0.3">
      <c r="A7146" t="s">
        <v>7466</v>
      </c>
      <c r="B7146">
        <v>11</v>
      </c>
      <c r="C7146">
        <v>3</v>
      </c>
      <c r="D7146">
        <v>2018</v>
      </c>
      <c r="E7146" t="s">
        <v>3666</v>
      </c>
      <c r="F7146" t="s">
        <v>30</v>
      </c>
      <c r="G7146" t="s">
        <v>6479</v>
      </c>
      <c r="H7146" t="s">
        <v>60</v>
      </c>
      <c r="I7146" t="s">
        <v>90</v>
      </c>
      <c r="J7146" t="s">
        <v>323</v>
      </c>
      <c r="K7146" t="s">
        <v>26</v>
      </c>
      <c r="L7146">
        <v>12.294</v>
      </c>
    </row>
    <row r="7147" spans="1:12" x14ac:dyDescent="0.3">
      <c r="A7147" t="s">
        <v>7466</v>
      </c>
      <c r="B7147">
        <v>11</v>
      </c>
      <c r="C7147">
        <v>3</v>
      </c>
      <c r="D7147">
        <v>2018</v>
      </c>
      <c r="E7147" t="s">
        <v>3666</v>
      </c>
      <c r="F7147" t="s">
        <v>30</v>
      </c>
      <c r="G7147" t="s">
        <v>6479</v>
      </c>
      <c r="H7147" t="s">
        <v>60</v>
      </c>
      <c r="I7147" t="s">
        <v>90</v>
      </c>
      <c r="J7147" t="s">
        <v>2473</v>
      </c>
      <c r="K7147" t="s">
        <v>17</v>
      </c>
      <c r="L7147">
        <v>154.76400000000001</v>
      </c>
    </row>
    <row r="7148" spans="1:12" x14ac:dyDescent="0.3">
      <c r="A7148" t="s">
        <v>7466</v>
      </c>
      <c r="B7148">
        <v>11</v>
      </c>
      <c r="C7148">
        <v>3</v>
      </c>
      <c r="D7148">
        <v>2018</v>
      </c>
      <c r="E7148" t="s">
        <v>3666</v>
      </c>
      <c r="F7148" t="s">
        <v>30</v>
      </c>
      <c r="G7148" t="s">
        <v>6479</v>
      </c>
      <c r="H7148" t="s">
        <v>60</v>
      </c>
      <c r="I7148" t="s">
        <v>90</v>
      </c>
      <c r="J7148" t="s">
        <v>7126</v>
      </c>
      <c r="K7148" t="s">
        <v>26</v>
      </c>
      <c r="L7148">
        <v>43.28</v>
      </c>
    </row>
    <row r="7149" spans="1:12" x14ac:dyDescent="0.3">
      <c r="A7149" t="s">
        <v>7467</v>
      </c>
      <c r="B7149">
        <v>12</v>
      </c>
      <c r="C7149">
        <v>6</v>
      </c>
      <c r="D7149">
        <v>2017</v>
      </c>
      <c r="E7149" t="s">
        <v>178</v>
      </c>
      <c r="F7149" t="s">
        <v>30</v>
      </c>
      <c r="G7149" t="s">
        <v>3716</v>
      </c>
      <c r="H7149" t="s">
        <v>14</v>
      </c>
      <c r="I7149" t="s">
        <v>90</v>
      </c>
      <c r="J7149" t="s">
        <v>3602</v>
      </c>
      <c r="K7149" t="s">
        <v>26</v>
      </c>
      <c r="L7149">
        <v>92.94</v>
      </c>
    </row>
    <row r="7150" spans="1:12" x14ac:dyDescent="0.3">
      <c r="A7150" t="s">
        <v>7467</v>
      </c>
      <c r="B7150">
        <v>12</v>
      </c>
      <c r="C7150">
        <v>6</v>
      </c>
      <c r="D7150">
        <v>2017</v>
      </c>
      <c r="E7150" t="s">
        <v>178</v>
      </c>
      <c r="F7150" t="s">
        <v>30</v>
      </c>
      <c r="G7150" t="s">
        <v>3716</v>
      </c>
      <c r="H7150" t="s">
        <v>14</v>
      </c>
      <c r="I7150" t="s">
        <v>90</v>
      </c>
      <c r="J7150" t="s">
        <v>4043</v>
      </c>
      <c r="K7150" t="s">
        <v>26</v>
      </c>
      <c r="L7150">
        <v>52.56</v>
      </c>
    </row>
    <row r="7151" spans="1:12" x14ac:dyDescent="0.3">
      <c r="A7151" t="s">
        <v>7468</v>
      </c>
      <c r="B7151">
        <v>26</v>
      </c>
      <c r="C7151">
        <v>6</v>
      </c>
      <c r="D7151">
        <v>2016</v>
      </c>
      <c r="E7151" t="s">
        <v>1837</v>
      </c>
      <c r="F7151" t="s">
        <v>30</v>
      </c>
      <c r="G7151" t="s">
        <v>636</v>
      </c>
      <c r="H7151" t="s">
        <v>14</v>
      </c>
      <c r="I7151" t="s">
        <v>61</v>
      </c>
      <c r="J7151" t="s">
        <v>3842</v>
      </c>
      <c r="K7151" t="s">
        <v>41</v>
      </c>
      <c r="L7151">
        <v>971.88</v>
      </c>
    </row>
    <row r="7152" spans="1:12" x14ac:dyDescent="0.3">
      <c r="A7152" t="s">
        <v>7469</v>
      </c>
      <c r="B7152">
        <v>22</v>
      </c>
      <c r="C7152">
        <v>12</v>
      </c>
      <c r="D7152">
        <v>2018</v>
      </c>
      <c r="E7152" t="s">
        <v>2271</v>
      </c>
      <c r="F7152" t="s">
        <v>30</v>
      </c>
      <c r="G7152" t="s">
        <v>4781</v>
      </c>
      <c r="H7152" t="s">
        <v>60</v>
      </c>
      <c r="I7152" t="s">
        <v>15</v>
      </c>
      <c r="J7152" t="s">
        <v>1340</v>
      </c>
      <c r="K7152" t="s">
        <v>17</v>
      </c>
      <c r="L7152">
        <v>141.96</v>
      </c>
    </row>
    <row r="7153" spans="1:12" x14ac:dyDescent="0.3">
      <c r="A7153" t="s">
        <v>7470</v>
      </c>
      <c r="B7153">
        <v>22</v>
      </c>
      <c r="C7153">
        <v>12</v>
      </c>
      <c r="D7153">
        <v>2018</v>
      </c>
      <c r="E7153" t="s">
        <v>337</v>
      </c>
      <c r="F7153" t="s">
        <v>12</v>
      </c>
      <c r="G7153" t="s">
        <v>5787</v>
      </c>
      <c r="H7153" t="s">
        <v>14</v>
      </c>
      <c r="I7153" t="s">
        <v>24</v>
      </c>
      <c r="J7153" t="s">
        <v>2857</v>
      </c>
      <c r="K7153" t="s">
        <v>17</v>
      </c>
      <c r="L7153">
        <v>182.55</v>
      </c>
    </row>
    <row r="7154" spans="1:12" x14ac:dyDescent="0.3">
      <c r="A7154" t="s">
        <v>7471</v>
      </c>
      <c r="B7154">
        <v>9</v>
      </c>
      <c r="C7154">
        <v>10</v>
      </c>
      <c r="D7154">
        <v>2015</v>
      </c>
      <c r="E7154" t="s">
        <v>1882</v>
      </c>
      <c r="F7154" t="s">
        <v>30</v>
      </c>
      <c r="G7154" t="s">
        <v>1000</v>
      </c>
      <c r="H7154" t="s">
        <v>23</v>
      </c>
      <c r="I7154" t="s">
        <v>15</v>
      </c>
      <c r="J7154" t="s">
        <v>1177</v>
      </c>
      <c r="K7154" t="s">
        <v>26</v>
      </c>
      <c r="L7154">
        <v>88.768000000000001</v>
      </c>
    </row>
    <row r="7155" spans="1:12" x14ac:dyDescent="0.3">
      <c r="A7155" t="s">
        <v>7472</v>
      </c>
      <c r="B7155">
        <v>10</v>
      </c>
      <c r="C7155">
        <v>12</v>
      </c>
      <c r="D7155">
        <v>2016</v>
      </c>
      <c r="E7155" t="s">
        <v>513</v>
      </c>
      <c r="F7155" t="s">
        <v>30</v>
      </c>
      <c r="G7155" t="s">
        <v>3138</v>
      </c>
      <c r="H7155" t="s">
        <v>14</v>
      </c>
      <c r="I7155" t="s">
        <v>61</v>
      </c>
      <c r="J7155" t="s">
        <v>2914</v>
      </c>
      <c r="K7155" t="s">
        <v>26</v>
      </c>
      <c r="L7155">
        <v>53.088000000000001</v>
      </c>
    </row>
    <row r="7156" spans="1:12" x14ac:dyDescent="0.3">
      <c r="A7156" t="s">
        <v>7473</v>
      </c>
      <c r="B7156">
        <v>25</v>
      </c>
      <c r="C7156">
        <v>12</v>
      </c>
      <c r="D7156">
        <v>2016</v>
      </c>
      <c r="E7156" t="s">
        <v>124</v>
      </c>
      <c r="F7156" t="s">
        <v>12</v>
      </c>
      <c r="G7156" t="s">
        <v>160</v>
      </c>
      <c r="H7156" t="s">
        <v>14</v>
      </c>
      <c r="I7156" t="s">
        <v>15</v>
      </c>
      <c r="J7156" t="s">
        <v>6728</v>
      </c>
      <c r="K7156" t="s">
        <v>17</v>
      </c>
      <c r="L7156">
        <v>275.88</v>
      </c>
    </row>
    <row r="7157" spans="1:12" x14ac:dyDescent="0.3">
      <c r="A7157" t="s">
        <v>7473</v>
      </c>
      <c r="B7157">
        <v>25</v>
      </c>
      <c r="C7157">
        <v>12</v>
      </c>
      <c r="D7157">
        <v>2016</v>
      </c>
      <c r="E7157" t="s">
        <v>124</v>
      </c>
      <c r="F7157" t="s">
        <v>12</v>
      </c>
      <c r="G7157" t="s">
        <v>160</v>
      </c>
      <c r="H7157" t="s">
        <v>14</v>
      </c>
      <c r="I7157" t="s">
        <v>15</v>
      </c>
      <c r="J7157" t="s">
        <v>1006</v>
      </c>
      <c r="K7157" t="s">
        <v>26</v>
      </c>
      <c r="L7157">
        <v>157.9</v>
      </c>
    </row>
    <row r="7158" spans="1:12" x14ac:dyDescent="0.3">
      <c r="A7158" t="s">
        <v>7474</v>
      </c>
      <c r="B7158">
        <v>29</v>
      </c>
      <c r="C7158">
        <v>4</v>
      </c>
      <c r="D7158">
        <v>2018</v>
      </c>
      <c r="E7158" t="s">
        <v>2821</v>
      </c>
      <c r="F7158" t="s">
        <v>30</v>
      </c>
      <c r="G7158" t="s">
        <v>2606</v>
      </c>
      <c r="H7158" t="s">
        <v>14</v>
      </c>
      <c r="I7158" t="s">
        <v>90</v>
      </c>
      <c r="J7158" t="s">
        <v>2196</v>
      </c>
      <c r="K7158" t="s">
        <v>26</v>
      </c>
      <c r="L7158">
        <v>4.91</v>
      </c>
    </row>
    <row r="7159" spans="1:12" x14ac:dyDescent="0.3">
      <c r="A7159" t="s">
        <v>7475</v>
      </c>
      <c r="B7159">
        <v>28</v>
      </c>
      <c r="C7159">
        <v>3</v>
      </c>
      <c r="D7159">
        <v>2017</v>
      </c>
      <c r="E7159" t="s">
        <v>2818</v>
      </c>
      <c r="F7159" t="s">
        <v>12</v>
      </c>
      <c r="G7159" t="s">
        <v>2660</v>
      </c>
      <c r="H7159" t="s">
        <v>14</v>
      </c>
      <c r="I7159" t="s">
        <v>24</v>
      </c>
      <c r="J7159" t="s">
        <v>632</v>
      </c>
      <c r="K7159" t="s">
        <v>26</v>
      </c>
      <c r="L7159">
        <v>87.92</v>
      </c>
    </row>
    <row r="7160" spans="1:12" x14ac:dyDescent="0.3">
      <c r="A7160" t="s">
        <v>7475</v>
      </c>
      <c r="B7160">
        <v>28</v>
      </c>
      <c r="C7160">
        <v>3</v>
      </c>
      <c r="D7160">
        <v>2017</v>
      </c>
      <c r="E7160" t="s">
        <v>2818</v>
      </c>
      <c r="F7160" t="s">
        <v>12</v>
      </c>
      <c r="G7160" t="s">
        <v>2660</v>
      </c>
      <c r="H7160" t="s">
        <v>14</v>
      </c>
      <c r="I7160" t="s">
        <v>24</v>
      </c>
      <c r="J7160" t="s">
        <v>7476</v>
      </c>
      <c r="K7160" t="s">
        <v>26</v>
      </c>
      <c r="L7160">
        <v>5.98</v>
      </c>
    </row>
    <row r="7161" spans="1:12" x14ac:dyDescent="0.3">
      <c r="A7161" t="s">
        <v>7477</v>
      </c>
      <c r="B7161">
        <v>13</v>
      </c>
      <c r="C7161">
        <v>5</v>
      </c>
      <c r="D7161">
        <v>2016</v>
      </c>
      <c r="E7161" t="s">
        <v>6983</v>
      </c>
      <c r="F7161" t="s">
        <v>12</v>
      </c>
      <c r="G7161" t="s">
        <v>2597</v>
      </c>
      <c r="H7161" t="s">
        <v>60</v>
      </c>
      <c r="I7161" t="s">
        <v>61</v>
      </c>
      <c r="J7161" t="s">
        <v>2569</v>
      </c>
      <c r="K7161" t="s">
        <v>41</v>
      </c>
      <c r="L7161">
        <v>222.38399999999999</v>
      </c>
    </row>
    <row r="7162" spans="1:12" x14ac:dyDescent="0.3">
      <c r="A7162" t="s">
        <v>7477</v>
      </c>
      <c r="B7162">
        <v>13</v>
      </c>
      <c r="C7162">
        <v>5</v>
      </c>
      <c r="D7162">
        <v>2016</v>
      </c>
      <c r="E7162" t="s">
        <v>6983</v>
      </c>
      <c r="F7162" t="s">
        <v>12</v>
      </c>
      <c r="G7162" t="s">
        <v>2597</v>
      </c>
      <c r="H7162" t="s">
        <v>60</v>
      </c>
      <c r="I7162" t="s">
        <v>61</v>
      </c>
      <c r="J7162" t="s">
        <v>1913</v>
      </c>
      <c r="K7162" t="s">
        <v>26</v>
      </c>
      <c r="L7162">
        <v>16</v>
      </c>
    </row>
    <row r="7163" spans="1:12" x14ac:dyDescent="0.3">
      <c r="A7163" t="s">
        <v>7479</v>
      </c>
      <c r="B7163">
        <v>4</v>
      </c>
      <c r="C7163">
        <v>7</v>
      </c>
      <c r="D7163">
        <v>2015</v>
      </c>
      <c r="E7163" t="s">
        <v>5069</v>
      </c>
      <c r="F7163" t="s">
        <v>30</v>
      </c>
      <c r="G7163" t="s">
        <v>3022</v>
      </c>
      <c r="H7163" t="s">
        <v>14</v>
      </c>
      <c r="I7163" t="s">
        <v>15</v>
      </c>
      <c r="J7163" t="s">
        <v>967</v>
      </c>
      <c r="K7163" t="s">
        <v>26</v>
      </c>
      <c r="L7163">
        <v>21.84</v>
      </c>
    </row>
    <row r="7164" spans="1:12" x14ac:dyDescent="0.3">
      <c r="A7164" t="s">
        <v>7479</v>
      </c>
      <c r="B7164">
        <v>4</v>
      </c>
      <c r="C7164">
        <v>7</v>
      </c>
      <c r="D7164">
        <v>2015</v>
      </c>
      <c r="E7164" t="s">
        <v>5069</v>
      </c>
      <c r="F7164" t="s">
        <v>30</v>
      </c>
      <c r="G7164" t="s">
        <v>3022</v>
      </c>
      <c r="H7164" t="s">
        <v>14</v>
      </c>
      <c r="I7164" t="s">
        <v>15</v>
      </c>
      <c r="J7164" t="s">
        <v>2187</v>
      </c>
      <c r="K7164" t="s">
        <v>26</v>
      </c>
      <c r="L7164">
        <v>15.6</v>
      </c>
    </row>
    <row r="7165" spans="1:12" x14ac:dyDescent="0.3">
      <c r="A7165" t="s">
        <v>7480</v>
      </c>
      <c r="B7165">
        <v>22</v>
      </c>
      <c r="C7165">
        <v>4</v>
      </c>
      <c r="D7165">
        <v>2015</v>
      </c>
      <c r="E7165" t="s">
        <v>2950</v>
      </c>
      <c r="F7165" t="s">
        <v>12</v>
      </c>
      <c r="G7165" t="s">
        <v>4940</v>
      </c>
      <c r="H7165" t="s">
        <v>23</v>
      </c>
      <c r="I7165" t="s">
        <v>90</v>
      </c>
      <c r="J7165" t="s">
        <v>4920</v>
      </c>
      <c r="K7165" t="s">
        <v>26</v>
      </c>
      <c r="L7165">
        <v>247.84</v>
      </c>
    </row>
    <row r="7166" spans="1:12" x14ac:dyDescent="0.3">
      <c r="A7166" t="s">
        <v>7480</v>
      </c>
      <c r="B7166">
        <v>22</v>
      </c>
      <c r="C7166">
        <v>4</v>
      </c>
      <c r="D7166">
        <v>2015</v>
      </c>
      <c r="E7166" t="s">
        <v>2950</v>
      </c>
      <c r="F7166" t="s">
        <v>12</v>
      </c>
      <c r="G7166" t="s">
        <v>4940</v>
      </c>
      <c r="H7166" t="s">
        <v>23</v>
      </c>
      <c r="I7166" t="s">
        <v>90</v>
      </c>
      <c r="J7166" t="s">
        <v>2704</v>
      </c>
      <c r="K7166" t="s">
        <v>26</v>
      </c>
      <c r="L7166">
        <v>9.9120000000000008</v>
      </c>
    </row>
    <row r="7167" spans="1:12" x14ac:dyDescent="0.3">
      <c r="A7167" t="s">
        <v>7481</v>
      </c>
      <c r="B7167">
        <v>19</v>
      </c>
      <c r="C7167">
        <v>9</v>
      </c>
      <c r="D7167">
        <v>2017</v>
      </c>
      <c r="E7167" t="s">
        <v>274</v>
      </c>
      <c r="F7167" t="s">
        <v>119</v>
      </c>
      <c r="G7167" t="s">
        <v>1494</v>
      </c>
      <c r="H7167" t="s">
        <v>14</v>
      </c>
      <c r="I7167" t="s">
        <v>90</v>
      </c>
      <c r="J7167" t="s">
        <v>181</v>
      </c>
      <c r="K7167" t="s">
        <v>26</v>
      </c>
      <c r="L7167">
        <v>69.52</v>
      </c>
    </row>
    <row r="7168" spans="1:12" x14ac:dyDescent="0.3">
      <c r="A7168" t="s">
        <v>7482</v>
      </c>
      <c r="B7168">
        <v>22</v>
      </c>
      <c r="C7168">
        <v>7</v>
      </c>
      <c r="D7168">
        <v>2015</v>
      </c>
      <c r="E7168" t="s">
        <v>4837</v>
      </c>
      <c r="F7168" t="s">
        <v>12</v>
      </c>
      <c r="G7168" t="s">
        <v>1643</v>
      </c>
      <c r="H7168" t="s">
        <v>14</v>
      </c>
      <c r="I7168" t="s">
        <v>24</v>
      </c>
      <c r="J7168" t="s">
        <v>1883</v>
      </c>
      <c r="K7168" t="s">
        <v>26</v>
      </c>
      <c r="L7168">
        <v>11.52</v>
      </c>
    </row>
    <row r="7169" spans="1:12" x14ac:dyDescent="0.3">
      <c r="A7169" t="s">
        <v>7482</v>
      </c>
      <c r="B7169">
        <v>22</v>
      </c>
      <c r="C7169">
        <v>7</v>
      </c>
      <c r="D7169">
        <v>2015</v>
      </c>
      <c r="E7169" t="s">
        <v>4837</v>
      </c>
      <c r="F7169" t="s">
        <v>12</v>
      </c>
      <c r="G7169" t="s">
        <v>1643</v>
      </c>
      <c r="H7169" t="s">
        <v>14</v>
      </c>
      <c r="I7169" t="s">
        <v>24</v>
      </c>
      <c r="J7169" t="s">
        <v>3621</v>
      </c>
      <c r="K7169" t="s">
        <v>17</v>
      </c>
      <c r="L7169">
        <v>717.72</v>
      </c>
    </row>
    <row r="7170" spans="1:12" x14ac:dyDescent="0.3">
      <c r="A7170" t="s">
        <v>7482</v>
      </c>
      <c r="B7170">
        <v>22</v>
      </c>
      <c r="C7170">
        <v>7</v>
      </c>
      <c r="D7170">
        <v>2015</v>
      </c>
      <c r="E7170" t="s">
        <v>4837</v>
      </c>
      <c r="F7170" t="s">
        <v>12</v>
      </c>
      <c r="G7170" t="s">
        <v>1643</v>
      </c>
      <c r="H7170" t="s">
        <v>14</v>
      </c>
      <c r="I7170" t="s">
        <v>24</v>
      </c>
      <c r="J7170" t="s">
        <v>1117</v>
      </c>
      <c r="K7170" t="s">
        <v>26</v>
      </c>
      <c r="L7170">
        <v>236.5</v>
      </c>
    </row>
    <row r="7171" spans="1:12" x14ac:dyDescent="0.3">
      <c r="A7171" t="s">
        <v>7482</v>
      </c>
      <c r="B7171">
        <v>22</v>
      </c>
      <c r="C7171">
        <v>7</v>
      </c>
      <c r="D7171">
        <v>2015</v>
      </c>
      <c r="E7171" t="s">
        <v>4837</v>
      </c>
      <c r="F7171" t="s">
        <v>12</v>
      </c>
      <c r="G7171" t="s">
        <v>1643</v>
      </c>
      <c r="H7171" t="s">
        <v>14</v>
      </c>
      <c r="I7171" t="s">
        <v>24</v>
      </c>
      <c r="J7171" t="s">
        <v>3576</v>
      </c>
      <c r="K7171" t="s">
        <v>17</v>
      </c>
      <c r="L7171">
        <v>170.352</v>
      </c>
    </row>
    <row r="7172" spans="1:12" x14ac:dyDescent="0.3">
      <c r="A7172" t="s">
        <v>7483</v>
      </c>
      <c r="B7172">
        <v>8</v>
      </c>
      <c r="C7172">
        <v>10</v>
      </c>
      <c r="D7172">
        <v>2018</v>
      </c>
      <c r="E7172" t="s">
        <v>2045</v>
      </c>
      <c r="F7172" t="s">
        <v>30</v>
      </c>
      <c r="G7172" t="s">
        <v>1872</v>
      </c>
      <c r="H7172" t="s">
        <v>14</v>
      </c>
      <c r="I7172" t="s">
        <v>90</v>
      </c>
      <c r="J7172" t="s">
        <v>1119</v>
      </c>
      <c r="K7172" t="s">
        <v>17</v>
      </c>
      <c r="L7172">
        <v>145.76400000000001</v>
      </c>
    </row>
    <row r="7173" spans="1:12" x14ac:dyDescent="0.3">
      <c r="A7173" t="s">
        <v>7484</v>
      </c>
      <c r="B7173">
        <v>25</v>
      </c>
      <c r="C7173">
        <v>4</v>
      </c>
      <c r="D7173">
        <v>2018</v>
      </c>
      <c r="E7173" t="s">
        <v>2444</v>
      </c>
      <c r="F7173" t="s">
        <v>12</v>
      </c>
      <c r="G7173" t="s">
        <v>4154</v>
      </c>
      <c r="H7173" t="s">
        <v>14</v>
      </c>
      <c r="I7173" t="s">
        <v>24</v>
      </c>
      <c r="J7173" t="s">
        <v>1020</v>
      </c>
      <c r="K7173" t="s">
        <v>41</v>
      </c>
      <c r="L7173">
        <v>107.97</v>
      </c>
    </row>
    <row r="7174" spans="1:12" x14ac:dyDescent="0.3">
      <c r="A7174" t="s">
        <v>7485</v>
      </c>
      <c r="B7174">
        <v>26</v>
      </c>
      <c r="C7174">
        <v>3</v>
      </c>
      <c r="D7174">
        <v>2018</v>
      </c>
      <c r="E7174" t="s">
        <v>5086</v>
      </c>
      <c r="F7174" t="s">
        <v>30</v>
      </c>
      <c r="G7174" t="s">
        <v>587</v>
      </c>
      <c r="H7174" t="s">
        <v>23</v>
      </c>
      <c r="I7174" t="s">
        <v>61</v>
      </c>
      <c r="J7174" t="s">
        <v>1020</v>
      </c>
      <c r="K7174" t="s">
        <v>41</v>
      </c>
      <c r="L7174">
        <v>143.96</v>
      </c>
    </row>
    <row r="7175" spans="1:12" x14ac:dyDescent="0.3">
      <c r="A7175" t="s">
        <v>7485</v>
      </c>
      <c r="B7175">
        <v>26</v>
      </c>
      <c r="C7175">
        <v>3</v>
      </c>
      <c r="D7175">
        <v>2018</v>
      </c>
      <c r="E7175" t="s">
        <v>5086</v>
      </c>
      <c r="F7175" t="s">
        <v>30</v>
      </c>
      <c r="G7175" t="s">
        <v>587</v>
      </c>
      <c r="H7175" t="s">
        <v>23</v>
      </c>
      <c r="I7175" t="s">
        <v>61</v>
      </c>
      <c r="J7175" t="s">
        <v>996</v>
      </c>
      <c r="K7175" t="s">
        <v>41</v>
      </c>
      <c r="L7175">
        <v>2399.96</v>
      </c>
    </row>
    <row r="7176" spans="1:12" x14ac:dyDescent="0.3">
      <c r="A7176" t="s">
        <v>7485</v>
      </c>
      <c r="B7176">
        <v>26</v>
      </c>
      <c r="C7176">
        <v>3</v>
      </c>
      <c r="D7176">
        <v>2018</v>
      </c>
      <c r="E7176" t="s">
        <v>5086</v>
      </c>
      <c r="F7176" t="s">
        <v>30</v>
      </c>
      <c r="G7176" t="s">
        <v>587</v>
      </c>
      <c r="H7176" t="s">
        <v>23</v>
      </c>
      <c r="I7176" t="s">
        <v>61</v>
      </c>
      <c r="J7176" t="s">
        <v>4142</v>
      </c>
      <c r="K7176" t="s">
        <v>26</v>
      </c>
      <c r="L7176">
        <v>74.352000000000004</v>
      </c>
    </row>
    <row r="7177" spans="1:12" x14ac:dyDescent="0.3">
      <c r="A7177" t="s">
        <v>7485</v>
      </c>
      <c r="B7177">
        <v>26</v>
      </c>
      <c r="C7177">
        <v>3</v>
      </c>
      <c r="D7177">
        <v>2018</v>
      </c>
      <c r="E7177" t="s">
        <v>5086</v>
      </c>
      <c r="F7177" t="s">
        <v>30</v>
      </c>
      <c r="G7177" t="s">
        <v>587</v>
      </c>
      <c r="H7177" t="s">
        <v>23</v>
      </c>
      <c r="I7177" t="s">
        <v>61</v>
      </c>
      <c r="J7177" t="s">
        <v>4105</v>
      </c>
      <c r="K7177" t="s">
        <v>26</v>
      </c>
      <c r="L7177">
        <v>87.168000000000006</v>
      </c>
    </row>
    <row r="7178" spans="1:12" x14ac:dyDescent="0.3">
      <c r="A7178" t="s">
        <v>7485</v>
      </c>
      <c r="B7178">
        <v>26</v>
      </c>
      <c r="C7178">
        <v>3</v>
      </c>
      <c r="D7178">
        <v>2018</v>
      </c>
      <c r="E7178" t="s">
        <v>5086</v>
      </c>
      <c r="F7178" t="s">
        <v>30</v>
      </c>
      <c r="G7178" t="s">
        <v>587</v>
      </c>
      <c r="H7178" t="s">
        <v>23</v>
      </c>
      <c r="I7178" t="s">
        <v>61</v>
      </c>
      <c r="J7178" t="s">
        <v>3097</v>
      </c>
      <c r="K7178" t="s">
        <v>26</v>
      </c>
      <c r="L7178">
        <v>32.231999999999999</v>
      </c>
    </row>
    <row r="7179" spans="1:12" x14ac:dyDescent="0.3">
      <c r="A7179" t="s">
        <v>7486</v>
      </c>
      <c r="B7179">
        <v>4</v>
      </c>
      <c r="C7179">
        <v>5</v>
      </c>
      <c r="D7179">
        <v>2018</v>
      </c>
      <c r="E7179" t="s">
        <v>6987</v>
      </c>
      <c r="F7179" t="s">
        <v>30</v>
      </c>
      <c r="G7179" t="s">
        <v>3191</v>
      </c>
      <c r="H7179" t="s">
        <v>23</v>
      </c>
      <c r="I7179" t="s">
        <v>90</v>
      </c>
      <c r="J7179" t="s">
        <v>7422</v>
      </c>
      <c r="K7179" t="s">
        <v>26</v>
      </c>
      <c r="L7179">
        <v>2.202</v>
      </c>
    </row>
    <row r="7180" spans="1:12" x14ac:dyDescent="0.3">
      <c r="A7180" t="s">
        <v>7486</v>
      </c>
      <c r="B7180">
        <v>4</v>
      </c>
      <c r="C7180">
        <v>5</v>
      </c>
      <c r="D7180">
        <v>2018</v>
      </c>
      <c r="E7180" t="s">
        <v>6987</v>
      </c>
      <c r="F7180" t="s">
        <v>30</v>
      </c>
      <c r="G7180" t="s">
        <v>3191</v>
      </c>
      <c r="H7180" t="s">
        <v>23</v>
      </c>
      <c r="I7180" t="s">
        <v>90</v>
      </c>
      <c r="J7180" t="s">
        <v>2543</v>
      </c>
      <c r="K7180" t="s">
        <v>26</v>
      </c>
      <c r="L7180">
        <v>9.3960000000000008</v>
      </c>
    </row>
    <row r="7181" spans="1:12" x14ac:dyDescent="0.3">
      <c r="A7181" t="s">
        <v>7487</v>
      </c>
      <c r="B7181">
        <v>14</v>
      </c>
      <c r="C7181">
        <v>11</v>
      </c>
      <c r="D7181">
        <v>2017</v>
      </c>
      <c r="E7181" t="s">
        <v>4281</v>
      </c>
      <c r="F7181" t="s">
        <v>30</v>
      </c>
      <c r="G7181" t="s">
        <v>349</v>
      </c>
      <c r="H7181" t="s">
        <v>14</v>
      </c>
      <c r="I7181" t="s">
        <v>90</v>
      </c>
      <c r="J7181" t="s">
        <v>4938</v>
      </c>
      <c r="K7181" t="s">
        <v>41</v>
      </c>
      <c r="L7181">
        <v>89.97</v>
      </c>
    </row>
    <row r="7182" spans="1:12" x14ac:dyDescent="0.3">
      <c r="A7182" t="s">
        <v>7488</v>
      </c>
      <c r="B7182">
        <v>6</v>
      </c>
      <c r="C7182">
        <v>1</v>
      </c>
      <c r="D7182">
        <v>2015</v>
      </c>
      <c r="E7182" t="s">
        <v>7489</v>
      </c>
      <c r="F7182" t="s">
        <v>119</v>
      </c>
      <c r="G7182" t="s">
        <v>5120</v>
      </c>
      <c r="H7182" t="s">
        <v>23</v>
      </c>
      <c r="I7182" t="s">
        <v>15</v>
      </c>
      <c r="J7182" t="s">
        <v>908</v>
      </c>
      <c r="K7182" t="s">
        <v>26</v>
      </c>
      <c r="L7182">
        <v>12.78</v>
      </c>
    </row>
    <row r="7183" spans="1:12" x14ac:dyDescent="0.3">
      <c r="A7183" t="s">
        <v>7490</v>
      </c>
      <c r="B7183">
        <v>27</v>
      </c>
      <c r="C7183">
        <v>12</v>
      </c>
      <c r="D7183">
        <v>2017</v>
      </c>
      <c r="E7183" t="s">
        <v>2924</v>
      </c>
      <c r="F7183" t="s">
        <v>12</v>
      </c>
      <c r="G7183" t="s">
        <v>4006</v>
      </c>
      <c r="H7183" t="s">
        <v>14</v>
      </c>
      <c r="I7183" t="s">
        <v>90</v>
      </c>
      <c r="J7183" t="s">
        <v>3242</v>
      </c>
      <c r="K7183" t="s">
        <v>41</v>
      </c>
      <c r="L7183">
        <v>40</v>
      </c>
    </row>
    <row r="7184" spans="1:12" x14ac:dyDescent="0.3">
      <c r="A7184" t="s">
        <v>7491</v>
      </c>
      <c r="B7184">
        <v>30</v>
      </c>
      <c r="C7184">
        <v>4</v>
      </c>
      <c r="D7184">
        <v>2018</v>
      </c>
      <c r="E7184" t="s">
        <v>2821</v>
      </c>
      <c r="F7184" t="s">
        <v>30</v>
      </c>
      <c r="G7184" t="s">
        <v>768</v>
      </c>
      <c r="H7184" t="s">
        <v>60</v>
      </c>
      <c r="I7184" t="s">
        <v>24</v>
      </c>
      <c r="J7184" t="s">
        <v>2039</v>
      </c>
      <c r="K7184" t="s">
        <v>26</v>
      </c>
      <c r="L7184">
        <v>23.24</v>
      </c>
    </row>
    <row r="7185" spans="1:12" x14ac:dyDescent="0.3">
      <c r="A7185" t="s">
        <v>7492</v>
      </c>
      <c r="B7185">
        <v>21</v>
      </c>
      <c r="C7185">
        <v>4</v>
      </c>
      <c r="D7185">
        <v>2018</v>
      </c>
      <c r="E7185" t="s">
        <v>4370</v>
      </c>
      <c r="F7185" t="s">
        <v>119</v>
      </c>
      <c r="G7185" t="s">
        <v>327</v>
      </c>
      <c r="H7185" t="s">
        <v>14</v>
      </c>
      <c r="I7185" t="s">
        <v>90</v>
      </c>
      <c r="J7185" t="s">
        <v>129</v>
      </c>
      <c r="K7185" t="s">
        <v>17</v>
      </c>
      <c r="L7185">
        <v>908.82</v>
      </c>
    </row>
    <row r="7186" spans="1:12" x14ac:dyDescent="0.3">
      <c r="A7186" t="s">
        <v>7493</v>
      </c>
      <c r="B7186">
        <v>17</v>
      </c>
      <c r="C7186">
        <v>8</v>
      </c>
      <c r="D7186">
        <v>2018</v>
      </c>
      <c r="E7186" t="s">
        <v>6461</v>
      </c>
      <c r="F7186" t="s">
        <v>30</v>
      </c>
      <c r="G7186" t="s">
        <v>3386</v>
      </c>
      <c r="H7186" t="s">
        <v>60</v>
      </c>
      <c r="I7186" t="s">
        <v>61</v>
      </c>
      <c r="J7186" t="s">
        <v>5281</v>
      </c>
      <c r="K7186" t="s">
        <v>26</v>
      </c>
      <c r="L7186">
        <v>5.5519999999999996</v>
      </c>
    </row>
    <row r="7187" spans="1:12" x14ac:dyDescent="0.3">
      <c r="A7187" t="s">
        <v>7493</v>
      </c>
      <c r="B7187">
        <v>17</v>
      </c>
      <c r="C7187">
        <v>8</v>
      </c>
      <c r="D7187">
        <v>2018</v>
      </c>
      <c r="E7187" t="s">
        <v>6461</v>
      </c>
      <c r="F7187" t="s">
        <v>30</v>
      </c>
      <c r="G7187" t="s">
        <v>3386</v>
      </c>
      <c r="H7187" t="s">
        <v>60</v>
      </c>
      <c r="I7187" t="s">
        <v>61</v>
      </c>
      <c r="J7187" t="s">
        <v>4473</v>
      </c>
      <c r="K7187" t="s">
        <v>26</v>
      </c>
      <c r="L7187">
        <v>8.016</v>
      </c>
    </row>
    <row r="7188" spans="1:12" x14ac:dyDescent="0.3">
      <c r="A7188" t="s">
        <v>7493</v>
      </c>
      <c r="B7188">
        <v>17</v>
      </c>
      <c r="C7188">
        <v>8</v>
      </c>
      <c r="D7188">
        <v>2018</v>
      </c>
      <c r="E7188" t="s">
        <v>6461</v>
      </c>
      <c r="F7188" t="s">
        <v>30</v>
      </c>
      <c r="G7188" t="s">
        <v>3386</v>
      </c>
      <c r="H7188" t="s">
        <v>60</v>
      </c>
      <c r="I7188" t="s">
        <v>61</v>
      </c>
      <c r="J7188" t="s">
        <v>4400</v>
      </c>
      <c r="K7188" t="s">
        <v>17</v>
      </c>
      <c r="L7188">
        <v>74.591999999999999</v>
      </c>
    </row>
    <row r="7189" spans="1:12" x14ac:dyDescent="0.3">
      <c r="A7189" t="s">
        <v>7493</v>
      </c>
      <c r="B7189">
        <v>17</v>
      </c>
      <c r="C7189">
        <v>8</v>
      </c>
      <c r="D7189">
        <v>2018</v>
      </c>
      <c r="E7189" t="s">
        <v>6461</v>
      </c>
      <c r="F7189" t="s">
        <v>30</v>
      </c>
      <c r="G7189" t="s">
        <v>3386</v>
      </c>
      <c r="H7189" t="s">
        <v>60</v>
      </c>
      <c r="I7189" t="s">
        <v>61</v>
      </c>
      <c r="J7189" t="s">
        <v>4815</v>
      </c>
      <c r="K7189" t="s">
        <v>17</v>
      </c>
      <c r="L7189">
        <v>16.783999999999999</v>
      </c>
    </row>
    <row r="7190" spans="1:12" x14ac:dyDescent="0.3">
      <c r="A7190" t="s">
        <v>7493</v>
      </c>
      <c r="B7190">
        <v>17</v>
      </c>
      <c r="C7190">
        <v>8</v>
      </c>
      <c r="D7190">
        <v>2018</v>
      </c>
      <c r="E7190" t="s">
        <v>6461</v>
      </c>
      <c r="F7190" t="s">
        <v>30</v>
      </c>
      <c r="G7190" t="s">
        <v>3386</v>
      </c>
      <c r="H7190" t="s">
        <v>60</v>
      </c>
      <c r="I7190" t="s">
        <v>61</v>
      </c>
      <c r="J7190" t="s">
        <v>1520</v>
      </c>
      <c r="K7190" t="s">
        <v>26</v>
      </c>
      <c r="L7190">
        <v>38.863999999999997</v>
      </c>
    </row>
    <row r="7191" spans="1:12" x14ac:dyDescent="0.3">
      <c r="A7191" t="s">
        <v>7494</v>
      </c>
      <c r="B7191">
        <v>12</v>
      </c>
      <c r="C7191">
        <v>11</v>
      </c>
      <c r="D7191">
        <v>2017</v>
      </c>
      <c r="E7191" t="s">
        <v>2483</v>
      </c>
      <c r="F7191" t="s">
        <v>119</v>
      </c>
      <c r="G7191" t="s">
        <v>666</v>
      </c>
      <c r="H7191" t="s">
        <v>60</v>
      </c>
      <c r="I7191" t="s">
        <v>24</v>
      </c>
      <c r="J7191" t="s">
        <v>4880</v>
      </c>
      <c r="K7191" t="s">
        <v>41</v>
      </c>
      <c r="L7191">
        <v>203.976</v>
      </c>
    </row>
    <row r="7192" spans="1:12" x14ac:dyDescent="0.3">
      <c r="A7192" t="s">
        <v>7494</v>
      </c>
      <c r="B7192">
        <v>12</v>
      </c>
      <c r="C7192">
        <v>11</v>
      </c>
      <c r="D7192">
        <v>2017</v>
      </c>
      <c r="E7192" t="s">
        <v>2483</v>
      </c>
      <c r="F7192" t="s">
        <v>119</v>
      </c>
      <c r="G7192" t="s">
        <v>666</v>
      </c>
      <c r="H7192" t="s">
        <v>60</v>
      </c>
      <c r="I7192" t="s">
        <v>24</v>
      </c>
      <c r="J7192" t="s">
        <v>5837</v>
      </c>
      <c r="K7192" t="s">
        <v>17</v>
      </c>
      <c r="L7192">
        <v>674.35199999999998</v>
      </c>
    </row>
    <row r="7193" spans="1:12" x14ac:dyDescent="0.3">
      <c r="A7193" t="s">
        <v>7495</v>
      </c>
      <c r="B7193">
        <v>1</v>
      </c>
      <c r="C7193">
        <v>10</v>
      </c>
      <c r="D7193">
        <v>2017</v>
      </c>
      <c r="E7193" t="s">
        <v>2061</v>
      </c>
      <c r="F7193" t="s">
        <v>12</v>
      </c>
      <c r="G7193" t="s">
        <v>3347</v>
      </c>
      <c r="H7193" t="s">
        <v>14</v>
      </c>
      <c r="I7193" t="s">
        <v>15</v>
      </c>
      <c r="J7193" t="s">
        <v>869</v>
      </c>
      <c r="K7193" t="s">
        <v>26</v>
      </c>
      <c r="L7193">
        <v>5.3879999999999999</v>
      </c>
    </row>
    <row r="7194" spans="1:12" x14ac:dyDescent="0.3">
      <c r="A7194" t="s">
        <v>7495</v>
      </c>
      <c r="B7194">
        <v>1</v>
      </c>
      <c r="C7194">
        <v>10</v>
      </c>
      <c r="D7194">
        <v>2017</v>
      </c>
      <c r="E7194" t="s">
        <v>2061</v>
      </c>
      <c r="F7194" t="s">
        <v>12</v>
      </c>
      <c r="G7194" t="s">
        <v>3347</v>
      </c>
      <c r="H7194" t="s">
        <v>14</v>
      </c>
      <c r="I7194" t="s">
        <v>15</v>
      </c>
      <c r="J7194" t="s">
        <v>3544</v>
      </c>
      <c r="K7194" t="s">
        <v>26</v>
      </c>
      <c r="L7194">
        <v>30.975999999999999</v>
      </c>
    </row>
    <row r="7195" spans="1:12" x14ac:dyDescent="0.3">
      <c r="A7195" t="s">
        <v>7496</v>
      </c>
      <c r="B7195">
        <v>12</v>
      </c>
      <c r="C7195">
        <v>2</v>
      </c>
      <c r="D7195">
        <v>2017</v>
      </c>
      <c r="E7195" t="s">
        <v>7497</v>
      </c>
      <c r="F7195" t="s">
        <v>119</v>
      </c>
      <c r="G7195" t="s">
        <v>2281</v>
      </c>
      <c r="H7195" t="s">
        <v>14</v>
      </c>
      <c r="I7195" t="s">
        <v>15</v>
      </c>
      <c r="J7195" t="s">
        <v>2649</v>
      </c>
      <c r="K7195" t="s">
        <v>26</v>
      </c>
      <c r="L7195">
        <v>1350.12</v>
      </c>
    </row>
    <row r="7196" spans="1:12" x14ac:dyDescent="0.3">
      <c r="A7196" t="s">
        <v>7496</v>
      </c>
      <c r="B7196">
        <v>12</v>
      </c>
      <c r="C7196">
        <v>2</v>
      </c>
      <c r="D7196">
        <v>2017</v>
      </c>
      <c r="E7196" t="s">
        <v>7497</v>
      </c>
      <c r="F7196" t="s">
        <v>119</v>
      </c>
      <c r="G7196" t="s">
        <v>2281</v>
      </c>
      <c r="H7196" t="s">
        <v>14</v>
      </c>
      <c r="I7196" t="s">
        <v>15</v>
      </c>
      <c r="J7196" t="s">
        <v>383</v>
      </c>
      <c r="K7196" t="s">
        <v>26</v>
      </c>
      <c r="L7196">
        <v>15.92</v>
      </c>
    </row>
    <row r="7197" spans="1:12" x14ac:dyDescent="0.3">
      <c r="A7197" t="s">
        <v>7498</v>
      </c>
      <c r="B7197">
        <v>13</v>
      </c>
      <c r="C7197">
        <v>11</v>
      </c>
      <c r="D7197">
        <v>2017</v>
      </c>
      <c r="E7197" t="s">
        <v>2260</v>
      </c>
      <c r="F7197" t="s">
        <v>30</v>
      </c>
      <c r="G7197" t="s">
        <v>1106</v>
      </c>
      <c r="H7197" t="s">
        <v>60</v>
      </c>
      <c r="I7197" t="s">
        <v>24</v>
      </c>
      <c r="J7197" t="s">
        <v>107</v>
      </c>
      <c r="K7197" t="s">
        <v>17</v>
      </c>
      <c r="L7197">
        <v>19.54</v>
      </c>
    </row>
    <row r="7198" spans="1:12" x14ac:dyDescent="0.3">
      <c r="A7198" t="s">
        <v>7499</v>
      </c>
      <c r="B7198">
        <v>26</v>
      </c>
      <c r="C7198">
        <v>4</v>
      </c>
      <c r="D7198">
        <v>2015</v>
      </c>
      <c r="E7198" t="s">
        <v>5802</v>
      </c>
      <c r="F7198" t="s">
        <v>30</v>
      </c>
      <c r="G7198" t="s">
        <v>6479</v>
      </c>
      <c r="H7198" t="s">
        <v>60</v>
      </c>
      <c r="I7198" t="s">
        <v>24</v>
      </c>
      <c r="J7198" t="s">
        <v>3167</v>
      </c>
      <c r="K7198" t="s">
        <v>26</v>
      </c>
      <c r="L7198">
        <v>21.4</v>
      </c>
    </row>
    <row r="7199" spans="1:12" x14ac:dyDescent="0.3">
      <c r="A7199" t="s">
        <v>7499</v>
      </c>
      <c r="B7199">
        <v>26</v>
      </c>
      <c r="C7199">
        <v>4</v>
      </c>
      <c r="D7199">
        <v>2015</v>
      </c>
      <c r="E7199" t="s">
        <v>5802</v>
      </c>
      <c r="F7199" t="s">
        <v>30</v>
      </c>
      <c r="G7199" t="s">
        <v>6479</v>
      </c>
      <c r="H7199" t="s">
        <v>60</v>
      </c>
      <c r="I7199" t="s">
        <v>24</v>
      </c>
      <c r="J7199" t="s">
        <v>6391</v>
      </c>
      <c r="K7199" t="s">
        <v>26</v>
      </c>
      <c r="L7199">
        <v>12.6</v>
      </c>
    </row>
    <row r="7200" spans="1:12" x14ac:dyDescent="0.3">
      <c r="A7200" t="s">
        <v>7500</v>
      </c>
      <c r="B7200">
        <v>11</v>
      </c>
      <c r="C7200">
        <v>8</v>
      </c>
      <c r="D7200">
        <v>2016</v>
      </c>
      <c r="E7200" t="s">
        <v>4404</v>
      </c>
      <c r="F7200" t="s">
        <v>30</v>
      </c>
      <c r="G7200" t="s">
        <v>1106</v>
      </c>
      <c r="H7200" t="s">
        <v>60</v>
      </c>
      <c r="I7200" t="s">
        <v>90</v>
      </c>
      <c r="J7200" t="s">
        <v>738</v>
      </c>
      <c r="K7200" t="s">
        <v>26</v>
      </c>
      <c r="L7200">
        <v>11.96</v>
      </c>
    </row>
    <row r="7201" spans="1:12" x14ac:dyDescent="0.3">
      <c r="A7201" t="s">
        <v>7500</v>
      </c>
      <c r="B7201">
        <v>11</v>
      </c>
      <c r="C7201">
        <v>8</v>
      </c>
      <c r="D7201">
        <v>2016</v>
      </c>
      <c r="E7201" t="s">
        <v>4404</v>
      </c>
      <c r="F7201" t="s">
        <v>30</v>
      </c>
      <c r="G7201" t="s">
        <v>1106</v>
      </c>
      <c r="H7201" t="s">
        <v>60</v>
      </c>
      <c r="I7201" t="s">
        <v>90</v>
      </c>
      <c r="J7201" t="s">
        <v>860</v>
      </c>
      <c r="K7201" t="s">
        <v>41</v>
      </c>
      <c r="L7201">
        <v>138</v>
      </c>
    </row>
    <row r="7202" spans="1:12" x14ac:dyDescent="0.3">
      <c r="A7202" t="s">
        <v>7501</v>
      </c>
      <c r="B7202">
        <v>27</v>
      </c>
      <c r="C7202">
        <v>11</v>
      </c>
      <c r="D7202">
        <v>2017</v>
      </c>
      <c r="E7202" t="s">
        <v>1726</v>
      </c>
      <c r="F7202" t="s">
        <v>30</v>
      </c>
      <c r="G7202" t="s">
        <v>3324</v>
      </c>
      <c r="H7202" t="s">
        <v>14</v>
      </c>
      <c r="I7202" t="s">
        <v>15</v>
      </c>
      <c r="J7202" t="s">
        <v>4000</v>
      </c>
      <c r="K7202" t="s">
        <v>41</v>
      </c>
      <c r="L7202">
        <v>116.76</v>
      </c>
    </row>
    <row r="7203" spans="1:12" x14ac:dyDescent="0.3">
      <c r="A7203" t="s">
        <v>7501</v>
      </c>
      <c r="B7203">
        <v>27</v>
      </c>
      <c r="C7203">
        <v>11</v>
      </c>
      <c r="D7203">
        <v>2017</v>
      </c>
      <c r="E7203" t="s">
        <v>1726</v>
      </c>
      <c r="F7203" t="s">
        <v>30</v>
      </c>
      <c r="G7203" t="s">
        <v>3324</v>
      </c>
      <c r="H7203" t="s">
        <v>14</v>
      </c>
      <c r="I7203" t="s">
        <v>15</v>
      </c>
      <c r="J7203" t="s">
        <v>2889</v>
      </c>
      <c r="K7203" t="s">
        <v>17</v>
      </c>
      <c r="L7203">
        <v>331.02300000000002</v>
      </c>
    </row>
    <row r="7204" spans="1:12" x14ac:dyDescent="0.3">
      <c r="A7204" t="s">
        <v>7502</v>
      </c>
      <c r="B7204">
        <v>28</v>
      </c>
      <c r="C7204">
        <v>10</v>
      </c>
      <c r="D7204">
        <v>2017</v>
      </c>
      <c r="E7204" t="s">
        <v>614</v>
      </c>
      <c r="F7204" t="s">
        <v>930</v>
      </c>
      <c r="G7204" t="s">
        <v>915</v>
      </c>
      <c r="H7204" t="s">
        <v>23</v>
      </c>
      <c r="I7204" t="s">
        <v>90</v>
      </c>
      <c r="J7204" t="s">
        <v>7503</v>
      </c>
      <c r="K7204" t="s">
        <v>17</v>
      </c>
      <c r="L7204">
        <v>756.8</v>
      </c>
    </row>
    <row r="7205" spans="1:12" x14ac:dyDescent="0.3">
      <c r="A7205" t="s">
        <v>7504</v>
      </c>
      <c r="B7205">
        <v>29</v>
      </c>
      <c r="C7205">
        <v>12</v>
      </c>
      <c r="D7205">
        <v>2015</v>
      </c>
      <c r="E7205" t="s">
        <v>606</v>
      </c>
      <c r="F7205" t="s">
        <v>30</v>
      </c>
      <c r="G7205" t="s">
        <v>2851</v>
      </c>
      <c r="H7205" t="s">
        <v>60</v>
      </c>
      <c r="I7205" t="s">
        <v>61</v>
      </c>
      <c r="J7205" t="s">
        <v>5924</v>
      </c>
      <c r="K7205" t="s">
        <v>17</v>
      </c>
      <c r="L7205">
        <v>8.7360000000000007</v>
      </c>
    </row>
    <row r="7206" spans="1:12" x14ac:dyDescent="0.3">
      <c r="A7206" t="s">
        <v>7505</v>
      </c>
      <c r="B7206">
        <v>10</v>
      </c>
      <c r="C7206">
        <v>9</v>
      </c>
      <c r="D7206">
        <v>2016</v>
      </c>
      <c r="E7206" t="s">
        <v>102</v>
      </c>
      <c r="F7206" t="s">
        <v>30</v>
      </c>
      <c r="G7206" t="s">
        <v>3130</v>
      </c>
      <c r="H7206" t="s">
        <v>14</v>
      </c>
      <c r="I7206" t="s">
        <v>90</v>
      </c>
      <c r="J7206" t="s">
        <v>3981</v>
      </c>
      <c r="K7206" t="s">
        <v>26</v>
      </c>
      <c r="L7206">
        <v>6.08</v>
      </c>
    </row>
    <row r="7207" spans="1:12" x14ac:dyDescent="0.3">
      <c r="A7207" t="s">
        <v>7506</v>
      </c>
      <c r="B7207">
        <v>2</v>
      </c>
      <c r="C7207">
        <v>10</v>
      </c>
      <c r="D7207">
        <v>2018</v>
      </c>
      <c r="E7207" t="s">
        <v>1757</v>
      </c>
      <c r="F7207" t="s">
        <v>30</v>
      </c>
      <c r="G7207" t="s">
        <v>2793</v>
      </c>
      <c r="H7207" t="s">
        <v>14</v>
      </c>
      <c r="I7207" t="s">
        <v>24</v>
      </c>
      <c r="J7207" t="s">
        <v>2035</v>
      </c>
      <c r="K7207" t="s">
        <v>17</v>
      </c>
      <c r="L7207">
        <v>17.46</v>
      </c>
    </row>
    <row r="7208" spans="1:12" x14ac:dyDescent="0.3">
      <c r="A7208" t="s">
        <v>7506</v>
      </c>
      <c r="B7208">
        <v>2</v>
      </c>
      <c r="C7208">
        <v>10</v>
      </c>
      <c r="D7208">
        <v>2018</v>
      </c>
      <c r="E7208" t="s">
        <v>1757</v>
      </c>
      <c r="F7208" t="s">
        <v>30</v>
      </c>
      <c r="G7208" t="s">
        <v>2793</v>
      </c>
      <c r="H7208" t="s">
        <v>14</v>
      </c>
      <c r="I7208" t="s">
        <v>24</v>
      </c>
      <c r="J7208" t="s">
        <v>7207</v>
      </c>
      <c r="K7208" t="s">
        <v>41</v>
      </c>
      <c r="L7208">
        <v>369.16</v>
      </c>
    </row>
    <row r="7209" spans="1:12" x14ac:dyDescent="0.3">
      <c r="A7209" t="s">
        <v>7507</v>
      </c>
      <c r="B7209">
        <v>11</v>
      </c>
      <c r="C7209">
        <v>9</v>
      </c>
      <c r="D7209">
        <v>2017</v>
      </c>
      <c r="E7209" t="s">
        <v>1487</v>
      </c>
      <c r="F7209" t="s">
        <v>119</v>
      </c>
      <c r="G7209" t="s">
        <v>134</v>
      </c>
      <c r="H7209" t="s">
        <v>23</v>
      </c>
      <c r="I7209" t="s">
        <v>24</v>
      </c>
      <c r="J7209" t="s">
        <v>2503</v>
      </c>
      <c r="K7209" t="s">
        <v>26</v>
      </c>
      <c r="L7209">
        <v>2.9119999999999999</v>
      </c>
    </row>
    <row r="7210" spans="1:12" x14ac:dyDescent="0.3">
      <c r="A7210" t="s">
        <v>7507</v>
      </c>
      <c r="B7210">
        <v>11</v>
      </c>
      <c r="C7210">
        <v>9</v>
      </c>
      <c r="D7210">
        <v>2017</v>
      </c>
      <c r="E7210" t="s">
        <v>1487</v>
      </c>
      <c r="F7210" t="s">
        <v>119</v>
      </c>
      <c r="G7210" t="s">
        <v>134</v>
      </c>
      <c r="H7210" t="s">
        <v>23</v>
      </c>
      <c r="I7210" t="s">
        <v>24</v>
      </c>
      <c r="J7210" t="s">
        <v>7405</v>
      </c>
      <c r="K7210" t="s">
        <v>26</v>
      </c>
      <c r="L7210">
        <v>20.736000000000001</v>
      </c>
    </row>
    <row r="7211" spans="1:12" x14ac:dyDescent="0.3">
      <c r="A7211" t="s">
        <v>7507</v>
      </c>
      <c r="B7211">
        <v>11</v>
      </c>
      <c r="C7211">
        <v>9</v>
      </c>
      <c r="D7211">
        <v>2017</v>
      </c>
      <c r="E7211" t="s">
        <v>1487</v>
      </c>
      <c r="F7211" t="s">
        <v>119</v>
      </c>
      <c r="G7211" t="s">
        <v>134</v>
      </c>
      <c r="H7211" t="s">
        <v>23</v>
      </c>
      <c r="I7211" t="s">
        <v>24</v>
      </c>
      <c r="J7211" t="s">
        <v>1281</v>
      </c>
      <c r="K7211" t="s">
        <v>26</v>
      </c>
      <c r="L7211">
        <v>9.5679999999999996</v>
      </c>
    </row>
    <row r="7212" spans="1:12" x14ac:dyDescent="0.3">
      <c r="A7212" t="s">
        <v>7508</v>
      </c>
      <c r="B7212">
        <v>2</v>
      </c>
      <c r="C7212">
        <v>6</v>
      </c>
      <c r="D7212">
        <v>2017</v>
      </c>
      <c r="E7212" t="s">
        <v>208</v>
      </c>
      <c r="F7212" t="s">
        <v>30</v>
      </c>
      <c r="G7212" t="s">
        <v>3650</v>
      </c>
      <c r="H7212" t="s">
        <v>23</v>
      </c>
      <c r="I7212" t="s">
        <v>24</v>
      </c>
      <c r="J7212" t="s">
        <v>5466</v>
      </c>
      <c r="K7212" t="s">
        <v>26</v>
      </c>
      <c r="L7212">
        <v>30.18</v>
      </c>
    </row>
    <row r="7213" spans="1:12" x14ac:dyDescent="0.3">
      <c r="A7213" t="s">
        <v>7508</v>
      </c>
      <c r="B7213">
        <v>2</v>
      </c>
      <c r="C7213">
        <v>6</v>
      </c>
      <c r="D7213">
        <v>2017</v>
      </c>
      <c r="E7213" t="s">
        <v>208</v>
      </c>
      <c r="F7213" t="s">
        <v>30</v>
      </c>
      <c r="G7213" t="s">
        <v>3650</v>
      </c>
      <c r="H7213" t="s">
        <v>23</v>
      </c>
      <c r="I7213" t="s">
        <v>24</v>
      </c>
      <c r="J7213" t="s">
        <v>192</v>
      </c>
      <c r="K7213" t="s">
        <v>26</v>
      </c>
      <c r="L7213">
        <v>51.648000000000003</v>
      </c>
    </row>
    <row r="7214" spans="1:12" x14ac:dyDescent="0.3">
      <c r="A7214" t="s">
        <v>7508</v>
      </c>
      <c r="B7214">
        <v>2</v>
      </c>
      <c r="C7214">
        <v>6</v>
      </c>
      <c r="D7214">
        <v>2017</v>
      </c>
      <c r="E7214" t="s">
        <v>208</v>
      </c>
      <c r="F7214" t="s">
        <v>30</v>
      </c>
      <c r="G7214" t="s">
        <v>3650</v>
      </c>
      <c r="H7214" t="s">
        <v>23</v>
      </c>
      <c r="I7214" t="s">
        <v>24</v>
      </c>
      <c r="J7214" t="s">
        <v>1737</v>
      </c>
      <c r="K7214" t="s">
        <v>26</v>
      </c>
      <c r="L7214">
        <v>11.231999999999999</v>
      </c>
    </row>
    <row r="7215" spans="1:12" x14ac:dyDescent="0.3">
      <c r="A7215" t="s">
        <v>7509</v>
      </c>
      <c r="B7215">
        <v>15</v>
      </c>
      <c r="C7215">
        <v>10</v>
      </c>
      <c r="D7215">
        <v>2018</v>
      </c>
      <c r="E7215" t="s">
        <v>113</v>
      </c>
      <c r="F7215" t="s">
        <v>30</v>
      </c>
      <c r="G7215" t="s">
        <v>3247</v>
      </c>
      <c r="H7215" t="s">
        <v>14</v>
      </c>
      <c r="I7215" t="s">
        <v>24</v>
      </c>
      <c r="J7215" t="s">
        <v>3419</v>
      </c>
      <c r="K7215" t="s">
        <v>26</v>
      </c>
      <c r="L7215">
        <v>14.73</v>
      </c>
    </row>
    <row r="7216" spans="1:12" x14ac:dyDescent="0.3">
      <c r="A7216" t="s">
        <v>7510</v>
      </c>
      <c r="B7216">
        <v>27</v>
      </c>
      <c r="C7216">
        <v>9</v>
      </c>
      <c r="D7216">
        <v>2016</v>
      </c>
      <c r="E7216" t="s">
        <v>94</v>
      </c>
      <c r="F7216" t="s">
        <v>12</v>
      </c>
      <c r="G7216" t="s">
        <v>1858</v>
      </c>
      <c r="H7216" t="s">
        <v>23</v>
      </c>
      <c r="I7216" t="s">
        <v>61</v>
      </c>
      <c r="J7216" t="s">
        <v>3708</v>
      </c>
      <c r="K7216" t="s">
        <v>26</v>
      </c>
      <c r="L7216">
        <v>16.399999999999999</v>
      </c>
    </row>
    <row r="7217" spans="1:12" x14ac:dyDescent="0.3">
      <c r="A7217" t="s">
        <v>7510</v>
      </c>
      <c r="B7217">
        <v>27</v>
      </c>
      <c r="C7217">
        <v>9</v>
      </c>
      <c r="D7217">
        <v>2016</v>
      </c>
      <c r="E7217" t="s">
        <v>94</v>
      </c>
      <c r="F7217" t="s">
        <v>12</v>
      </c>
      <c r="G7217" t="s">
        <v>1858</v>
      </c>
      <c r="H7217" t="s">
        <v>23</v>
      </c>
      <c r="I7217" t="s">
        <v>61</v>
      </c>
      <c r="J7217" t="s">
        <v>2528</v>
      </c>
      <c r="K7217" t="s">
        <v>26</v>
      </c>
      <c r="L7217">
        <v>25.92</v>
      </c>
    </row>
    <row r="7218" spans="1:12" x14ac:dyDescent="0.3">
      <c r="A7218" t="s">
        <v>7511</v>
      </c>
      <c r="B7218">
        <v>3</v>
      </c>
      <c r="C7218">
        <v>5</v>
      </c>
      <c r="D7218">
        <v>2016</v>
      </c>
      <c r="E7218" t="s">
        <v>7032</v>
      </c>
      <c r="F7218" t="s">
        <v>119</v>
      </c>
      <c r="G7218" t="s">
        <v>320</v>
      </c>
      <c r="H7218" t="s">
        <v>14</v>
      </c>
      <c r="I7218" t="s">
        <v>24</v>
      </c>
      <c r="J7218" t="s">
        <v>1276</v>
      </c>
      <c r="K7218" t="s">
        <v>26</v>
      </c>
      <c r="L7218">
        <v>8.82</v>
      </c>
    </row>
    <row r="7219" spans="1:12" x14ac:dyDescent="0.3">
      <c r="A7219" t="s">
        <v>7511</v>
      </c>
      <c r="B7219">
        <v>3</v>
      </c>
      <c r="C7219">
        <v>5</v>
      </c>
      <c r="D7219">
        <v>2016</v>
      </c>
      <c r="E7219" t="s">
        <v>7032</v>
      </c>
      <c r="F7219" t="s">
        <v>119</v>
      </c>
      <c r="G7219" t="s">
        <v>320</v>
      </c>
      <c r="H7219" t="s">
        <v>14</v>
      </c>
      <c r="I7219" t="s">
        <v>24</v>
      </c>
      <c r="J7219" t="s">
        <v>2689</v>
      </c>
      <c r="K7219" t="s">
        <v>26</v>
      </c>
      <c r="L7219">
        <v>62.496000000000002</v>
      </c>
    </row>
    <row r="7220" spans="1:12" x14ac:dyDescent="0.3">
      <c r="A7220" t="s">
        <v>7511</v>
      </c>
      <c r="B7220">
        <v>3</v>
      </c>
      <c r="C7220">
        <v>5</v>
      </c>
      <c r="D7220">
        <v>2016</v>
      </c>
      <c r="E7220" t="s">
        <v>7032</v>
      </c>
      <c r="F7220" t="s">
        <v>119</v>
      </c>
      <c r="G7220" t="s">
        <v>320</v>
      </c>
      <c r="H7220" t="s">
        <v>14</v>
      </c>
      <c r="I7220" t="s">
        <v>24</v>
      </c>
      <c r="J7220" t="s">
        <v>335</v>
      </c>
      <c r="K7220" t="s">
        <v>41</v>
      </c>
      <c r="L7220">
        <v>339.96</v>
      </c>
    </row>
    <row r="7221" spans="1:12" x14ac:dyDescent="0.3">
      <c r="A7221" t="s">
        <v>7511</v>
      </c>
      <c r="B7221">
        <v>3</v>
      </c>
      <c r="C7221">
        <v>5</v>
      </c>
      <c r="D7221">
        <v>2016</v>
      </c>
      <c r="E7221" t="s">
        <v>7032</v>
      </c>
      <c r="F7221" t="s">
        <v>119</v>
      </c>
      <c r="G7221" t="s">
        <v>320</v>
      </c>
      <c r="H7221" t="s">
        <v>14</v>
      </c>
      <c r="I7221" t="s">
        <v>24</v>
      </c>
      <c r="J7221" t="s">
        <v>1658</v>
      </c>
      <c r="K7221" t="s">
        <v>26</v>
      </c>
      <c r="L7221">
        <v>49.567999999999998</v>
      </c>
    </row>
    <row r="7222" spans="1:12" x14ac:dyDescent="0.3">
      <c r="A7222" t="s">
        <v>7512</v>
      </c>
      <c r="B7222">
        <v>9</v>
      </c>
      <c r="C7222">
        <v>1</v>
      </c>
      <c r="D7222">
        <v>2018</v>
      </c>
      <c r="E7222" t="s">
        <v>3850</v>
      </c>
      <c r="F7222" t="s">
        <v>30</v>
      </c>
      <c r="G7222" t="s">
        <v>2815</v>
      </c>
      <c r="H7222" t="s">
        <v>14</v>
      </c>
      <c r="I7222" t="s">
        <v>90</v>
      </c>
      <c r="J7222" t="s">
        <v>1622</v>
      </c>
      <c r="K7222" t="s">
        <v>26</v>
      </c>
      <c r="L7222">
        <v>274.49099999999999</v>
      </c>
    </row>
    <row r="7223" spans="1:12" x14ac:dyDescent="0.3">
      <c r="A7223" t="s">
        <v>7514</v>
      </c>
      <c r="B7223">
        <v>27</v>
      </c>
      <c r="C7223">
        <v>1</v>
      </c>
      <c r="D7223">
        <v>2018</v>
      </c>
      <c r="E7223" t="s">
        <v>2905</v>
      </c>
      <c r="F7223" t="s">
        <v>30</v>
      </c>
      <c r="G7223" t="s">
        <v>3987</v>
      </c>
      <c r="H7223" t="s">
        <v>14</v>
      </c>
      <c r="I7223" t="s">
        <v>90</v>
      </c>
      <c r="J7223" t="s">
        <v>5923</v>
      </c>
      <c r="K7223" t="s">
        <v>41</v>
      </c>
      <c r="L7223">
        <v>137.94</v>
      </c>
    </row>
    <row r="7224" spans="1:12" x14ac:dyDescent="0.3">
      <c r="A7224" t="s">
        <v>7515</v>
      </c>
      <c r="B7224">
        <v>2</v>
      </c>
      <c r="C7224">
        <v>9</v>
      </c>
      <c r="D7224">
        <v>2018</v>
      </c>
      <c r="E7224" t="s">
        <v>2130</v>
      </c>
      <c r="F7224" t="s">
        <v>30</v>
      </c>
      <c r="G7224" t="s">
        <v>3175</v>
      </c>
      <c r="H7224" t="s">
        <v>14</v>
      </c>
      <c r="I7224" t="s">
        <v>61</v>
      </c>
      <c r="J7224" t="s">
        <v>1910</v>
      </c>
      <c r="K7224" t="s">
        <v>41</v>
      </c>
      <c r="L7224">
        <v>40.68</v>
      </c>
    </row>
    <row r="7225" spans="1:12" x14ac:dyDescent="0.3">
      <c r="A7225" t="s">
        <v>7516</v>
      </c>
      <c r="B7225">
        <v>14</v>
      </c>
      <c r="C7225">
        <v>7</v>
      </c>
      <c r="D7225">
        <v>2017</v>
      </c>
      <c r="E7225" t="s">
        <v>2579</v>
      </c>
      <c r="F7225" t="s">
        <v>30</v>
      </c>
      <c r="G7225" t="s">
        <v>1129</v>
      </c>
      <c r="H7225" t="s">
        <v>14</v>
      </c>
      <c r="I7225" t="s">
        <v>24</v>
      </c>
      <c r="J7225" t="s">
        <v>135</v>
      </c>
      <c r="K7225" t="s">
        <v>41</v>
      </c>
      <c r="L7225">
        <v>110.376</v>
      </c>
    </row>
    <row r="7226" spans="1:12" x14ac:dyDescent="0.3">
      <c r="A7226" t="s">
        <v>7516</v>
      </c>
      <c r="B7226">
        <v>14</v>
      </c>
      <c r="C7226">
        <v>7</v>
      </c>
      <c r="D7226">
        <v>2017</v>
      </c>
      <c r="E7226" t="s">
        <v>2579</v>
      </c>
      <c r="F7226" t="s">
        <v>30</v>
      </c>
      <c r="G7226" t="s">
        <v>1129</v>
      </c>
      <c r="H7226" t="s">
        <v>14</v>
      </c>
      <c r="I7226" t="s">
        <v>24</v>
      </c>
      <c r="J7226" t="s">
        <v>5800</v>
      </c>
      <c r="K7226" t="s">
        <v>26</v>
      </c>
      <c r="L7226">
        <v>151.62</v>
      </c>
    </row>
    <row r="7227" spans="1:12" x14ac:dyDescent="0.3">
      <c r="A7227" t="s">
        <v>7516</v>
      </c>
      <c r="B7227">
        <v>14</v>
      </c>
      <c r="C7227">
        <v>7</v>
      </c>
      <c r="D7227">
        <v>2017</v>
      </c>
      <c r="E7227" t="s">
        <v>2579</v>
      </c>
      <c r="F7227" t="s">
        <v>30</v>
      </c>
      <c r="G7227" t="s">
        <v>1129</v>
      </c>
      <c r="H7227" t="s">
        <v>14</v>
      </c>
      <c r="I7227" t="s">
        <v>24</v>
      </c>
      <c r="J7227" t="s">
        <v>1248</v>
      </c>
      <c r="K7227" t="s">
        <v>17</v>
      </c>
      <c r="L7227">
        <v>30.8</v>
      </c>
    </row>
    <row r="7228" spans="1:12" x14ac:dyDescent="0.3">
      <c r="A7228" t="s">
        <v>7517</v>
      </c>
      <c r="B7228">
        <v>24</v>
      </c>
      <c r="C7228">
        <v>2</v>
      </c>
      <c r="D7228">
        <v>2018</v>
      </c>
      <c r="E7228" t="s">
        <v>2567</v>
      </c>
      <c r="F7228" t="s">
        <v>30</v>
      </c>
      <c r="G7228" t="s">
        <v>144</v>
      </c>
      <c r="H7228" t="s">
        <v>23</v>
      </c>
      <c r="I7228" t="s">
        <v>90</v>
      </c>
      <c r="J7228" t="s">
        <v>3093</v>
      </c>
      <c r="K7228" t="s">
        <v>26</v>
      </c>
      <c r="L7228">
        <v>123.92</v>
      </c>
    </row>
    <row r="7229" spans="1:12" x14ac:dyDescent="0.3">
      <c r="A7229" t="s">
        <v>7517</v>
      </c>
      <c r="B7229">
        <v>24</v>
      </c>
      <c r="C7229">
        <v>2</v>
      </c>
      <c r="D7229">
        <v>2018</v>
      </c>
      <c r="E7229" t="s">
        <v>2567</v>
      </c>
      <c r="F7229" t="s">
        <v>30</v>
      </c>
      <c r="G7229" t="s">
        <v>144</v>
      </c>
      <c r="H7229" t="s">
        <v>23</v>
      </c>
      <c r="I7229" t="s">
        <v>90</v>
      </c>
      <c r="J7229" t="s">
        <v>2262</v>
      </c>
      <c r="K7229" t="s">
        <v>41</v>
      </c>
      <c r="L7229">
        <v>1319.8</v>
      </c>
    </row>
    <row r="7230" spans="1:12" x14ac:dyDescent="0.3">
      <c r="A7230" t="s">
        <v>7518</v>
      </c>
      <c r="B7230">
        <v>20</v>
      </c>
      <c r="C7230">
        <v>7</v>
      </c>
      <c r="D7230">
        <v>2015</v>
      </c>
      <c r="E7230" t="s">
        <v>1206</v>
      </c>
      <c r="F7230" t="s">
        <v>119</v>
      </c>
      <c r="G7230" t="s">
        <v>5773</v>
      </c>
      <c r="H7230" t="s">
        <v>14</v>
      </c>
      <c r="I7230" t="s">
        <v>24</v>
      </c>
      <c r="J7230" t="s">
        <v>1246</v>
      </c>
      <c r="K7230" t="s">
        <v>26</v>
      </c>
      <c r="L7230">
        <v>89.712000000000003</v>
      </c>
    </row>
    <row r="7231" spans="1:12" x14ac:dyDescent="0.3">
      <c r="A7231" t="s">
        <v>7518</v>
      </c>
      <c r="B7231">
        <v>20</v>
      </c>
      <c r="C7231">
        <v>7</v>
      </c>
      <c r="D7231">
        <v>2015</v>
      </c>
      <c r="E7231" t="s">
        <v>1206</v>
      </c>
      <c r="F7231" t="s">
        <v>119</v>
      </c>
      <c r="G7231" t="s">
        <v>5773</v>
      </c>
      <c r="H7231" t="s">
        <v>14</v>
      </c>
      <c r="I7231" t="s">
        <v>24</v>
      </c>
      <c r="J7231" t="s">
        <v>676</v>
      </c>
      <c r="K7231" t="s">
        <v>26</v>
      </c>
      <c r="L7231">
        <v>22.83</v>
      </c>
    </row>
    <row r="7232" spans="1:12" x14ac:dyDescent="0.3">
      <c r="A7232" t="s">
        <v>7519</v>
      </c>
      <c r="B7232">
        <v>13</v>
      </c>
      <c r="C7232">
        <v>3</v>
      </c>
      <c r="D7232">
        <v>2018</v>
      </c>
      <c r="E7232" t="s">
        <v>6130</v>
      </c>
      <c r="F7232" t="s">
        <v>119</v>
      </c>
      <c r="G7232" t="s">
        <v>4231</v>
      </c>
      <c r="H7232" t="s">
        <v>14</v>
      </c>
      <c r="I7232" t="s">
        <v>90</v>
      </c>
      <c r="J7232" t="s">
        <v>3289</v>
      </c>
      <c r="K7232" t="s">
        <v>26</v>
      </c>
      <c r="L7232">
        <v>30.88</v>
      </c>
    </row>
    <row r="7233" spans="1:12" x14ac:dyDescent="0.3">
      <c r="A7233" t="s">
        <v>7519</v>
      </c>
      <c r="B7233">
        <v>13</v>
      </c>
      <c r="C7233">
        <v>3</v>
      </c>
      <c r="D7233">
        <v>2018</v>
      </c>
      <c r="E7233" t="s">
        <v>6130</v>
      </c>
      <c r="F7233" t="s">
        <v>119</v>
      </c>
      <c r="G7233" t="s">
        <v>4231</v>
      </c>
      <c r="H7233" t="s">
        <v>14</v>
      </c>
      <c r="I7233" t="s">
        <v>90</v>
      </c>
      <c r="J7233" t="s">
        <v>6973</v>
      </c>
      <c r="K7233" t="s">
        <v>26</v>
      </c>
      <c r="L7233">
        <v>465.16</v>
      </c>
    </row>
    <row r="7234" spans="1:12" x14ac:dyDescent="0.3">
      <c r="A7234" t="s">
        <v>7519</v>
      </c>
      <c r="B7234">
        <v>13</v>
      </c>
      <c r="C7234">
        <v>3</v>
      </c>
      <c r="D7234">
        <v>2018</v>
      </c>
      <c r="E7234" t="s">
        <v>6130</v>
      </c>
      <c r="F7234" t="s">
        <v>119</v>
      </c>
      <c r="G7234" t="s">
        <v>4231</v>
      </c>
      <c r="H7234" t="s">
        <v>14</v>
      </c>
      <c r="I7234" t="s">
        <v>90</v>
      </c>
      <c r="J7234" t="s">
        <v>2925</v>
      </c>
      <c r="K7234" t="s">
        <v>26</v>
      </c>
      <c r="L7234">
        <v>27.12</v>
      </c>
    </row>
    <row r="7235" spans="1:12" x14ac:dyDescent="0.3">
      <c r="A7235" t="s">
        <v>7520</v>
      </c>
      <c r="B7235">
        <v>8</v>
      </c>
      <c r="C7235">
        <v>3</v>
      </c>
      <c r="D7235">
        <v>2017</v>
      </c>
      <c r="E7235" t="s">
        <v>1865</v>
      </c>
      <c r="F7235" t="s">
        <v>30</v>
      </c>
      <c r="G7235" t="s">
        <v>4751</v>
      </c>
      <c r="H7235" t="s">
        <v>14</v>
      </c>
      <c r="I7235" t="s">
        <v>90</v>
      </c>
      <c r="J7235" t="s">
        <v>1080</v>
      </c>
      <c r="K7235" t="s">
        <v>17</v>
      </c>
      <c r="L7235">
        <v>113.6</v>
      </c>
    </row>
    <row r="7236" spans="1:12" x14ac:dyDescent="0.3">
      <c r="A7236" t="s">
        <v>7520</v>
      </c>
      <c r="B7236">
        <v>8</v>
      </c>
      <c r="C7236">
        <v>3</v>
      </c>
      <c r="D7236">
        <v>2017</v>
      </c>
      <c r="E7236" t="s">
        <v>1865</v>
      </c>
      <c r="F7236" t="s">
        <v>30</v>
      </c>
      <c r="G7236" t="s">
        <v>4751</v>
      </c>
      <c r="H7236" t="s">
        <v>14</v>
      </c>
      <c r="I7236" t="s">
        <v>90</v>
      </c>
      <c r="J7236" t="s">
        <v>1562</v>
      </c>
      <c r="K7236" t="s">
        <v>26</v>
      </c>
      <c r="L7236">
        <v>12.96</v>
      </c>
    </row>
    <row r="7237" spans="1:12" x14ac:dyDescent="0.3">
      <c r="A7237" t="s">
        <v>7520</v>
      </c>
      <c r="B7237">
        <v>8</v>
      </c>
      <c r="C7237">
        <v>3</v>
      </c>
      <c r="D7237">
        <v>2017</v>
      </c>
      <c r="E7237" t="s">
        <v>1865</v>
      </c>
      <c r="F7237" t="s">
        <v>30</v>
      </c>
      <c r="G7237" t="s">
        <v>4751</v>
      </c>
      <c r="H7237" t="s">
        <v>14</v>
      </c>
      <c r="I7237" t="s">
        <v>90</v>
      </c>
      <c r="J7237" t="s">
        <v>4109</v>
      </c>
      <c r="K7237" t="s">
        <v>26</v>
      </c>
      <c r="L7237">
        <v>69.456000000000003</v>
      </c>
    </row>
    <row r="7238" spans="1:12" x14ac:dyDescent="0.3">
      <c r="A7238" t="s">
        <v>7521</v>
      </c>
      <c r="B7238">
        <v>7</v>
      </c>
      <c r="C7238">
        <v>12</v>
      </c>
      <c r="D7238">
        <v>2015</v>
      </c>
      <c r="E7238" t="s">
        <v>202</v>
      </c>
      <c r="F7238" t="s">
        <v>119</v>
      </c>
      <c r="G7238" t="s">
        <v>1405</v>
      </c>
      <c r="H7238" t="s">
        <v>14</v>
      </c>
      <c r="I7238" t="s">
        <v>24</v>
      </c>
      <c r="J7238" t="s">
        <v>1883</v>
      </c>
      <c r="K7238" t="s">
        <v>26</v>
      </c>
      <c r="L7238">
        <v>8.64</v>
      </c>
    </row>
    <row r="7239" spans="1:12" x14ac:dyDescent="0.3">
      <c r="A7239" t="s">
        <v>7522</v>
      </c>
      <c r="B7239">
        <v>10</v>
      </c>
      <c r="C7239">
        <v>7</v>
      </c>
      <c r="D7239">
        <v>2017</v>
      </c>
      <c r="E7239" t="s">
        <v>1325</v>
      </c>
      <c r="F7239" t="s">
        <v>930</v>
      </c>
      <c r="G7239" t="s">
        <v>642</v>
      </c>
      <c r="H7239" t="s">
        <v>23</v>
      </c>
      <c r="I7239" t="s">
        <v>90</v>
      </c>
      <c r="J7239" t="s">
        <v>7523</v>
      </c>
      <c r="K7239" t="s">
        <v>41</v>
      </c>
      <c r="L7239">
        <v>341.99099999999999</v>
      </c>
    </row>
    <row r="7240" spans="1:12" x14ac:dyDescent="0.3">
      <c r="A7240" t="s">
        <v>7524</v>
      </c>
      <c r="B7240">
        <v>24</v>
      </c>
      <c r="C7240">
        <v>12</v>
      </c>
      <c r="D7240">
        <v>2017</v>
      </c>
      <c r="E7240" t="s">
        <v>2924</v>
      </c>
      <c r="F7240" t="s">
        <v>30</v>
      </c>
      <c r="G7240" t="s">
        <v>1558</v>
      </c>
      <c r="H7240" t="s">
        <v>14</v>
      </c>
      <c r="I7240" t="s">
        <v>24</v>
      </c>
      <c r="J7240" t="s">
        <v>4675</v>
      </c>
      <c r="K7240" t="s">
        <v>17</v>
      </c>
      <c r="L7240">
        <v>43.96</v>
      </c>
    </row>
    <row r="7241" spans="1:12" x14ac:dyDescent="0.3">
      <c r="A7241" t="s">
        <v>7524</v>
      </c>
      <c r="B7241">
        <v>24</v>
      </c>
      <c r="C7241">
        <v>12</v>
      </c>
      <c r="D7241">
        <v>2017</v>
      </c>
      <c r="E7241" t="s">
        <v>2924</v>
      </c>
      <c r="F7241" t="s">
        <v>30</v>
      </c>
      <c r="G7241" t="s">
        <v>1558</v>
      </c>
      <c r="H7241" t="s">
        <v>14</v>
      </c>
      <c r="I7241" t="s">
        <v>24</v>
      </c>
      <c r="J7241" t="s">
        <v>473</v>
      </c>
      <c r="K7241" t="s">
        <v>26</v>
      </c>
      <c r="L7241">
        <v>39.76</v>
      </c>
    </row>
    <row r="7242" spans="1:12" x14ac:dyDescent="0.3">
      <c r="A7242" t="s">
        <v>7525</v>
      </c>
      <c r="B7242">
        <v>23</v>
      </c>
      <c r="C7242">
        <v>4</v>
      </c>
      <c r="D7242">
        <v>2018</v>
      </c>
      <c r="E7242" t="s">
        <v>504</v>
      </c>
      <c r="F7242" t="s">
        <v>12</v>
      </c>
      <c r="G7242" t="s">
        <v>1722</v>
      </c>
      <c r="H7242" t="s">
        <v>14</v>
      </c>
      <c r="I7242" t="s">
        <v>24</v>
      </c>
      <c r="J7242" t="s">
        <v>4738</v>
      </c>
      <c r="K7242" t="s">
        <v>17</v>
      </c>
      <c r="L7242">
        <v>66.36</v>
      </c>
    </row>
    <row r="7243" spans="1:12" x14ac:dyDescent="0.3">
      <c r="A7243" t="s">
        <v>7525</v>
      </c>
      <c r="B7243">
        <v>23</v>
      </c>
      <c r="C7243">
        <v>4</v>
      </c>
      <c r="D7243">
        <v>2018</v>
      </c>
      <c r="E7243" t="s">
        <v>504</v>
      </c>
      <c r="F7243" t="s">
        <v>12</v>
      </c>
      <c r="G7243" t="s">
        <v>1722</v>
      </c>
      <c r="H7243" t="s">
        <v>14</v>
      </c>
      <c r="I7243" t="s">
        <v>24</v>
      </c>
      <c r="J7243" t="s">
        <v>1759</v>
      </c>
      <c r="K7243" t="s">
        <v>26</v>
      </c>
      <c r="L7243">
        <v>92.88</v>
      </c>
    </row>
    <row r="7244" spans="1:12" x14ac:dyDescent="0.3">
      <c r="A7244" t="s">
        <v>7525</v>
      </c>
      <c r="B7244">
        <v>23</v>
      </c>
      <c r="C7244">
        <v>4</v>
      </c>
      <c r="D7244">
        <v>2018</v>
      </c>
      <c r="E7244" t="s">
        <v>504</v>
      </c>
      <c r="F7244" t="s">
        <v>12</v>
      </c>
      <c r="G7244" t="s">
        <v>1722</v>
      </c>
      <c r="H7244" t="s">
        <v>14</v>
      </c>
      <c r="I7244" t="s">
        <v>24</v>
      </c>
      <c r="J7244" t="s">
        <v>1247</v>
      </c>
      <c r="K7244" t="s">
        <v>17</v>
      </c>
      <c r="L7244">
        <v>24.14</v>
      </c>
    </row>
    <row r="7245" spans="1:12" x14ac:dyDescent="0.3">
      <c r="A7245" t="s">
        <v>7526</v>
      </c>
      <c r="B7245">
        <v>17</v>
      </c>
      <c r="C7245">
        <v>8</v>
      </c>
      <c r="D7245">
        <v>2018</v>
      </c>
      <c r="E7245" t="s">
        <v>3069</v>
      </c>
      <c r="F7245" t="s">
        <v>12</v>
      </c>
      <c r="G7245" t="s">
        <v>4018</v>
      </c>
      <c r="H7245" t="s">
        <v>14</v>
      </c>
      <c r="I7245" t="s">
        <v>90</v>
      </c>
      <c r="J7245" t="s">
        <v>1368</v>
      </c>
      <c r="K7245" t="s">
        <v>17</v>
      </c>
      <c r="L7245">
        <v>4416.174</v>
      </c>
    </row>
    <row r="7246" spans="1:12" x14ac:dyDescent="0.3">
      <c r="A7246" t="s">
        <v>7527</v>
      </c>
      <c r="B7246">
        <v>22</v>
      </c>
      <c r="C7246">
        <v>5</v>
      </c>
      <c r="D7246">
        <v>2018</v>
      </c>
      <c r="E7246" t="s">
        <v>6800</v>
      </c>
      <c r="F7246" t="s">
        <v>119</v>
      </c>
      <c r="G7246" t="s">
        <v>1322</v>
      </c>
      <c r="H7246" t="s">
        <v>14</v>
      </c>
      <c r="I7246" t="s">
        <v>24</v>
      </c>
      <c r="J7246" t="s">
        <v>5817</v>
      </c>
      <c r="K7246" t="s">
        <v>26</v>
      </c>
      <c r="L7246">
        <v>49.56</v>
      </c>
    </row>
    <row r="7247" spans="1:12" x14ac:dyDescent="0.3">
      <c r="A7247" t="s">
        <v>7528</v>
      </c>
      <c r="B7247">
        <v>9</v>
      </c>
      <c r="C7247">
        <v>2</v>
      </c>
      <c r="D7247">
        <v>2018</v>
      </c>
      <c r="E7247" t="s">
        <v>4125</v>
      </c>
      <c r="F7247" t="s">
        <v>30</v>
      </c>
      <c r="G7247" t="s">
        <v>4409</v>
      </c>
      <c r="H7247" t="s">
        <v>14</v>
      </c>
      <c r="I7247" t="s">
        <v>24</v>
      </c>
      <c r="J7247" t="s">
        <v>3156</v>
      </c>
      <c r="K7247" t="s">
        <v>26</v>
      </c>
      <c r="L7247">
        <v>354.9</v>
      </c>
    </row>
    <row r="7248" spans="1:12" x14ac:dyDescent="0.3">
      <c r="A7248" t="s">
        <v>7529</v>
      </c>
      <c r="B7248">
        <v>3</v>
      </c>
      <c r="C7248">
        <v>3</v>
      </c>
      <c r="D7248">
        <v>2015</v>
      </c>
      <c r="E7248" t="s">
        <v>2518</v>
      </c>
      <c r="F7248" t="s">
        <v>30</v>
      </c>
      <c r="G7248" t="s">
        <v>2038</v>
      </c>
      <c r="H7248" t="s">
        <v>23</v>
      </c>
      <c r="I7248" t="s">
        <v>90</v>
      </c>
      <c r="J7248" t="s">
        <v>6391</v>
      </c>
      <c r="K7248" t="s">
        <v>26</v>
      </c>
      <c r="L7248">
        <v>15.12</v>
      </c>
    </row>
    <row r="7249" spans="1:12" x14ac:dyDescent="0.3">
      <c r="A7249" t="s">
        <v>7529</v>
      </c>
      <c r="B7249">
        <v>3</v>
      </c>
      <c r="C7249">
        <v>3</v>
      </c>
      <c r="D7249">
        <v>2015</v>
      </c>
      <c r="E7249" t="s">
        <v>2518</v>
      </c>
      <c r="F7249" t="s">
        <v>30</v>
      </c>
      <c r="G7249" t="s">
        <v>2038</v>
      </c>
      <c r="H7249" t="s">
        <v>23</v>
      </c>
      <c r="I7249" t="s">
        <v>90</v>
      </c>
      <c r="J7249" t="s">
        <v>1043</v>
      </c>
      <c r="K7249" t="s">
        <v>17</v>
      </c>
      <c r="L7249">
        <v>302.45</v>
      </c>
    </row>
    <row r="7250" spans="1:12" x14ac:dyDescent="0.3">
      <c r="A7250" t="s">
        <v>7529</v>
      </c>
      <c r="B7250">
        <v>3</v>
      </c>
      <c r="C7250">
        <v>3</v>
      </c>
      <c r="D7250">
        <v>2015</v>
      </c>
      <c r="E7250" t="s">
        <v>2518</v>
      </c>
      <c r="F7250" t="s">
        <v>30</v>
      </c>
      <c r="G7250" t="s">
        <v>2038</v>
      </c>
      <c r="H7250" t="s">
        <v>23</v>
      </c>
      <c r="I7250" t="s">
        <v>90</v>
      </c>
      <c r="J7250" t="s">
        <v>2043</v>
      </c>
      <c r="K7250" t="s">
        <v>26</v>
      </c>
      <c r="L7250">
        <v>44.671999999999997</v>
      </c>
    </row>
    <row r="7251" spans="1:12" x14ac:dyDescent="0.3">
      <c r="A7251" t="s">
        <v>7530</v>
      </c>
      <c r="B7251">
        <v>4</v>
      </c>
      <c r="C7251">
        <v>6</v>
      </c>
      <c r="D7251">
        <v>2016</v>
      </c>
      <c r="E7251" t="s">
        <v>4178</v>
      </c>
      <c r="F7251" t="s">
        <v>12</v>
      </c>
      <c r="G7251" t="s">
        <v>4708</v>
      </c>
      <c r="H7251" t="s">
        <v>14</v>
      </c>
      <c r="I7251" t="s">
        <v>24</v>
      </c>
      <c r="J7251" t="s">
        <v>5352</v>
      </c>
      <c r="K7251" t="s">
        <v>41</v>
      </c>
      <c r="L7251">
        <v>119.98</v>
      </c>
    </row>
    <row r="7252" spans="1:12" x14ac:dyDescent="0.3">
      <c r="A7252" t="s">
        <v>7530</v>
      </c>
      <c r="B7252">
        <v>4</v>
      </c>
      <c r="C7252">
        <v>6</v>
      </c>
      <c r="D7252">
        <v>2016</v>
      </c>
      <c r="E7252" t="s">
        <v>4178</v>
      </c>
      <c r="F7252" t="s">
        <v>12</v>
      </c>
      <c r="G7252" t="s">
        <v>4708</v>
      </c>
      <c r="H7252" t="s">
        <v>14</v>
      </c>
      <c r="I7252" t="s">
        <v>24</v>
      </c>
      <c r="J7252" t="s">
        <v>6477</v>
      </c>
      <c r="K7252" t="s">
        <v>41</v>
      </c>
      <c r="L7252">
        <v>989.97</v>
      </c>
    </row>
    <row r="7253" spans="1:12" x14ac:dyDescent="0.3">
      <c r="A7253" t="s">
        <v>7531</v>
      </c>
      <c r="B7253">
        <v>27</v>
      </c>
      <c r="C7253">
        <v>8</v>
      </c>
      <c r="D7253">
        <v>2017</v>
      </c>
      <c r="E7253" t="s">
        <v>307</v>
      </c>
      <c r="F7253" t="s">
        <v>30</v>
      </c>
      <c r="G7253" t="s">
        <v>4072</v>
      </c>
      <c r="H7253" t="s">
        <v>23</v>
      </c>
      <c r="I7253" t="s">
        <v>15</v>
      </c>
      <c r="J7253" t="s">
        <v>7532</v>
      </c>
      <c r="K7253" t="s">
        <v>26</v>
      </c>
      <c r="L7253">
        <v>9.2159999999999993</v>
      </c>
    </row>
    <row r="7254" spans="1:12" x14ac:dyDescent="0.3">
      <c r="A7254" t="s">
        <v>7533</v>
      </c>
      <c r="B7254">
        <v>12</v>
      </c>
      <c r="C7254">
        <v>9</v>
      </c>
      <c r="D7254">
        <v>2017</v>
      </c>
      <c r="E7254" t="s">
        <v>212</v>
      </c>
      <c r="F7254" t="s">
        <v>30</v>
      </c>
      <c r="G7254" t="s">
        <v>1718</v>
      </c>
      <c r="H7254" t="s">
        <v>23</v>
      </c>
      <c r="I7254" t="s">
        <v>61</v>
      </c>
      <c r="J7254" t="s">
        <v>3962</v>
      </c>
      <c r="K7254" t="s">
        <v>26</v>
      </c>
      <c r="L7254">
        <v>68.52</v>
      </c>
    </row>
    <row r="7255" spans="1:12" x14ac:dyDescent="0.3">
      <c r="A7255" t="s">
        <v>7534</v>
      </c>
      <c r="B7255">
        <v>30</v>
      </c>
      <c r="C7255">
        <v>5</v>
      </c>
      <c r="D7255">
        <v>2017</v>
      </c>
      <c r="E7255" t="s">
        <v>207</v>
      </c>
      <c r="F7255" t="s">
        <v>30</v>
      </c>
      <c r="G7255" t="s">
        <v>4723</v>
      </c>
      <c r="H7255" t="s">
        <v>60</v>
      </c>
      <c r="I7255" t="s">
        <v>61</v>
      </c>
      <c r="J7255" t="s">
        <v>506</v>
      </c>
      <c r="K7255" t="s">
        <v>26</v>
      </c>
      <c r="L7255">
        <v>364.74</v>
      </c>
    </row>
    <row r="7256" spans="1:12" x14ac:dyDescent="0.3">
      <c r="A7256" t="s">
        <v>7534</v>
      </c>
      <c r="B7256">
        <v>30</v>
      </c>
      <c r="C7256">
        <v>5</v>
      </c>
      <c r="D7256">
        <v>2017</v>
      </c>
      <c r="E7256" t="s">
        <v>207</v>
      </c>
      <c r="F7256" t="s">
        <v>30</v>
      </c>
      <c r="G7256" t="s">
        <v>4723</v>
      </c>
      <c r="H7256" t="s">
        <v>60</v>
      </c>
      <c r="I7256" t="s">
        <v>61</v>
      </c>
      <c r="J7256" t="s">
        <v>3631</v>
      </c>
      <c r="K7256" t="s">
        <v>17</v>
      </c>
      <c r="L7256">
        <v>47.4</v>
      </c>
    </row>
    <row r="7257" spans="1:12" x14ac:dyDescent="0.3">
      <c r="A7257" t="s">
        <v>7534</v>
      </c>
      <c r="B7257">
        <v>30</v>
      </c>
      <c r="C7257">
        <v>5</v>
      </c>
      <c r="D7257">
        <v>2017</v>
      </c>
      <c r="E7257" t="s">
        <v>207</v>
      </c>
      <c r="F7257" t="s">
        <v>30</v>
      </c>
      <c r="G7257" t="s">
        <v>4723</v>
      </c>
      <c r="H7257" t="s">
        <v>60</v>
      </c>
      <c r="I7257" t="s">
        <v>61</v>
      </c>
      <c r="J7257" t="s">
        <v>745</v>
      </c>
      <c r="K7257" t="s">
        <v>26</v>
      </c>
      <c r="L7257">
        <v>49.76</v>
      </c>
    </row>
    <row r="7258" spans="1:12" x14ac:dyDescent="0.3">
      <c r="A7258" t="s">
        <v>7534</v>
      </c>
      <c r="B7258">
        <v>30</v>
      </c>
      <c r="C7258">
        <v>5</v>
      </c>
      <c r="D7258">
        <v>2017</v>
      </c>
      <c r="E7258" t="s">
        <v>207</v>
      </c>
      <c r="F7258" t="s">
        <v>30</v>
      </c>
      <c r="G7258" t="s">
        <v>4723</v>
      </c>
      <c r="H7258" t="s">
        <v>60</v>
      </c>
      <c r="I7258" t="s">
        <v>61</v>
      </c>
      <c r="J7258" t="s">
        <v>923</v>
      </c>
      <c r="K7258" t="s">
        <v>26</v>
      </c>
      <c r="L7258">
        <v>5.56</v>
      </c>
    </row>
    <row r="7259" spans="1:12" x14ac:dyDescent="0.3">
      <c r="A7259" t="s">
        <v>7534</v>
      </c>
      <c r="B7259">
        <v>30</v>
      </c>
      <c r="C7259">
        <v>5</v>
      </c>
      <c r="D7259">
        <v>2017</v>
      </c>
      <c r="E7259" t="s">
        <v>207</v>
      </c>
      <c r="F7259" t="s">
        <v>30</v>
      </c>
      <c r="G7259" t="s">
        <v>4723</v>
      </c>
      <c r="H7259" t="s">
        <v>60</v>
      </c>
      <c r="I7259" t="s">
        <v>61</v>
      </c>
      <c r="J7259" t="s">
        <v>2690</v>
      </c>
      <c r="K7259" t="s">
        <v>26</v>
      </c>
      <c r="L7259">
        <v>629.1</v>
      </c>
    </row>
    <row r="7260" spans="1:12" x14ac:dyDescent="0.3">
      <c r="A7260" t="s">
        <v>7534</v>
      </c>
      <c r="B7260">
        <v>30</v>
      </c>
      <c r="C7260">
        <v>5</v>
      </c>
      <c r="D7260">
        <v>2017</v>
      </c>
      <c r="E7260" t="s">
        <v>207</v>
      </c>
      <c r="F7260" t="s">
        <v>30</v>
      </c>
      <c r="G7260" t="s">
        <v>4723</v>
      </c>
      <c r="H7260" t="s">
        <v>60</v>
      </c>
      <c r="I7260" t="s">
        <v>61</v>
      </c>
      <c r="J7260" t="s">
        <v>413</v>
      </c>
      <c r="K7260" t="s">
        <v>26</v>
      </c>
      <c r="L7260">
        <v>14.7</v>
      </c>
    </row>
    <row r="7261" spans="1:12" x14ac:dyDescent="0.3">
      <c r="A7261" t="s">
        <v>7534</v>
      </c>
      <c r="B7261">
        <v>30</v>
      </c>
      <c r="C7261">
        <v>5</v>
      </c>
      <c r="D7261">
        <v>2017</v>
      </c>
      <c r="E7261" t="s">
        <v>207</v>
      </c>
      <c r="F7261" t="s">
        <v>30</v>
      </c>
      <c r="G7261" t="s">
        <v>4723</v>
      </c>
      <c r="H7261" t="s">
        <v>60</v>
      </c>
      <c r="I7261" t="s">
        <v>61</v>
      </c>
      <c r="J7261" t="s">
        <v>2879</v>
      </c>
      <c r="K7261" t="s">
        <v>26</v>
      </c>
      <c r="L7261">
        <v>45.36</v>
      </c>
    </row>
    <row r="7262" spans="1:12" x14ac:dyDescent="0.3">
      <c r="A7262" t="s">
        <v>7534</v>
      </c>
      <c r="B7262">
        <v>30</v>
      </c>
      <c r="C7262">
        <v>5</v>
      </c>
      <c r="D7262">
        <v>2017</v>
      </c>
      <c r="E7262" t="s">
        <v>207</v>
      </c>
      <c r="F7262" t="s">
        <v>30</v>
      </c>
      <c r="G7262" t="s">
        <v>4723</v>
      </c>
      <c r="H7262" t="s">
        <v>60</v>
      </c>
      <c r="I7262" t="s">
        <v>61</v>
      </c>
      <c r="J7262" t="s">
        <v>3228</v>
      </c>
      <c r="K7262" t="s">
        <v>41</v>
      </c>
      <c r="L7262">
        <v>125.99</v>
      </c>
    </row>
    <row r="7263" spans="1:12" x14ac:dyDescent="0.3">
      <c r="A7263" t="s">
        <v>7535</v>
      </c>
      <c r="B7263">
        <v>10</v>
      </c>
      <c r="C7263">
        <v>6</v>
      </c>
      <c r="D7263">
        <v>2018</v>
      </c>
      <c r="E7263" t="s">
        <v>1211</v>
      </c>
      <c r="F7263" t="s">
        <v>12</v>
      </c>
      <c r="G7263" t="s">
        <v>2759</v>
      </c>
      <c r="H7263" t="s">
        <v>23</v>
      </c>
      <c r="I7263" t="s">
        <v>24</v>
      </c>
      <c r="J7263" t="s">
        <v>6134</v>
      </c>
      <c r="K7263" t="s">
        <v>26</v>
      </c>
      <c r="L7263">
        <v>14.7</v>
      </c>
    </row>
    <row r="7264" spans="1:12" x14ac:dyDescent="0.3">
      <c r="A7264" t="s">
        <v>7536</v>
      </c>
      <c r="B7264">
        <v>22</v>
      </c>
      <c r="C7264">
        <v>10</v>
      </c>
      <c r="D7264">
        <v>2018</v>
      </c>
      <c r="E7264" t="s">
        <v>5415</v>
      </c>
      <c r="F7264" t="s">
        <v>30</v>
      </c>
      <c r="G7264" t="s">
        <v>3227</v>
      </c>
      <c r="H7264" t="s">
        <v>23</v>
      </c>
      <c r="I7264" t="s">
        <v>90</v>
      </c>
      <c r="J7264" t="s">
        <v>162</v>
      </c>
      <c r="K7264" t="s">
        <v>41</v>
      </c>
      <c r="L7264">
        <v>32.700000000000003</v>
      </c>
    </row>
    <row r="7265" spans="1:12" x14ac:dyDescent="0.3">
      <c r="A7265" t="s">
        <v>7536</v>
      </c>
      <c r="B7265">
        <v>22</v>
      </c>
      <c r="C7265">
        <v>10</v>
      </c>
      <c r="D7265">
        <v>2018</v>
      </c>
      <c r="E7265" t="s">
        <v>5415</v>
      </c>
      <c r="F7265" t="s">
        <v>30</v>
      </c>
      <c r="G7265" t="s">
        <v>3227</v>
      </c>
      <c r="H7265" t="s">
        <v>23</v>
      </c>
      <c r="I7265" t="s">
        <v>90</v>
      </c>
      <c r="J7265" t="s">
        <v>5776</v>
      </c>
      <c r="K7265" t="s">
        <v>26</v>
      </c>
      <c r="L7265">
        <v>31.68</v>
      </c>
    </row>
    <row r="7266" spans="1:12" x14ac:dyDescent="0.3">
      <c r="A7266" t="s">
        <v>7537</v>
      </c>
      <c r="B7266">
        <v>13</v>
      </c>
      <c r="C7266">
        <v>6</v>
      </c>
      <c r="D7266">
        <v>2018</v>
      </c>
      <c r="E7266" t="s">
        <v>296</v>
      </c>
      <c r="F7266" t="s">
        <v>30</v>
      </c>
      <c r="G7266" t="s">
        <v>264</v>
      </c>
      <c r="H7266" t="s">
        <v>14</v>
      </c>
      <c r="I7266" t="s">
        <v>15</v>
      </c>
      <c r="J7266" t="s">
        <v>4914</v>
      </c>
      <c r="K7266" t="s">
        <v>26</v>
      </c>
      <c r="L7266">
        <v>181.86</v>
      </c>
    </row>
    <row r="7267" spans="1:12" x14ac:dyDescent="0.3">
      <c r="A7267" t="s">
        <v>7538</v>
      </c>
      <c r="B7267">
        <v>23</v>
      </c>
      <c r="C7267">
        <v>11</v>
      </c>
      <c r="D7267">
        <v>2015</v>
      </c>
      <c r="E7267" t="s">
        <v>235</v>
      </c>
      <c r="F7267" t="s">
        <v>12</v>
      </c>
      <c r="G7267" t="s">
        <v>2917</v>
      </c>
      <c r="H7267" t="s">
        <v>23</v>
      </c>
      <c r="I7267" t="s">
        <v>61</v>
      </c>
      <c r="J7267" t="s">
        <v>2675</v>
      </c>
      <c r="K7267" t="s">
        <v>17</v>
      </c>
      <c r="L7267">
        <v>155.37200000000001</v>
      </c>
    </row>
    <row r="7268" spans="1:12" x14ac:dyDescent="0.3">
      <c r="A7268" t="s">
        <v>7539</v>
      </c>
      <c r="B7268">
        <v>16</v>
      </c>
      <c r="C7268">
        <v>8</v>
      </c>
      <c r="D7268">
        <v>2018</v>
      </c>
      <c r="E7268" t="s">
        <v>4163</v>
      </c>
      <c r="F7268" t="s">
        <v>930</v>
      </c>
      <c r="G7268" t="s">
        <v>4973</v>
      </c>
      <c r="H7268" t="s">
        <v>14</v>
      </c>
      <c r="I7268" t="s">
        <v>15</v>
      </c>
      <c r="J7268" t="s">
        <v>1501</v>
      </c>
      <c r="K7268" t="s">
        <v>26</v>
      </c>
      <c r="L7268">
        <v>13.428000000000001</v>
      </c>
    </row>
    <row r="7269" spans="1:12" x14ac:dyDescent="0.3">
      <c r="A7269" t="s">
        <v>7539</v>
      </c>
      <c r="B7269">
        <v>16</v>
      </c>
      <c r="C7269">
        <v>8</v>
      </c>
      <c r="D7269">
        <v>2018</v>
      </c>
      <c r="E7269" t="s">
        <v>4163</v>
      </c>
      <c r="F7269" t="s">
        <v>930</v>
      </c>
      <c r="G7269" t="s">
        <v>4973</v>
      </c>
      <c r="H7269" t="s">
        <v>14</v>
      </c>
      <c r="I7269" t="s">
        <v>15</v>
      </c>
      <c r="J7269" t="s">
        <v>3046</v>
      </c>
      <c r="K7269" t="s">
        <v>26</v>
      </c>
      <c r="L7269">
        <v>67.135999999999996</v>
      </c>
    </row>
    <row r="7270" spans="1:12" x14ac:dyDescent="0.3">
      <c r="A7270" t="s">
        <v>7540</v>
      </c>
      <c r="B7270">
        <v>14</v>
      </c>
      <c r="C7270">
        <v>1</v>
      </c>
      <c r="D7270">
        <v>2017</v>
      </c>
      <c r="E7270" t="s">
        <v>97</v>
      </c>
      <c r="F7270" t="s">
        <v>30</v>
      </c>
      <c r="G7270" t="s">
        <v>1017</v>
      </c>
      <c r="H7270" t="s">
        <v>14</v>
      </c>
      <c r="I7270" t="s">
        <v>15</v>
      </c>
      <c r="J7270" t="s">
        <v>5259</v>
      </c>
      <c r="K7270" t="s">
        <v>26</v>
      </c>
      <c r="L7270">
        <v>89.567999999999998</v>
      </c>
    </row>
    <row r="7271" spans="1:12" x14ac:dyDescent="0.3">
      <c r="A7271" t="s">
        <v>7540</v>
      </c>
      <c r="B7271">
        <v>14</v>
      </c>
      <c r="C7271">
        <v>1</v>
      </c>
      <c r="D7271">
        <v>2017</v>
      </c>
      <c r="E7271" t="s">
        <v>97</v>
      </c>
      <c r="F7271" t="s">
        <v>30</v>
      </c>
      <c r="G7271" t="s">
        <v>1017</v>
      </c>
      <c r="H7271" t="s">
        <v>14</v>
      </c>
      <c r="I7271" t="s">
        <v>15</v>
      </c>
      <c r="J7271" t="s">
        <v>7541</v>
      </c>
      <c r="K7271" t="s">
        <v>17</v>
      </c>
      <c r="L7271">
        <v>315.77600000000001</v>
      </c>
    </row>
    <row r="7272" spans="1:12" x14ac:dyDescent="0.3">
      <c r="A7272" t="s">
        <v>7542</v>
      </c>
      <c r="B7272">
        <v>16</v>
      </c>
      <c r="C7272">
        <v>9</v>
      </c>
      <c r="D7272">
        <v>2017</v>
      </c>
      <c r="E7272" t="s">
        <v>274</v>
      </c>
      <c r="F7272" t="s">
        <v>30</v>
      </c>
      <c r="G7272" t="s">
        <v>2983</v>
      </c>
      <c r="H7272" t="s">
        <v>23</v>
      </c>
      <c r="I7272" t="s">
        <v>24</v>
      </c>
      <c r="J7272" t="s">
        <v>3552</v>
      </c>
      <c r="K7272" t="s">
        <v>17</v>
      </c>
      <c r="L7272">
        <v>273.666</v>
      </c>
    </row>
    <row r="7273" spans="1:12" x14ac:dyDescent="0.3">
      <c r="A7273" t="s">
        <v>7542</v>
      </c>
      <c r="B7273">
        <v>16</v>
      </c>
      <c r="C7273">
        <v>9</v>
      </c>
      <c r="D7273">
        <v>2017</v>
      </c>
      <c r="E7273" t="s">
        <v>274</v>
      </c>
      <c r="F7273" t="s">
        <v>30</v>
      </c>
      <c r="G7273" t="s">
        <v>2983</v>
      </c>
      <c r="H7273" t="s">
        <v>23</v>
      </c>
      <c r="I7273" t="s">
        <v>24</v>
      </c>
      <c r="J7273" t="s">
        <v>4047</v>
      </c>
      <c r="K7273" t="s">
        <v>26</v>
      </c>
      <c r="L7273">
        <v>17.48</v>
      </c>
    </row>
    <row r="7274" spans="1:12" x14ac:dyDescent="0.3">
      <c r="A7274" t="s">
        <v>7543</v>
      </c>
      <c r="B7274">
        <v>10</v>
      </c>
      <c r="C7274">
        <v>10</v>
      </c>
      <c r="D7274">
        <v>2017</v>
      </c>
      <c r="E7274" t="s">
        <v>3016</v>
      </c>
      <c r="F7274" t="s">
        <v>30</v>
      </c>
      <c r="G7274" t="s">
        <v>2711</v>
      </c>
      <c r="H7274" t="s">
        <v>23</v>
      </c>
      <c r="I7274" t="s">
        <v>15</v>
      </c>
      <c r="J7274" t="s">
        <v>1434</v>
      </c>
      <c r="K7274" t="s">
        <v>26</v>
      </c>
      <c r="L7274">
        <v>20.608000000000001</v>
      </c>
    </row>
    <row r="7275" spans="1:12" x14ac:dyDescent="0.3">
      <c r="A7275" t="s">
        <v>7543</v>
      </c>
      <c r="B7275">
        <v>10</v>
      </c>
      <c r="C7275">
        <v>10</v>
      </c>
      <c r="D7275">
        <v>2017</v>
      </c>
      <c r="E7275" t="s">
        <v>3016</v>
      </c>
      <c r="F7275" t="s">
        <v>30</v>
      </c>
      <c r="G7275" t="s">
        <v>2711</v>
      </c>
      <c r="H7275" t="s">
        <v>23</v>
      </c>
      <c r="I7275" t="s">
        <v>15</v>
      </c>
      <c r="J7275" t="s">
        <v>733</v>
      </c>
      <c r="K7275" t="s">
        <v>26</v>
      </c>
      <c r="L7275">
        <v>4.0949999999999998</v>
      </c>
    </row>
    <row r="7276" spans="1:12" x14ac:dyDescent="0.3">
      <c r="A7276" t="s">
        <v>7544</v>
      </c>
      <c r="B7276">
        <v>13</v>
      </c>
      <c r="C7276">
        <v>11</v>
      </c>
      <c r="D7276">
        <v>2016</v>
      </c>
      <c r="E7276" t="s">
        <v>319</v>
      </c>
      <c r="F7276" t="s">
        <v>30</v>
      </c>
      <c r="G7276" t="s">
        <v>3940</v>
      </c>
      <c r="H7276" t="s">
        <v>60</v>
      </c>
      <c r="I7276" t="s">
        <v>24</v>
      </c>
      <c r="J7276" t="s">
        <v>4880</v>
      </c>
      <c r="K7276" t="s">
        <v>41</v>
      </c>
      <c r="L7276">
        <v>339.96</v>
      </c>
    </row>
    <row r="7277" spans="1:12" x14ac:dyDescent="0.3">
      <c r="A7277" t="s">
        <v>7544</v>
      </c>
      <c r="B7277">
        <v>13</v>
      </c>
      <c r="C7277">
        <v>11</v>
      </c>
      <c r="D7277">
        <v>2016</v>
      </c>
      <c r="E7277" t="s">
        <v>319</v>
      </c>
      <c r="F7277" t="s">
        <v>30</v>
      </c>
      <c r="G7277" t="s">
        <v>3940</v>
      </c>
      <c r="H7277" t="s">
        <v>60</v>
      </c>
      <c r="I7277" t="s">
        <v>24</v>
      </c>
      <c r="J7277" t="s">
        <v>1873</v>
      </c>
      <c r="K7277" t="s">
        <v>17</v>
      </c>
      <c r="L7277">
        <v>63.98</v>
      </c>
    </row>
    <row r="7278" spans="1:12" x14ac:dyDescent="0.3">
      <c r="A7278" t="s">
        <v>7545</v>
      </c>
      <c r="B7278">
        <v>2</v>
      </c>
      <c r="C7278">
        <v>11</v>
      </c>
      <c r="D7278">
        <v>2015</v>
      </c>
      <c r="E7278" t="s">
        <v>5896</v>
      </c>
      <c r="F7278" t="s">
        <v>30</v>
      </c>
      <c r="G7278" t="s">
        <v>2865</v>
      </c>
      <c r="H7278" t="s">
        <v>60</v>
      </c>
      <c r="I7278" t="s">
        <v>15</v>
      </c>
      <c r="J7278" t="s">
        <v>4189</v>
      </c>
      <c r="K7278" t="s">
        <v>41</v>
      </c>
      <c r="L7278">
        <v>799.92</v>
      </c>
    </row>
    <row r="7279" spans="1:12" x14ac:dyDescent="0.3">
      <c r="A7279" t="s">
        <v>7546</v>
      </c>
      <c r="B7279">
        <v>19</v>
      </c>
      <c r="C7279">
        <v>7</v>
      </c>
      <c r="D7279">
        <v>2017</v>
      </c>
      <c r="E7279" t="s">
        <v>1466</v>
      </c>
      <c r="F7279" t="s">
        <v>119</v>
      </c>
      <c r="G7279" t="s">
        <v>2722</v>
      </c>
      <c r="H7279" t="s">
        <v>60</v>
      </c>
      <c r="I7279" t="s">
        <v>24</v>
      </c>
      <c r="J7279" t="s">
        <v>7350</v>
      </c>
      <c r="K7279" t="s">
        <v>41</v>
      </c>
      <c r="L7279">
        <v>35.984000000000002</v>
      </c>
    </row>
    <row r="7280" spans="1:12" x14ac:dyDescent="0.3">
      <c r="A7280" t="s">
        <v>7546</v>
      </c>
      <c r="B7280">
        <v>19</v>
      </c>
      <c r="C7280">
        <v>7</v>
      </c>
      <c r="D7280">
        <v>2017</v>
      </c>
      <c r="E7280" t="s">
        <v>1466</v>
      </c>
      <c r="F7280" t="s">
        <v>119</v>
      </c>
      <c r="G7280" t="s">
        <v>2722</v>
      </c>
      <c r="H7280" t="s">
        <v>60</v>
      </c>
      <c r="I7280" t="s">
        <v>24</v>
      </c>
      <c r="J7280" t="s">
        <v>4073</v>
      </c>
      <c r="K7280" t="s">
        <v>41</v>
      </c>
      <c r="L7280">
        <v>389.97</v>
      </c>
    </row>
    <row r="7281" spans="1:12" x14ac:dyDescent="0.3">
      <c r="A7281" t="s">
        <v>7547</v>
      </c>
      <c r="B7281">
        <v>14</v>
      </c>
      <c r="C7281">
        <v>5</v>
      </c>
      <c r="D7281">
        <v>2017</v>
      </c>
      <c r="E7281" t="s">
        <v>1232</v>
      </c>
      <c r="F7281" t="s">
        <v>930</v>
      </c>
      <c r="G7281" t="s">
        <v>1598</v>
      </c>
      <c r="H7281" t="s">
        <v>23</v>
      </c>
      <c r="I7281" t="s">
        <v>24</v>
      </c>
      <c r="J7281" t="s">
        <v>650</v>
      </c>
      <c r="K7281" t="s">
        <v>41</v>
      </c>
      <c r="L7281">
        <v>185.52799999999999</v>
      </c>
    </row>
    <row r="7282" spans="1:12" x14ac:dyDescent="0.3">
      <c r="A7282" t="s">
        <v>7548</v>
      </c>
      <c r="B7282">
        <v>21</v>
      </c>
      <c r="C7282">
        <v>2</v>
      </c>
      <c r="D7282">
        <v>2016</v>
      </c>
      <c r="E7282" t="s">
        <v>5367</v>
      </c>
      <c r="F7282" t="s">
        <v>30</v>
      </c>
      <c r="G7282" t="s">
        <v>4212</v>
      </c>
      <c r="H7282" t="s">
        <v>14</v>
      </c>
      <c r="I7282" t="s">
        <v>90</v>
      </c>
      <c r="J7282" t="s">
        <v>1264</v>
      </c>
      <c r="K7282" t="s">
        <v>26</v>
      </c>
      <c r="L7282">
        <v>2541.98</v>
      </c>
    </row>
    <row r="7283" spans="1:12" x14ac:dyDescent="0.3">
      <c r="A7283" t="s">
        <v>7549</v>
      </c>
      <c r="B7283">
        <v>16</v>
      </c>
      <c r="C7283">
        <v>10</v>
      </c>
      <c r="D7283">
        <v>2018</v>
      </c>
      <c r="E7283" t="s">
        <v>1301</v>
      </c>
      <c r="F7283" t="s">
        <v>30</v>
      </c>
      <c r="G7283" t="s">
        <v>4898</v>
      </c>
      <c r="H7283" t="s">
        <v>60</v>
      </c>
      <c r="I7283" t="s">
        <v>24</v>
      </c>
      <c r="J7283" t="s">
        <v>624</v>
      </c>
      <c r="K7283" t="s">
        <v>41</v>
      </c>
      <c r="L7283">
        <v>599.98500000000001</v>
      </c>
    </row>
    <row r="7284" spans="1:12" x14ac:dyDescent="0.3">
      <c r="A7284" t="s">
        <v>7550</v>
      </c>
      <c r="B7284">
        <v>22</v>
      </c>
      <c r="C7284">
        <v>6</v>
      </c>
      <c r="D7284">
        <v>2018</v>
      </c>
      <c r="E7284" t="s">
        <v>571</v>
      </c>
      <c r="F7284" t="s">
        <v>30</v>
      </c>
      <c r="G7284" t="s">
        <v>1841</v>
      </c>
      <c r="H7284" t="s">
        <v>14</v>
      </c>
      <c r="I7284" t="s">
        <v>61</v>
      </c>
      <c r="J7284" t="s">
        <v>2592</v>
      </c>
      <c r="K7284" t="s">
        <v>26</v>
      </c>
      <c r="L7284">
        <v>3.036</v>
      </c>
    </row>
    <row r="7285" spans="1:12" x14ac:dyDescent="0.3">
      <c r="A7285" t="s">
        <v>7551</v>
      </c>
      <c r="B7285">
        <v>9</v>
      </c>
      <c r="C7285">
        <v>9</v>
      </c>
      <c r="D7285">
        <v>2018</v>
      </c>
      <c r="E7285" t="s">
        <v>2590</v>
      </c>
      <c r="F7285" t="s">
        <v>30</v>
      </c>
      <c r="G7285" t="s">
        <v>582</v>
      </c>
      <c r="H7285" t="s">
        <v>14</v>
      </c>
      <c r="I7285" t="s">
        <v>90</v>
      </c>
      <c r="J7285" t="s">
        <v>895</v>
      </c>
      <c r="K7285" t="s">
        <v>26</v>
      </c>
      <c r="L7285">
        <v>25.92</v>
      </c>
    </row>
    <row r="7286" spans="1:12" x14ac:dyDescent="0.3">
      <c r="A7286" t="s">
        <v>7551</v>
      </c>
      <c r="B7286">
        <v>9</v>
      </c>
      <c r="C7286">
        <v>9</v>
      </c>
      <c r="D7286">
        <v>2018</v>
      </c>
      <c r="E7286" t="s">
        <v>2590</v>
      </c>
      <c r="F7286" t="s">
        <v>30</v>
      </c>
      <c r="G7286" t="s">
        <v>582</v>
      </c>
      <c r="H7286" t="s">
        <v>14</v>
      </c>
      <c r="I7286" t="s">
        <v>90</v>
      </c>
      <c r="J7286" t="s">
        <v>1357</v>
      </c>
      <c r="K7286" t="s">
        <v>17</v>
      </c>
      <c r="L7286">
        <v>66.111999999999995</v>
      </c>
    </row>
    <row r="7287" spans="1:12" x14ac:dyDescent="0.3">
      <c r="A7287" t="s">
        <v>7552</v>
      </c>
      <c r="B7287">
        <v>14</v>
      </c>
      <c r="C7287">
        <v>10</v>
      </c>
      <c r="D7287">
        <v>2018</v>
      </c>
      <c r="E7287" t="s">
        <v>113</v>
      </c>
      <c r="F7287" t="s">
        <v>30</v>
      </c>
      <c r="G7287" t="s">
        <v>1969</v>
      </c>
      <c r="H7287" t="s">
        <v>14</v>
      </c>
      <c r="I7287" t="s">
        <v>24</v>
      </c>
      <c r="J7287" t="s">
        <v>1620</v>
      </c>
      <c r="K7287" t="s">
        <v>41</v>
      </c>
      <c r="L7287">
        <v>46.36</v>
      </c>
    </row>
    <row r="7288" spans="1:12" x14ac:dyDescent="0.3">
      <c r="A7288" t="s">
        <v>7553</v>
      </c>
      <c r="B7288">
        <v>20</v>
      </c>
      <c r="C7288">
        <v>6</v>
      </c>
      <c r="D7288">
        <v>2017</v>
      </c>
      <c r="E7288" t="s">
        <v>159</v>
      </c>
      <c r="F7288" t="s">
        <v>30</v>
      </c>
      <c r="G7288" t="s">
        <v>5712</v>
      </c>
      <c r="H7288" t="s">
        <v>23</v>
      </c>
      <c r="I7288" t="s">
        <v>61</v>
      </c>
      <c r="J7288" t="s">
        <v>6000</v>
      </c>
      <c r="K7288" t="s">
        <v>41</v>
      </c>
      <c r="L7288">
        <v>6.9</v>
      </c>
    </row>
    <row r="7289" spans="1:12" x14ac:dyDescent="0.3">
      <c r="A7289" t="s">
        <v>7553</v>
      </c>
      <c r="B7289">
        <v>20</v>
      </c>
      <c r="C7289">
        <v>6</v>
      </c>
      <c r="D7289">
        <v>2017</v>
      </c>
      <c r="E7289" t="s">
        <v>159</v>
      </c>
      <c r="F7289" t="s">
        <v>30</v>
      </c>
      <c r="G7289" t="s">
        <v>5712</v>
      </c>
      <c r="H7289" t="s">
        <v>23</v>
      </c>
      <c r="I7289" t="s">
        <v>61</v>
      </c>
      <c r="J7289" t="s">
        <v>2997</v>
      </c>
      <c r="K7289" t="s">
        <v>17</v>
      </c>
      <c r="L7289">
        <v>57.69</v>
      </c>
    </row>
    <row r="7290" spans="1:12" x14ac:dyDescent="0.3">
      <c r="A7290" t="s">
        <v>7554</v>
      </c>
      <c r="B7290">
        <v>2</v>
      </c>
      <c r="C7290">
        <v>9</v>
      </c>
      <c r="D7290">
        <v>2015</v>
      </c>
      <c r="E7290" t="s">
        <v>3311</v>
      </c>
      <c r="F7290" t="s">
        <v>30</v>
      </c>
      <c r="G7290" t="s">
        <v>821</v>
      </c>
      <c r="H7290" t="s">
        <v>23</v>
      </c>
      <c r="I7290" t="s">
        <v>61</v>
      </c>
      <c r="J7290" t="s">
        <v>4395</v>
      </c>
      <c r="K7290" t="s">
        <v>41</v>
      </c>
      <c r="L7290">
        <v>559.71</v>
      </c>
    </row>
    <row r="7291" spans="1:12" x14ac:dyDescent="0.3">
      <c r="A7291" t="s">
        <v>7555</v>
      </c>
      <c r="B7291">
        <v>30</v>
      </c>
      <c r="C7291">
        <v>1</v>
      </c>
      <c r="D7291">
        <v>2017</v>
      </c>
      <c r="E7291" t="s">
        <v>6203</v>
      </c>
      <c r="F7291" t="s">
        <v>119</v>
      </c>
      <c r="G7291" t="s">
        <v>365</v>
      </c>
      <c r="H7291" t="s">
        <v>14</v>
      </c>
      <c r="I7291" t="s">
        <v>24</v>
      </c>
      <c r="J7291" t="s">
        <v>852</v>
      </c>
      <c r="K7291" t="s">
        <v>26</v>
      </c>
      <c r="L7291">
        <v>305.01</v>
      </c>
    </row>
    <row r="7292" spans="1:12" x14ac:dyDescent="0.3">
      <c r="A7292" t="s">
        <v>7555</v>
      </c>
      <c r="B7292">
        <v>30</v>
      </c>
      <c r="C7292">
        <v>1</v>
      </c>
      <c r="D7292">
        <v>2017</v>
      </c>
      <c r="E7292" t="s">
        <v>6203</v>
      </c>
      <c r="F7292" t="s">
        <v>119</v>
      </c>
      <c r="G7292" t="s">
        <v>365</v>
      </c>
      <c r="H7292" t="s">
        <v>14</v>
      </c>
      <c r="I7292" t="s">
        <v>24</v>
      </c>
      <c r="J7292" t="s">
        <v>404</v>
      </c>
      <c r="K7292" t="s">
        <v>26</v>
      </c>
      <c r="L7292">
        <v>50.783999999999999</v>
      </c>
    </row>
    <row r="7293" spans="1:12" x14ac:dyDescent="0.3">
      <c r="A7293" t="s">
        <v>7555</v>
      </c>
      <c r="B7293">
        <v>30</v>
      </c>
      <c r="C7293">
        <v>1</v>
      </c>
      <c r="D7293">
        <v>2017</v>
      </c>
      <c r="E7293" t="s">
        <v>6203</v>
      </c>
      <c r="F7293" t="s">
        <v>119</v>
      </c>
      <c r="G7293" t="s">
        <v>365</v>
      </c>
      <c r="H7293" t="s">
        <v>14</v>
      </c>
      <c r="I7293" t="s">
        <v>24</v>
      </c>
      <c r="J7293" t="s">
        <v>770</v>
      </c>
      <c r="K7293" t="s">
        <v>26</v>
      </c>
      <c r="L7293">
        <v>26.01</v>
      </c>
    </row>
    <row r="7294" spans="1:12" x14ac:dyDescent="0.3">
      <c r="A7294" t="s">
        <v>7556</v>
      </c>
      <c r="B7294">
        <v>4</v>
      </c>
      <c r="C7294">
        <v>12</v>
      </c>
      <c r="D7294">
        <v>2018</v>
      </c>
      <c r="E7294" t="s">
        <v>228</v>
      </c>
      <c r="F7294" t="s">
        <v>30</v>
      </c>
      <c r="G7294" t="s">
        <v>1459</v>
      </c>
      <c r="H7294" t="s">
        <v>14</v>
      </c>
      <c r="I7294" t="s">
        <v>15</v>
      </c>
      <c r="J7294" t="s">
        <v>7557</v>
      </c>
      <c r="K7294" t="s">
        <v>41</v>
      </c>
      <c r="L7294">
        <v>649</v>
      </c>
    </row>
    <row r="7295" spans="1:12" x14ac:dyDescent="0.3">
      <c r="A7295" t="s">
        <v>7558</v>
      </c>
      <c r="B7295">
        <v>23</v>
      </c>
      <c r="C7295">
        <v>1</v>
      </c>
      <c r="D7295">
        <v>2017</v>
      </c>
      <c r="E7295" t="s">
        <v>6965</v>
      </c>
      <c r="F7295" t="s">
        <v>30</v>
      </c>
      <c r="G7295" t="s">
        <v>3716</v>
      </c>
      <c r="H7295" t="s">
        <v>14</v>
      </c>
      <c r="I7295" t="s">
        <v>24</v>
      </c>
      <c r="J7295" t="s">
        <v>5968</v>
      </c>
      <c r="K7295" t="s">
        <v>17</v>
      </c>
      <c r="L7295">
        <v>59.99</v>
      </c>
    </row>
    <row r="7296" spans="1:12" x14ac:dyDescent="0.3">
      <c r="A7296" t="s">
        <v>7559</v>
      </c>
      <c r="B7296">
        <v>26</v>
      </c>
      <c r="C7296">
        <v>5</v>
      </c>
      <c r="D7296">
        <v>2016</v>
      </c>
      <c r="E7296" t="s">
        <v>441</v>
      </c>
      <c r="F7296" t="s">
        <v>30</v>
      </c>
      <c r="G7296" t="s">
        <v>472</v>
      </c>
      <c r="H7296" t="s">
        <v>14</v>
      </c>
      <c r="I7296" t="s">
        <v>24</v>
      </c>
      <c r="J7296" t="s">
        <v>1499</v>
      </c>
      <c r="K7296" t="s">
        <v>17</v>
      </c>
      <c r="L7296">
        <v>20.239999999999998</v>
      </c>
    </row>
    <row r="7297" spans="1:12" x14ac:dyDescent="0.3">
      <c r="A7297" t="s">
        <v>7560</v>
      </c>
      <c r="B7297">
        <v>4</v>
      </c>
      <c r="C7297">
        <v>5</v>
      </c>
      <c r="D7297">
        <v>2015</v>
      </c>
      <c r="E7297" t="s">
        <v>3127</v>
      </c>
      <c r="F7297" t="s">
        <v>119</v>
      </c>
      <c r="G7297" t="s">
        <v>2492</v>
      </c>
      <c r="H7297" t="s">
        <v>14</v>
      </c>
      <c r="I7297" t="s">
        <v>61</v>
      </c>
      <c r="J7297" t="s">
        <v>5261</v>
      </c>
      <c r="K7297" t="s">
        <v>26</v>
      </c>
      <c r="L7297">
        <v>37.840000000000003</v>
      </c>
    </row>
    <row r="7298" spans="1:12" x14ac:dyDescent="0.3">
      <c r="A7298" t="s">
        <v>7560</v>
      </c>
      <c r="B7298">
        <v>4</v>
      </c>
      <c r="C7298">
        <v>5</v>
      </c>
      <c r="D7298">
        <v>2015</v>
      </c>
      <c r="E7298" t="s">
        <v>3127</v>
      </c>
      <c r="F7298" t="s">
        <v>119</v>
      </c>
      <c r="G7298" t="s">
        <v>2492</v>
      </c>
      <c r="H7298" t="s">
        <v>14</v>
      </c>
      <c r="I7298" t="s">
        <v>61</v>
      </c>
      <c r="J7298" t="s">
        <v>6123</v>
      </c>
      <c r="K7298" t="s">
        <v>26</v>
      </c>
      <c r="L7298">
        <v>5.4720000000000004</v>
      </c>
    </row>
    <row r="7299" spans="1:12" x14ac:dyDescent="0.3">
      <c r="A7299" t="s">
        <v>7561</v>
      </c>
      <c r="B7299">
        <v>10</v>
      </c>
      <c r="C7299">
        <v>2</v>
      </c>
      <c r="D7299">
        <v>2016</v>
      </c>
      <c r="E7299" t="s">
        <v>5765</v>
      </c>
      <c r="F7299" t="s">
        <v>12</v>
      </c>
      <c r="G7299" t="s">
        <v>1484</v>
      </c>
      <c r="H7299" t="s">
        <v>23</v>
      </c>
      <c r="I7299" t="s">
        <v>90</v>
      </c>
      <c r="J7299" t="s">
        <v>3743</v>
      </c>
      <c r="K7299" t="s">
        <v>26</v>
      </c>
      <c r="L7299">
        <v>77.239999999999995</v>
      </c>
    </row>
    <row r="7300" spans="1:12" x14ac:dyDescent="0.3">
      <c r="A7300" t="s">
        <v>7562</v>
      </c>
      <c r="B7300">
        <v>18</v>
      </c>
      <c r="C7300">
        <v>11</v>
      </c>
      <c r="D7300">
        <v>2015</v>
      </c>
      <c r="E7300" t="s">
        <v>3740</v>
      </c>
      <c r="F7300" t="s">
        <v>119</v>
      </c>
      <c r="G7300" t="s">
        <v>1841</v>
      </c>
      <c r="H7300" t="s">
        <v>14</v>
      </c>
      <c r="I7300" t="s">
        <v>61</v>
      </c>
      <c r="J7300" t="s">
        <v>788</v>
      </c>
      <c r="K7300" t="s">
        <v>17</v>
      </c>
      <c r="L7300">
        <v>292.10000000000002</v>
      </c>
    </row>
    <row r="7301" spans="1:12" x14ac:dyDescent="0.3">
      <c r="A7301" t="s">
        <v>7562</v>
      </c>
      <c r="B7301">
        <v>18</v>
      </c>
      <c r="C7301">
        <v>11</v>
      </c>
      <c r="D7301">
        <v>2015</v>
      </c>
      <c r="E7301" t="s">
        <v>3740</v>
      </c>
      <c r="F7301" t="s">
        <v>119</v>
      </c>
      <c r="G7301" t="s">
        <v>1841</v>
      </c>
      <c r="H7301" t="s">
        <v>14</v>
      </c>
      <c r="I7301" t="s">
        <v>61</v>
      </c>
      <c r="J7301" t="s">
        <v>4649</v>
      </c>
      <c r="K7301" t="s">
        <v>17</v>
      </c>
      <c r="L7301">
        <v>8.5440000000000005</v>
      </c>
    </row>
    <row r="7302" spans="1:12" x14ac:dyDescent="0.3">
      <c r="A7302" t="s">
        <v>7562</v>
      </c>
      <c r="B7302">
        <v>18</v>
      </c>
      <c r="C7302">
        <v>11</v>
      </c>
      <c r="D7302">
        <v>2015</v>
      </c>
      <c r="E7302" t="s">
        <v>3740</v>
      </c>
      <c r="F7302" t="s">
        <v>119</v>
      </c>
      <c r="G7302" t="s">
        <v>1841</v>
      </c>
      <c r="H7302" t="s">
        <v>14</v>
      </c>
      <c r="I7302" t="s">
        <v>61</v>
      </c>
      <c r="J7302" t="s">
        <v>5832</v>
      </c>
      <c r="K7302" t="s">
        <v>17</v>
      </c>
      <c r="L7302">
        <v>424.11599999999999</v>
      </c>
    </row>
    <row r="7303" spans="1:12" x14ac:dyDescent="0.3">
      <c r="A7303" t="s">
        <v>7562</v>
      </c>
      <c r="B7303">
        <v>18</v>
      </c>
      <c r="C7303">
        <v>11</v>
      </c>
      <c r="D7303">
        <v>2015</v>
      </c>
      <c r="E7303" t="s">
        <v>3740</v>
      </c>
      <c r="F7303" t="s">
        <v>119</v>
      </c>
      <c r="G7303" t="s">
        <v>1841</v>
      </c>
      <c r="H7303" t="s">
        <v>14</v>
      </c>
      <c r="I7303" t="s">
        <v>61</v>
      </c>
      <c r="J7303" t="s">
        <v>1546</v>
      </c>
      <c r="K7303" t="s">
        <v>26</v>
      </c>
      <c r="L7303">
        <v>2.8919999999999999</v>
      </c>
    </row>
    <row r="7304" spans="1:12" x14ac:dyDescent="0.3">
      <c r="A7304" t="s">
        <v>7562</v>
      </c>
      <c r="B7304">
        <v>18</v>
      </c>
      <c r="C7304">
        <v>11</v>
      </c>
      <c r="D7304">
        <v>2015</v>
      </c>
      <c r="E7304" t="s">
        <v>3740</v>
      </c>
      <c r="F7304" t="s">
        <v>119</v>
      </c>
      <c r="G7304" t="s">
        <v>1841</v>
      </c>
      <c r="H7304" t="s">
        <v>14</v>
      </c>
      <c r="I7304" t="s">
        <v>61</v>
      </c>
      <c r="J7304" t="s">
        <v>1795</v>
      </c>
      <c r="K7304" t="s">
        <v>26</v>
      </c>
      <c r="L7304">
        <v>381.72</v>
      </c>
    </row>
    <row r="7305" spans="1:12" x14ac:dyDescent="0.3">
      <c r="A7305" t="s">
        <v>7563</v>
      </c>
      <c r="B7305">
        <v>4</v>
      </c>
      <c r="C7305">
        <v>9</v>
      </c>
      <c r="D7305">
        <v>2018</v>
      </c>
      <c r="E7305" t="s">
        <v>1330</v>
      </c>
      <c r="F7305" t="s">
        <v>30</v>
      </c>
      <c r="G7305" t="s">
        <v>6742</v>
      </c>
      <c r="H7305" t="s">
        <v>14</v>
      </c>
      <c r="I7305" t="s">
        <v>15</v>
      </c>
      <c r="J7305" t="s">
        <v>495</v>
      </c>
      <c r="K7305" t="s">
        <v>17</v>
      </c>
      <c r="L7305">
        <v>97.183999999999997</v>
      </c>
    </row>
    <row r="7306" spans="1:12" x14ac:dyDescent="0.3">
      <c r="A7306" t="s">
        <v>7563</v>
      </c>
      <c r="B7306">
        <v>4</v>
      </c>
      <c r="C7306">
        <v>9</v>
      </c>
      <c r="D7306">
        <v>2018</v>
      </c>
      <c r="E7306" t="s">
        <v>1330</v>
      </c>
      <c r="F7306" t="s">
        <v>30</v>
      </c>
      <c r="G7306" t="s">
        <v>6742</v>
      </c>
      <c r="H7306" t="s">
        <v>14</v>
      </c>
      <c r="I7306" t="s">
        <v>15</v>
      </c>
      <c r="J7306" t="s">
        <v>2143</v>
      </c>
      <c r="K7306" t="s">
        <v>26</v>
      </c>
      <c r="L7306">
        <v>10.368</v>
      </c>
    </row>
    <row r="7307" spans="1:12" x14ac:dyDescent="0.3">
      <c r="A7307" t="s">
        <v>7564</v>
      </c>
      <c r="B7307">
        <v>29</v>
      </c>
      <c r="C7307">
        <v>3</v>
      </c>
      <c r="D7307">
        <v>2015</v>
      </c>
      <c r="E7307" t="s">
        <v>6650</v>
      </c>
      <c r="F7307" t="s">
        <v>30</v>
      </c>
      <c r="G7307" t="s">
        <v>1305</v>
      </c>
      <c r="H7307" t="s">
        <v>14</v>
      </c>
      <c r="I7307" t="s">
        <v>61</v>
      </c>
      <c r="J7307" t="s">
        <v>1160</v>
      </c>
      <c r="K7307" t="s">
        <v>17</v>
      </c>
      <c r="L7307">
        <v>890.84100000000001</v>
      </c>
    </row>
    <row r="7308" spans="1:12" x14ac:dyDescent="0.3">
      <c r="A7308" t="s">
        <v>7566</v>
      </c>
      <c r="B7308">
        <v>5</v>
      </c>
      <c r="C7308">
        <v>11</v>
      </c>
      <c r="D7308">
        <v>2017</v>
      </c>
      <c r="E7308" t="s">
        <v>475</v>
      </c>
      <c r="F7308" t="s">
        <v>12</v>
      </c>
      <c r="G7308" t="s">
        <v>672</v>
      </c>
      <c r="H7308" t="s">
        <v>14</v>
      </c>
      <c r="I7308" t="s">
        <v>24</v>
      </c>
      <c r="J7308" t="s">
        <v>5164</v>
      </c>
      <c r="K7308" t="s">
        <v>41</v>
      </c>
      <c r="L7308">
        <v>72</v>
      </c>
    </row>
    <row r="7309" spans="1:12" x14ac:dyDescent="0.3">
      <c r="A7309" t="s">
        <v>7566</v>
      </c>
      <c r="B7309">
        <v>5</v>
      </c>
      <c r="C7309">
        <v>11</v>
      </c>
      <c r="D7309">
        <v>2017</v>
      </c>
      <c r="E7309" t="s">
        <v>475</v>
      </c>
      <c r="F7309" t="s">
        <v>12</v>
      </c>
      <c r="G7309" t="s">
        <v>672</v>
      </c>
      <c r="H7309" t="s">
        <v>14</v>
      </c>
      <c r="I7309" t="s">
        <v>24</v>
      </c>
      <c r="J7309" t="s">
        <v>4724</v>
      </c>
      <c r="K7309" t="s">
        <v>17</v>
      </c>
      <c r="L7309">
        <v>113.88800000000001</v>
      </c>
    </row>
    <row r="7310" spans="1:12" x14ac:dyDescent="0.3">
      <c r="A7310" t="s">
        <v>7566</v>
      </c>
      <c r="B7310">
        <v>5</v>
      </c>
      <c r="C7310">
        <v>11</v>
      </c>
      <c r="D7310">
        <v>2017</v>
      </c>
      <c r="E7310" t="s">
        <v>475</v>
      </c>
      <c r="F7310" t="s">
        <v>12</v>
      </c>
      <c r="G7310" t="s">
        <v>672</v>
      </c>
      <c r="H7310" t="s">
        <v>14</v>
      </c>
      <c r="I7310" t="s">
        <v>24</v>
      </c>
      <c r="J7310" t="s">
        <v>1242</v>
      </c>
      <c r="K7310" t="s">
        <v>26</v>
      </c>
      <c r="L7310">
        <v>158.13</v>
      </c>
    </row>
    <row r="7311" spans="1:12" x14ac:dyDescent="0.3">
      <c r="A7311" t="s">
        <v>7567</v>
      </c>
      <c r="B7311">
        <v>10</v>
      </c>
      <c r="C7311">
        <v>6</v>
      </c>
      <c r="D7311">
        <v>2018</v>
      </c>
      <c r="E7311" t="s">
        <v>5890</v>
      </c>
      <c r="F7311" t="s">
        <v>12</v>
      </c>
      <c r="G7311" t="s">
        <v>951</v>
      </c>
      <c r="H7311" t="s">
        <v>23</v>
      </c>
      <c r="I7311" t="s">
        <v>90</v>
      </c>
      <c r="J7311" t="s">
        <v>3725</v>
      </c>
      <c r="K7311" t="s">
        <v>26</v>
      </c>
      <c r="L7311">
        <v>14.13</v>
      </c>
    </row>
    <row r="7312" spans="1:12" x14ac:dyDescent="0.3">
      <c r="A7312" t="s">
        <v>7568</v>
      </c>
      <c r="B7312">
        <v>10</v>
      </c>
      <c r="C7312">
        <v>8</v>
      </c>
      <c r="D7312">
        <v>2016</v>
      </c>
      <c r="E7312" t="s">
        <v>4984</v>
      </c>
      <c r="F7312" t="s">
        <v>30</v>
      </c>
      <c r="G7312" t="s">
        <v>1367</v>
      </c>
      <c r="H7312" t="s">
        <v>14</v>
      </c>
      <c r="I7312" t="s">
        <v>61</v>
      </c>
      <c r="J7312" t="s">
        <v>1622</v>
      </c>
      <c r="K7312" t="s">
        <v>26</v>
      </c>
      <c r="L7312">
        <v>64.75</v>
      </c>
    </row>
    <row r="7313" spans="1:12" x14ac:dyDescent="0.3">
      <c r="A7313" t="s">
        <v>7569</v>
      </c>
      <c r="B7313">
        <v>9</v>
      </c>
      <c r="C7313">
        <v>10</v>
      </c>
      <c r="D7313">
        <v>2016</v>
      </c>
      <c r="E7313" t="s">
        <v>1948</v>
      </c>
      <c r="F7313" t="s">
        <v>30</v>
      </c>
      <c r="G7313" t="s">
        <v>4264</v>
      </c>
      <c r="H7313" t="s">
        <v>14</v>
      </c>
      <c r="I7313" t="s">
        <v>15</v>
      </c>
      <c r="J7313" t="s">
        <v>2187</v>
      </c>
      <c r="K7313" t="s">
        <v>26</v>
      </c>
      <c r="L7313">
        <v>1.8720000000000001</v>
      </c>
    </row>
    <row r="7314" spans="1:12" x14ac:dyDescent="0.3">
      <c r="A7314" t="s">
        <v>7569</v>
      </c>
      <c r="B7314">
        <v>9</v>
      </c>
      <c r="C7314">
        <v>10</v>
      </c>
      <c r="D7314">
        <v>2016</v>
      </c>
      <c r="E7314" t="s">
        <v>1948</v>
      </c>
      <c r="F7314" t="s">
        <v>30</v>
      </c>
      <c r="G7314" t="s">
        <v>4264</v>
      </c>
      <c r="H7314" t="s">
        <v>14</v>
      </c>
      <c r="I7314" t="s">
        <v>15</v>
      </c>
      <c r="J7314" t="s">
        <v>1246</v>
      </c>
      <c r="K7314" t="s">
        <v>26</v>
      </c>
      <c r="L7314">
        <v>11.214</v>
      </c>
    </row>
    <row r="7315" spans="1:12" x14ac:dyDescent="0.3">
      <c r="A7315" t="s">
        <v>7569</v>
      </c>
      <c r="B7315">
        <v>9</v>
      </c>
      <c r="C7315">
        <v>10</v>
      </c>
      <c r="D7315">
        <v>2016</v>
      </c>
      <c r="E7315" t="s">
        <v>1948</v>
      </c>
      <c r="F7315" t="s">
        <v>30</v>
      </c>
      <c r="G7315" t="s">
        <v>4264</v>
      </c>
      <c r="H7315" t="s">
        <v>14</v>
      </c>
      <c r="I7315" t="s">
        <v>15</v>
      </c>
      <c r="J7315" t="s">
        <v>5844</v>
      </c>
      <c r="K7315" t="s">
        <v>26</v>
      </c>
      <c r="L7315">
        <v>37.375999999999998</v>
      </c>
    </row>
    <row r="7316" spans="1:12" x14ac:dyDescent="0.3">
      <c r="A7316" t="s">
        <v>7570</v>
      </c>
      <c r="B7316">
        <v>28</v>
      </c>
      <c r="C7316">
        <v>5</v>
      </c>
      <c r="D7316">
        <v>2017</v>
      </c>
      <c r="E7316" t="s">
        <v>4630</v>
      </c>
      <c r="F7316" t="s">
        <v>30</v>
      </c>
      <c r="G7316" t="s">
        <v>1159</v>
      </c>
      <c r="H7316" t="s">
        <v>60</v>
      </c>
      <c r="I7316" t="s">
        <v>61</v>
      </c>
      <c r="J7316" t="s">
        <v>3403</v>
      </c>
      <c r="K7316" t="s">
        <v>41</v>
      </c>
      <c r="L7316">
        <v>286.39999999999998</v>
      </c>
    </row>
    <row r="7317" spans="1:12" x14ac:dyDescent="0.3">
      <c r="A7317" t="s">
        <v>7571</v>
      </c>
      <c r="B7317">
        <v>11</v>
      </c>
      <c r="C7317">
        <v>5</v>
      </c>
      <c r="D7317">
        <v>2018</v>
      </c>
      <c r="E7317" t="s">
        <v>5590</v>
      </c>
      <c r="F7317" t="s">
        <v>12</v>
      </c>
      <c r="G7317" t="s">
        <v>1448</v>
      </c>
      <c r="H7317" t="s">
        <v>14</v>
      </c>
      <c r="I7317" t="s">
        <v>90</v>
      </c>
      <c r="J7317" t="s">
        <v>3223</v>
      </c>
      <c r="K7317" t="s">
        <v>26</v>
      </c>
      <c r="L7317">
        <v>43.92</v>
      </c>
    </row>
    <row r="7318" spans="1:12" x14ac:dyDescent="0.3">
      <c r="A7318" t="s">
        <v>7572</v>
      </c>
      <c r="B7318">
        <v>16</v>
      </c>
      <c r="C7318">
        <v>10</v>
      </c>
      <c r="D7318">
        <v>2017</v>
      </c>
      <c r="E7318" t="s">
        <v>1271</v>
      </c>
      <c r="F7318" t="s">
        <v>30</v>
      </c>
      <c r="G7318" t="s">
        <v>1484</v>
      </c>
      <c r="H7318" t="s">
        <v>23</v>
      </c>
      <c r="I7318" t="s">
        <v>90</v>
      </c>
      <c r="J7318" t="s">
        <v>44</v>
      </c>
      <c r="K7318" t="s">
        <v>17</v>
      </c>
      <c r="L7318">
        <v>142.18199999999999</v>
      </c>
    </row>
    <row r="7319" spans="1:12" x14ac:dyDescent="0.3">
      <c r="A7319" t="s">
        <v>7573</v>
      </c>
      <c r="B7319">
        <v>17</v>
      </c>
      <c r="C7319">
        <v>11</v>
      </c>
      <c r="D7319">
        <v>2018</v>
      </c>
      <c r="E7319" t="s">
        <v>2330</v>
      </c>
      <c r="F7319" t="s">
        <v>30</v>
      </c>
      <c r="G7319" t="s">
        <v>3526</v>
      </c>
      <c r="H7319" t="s">
        <v>23</v>
      </c>
      <c r="I7319" t="s">
        <v>24</v>
      </c>
      <c r="J7319" t="s">
        <v>7222</v>
      </c>
      <c r="K7319" t="s">
        <v>26</v>
      </c>
      <c r="L7319">
        <v>19.608000000000001</v>
      </c>
    </row>
    <row r="7320" spans="1:12" x14ac:dyDescent="0.3">
      <c r="A7320" t="s">
        <v>7573</v>
      </c>
      <c r="B7320">
        <v>17</v>
      </c>
      <c r="C7320">
        <v>11</v>
      </c>
      <c r="D7320">
        <v>2018</v>
      </c>
      <c r="E7320" t="s">
        <v>2330</v>
      </c>
      <c r="F7320" t="s">
        <v>30</v>
      </c>
      <c r="G7320" t="s">
        <v>3526</v>
      </c>
      <c r="H7320" t="s">
        <v>23</v>
      </c>
      <c r="I7320" t="s">
        <v>24</v>
      </c>
      <c r="J7320" t="s">
        <v>2692</v>
      </c>
      <c r="K7320" t="s">
        <v>26</v>
      </c>
      <c r="L7320">
        <v>4.1580000000000004</v>
      </c>
    </row>
    <row r="7321" spans="1:12" x14ac:dyDescent="0.3">
      <c r="A7321" t="s">
        <v>7574</v>
      </c>
      <c r="B7321">
        <v>26</v>
      </c>
      <c r="C7321">
        <v>11</v>
      </c>
      <c r="D7321">
        <v>2018</v>
      </c>
      <c r="E7321" t="s">
        <v>2098</v>
      </c>
      <c r="F7321" t="s">
        <v>12</v>
      </c>
      <c r="G7321" t="s">
        <v>2781</v>
      </c>
      <c r="H7321" t="s">
        <v>14</v>
      </c>
      <c r="I7321" t="s">
        <v>90</v>
      </c>
      <c r="J7321" t="s">
        <v>2862</v>
      </c>
      <c r="K7321" t="s">
        <v>41</v>
      </c>
      <c r="L7321">
        <v>979.95</v>
      </c>
    </row>
    <row r="7322" spans="1:12" x14ac:dyDescent="0.3">
      <c r="A7322" t="s">
        <v>7574</v>
      </c>
      <c r="B7322">
        <v>26</v>
      </c>
      <c r="C7322">
        <v>11</v>
      </c>
      <c r="D7322">
        <v>2018</v>
      </c>
      <c r="E7322" t="s">
        <v>2098</v>
      </c>
      <c r="F7322" t="s">
        <v>12</v>
      </c>
      <c r="G7322" t="s">
        <v>2781</v>
      </c>
      <c r="H7322" t="s">
        <v>14</v>
      </c>
      <c r="I7322" t="s">
        <v>90</v>
      </c>
      <c r="J7322" t="s">
        <v>3859</v>
      </c>
      <c r="K7322" t="s">
        <v>17</v>
      </c>
      <c r="L7322">
        <v>135.30000000000001</v>
      </c>
    </row>
    <row r="7323" spans="1:12" x14ac:dyDescent="0.3">
      <c r="A7323" t="s">
        <v>7575</v>
      </c>
      <c r="B7323">
        <v>3</v>
      </c>
      <c r="C7323">
        <v>9</v>
      </c>
      <c r="D7323">
        <v>2018</v>
      </c>
      <c r="E7323" t="s">
        <v>1315</v>
      </c>
      <c r="F7323" t="s">
        <v>30</v>
      </c>
      <c r="G7323" t="s">
        <v>3191</v>
      </c>
      <c r="H7323" t="s">
        <v>23</v>
      </c>
      <c r="I7323" t="s">
        <v>61</v>
      </c>
      <c r="J7323" t="s">
        <v>3349</v>
      </c>
      <c r="K7323" t="s">
        <v>26</v>
      </c>
      <c r="L7323">
        <v>8.9039999999999999</v>
      </c>
    </row>
    <row r="7324" spans="1:12" x14ac:dyDescent="0.3">
      <c r="A7324" t="s">
        <v>7575</v>
      </c>
      <c r="B7324">
        <v>3</v>
      </c>
      <c r="C7324">
        <v>9</v>
      </c>
      <c r="D7324">
        <v>2018</v>
      </c>
      <c r="E7324" t="s">
        <v>1315</v>
      </c>
      <c r="F7324" t="s">
        <v>30</v>
      </c>
      <c r="G7324" t="s">
        <v>3191</v>
      </c>
      <c r="H7324" t="s">
        <v>23</v>
      </c>
      <c r="I7324" t="s">
        <v>61</v>
      </c>
      <c r="J7324" t="s">
        <v>2122</v>
      </c>
      <c r="K7324" t="s">
        <v>41</v>
      </c>
      <c r="L7324">
        <v>100.8</v>
      </c>
    </row>
    <row r="7325" spans="1:12" x14ac:dyDescent="0.3">
      <c r="A7325" t="s">
        <v>7576</v>
      </c>
      <c r="B7325">
        <v>5</v>
      </c>
      <c r="C7325">
        <v>12</v>
      </c>
      <c r="D7325">
        <v>2018</v>
      </c>
      <c r="E7325" t="s">
        <v>1035</v>
      </c>
      <c r="F7325" t="s">
        <v>119</v>
      </c>
      <c r="G7325" t="s">
        <v>1428</v>
      </c>
      <c r="H7325" t="s">
        <v>14</v>
      </c>
      <c r="I7325" t="s">
        <v>90</v>
      </c>
      <c r="J7325" t="s">
        <v>340</v>
      </c>
      <c r="K7325" t="s">
        <v>17</v>
      </c>
      <c r="L7325">
        <v>41.96</v>
      </c>
    </row>
    <row r="7326" spans="1:12" x14ac:dyDescent="0.3">
      <c r="A7326" t="s">
        <v>7576</v>
      </c>
      <c r="B7326">
        <v>5</v>
      </c>
      <c r="C7326">
        <v>12</v>
      </c>
      <c r="D7326">
        <v>2018</v>
      </c>
      <c r="E7326" t="s">
        <v>1035</v>
      </c>
      <c r="F7326" t="s">
        <v>119</v>
      </c>
      <c r="G7326" t="s">
        <v>1428</v>
      </c>
      <c r="H7326" t="s">
        <v>14</v>
      </c>
      <c r="I7326" t="s">
        <v>90</v>
      </c>
      <c r="J7326" t="s">
        <v>1042</v>
      </c>
      <c r="K7326" t="s">
        <v>26</v>
      </c>
      <c r="L7326">
        <v>9.4499999999999993</v>
      </c>
    </row>
    <row r="7327" spans="1:12" x14ac:dyDescent="0.3">
      <c r="A7327" t="s">
        <v>7577</v>
      </c>
      <c r="B7327">
        <v>10</v>
      </c>
      <c r="C7327">
        <v>11</v>
      </c>
      <c r="D7327">
        <v>2018</v>
      </c>
      <c r="E7327" t="s">
        <v>1493</v>
      </c>
      <c r="F7327" t="s">
        <v>30</v>
      </c>
      <c r="G7327" t="s">
        <v>1635</v>
      </c>
      <c r="H7327" t="s">
        <v>14</v>
      </c>
      <c r="I7327" t="s">
        <v>24</v>
      </c>
      <c r="J7327" t="s">
        <v>4121</v>
      </c>
      <c r="K7327" t="s">
        <v>26</v>
      </c>
      <c r="L7327">
        <v>400.8</v>
      </c>
    </row>
    <row r="7328" spans="1:12" x14ac:dyDescent="0.3">
      <c r="A7328" t="s">
        <v>7577</v>
      </c>
      <c r="B7328">
        <v>10</v>
      </c>
      <c r="C7328">
        <v>11</v>
      </c>
      <c r="D7328">
        <v>2018</v>
      </c>
      <c r="E7328" t="s">
        <v>1493</v>
      </c>
      <c r="F7328" t="s">
        <v>30</v>
      </c>
      <c r="G7328" t="s">
        <v>1635</v>
      </c>
      <c r="H7328" t="s">
        <v>14</v>
      </c>
      <c r="I7328" t="s">
        <v>24</v>
      </c>
      <c r="J7328" t="s">
        <v>1081</v>
      </c>
      <c r="K7328" t="s">
        <v>26</v>
      </c>
      <c r="L7328">
        <v>28.792000000000002</v>
      </c>
    </row>
    <row r="7329" spans="1:12" x14ac:dyDescent="0.3">
      <c r="A7329" t="s">
        <v>7578</v>
      </c>
      <c r="B7329">
        <v>18</v>
      </c>
      <c r="C7329">
        <v>3</v>
      </c>
      <c r="D7329">
        <v>2015</v>
      </c>
      <c r="E7329" t="s">
        <v>2808</v>
      </c>
      <c r="F7329" t="s">
        <v>30</v>
      </c>
      <c r="G7329" t="s">
        <v>2096</v>
      </c>
      <c r="H7329" t="s">
        <v>60</v>
      </c>
      <c r="I7329" t="s">
        <v>24</v>
      </c>
      <c r="J7329" t="s">
        <v>3985</v>
      </c>
      <c r="K7329" t="s">
        <v>17</v>
      </c>
      <c r="L7329">
        <v>111</v>
      </c>
    </row>
    <row r="7330" spans="1:12" x14ac:dyDescent="0.3">
      <c r="A7330" t="s">
        <v>7578</v>
      </c>
      <c r="B7330">
        <v>18</v>
      </c>
      <c r="C7330">
        <v>3</v>
      </c>
      <c r="D7330">
        <v>2015</v>
      </c>
      <c r="E7330" t="s">
        <v>2808</v>
      </c>
      <c r="F7330" t="s">
        <v>30</v>
      </c>
      <c r="G7330" t="s">
        <v>2096</v>
      </c>
      <c r="H7330" t="s">
        <v>60</v>
      </c>
      <c r="I7330" t="s">
        <v>24</v>
      </c>
      <c r="J7330" t="s">
        <v>624</v>
      </c>
      <c r="K7330" t="s">
        <v>41</v>
      </c>
      <c r="L7330">
        <v>1279.9680000000001</v>
      </c>
    </row>
    <row r="7331" spans="1:12" x14ac:dyDescent="0.3">
      <c r="A7331" t="s">
        <v>7578</v>
      </c>
      <c r="B7331">
        <v>18</v>
      </c>
      <c r="C7331">
        <v>3</v>
      </c>
      <c r="D7331">
        <v>2015</v>
      </c>
      <c r="E7331" t="s">
        <v>2808</v>
      </c>
      <c r="F7331" t="s">
        <v>30</v>
      </c>
      <c r="G7331" t="s">
        <v>2096</v>
      </c>
      <c r="H7331" t="s">
        <v>60</v>
      </c>
      <c r="I7331" t="s">
        <v>24</v>
      </c>
      <c r="J7331" t="s">
        <v>3831</v>
      </c>
      <c r="K7331" t="s">
        <v>26</v>
      </c>
      <c r="L7331">
        <v>1856.19</v>
      </c>
    </row>
    <row r="7332" spans="1:12" x14ac:dyDescent="0.3">
      <c r="A7332" t="s">
        <v>7579</v>
      </c>
      <c r="B7332">
        <v>12</v>
      </c>
      <c r="C7332">
        <v>11</v>
      </c>
      <c r="D7332">
        <v>2017</v>
      </c>
      <c r="E7332" t="s">
        <v>2259</v>
      </c>
      <c r="F7332" t="s">
        <v>119</v>
      </c>
      <c r="G7332" t="s">
        <v>443</v>
      </c>
      <c r="H7332" t="s">
        <v>23</v>
      </c>
      <c r="I7332" t="s">
        <v>61</v>
      </c>
      <c r="J7332" t="s">
        <v>3631</v>
      </c>
      <c r="K7332" t="s">
        <v>17</v>
      </c>
      <c r="L7332">
        <v>22.751999999999999</v>
      </c>
    </row>
    <row r="7333" spans="1:12" x14ac:dyDescent="0.3">
      <c r="A7333" t="s">
        <v>7580</v>
      </c>
      <c r="B7333">
        <v>26</v>
      </c>
      <c r="C7333">
        <v>10</v>
      </c>
      <c r="D7333">
        <v>2018</v>
      </c>
      <c r="E7333" t="s">
        <v>3039</v>
      </c>
      <c r="F7333" t="s">
        <v>30</v>
      </c>
      <c r="G7333" t="s">
        <v>2943</v>
      </c>
      <c r="H7333" t="s">
        <v>23</v>
      </c>
      <c r="I7333" t="s">
        <v>90</v>
      </c>
      <c r="J7333" t="s">
        <v>705</v>
      </c>
      <c r="K7333" t="s">
        <v>41</v>
      </c>
      <c r="L7333">
        <v>61.542000000000002</v>
      </c>
    </row>
    <row r="7334" spans="1:12" x14ac:dyDescent="0.3">
      <c r="A7334" t="s">
        <v>7580</v>
      </c>
      <c r="B7334">
        <v>26</v>
      </c>
      <c r="C7334">
        <v>10</v>
      </c>
      <c r="D7334">
        <v>2018</v>
      </c>
      <c r="E7334" t="s">
        <v>3039</v>
      </c>
      <c r="F7334" t="s">
        <v>30</v>
      </c>
      <c r="G7334" t="s">
        <v>2943</v>
      </c>
      <c r="H7334" t="s">
        <v>23</v>
      </c>
      <c r="I7334" t="s">
        <v>90</v>
      </c>
      <c r="J7334" t="s">
        <v>5263</v>
      </c>
      <c r="K7334" t="s">
        <v>26</v>
      </c>
      <c r="L7334">
        <v>81.438000000000002</v>
      </c>
    </row>
    <row r="7335" spans="1:12" x14ac:dyDescent="0.3">
      <c r="A7335" t="s">
        <v>7581</v>
      </c>
      <c r="B7335">
        <v>11</v>
      </c>
      <c r="C7335">
        <v>4</v>
      </c>
      <c r="D7335">
        <v>2016</v>
      </c>
      <c r="E7335" t="s">
        <v>4532</v>
      </c>
      <c r="F7335" t="s">
        <v>30</v>
      </c>
      <c r="G7335" t="s">
        <v>5044</v>
      </c>
      <c r="H7335" t="s">
        <v>14</v>
      </c>
      <c r="I7335" t="s">
        <v>15</v>
      </c>
      <c r="J7335" t="s">
        <v>1268</v>
      </c>
      <c r="K7335" t="s">
        <v>17</v>
      </c>
      <c r="L7335">
        <v>67.36</v>
      </c>
    </row>
    <row r="7336" spans="1:12" x14ac:dyDescent="0.3">
      <c r="A7336" t="s">
        <v>7581</v>
      </c>
      <c r="B7336">
        <v>11</v>
      </c>
      <c r="C7336">
        <v>4</v>
      </c>
      <c r="D7336">
        <v>2016</v>
      </c>
      <c r="E7336" t="s">
        <v>4532</v>
      </c>
      <c r="F7336" t="s">
        <v>30</v>
      </c>
      <c r="G7336" t="s">
        <v>5044</v>
      </c>
      <c r="H7336" t="s">
        <v>14</v>
      </c>
      <c r="I7336" t="s">
        <v>15</v>
      </c>
      <c r="J7336" t="s">
        <v>623</v>
      </c>
      <c r="K7336" t="s">
        <v>17</v>
      </c>
      <c r="L7336">
        <v>54.527999999999999</v>
      </c>
    </row>
    <row r="7337" spans="1:12" x14ac:dyDescent="0.3">
      <c r="A7337" t="s">
        <v>7582</v>
      </c>
      <c r="B7337">
        <v>25</v>
      </c>
      <c r="C7337">
        <v>12</v>
      </c>
      <c r="D7337">
        <v>2016</v>
      </c>
      <c r="E7337" t="s">
        <v>6085</v>
      </c>
      <c r="F7337" t="s">
        <v>30</v>
      </c>
      <c r="G7337" t="s">
        <v>4034</v>
      </c>
      <c r="H7337" t="s">
        <v>14</v>
      </c>
      <c r="I7337" t="s">
        <v>90</v>
      </c>
      <c r="J7337" t="s">
        <v>2016</v>
      </c>
      <c r="K7337" t="s">
        <v>41</v>
      </c>
      <c r="L7337">
        <v>843.9</v>
      </c>
    </row>
    <row r="7338" spans="1:12" x14ac:dyDescent="0.3">
      <c r="A7338" t="s">
        <v>7582</v>
      </c>
      <c r="B7338">
        <v>25</v>
      </c>
      <c r="C7338">
        <v>12</v>
      </c>
      <c r="D7338">
        <v>2016</v>
      </c>
      <c r="E7338" t="s">
        <v>6085</v>
      </c>
      <c r="F7338" t="s">
        <v>30</v>
      </c>
      <c r="G7338" t="s">
        <v>4034</v>
      </c>
      <c r="H7338" t="s">
        <v>14</v>
      </c>
      <c r="I7338" t="s">
        <v>90</v>
      </c>
      <c r="J7338" t="s">
        <v>547</v>
      </c>
      <c r="K7338" t="s">
        <v>17</v>
      </c>
      <c r="L7338">
        <v>449.56799999999998</v>
      </c>
    </row>
    <row r="7339" spans="1:12" x14ac:dyDescent="0.3">
      <c r="A7339" t="s">
        <v>7583</v>
      </c>
      <c r="B7339">
        <v>21</v>
      </c>
      <c r="C7339">
        <v>9</v>
      </c>
      <c r="D7339">
        <v>2018</v>
      </c>
      <c r="E7339" t="s">
        <v>143</v>
      </c>
      <c r="F7339" t="s">
        <v>119</v>
      </c>
      <c r="G7339" t="s">
        <v>4080</v>
      </c>
      <c r="H7339" t="s">
        <v>23</v>
      </c>
      <c r="I7339" t="s">
        <v>24</v>
      </c>
      <c r="J7339" t="s">
        <v>3046</v>
      </c>
      <c r="K7339" t="s">
        <v>26</v>
      </c>
      <c r="L7339">
        <v>15.51</v>
      </c>
    </row>
    <row r="7340" spans="1:12" x14ac:dyDescent="0.3">
      <c r="A7340" t="s">
        <v>7584</v>
      </c>
      <c r="B7340">
        <v>20</v>
      </c>
      <c r="C7340">
        <v>12</v>
      </c>
      <c r="D7340">
        <v>2015</v>
      </c>
      <c r="E7340" t="s">
        <v>4949</v>
      </c>
      <c r="F7340" t="s">
        <v>12</v>
      </c>
      <c r="G7340" t="s">
        <v>2655</v>
      </c>
      <c r="H7340" t="s">
        <v>23</v>
      </c>
      <c r="I7340" t="s">
        <v>90</v>
      </c>
      <c r="J7340" t="s">
        <v>4724</v>
      </c>
      <c r="K7340" t="s">
        <v>17</v>
      </c>
      <c r="L7340">
        <v>192.18600000000001</v>
      </c>
    </row>
    <row r="7341" spans="1:12" x14ac:dyDescent="0.3">
      <c r="A7341" t="s">
        <v>7585</v>
      </c>
      <c r="B7341">
        <v>18</v>
      </c>
      <c r="C7341">
        <v>7</v>
      </c>
      <c r="D7341">
        <v>2016</v>
      </c>
      <c r="E7341" t="s">
        <v>7586</v>
      </c>
      <c r="F7341" t="s">
        <v>119</v>
      </c>
      <c r="G7341" t="s">
        <v>2147</v>
      </c>
      <c r="H7341" t="s">
        <v>23</v>
      </c>
      <c r="I7341" t="s">
        <v>90</v>
      </c>
      <c r="J7341" t="s">
        <v>1883</v>
      </c>
      <c r="K7341" t="s">
        <v>26</v>
      </c>
      <c r="L7341">
        <v>5.76</v>
      </c>
    </row>
    <row r="7342" spans="1:12" x14ac:dyDescent="0.3">
      <c r="A7342" t="s">
        <v>7587</v>
      </c>
      <c r="B7342">
        <v>26</v>
      </c>
      <c r="C7342">
        <v>7</v>
      </c>
      <c r="D7342">
        <v>2015</v>
      </c>
      <c r="E7342" t="s">
        <v>3522</v>
      </c>
      <c r="F7342" t="s">
        <v>30</v>
      </c>
      <c r="G7342" t="s">
        <v>3151</v>
      </c>
      <c r="H7342" t="s">
        <v>14</v>
      </c>
      <c r="I7342" t="s">
        <v>15</v>
      </c>
      <c r="J7342" t="s">
        <v>3952</v>
      </c>
      <c r="K7342" t="s">
        <v>17</v>
      </c>
      <c r="L7342">
        <v>67.88</v>
      </c>
    </row>
    <row r="7343" spans="1:12" x14ac:dyDescent="0.3">
      <c r="A7343" t="s">
        <v>7587</v>
      </c>
      <c r="B7343">
        <v>26</v>
      </c>
      <c r="C7343">
        <v>7</v>
      </c>
      <c r="D7343">
        <v>2015</v>
      </c>
      <c r="E7343" t="s">
        <v>3522</v>
      </c>
      <c r="F7343" t="s">
        <v>30</v>
      </c>
      <c r="G7343" t="s">
        <v>3151</v>
      </c>
      <c r="H7343" t="s">
        <v>14</v>
      </c>
      <c r="I7343" t="s">
        <v>15</v>
      </c>
      <c r="J7343" t="s">
        <v>168</v>
      </c>
      <c r="K7343" t="s">
        <v>26</v>
      </c>
      <c r="L7343">
        <v>162.88999999999999</v>
      </c>
    </row>
    <row r="7344" spans="1:12" x14ac:dyDescent="0.3">
      <c r="A7344" t="s">
        <v>7587</v>
      </c>
      <c r="B7344">
        <v>26</v>
      </c>
      <c r="C7344">
        <v>7</v>
      </c>
      <c r="D7344">
        <v>2015</v>
      </c>
      <c r="E7344" t="s">
        <v>3522</v>
      </c>
      <c r="F7344" t="s">
        <v>30</v>
      </c>
      <c r="G7344" t="s">
        <v>3151</v>
      </c>
      <c r="H7344" t="s">
        <v>14</v>
      </c>
      <c r="I7344" t="s">
        <v>15</v>
      </c>
      <c r="J7344" t="s">
        <v>5968</v>
      </c>
      <c r="K7344" t="s">
        <v>17</v>
      </c>
      <c r="L7344">
        <v>25.71</v>
      </c>
    </row>
    <row r="7345" spans="1:12" x14ac:dyDescent="0.3">
      <c r="A7345" t="s">
        <v>7588</v>
      </c>
      <c r="B7345">
        <v>26</v>
      </c>
      <c r="C7345">
        <v>12</v>
      </c>
      <c r="D7345">
        <v>2015</v>
      </c>
      <c r="E7345" t="s">
        <v>5026</v>
      </c>
      <c r="F7345" t="s">
        <v>30</v>
      </c>
      <c r="G7345" t="s">
        <v>104</v>
      </c>
      <c r="H7345" t="s">
        <v>14</v>
      </c>
      <c r="I7345" t="s">
        <v>90</v>
      </c>
      <c r="J7345" t="s">
        <v>2671</v>
      </c>
      <c r="K7345" t="s">
        <v>26</v>
      </c>
      <c r="L7345">
        <v>191.88</v>
      </c>
    </row>
    <row r="7346" spans="1:12" x14ac:dyDescent="0.3">
      <c r="A7346" t="s">
        <v>7589</v>
      </c>
      <c r="B7346">
        <v>11</v>
      </c>
      <c r="C7346">
        <v>12</v>
      </c>
      <c r="D7346">
        <v>2018</v>
      </c>
      <c r="E7346" t="s">
        <v>580</v>
      </c>
      <c r="F7346" t="s">
        <v>30</v>
      </c>
      <c r="G7346" t="s">
        <v>22</v>
      </c>
      <c r="H7346" t="s">
        <v>23</v>
      </c>
      <c r="I7346" t="s">
        <v>15</v>
      </c>
      <c r="J7346" t="s">
        <v>577</v>
      </c>
      <c r="K7346" t="s">
        <v>17</v>
      </c>
      <c r="L7346">
        <v>721.875</v>
      </c>
    </row>
    <row r="7347" spans="1:12" x14ac:dyDescent="0.3">
      <c r="A7347" t="s">
        <v>7589</v>
      </c>
      <c r="B7347">
        <v>11</v>
      </c>
      <c r="C7347">
        <v>12</v>
      </c>
      <c r="D7347">
        <v>2018</v>
      </c>
      <c r="E7347" t="s">
        <v>580</v>
      </c>
      <c r="F7347" t="s">
        <v>30</v>
      </c>
      <c r="G7347" t="s">
        <v>22</v>
      </c>
      <c r="H7347" t="s">
        <v>23</v>
      </c>
      <c r="I7347" t="s">
        <v>15</v>
      </c>
      <c r="J7347" t="s">
        <v>1294</v>
      </c>
      <c r="K7347" t="s">
        <v>41</v>
      </c>
      <c r="L7347">
        <v>73.567999999999998</v>
      </c>
    </row>
    <row r="7348" spans="1:12" x14ac:dyDescent="0.3">
      <c r="A7348" t="s">
        <v>7589</v>
      </c>
      <c r="B7348">
        <v>11</v>
      </c>
      <c r="C7348">
        <v>12</v>
      </c>
      <c r="D7348">
        <v>2018</v>
      </c>
      <c r="E7348" t="s">
        <v>580</v>
      </c>
      <c r="F7348" t="s">
        <v>30</v>
      </c>
      <c r="G7348" t="s">
        <v>22</v>
      </c>
      <c r="H7348" t="s">
        <v>23</v>
      </c>
      <c r="I7348" t="s">
        <v>15</v>
      </c>
      <c r="J7348" t="s">
        <v>625</v>
      </c>
      <c r="K7348" t="s">
        <v>26</v>
      </c>
      <c r="L7348">
        <v>13.584</v>
      </c>
    </row>
    <row r="7349" spans="1:12" x14ac:dyDescent="0.3">
      <c r="A7349" t="s">
        <v>7589</v>
      </c>
      <c r="B7349">
        <v>11</v>
      </c>
      <c r="C7349">
        <v>12</v>
      </c>
      <c r="D7349">
        <v>2018</v>
      </c>
      <c r="E7349" t="s">
        <v>580</v>
      </c>
      <c r="F7349" t="s">
        <v>30</v>
      </c>
      <c r="G7349" t="s">
        <v>22</v>
      </c>
      <c r="H7349" t="s">
        <v>23</v>
      </c>
      <c r="I7349" t="s">
        <v>15</v>
      </c>
      <c r="J7349" t="s">
        <v>1147</v>
      </c>
      <c r="K7349" t="s">
        <v>17</v>
      </c>
      <c r="L7349">
        <v>64.784000000000006</v>
      </c>
    </row>
    <row r="7350" spans="1:12" x14ac:dyDescent="0.3">
      <c r="A7350" t="s">
        <v>7590</v>
      </c>
      <c r="B7350">
        <v>3</v>
      </c>
      <c r="C7350">
        <v>3</v>
      </c>
      <c r="D7350">
        <v>2015</v>
      </c>
      <c r="E7350" t="s">
        <v>1381</v>
      </c>
      <c r="F7350" t="s">
        <v>30</v>
      </c>
      <c r="G7350" t="s">
        <v>5173</v>
      </c>
      <c r="H7350" t="s">
        <v>14</v>
      </c>
      <c r="I7350" t="s">
        <v>61</v>
      </c>
      <c r="J7350" t="s">
        <v>3728</v>
      </c>
      <c r="K7350" t="s">
        <v>26</v>
      </c>
      <c r="L7350">
        <v>176.77199999999999</v>
      </c>
    </row>
    <row r="7351" spans="1:12" x14ac:dyDescent="0.3">
      <c r="A7351" t="s">
        <v>7591</v>
      </c>
      <c r="B7351">
        <v>21</v>
      </c>
      <c r="C7351">
        <v>10</v>
      </c>
      <c r="D7351">
        <v>2018</v>
      </c>
      <c r="E7351" t="s">
        <v>2651</v>
      </c>
      <c r="F7351" t="s">
        <v>30</v>
      </c>
      <c r="G7351" t="s">
        <v>499</v>
      </c>
      <c r="H7351" t="s">
        <v>23</v>
      </c>
      <c r="I7351" t="s">
        <v>61</v>
      </c>
      <c r="J7351" t="s">
        <v>1809</v>
      </c>
      <c r="K7351" t="s">
        <v>26</v>
      </c>
      <c r="L7351">
        <v>38.82</v>
      </c>
    </row>
    <row r="7352" spans="1:12" x14ac:dyDescent="0.3">
      <c r="A7352" t="s">
        <v>7591</v>
      </c>
      <c r="B7352">
        <v>21</v>
      </c>
      <c r="C7352">
        <v>10</v>
      </c>
      <c r="D7352">
        <v>2018</v>
      </c>
      <c r="E7352" t="s">
        <v>2651</v>
      </c>
      <c r="F7352" t="s">
        <v>30</v>
      </c>
      <c r="G7352" t="s">
        <v>499</v>
      </c>
      <c r="H7352" t="s">
        <v>23</v>
      </c>
      <c r="I7352" t="s">
        <v>61</v>
      </c>
      <c r="J7352" t="s">
        <v>692</v>
      </c>
      <c r="K7352" t="s">
        <v>26</v>
      </c>
      <c r="L7352">
        <v>21.9</v>
      </c>
    </row>
    <row r="7353" spans="1:12" x14ac:dyDescent="0.3">
      <c r="A7353" t="s">
        <v>7592</v>
      </c>
      <c r="B7353">
        <v>10</v>
      </c>
      <c r="C7353">
        <v>11</v>
      </c>
      <c r="D7353">
        <v>2018</v>
      </c>
      <c r="E7353" t="s">
        <v>255</v>
      </c>
      <c r="F7353" t="s">
        <v>30</v>
      </c>
      <c r="G7353" t="s">
        <v>3084</v>
      </c>
      <c r="H7353" t="s">
        <v>14</v>
      </c>
      <c r="I7353" t="s">
        <v>24</v>
      </c>
      <c r="J7353" t="s">
        <v>1142</v>
      </c>
      <c r="K7353" t="s">
        <v>41</v>
      </c>
      <c r="L7353">
        <v>111.79</v>
      </c>
    </row>
    <row r="7354" spans="1:12" x14ac:dyDescent="0.3">
      <c r="A7354" t="s">
        <v>7593</v>
      </c>
      <c r="B7354">
        <v>16</v>
      </c>
      <c r="C7354">
        <v>3</v>
      </c>
      <c r="D7354">
        <v>2018</v>
      </c>
      <c r="E7354" t="s">
        <v>1616</v>
      </c>
      <c r="F7354" t="s">
        <v>12</v>
      </c>
      <c r="G7354" t="s">
        <v>2368</v>
      </c>
      <c r="H7354" t="s">
        <v>60</v>
      </c>
      <c r="I7354" t="s">
        <v>90</v>
      </c>
      <c r="J7354" t="s">
        <v>2686</v>
      </c>
      <c r="K7354" t="s">
        <v>41</v>
      </c>
      <c r="L7354">
        <v>445.44</v>
      </c>
    </row>
    <row r="7355" spans="1:12" x14ac:dyDescent="0.3">
      <c r="A7355" t="s">
        <v>7594</v>
      </c>
      <c r="B7355">
        <v>22</v>
      </c>
      <c r="C7355">
        <v>9</v>
      </c>
      <c r="D7355">
        <v>2017</v>
      </c>
      <c r="E7355" t="s">
        <v>1992</v>
      </c>
      <c r="F7355" t="s">
        <v>30</v>
      </c>
      <c r="G7355" t="s">
        <v>2335</v>
      </c>
      <c r="H7355" t="s">
        <v>60</v>
      </c>
      <c r="I7355" t="s">
        <v>90</v>
      </c>
      <c r="J7355" t="s">
        <v>1785</v>
      </c>
      <c r="K7355" t="s">
        <v>26</v>
      </c>
      <c r="L7355">
        <v>16.52</v>
      </c>
    </row>
    <row r="7356" spans="1:12" x14ac:dyDescent="0.3">
      <c r="A7356" t="s">
        <v>7595</v>
      </c>
      <c r="B7356">
        <v>6</v>
      </c>
      <c r="C7356">
        <v>2</v>
      </c>
      <c r="D7356">
        <v>2018</v>
      </c>
      <c r="E7356" t="s">
        <v>4125</v>
      </c>
      <c r="F7356" t="s">
        <v>30</v>
      </c>
      <c r="G7356" t="s">
        <v>2389</v>
      </c>
      <c r="H7356" t="s">
        <v>60</v>
      </c>
      <c r="I7356" t="s">
        <v>24</v>
      </c>
      <c r="J7356" t="s">
        <v>6896</v>
      </c>
      <c r="K7356" t="s">
        <v>26</v>
      </c>
      <c r="L7356">
        <v>29.9</v>
      </c>
    </row>
    <row r="7357" spans="1:12" x14ac:dyDescent="0.3">
      <c r="A7357" t="s">
        <v>7596</v>
      </c>
      <c r="B7357">
        <v>31</v>
      </c>
      <c r="C7357">
        <v>12</v>
      </c>
      <c r="D7357">
        <v>2016</v>
      </c>
      <c r="E7357" t="s">
        <v>1297</v>
      </c>
      <c r="F7357" t="s">
        <v>12</v>
      </c>
      <c r="G7357" t="s">
        <v>5125</v>
      </c>
      <c r="H7357" t="s">
        <v>23</v>
      </c>
      <c r="I7357" t="s">
        <v>61</v>
      </c>
      <c r="J7357" t="s">
        <v>2762</v>
      </c>
      <c r="K7357" t="s">
        <v>26</v>
      </c>
      <c r="L7357">
        <v>116.4</v>
      </c>
    </row>
    <row r="7358" spans="1:12" x14ac:dyDescent="0.3">
      <c r="A7358" t="s">
        <v>7597</v>
      </c>
      <c r="B7358">
        <v>9</v>
      </c>
      <c r="C7358">
        <v>10</v>
      </c>
      <c r="D7358">
        <v>2017</v>
      </c>
      <c r="E7358" t="s">
        <v>3016</v>
      </c>
      <c r="F7358" t="s">
        <v>30</v>
      </c>
      <c r="G7358" t="s">
        <v>4004</v>
      </c>
      <c r="H7358" t="s">
        <v>60</v>
      </c>
      <c r="I7358" t="s">
        <v>24</v>
      </c>
      <c r="J7358" t="s">
        <v>3133</v>
      </c>
      <c r="K7358" t="s">
        <v>26</v>
      </c>
      <c r="L7358">
        <v>1.4079999999999999</v>
      </c>
    </row>
    <row r="7359" spans="1:12" x14ac:dyDescent="0.3">
      <c r="A7359" t="s">
        <v>7597</v>
      </c>
      <c r="B7359">
        <v>9</v>
      </c>
      <c r="C7359">
        <v>10</v>
      </c>
      <c r="D7359">
        <v>2017</v>
      </c>
      <c r="E7359" t="s">
        <v>3016</v>
      </c>
      <c r="F7359" t="s">
        <v>30</v>
      </c>
      <c r="G7359" t="s">
        <v>4004</v>
      </c>
      <c r="H7359" t="s">
        <v>60</v>
      </c>
      <c r="I7359" t="s">
        <v>24</v>
      </c>
      <c r="J7359" t="s">
        <v>3216</v>
      </c>
      <c r="K7359" t="s">
        <v>17</v>
      </c>
      <c r="L7359">
        <v>169.56800000000001</v>
      </c>
    </row>
    <row r="7360" spans="1:12" x14ac:dyDescent="0.3">
      <c r="A7360" t="s">
        <v>7598</v>
      </c>
      <c r="B7360">
        <v>30</v>
      </c>
      <c r="C7360">
        <v>12</v>
      </c>
      <c r="D7360">
        <v>2015</v>
      </c>
      <c r="E7360" t="s">
        <v>4099</v>
      </c>
      <c r="F7360" t="s">
        <v>12</v>
      </c>
      <c r="G7360" t="s">
        <v>6153</v>
      </c>
      <c r="H7360" t="s">
        <v>23</v>
      </c>
      <c r="I7360" t="s">
        <v>90</v>
      </c>
      <c r="J7360" t="s">
        <v>1724</v>
      </c>
      <c r="K7360" t="s">
        <v>41</v>
      </c>
      <c r="L7360">
        <v>251.964</v>
      </c>
    </row>
    <row r="7361" spans="1:12" x14ac:dyDescent="0.3">
      <c r="A7361" t="s">
        <v>7598</v>
      </c>
      <c r="B7361">
        <v>30</v>
      </c>
      <c r="C7361">
        <v>12</v>
      </c>
      <c r="D7361">
        <v>2015</v>
      </c>
      <c r="E7361" t="s">
        <v>4099</v>
      </c>
      <c r="F7361" t="s">
        <v>12</v>
      </c>
      <c r="G7361" t="s">
        <v>6153</v>
      </c>
      <c r="H7361" t="s">
        <v>23</v>
      </c>
      <c r="I7361" t="s">
        <v>90</v>
      </c>
      <c r="J7361" t="s">
        <v>875</v>
      </c>
      <c r="K7361" t="s">
        <v>17</v>
      </c>
      <c r="L7361">
        <v>523.76400000000001</v>
      </c>
    </row>
    <row r="7362" spans="1:12" x14ac:dyDescent="0.3">
      <c r="A7362" t="s">
        <v>7599</v>
      </c>
      <c r="B7362">
        <v>12</v>
      </c>
      <c r="C7362">
        <v>4</v>
      </c>
      <c r="D7362">
        <v>2017</v>
      </c>
      <c r="E7362" t="s">
        <v>1054</v>
      </c>
      <c r="F7362" t="s">
        <v>119</v>
      </c>
      <c r="G7362" t="s">
        <v>4399</v>
      </c>
      <c r="H7362" t="s">
        <v>14</v>
      </c>
      <c r="I7362" t="s">
        <v>24</v>
      </c>
      <c r="J7362" t="s">
        <v>3495</v>
      </c>
      <c r="K7362" t="s">
        <v>26</v>
      </c>
      <c r="L7362">
        <v>19.440000000000001</v>
      </c>
    </row>
    <row r="7363" spans="1:12" x14ac:dyDescent="0.3">
      <c r="A7363" t="s">
        <v>7599</v>
      </c>
      <c r="B7363">
        <v>12</v>
      </c>
      <c r="C7363">
        <v>4</v>
      </c>
      <c r="D7363">
        <v>2017</v>
      </c>
      <c r="E7363" t="s">
        <v>1054</v>
      </c>
      <c r="F7363" t="s">
        <v>119</v>
      </c>
      <c r="G7363" t="s">
        <v>4399</v>
      </c>
      <c r="H7363" t="s">
        <v>14</v>
      </c>
      <c r="I7363" t="s">
        <v>24</v>
      </c>
      <c r="J7363" t="s">
        <v>1147</v>
      </c>
      <c r="K7363" t="s">
        <v>17</v>
      </c>
      <c r="L7363">
        <v>194.352</v>
      </c>
    </row>
    <row r="7364" spans="1:12" x14ac:dyDescent="0.3">
      <c r="A7364" t="s">
        <v>7599</v>
      </c>
      <c r="B7364">
        <v>12</v>
      </c>
      <c r="C7364">
        <v>4</v>
      </c>
      <c r="D7364">
        <v>2017</v>
      </c>
      <c r="E7364" t="s">
        <v>1054</v>
      </c>
      <c r="F7364" t="s">
        <v>119</v>
      </c>
      <c r="G7364" t="s">
        <v>4399</v>
      </c>
      <c r="H7364" t="s">
        <v>14</v>
      </c>
      <c r="I7364" t="s">
        <v>24</v>
      </c>
      <c r="J7364" t="s">
        <v>2328</v>
      </c>
      <c r="K7364" t="s">
        <v>26</v>
      </c>
      <c r="L7364">
        <v>36.624000000000002</v>
      </c>
    </row>
    <row r="7365" spans="1:12" x14ac:dyDescent="0.3">
      <c r="A7365" t="s">
        <v>7600</v>
      </c>
      <c r="B7365">
        <v>28</v>
      </c>
      <c r="C7365">
        <v>11</v>
      </c>
      <c r="D7365">
        <v>2017</v>
      </c>
      <c r="E7365" t="s">
        <v>314</v>
      </c>
      <c r="F7365" t="s">
        <v>30</v>
      </c>
      <c r="G7365" t="s">
        <v>629</v>
      </c>
      <c r="H7365" t="s">
        <v>23</v>
      </c>
      <c r="I7365" t="s">
        <v>90</v>
      </c>
      <c r="J7365" t="s">
        <v>2555</v>
      </c>
      <c r="K7365" t="s">
        <v>41</v>
      </c>
      <c r="L7365">
        <v>340.18200000000002</v>
      </c>
    </row>
    <row r="7366" spans="1:12" x14ac:dyDescent="0.3">
      <c r="A7366" t="s">
        <v>7600</v>
      </c>
      <c r="B7366">
        <v>28</v>
      </c>
      <c r="C7366">
        <v>11</v>
      </c>
      <c r="D7366">
        <v>2017</v>
      </c>
      <c r="E7366" t="s">
        <v>314</v>
      </c>
      <c r="F7366" t="s">
        <v>30</v>
      </c>
      <c r="G7366" t="s">
        <v>629</v>
      </c>
      <c r="H7366" t="s">
        <v>23</v>
      </c>
      <c r="I7366" t="s">
        <v>90</v>
      </c>
      <c r="J7366" t="s">
        <v>3815</v>
      </c>
      <c r="K7366" t="s">
        <v>26</v>
      </c>
      <c r="L7366">
        <v>12.672000000000001</v>
      </c>
    </row>
    <row r="7367" spans="1:12" x14ac:dyDescent="0.3">
      <c r="A7367" t="s">
        <v>7600</v>
      </c>
      <c r="B7367">
        <v>28</v>
      </c>
      <c r="C7367">
        <v>11</v>
      </c>
      <c r="D7367">
        <v>2017</v>
      </c>
      <c r="E7367" t="s">
        <v>314</v>
      </c>
      <c r="F7367" t="s">
        <v>30</v>
      </c>
      <c r="G7367" t="s">
        <v>629</v>
      </c>
      <c r="H7367" t="s">
        <v>23</v>
      </c>
      <c r="I7367" t="s">
        <v>90</v>
      </c>
      <c r="J7367" t="s">
        <v>4542</v>
      </c>
      <c r="K7367" t="s">
        <v>26</v>
      </c>
      <c r="L7367">
        <v>6.8879999999999999</v>
      </c>
    </row>
    <row r="7368" spans="1:12" x14ac:dyDescent="0.3">
      <c r="A7368" t="s">
        <v>7600</v>
      </c>
      <c r="B7368">
        <v>28</v>
      </c>
      <c r="C7368">
        <v>11</v>
      </c>
      <c r="D7368">
        <v>2017</v>
      </c>
      <c r="E7368" t="s">
        <v>314</v>
      </c>
      <c r="F7368" t="s">
        <v>30</v>
      </c>
      <c r="G7368" t="s">
        <v>629</v>
      </c>
      <c r="H7368" t="s">
        <v>23</v>
      </c>
      <c r="I7368" t="s">
        <v>90</v>
      </c>
      <c r="J7368" t="s">
        <v>4961</v>
      </c>
      <c r="K7368" t="s">
        <v>26</v>
      </c>
      <c r="L7368">
        <v>32.543999999999997</v>
      </c>
    </row>
    <row r="7369" spans="1:12" x14ac:dyDescent="0.3">
      <c r="A7369" t="s">
        <v>7600</v>
      </c>
      <c r="B7369">
        <v>28</v>
      </c>
      <c r="C7369">
        <v>11</v>
      </c>
      <c r="D7369">
        <v>2017</v>
      </c>
      <c r="E7369" t="s">
        <v>314</v>
      </c>
      <c r="F7369" t="s">
        <v>30</v>
      </c>
      <c r="G7369" t="s">
        <v>629</v>
      </c>
      <c r="H7369" t="s">
        <v>23</v>
      </c>
      <c r="I7369" t="s">
        <v>90</v>
      </c>
      <c r="J7369" t="s">
        <v>1340</v>
      </c>
      <c r="K7369" t="s">
        <v>17</v>
      </c>
      <c r="L7369">
        <v>347.80200000000002</v>
      </c>
    </row>
    <row r="7370" spans="1:12" x14ac:dyDescent="0.3">
      <c r="A7370" t="s">
        <v>7601</v>
      </c>
      <c r="B7370">
        <v>15</v>
      </c>
      <c r="C7370">
        <v>4</v>
      </c>
      <c r="D7370">
        <v>2018</v>
      </c>
      <c r="E7370" t="s">
        <v>803</v>
      </c>
      <c r="F7370" t="s">
        <v>119</v>
      </c>
      <c r="G7370" t="s">
        <v>1000</v>
      </c>
      <c r="H7370" t="s">
        <v>23</v>
      </c>
      <c r="I7370" t="s">
        <v>15</v>
      </c>
      <c r="J7370" t="s">
        <v>215</v>
      </c>
      <c r="K7370" t="s">
        <v>26</v>
      </c>
      <c r="L7370">
        <v>15.57</v>
      </c>
    </row>
    <row r="7371" spans="1:12" x14ac:dyDescent="0.3">
      <c r="A7371" t="s">
        <v>7602</v>
      </c>
      <c r="B7371">
        <v>9</v>
      </c>
      <c r="C7371">
        <v>3</v>
      </c>
      <c r="D7371">
        <v>2016</v>
      </c>
      <c r="E7371" t="s">
        <v>4026</v>
      </c>
      <c r="F7371" t="s">
        <v>12</v>
      </c>
      <c r="G7371" t="s">
        <v>3987</v>
      </c>
      <c r="H7371" t="s">
        <v>14</v>
      </c>
      <c r="I7371" t="s">
        <v>15</v>
      </c>
      <c r="J7371" t="s">
        <v>2316</v>
      </c>
      <c r="K7371" t="s">
        <v>26</v>
      </c>
      <c r="L7371">
        <v>4.6079999999999997</v>
      </c>
    </row>
    <row r="7372" spans="1:12" x14ac:dyDescent="0.3">
      <c r="A7372" t="s">
        <v>7603</v>
      </c>
      <c r="B7372">
        <v>28</v>
      </c>
      <c r="C7372">
        <v>10</v>
      </c>
      <c r="D7372">
        <v>2015</v>
      </c>
      <c r="E7372" t="s">
        <v>1875</v>
      </c>
      <c r="F7372" t="s">
        <v>30</v>
      </c>
      <c r="G7372" t="s">
        <v>2408</v>
      </c>
      <c r="H7372" t="s">
        <v>23</v>
      </c>
      <c r="I7372" t="s">
        <v>61</v>
      </c>
      <c r="J7372" t="s">
        <v>2839</v>
      </c>
      <c r="K7372" t="s">
        <v>41</v>
      </c>
      <c r="L7372">
        <v>257.98</v>
      </c>
    </row>
    <row r="7373" spans="1:12" x14ac:dyDescent="0.3">
      <c r="A7373" t="s">
        <v>7604</v>
      </c>
      <c r="B7373">
        <v>7</v>
      </c>
      <c r="C7373">
        <v>1</v>
      </c>
      <c r="D7373">
        <v>2018</v>
      </c>
      <c r="E7373" t="s">
        <v>7513</v>
      </c>
      <c r="F7373" t="s">
        <v>12</v>
      </c>
      <c r="G7373" t="s">
        <v>2791</v>
      </c>
      <c r="H7373" t="s">
        <v>14</v>
      </c>
      <c r="I7373" t="s">
        <v>24</v>
      </c>
      <c r="J7373" t="s">
        <v>33</v>
      </c>
      <c r="K7373" t="s">
        <v>26</v>
      </c>
      <c r="L7373">
        <v>153.78</v>
      </c>
    </row>
    <row r="7374" spans="1:12" x14ac:dyDescent="0.3">
      <c r="A7374" t="s">
        <v>7604</v>
      </c>
      <c r="B7374">
        <v>7</v>
      </c>
      <c r="C7374">
        <v>1</v>
      </c>
      <c r="D7374">
        <v>2018</v>
      </c>
      <c r="E7374" t="s">
        <v>7513</v>
      </c>
      <c r="F7374" t="s">
        <v>12</v>
      </c>
      <c r="G7374" t="s">
        <v>2791</v>
      </c>
      <c r="H7374" t="s">
        <v>14</v>
      </c>
      <c r="I7374" t="s">
        <v>24</v>
      </c>
      <c r="J7374" t="s">
        <v>4961</v>
      </c>
      <c r="K7374" t="s">
        <v>26</v>
      </c>
      <c r="L7374">
        <v>61.02</v>
      </c>
    </row>
    <row r="7375" spans="1:12" x14ac:dyDescent="0.3">
      <c r="A7375" t="s">
        <v>7604</v>
      </c>
      <c r="B7375">
        <v>7</v>
      </c>
      <c r="C7375">
        <v>1</v>
      </c>
      <c r="D7375">
        <v>2018</v>
      </c>
      <c r="E7375" t="s">
        <v>7513</v>
      </c>
      <c r="F7375" t="s">
        <v>12</v>
      </c>
      <c r="G7375" t="s">
        <v>2791</v>
      </c>
      <c r="H7375" t="s">
        <v>14</v>
      </c>
      <c r="I7375" t="s">
        <v>24</v>
      </c>
      <c r="J7375" t="s">
        <v>7271</v>
      </c>
      <c r="K7375" t="s">
        <v>26</v>
      </c>
      <c r="L7375">
        <v>110.11</v>
      </c>
    </row>
    <row r="7376" spans="1:12" x14ac:dyDescent="0.3">
      <c r="A7376" t="s">
        <v>7604</v>
      </c>
      <c r="B7376">
        <v>7</v>
      </c>
      <c r="C7376">
        <v>1</v>
      </c>
      <c r="D7376">
        <v>2018</v>
      </c>
      <c r="E7376" t="s">
        <v>7513</v>
      </c>
      <c r="F7376" t="s">
        <v>12</v>
      </c>
      <c r="G7376" t="s">
        <v>2791</v>
      </c>
      <c r="H7376" t="s">
        <v>14</v>
      </c>
      <c r="I7376" t="s">
        <v>24</v>
      </c>
      <c r="J7376" t="s">
        <v>1568</v>
      </c>
      <c r="K7376" t="s">
        <v>26</v>
      </c>
      <c r="L7376">
        <v>7.89</v>
      </c>
    </row>
    <row r="7377" spans="1:12" x14ac:dyDescent="0.3">
      <c r="A7377" t="s">
        <v>7605</v>
      </c>
      <c r="B7377">
        <v>13</v>
      </c>
      <c r="C7377">
        <v>8</v>
      </c>
      <c r="D7377">
        <v>2018</v>
      </c>
      <c r="E7377" t="s">
        <v>3752</v>
      </c>
      <c r="F7377" t="s">
        <v>30</v>
      </c>
      <c r="G7377" t="s">
        <v>931</v>
      </c>
      <c r="H7377" t="s">
        <v>23</v>
      </c>
      <c r="I7377" t="s">
        <v>24</v>
      </c>
      <c r="J7377" t="s">
        <v>1393</v>
      </c>
      <c r="K7377" t="s">
        <v>26</v>
      </c>
      <c r="L7377">
        <v>36.024000000000001</v>
      </c>
    </row>
    <row r="7378" spans="1:12" x14ac:dyDescent="0.3">
      <c r="A7378" t="s">
        <v>7606</v>
      </c>
      <c r="B7378">
        <v>2</v>
      </c>
      <c r="C7378">
        <v>11</v>
      </c>
      <c r="D7378">
        <v>2018</v>
      </c>
      <c r="E7378" t="s">
        <v>381</v>
      </c>
      <c r="F7378" t="s">
        <v>119</v>
      </c>
      <c r="G7378" t="s">
        <v>362</v>
      </c>
      <c r="H7378" t="s">
        <v>23</v>
      </c>
      <c r="I7378" t="s">
        <v>61</v>
      </c>
      <c r="J7378" t="s">
        <v>625</v>
      </c>
      <c r="K7378" t="s">
        <v>26</v>
      </c>
      <c r="L7378">
        <v>54.335999999999999</v>
      </c>
    </row>
    <row r="7379" spans="1:12" x14ac:dyDescent="0.3">
      <c r="A7379" t="s">
        <v>7607</v>
      </c>
      <c r="B7379">
        <v>19</v>
      </c>
      <c r="C7379">
        <v>9</v>
      </c>
      <c r="D7379">
        <v>2015</v>
      </c>
      <c r="E7379" t="s">
        <v>993</v>
      </c>
      <c r="F7379" t="s">
        <v>30</v>
      </c>
      <c r="G7379" t="s">
        <v>1867</v>
      </c>
      <c r="H7379" t="s">
        <v>23</v>
      </c>
      <c r="I7379" t="s">
        <v>24</v>
      </c>
      <c r="J7379" t="s">
        <v>1183</v>
      </c>
      <c r="K7379" t="s">
        <v>26</v>
      </c>
      <c r="L7379">
        <v>92.52</v>
      </c>
    </row>
    <row r="7380" spans="1:12" x14ac:dyDescent="0.3">
      <c r="A7380" t="s">
        <v>7608</v>
      </c>
      <c r="B7380">
        <v>31</v>
      </c>
      <c r="C7380">
        <v>5</v>
      </c>
      <c r="D7380">
        <v>2016</v>
      </c>
      <c r="E7380" t="s">
        <v>441</v>
      </c>
      <c r="F7380" t="s">
        <v>930</v>
      </c>
      <c r="G7380" t="s">
        <v>6459</v>
      </c>
      <c r="H7380" t="s">
        <v>14</v>
      </c>
      <c r="I7380" t="s">
        <v>15</v>
      </c>
      <c r="J7380" t="s">
        <v>3167</v>
      </c>
      <c r="K7380" t="s">
        <v>26</v>
      </c>
      <c r="L7380">
        <v>10.272</v>
      </c>
    </row>
    <row r="7381" spans="1:12" x14ac:dyDescent="0.3">
      <c r="A7381" t="s">
        <v>7609</v>
      </c>
      <c r="B7381">
        <v>13</v>
      </c>
      <c r="C7381">
        <v>9</v>
      </c>
      <c r="D7381">
        <v>2017</v>
      </c>
      <c r="E7381" t="s">
        <v>212</v>
      </c>
      <c r="F7381" t="s">
        <v>30</v>
      </c>
      <c r="G7381" t="s">
        <v>71</v>
      </c>
      <c r="H7381" t="s">
        <v>14</v>
      </c>
      <c r="I7381" t="s">
        <v>61</v>
      </c>
      <c r="J7381" t="s">
        <v>3104</v>
      </c>
      <c r="K7381" t="s">
        <v>26</v>
      </c>
      <c r="L7381">
        <v>40.74</v>
      </c>
    </row>
    <row r="7382" spans="1:12" x14ac:dyDescent="0.3">
      <c r="A7382" t="s">
        <v>7609</v>
      </c>
      <c r="B7382">
        <v>13</v>
      </c>
      <c r="C7382">
        <v>9</v>
      </c>
      <c r="D7382">
        <v>2017</v>
      </c>
      <c r="E7382" t="s">
        <v>212</v>
      </c>
      <c r="F7382" t="s">
        <v>30</v>
      </c>
      <c r="G7382" t="s">
        <v>71</v>
      </c>
      <c r="H7382" t="s">
        <v>14</v>
      </c>
      <c r="I7382" t="s">
        <v>61</v>
      </c>
      <c r="J7382" t="s">
        <v>4297</v>
      </c>
      <c r="K7382" t="s">
        <v>26</v>
      </c>
      <c r="L7382">
        <v>14.4</v>
      </c>
    </row>
    <row r="7383" spans="1:12" x14ac:dyDescent="0.3">
      <c r="A7383" t="s">
        <v>7609</v>
      </c>
      <c r="B7383">
        <v>13</v>
      </c>
      <c r="C7383">
        <v>9</v>
      </c>
      <c r="D7383">
        <v>2017</v>
      </c>
      <c r="E7383" t="s">
        <v>212</v>
      </c>
      <c r="F7383" t="s">
        <v>30</v>
      </c>
      <c r="G7383" t="s">
        <v>71</v>
      </c>
      <c r="H7383" t="s">
        <v>14</v>
      </c>
      <c r="I7383" t="s">
        <v>61</v>
      </c>
      <c r="J7383" t="s">
        <v>4938</v>
      </c>
      <c r="K7383" t="s">
        <v>41</v>
      </c>
      <c r="L7383">
        <v>149.94999999999999</v>
      </c>
    </row>
    <row r="7384" spans="1:12" x14ac:dyDescent="0.3">
      <c r="A7384" t="s">
        <v>7609</v>
      </c>
      <c r="B7384">
        <v>13</v>
      </c>
      <c r="C7384">
        <v>9</v>
      </c>
      <c r="D7384">
        <v>2017</v>
      </c>
      <c r="E7384" t="s">
        <v>212</v>
      </c>
      <c r="F7384" t="s">
        <v>30</v>
      </c>
      <c r="G7384" t="s">
        <v>71</v>
      </c>
      <c r="H7384" t="s">
        <v>14</v>
      </c>
      <c r="I7384" t="s">
        <v>61</v>
      </c>
      <c r="J7384" t="s">
        <v>5277</v>
      </c>
      <c r="K7384" t="s">
        <v>26</v>
      </c>
      <c r="L7384">
        <v>16.899999999999999</v>
      </c>
    </row>
    <row r="7385" spans="1:12" x14ac:dyDescent="0.3">
      <c r="A7385" t="s">
        <v>7609</v>
      </c>
      <c r="B7385">
        <v>13</v>
      </c>
      <c r="C7385">
        <v>9</v>
      </c>
      <c r="D7385">
        <v>2017</v>
      </c>
      <c r="E7385" t="s">
        <v>212</v>
      </c>
      <c r="F7385" t="s">
        <v>30</v>
      </c>
      <c r="G7385" t="s">
        <v>71</v>
      </c>
      <c r="H7385" t="s">
        <v>14</v>
      </c>
      <c r="I7385" t="s">
        <v>61</v>
      </c>
      <c r="J7385" t="s">
        <v>2072</v>
      </c>
      <c r="K7385" t="s">
        <v>26</v>
      </c>
      <c r="L7385">
        <v>17.61</v>
      </c>
    </row>
    <row r="7386" spans="1:12" x14ac:dyDescent="0.3">
      <c r="A7386" t="s">
        <v>7609</v>
      </c>
      <c r="B7386">
        <v>13</v>
      </c>
      <c r="C7386">
        <v>9</v>
      </c>
      <c r="D7386">
        <v>2017</v>
      </c>
      <c r="E7386" t="s">
        <v>212</v>
      </c>
      <c r="F7386" t="s">
        <v>30</v>
      </c>
      <c r="G7386" t="s">
        <v>71</v>
      </c>
      <c r="H7386" t="s">
        <v>14</v>
      </c>
      <c r="I7386" t="s">
        <v>61</v>
      </c>
      <c r="J7386" t="s">
        <v>3489</v>
      </c>
      <c r="K7386" t="s">
        <v>26</v>
      </c>
      <c r="L7386">
        <v>378</v>
      </c>
    </row>
    <row r="7387" spans="1:12" x14ac:dyDescent="0.3">
      <c r="A7387" t="s">
        <v>7609</v>
      </c>
      <c r="B7387">
        <v>13</v>
      </c>
      <c r="C7387">
        <v>9</v>
      </c>
      <c r="D7387">
        <v>2017</v>
      </c>
      <c r="E7387" t="s">
        <v>212</v>
      </c>
      <c r="F7387" t="s">
        <v>30</v>
      </c>
      <c r="G7387" t="s">
        <v>71</v>
      </c>
      <c r="H7387" t="s">
        <v>14</v>
      </c>
      <c r="I7387" t="s">
        <v>61</v>
      </c>
      <c r="J7387" t="s">
        <v>3037</v>
      </c>
      <c r="K7387" t="s">
        <v>26</v>
      </c>
      <c r="L7387">
        <v>17.64</v>
      </c>
    </row>
    <row r="7388" spans="1:12" x14ac:dyDescent="0.3">
      <c r="A7388" t="s">
        <v>7609</v>
      </c>
      <c r="B7388">
        <v>13</v>
      </c>
      <c r="C7388">
        <v>9</v>
      </c>
      <c r="D7388">
        <v>2017</v>
      </c>
      <c r="E7388" t="s">
        <v>212</v>
      </c>
      <c r="F7388" t="s">
        <v>30</v>
      </c>
      <c r="G7388" t="s">
        <v>71</v>
      </c>
      <c r="H7388" t="s">
        <v>14</v>
      </c>
      <c r="I7388" t="s">
        <v>61</v>
      </c>
      <c r="J7388" t="s">
        <v>2434</v>
      </c>
      <c r="K7388" t="s">
        <v>26</v>
      </c>
      <c r="L7388">
        <v>373.08</v>
      </c>
    </row>
    <row r="7389" spans="1:12" x14ac:dyDescent="0.3">
      <c r="A7389" t="s">
        <v>7609</v>
      </c>
      <c r="B7389">
        <v>13</v>
      </c>
      <c r="C7389">
        <v>9</v>
      </c>
      <c r="D7389">
        <v>2017</v>
      </c>
      <c r="E7389" t="s">
        <v>212</v>
      </c>
      <c r="F7389" t="s">
        <v>30</v>
      </c>
      <c r="G7389" t="s">
        <v>71</v>
      </c>
      <c r="H7389" t="s">
        <v>14</v>
      </c>
      <c r="I7389" t="s">
        <v>61</v>
      </c>
      <c r="J7389" t="s">
        <v>122</v>
      </c>
      <c r="K7389" t="s">
        <v>17</v>
      </c>
      <c r="L7389">
        <v>1336.44</v>
      </c>
    </row>
    <row r="7390" spans="1:12" x14ac:dyDescent="0.3">
      <c r="A7390" t="s">
        <v>7609</v>
      </c>
      <c r="B7390">
        <v>13</v>
      </c>
      <c r="C7390">
        <v>9</v>
      </c>
      <c r="D7390">
        <v>2017</v>
      </c>
      <c r="E7390" t="s">
        <v>212</v>
      </c>
      <c r="F7390" t="s">
        <v>30</v>
      </c>
      <c r="G7390" t="s">
        <v>71</v>
      </c>
      <c r="H7390" t="s">
        <v>14</v>
      </c>
      <c r="I7390" t="s">
        <v>61</v>
      </c>
      <c r="J7390" t="s">
        <v>3472</v>
      </c>
      <c r="K7390" t="s">
        <v>41</v>
      </c>
      <c r="L7390">
        <v>29.97</v>
      </c>
    </row>
    <row r="7391" spans="1:12" x14ac:dyDescent="0.3">
      <c r="A7391" t="s">
        <v>7610</v>
      </c>
      <c r="B7391">
        <v>29</v>
      </c>
      <c r="C7391">
        <v>11</v>
      </c>
      <c r="D7391">
        <v>2018</v>
      </c>
      <c r="E7391" t="s">
        <v>688</v>
      </c>
      <c r="F7391" t="s">
        <v>30</v>
      </c>
      <c r="G7391" t="s">
        <v>464</v>
      </c>
      <c r="H7391" t="s">
        <v>14</v>
      </c>
      <c r="I7391" t="s">
        <v>15</v>
      </c>
      <c r="J7391" t="s">
        <v>18</v>
      </c>
      <c r="K7391" t="s">
        <v>17</v>
      </c>
      <c r="L7391">
        <v>390.36799999999999</v>
      </c>
    </row>
    <row r="7392" spans="1:12" x14ac:dyDescent="0.3">
      <c r="A7392" t="s">
        <v>7610</v>
      </c>
      <c r="B7392">
        <v>29</v>
      </c>
      <c r="C7392">
        <v>11</v>
      </c>
      <c r="D7392">
        <v>2018</v>
      </c>
      <c r="E7392" t="s">
        <v>688</v>
      </c>
      <c r="F7392" t="s">
        <v>30</v>
      </c>
      <c r="G7392" t="s">
        <v>464</v>
      </c>
      <c r="H7392" t="s">
        <v>14</v>
      </c>
      <c r="I7392" t="s">
        <v>15</v>
      </c>
      <c r="J7392" t="s">
        <v>649</v>
      </c>
      <c r="K7392" t="s">
        <v>17</v>
      </c>
      <c r="L7392">
        <v>101.52</v>
      </c>
    </row>
    <row r="7393" spans="1:12" x14ac:dyDescent="0.3">
      <c r="A7393" t="s">
        <v>7611</v>
      </c>
      <c r="B7393">
        <v>4</v>
      </c>
      <c r="C7393">
        <v>12</v>
      </c>
      <c r="D7393">
        <v>2018</v>
      </c>
      <c r="E7393" t="s">
        <v>595</v>
      </c>
      <c r="F7393" t="s">
        <v>12</v>
      </c>
      <c r="G7393" t="s">
        <v>2516</v>
      </c>
      <c r="H7393" t="s">
        <v>14</v>
      </c>
      <c r="I7393" t="s">
        <v>90</v>
      </c>
      <c r="J7393" t="s">
        <v>3602</v>
      </c>
      <c r="K7393" t="s">
        <v>26</v>
      </c>
      <c r="L7393">
        <v>74.352000000000004</v>
      </c>
    </row>
    <row r="7394" spans="1:12" x14ac:dyDescent="0.3">
      <c r="A7394" t="s">
        <v>7612</v>
      </c>
      <c r="B7394">
        <v>2</v>
      </c>
      <c r="C7394">
        <v>5</v>
      </c>
      <c r="D7394">
        <v>2018</v>
      </c>
      <c r="E7394" t="s">
        <v>3288</v>
      </c>
      <c r="F7394" t="s">
        <v>30</v>
      </c>
      <c r="G7394" t="s">
        <v>5599</v>
      </c>
      <c r="H7394" t="s">
        <v>14</v>
      </c>
      <c r="I7394" t="s">
        <v>24</v>
      </c>
      <c r="J7394" t="s">
        <v>4458</v>
      </c>
      <c r="K7394" t="s">
        <v>26</v>
      </c>
      <c r="L7394">
        <v>15.7</v>
      </c>
    </row>
    <row r="7395" spans="1:12" x14ac:dyDescent="0.3">
      <c r="A7395" t="s">
        <v>7612</v>
      </c>
      <c r="B7395">
        <v>2</v>
      </c>
      <c r="C7395">
        <v>5</v>
      </c>
      <c r="D7395">
        <v>2018</v>
      </c>
      <c r="E7395" t="s">
        <v>3288</v>
      </c>
      <c r="F7395" t="s">
        <v>30</v>
      </c>
      <c r="G7395" t="s">
        <v>5599</v>
      </c>
      <c r="H7395" t="s">
        <v>14</v>
      </c>
      <c r="I7395" t="s">
        <v>24</v>
      </c>
      <c r="J7395" t="s">
        <v>4906</v>
      </c>
      <c r="K7395" t="s">
        <v>26</v>
      </c>
      <c r="L7395">
        <v>59.52</v>
      </c>
    </row>
    <row r="7396" spans="1:12" x14ac:dyDescent="0.3">
      <c r="A7396" t="s">
        <v>7612</v>
      </c>
      <c r="B7396">
        <v>2</v>
      </c>
      <c r="C7396">
        <v>5</v>
      </c>
      <c r="D7396">
        <v>2018</v>
      </c>
      <c r="E7396" t="s">
        <v>3288</v>
      </c>
      <c r="F7396" t="s">
        <v>30</v>
      </c>
      <c r="G7396" t="s">
        <v>5599</v>
      </c>
      <c r="H7396" t="s">
        <v>14</v>
      </c>
      <c r="I7396" t="s">
        <v>24</v>
      </c>
      <c r="J7396" t="s">
        <v>909</v>
      </c>
      <c r="K7396" t="s">
        <v>26</v>
      </c>
      <c r="L7396">
        <v>34.4</v>
      </c>
    </row>
    <row r="7397" spans="1:12" x14ac:dyDescent="0.3">
      <c r="A7397" t="s">
        <v>7613</v>
      </c>
      <c r="B7397">
        <v>25</v>
      </c>
      <c r="C7397">
        <v>12</v>
      </c>
      <c r="D7397">
        <v>2017</v>
      </c>
      <c r="E7397" t="s">
        <v>2924</v>
      </c>
      <c r="F7397" t="s">
        <v>30</v>
      </c>
      <c r="G7397" t="s">
        <v>5257</v>
      </c>
      <c r="H7397" t="s">
        <v>23</v>
      </c>
      <c r="I7397" t="s">
        <v>90</v>
      </c>
      <c r="J7397" t="s">
        <v>2875</v>
      </c>
      <c r="K7397" t="s">
        <v>17</v>
      </c>
      <c r="L7397">
        <v>313.17599999999999</v>
      </c>
    </row>
    <row r="7398" spans="1:12" x14ac:dyDescent="0.3">
      <c r="A7398" t="s">
        <v>7613</v>
      </c>
      <c r="B7398">
        <v>25</v>
      </c>
      <c r="C7398">
        <v>12</v>
      </c>
      <c r="D7398">
        <v>2017</v>
      </c>
      <c r="E7398" t="s">
        <v>2924</v>
      </c>
      <c r="F7398" t="s">
        <v>30</v>
      </c>
      <c r="G7398" t="s">
        <v>5257</v>
      </c>
      <c r="H7398" t="s">
        <v>23</v>
      </c>
      <c r="I7398" t="s">
        <v>90</v>
      </c>
      <c r="J7398" t="s">
        <v>1804</v>
      </c>
      <c r="K7398" t="s">
        <v>17</v>
      </c>
      <c r="L7398">
        <v>866.64599999999996</v>
      </c>
    </row>
    <row r="7399" spans="1:12" x14ac:dyDescent="0.3">
      <c r="A7399" t="s">
        <v>7614</v>
      </c>
      <c r="B7399">
        <v>30</v>
      </c>
      <c r="C7399">
        <v>9</v>
      </c>
      <c r="D7399">
        <v>2015</v>
      </c>
      <c r="E7399" t="s">
        <v>3445</v>
      </c>
      <c r="F7399" t="s">
        <v>930</v>
      </c>
      <c r="G7399" t="s">
        <v>4795</v>
      </c>
      <c r="H7399" t="s">
        <v>23</v>
      </c>
      <c r="I7399" t="s">
        <v>90</v>
      </c>
      <c r="J7399" t="s">
        <v>583</v>
      </c>
      <c r="K7399" t="s">
        <v>26</v>
      </c>
      <c r="L7399">
        <v>795.40800000000002</v>
      </c>
    </row>
    <row r="7400" spans="1:12" x14ac:dyDescent="0.3">
      <c r="A7400" t="s">
        <v>7615</v>
      </c>
      <c r="B7400">
        <v>12</v>
      </c>
      <c r="C7400">
        <v>7</v>
      </c>
      <c r="D7400">
        <v>2015</v>
      </c>
      <c r="E7400" t="s">
        <v>2314</v>
      </c>
      <c r="F7400" t="s">
        <v>12</v>
      </c>
      <c r="G7400" t="s">
        <v>1540</v>
      </c>
      <c r="H7400" t="s">
        <v>14</v>
      </c>
      <c r="I7400" t="s">
        <v>61</v>
      </c>
      <c r="J7400" t="s">
        <v>3180</v>
      </c>
      <c r="K7400" t="s">
        <v>26</v>
      </c>
      <c r="L7400">
        <v>35.856000000000002</v>
      </c>
    </row>
    <row r="7401" spans="1:12" x14ac:dyDescent="0.3">
      <c r="A7401" t="s">
        <v>7615</v>
      </c>
      <c r="B7401">
        <v>12</v>
      </c>
      <c r="C7401">
        <v>7</v>
      </c>
      <c r="D7401">
        <v>2015</v>
      </c>
      <c r="E7401" t="s">
        <v>2314</v>
      </c>
      <c r="F7401" t="s">
        <v>12</v>
      </c>
      <c r="G7401" t="s">
        <v>1540</v>
      </c>
      <c r="H7401" t="s">
        <v>14</v>
      </c>
      <c r="I7401" t="s">
        <v>61</v>
      </c>
      <c r="J7401" t="s">
        <v>1531</v>
      </c>
      <c r="K7401" t="s">
        <v>41</v>
      </c>
      <c r="L7401">
        <v>23.84</v>
      </c>
    </row>
    <row r="7402" spans="1:12" x14ac:dyDescent="0.3">
      <c r="A7402" t="s">
        <v>7616</v>
      </c>
      <c r="B7402">
        <v>8</v>
      </c>
      <c r="C7402">
        <v>9</v>
      </c>
      <c r="D7402">
        <v>2017</v>
      </c>
      <c r="E7402" t="s">
        <v>1487</v>
      </c>
      <c r="F7402" t="s">
        <v>30</v>
      </c>
      <c r="G7402" t="s">
        <v>1905</v>
      </c>
      <c r="H7402" t="s">
        <v>14</v>
      </c>
      <c r="I7402" t="s">
        <v>24</v>
      </c>
      <c r="J7402" t="s">
        <v>1371</v>
      </c>
      <c r="K7402" t="s">
        <v>17</v>
      </c>
      <c r="L7402">
        <v>43.13</v>
      </c>
    </row>
    <row r="7403" spans="1:12" x14ac:dyDescent="0.3">
      <c r="A7403" t="s">
        <v>7616</v>
      </c>
      <c r="B7403">
        <v>8</v>
      </c>
      <c r="C7403">
        <v>9</v>
      </c>
      <c r="D7403">
        <v>2017</v>
      </c>
      <c r="E7403" t="s">
        <v>1487</v>
      </c>
      <c r="F7403" t="s">
        <v>30</v>
      </c>
      <c r="G7403" t="s">
        <v>1905</v>
      </c>
      <c r="H7403" t="s">
        <v>14</v>
      </c>
      <c r="I7403" t="s">
        <v>24</v>
      </c>
      <c r="J7403" t="s">
        <v>737</v>
      </c>
      <c r="K7403" t="s">
        <v>26</v>
      </c>
      <c r="L7403">
        <v>30.87</v>
      </c>
    </row>
    <row r="7404" spans="1:12" x14ac:dyDescent="0.3">
      <c r="A7404" t="s">
        <v>7617</v>
      </c>
      <c r="B7404">
        <v>6</v>
      </c>
      <c r="C7404">
        <v>8</v>
      </c>
      <c r="D7404">
        <v>2018</v>
      </c>
      <c r="E7404" t="s">
        <v>3672</v>
      </c>
      <c r="F7404" t="s">
        <v>30</v>
      </c>
      <c r="G7404" t="s">
        <v>804</v>
      </c>
      <c r="H7404" t="s">
        <v>14</v>
      </c>
      <c r="I7404" t="s">
        <v>90</v>
      </c>
      <c r="J7404" t="s">
        <v>1013</v>
      </c>
      <c r="K7404" t="s">
        <v>26</v>
      </c>
      <c r="L7404">
        <v>70.12</v>
      </c>
    </row>
    <row r="7405" spans="1:12" x14ac:dyDescent="0.3">
      <c r="A7405" t="s">
        <v>7618</v>
      </c>
      <c r="B7405">
        <v>14</v>
      </c>
      <c r="C7405">
        <v>5</v>
      </c>
      <c r="D7405">
        <v>2016</v>
      </c>
      <c r="E7405" t="s">
        <v>7619</v>
      </c>
      <c r="F7405" t="s">
        <v>30</v>
      </c>
      <c r="G7405" t="s">
        <v>713</v>
      </c>
      <c r="H7405" t="s">
        <v>23</v>
      </c>
      <c r="I7405" t="s">
        <v>24</v>
      </c>
      <c r="J7405" t="s">
        <v>1639</v>
      </c>
      <c r="K7405" t="s">
        <v>17</v>
      </c>
      <c r="L7405">
        <v>509.95749999999998</v>
      </c>
    </row>
    <row r="7406" spans="1:12" x14ac:dyDescent="0.3">
      <c r="A7406" t="s">
        <v>7618</v>
      </c>
      <c r="B7406">
        <v>14</v>
      </c>
      <c r="C7406">
        <v>5</v>
      </c>
      <c r="D7406">
        <v>2016</v>
      </c>
      <c r="E7406" t="s">
        <v>7619</v>
      </c>
      <c r="F7406" t="s">
        <v>30</v>
      </c>
      <c r="G7406" t="s">
        <v>713</v>
      </c>
      <c r="H7406" t="s">
        <v>23</v>
      </c>
      <c r="I7406" t="s">
        <v>24</v>
      </c>
      <c r="J7406" t="s">
        <v>1461</v>
      </c>
      <c r="K7406" t="s">
        <v>17</v>
      </c>
      <c r="L7406">
        <v>122.91</v>
      </c>
    </row>
    <row r="7407" spans="1:12" x14ac:dyDescent="0.3">
      <c r="A7407" t="s">
        <v>7618</v>
      </c>
      <c r="B7407">
        <v>14</v>
      </c>
      <c r="C7407">
        <v>5</v>
      </c>
      <c r="D7407">
        <v>2016</v>
      </c>
      <c r="E7407" t="s">
        <v>7619</v>
      </c>
      <c r="F7407" t="s">
        <v>30</v>
      </c>
      <c r="G7407" t="s">
        <v>713</v>
      </c>
      <c r="H7407" t="s">
        <v>23</v>
      </c>
      <c r="I7407" t="s">
        <v>24</v>
      </c>
      <c r="J7407" t="s">
        <v>3778</v>
      </c>
      <c r="K7407" t="s">
        <v>17</v>
      </c>
      <c r="L7407">
        <v>97.567999999999998</v>
      </c>
    </row>
    <row r="7408" spans="1:12" x14ac:dyDescent="0.3">
      <c r="A7408" t="s">
        <v>7618</v>
      </c>
      <c r="B7408">
        <v>14</v>
      </c>
      <c r="C7408">
        <v>5</v>
      </c>
      <c r="D7408">
        <v>2016</v>
      </c>
      <c r="E7408" t="s">
        <v>7619</v>
      </c>
      <c r="F7408" t="s">
        <v>30</v>
      </c>
      <c r="G7408" t="s">
        <v>713</v>
      </c>
      <c r="H7408" t="s">
        <v>23</v>
      </c>
      <c r="I7408" t="s">
        <v>24</v>
      </c>
      <c r="J7408" t="s">
        <v>4887</v>
      </c>
      <c r="K7408" t="s">
        <v>17</v>
      </c>
      <c r="L7408">
        <v>722.35199999999998</v>
      </c>
    </row>
    <row r="7409" spans="1:12" x14ac:dyDescent="0.3">
      <c r="A7409" t="s">
        <v>7620</v>
      </c>
      <c r="B7409">
        <v>20</v>
      </c>
      <c r="C7409">
        <v>1</v>
      </c>
      <c r="D7409">
        <v>2018</v>
      </c>
      <c r="E7409" t="s">
        <v>1733</v>
      </c>
      <c r="F7409" t="s">
        <v>119</v>
      </c>
      <c r="G7409" t="s">
        <v>3945</v>
      </c>
      <c r="H7409" t="s">
        <v>14</v>
      </c>
      <c r="I7409" t="s">
        <v>61</v>
      </c>
      <c r="J7409" t="s">
        <v>2192</v>
      </c>
      <c r="K7409" t="s">
        <v>26</v>
      </c>
      <c r="L7409">
        <v>11.52</v>
      </c>
    </row>
    <row r="7410" spans="1:12" x14ac:dyDescent="0.3">
      <c r="A7410" t="s">
        <v>7621</v>
      </c>
      <c r="B7410">
        <v>30</v>
      </c>
      <c r="C7410">
        <v>5</v>
      </c>
      <c r="D7410">
        <v>2017</v>
      </c>
      <c r="E7410" t="s">
        <v>208</v>
      </c>
      <c r="F7410" t="s">
        <v>30</v>
      </c>
      <c r="G7410" t="s">
        <v>4856</v>
      </c>
      <c r="H7410" t="s">
        <v>23</v>
      </c>
      <c r="I7410" t="s">
        <v>24</v>
      </c>
      <c r="J7410" t="s">
        <v>4815</v>
      </c>
      <c r="K7410" t="s">
        <v>17</v>
      </c>
      <c r="L7410">
        <v>167.84</v>
      </c>
    </row>
    <row r="7411" spans="1:12" x14ac:dyDescent="0.3">
      <c r="A7411" t="s">
        <v>7622</v>
      </c>
      <c r="B7411">
        <v>8</v>
      </c>
      <c r="C7411">
        <v>4</v>
      </c>
      <c r="D7411">
        <v>2015</v>
      </c>
      <c r="E7411" t="s">
        <v>4575</v>
      </c>
      <c r="F7411" t="s">
        <v>30</v>
      </c>
      <c r="G7411" t="s">
        <v>2281</v>
      </c>
      <c r="H7411" t="s">
        <v>14</v>
      </c>
      <c r="I7411" t="s">
        <v>90</v>
      </c>
      <c r="J7411" t="s">
        <v>5860</v>
      </c>
      <c r="K7411" t="s">
        <v>17</v>
      </c>
      <c r="L7411">
        <v>172.11</v>
      </c>
    </row>
    <row r="7412" spans="1:12" x14ac:dyDescent="0.3">
      <c r="A7412" t="s">
        <v>7623</v>
      </c>
      <c r="B7412">
        <v>23</v>
      </c>
      <c r="C7412">
        <v>7</v>
      </c>
      <c r="D7412">
        <v>2015</v>
      </c>
      <c r="E7412" t="s">
        <v>4837</v>
      </c>
      <c r="F7412" t="s">
        <v>119</v>
      </c>
      <c r="G7412" t="s">
        <v>71</v>
      </c>
      <c r="H7412" t="s">
        <v>14</v>
      </c>
      <c r="I7412" t="s">
        <v>90</v>
      </c>
      <c r="J7412" t="s">
        <v>2843</v>
      </c>
      <c r="K7412" t="s">
        <v>41</v>
      </c>
      <c r="L7412">
        <v>99.98</v>
      </c>
    </row>
    <row r="7413" spans="1:12" x14ac:dyDescent="0.3">
      <c r="A7413" t="s">
        <v>7624</v>
      </c>
      <c r="B7413">
        <v>30</v>
      </c>
      <c r="C7413">
        <v>5</v>
      </c>
      <c r="D7413">
        <v>2018</v>
      </c>
      <c r="E7413" t="s">
        <v>585</v>
      </c>
      <c r="F7413" t="s">
        <v>30</v>
      </c>
      <c r="G7413" t="s">
        <v>2851</v>
      </c>
      <c r="H7413" t="s">
        <v>60</v>
      </c>
      <c r="I7413" t="s">
        <v>24</v>
      </c>
      <c r="J7413" t="s">
        <v>5463</v>
      </c>
      <c r="K7413" t="s">
        <v>41</v>
      </c>
      <c r="L7413">
        <v>156.792</v>
      </c>
    </row>
    <row r="7414" spans="1:12" x14ac:dyDescent="0.3">
      <c r="A7414" t="s">
        <v>7624</v>
      </c>
      <c r="B7414">
        <v>30</v>
      </c>
      <c r="C7414">
        <v>5</v>
      </c>
      <c r="D7414">
        <v>2018</v>
      </c>
      <c r="E7414" t="s">
        <v>585</v>
      </c>
      <c r="F7414" t="s">
        <v>30</v>
      </c>
      <c r="G7414" t="s">
        <v>2851</v>
      </c>
      <c r="H7414" t="s">
        <v>60</v>
      </c>
      <c r="I7414" t="s">
        <v>24</v>
      </c>
      <c r="J7414" t="s">
        <v>538</v>
      </c>
      <c r="K7414" t="s">
        <v>41</v>
      </c>
      <c r="L7414">
        <v>35.36</v>
      </c>
    </row>
    <row r="7415" spans="1:12" x14ac:dyDescent="0.3">
      <c r="A7415" t="s">
        <v>7624</v>
      </c>
      <c r="B7415">
        <v>30</v>
      </c>
      <c r="C7415">
        <v>5</v>
      </c>
      <c r="D7415">
        <v>2018</v>
      </c>
      <c r="E7415" t="s">
        <v>585</v>
      </c>
      <c r="F7415" t="s">
        <v>30</v>
      </c>
      <c r="G7415" t="s">
        <v>2851</v>
      </c>
      <c r="H7415" t="s">
        <v>60</v>
      </c>
      <c r="I7415" t="s">
        <v>24</v>
      </c>
      <c r="J7415" t="s">
        <v>7205</v>
      </c>
      <c r="K7415" t="s">
        <v>17</v>
      </c>
      <c r="L7415">
        <v>13.592000000000001</v>
      </c>
    </row>
    <row r="7416" spans="1:12" x14ac:dyDescent="0.3">
      <c r="A7416" t="s">
        <v>7625</v>
      </c>
      <c r="B7416">
        <v>13</v>
      </c>
      <c r="C7416">
        <v>3</v>
      </c>
      <c r="D7416">
        <v>2017</v>
      </c>
      <c r="E7416" t="s">
        <v>2979</v>
      </c>
      <c r="F7416" t="s">
        <v>12</v>
      </c>
      <c r="G7416" t="s">
        <v>240</v>
      </c>
      <c r="H7416" t="s">
        <v>23</v>
      </c>
      <c r="I7416" t="s">
        <v>90</v>
      </c>
      <c r="J7416" t="s">
        <v>485</v>
      </c>
      <c r="K7416" t="s">
        <v>17</v>
      </c>
      <c r="L7416">
        <v>386.68</v>
      </c>
    </row>
    <row r="7417" spans="1:12" x14ac:dyDescent="0.3">
      <c r="A7417" t="s">
        <v>7625</v>
      </c>
      <c r="B7417">
        <v>13</v>
      </c>
      <c r="C7417">
        <v>3</v>
      </c>
      <c r="D7417">
        <v>2017</v>
      </c>
      <c r="E7417" t="s">
        <v>2979</v>
      </c>
      <c r="F7417" t="s">
        <v>12</v>
      </c>
      <c r="G7417" t="s">
        <v>240</v>
      </c>
      <c r="H7417" t="s">
        <v>23</v>
      </c>
      <c r="I7417" t="s">
        <v>90</v>
      </c>
      <c r="J7417" t="s">
        <v>5041</v>
      </c>
      <c r="K7417" t="s">
        <v>41</v>
      </c>
      <c r="L7417">
        <v>379.96</v>
      </c>
    </row>
    <row r="7418" spans="1:12" x14ac:dyDescent="0.3">
      <c r="A7418" t="s">
        <v>7625</v>
      </c>
      <c r="B7418">
        <v>13</v>
      </c>
      <c r="C7418">
        <v>3</v>
      </c>
      <c r="D7418">
        <v>2017</v>
      </c>
      <c r="E7418" t="s">
        <v>2979</v>
      </c>
      <c r="F7418" t="s">
        <v>12</v>
      </c>
      <c r="G7418" t="s">
        <v>240</v>
      </c>
      <c r="H7418" t="s">
        <v>23</v>
      </c>
      <c r="I7418" t="s">
        <v>90</v>
      </c>
      <c r="J7418" t="s">
        <v>2091</v>
      </c>
      <c r="K7418" t="s">
        <v>41</v>
      </c>
      <c r="L7418">
        <v>539.91</v>
      </c>
    </row>
    <row r="7419" spans="1:12" x14ac:dyDescent="0.3">
      <c r="A7419" t="s">
        <v>7625</v>
      </c>
      <c r="B7419">
        <v>13</v>
      </c>
      <c r="C7419">
        <v>3</v>
      </c>
      <c r="D7419">
        <v>2017</v>
      </c>
      <c r="E7419" t="s">
        <v>2979</v>
      </c>
      <c r="F7419" t="s">
        <v>12</v>
      </c>
      <c r="G7419" t="s">
        <v>240</v>
      </c>
      <c r="H7419" t="s">
        <v>23</v>
      </c>
      <c r="I7419" t="s">
        <v>90</v>
      </c>
      <c r="J7419" t="s">
        <v>5138</v>
      </c>
      <c r="K7419" t="s">
        <v>26</v>
      </c>
      <c r="L7419">
        <v>41.24</v>
      </c>
    </row>
    <row r="7420" spans="1:12" x14ac:dyDescent="0.3">
      <c r="A7420" t="s">
        <v>7625</v>
      </c>
      <c r="B7420">
        <v>13</v>
      </c>
      <c r="C7420">
        <v>3</v>
      </c>
      <c r="D7420">
        <v>2017</v>
      </c>
      <c r="E7420" t="s">
        <v>2979</v>
      </c>
      <c r="F7420" t="s">
        <v>12</v>
      </c>
      <c r="G7420" t="s">
        <v>240</v>
      </c>
      <c r="H7420" t="s">
        <v>23</v>
      </c>
      <c r="I7420" t="s">
        <v>90</v>
      </c>
      <c r="J7420" t="s">
        <v>5407</v>
      </c>
      <c r="K7420" t="s">
        <v>26</v>
      </c>
      <c r="L7420">
        <v>51.896999999999998</v>
      </c>
    </row>
    <row r="7421" spans="1:12" x14ac:dyDescent="0.3">
      <c r="A7421" t="s">
        <v>7625</v>
      </c>
      <c r="B7421">
        <v>13</v>
      </c>
      <c r="C7421">
        <v>3</v>
      </c>
      <c r="D7421">
        <v>2017</v>
      </c>
      <c r="E7421" t="s">
        <v>2979</v>
      </c>
      <c r="F7421" t="s">
        <v>12</v>
      </c>
      <c r="G7421" t="s">
        <v>240</v>
      </c>
      <c r="H7421" t="s">
        <v>23</v>
      </c>
      <c r="I7421" t="s">
        <v>90</v>
      </c>
      <c r="J7421" t="s">
        <v>2788</v>
      </c>
      <c r="K7421" t="s">
        <v>26</v>
      </c>
      <c r="L7421">
        <v>552.55999999999995</v>
      </c>
    </row>
    <row r="7422" spans="1:12" x14ac:dyDescent="0.3">
      <c r="A7422" t="s">
        <v>7625</v>
      </c>
      <c r="B7422">
        <v>13</v>
      </c>
      <c r="C7422">
        <v>3</v>
      </c>
      <c r="D7422">
        <v>2017</v>
      </c>
      <c r="E7422" t="s">
        <v>2979</v>
      </c>
      <c r="F7422" t="s">
        <v>12</v>
      </c>
      <c r="G7422" t="s">
        <v>240</v>
      </c>
      <c r="H7422" t="s">
        <v>23</v>
      </c>
      <c r="I7422" t="s">
        <v>90</v>
      </c>
      <c r="J7422" t="s">
        <v>3289</v>
      </c>
      <c r="K7422" t="s">
        <v>26</v>
      </c>
      <c r="L7422">
        <v>23.16</v>
      </c>
    </row>
    <row r="7423" spans="1:12" x14ac:dyDescent="0.3">
      <c r="A7423" t="s">
        <v>7625</v>
      </c>
      <c r="B7423">
        <v>13</v>
      </c>
      <c r="C7423">
        <v>3</v>
      </c>
      <c r="D7423">
        <v>2017</v>
      </c>
      <c r="E7423" t="s">
        <v>2979</v>
      </c>
      <c r="F7423" t="s">
        <v>12</v>
      </c>
      <c r="G7423" t="s">
        <v>240</v>
      </c>
      <c r="H7423" t="s">
        <v>23</v>
      </c>
      <c r="I7423" t="s">
        <v>90</v>
      </c>
      <c r="J7423" t="s">
        <v>7626</v>
      </c>
      <c r="K7423" t="s">
        <v>26</v>
      </c>
      <c r="L7423">
        <v>126.08</v>
      </c>
    </row>
    <row r="7424" spans="1:12" x14ac:dyDescent="0.3">
      <c r="A7424" t="s">
        <v>7625</v>
      </c>
      <c r="B7424">
        <v>13</v>
      </c>
      <c r="C7424">
        <v>3</v>
      </c>
      <c r="D7424">
        <v>2017</v>
      </c>
      <c r="E7424" t="s">
        <v>2979</v>
      </c>
      <c r="F7424" t="s">
        <v>12</v>
      </c>
      <c r="G7424" t="s">
        <v>240</v>
      </c>
      <c r="H7424" t="s">
        <v>23</v>
      </c>
      <c r="I7424" t="s">
        <v>90</v>
      </c>
      <c r="J7424" t="s">
        <v>624</v>
      </c>
      <c r="K7424" t="s">
        <v>41</v>
      </c>
      <c r="L7424">
        <v>449.1</v>
      </c>
    </row>
    <row r="7425" spans="1:12" x14ac:dyDescent="0.3">
      <c r="A7425" t="s">
        <v>7627</v>
      </c>
      <c r="B7425">
        <v>10</v>
      </c>
      <c r="C7425">
        <v>4</v>
      </c>
      <c r="D7425">
        <v>2018</v>
      </c>
      <c r="E7425" t="s">
        <v>2127</v>
      </c>
      <c r="F7425" t="s">
        <v>30</v>
      </c>
      <c r="G7425" t="s">
        <v>576</v>
      </c>
      <c r="H7425" t="s">
        <v>14</v>
      </c>
      <c r="I7425" t="s">
        <v>90</v>
      </c>
      <c r="J7425" t="s">
        <v>4092</v>
      </c>
      <c r="K7425" t="s">
        <v>26</v>
      </c>
      <c r="L7425">
        <v>195.10400000000001</v>
      </c>
    </row>
    <row r="7426" spans="1:12" x14ac:dyDescent="0.3">
      <c r="A7426" t="s">
        <v>7627</v>
      </c>
      <c r="B7426">
        <v>10</v>
      </c>
      <c r="C7426">
        <v>4</v>
      </c>
      <c r="D7426">
        <v>2018</v>
      </c>
      <c r="E7426" t="s">
        <v>2127</v>
      </c>
      <c r="F7426" t="s">
        <v>30</v>
      </c>
      <c r="G7426" t="s">
        <v>576</v>
      </c>
      <c r="H7426" t="s">
        <v>14</v>
      </c>
      <c r="I7426" t="s">
        <v>90</v>
      </c>
      <c r="J7426" t="s">
        <v>1955</v>
      </c>
      <c r="K7426" t="s">
        <v>17</v>
      </c>
      <c r="L7426">
        <v>36.671999999999997</v>
      </c>
    </row>
    <row r="7427" spans="1:12" x14ac:dyDescent="0.3">
      <c r="A7427" t="s">
        <v>7628</v>
      </c>
      <c r="B7427">
        <v>25</v>
      </c>
      <c r="C7427">
        <v>6</v>
      </c>
      <c r="D7427">
        <v>2017</v>
      </c>
      <c r="E7427" t="s">
        <v>4686</v>
      </c>
      <c r="F7427" t="s">
        <v>12</v>
      </c>
      <c r="G7427" t="s">
        <v>582</v>
      </c>
      <c r="H7427" t="s">
        <v>14</v>
      </c>
      <c r="I7427" t="s">
        <v>61</v>
      </c>
      <c r="J7427" t="s">
        <v>199</v>
      </c>
      <c r="K7427" t="s">
        <v>17</v>
      </c>
      <c r="L7427">
        <v>85.245999999999995</v>
      </c>
    </row>
    <row r="7428" spans="1:12" x14ac:dyDescent="0.3">
      <c r="A7428" t="s">
        <v>7628</v>
      </c>
      <c r="B7428">
        <v>25</v>
      </c>
      <c r="C7428">
        <v>6</v>
      </c>
      <c r="D7428">
        <v>2017</v>
      </c>
      <c r="E7428" t="s">
        <v>4686</v>
      </c>
      <c r="F7428" t="s">
        <v>12</v>
      </c>
      <c r="G7428" t="s">
        <v>582</v>
      </c>
      <c r="H7428" t="s">
        <v>14</v>
      </c>
      <c r="I7428" t="s">
        <v>61</v>
      </c>
      <c r="J7428" t="s">
        <v>5096</v>
      </c>
      <c r="K7428" t="s">
        <v>17</v>
      </c>
      <c r="L7428">
        <v>32.712000000000003</v>
      </c>
    </row>
    <row r="7429" spans="1:12" x14ac:dyDescent="0.3">
      <c r="A7429" t="s">
        <v>7629</v>
      </c>
      <c r="B7429">
        <v>17</v>
      </c>
      <c r="C7429">
        <v>3</v>
      </c>
      <c r="D7429">
        <v>2015</v>
      </c>
      <c r="E7429" t="s">
        <v>556</v>
      </c>
      <c r="F7429" t="s">
        <v>30</v>
      </c>
      <c r="G7429" t="s">
        <v>6930</v>
      </c>
      <c r="H7429" t="s">
        <v>23</v>
      </c>
      <c r="I7429" t="s">
        <v>15</v>
      </c>
      <c r="J7429" t="s">
        <v>1522</v>
      </c>
      <c r="K7429" t="s">
        <v>26</v>
      </c>
      <c r="L7429">
        <v>11.43</v>
      </c>
    </row>
    <row r="7430" spans="1:12" x14ac:dyDescent="0.3">
      <c r="A7430" t="s">
        <v>7629</v>
      </c>
      <c r="B7430">
        <v>17</v>
      </c>
      <c r="C7430">
        <v>3</v>
      </c>
      <c r="D7430">
        <v>2015</v>
      </c>
      <c r="E7430" t="s">
        <v>556</v>
      </c>
      <c r="F7430" t="s">
        <v>30</v>
      </c>
      <c r="G7430" t="s">
        <v>6930</v>
      </c>
      <c r="H7430" t="s">
        <v>23</v>
      </c>
      <c r="I7430" t="s">
        <v>15</v>
      </c>
      <c r="J7430" t="s">
        <v>963</v>
      </c>
      <c r="K7430" t="s">
        <v>26</v>
      </c>
      <c r="L7430">
        <v>30.44</v>
      </c>
    </row>
    <row r="7431" spans="1:12" x14ac:dyDescent="0.3">
      <c r="A7431" t="s">
        <v>7629</v>
      </c>
      <c r="B7431">
        <v>17</v>
      </c>
      <c r="C7431">
        <v>3</v>
      </c>
      <c r="D7431">
        <v>2015</v>
      </c>
      <c r="E7431" t="s">
        <v>556</v>
      </c>
      <c r="F7431" t="s">
        <v>30</v>
      </c>
      <c r="G7431" t="s">
        <v>6930</v>
      </c>
      <c r="H7431" t="s">
        <v>23</v>
      </c>
      <c r="I7431" t="s">
        <v>15</v>
      </c>
      <c r="J7431" t="s">
        <v>657</v>
      </c>
      <c r="K7431" t="s">
        <v>26</v>
      </c>
      <c r="L7431">
        <v>12.96</v>
      </c>
    </row>
    <row r="7432" spans="1:12" x14ac:dyDescent="0.3">
      <c r="A7432" t="s">
        <v>7629</v>
      </c>
      <c r="B7432">
        <v>17</v>
      </c>
      <c r="C7432">
        <v>3</v>
      </c>
      <c r="D7432">
        <v>2015</v>
      </c>
      <c r="E7432" t="s">
        <v>556</v>
      </c>
      <c r="F7432" t="s">
        <v>30</v>
      </c>
      <c r="G7432" t="s">
        <v>6930</v>
      </c>
      <c r="H7432" t="s">
        <v>23</v>
      </c>
      <c r="I7432" t="s">
        <v>15</v>
      </c>
      <c r="J7432" t="s">
        <v>6427</v>
      </c>
      <c r="K7432" t="s">
        <v>26</v>
      </c>
      <c r="L7432">
        <v>16</v>
      </c>
    </row>
    <row r="7433" spans="1:12" x14ac:dyDescent="0.3">
      <c r="A7433" t="s">
        <v>7629</v>
      </c>
      <c r="B7433">
        <v>17</v>
      </c>
      <c r="C7433">
        <v>3</v>
      </c>
      <c r="D7433">
        <v>2015</v>
      </c>
      <c r="E7433" t="s">
        <v>556</v>
      </c>
      <c r="F7433" t="s">
        <v>30</v>
      </c>
      <c r="G7433" t="s">
        <v>6930</v>
      </c>
      <c r="H7433" t="s">
        <v>23</v>
      </c>
      <c r="I7433" t="s">
        <v>15</v>
      </c>
      <c r="J7433" t="s">
        <v>2731</v>
      </c>
      <c r="K7433" t="s">
        <v>26</v>
      </c>
      <c r="L7433">
        <v>32.67</v>
      </c>
    </row>
    <row r="7434" spans="1:12" x14ac:dyDescent="0.3">
      <c r="A7434" t="s">
        <v>7630</v>
      </c>
      <c r="B7434">
        <v>9</v>
      </c>
      <c r="C7434">
        <v>8</v>
      </c>
      <c r="D7434">
        <v>2015</v>
      </c>
      <c r="E7434" t="s">
        <v>5088</v>
      </c>
      <c r="F7434" t="s">
        <v>30</v>
      </c>
      <c r="G7434" t="s">
        <v>5773</v>
      </c>
      <c r="H7434" t="s">
        <v>14</v>
      </c>
      <c r="I7434" t="s">
        <v>24</v>
      </c>
      <c r="J7434" t="s">
        <v>2375</v>
      </c>
      <c r="K7434" t="s">
        <v>26</v>
      </c>
      <c r="L7434">
        <v>4.4640000000000004</v>
      </c>
    </row>
    <row r="7435" spans="1:12" x14ac:dyDescent="0.3">
      <c r="A7435" t="s">
        <v>7630</v>
      </c>
      <c r="B7435">
        <v>9</v>
      </c>
      <c r="C7435">
        <v>8</v>
      </c>
      <c r="D7435">
        <v>2015</v>
      </c>
      <c r="E7435" t="s">
        <v>5088</v>
      </c>
      <c r="F7435" t="s">
        <v>30</v>
      </c>
      <c r="G7435" t="s">
        <v>5773</v>
      </c>
      <c r="H7435" t="s">
        <v>14</v>
      </c>
      <c r="I7435" t="s">
        <v>24</v>
      </c>
      <c r="J7435" t="s">
        <v>2365</v>
      </c>
      <c r="K7435" t="s">
        <v>26</v>
      </c>
      <c r="L7435">
        <v>9.3450000000000006</v>
      </c>
    </row>
    <row r="7436" spans="1:12" x14ac:dyDescent="0.3">
      <c r="A7436" t="s">
        <v>7631</v>
      </c>
      <c r="B7436">
        <v>26</v>
      </c>
      <c r="C7436">
        <v>7</v>
      </c>
      <c r="D7436">
        <v>2016</v>
      </c>
      <c r="E7436" t="s">
        <v>730</v>
      </c>
      <c r="F7436" t="s">
        <v>30</v>
      </c>
      <c r="G7436" t="s">
        <v>1000</v>
      </c>
      <c r="H7436" t="s">
        <v>23</v>
      </c>
      <c r="I7436" t="s">
        <v>24</v>
      </c>
      <c r="J7436" t="s">
        <v>1522</v>
      </c>
      <c r="K7436" t="s">
        <v>26</v>
      </c>
      <c r="L7436">
        <v>9.1440000000000001</v>
      </c>
    </row>
    <row r="7437" spans="1:12" x14ac:dyDescent="0.3">
      <c r="A7437" t="s">
        <v>7631</v>
      </c>
      <c r="B7437">
        <v>26</v>
      </c>
      <c r="C7437">
        <v>7</v>
      </c>
      <c r="D7437">
        <v>2016</v>
      </c>
      <c r="E7437" t="s">
        <v>730</v>
      </c>
      <c r="F7437" t="s">
        <v>30</v>
      </c>
      <c r="G7437" t="s">
        <v>1000</v>
      </c>
      <c r="H7437" t="s">
        <v>23</v>
      </c>
      <c r="I7437" t="s">
        <v>24</v>
      </c>
      <c r="J7437" t="s">
        <v>874</v>
      </c>
      <c r="K7437" t="s">
        <v>26</v>
      </c>
      <c r="L7437">
        <v>23.135999999999999</v>
      </c>
    </row>
    <row r="7438" spans="1:12" x14ac:dyDescent="0.3">
      <c r="A7438" t="s">
        <v>7631</v>
      </c>
      <c r="B7438">
        <v>26</v>
      </c>
      <c r="C7438">
        <v>7</v>
      </c>
      <c r="D7438">
        <v>2016</v>
      </c>
      <c r="E7438" t="s">
        <v>730</v>
      </c>
      <c r="F7438" t="s">
        <v>30</v>
      </c>
      <c r="G7438" t="s">
        <v>1000</v>
      </c>
      <c r="H7438" t="s">
        <v>23</v>
      </c>
      <c r="I7438" t="s">
        <v>24</v>
      </c>
      <c r="J7438" t="s">
        <v>3571</v>
      </c>
      <c r="K7438" t="s">
        <v>26</v>
      </c>
      <c r="L7438">
        <v>99.2</v>
      </c>
    </row>
    <row r="7439" spans="1:12" x14ac:dyDescent="0.3">
      <c r="A7439" t="s">
        <v>7632</v>
      </c>
      <c r="B7439">
        <v>15</v>
      </c>
      <c r="C7439">
        <v>2</v>
      </c>
      <c r="D7439">
        <v>2015</v>
      </c>
      <c r="E7439" t="s">
        <v>6510</v>
      </c>
      <c r="F7439" t="s">
        <v>30</v>
      </c>
      <c r="G7439" t="s">
        <v>1780</v>
      </c>
      <c r="H7439" t="s">
        <v>23</v>
      </c>
      <c r="I7439" t="s">
        <v>24</v>
      </c>
      <c r="J7439" t="s">
        <v>2587</v>
      </c>
      <c r="K7439" t="s">
        <v>26</v>
      </c>
      <c r="L7439">
        <v>21.36</v>
      </c>
    </row>
    <row r="7440" spans="1:12" x14ac:dyDescent="0.3">
      <c r="A7440" t="s">
        <v>7633</v>
      </c>
      <c r="B7440">
        <v>24</v>
      </c>
      <c r="C7440">
        <v>3</v>
      </c>
      <c r="D7440">
        <v>2016</v>
      </c>
      <c r="E7440" t="s">
        <v>3203</v>
      </c>
      <c r="F7440" t="s">
        <v>12</v>
      </c>
      <c r="G7440" t="s">
        <v>2766</v>
      </c>
      <c r="H7440" t="s">
        <v>23</v>
      </c>
      <c r="I7440" t="s">
        <v>24</v>
      </c>
      <c r="J7440" t="s">
        <v>4627</v>
      </c>
      <c r="K7440" t="s">
        <v>17</v>
      </c>
      <c r="L7440">
        <v>46.9</v>
      </c>
    </row>
    <row r="7441" spans="1:12" x14ac:dyDescent="0.3">
      <c r="A7441" t="s">
        <v>7634</v>
      </c>
      <c r="B7441">
        <v>2</v>
      </c>
      <c r="C7441">
        <v>9</v>
      </c>
      <c r="D7441">
        <v>2018</v>
      </c>
      <c r="E7441" t="s">
        <v>2130</v>
      </c>
      <c r="F7441" t="s">
        <v>30</v>
      </c>
      <c r="G7441" t="s">
        <v>3488</v>
      </c>
      <c r="H7441" t="s">
        <v>14</v>
      </c>
      <c r="I7441" t="s">
        <v>24</v>
      </c>
      <c r="J7441" t="s">
        <v>1737</v>
      </c>
      <c r="K7441" t="s">
        <v>26</v>
      </c>
      <c r="L7441">
        <v>18.72</v>
      </c>
    </row>
    <row r="7442" spans="1:12" x14ac:dyDescent="0.3">
      <c r="A7442" t="s">
        <v>7634</v>
      </c>
      <c r="B7442">
        <v>2</v>
      </c>
      <c r="C7442">
        <v>9</v>
      </c>
      <c r="D7442">
        <v>2018</v>
      </c>
      <c r="E7442" t="s">
        <v>2130</v>
      </c>
      <c r="F7442" t="s">
        <v>30</v>
      </c>
      <c r="G7442" t="s">
        <v>3488</v>
      </c>
      <c r="H7442" t="s">
        <v>14</v>
      </c>
      <c r="I7442" t="s">
        <v>24</v>
      </c>
      <c r="J7442" t="s">
        <v>3397</v>
      </c>
      <c r="K7442" t="s">
        <v>17</v>
      </c>
      <c r="L7442">
        <v>236.52799999999999</v>
      </c>
    </row>
    <row r="7443" spans="1:12" x14ac:dyDescent="0.3">
      <c r="A7443" t="s">
        <v>7635</v>
      </c>
      <c r="B7443">
        <v>16</v>
      </c>
      <c r="C7443">
        <v>11</v>
      </c>
      <c r="D7443">
        <v>2016</v>
      </c>
      <c r="E7443" t="s">
        <v>4591</v>
      </c>
      <c r="F7443" t="s">
        <v>119</v>
      </c>
      <c r="G7443" t="s">
        <v>1197</v>
      </c>
      <c r="H7443" t="s">
        <v>23</v>
      </c>
      <c r="I7443" t="s">
        <v>24</v>
      </c>
      <c r="J7443" t="s">
        <v>501</v>
      </c>
      <c r="K7443" t="s">
        <v>26</v>
      </c>
      <c r="L7443">
        <v>18.899999999999999</v>
      </c>
    </row>
    <row r="7444" spans="1:12" x14ac:dyDescent="0.3">
      <c r="A7444" t="s">
        <v>7636</v>
      </c>
      <c r="B7444">
        <v>9</v>
      </c>
      <c r="C7444">
        <v>12</v>
      </c>
      <c r="D7444">
        <v>2015</v>
      </c>
      <c r="E7444" t="s">
        <v>4755</v>
      </c>
      <c r="F7444" t="s">
        <v>119</v>
      </c>
      <c r="G7444" t="s">
        <v>7177</v>
      </c>
      <c r="H7444" t="s">
        <v>23</v>
      </c>
      <c r="I7444" t="s">
        <v>61</v>
      </c>
      <c r="J7444" t="s">
        <v>400</v>
      </c>
      <c r="K7444" t="s">
        <v>26</v>
      </c>
      <c r="L7444">
        <v>10.688000000000001</v>
      </c>
    </row>
    <row r="7445" spans="1:12" x14ac:dyDescent="0.3">
      <c r="A7445" t="s">
        <v>7636</v>
      </c>
      <c r="B7445">
        <v>9</v>
      </c>
      <c r="C7445">
        <v>12</v>
      </c>
      <c r="D7445">
        <v>2015</v>
      </c>
      <c r="E7445" t="s">
        <v>4755</v>
      </c>
      <c r="F7445" t="s">
        <v>119</v>
      </c>
      <c r="G7445" t="s">
        <v>7177</v>
      </c>
      <c r="H7445" t="s">
        <v>23</v>
      </c>
      <c r="I7445" t="s">
        <v>61</v>
      </c>
      <c r="J7445" t="s">
        <v>1710</v>
      </c>
      <c r="K7445" t="s">
        <v>26</v>
      </c>
      <c r="L7445">
        <v>237.096</v>
      </c>
    </row>
    <row r="7446" spans="1:12" x14ac:dyDescent="0.3">
      <c r="A7446" t="s">
        <v>7637</v>
      </c>
      <c r="B7446">
        <v>3</v>
      </c>
      <c r="C7446">
        <v>2</v>
      </c>
      <c r="D7446">
        <v>2018</v>
      </c>
      <c r="E7446" t="s">
        <v>6299</v>
      </c>
      <c r="F7446" t="s">
        <v>12</v>
      </c>
      <c r="G7446" t="s">
        <v>1705</v>
      </c>
      <c r="H7446" t="s">
        <v>60</v>
      </c>
      <c r="I7446" t="s">
        <v>61</v>
      </c>
      <c r="J7446" t="s">
        <v>2309</v>
      </c>
      <c r="K7446" t="s">
        <v>26</v>
      </c>
      <c r="L7446">
        <v>5.1840000000000002</v>
      </c>
    </row>
    <row r="7447" spans="1:12" x14ac:dyDescent="0.3">
      <c r="A7447" t="s">
        <v>7637</v>
      </c>
      <c r="B7447">
        <v>3</v>
      </c>
      <c r="C7447">
        <v>2</v>
      </c>
      <c r="D7447">
        <v>2018</v>
      </c>
      <c r="E7447" t="s">
        <v>6299</v>
      </c>
      <c r="F7447" t="s">
        <v>12</v>
      </c>
      <c r="G7447" t="s">
        <v>1705</v>
      </c>
      <c r="H7447" t="s">
        <v>60</v>
      </c>
      <c r="I7447" t="s">
        <v>61</v>
      </c>
      <c r="J7447" t="s">
        <v>5039</v>
      </c>
      <c r="K7447" t="s">
        <v>26</v>
      </c>
      <c r="L7447">
        <v>65.584000000000003</v>
      </c>
    </row>
    <row r="7448" spans="1:12" x14ac:dyDescent="0.3">
      <c r="A7448" t="s">
        <v>7637</v>
      </c>
      <c r="B7448">
        <v>3</v>
      </c>
      <c r="C7448">
        <v>2</v>
      </c>
      <c r="D7448">
        <v>2018</v>
      </c>
      <c r="E7448" t="s">
        <v>6299</v>
      </c>
      <c r="F7448" t="s">
        <v>12</v>
      </c>
      <c r="G7448" t="s">
        <v>1705</v>
      </c>
      <c r="H7448" t="s">
        <v>60</v>
      </c>
      <c r="I7448" t="s">
        <v>61</v>
      </c>
      <c r="J7448" t="s">
        <v>3985</v>
      </c>
      <c r="K7448" t="s">
        <v>17</v>
      </c>
      <c r="L7448">
        <v>22.2</v>
      </c>
    </row>
    <row r="7449" spans="1:12" x14ac:dyDescent="0.3">
      <c r="A7449" t="s">
        <v>7637</v>
      </c>
      <c r="B7449">
        <v>3</v>
      </c>
      <c r="C7449">
        <v>2</v>
      </c>
      <c r="D7449">
        <v>2018</v>
      </c>
      <c r="E7449" t="s">
        <v>6299</v>
      </c>
      <c r="F7449" t="s">
        <v>12</v>
      </c>
      <c r="G7449" t="s">
        <v>1705</v>
      </c>
      <c r="H7449" t="s">
        <v>60</v>
      </c>
      <c r="I7449" t="s">
        <v>61</v>
      </c>
      <c r="J7449" t="s">
        <v>2886</v>
      </c>
      <c r="K7449" t="s">
        <v>26</v>
      </c>
      <c r="L7449">
        <v>419.4</v>
      </c>
    </row>
    <row r="7450" spans="1:12" x14ac:dyDescent="0.3">
      <c r="A7450" t="s">
        <v>7638</v>
      </c>
      <c r="B7450">
        <v>11</v>
      </c>
      <c r="C7450">
        <v>11</v>
      </c>
      <c r="D7450">
        <v>2018</v>
      </c>
      <c r="E7450" t="s">
        <v>1492</v>
      </c>
      <c r="F7450" t="s">
        <v>119</v>
      </c>
      <c r="G7450" t="s">
        <v>4588</v>
      </c>
      <c r="H7450" t="s">
        <v>14</v>
      </c>
      <c r="I7450" t="s">
        <v>15</v>
      </c>
      <c r="J7450" t="s">
        <v>1859</v>
      </c>
      <c r="K7450" t="s">
        <v>17</v>
      </c>
      <c r="L7450">
        <v>88.92</v>
      </c>
    </row>
    <row r="7451" spans="1:12" x14ac:dyDescent="0.3">
      <c r="A7451" t="s">
        <v>7639</v>
      </c>
      <c r="B7451">
        <v>17</v>
      </c>
      <c r="C7451">
        <v>9</v>
      </c>
      <c r="D7451">
        <v>2018</v>
      </c>
      <c r="E7451" t="s">
        <v>1779</v>
      </c>
      <c r="F7451" t="s">
        <v>12</v>
      </c>
      <c r="G7451" t="s">
        <v>1975</v>
      </c>
      <c r="H7451" t="s">
        <v>60</v>
      </c>
      <c r="I7451" t="s">
        <v>61</v>
      </c>
      <c r="J7451" t="s">
        <v>330</v>
      </c>
      <c r="K7451" t="s">
        <v>26</v>
      </c>
      <c r="L7451">
        <v>9.9120000000000008</v>
      </c>
    </row>
    <row r="7452" spans="1:12" x14ac:dyDescent="0.3">
      <c r="A7452" t="s">
        <v>7639</v>
      </c>
      <c r="B7452">
        <v>17</v>
      </c>
      <c r="C7452">
        <v>9</v>
      </c>
      <c r="D7452">
        <v>2018</v>
      </c>
      <c r="E7452" t="s">
        <v>1779</v>
      </c>
      <c r="F7452" t="s">
        <v>12</v>
      </c>
      <c r="G7452" t="s">
        <v>1975</v>
      </c>
      <c r="H7452" t="s">
        <v>60</v>
      </c>
      <c r="I7452" t="s">
        <v>61</v>
      </c>
      <c r="J7452" t="s">
        <v>3705</v>
      </c>
      <c r="K7452" t="s">
        <v>17</v>
      </c>
      <c r="L7452">
        <v>318.43</v>
      </c>
    </row>
    <row r="7453" spans="1:12" x14ac:dyDescent="0.3">
      <c r="A7453" t="s">
        <v>7639</v>
      </c>
      <c r="B7453">
        <v>17</v>
      </c>
      <c r="C7453">
        <v>9</v>
      </c>
      <c r="D7453">
        <v>2018</v>
      </c>
      <c r="E7453" t="s">
        <v>1779</v>
      </c>
      <c r="F7453" t="s">
        <v>12</v>
      </c>
      <c r="G7453" t="s">
        <v>1975</v>
      </c>
      <c r="H7453" t="s">
        <v>60</v>
      </c>
      <c r="I7453" t="s">
        <v>61</v>
      </c>
      <c r="J7453" t="s">
        <v>932</v>
      </c>
      <c r="K7453" t="s">
        <v>26</v>
      </c>
      <c r="L7453">
        <v>5.8</v>
      </c>
    </row>
    <row r="7454" spans="1:12" x14ac:dyDescent="0.3">
      <c r="A7454" t="s">
        <v>7639</v>
      </c>
      <c r="B7454">
        <v>17</v>
      </c>
      <c r="C7454">
        <v>9</v>
      </c>
      <c r="D7454">
        <v>2018</v>
      </c>
      <c r="E7454" t="s">
        <v>1779</v>
      </c>
      <c r="F7454" t="s">
        <v>12</v>
      </c>
      <c r="G7454" t="s">
        <v>1975</v>
      </c>
      <c r="H7454" t="s">
        <v>60</v>
      </c>
      <c r="I7454" t="s">
        <v>61</v>
      </c>
      <c r="J7454" t="s">
        <v>5131</v>
      </c>
      <c r="K7454" t="s">
        <v>41</v>
      </c>
      <c r="L7454">
        <v>1415.76</v>
      </c>
    </row>
    <row r="7455" spans="1:12" x14ac:dyDescent="0.3">
      <c r="A7455" t="s">
        <v>7640</v>
      </c>
      <c r="B7455">
        <v>25</v>
      </c>
      <c r="C7455">
        <v>6</v>
      </c>
      <c r="D7455">
        <v>2018</v>
      </c>
      <c r="E7455" t="s">
        <v>3067</v>
      </c>
      <c r="F7455" t="s">
        <v>30</v>
      </c>
      <c r="G7455" t="s">
        <v>1524</v>
      </c>
      <c r="H7455" t="s">
        <v>14</v>
      </c>
      <c r="I7455" t="s">
        <v>61</v>
      </c>
      <c r="J7455" t="s">
        <v>2686</v>
      </c>
      <c r="K7455" t="s">
        <v>41</v>
      </c>
      <c r="L7455">
        <v>148.47999999999999</v>
      </c>
    </row>
    <row r="7456" spans="1:12" x14ac:dyDescent="0.3">
      <c r="A7456" t="s">
        <v>7641</v>
      </c>
      <c r="B7456">
        <v>30</v>
      </c>
      <c r="C7456">
        <v>7</v>
      </c>
      <c r="D7456">
        <v>2017</v>
      </c>
      <c r="E7456" t="s">
        <v>3415</v>
      </c>
      <c r="F7456" t="s">
        <v>30</v>
      </c>
      <c r="G7456" t="s">
        <v>2165</v>
      </c>
      <c r="H7456" t="s">
        <v>14</v>
      </c>
      <c r="I7456" t="s">
        <v>61</v>
      </c>
      <c r="J7456" t="s">
        <v>4387</v>
      </c>
      <c r="K7456" t="s">
        <v>26</v>
      </c>
      <c r="L7456">
        <v>9.2479999999999993</v>
      </c>
    </row>
    <row r="7457" spans="1:12" x14ac:dyDescent="0.3">
      <c r="A7457" t="s">
        <v>7641</v>
      </c>
      <c r="B7457">
        <v>30</v>
      </c>
      <c r="C7457">
        <v>7</v>
      </c>
      <c r="D7457">
        <v>2017</v>
      </c>
      <c r="E7457" t="s">
        <v>3415</v>
      </c>
      <c r="F7457" t="s">
        <v>30</v>
      </c>
      <c r="G7457" t="s">
        <v>2165</v>
      </c>
      <c r="H7457" t="s">
        <v>14</v>
      </c>
      <c r="I7457" t="s">
        <v>61</v>
      </c>
      <c r="J7457" t="s">
        <v>1378</v>
      </c>
      <c r="K7457" t="s">
        <v>26</v>
      </c>
      <c r="L7457">
        <v>1036.624</v>
      </c>
    </row>
    <row r="7458" spans="1:12" x14ac:dyDescent="0.3">
      <c r="A7458" t="s">
        <v>7642</v>
      </c>
      <c r="B7458">
        <v>16</v>
      </c>
      <c r="C7458">
        <v>4</v>
      </c>
      <c r="D7458">
        <v>2016</v>
      </c>
      <c r="E7458" t="s">
        <v>164</v>
      </c>
      <c r="F7458" t="s">
        <v>119</v>
      </c>
      <c r="G7458" t="s">
        <v>2034</v>
      </c>
      <c r="H7458" t="s">
        <v>14</v>
      </c>
      <c r="I7458" t="s">
        <v>15</v>
      </c>
      <c r="J7458" t="s">
        <v>45</v>
      </c>
      <c r="K7458" t="s">
        <v>41</v>
      </c>
      <c r="L7458">
        <v>569.64</v>
      </c>
    </row>
    <row r="7459" spans="1:12" x14ac:dyDescent="0.3">
      <c r="A7459" t="s">
        <v>7642</v>
      </c>
      <c r="B7459">
        <v>16</v>
      </c>
      <c r="C7459">
        <v>4</v>
      </c>
      <c r="D7459">
        <v>2016</v>
      </c>
      <c r="E7459" t="s">
        <v>164</v>
      </c>
      <c r="F7459" t="s">
        <v>119</v>
      </c>
      <c r="G7459" t="s">
        <v>2034</v>
      </c>
      <c r="H7459" t="s">
        <v>14</v>
      </c>
      <c r="I7459" t="s">
        <v>15</v>
      </c>
      <c r="J7459" t="s">
        <v>1808</v>
      </c>
      <c r="K7459" t="s">
        <v>26</v>
      </c>
      <c r="L7459">
        <v>9.14</v>
      </c>
    </row>
    <row r="7460" spans="1:12" x14ac:dyDescent="0.3">
      <c r="A7460" t="s">
        <v>7642</v>
      </c>
      <c r="B7460">
        <v>16</v>
      </c>
      <c r="C7460">
        <v>4</v>
      </c>
      <c r="D7460">
        <v>2016</v>
      </c>
      <c r="E7460" t="s">
        <v>164</v>
      </c>
      <c r="F7460" t="s">
        <v>119</v>
      </c>
      <c r="G7460" t="s">
        <v>2034</v>
      </c>
      <c r="H7460" t="s">
        <v>14</v>
      </c>
      <c r="I7460" t="s">
        <v>15</v>
      </c>
      <c r="J7460" t="s">
        <v>4085</v>
      </c>
      <c r="K7460" t="s">
        <v>17</v>
      </c>
      <c r="L7460">
        <v>1196.8599999999999</v>
      </c>
    </row>
    <row r="7461" spans="1:12" x14ac:dyDescent="0.3">
      <c r="A7461" t="s">
        <v>7642</v>
      </c>
      <c r="B7461">
        <v>16</v>
      </c>
      <c r="C7461">
        <v>4</v>
      </c>
      <c r="D7461">
        <v>2016</v>
      </c>
      <c r="E7461" t="s">
        <v>164</v>
      </c>
      <c r="F7461" t="s">
        <v>119</v>
      </c>
      <c r="G7461" t="s">
        <v>2034</v>
      </c>
      <c r="H7461" t="s">
        <v>14</v>
      </c>
      <c r="I7461" t="s">
        <v>15</v>
      </c>
      <c r="J7461" t="s">
        <v>1939</v>
      </c>
      <c r="K7461" t="s">
        <v>17</v>
      </c>
      <c r="L7461">
        <v>523.26</v>
      </c>
    </row>
    <row r="7462" spans="1:12" x14ac:dyDescent="0.3">
      <c r="A7462" t="s">
        <v>7643</v>
      </c>
      <c r="B7462">
        <v>11</v>
      </c>
      <c r="C7462">
        <v>4</v>
      </c>
      <c r="D7462">
        <v>2016</v>
      </c>
      <c r="E7462" t="s">
        <v>1665</v>
      </c>
      <c r="F7462" t="s">
        <v>12</v>
      </c>
      <c r="G7462" t="s">
        <v>3060</v>
      </c>
      <c r="H7462" t="s">
        <v>14</v>
      </c>
      <c r="I7462" t="s">
        <v>24</v>
      </c>
      <c r="J7462" t="s">
        <v>5976</v>
      </c>
      <c r="K7462" t="s">
        <v>41</v>
      </c>
      <c r="L7462">
        <v>639.96799999999996</v>
      </c>
    </row>
    <row r="7463" spans="1:12" x14ac:dyDescent="0.3">
      <c r="A7463" t="s">
        <v>7643</v>
      </c>
      <c r="B7463">
        <v>11</v>
      </c>
      <c r="C7463">
        <v>4</v>
      </c>
      <c r="D7463">
        <v>2016</v>
      </c>
      <c r="E7463" t="s">
        <v>1665</v>
      </c>
      <c r="F7463" t="s">
        <v>12</v>
      </c>
      <c r="G7463" t="s">
        <v>3060</v>
      </c>
      <c r="H7463" t="s">
        <v>14</v>
      </c>
      <c r="I7463" t="s">
        <v>24</v>
      </c>
      <c r="J7463" t="s">
        <v>2413</v>
      </c>
      <c r="K7463" t="s">
        <v>26</v>
      </c>
      <c r="L7463">
        <v>52.76</v>
      </c>
    </row>
    <row r="7464" spans="1:12" x14ac:dyDescent="0.3">
      <c r="A7464" t="s">
        <v>7644</v>
      </c>
      <c r="B7464">
        <v>27</v>
      </c>
      <c r="C7464">
        <v>2</v>
      </c>
      <c r="D7464">
        <v>2016</v>
      </c>
      <c r="E7464" t="s">
        <v>5133</v>
      </c>
      <c r="F7464" t="s">
        <v>12</v>
      </c>
      <c r="G7464" t="s">
        <v>458</v>
      </c>
      <c r="H7464" t="s">
        <v>14</v>
      </c>
      <c r="I7464" t="s">
        <v>24</v>
      </c>
      <c r="J7464" t="s">
        <v>947</v>
      </c>
      <c r="K7464" t="s">
        <v>41</v>
      </c>
      <c r="L7464">
        <v>538.91999999999996</v>
      </c>
    </row>
    <row r="7465" spans="1:12" x14ac:dyDescent="0.3">
      <c r="A7465" t="s">
        <v>7645</v>
      </c>
      <c r="B7465">
        <v>8</v>
      </c>
      <c r="C7465">
        <v>9</v>
      </c>
      <c r="D7465">
        <v>2017</v>
      </c>
      <c r="E7465" t="s">
        <v>1894</v>
      </c>
      <c r="F7465" t="s">
        <v>30</v>
      </c>
      <c r="G7465" t="s">
        <v>2750</v>
      </c>
      <c r="H7465" t="s">
        <v>14</v>
      </c>
      <c r="I7465" t="s">
        <v>24</v>
      </c>
      <c r="J7465" t="s">
        <v>4699</v>
      </c>
      <c r="K7465" t="s">
        <v>26</v>
      </c>
      <c r="L7465">
        <v>14.88</v>
      </c>
    </row>
    <row r="7466" spans="1:12" x14ac:dyDescent="0.3">
      <c r="A7466" t="s">
        <v>7645</v>
      </c>
      <c r="B7466">
        <v>8</v>
      </c>
      <c r="C7466">
        <v>9</v>
      </c>
      <c r="D7466">
        <v>2017</v>
      </c>
      <c r="E7466" t="s">
        <v>1894</v>
      </c>
      <c r="F7466" t="s">
        <v>30</v>
      </c>
      <c r="G7466" t="s">
        <v>2750</v>
      </c>
      <c r="H7466" t="s">
        <v>14</v>
      </c>
      <c r="I7466" t="s">
        <v>24</v>
      </c>
      <c r="J7466" t="s">
        <v>5078</v>
      </c>
      <c r="K7466" t="s">
        <v>26</v>
      </c>
      <c r="L7466">
        <v>34.24</v>
      </c>
    </row>
    <row r="7467" spans="1:12" x14ac:dyDescent="0.3">
      <c r="A7467" t="s">
        <v>7645</v>
      </c>
      <c r="B7467">
        <v>8</v>
      </c>
      <c r="C7467">
        <v>9</v>
      </c>
      <c r="D7467">
        <v>2017</v>
      </c>
      <c r="E7467" t="s">
        <v>1894</v>
      </c>
      <c r="F7467" t="s">
        <v>30</v>
      </c>
      <c r="G7467" t="s">
        <v>2750</v>
      </c>
      <c r="H7467" t="s">
        <v>14</v>
      </c>
      <c r="I7467" t="s">
        <v>24</v>
      </c>
      <c r="J7467" t="s">
        <v>1512</v>
      </c>
      <c r="K7467" t="s">
        <v>26</v>
      </c>
      <c r="L7467">
        <v>261.74</v>
      </c>
    </row>
    <row r="7468" spans="1:12" x14ac:dyDescent="0.3">
      <c r="A7468" t="s">
        <v>7646</v>
      </c>
      <c r="B7468">
        <v>19</v>
      </c>
      <c r="C7468">
        <v>5</v>
      </c>
      <c r="D7468">
        <v>2017</v>
      </c>
      <c r="E7468" t="s">
        <v>1293</v>
      </c>
      <c r="F7468" t="s">
        <v>30</v>
      </c>
      <c r="G7468" t="s">
        <v>5125</v>
      </c>
      <c r="H7468" t="s">
        <v>23</v>
      </c>
      <c r="I7468" t="s">
        <v>24</v>
      </c>
      <c r="J7468" t="s">
        <v>5706</v>
      </c>
      <c r="K7468" t="s">
        <v>26</v>
      </c>
      <c r="L7468">
        <v>87.84</v>
      </c>
    </row>
    <row r="7469" spans="1:12" x14ac:dyDescent="0.3">
      <c r="A7469" t="s">
        <v>7647</v>
      </c>
      <c r="B7469">
        <v>11</v>
      </c>
      <c r="C7469">
        <v>11</v>
      </c>
      <c r="D7469">
        <v>2018</v>
      </c>
      <c r="E7469" t="s">
        <v>1258</v>
      </c>
      <c r="F7469" t="s">
        <v>12</v>
      </c>
      <c r="G7469" t="s">
        <v>2186</v>
      </c>
      <c r="H7469" t="s">
        <v>60</v>
      </c>
      <c r="I7469" t="s">
        <v>24</v>
      </c>
      <c r="J7469" t="s">
        <v>2035</v>
      </c>
      <c r="K7469" t="s">
        <v>17</v>
      </c>
      <c r="L7469">
        <v>34.92</v>
      </c>
    </row>
    <row r="7470" spans="1:12" x14ac:dyDescent="0.3">
      <c r="A7470" t="s">
        <v>7648</v>
      </c>
      <c r="B7470">
        <v>15</v>
      </c>
      <c r="C7470">
        <v>9</v>
      </c>
      <c r="D7470">
        <v>2015</v>
      </c>
      <c r="E7470" t="s">
        <v>376</v>
      </c>
      <c r="F7470" t="s">
        <v>30</v>
      </c>
      <c r="G7470" t="s">
        <v>2513</v>
      </c>
      <c r="H7470" t="s">
        <v>14</v>
      </c>
      <c r="I7470" t="s">
        <v>90</v>
      </c>
      <c r="J7470" t="s">
        <v>2409</v>
      </c>
      <c r="K7470" t="s">
        <v>26</v>
      </c>
      <c r="L7470">
        <v>14.94</v>
      </c>
    </row>
    <row r="7471" spans="1:12" x14ac:dyDescent="0.3">
      <c r="A7471" t="s">
        <v>7648</v>
      </c>
      <c r="B7471">
        <v>15</v>
      </c>
      <c r="C7471">
        <v>9</v>
      </c>
      <c r="D7471">
        <v>2015</v>
      </c>
      <c r="E7471" t="s">
        <v>376</v>
      </c>
      <c r="F7471" t="s">
        <v>30</v>
      </c>
      <c r="G7471" t="s">
        <v>2513</v>
      </c>
      <c r="H7471" t="s">
        <v>14</v>
      </c>
      <c r="I7471" t="s">
        <v>90</v>
      </c>
      <c r="J7471" t="s">
        <v>3088</v>
      </c>
      <c r="K7471" t="s">
        <v>17</v>
      </c>
      <c r="L7471">
        <v>14.56</v>
      </c>
    </row>
    <row r="7472" spans="1:12" x14ac:dyDescent="0.3">
      <c r="A7472" t="s">
        <v>7649</v>
      </c>
      <c r="B7472">
        <v>15</v>
      </c>
      <c r="C7472">
        <v>9</v>
      </c>
      <c r="D7472">
        <v>2016</v>
      </c>
      <c r="E7472" t="s">
        <v>5568</v>
      </c>
      <c r="F7472" t="s">
        <v>30</v>
      </c>
      <c r="G7472" t="s">
        <v>3685</v>
      </c>
      <c r="H7472" t="s">
        <v>23</v>
      </c>
      <c r="I7472" t="s">
        <v>90</v>
      </c>
      <c r="J7472" t="s">
        <v>311</v>
      </c>
      <c r="K7472" t="s">
        <v>26</v>
      </c>
      <c r="L7472">
        <v>3.5760000000000001</v>
      </c>
    </row>
    <row r="7473" spans="1:12" x14ac:dyDescent="0.3">
      <c r="A7473" t="s">
        <v>7649</v>
      </c>
      <c r="B7473">
        <v>15</v>
      </c>
      <c r="C7473">
        <v>9</v>
      </c>
      <c r="D7473">
        <v>2016</v>
      </c>
      <c r="E7473" t="s">
        <v>5568</v>
      </c>
      <c r="F7473" t="s">
        <v>30</v>
      </c>
      <c r="G7473" t="s">
        <v>3685</v>
      </c>
      <c r="H7473" t="s">
        <v>23</v>
      </c>
      <c r="I7473" t="s">
        <v>90</v>
      </c>
      <c r="J7473" t="s">
        <v>600</v>
      </c>
      <c r="K7473" t="s">
        <v>26</v>
      </c>
      <c r="L7473">
        <v>147.184</v>
      </c>
    </row>
    <row r="7474" spans="1:12" x14ac:dyDescent="0.3">
      <c r="A7474" t="s">
        <v>7650</v>
      </c>
      <c r="B7474">
        <v>1</v>
      </c>
      <c r="C7474">
        <v>7</v>
      </c>
      <c r="D7474">
        <v>2017</v>
      </c>
      <c r="E7474" t="s">
        <v>2694</v>
      </c>
      <c r="F7474" t="s">
        <v>119</v>
      </c>
      <c r="G7474" t="s">
        <v>4723</v>
      </c>
      <c r="H7474" t="s">
        <v>60</v>
      </c>
      <c r="I7474" t="s">
        <v>24</v>
      </c>
      <c r="J7474" t="s">
        <v>4148</v>
      </c>
      <c r="K7474" t="s">
        <v>41</v>
      </c>
      <c r="L7474">
        <v>1499.95</v>
      </c>
    </row>
    <row r="7475" spans="1:12" x14ac:dyDescent="0.3">
      <c r="A7475" t="s">
        <v>7651</v>
      </c>
      <c r="B7475">
        <v>10</v>
      </c>
      <c r="C7475">
        <v>4</v>
      </c>
      <c r="D7475">
        <v>2017</v>
      </c>
      <c r="E7475" t="s">
        <v>1090</v>
      </c>
      <c r="F7475" t="s">
        <v>30</v>
      </c>
      <c r="G7475" t="s">
        <v>2714</v>
      </c>
      <c r="H7475" t="s">
        <v>23</v>
      </c>
      <c r="I7475" t="s">
        <v>61</v>
      </c>
      <c r="J7475" t="s">
        <v>2223</v>
      </c>
      <c r="K7475" t="s">
        <v>26</v>
      </c>
      <c r="L7475">
        <v>13.568</v>
      </c>
    </row>
    <row r="7476" spans="1:12" x14ac:dyDescent="0.3">
      <c r="A7476" t="s">
        <v>7652</v>
      </c>
      <c r="B7476">
        <v>6</v>
      </c>
      <c r="C7476">
        <v>1</v>
      </c>
      <c r="D7476">
        <v>2015</v>
      </c>
      <c r="E7476" t="s">
        <v>1987</v>
      </c>
      <c r="F7476" t="s">
        <v>30</v>
      </c>
      <c r="G7476" t="s">
        <v>2967</v>
      </c>
      <c r="H7476" t="s">
        <v>60</v>
      </c>
      <c r="I7476" t="s">
        <v>15</v>
      </c>
      <c r="J7476" t="s">
        <v>374</v>
      </c>
      <c r="K7476" t="s">
        <v>17</v>
      </c>
      <c r="L7476">
        <v>2573.8200000000002</v>
      </c>
    </row>
    <row r="7477" spans="1:12" x14ac:dyDescent="0.3">
      <c r="A7477" t="s">
        <v>7652</v>
      </c>
      <c r="B7477">
        <v>6</v>
      </c>
      <c r="C7477">
        <v>1</v>
      </c>
      <c r="D7477">
        <v>2015</v>
      </c>
      <c r="E7477" t="s">
        <v>1987</v>
      </c>
      <c r="F7477" t="s">
        <v>30</v>
      </c>
      <c r="G7477" t="s">
        <v>2967</v>
      </c>
      <c r="H7477" t="s">
        <v>60</v>
      </c>
      <c r="I7477" t="s">
        <v>15</v>
      </c>
      <c r="J7477" t="s">
        <v>1622</v>
      </c>
      <c r="K7477" t="s">
        <v>26</v>
      </c>
      <c r="L7477">
        <v>609.98</v>
      </c>
    </row>
    <row r="7478" spans="1:12" x14ac:dyDescent="0.3">
      <c r="A7478" t="s">
        <v>7652</v>
      </c>
      <c r="B7478">
        <v>6</v>
      </c>
      <c r="C7478">
        <v>1</v>
      </c>
      <c r="D7478">
        <v>2015</v>
      </c>
      <c r="E7478" t="s">
        <v>1987</v>
      </c>
      <c r="F7478" t="s">
        <v>30</v>
      </c>
      <c r="G7478" t="s">
        <v>2967</v>
      </c>
      <c r="H7478" t="s">
        <v>60</v>
      </c>
      <c r="I7478" t="s">
        <v>15</v>
      </c>
      <c r="J7478" t="s">
        <v>1262</v>
      </c>
      <c r="K7478" t="s">
        <v>26</v>
      </c>
      <c r="L7478">
        <v>5.48</v>
      </c>
    </row>
    <row r="7479" spans="1:12" x14ac:dyDescent="0.3">
      <c r="A7479" t="s">
        <v>7652</v>
      </c>
      <c r="B7479">
        <v>6</v>
      </c>
      <c r="C7479">
        <v>1</v>
      </c>
      <c r="D7479">
        <v>2015</v>
      </c>
      <c r="E7479" t="s">
        <v>1987</v>
      </c>
      <c r="F7479" t="s">
        <v>30</v>
      </c>
      <c r="G7479" t="s">
        <v>2967</v>
      </c>
      <c r="H7479" t="s">
        <v>60</v>
      </c>
      <c r="I7479" t="s">
        <v>15</v>
      </c>
      <c r="J7479" t="s">
        <v>121</v>
      </c>
      <c r="K7479" t="s">
        <v>41</v>
      </c>
      <c r="L7479">
        <v>391.98</v>
      </c>
    </row>
    <row r="7480" spans="1:12" x14ac:dyDescent="0.3">
      <c r="A7480" t="s">
        <v>7652</v>
      </c>
      <c r="B7480">
        <v>6</v>
      </c>
      <c r="C7480">
        <v>1</v>
      </c>
      <c r="D7480">
        <v>2015</v>
      </c>
      <c r="E7480" t="s">
        <v>1987</v>
      </c>
      <c r="F7480" t="s">
        <v>30</v>
      </c>
      <c r="G7480" t="s">
        <v>2967</v>
      </c>
      <c r="H7480" t="s">
        <v>60</v>
      </c>
      <c r="I7480" t="s">
        <v>15</v>
      </c>
      <c r="J7480" t="s">
        <v>2555</v>
      </c>
      <c r="K7480" t="s">
        <v>41</v>
      </c>
      <c r="L7480">
        <v>755.96</v>
      </c>
    </row>
    <row r="7481" spans="1:12" x14ac:dyDescent="0.3">
      <c r="A7481" t="s">
        <v>7652</v>
      </c>
      <c r="B7481">
        <v>6</v>
      </c>
      <c r="C7481">
        <v>1</v>
      </c>
      <c r="D7481">
        <v>2015</v>
      </c>
      <c r="E7481" t="s">
        <v>1987</v>
      </c>
      <c r="F7481" t="s">
        <v>30</v>
      </c>
      <c r="G7481" t="s">
        <v>2967</v>
      </c>
      <c r="H7481" t="s">
        <v>60</v>
      </c>
      <c r="I7481" t="s">
        <v>15</v>
      </c>
      <c r="J7481" t="s">
        <v>4933</v>
      </c>
      <c r="K7481" t="s">
        <v>26</v>
      </c>
      <c r="L7481">
        <v>31.12</v>
      </c>
    </row>
    <row r="7482" spans="1:12" x14ac:dyDescent="0.3">
      <c r="A7482" t="s">
        <v>7652</v>
      </c>
      <c r="B7482">
        <v>6</v>
      </c>
      <c r="C7482">
        <v>1</v>
      </c>
      <c r="D7482">
        <v>2015</v>
      </c>
      <c r="E7482" t="s">
        <v>1987</v>
      </c>
      <c r="F7482" t="s">
        <v>30</v>
      </c>
      <c r="G7482" t="s">
        <v>2967</v>
      </c>
      <c r="H7482" t="s">
        <v>60</v>
      </c>
      <c r="I7482" t="s">
        <v>15</v>
      </c>
      <c r="J7482" t="s">
        <v>2320</v>
      </c>
      <c r="K7482" t="s">
        <v>26</v>
      </c>
      <c r="L7482">
        <v>6.54</v>
      </c>
    </row>
    <row r="7483" spans="1:12" x14ac:dyDescent="0.3">
      <c r="A7483" t="s">
        <v>7653</v>
      </c>
      <c r="B7483">
        <v>1</v>
      </c>
      <c r="C7483">
        <v>9</v>
      </c>
      <c r="D7483">
        <v>2017</v>
      </c>
      <c r="E7483" t="s">
        <v>897</v>
      </c>
      <c r="F7483" t="s">
        <v>12</v>
      </c>
      <c r="G7483" t="s">
        <v>4988</v>
      </c>
      <c r="H7483" t="s">
        <v>60</v>
      </c>
      <c r="I7483" t="s">
        <v>24</v>
      </c>
      <c r="J7483" t="s">
        <v>368</v>
      </c>
      <c r="K7483" t="s">
        <v>26</v>
      </c>
      <c r="L7483">
        <v>12.78</v>
      </c>
    </row>
    <row r="7484" spans="1:12" x14ac:dyDescent="0.3">
      <c r="A7484" t="s">
        <v>7654</v>
      </c>
      <c r="B7484">
        <v>23</v>
      </c>
      <c r="C7484">
        <v>9</v>
      </c>
      <c r="D7484">
        <v>2015</v>
      </c>
      <c r="E7484" t="s">
        <v>3445</v>
      </c>
      <c r="F7484" t="s">
        <v>30</v>
      </c>
      <c r="G7484" t="s">
        <v>4536</v>
      </c>
      <c r="H7484" t="s">
        <v>60</v>
      </c>
      <c r="I7484" t="s">
        <v>90</v>
      </c>
      <c r="J7484" t="s">
        <v>215</v>
      </c>
      <c r="K7484" t="s">
        <v>26</v>
      </c>
      <c r="L7484">
        <v>18.463999999999999</v>
      </c>
    </row>
    <row r="7485" spans="1:12" x14ac:dyDescent="0.3">
      <c r="A7485" t="s">
        <v>7655</v>
      </c>
      <c r="B7485">
        <v>15</v>
      </c>
      <c r="C7485">
        <v>12</v>
      </c>
      <c r="D7485">
        <v>2015</v>
      </c>
      <c r="E7485" t="s">
        <v>3042</v>
      </c>
      <c r="F7485" t="s">
        <v>12</v>
      </c>
      <c r="G7485" t="s">
        <v>1139</v>
      </c>
      <c r="H7485" t="s">
        <v>23</v>
      </c>
      <c r="I7485" t="s">
        <v>90</v>
      </c>
      <c r="J7485" t="s">
        <v>3705</v>
      </c>
      <c r="K7485" t="s">
        <v>17</v>
      </c>
      <c r="L7485">
        <v>445.80200000000002</v>
      </c>
    </row>
    <row r="7486" spans="1:12" x14ac:dyDescent="0.3">
      <c r="A7486" t="s">
        <v>7656</v>
      </c>
      <c r="B7486">
        <v>28</v>
      </c>
      <c r="C7486">
        <v>12</v>
      </c>
      <c r="D7486">
        <v>2018</v>
      </c>
      <c r="E7486" t="s">
        <v>725</v>
      </c>
      <c r="F7486" t="s">
        <v>30</v>
      </c>
      <c r="G7486" t="s">
        <v>256</v>
      </c>
      <c r="H7486" t="s">
        <v>60</v>
      </c>
      <c r="I7486" t="s">
        <v>61</v>
      </c>
      <c r="J7486" t="s">
        <v>7657</v>
      </c>
      <c r="K7486" t="s">
        <v>26</v>
      </c>
      <c r="L7486">
        <v>2.48</v>
      </c>
    </row>
    <row r="7487" spans="1:12" x14ac:dyDescent="0.3">
      <c r="A7487" t="s">
        <v>7656</v>
      </c>
      <c r="B7487">
        <v>28</v>
      </c>
      <c r="C7487">
        <v>12</v>
      </c>
      <c r="D7487">
        <v>2018</v>
      </c>
      <c r="E7487" t="s">
        <v>725</v>
      </c>
      <c r="F7487" t="s">
        <v>30</v>
      </c>
      <c r="G7487" t="s">
        <v>256</v>
      </c>
      <c r="H7487" t="s">
        <v>60</v>
      </c>
      <c r="I7487" t="s">
        <v>61</v>
      </c>
      <c r="J7487" t="s">
        <v>4904</v>
      </c>
      <c r="K7487" t="s">
        <v>26</v>
      </c>
      <c r="L7487">
        <v>25.9</v>
      </c>
    </row>
    <row r="7488" spans="1:12" x14ac:dyDescent="0.3">
      <c r="A7488" t="s">
        <v>7658</v>
      </c>
      <c r="B7488">
        <v>19</v>
      </c>
      <c r="C7488">
        <v>12</v>
      </c>
      <c r="D7488">
        <v>2016</v>
      </c>
      <c r="E7488" t="s">
        <v>619</v>
      </c>
      <c r="F7488" t="s">
        <v>12</v>
      </c>
      <c r="G7488" t="s">
        <v>2030</v>
      </c>
      <c r="H7488" t="s">
        <v>60</v>
      </c>
      <c r="I7488" t="s">
        <v>90</v>
      </c>
      <c r="J7488" t="s">
        <v>4156</v>
      </c>
      <c r="K7488" t="s">
        <v>26</v>
      </c>
      <c r="L7488">
        <v>29.9</v>
      </c>
    </row>
    <row r="7489" spans="1:12" x14ac:dyDescent="0.3">
      <c r="A7489" t="s">
        <v>7658</v>
      </c>
      <c r="B7489">
        <v>19</v>
      </c>
      <c r="C7489">
        <v>12</v>
      </c>
      <c r="D7489">
        <v>2016</v>
      </c>
      <c r="E7489" t="s">
        <v>619</v>
      </c>
      <c r="F7489" t="s">
        <v>12</v>
      </c>
      <c r="G7489" t="s">
        <v>2030</v>
      </c>
      <c r="H7489" t="s">
        <v>60</v>
      </c>
      <c r="I7489" t="s">
        <v>90</v>
      </c>
      <c r="J7489" t="s">
        <v>4013</v>
      </c>
      <c r="K7489" t="s">
        <v>41</v>
      </c>
      <c r="L7489">
        <v>2249.91</v>
      </c>
    </row>
    <row r="7490" spans="1:12" x14ac:dyDescent="0.3">
      <c r="A7490" t="s">
        <v>7658</v>
      </c>
      <c r="B7490">
        <v>19</v>
      </c>
      <c r="C7490">
        <v>12</v>
      </c>
      <c r="D7490">
        <v>2016</v>
      </c>
      <c r="E7490" t="s">
        <v>619</v>
      </c>
      <c r="F7490" t="s">
        <v>12</v>
      </c>
      <c r="G7490" t="s">
        <v>2030</v>
      </c>
      <c r="H7490" t="s">
        <v>60</v>
      </c>
      <c r="I7490" t="s">
        <v>90</v>
      </c>
      <c r="J7490" t="s">
        <v>648</v>
      </c>
      <c r="K7490" t="s">
        <v>17</v>
      </c>
      <c r="L7490">
        <v>1053.164</v>
      </c>
    </row>
    <row r="7491" spans="1:12" x14ac:dyDescent="0.3">
      <c r="A7491" t="s">
        <v>7659</v>
      </c>
      <c r="B7491">
        <v>5</v>
      </c>
      <c r="C7491">
        <v>11</v>
      </c>
      <c r="D7491">
        <v>2018</v>
      </c>
      <c r="E7491" t="s">
        <v>291</v>
      </c>
      <c r="F7491" t="s">
        <v>30</v>
      </c>
      <c r="G7491" t="s">
        <v>5548</v>
      </c>
      <c r="H7491" t="s">
        <v>14</v>
      </c>
      <c r="I7491" t="s">
        <v>24</v>
      </c>
      <c r="J7491" t="s">
        <v>2528</v>
      </c>
      <c r="K7491" t="s">
        <v>26</v>
      </c>
      <c r="L7491">
        <v>12.96</v>
      </c>
    </row>
    <row r="7492" spans="1:12" x14ac:dyDescent="0.3">
      <c r="A7492" t="s">
        <v>7660</v>
      </c>
      <c r="B7492">
        <v>10</v>
      </c>
      <c r="C7492">
        <v>9</v>
      </c>
      <c r="D7492">
        <v>2016</v>
      </c>
      <c r="E7492" t="s">
        <v>7203</v>
      </c>
      <c r="F7492" t="s">
        <v>30</v>
      </c>
      <c r="G7492" t="s">
        <v>836</v>
      </c>
      <c r="H7492" t="s">
        <v>23</v>
      </c>
      <c r="I7492" t="s">
        <v>24</v>
      </c>
      <c r="J7492" t="s">
        <v>283</v>
      </c>
      <c r="K7492" t="s">
        <v>17</v>
      </c>
      <c r="L7492">
        <v>106.68</v>
      </c>
    </row>
    <row r="7493" spans="1:12" x14ac:dyDescent="0.3">
      <c r="A7493" t="s">
        <v>7661</v>
      </c>
      <c r="B7493">
        <v>16</v>
      </c>
      <c r="C7493">
        <v>11</v>
      </c>
      <c r="D7493">
        <v>2018</v>
      </c>
      <c r="E7493" t="s">
        <v>255</v>
      </c>
      <c r="F7493" t="s">
        <v>930</v>
      </c>
      <c r="G7493" t="s">
        <v>3153</v>
      </c>
      <c r="H7493" t="s">
        <v>14</v>
      </c>
      <c r="I7493" t="s">
        <v>90</v>
      </c>
      <c r="J7493" t="s">
        <v>6399</v>
      </c>
      <c r="K7493" t="s">
        <v>41</v>
      </c>
      <c r="L7493">
        <v>119.94</v>
      </c>
    </row>
    <row r="7494" spans="1:12" x14ac:dyDescent="0.3">
      <c r="A7494" t="s">
        <v>7662</v>
      </c>
      <c r="B7494">
        <v>11</v>
      </c>
      <c r="C7494">
        <v>9</v>
      </c>
      <c r="D7494">
        <v>2018</v>
      </c>
      <c r="E7494" t="s">
        <v>735</v>
      </c>
      <c r="F7494" t="s">
        <v>30</v>
      </c>
      <c r="G7494" t="s">
        <v>4965</v>
      </c>
      <c r="H7494" t="s">
        <v>14</v>
      </c>
      <c r="I7494" t="s">
        <v>61</v>
      </c>
      <c r="J7494" t="s">
        <v>4583</v>
      </c>
      <c r="K7494" t="s">
        <v>26</v>
      </c>
      <c r="L7494">
        <v>10.272</v>
      </c>
    </row>
    <row r="7495" spans="1:12" x14ac:dyDescent="0.3">
      <c r="A7495" t="s">
        <v>7662</v>
      </c>
      <c r="B7495">
        <v>11</v>
      </c>
      <c r="C7495">
        <v>9</v>
      </c>
      <c r="D7495">
        <v>2018</v>
      </c>
      <c r="E7495" t="s">
        <v>735</v>
      </c>
      <c r="F7495" t="s">
        <v>30</v>
      </c>
      <c r="G7495" t="s">
        <v>4965</v>
      </c>
      <c r="H7495" t="s">
        <v>14</v>
      </c>
      <c r="I7495" t="s">
        <v>61</v>
      </c>
      <c r="J7495" t="s">
        <v>3719</v>
      </c>
      <c r="K7495" t="s">
        <v>17</v>
      </c>
      <c r="L7495">
        <v>512.19000000000005</v>
      </c>
    </row>
    <row r="7496" spans="1:12" x14ac:dyDescent="0.3">
      <c r="A7496" t="s">
        <v>7662</v>
      </c>
      <c r="B7496">
        <v>11</v>
      </c>
      <c r="C7496">
        <v>9</v>
      </c>
      <c r="D7496">
        <v>2018</v>
      </c>
      <c r="E7496" t="s">
        <v>735</v>
      </c>
      <c r="F7496" t="s">
        <v>30</v>
      </c>
      <c r="G7496" t="s">
        <v>4965</v>
      </c>
      <c r="H7496" t="s">
        <v>14</v>
      </c>
      <c r="I7496" t="s">
        <v>61</v>
      </c>
      <c r="J7496" t="s">
        <v>3105</v>
      </c>
      <c r="K7496" t="s">
        <v>26</v>
      </c>
      <c r="L7496">
        <v>1.556</v>
      </c>
    </row>
    <row r="7497" spans="1:12" x14ac:dyDescent="0.3">
      <c r="A7497" t="s">
        <v>7663</v>
      </c>
      <c r="B7497">
        <v>14</v>
      </c>
      <c r="C7497">
        <v>7</v>
      </c>
      <c r="D7497">
        <v>2018</v>
      </c>
      <c r="E7497" t="s">
        <v>88</v>
      </c>
      <c r="F7497" t="s">
        <v>30</v>
      </c>
      <c r="G7497" t="s">
        <v>4443</v>
      </c>
      <c r="H7497" t="s">
        <v>14</v>
      </c>
      <c r="I7497" t="s">
        <v>24</v>
      </c>
      <c r="J7497" t="s">
        <v>2232</v>
      </c>
      <c r="K7497" t="s">
        <v>26</v>
      </c>
      <c r="L7497">
        <v>4.4480000000000004</v>
      </c>
    </row>
    <row r="7498" spans="1:12" x14ac:dyDescent="0.3">
      <c r="A7498" t="s">
        <v>7663</v>
      </c>
      <c r="B7498">
        <v>14</v>
      </c>
      <c r="C7498">
        <v>7</v>
      </c>
      <c r="D7498">
        <v>2018</v>
      </c>
      <c r="E7498" t="s">
        <v>88</v>
      </c>
      <c r="F7498" t="s">
        <v>30</v>
      </c>
      <c r="G7498" t="s">
        <v>4443</v>
      </c>
      <c r="H7498" t="s">
        <v>14</v>
      </c>
      <c r="I7498" t="s">
        <v>24</v>
      </c>
      <c r="J7498" t="s">
        <v>2160</v>
      </c>
      <c r="K7498" t="s">
        <v>17</v>
      </c>
      <c r="L7498">
        <v>276.69</v>
      </c>
    </row>
    <row r="7499" spans="1:12" x14ac:dyDescent="0.3">
      <c r="A7499" t="s">
        <v>7663</v>
      </c>
      <c r="B7499">
        <v>14</v>
      </c>
      <c r="C7499">
        <v>7</v>
      </c>
      <c r="D7499">
        <v>2018</v>
      </c>
      <c r="E7499" t="s">
        <v>88</v>
      </c>
      <c r="F7499" t="s">
        <v>30</v>
      </c>
      <c r="G7499" t="s">
        <v>4443</v>
      </c>
      <c r="H7499" t="s">
        <v>14</v>
      </c>
      <c r="I7499" t="s">
        <v>24</v>
      </c>
      <c r="J7499" t="s">
        <v>879</v>
      </c>
      <c r="K7499" t="s">
        <v>26</v>
      </c>
      <c r="L7499">
        <v>4.96</v>
      </c>
    </row>
    <row r="7500" spans="1:12" x14ac:dyDescent="0.3">
      <c r="A7500" t="s">
        <v>7663</v>
      </c>
      <c r="B7500">
        <v>14</v>
      </c>
      <c r="C7500">
        <v>7</v>
      </c>
      <c r="D7500">
        <v>2018</v>
      </c>
      <c r="E7500" t="s">
        <v>88</v>
      </c>
      <c r="F7500" t="s">
        <v>30</v>
      </c>
      <c r="G7500" t="s">
        <v>4443</v>
      </c>
      <c r="H7500" t="s">
        <v>14</v>
      </c>
      <c r="I7500" t="s">
        <v>24</v>
      </c>
      <c r="J7500" t="s">
        <v>109</v>
      </c>
      <c r="K7500" t="s">
        <v>26</v>
      </c>
      <c r="L7500">
        <v>71.92</v>
      </c>
    </row>
    <row r="7501" spans="1:12" x14ac:dyDescent="0.3">
      <c r="A7501" t="s">
        <v>7663</v>
      </c>
      <c r="B7501">
        <v>14</v>
      </c>
      <c r="C7501">
        <v>7</v>
      </c>
      <c r="D7501">
        <v>2018</v>
      </c>
      <c r="E7501" t="s">
        <v>88</v>
      </c>
      <c r="F7501" t="s">
        <v>30</v>
      </c>
      <c r="G7501" t="s">
        <v>4443</v>
      </c>
      <c r="H7501" t="s">
        <v>14</v>
      </c>
      <c r="I7501" t="s">
        <v>24</v>
      </c>
      <c r="J7501" t="s">
        <v>588</v>
      </c>
      <c r="K7501" t="s">
        <v>17</v>
      </c>
      <c r="L7501">
        <v>18.84</v>
      </c>
    </row>
    <row r="7502" spans="1:12" x14ac:dyDescent="0.3">
      <c r="A7502" t="s">
        <v>7663</v>
      </c>
      <c r="B7502">
        <v>14</v>
      </c>
      <c r="C7502">
        <v>7</v>
      </c>
      <c r="D7502">
        <v>2018</v>
      </c>
      <c r="E7502" t="s">
        <v>88</v>
      </c>
      <c r="F7502" t="s">
        <v>30</v>
      </c>
      <c r="G7502" t="s">
        <v>4443</v>
      </c>
      <c r="H7502" t="s">
        <v>14</v>
      </c>
      <c r="I7502" t="s">
        <v>24</v>
      </c>
      <c r="J7502" t="s">
        <v>1234</v>
      </c>
      <c r="K7502" t="s">
        <v>41</v>
      </c>
      <c r="L7502">
        <v>140.97</v>
      </c>
    </row>
    <row r="7503" spans="1:12" x14ac:dyDescent="0.3">
      <c r="A7503" t="s">
        <v>7663</v>
      </c>
      <c r="B7503">
        <v>14</v>
      </c>
      <c r="C7503">
        <v>7</v>
      </c>
      <c r="D7503">
        <v>2018</v>
      </c>
      <c r="E7503" t="s">
        <v>88</v>
      </c>
      <c r="F7503" t="s">
        <v>30</v>
      </c>
      <c r="G7503" t="s">
        <v>4443</v>
      </c>
      <c r="H7503" t="s">
        <v>14</v>
      </c>
      <c r="I7503" t="s">
        <v>24</v>
      </c>
      <c r="J7503" t="s">
        <v>121</v>
      </c>
      <c r="K7503" t="s">
        <v>41</v>
      </c>
      <c r="L7503">
        <v>470.37599999999998</v>
      </c>
    </row>
    <row r="7504" spans="1:12" x14ac:dyDescent="0.3">
      <c r="A7504" t="s">
        <v>7664</v>
      </c>
      <c r="B7504">
        <v>30</v>
      </c>
      <c r="C7504">
        <v>3</v>
      </c>
      <c r="D7504">
        <v>2018</v>
      </c>
      <c r="E7504" t="s">
        <v>5086</v>
      </c>
      <c r="F7504" t="s">
        <v>930</v>
      </c>
      <c r="G7504" t="s">
        <v>3075</v>
      </c>
      <c r="H7504" t="s">
        <v>14</v>
      </c>
      <c r="I7504" t="s">
        <v>24</v>
      </c>
      <c r="J7504" t="s">
        <v>3981</v>
      </c>
      <c r="K7504" t="s">
        <v>26</v>
      </c>
      <c r="L7504">
        <v>6.08</v>
      </c>
    </row>
    <row r="7505" spans="1:12" x14ac:dyDescent="0.3">
      <c r="A7505" t="s">
        <v>7664</v>
      </c>
      <c r="B7505">
        <v>30</v>
      </c>
      <c r="C7505">
        <v>3</v>
      </c>
      <c r="D7505">
        <v>2018</v>
      </c>
      <c r="E7505" t="s">
        <v>5086</v>
      </c>
      <c r="F7505" t="s">
        <v>930</v>
      </c>
      <c r="G7505" t="s">
        <v>3075</v>
      </c>
      <c r="H7505" t="s">
        <v>14</v>
      </c>
      <c r="I7505" t="s">
        <v>24</v>
      </c>
      <c r="J7505" t="s">
        <v>176</v>
      </c>
      <c r="K7505" t="s">
        <v>41</v>
      </c>
      <c r="L7505">
        <v>164.792</v>
      </c>
    </row>
    <row r="7506" spans="1:12" x14ac:dyDescent="0.3">
      <c r="A7506" t="s">
        <v>7665</v>
      </c>
      <c r="B7506">
        <v>31</v>
      </c>
      <c r="C7506">
        <v>1</v>
      </c>
      <c r="D7506">
        <v>2017</v>
      </c>
      <c r="E7506" t="s">
        <v>6204</v>
      </c>
      <c r="F7506" t="s">
        <v>12</v>
      </c>
      <c r="G7506" t="s">
        <v>6419</v>
      </c>
      <c r="H7506" t="s">
        <v>23</v>
      </c>
      <c r="I7506" t="s">
        <v>90</v>
      </c>
      <c r="J7506" t="s">
        <v>3139</v>
      </c>
      <c r="K7506" t="s">
        <v>26</v>
      </c>
      <c r="L7506">
        <v>23.36</v>
      </c>
    </row>
    <row r="7507" spans="1:12" x14ac:dyDescent="0.3">
      <c r="A7507" t="s">
        <v>7666</v>
      </c>
      <c r="B7507">
        <v>8</v>
      </c>
      <c r="C7507">
        <v>6</v>
      </c>
      <c r="D7507">
        <v>2018</v>
      </c>
      <c r="E7507" t="s">
        <v>1211</v>
      </c>
      <c r="F7507" t="s">
        <v>30</v>
      </c>
      <c r="G7507" t="s">
        <v>3838</v>
      </c>
      <c r="H7507" t="s">
        <v>14</v>
      </c>
      <c r="I7507" t="s">
        <v>61</v>
      </c>
      <c r="J7507" t="s">
        <v>963</v>
      </c>
      <c r="K7507" t="s">
        <v>26</v>
      </c>
      <c r="L7507">
        <v>12.176</v>
      </c>
    </row>
    <row r="7508" spans="1:12" x14ac:dyDescent="0.3">
      <c r="A7508" t="s">
        <v>7667</v>
      </c>
      <c r="B7508">
        <v>2</v>
      </c>
      <c r="C7508">
        <v>11</v>
      </c>
      <c r="D7508">
        <v>2015</v>
      </c>
      <c r="E7508" t="s">
        <v>5896</v>
      </c>
      <c r="F7508" t="s">
        <v>30</v>
      </c>
      <c r="G7508" t="s">
        <v>804</v>
      </c>
      <c r="H7508" t="s">
        <v>14</v>
      </c>
      <c r="I7508" t="s">
        <v>24</v>
      </c>
      <c r="J7508" t="s">
        <v>3439</v>
      </c>
      <c r="K7508" t="s">
        <v>41</v>
      </c>
      <c r="L7508">
        <v>46.384</v>
      </c>
    </row>
    <row r="7509" spans="1:12" x14ac:dyDescent="0.3">
      <c r="A7509" t="s">
        <v>7667</v>
      </c>
      <c r="B7509">
        <v>2</v>
      </c>
      <c r="C7509">
        <v>11</v>
      </c>
      <c r="D7509">
        <v>2015</v>
      </c>
      <c r="E7509" t="s">
        <v>5896</v>
      </c>
      <c r="F7509" t="s">
        <v>30</v>
      </c>
      <c r="G7509" t="s">
        <v>804</v>
      </c>
      <c r="H7509" t="s">
        <v>14</v>
      </c>
      <c r="I7509" t="s">
        <v>24</v>
      </c>
      <c r="J7509" t="s">
        <v>727</v>
      </c>
      <c r="K7509" t="s">
        <v>26</v>
      </c>
      <c r="L7509">
        <v>362.92</v>
      </c>
    </row>
    <row r="7510" spans="1:12" x14ac:dyDescent="0.3">
      <c r="A7510" t="s">
        <v>7668</v>
      </c>
      <c r="B7510">
        <v>14</v>
      </c>
      <c r="C7510">
        <v>7</v>
      </c>
      <c r="D7510">
        <v>2018</v>
      </c>
      <c r="E7510" t="s">
        <v>88</v>
      </c>
      <c r="F7510" t="s">
        <v>30</v>
      </c>
      <c r="G7510" t="s">
        <v>1554</v>
      </c>
      <c r="H7510" t="s">
        <v>14</v>
      </c>
      <c r="I7510" t="s">
        <v>90</v>
      </c>
      <c r="J7510" t="s">
        <v>2430</v>
      </c>
      <c r="K7510" t="s">
        <v>26</v>
      </c>
      <c r="L7510">
        <v>9.2479999999999993</v>
      </c>
    </row>
    <row r="7511" spans="1:12" x14ac:dyDescent="0.3">
      <c r="A7511" t="s">
        <v>7668</v>
      </c>
      <c r="B7511">
        <v>14</v>
      </c>
      <c r="C7511">
        <v>7</v>
      </c>
      <c r="D7511">
        <v>2018</v>
      </c>
      <c r="E7511" t="s">
        <v>88</v>
      </c>
      <c r="F7511" t="s">
        <v>30</v>
      </c>
      <c r="G7511" t="s">
        <v>1554</v>
      </c>
      <c r="H7511" t="s">
        <v>14</v>
      </c>
      <c r="I7511" t="s">
        <v>90</v>
      </c>
      <c r="J7511" t="s">
        <v>2224</v>
      </c>
      <c r="K7511" t="s">
        <v>41</v>
      </c>
      <c r="L7511">
        <v>1889.9459999999999</v>
      </c>
    </row>
    <row r="7512" spans="1:12" x14ac:dyDescent="0.3">
      <c r="A7512" t="s">
        <v>7668</v>
      </c>
      <c r="B7512">
        <v>14</v>
      </c>
      <c r="C7512">
        <v>7</v>
      </c>
      <c r="D7512">
        <v>2018</v>
      </c>
      <c r="E7512" t="s">
        <v>88</v>
      </c>
      <c r="F7512" t="s">
        <v>30</v>
      </c>
      <c r="G7512" t="s">
        <v>1554</v>
      </c>
      <c r="H7512" t="s">
        <v>14</v>
      </c>
      <c r="I7512" t="s">
        <v>90</v>
      </c>
      <c r="J7512" t="s">
        <v>520</v>
      </c>
      <c r="K7512" t="s">
        <v>26</v>
      </c>
      <c r="L7512">
        <v>62.04</v>
      </c>
    </row>
    <row r="7513" spans="1:12" x14ac:dyDescent="0.3">
      <c r="A7513" t="s">
        <v>7668</v>
      </c>
      <c r="B7513">
        <v>14</v>
      </c>
      <c r="C7513">
        <v>7</v>
      </c>
      <c r="D7513">
        <v>2018</v>
      </c>
      <c r="E7513" t="s">
        <v>88</v>
      </c>
      <c r="F7513" t="s">
        <v>30</v>
      </c>
      <c r="G7513" t="s">
        <v>1554</v>
      </c>
      <c r="H7513" t="s">
        <v>14</v>
      </c>
      <c r="I7513" t="s">
        <v>90</v>
      </c>
      <c r="J7513" t="s">
        <v>3241</v>
      </c>
      <c r="K7513" t="s">
        <v>17</v>
      </c>
      <c r="L7513">
        <v>396.92</v>
      </c>
    </row>
    <row r="7514" spans="1:12" x14ac:dyDescent="0.3">
      <c r="A7514" t="s">
        <v>7668</v>
      </c>
      <c r="B7514">
        <v>14</v>
      </c>
      <c r="C7514">
        <v>7</v>
      </c>
      <c r="D7514">
        <v>2018</v>
      </c>
      <c r="E7514" t="s">
        <v>88</v>
      </c>
      <c r="F7514" t="s">
        <v>30</v>
      </c>
      <c r="G7514" t="s">
        <v>1554</v>
      </c>
      <c r="H7514" t="s">
        <v>14</v>
      </c>
      <c r="I7514" t="s">
        <v>90</v>
      </c>
      <c r="J7514" t="s">
        <v>4253</v>
      </c>
      <c r="K7514" t="s">
        <v>26</v>
      </c>
      <c r="L7514">
        <v>239.45599999999999</v>
      </c>
    </row>
    <row r="7515" spans="1:12" x14ac:dyDescent="0.3">
      <c r="A7515" t="s">
        <v>7668</v>
      </c>
      <c r="B7515">
        <v>14</v>
      </c>
      <c r="C7515">
        <v>7</v>
      </c>
      <c r="D7515">
        <v>2018</v>
      </c>
      <c r="E7515" t="s">
        <v>88</v>
      </c>
      <c r="F7515" t="s">
        <v>30</v>
      </c>
      <c r="G7515" t="s">
        <v>1554</v>
      </c>
      <c r="H7515" t="s">
        <v>14</v>
      </c>
      <c r="I7515" t="s">
        <v>90</v>
      </c>
      <c r="J7515" t="s">
        <v>987</v>
      </c>
      <c r="K7515" t="s">
        <v>26</v>
      </c>
      <c r="L7515">
        <v>13.12</v>
      </c>
    </row>
    <row r="7516" spans="1:12" x14ac:dyDescent="0.3">
      <c r="A7516" t="s">
        <v>7669</v>
      </c>
      <c r="B7516">
        <v>9</v>
      </c>
      <c r="C7516">
        <v>12</v>
      </c>
      <c r="D7516">
        <v>2018</v>
      </c>
      <c r="E7516" t="s">
        <v>1036</v>
      </c>
      <c r="F7516" t="s">
        <v>12</v>
      </c>
      <c r="G7516" t="s">
        <v>1554</v>
      </c>
      <c r="H7516" t="s">
        <v>14</v>
      </c>
      <c r="I7516" t="s">
        <v>15</v>
      </c>
      <c r="J7516" t="s">
        <v>2656</v>
      </c>
      <c r="K7516" t="s">
        <v>26</v>
      </c>
      <c r="L7516">
        <v>29.36</v>
      </c>
    </row>
    <row r="7517" spans="1:12" x14ac:dyDescent="0.3">
      <c r="A7517" t="s">
        <v>7669</v>
      </c>
      <c r="B7517">
        <v>9</v>
      </c>
      <c r="C7517">
        <v>12</v>
      </c>
      <c r="D7517">
        <v>2018</v>
      </c>
      <c r="E7517" t="s">
        <v>1036</v>
      </c>
      <c r="F7517" t="s">
        <v>12</v>
      </c>
      <c r="G7517" t="s">
        <v>1554</v>
      </c>
      <c r="H7517" t="s">
        <v>14</v>
      </c>
      <c r="I7517" t="s">
        <v>15</v>
      </c>
      <c r="J7517" t="s">
        <v>4546</v>
      </c>
      <c r="K7517" t="s">
        <v>26</v>
      </c>
      <c r="L7517">
        <v>214.9</v>
      </c>
    </row>
    <row r="7518" spans="1:12" x14ac:dyDescent="0.3">
      <c r="A7518" t="s">
        <v>7669</v>
      </c>
      <c r="B7518">
        <v>9</v>
      </c>
      <c r="C7518">
        <v>12</v>
      </c>
      <c r="D7518">
        <v>2018</v>
      </c>
      <c r="E7518" t="s">
        <v>1036</v>
      </c>
      <c r="F7518" t="s">
        <v>12</v>
      </c>
      <c r="G7518" t="s">
        <v>1554</v>
      </c>
      <c r="H7518" t="s">
        <v>14</v>
      </c>
      <c r="I7518" t="s">
        <v>15</v>
      </c>
      <c r="J7518" t="s">
        <v>383</v>
      </c>
      <c r="K7518" t="s">
        <v>26</v>
      </c>
      <c r="L7518">
        <v>15.92</v>
      </c>
    </row>
    <row r="7519" spans="1:12" x14ac:dyDescent="0.3">
      <c r="A7519" t="s">
        <v>7669</v>
      </c>
      <c r="B7519">
        <v>9</v>
      </c>
      <c r="C7519">
        <v>12</v>
      </c>
      <c r="D7519">
        <v>2018</v>
      </c>
      <c r="E7519" t="s">
        <v>1036</v>
      </c>
      <c r="F7519" t="s">
        <v>12</v>
      </c>
      <c r="G7519" t="s">
        <v>1554</v>
      </c>
      <c r="H7519" t="s">
        <v>14</v>
      </c>
      <c r="I7519" t="s">
        <v>15</v>
      </c>
      <c r="J7519" t="s">
        <v>2441</v>
      </c>
      <c r="K7519" t="s">
        <v>41</v>
      </c>
      <c r="L7519">
        <v>146.44999999999999</v>
      </c>
    </row>
    <row r="7520" spans="1:12" x14ac:dyDescent="0.3">
      <c r="A7520" t="s">
        <v>7669</v>
      </c>
      <c r="B7520">
        <v>9</v>
      </c>
      <c r="C7520">
        <v>12</v>
      </c>
      <c r="D7520">
        <v>2018</v>
      </c>
      <c r="E7520" t="s">
        <v>1036</v>
      </c>
      <c r="F7520" t="s">
        <v>12</v>
      </c>
      <c r="G7520" t="s">
        <v>1554</v>
      </c>
      <c r="H7520" t="s">
        <v>14</v>
      </c>
      <c r="I7520" t="s">
        <v>15</v>
      </c>
      <c r="J7520" t="s">
        <v>1306</v>
      </c>
      <c r="K7520" t="s">
        <v>26</v>
      </c>
      <c r="L7520">
        <v>15.14</v>
      </c>
    </row>
    <row r="7521" spans="1:12" x14ac:dyDescent="0.3">
      <c r="A7521" t="s">
        <v>7669</v>
      </c>
      <c r="B7521">
        <v>9</v>
      </c>
      <c r="C7521">
        <v>12</v>
      </c>
      <c r="D7521">
        <v>2018</v>
      </c>
      <c r="E7521" t="s">
        <v>1036</v>
      </c>
      <c r="F7521" t="s">
        <v>12</v>
      </c>
      <c r="G7521" t="s">
        <v>1554</v>
      </c>
      <c r="H7521" t="s">
        <v>14</v>
      </c>
      <c r="I7521" t="s">
        <v>15</v>
      </c>
      <c r="J7521" t="s">
        <v>5282</v>
      </c>
      <c r="K7521" t="s">
        <v>26</v>
      </c>
      <c r="L7521">
        <v>5.76</v>
      </c>
    </row>
    <row r="7522" spans="1:12" x14ac:dyDescent="0.3">
      <c r="A7522" t="s">
        <v>7669</v>
      </c>
      <c r="B7522">
        <v>9</v>
      </c>
      <c r="C7522">
        <v>12</v>
      </c>
      <c r="D7522">
        <v>2018</v>
      </c>
      <c r="E7522" t="s">
        <v>1036</v>
      </c>
      <c r="F7522" t="s">
        <v>12</v>
      </c>
      <c r="G7522" t="s">
        <v>1554</v>
      </c>
      <c r="H7522" t="s">
        <v>14</v>
      </c>
      <c r="I7522" t="s">
        <v>15</v>
      </c>
      <c r="J7522" t="s">
        <v>2610</v>
      </c>
      <c r="K7522" t="s">
        <v>41</v>
      </c>
      <c r="L7522">
        <v>1399.98</v>
      </c>
    </row>
    <row r="7523" spans="1:12" x14ac:dyDescent="0.3">
      <c r="A7523" t="s">
        <v>7670</v>
      </c>
      <c r="B7523">
        <v>5</v>
      </c>
      <c r="C7523">
        <v>9</v>
      </c>
      <c r="D7523">
        <v>2017</v>
      </c>
      <c r="E7523" t="s">
        <v>302</v>
      </c>
      <c r="F7523" t="s">
        <v>30</v>
      </c>
      <c r="G7523" t="s">
        <v>1241</v>
      </c>
      <c r="H7523" t="s">
        <v>14</v>
      </c>
      <c r="I7523" t="s">
        <v>90</v>
      </c>
      <c r="J7523" t="s">
        <v>1501</v>
      </c>
      <c r="K7523" t="s">
        <v>26</v>
      </c>
      <c r="L7523">
        <v>8.952</v>
      </c>
    </row>
    <row r="7524" spans="1:12" x14ac:dyDescent="0.3">
      <c r="A7524" t="s">
        <v>7670</v>
      </c>
      <c r="B7524">
        <v>5</v>
      </c>
      <c r="C7524">
        <v>9</v>
      </c>
      <c r="D7524">
        <v>2017</v>
      </c>
      <c r="E7524" t="s">
        <v>302</v>
      </c>
      <c r="F7524" t="s">
        <v>30</v>
      </c>
      <c r="G7524" t="s">
        <v>1241</v>
      </c>
      <c r="H7524" t="s">
        <v>14</v>
      </c>
      <c r="I7524" t="s">
        <v>90</v>
      </c>
      <c r="J7524" t="s">
        <v>3626</v>
      </c>
      <c r="K7524" t="s">
        <v>26</v>
      </c>
      <c r="L7524">
        <v>8.8559999999999999</v>
      </c>
    </row>
    <row r="7525" spans="1:12" x14ac:dyDescent="0.3">
      <c r="A7525" t="s">
        <v>7670</v>
      </c>
      <c r="B7525">
        <v>5</v>
      </c>
      <c r="C7525">
        <v>9</v>
      </c>
      <c r="D7525">
        <v>2017</v>
      </c>
      <c r="E7525" t="s">
        <v>302</v>
      </c>
      <c r="F7525" t="s">
        <v>30</v>
      </c>
      <c r="G7525" t="s">
        <v>1241</v>
      </c>
      <c r="H7525" t="s">
        <v>14</v>
      </c>
      <c r="I7525" t="s">
        <v>90</v>
      </c>
      <c r="J7525" t="s">
        <v>638</v>
      </c>
      <c r="K7525" t="s">
        <v>17</v>
      </c>
      <c r="L7525">
        <v>85.245999999999995</v>
      </c>
    </row>
    <row r="7526" spans="1:12" x14ac:dyDescent="0.3">
      <c r="A7526" t="s">
        <v>7671</v>
      </c>
      <c r="B7526">
        <v>10</v>
      </c>
      <c r="C7526">
        <v>9</v>
      </c>
      <c r="D7526">
        <v>2015</v>
      </c>
      <c r="E7526" t="s">
        <v>2119</v>
      </c>
      <c r="F7526" t="s">
        <v>30</v>
      </c>
      <c r="G7526" t="s">
        <v>344</v>
      </c>
      <c r="H7526" t="s">
        <v>14</v>
      </c>
      <c r="I7526" t="s">
        <v>24</v>
      </c>
      <c r="J7526" t="s">
        <v>2300</v>
      </c>
      <c r="K7526" t="s">
        <v>26</v>
      </c>
      <c r="L7526">
        <v>21.728000000000002</v>
      </c>
    </row>
    <row r="7527" spans="1:12" x14ac:dyDescent="0.3">
      <c r="A7527" t="s">
        <v>7671</v>
      </c>
      <c r="B7527">
        <v>10</v>
      </c>
      <c r="C7527">
        <v>9</v>
      </c>
      <c r="D7527">
        <v>2015</v>
      </c>
      <c r="E7527" t="s">
        <v>2119</v>
      </c>
      <c r="F7527" t="s">
        <v>30</v>
      </c>
      <c r="G7527" t="s">
        <v>344</v>
      </c>
      <c r="H7527" t="s">
        <v>14</v>
      </c>
      <c r="I7527" t="s">
        <v>24</v>
      </c>
      <c r="J7527" t="s">
        <v>2570</v>
      </c>
      <c r="K7527" t="s">
        <v>17</v>
      </c>
      <c r="L7527">
        <v>1487.04</v>
      </c>
    </row>
    <row r="7528" spans="1:12" x14ac:dyDescent="0.3">
      <c r="A7528" t="s">
        <v>7672</v>
      </c>
      <c r="B7528">
        <v>26</v>
      </c>
      <c r="C7528">
        <v>9</v>
      </c>
      <c r="D7528">
        <v>2018</v>
      </c>
      <c r="E7528" t="s">
        <v>1530</v>
      </c>
      <c r="F7528" t="s">
        <v>930</v>
      </c>
      <c r="G7528" t="s">
        <v>139</v>
      </c>
      <c r="H7528" t="s">
        <v>23</v>
      </c>
      <c r="I7528" t="s">
        <v>24</v>
      </c>
      <c r="J7528" t="s">
        <v>5477</v>
      </c>
      <c r="K7528" t="s">
        <v>26</v>
      </c>
      <c r="L7528">
        <v>71.88</v>
      </c>
    </row>
    <row r="7529" spans="1:12" x14ac:dyDescent="0.3">
      <c r="A7529" t="s">
        <v>7672</v>
      </c>
      <c r="B7529">
        <v>26</v>
      </c>
      <c r="C7529">
        <v>9</v>
      </c>
      <c r="D7529">
        <v>2018</v>
      </c>
      <c r="E7529" t="s">
        <v>1530</v>
      </c>
      <c r="F7529" t="s">
        <v>930</v>
      </c>
      <c r="G7529" t="s">
        <v>139</v>
      </c>
      <c r="H7529" t="s">
        <v>23</v>
      </c>
      <c r="I7529" t="s">
        <v>24</v>
      </c>
      <c r="J7529" t="s">
        <v>4402</v>
      </c>
      <c r="K7529" t="s">
        <v>17</v>
      </c>
      <c r="L7529">
        <v>9.24</v>
      </c>
    </row>
    <row r="7530" spans="1:12" x14ac:dyDescent="0.3">
      <c r="A7530" t="s">
        <v>7672</v>
      </c>
      <c r="B7530">
        <v>26</v>
      </c>
      <c r="C7530">
        <v>9</v>
      </c>
      <c r="D7530">
        <v>2018</v>
      </c>
      <c r="E7530" t="s">
        <v>1530</v>
      </c>
      <c r="F7530" t="s">
        <v>930</v>
      </c>
      <c r="G7530" t="s">
        <v>139</v>
      </c>
      <c r="H7530" t="s">
        <v>23</v>
      </c>
      <c r="I7530" t="s">
        <v>24</v>
      </c>
      <c r="J7530" t="s">
        <v>4258</v>
      </c>
      <c r="K7530" t="s">
        <v>26</v>
      </c>
      <c r="L7530">
        <v>35.880000000000003</v>
      </c>
    </row>
    <row r="7531" spans="1:12" x14ac:dyDescent="0.3">
      <c r="A7531" t="s">
        <v>7672</v>
      </c>
      <c r="B7531">
        <v>26</v>
      </c>
      <c r="C7531">
        <v>9</v>
      </c>
      <c r="D7531">
        <v>2018</v>
      </c>
      <c r="E7531" t="s">
        <v>1530</v>
      </c>
      <c r="F7531" t="s">
        <v>930</v>
      </c>
      <c r="G7531" t="s">
        <v>139</v>
      </c>
      <c r="H7531" t="s">
        <v>23</v>
      </c>
      <c r="I7531" t="s">
        <v>24</v>
      </c>
      <c r="J7531" t="s">
        <v>79</v>
      </c>
      <c r="K7531" t="s">
        <v>26</v>
      </c>
      <c r="L7531">
        <v>17.04</v>
      </c>
    </row>
    <row r="7532" spans="1:12" x14ac:dyDescent="0.3">
      <c r="A7532" t="s">
        <v>7672</v>
      </c>
      <c r="B7532">
        <v>26</v>
      </c>
      <c r="C7532">
        <v>9</v>
      </c>
      <c r="D7532">
        <v>2018</v>
      </c>
      <c r="E7532" t="s">
        <v>1530</v>
      </c>
      <c r="F7532" t="s">
        <v>930</v>
      </c>
      <c r="G7532" t="s">
        <v>139</v>
      </c>
      <c r="H7532" t="s">
        <v>23</v>
      </c>
      <c r="I7532" t="s">
        <v>24</v>
      </c>
      <c r="J7532" t="s">
        <v>2250</v>
      </c>
      <c r="K7532" t="s">
        <v>26</v>
      </c>
      <c r="L7532">
        <v>931.17600000000004</v>
      </c>
    </row>
    <row r="7533" spans="1:12" x14ac:dyDescent="0.3">
      <c r="A7533" t="s">
        <v>7673</v>
      </c>
      <c r="B7533">
        <v>17</v>
      </c>
      <c r="C7533">
        <v>6</v>
      </c>
      <c r="D7533">
        <v>2017</v>
      </c>
      <c r="E7533" t="s">
        <v>2146</v>
      </c>
      <c r="F7533" t="s">
        <v>119</v>
      </c>
      <c r="G7533" t="s">
        <v>399</v>
      </c>
      <c r="H7533" t="s">
        <v>14</v>
      </c>
      <c r="I7533" t="s">
        <v>24</v>
      </c>
      <c r="J7533" t="s">
        <v>4128</v>
      </c>
      <c r="K7533" t="s">
        <v>17</v>
      </c>
      <c r="L7533">
        <v>266.35199999999998</v>
      </c>
    </row>
    <row r="7534" spans="1:12" x14ac:dyDescent="0.3">
      <c r="A7534" t="s">
        <v>7673</v>
      </c>
      <c r="B7534">
        <v>17</v>
      </c>
      <c r="C7534">
        <v>6</v>
      </c>
      <c r="D7534">
        <v>2017</v>
      </c>
      <c r="E7534" t="s">
        <v>2146</v>
      </c>
      <c r="F7534" t="s">
        <v>119</v>
      </c>
      <c r="G7534" t="s">
        <v>399</v>
      </c>
      <c r="H7534" t="s">
        <v>14</v>
      </c>
      <c r="I7534" t="s">
        <v>24</v>
      </c>
      <c r="J7534" t="s">
        <v>1510</v>
      </c>
      <c r="K7534" t="s">
        <v>17</v>
      </c>
      <c r="L7534">
        <v>483.13600000000002</v>
      </c>
    </row>
    <row r="7535" spans="1:12" x14ac:dyDescent="0.3">
      <c r="A7535" t="s">
        <v>7674</v>
      </c>
      <c r="B7535">
        <v>25</v>
      </c>
      <c r="C7535">
        <v>2</v>
      </c>
      <c r="D7535">
        <v>2018</v>
      </c>
      <c r="E7535" t="s">
        <v>3809</v>
      </c>
      <c r="F7535" t="s">
        <v>30</v>
      </c>
      <c r="G7535" t="s">
        <v>3847</v>
      </c>
      <c r="H7535" t="s">
        <v>14</v>
      </c>
      <c r="I7535" t="s">
        <v>15</v>
      </c>
      <c r="J7535" t="s">
        <v>2410</v>
      </c>
      <c r="K7535" t="s">
        <v>17</v>
      </c>
      <c r="L7535">
        <v>196.78399999999999</v>
      </c>
    </row>
    <row r="7536" spans="1:12" x14ac:dyDescent="0.3">
      <c r="A7536" t="s">
        <v>7674</v>
      </c>
      <c r="B7536">
        <v>25</v>
      </c>
      <c r="C7536">
        <v>2</v>
      </c>
      <c r="D7536">
        <v>2018</v>
      </c>
      <c r="E7536" t="s">
        <v>3809</v>
      </c>
      <c r="F7536" t="s">
        <v>30</v>
      </c>
      <c r="G7536" t="s">
        <v>3847</v>
      </c>
      <c r="H7536" t="s">
        <v>14</v>
      </c>
      <c r="I7536" t="s">
        <v>15</v>
      </c>
      <c r="J7536" t="s">
        <v>772</v>
      </c>
      <c r="K7536" t="s">
        <v>17</v>
      </c>
      <c r="L7536">
        <v>231.92</v>
      </c>
    </row>
    <row r="7537" spans="1:12" x14ac:dyDescent="0.3">
      <c r="A7537" t="s">
        <v>7675</v>
      </c>
      <c r="B7537">
        <v>31</v>
      </c>
      <c r="C7537">
        <v>3</v>
      </c>
      <c r="D7537">
        <v>2018</v>
      </c>
      <c r="E7537" t="s">
        <v>645</v>
      </c>
      <c r="F7537" t="s">
        <v>30</v>
      </c>
      <c r="G7537" t="s">
        <v>2739</v>
      </c>
      <c r="H7537" t="s">
        <v>23</v>
      </c>
      <c r="I7537" t="s">
        <v>24</v>
      </c>
      <c r="J7537" t="s">
        <v>1599</v>
      </c>
      <c r="K7537" t="s">
        <v>26</v>
      </c>
      <c r="L7537">
        <v>29.7</v>
      </c>
    </row>
    <row r="7538" spans="1:12" x14ac:dyDescent="0.3">
      <c r="A7538" t="s">
        <v>7676</v>
      </c>
      <c r="B7538">
        <v>3</v>
      </c>
      <c r="C7538">
        <v>12</v>
      </c>
      <c r="D7538">
        <v>2018</v>
      </c>
      <c r="E7538" t="s">
        <v>1035</v>
      </c>
      <c r="F7538" t="s">
        <v>30</v>
      </c>
      <c r="G7538" t="s">
        <v>4010</v>
      </c>
      <c r="H7538" t="s">
        <v>14</v>
      </c>
      <c r="I7538" t="s">
        <v>61</v>
      </c>
      <c r="J7538" t="s">
        <v>7205</v>
      </c>
      <c r="K7538" t="s">
        <v>17</v>
      </c>
      <c r="L7538">
        <v>13.592000000000001</v>
      </c>
    </row>
    <row r="7539" spans="1:12" x14ac:dyDescent="0.3">
      <c r="A7539" t="s">
        <v>7677</v>
      </c>
      <c r="B7539">
        <v>19</v>
      </c>
      <c r="C7539">
        <v>2</v>
      </c>
      <c r="D7539">
        <v>2017</v>
      </c>
      <c r="E7539" t="s">
        <v>2623</v>
      </c>
      <c r="F7539" t="s">
        <v>12</v>
      </c>
      <c r="G7539" t="s">
        <v>1374</v>
      </c>
      <c r="H7539" t="s">
        <v>14</v>
      </c>
      <c r="I7539" t="s">
        <v>24</v>
      </c>
      <c r="J7539" t="s">
        <v>401</v>
      </c>
      <c r="K7539" t="s">
        <v>26</v>
      </c>
      <c r="L7539">
        <v>70.88</v>
      </c>
    </row>
    <row r="7540" spans="1:12" x14ac:dyDescent="0.3">
      <c r="A7540" t="s">
        <v>7678</v>
      </c>
      <c r="B7540">
        <v>2</v>
      </c>
      <c r="C7540">
        <v>12</v>
      </c>
      <c r="D7540">
        <v>2018</v>
      </c>
      <c r="E7540" t="s">
        <v>4286</v>
      </c>
      <c r="F7540" t="s">
        <v>30</v>
      </c>
      <c r="G7540" t="s">
        <v>3260</v>
      </c>
      <c r="H7540" t="s">
        <v>23</v>
      </c>
      <c r="I7540" t="s">
        <v>24</v>
      </c>
      <c r="J7540" t="s">
        <v>1097</v>
      </c>
      <c r="K7540" t="s">
        <v>26</v>
      </c>
      <c r="L7540">
        <v>114.288</v>
      </c>
    </row>
    <row r="7541" spans="1:12" x14ac:dyDescent="0.3">
      <c r="A7541" t="s">
        <v>7678</v>
      </c>
      <c r="B7541">
        <v>2</v>
      </c>
      <c r="C7541">
        <v>12</v>
      </c>
      <c r="D7541">
        <v>2018</v>
      </c>
      <c r="E7541" t="s">
        <v>4286</v>
      </c>
      <c r="F7541" t="s">
        <v>30</v>
      </c>
      <c r="G7541" t="s">
        <v>3260</v>
      </c>
      <c r="H7541" t="s">
        <v>23</v>
      </c>
      <c r="I7541" t="s">
        <v>24</v>
      </c>
      <c r="J7541" t="s">
        <v>2328</v>
      </c>
      <c r="K7541" t="s">
        <v>26</v>
      </c>
      <c r="L7541">
        <v>36.624000000000002</v>
      </c>
    </row>
    <row r="7542" spans="1:12" x14ac:dyDescent="0.3">
      <c r="A7542" t="s">
        <v>7678</v>
      </c>
      <c r="B7542">
        <v>2</v>
      </c>
      <c r="C7542">
        <v>12</v>
      </c>
      <c r="D7542">
        <v>2018</v>
      </c>
      <c r="E7542" t="s">
        <v>4286</v>
      </c>
      <c r="F7542" t="s">
        <v>30</v>
      </c>
      <c r="G7542" t="s">
        <v>3260</v>
      </c>
      <c r="H7542" t="s">
        <v>23</v>
      </c>
      <c r="I7542" t="s">
        <v>24</v>
      </c>
      <c r="J7542" t="s">
        <v>5832</v>
      </c>
      <c r="K7542" t="s">
        <v>17</v>
      </c>
      <c r="L7542">
        <v>242.352</v>
      </c>
    </row>
    <row r="7543" spans="1:12" x14ac:dyDescent="0.3">
      <c r="A7543" t="s">
        <v>7678</v>
      </c>
      <c r="B7543">
        <v>2</v>
      </c>
      <c r="C7543">
        <v>12</v>
      </c>
      <c r="D7543">
        <v>2018</v>
      </c>
      <c r="E7543" t="s">
        <v>4286</v>
      </c>
      <c r="F7543" t="s">
        <v>30</v>
      </c>
      <c r="G7543" t="s">
        <v>3260</v>
      </c>
      <c r="H7543" t="s">
        <v>23</v>
      </c>
      <c r="I7543" t="s">
        <v>24</v>
      </c>
      <c r="J7543" t="s">
        <v>5878</v>
      </c>
      <c r="K7543" t="s">
        <v>41</v>
      </c>
      <c r="L7543">
        <v>49.616</v>
      </c>
    </row>
    <row r="7544" spans="1:12" x14ac:dyDescent="0.3">
      <c r="A7544" t="s">
        <v>7678</v>
      </c>
      <c r="B7544">
        <v>2</v>
      </c>
      <c r="C7544">
        <v>12</v>
      </c>
      <c r="D7544">
        <v>2018</v>
      </c>
      <c r="E7544" t="s">
        <v>4286</v>
      </c>
      <c r="F7544" t="s">
        <v>30</v>
      </c>
      <c r="G7544" t="s">
        <v>3260</v>
      </c>
      <c r="H7544" t="s">
        <v>23</v>
      </c>
      <c r="I7544" t="s">
        <v>24</v>
      </c>
      <c r="J7544" t="s">
        <v>3216</v>
      </c>
      <c r="K7544" t="s">
        <v>17</v>
      </c>
      <c r="L7544">
        <v>508.70400000000001</v>
      </c>
    </row>
    <row r="7545" spans="1:12" x14ac:dyDescent="0.3">
      <c r="A7545" t="s">
        <v>7678</v>
      </c>
      <c r="B7545">
        <v>2</v>
      </c>
      <c r="C7545">
        <v>12</v>
      </c>
      <c r="D7545">
        <v>2018</v>
      </c>
      <c r="E7545" t="s">
        <v>4286</v>
      </c>
      <c r="F7545" t="s">
        <v>30</v>
      </c>
      <c r="G7545" t="s">
        <v>3260</v>
      </c>
      <c r="H7545" t="s">
        <v>23</v>
      </c>
      <c r="I7545" t="s">
        <v>24</v>
      </c>
      <c r="J7545" t="s">
        <v>4356</v>
      </c>
      <c r="K7545" t="s">
        <v>41</v>
      </c>
      <c r="L7545">
        <v>57.36</v>
      </c>
    </row>
    <row r="7546" spans="1:12" x14ac:dyDescent="0.3">
      <c r="A7546" t="s">
        <v>7678</v>
      </c>
      <c r="B7546">
        <v>2</v>
      </c>
      <c r="C7546">
        <v>12</v>
      </c>
      <c r="D7546">
        <v>2018</v>
      </c>
      <c r="E7546" t="s">
        <v>4286</v>
      </c>
      <c r="F7546" t="s">
        <v>30</v>
      </c>
      <c r="G7546" t="s">
        <v>3260</v>
      </c>
      <c r="H7546" t="s">
        <v>23</v>
      </c>
      <c r="I7546" t="s">
        <v>24</v>
      </c>
      <c r="J7546" t="s">
        <v>1818</v>
      </c>
      <c r="K7546" t="s">
        <v>17</v>
      </c>
      <c r="L7546">
        <v>906.68</v>
      </c>
    </row>
    <row r="7547" spans="1:12" x14ac:dyDescent="0.3">
      <c r="A7547" t="s">
        <v>7679</v>
      </c>
      <c r="B7547">
        <v>10</v>
      </c>
      <c r="C7547">
        <v>10</v>
      </c>
      <c r="D7547">
        <v>2015</v>
      </c>
      <c r="E7547" t="s">
        <v>1882</v>
      </c>
      <c r="F7547" t="s">
        <v>30</v>
      </c>
      <c r="G7547" t="s">
        <v>7680</v>
      </c>
      <c r="H7547" t="s">
        <v>23</v>
      </c>
      <c r="I7547" t="s">
        <v>61</v>
      </c>
      <c r="J7547" t="s">
        <v>5024</v>
      </c>
      <c r="K7547" t="s">
        <v>41</v>
      </c>
      <c r="L7547">
        <v>719.952</v>
      </c>
    </row>
    <row r="7548" spans="1:12" x14ac:dyDescent="0.3">
      <c r="A7548" t="s">
        <v>7679</v>
      </c>
      <c r="B7548">
        <v>10</v>
      </c>
      <c r="C7548">
        <v>10</v>
      </c>
      <c r="D7548">
        <v>2015</v>
      </c>
      <c r="E7548" t="s">
        <v>1882</v>
      </c>
      <c r="F7548" t="s">
        <v>30</v>
      </c>
      <c r="G7548" t="s">
        <v>7680</v>
      </c>
      <c r="H7548" t="s">
        <v>23</v>
      </c>
      <c r="I7548" t="s">
        <v>61</v>
      </c>
      <c r="J7548" t="s">
        <v>1490</v>
      </c>
      <c r="K7548" t="s">
        <v>41</v>
      </c>
      <c r="L7548">
        <v>755.94399999999996</v>
      </c>
    </row>
    <row r="7549" spans="1:12" x14ac:dyDescent="0.3">
      <c r="A7549" t="s">
        <v>7679</v>
      </c>
      <c r="B7549">
        <v>10</v>
      </c>
      <c r="C7549">
        <v>10</v>
      </c>
      <c r="D7549">
        <v>2015</v>
      </c>
      <c r="E7549" t="s">
        <v>1882</v>
      </c>
      <c r="F7549" t="s">
        <v>30</v>
      </c>
      <c r="G7549" t="s">
        <v>7680</v>
      </c>
      <c r="H7549" t="s">
        <v>23</v>
      </c>
      <c r="I7549" t="s">
        <v>61</v>
      </c>
      <c r="J7549" t="s">
        <v>3769</v>
      </c>
      <c r="K7549" t="s">
        <v>26</v>
      </c>
      <c r="L7549">
        <v>11.98</v>
      </c>
    </row>
    <row r="7550" spans="1:12" x14ac:dyDescent="0.3">
      <c r="A7550" t="s">
        <v>7679</v>
      </c>
      <c r="B7550">
        <v>10</v>
      </c>
      <c r="C7550">
        <v>10</v>
      </c>
      <c r="D7550">
        <v>2015</v>
      </c>
      <c r="E7550" t="s">
        <v>1882</v>
      </c>
      <c r="F7550" t="s">
        <v>30</v>
      </c>
      <c r="G7550" t="s">
        <v>7680</v>
      </c>
      <c r="H7550" t="s">
        <v>23</v>
      </c>
      <c r="I7550" t="s">
        <v>61</v>
      </c>
      <c r="J7550" t="s">
        <v>869</v>
      </c>
      <c r="K7550" t="s">
        <v>26</v>
      </c>
      <c r="L7550">
        <v>0.89800000000000002</v>
      </c>
    </row>
    <row r="7551" spans="1:12" x14ac:dyDescent="0.3">
      <c r="A7551" t="s">
        <v>7681</v>
      </c>
      <c r="B7551">
        <v>5</v>
      </c>
      <c r="C7551">
        <v>9</v>
      </c>
      <c r="D7551">
        <v>2017</v>
      </c>
      <c r="E7551" t="s">
        <v>408</v>
      </c>
      <c r="F7551" t="s">
        <v>119</v>
      </c>
      <c r="G7551" t="s">
        <v>4072</v>
      </c>
      <c r="H7551" t="s">
        <v>23</v>
      </c>
      <c r="I7551" t="s">
        <v>61</v>
      </c>
      <c r="J7551" t="s">
        <v>4363</v>
      </c>
      <c r="K7551" t="s">
        <v>17</v>
      </c>
      <c r="L7551">
        <v>21.204000000000001</v>
      </c>
    </row>
    <row r="7552" spans="1:12" x14ac:dyDescent="0.3">
      <c r="A7552" t="s">
        <v>7682</v>
      </c>
      <c r="B7552">
        <v>20</v>
      </c>
      <c r="C7552">
        <v>11</v>
      </c>
      <c r="D7552">
        <v>2015</v>
      </c>
      <c r="E7552" t="s">
        <v>3170</v>
      </c>
      <c r="F7552" t="s">
        <v>30</v>
      </c>
      <c r="G7552" t="s">
        <v>3526</v>
      </c>
      <c r="H7552" t="s">
        <v>23</v>
      </c>
      <c r="I7552" t="s">
        <v>90</v>
      </c>
      <c r="J7552" t="s">
        <v>6632</v>
      </c>
      <c r="K7552" t="s">
        <v>26</v>
      </c>
      <c r="L7552">
        <v>34.74</v>
      </c>
    </row>
    <row r="7553" spans="1:12" x14ac:dyDescent="0.3">
      <c r="A7553" t="s">
        <v>7682</v>
      </c>
      <c r="B7553">
        <v>20</v>
      </c>
      <c r="C7553">
        <v>11</v>
      </c>
      <c r="D7553">
        <v>2015</v>
      </c>
      <c r="E7553" t="s">
        <v>3170</v>
      </c>
      <c r="F7553" t="s">
        <v>30</v>
      </c>
      <c r="G7553" t="s">
        <v>3526</v>
      </c>
      <c r="H7553" t="s">
        <v>23</v>
      </c>
      <c r="I7553" t="s">
        <v>90</v>
      </c>
      <c r="J7553" t="s">
        <v>2569</v>
      </c>
      <c r="K7553" t="s">
        <v>41</v>
      </c>
      <c r="L7553">
        <v>833.94</v>
      </c>
    </row>
    <row r="7554" spans="1:12" x14ac:dyDescent="0.3">
      <c r="A7554" t="s">
        <v>7682</v>
      </c>
      <c r="B7554">
        <v>20</v>
      </c>
      <c r="C7554">
        <v>11</v>
      </c>
      <c r="D7554">
        <v>2015</v>
      </c>
      <c r="E7554" t="s">
        <v>3170</v>
      </c>
      <c r="F7554" t="s">
        <v>30</v>
      </c>
      <c r="G7554" t="s">
        <v>3526</v>
      </c>
      <c r="H7554" t="s">
        <v>23</v>
      </c>
      <c r="I7554" t="s">
        <v>90</v>
      </c>
      <c r="J7554" t="s">
        <v>2395</v>
      </c>
      <c r="K7554" t="s">
        <v>26</v>
      </c>
      <c r="L7554">
        <v>12.96</v>
      </c>
    </row>
    <row r="7555" spans="1:12" x14ac:dyDescent="0.3">
      <c r="A7555" t="s">
        <v>7682</v>
      </c>
      <c r="B7555">
        <v>20</v>
      </c>
      <c r="C7555">
        <v>11</v>
      </c>
      <c r="D7555">
        <v>2015</v>
      </c>
      <c r="E7555" t="s">
        <v>3170</v>
      </c>
      <c r="F7555" t="s">
        <v>30</v>
      </c>
      <c r="G7555" t="s">
        <v>3526</v>
      </c>
      <c r="H7555" t="s">
        <v>23</v>
      </c>
      <c r="I7555" t="s">
        <v>90</v>
      </c>
      <c r="J7555" t="s">
        <v>4419</v>
      </c>
      <c r="K7555" t="s">
        <v>26</v>
      </c>
      <c r="L7555">
        <v>25.92</v>
      </c>
    </row>
    <row r="7556" spans="1:12" x14ac:dyDescent="0.3">
      <c r="A7556" t="s">
        <v>7683</v>
      </c>
      <c r="B7556">
        <v>10</v>
      </c>
      <c r="C7556">
        <v>5</v>
      </c>
      <c r="D7556">
        <v>2015</v>
      </c>
      <c r="E7556" t="s">
        <v>1797</v>
      </c>
      <c r="F7556" t="s">
        <v>12</v>
      </c>
      <c r="G7556" t="s">
        <v>1950</v>
      </c>
      <c r="H7556" t="s">
        <v>14</v>
      </c>
      <c r="I7556" t="s">
        <v>90</v>
      </c>
      <c r="J7556" t="s">
        <v>2632</v>
      </c>
      <c r="K7556" t="s">
        <v>17</v>
      </c>
      <c r="L7556">
        <v>349.96499999999997</v>
      </c>
    </row>
    <row r="7557" spans="1:12" x14ac:dyDescent="0.3">
      <c r="A7557" t="s">
        <v>7683</v>
      </c>
      <c r="B7557">
        <v>10</v>
      </c>
      <c r="C7557">
        <v>5</v>
      </c>
      <c r="D7557">
        <v>2015</v>
      </c>
      <c r="E7557" t="s">
        <v>1797</v>
      </c>
      <c r="F7557" t="s">
        <v>12</v>
      </c>
      <c r="G7557" t="s">
        <v>1950</v>
      </c>
      <c r="H7557" t="s">
        <v>14</v>
      </c>
      <c r="I7557" t="s">
        <v>90</v>
      </c>
      <c r="J7557" t="s">
        <v>2361</v>
      </c>
      <c r="K7557" t="s">
        <v>26</v>
      </c>
      <c r="L7557">
        <v>22.32</v>
      </c>
    </row>
    <row r="7558" spans="1:12" x14ac:dyDescent="0.3">
      <c r="A7558" t="s">
        <v>7684</v>
      </c>
      <c r="B7558">
        <v>27</v>
      </c>
      <c r="C7558">
        <v>11</v>
      </c>
      <c r="D7558">
        <v>2018</v>
      </c>
      <c r="E7558" t="s">
        <v>2022</v>
      </c>
      <c r="F7558" t="s">
        <v>30</v>
      </c>
      <c r="G7558" t="s">
        <v>2075</v>
      </c>
      <c r="H7558" t="s">
        <v>23</v>
      </c>
      <c r="I7558" t="s">
        <v>61</v>
      </c>
      <c r="J7558" t="s">
        <v>2827</v>
      </c>
      <c r="K7558" t="s">
        <v>26</v>
      </c>
      <c r="L7558">
        <v>158.28</v>
      </c>
    </row>
    <row r="7559" spans="1:12" x14ac:dyDescent="0.3">
      <c r="A7559" t="s">
        <v>7684</v>
      </c>
      <c r="B7559">
        <v>27</v>
      </c>
      <c r="C7559">
        <v>11</v>
      </c>
      <c r="D7559">
        <v>2018</v>
      </c>
      <c r="E7559" t="s">
        <v>2022</v>
      </c>
      <c r="F7559" t="s">
        <v>30</v>
      </c>
      <c r="G7559" t="s">
        <v>2075</v>
      </c>
      <c r="H7559" t="s">
        <v>23</v>
      </c>
      <c r="I7559" t="s">
        <v>61</v>
      </c>
      <c r="J7559" t="s">
        <v>2624</v>
      </c>
      <c r="K7559" t="s">
        <v>26</v>
      </c>
      <c r="L7559">
        <v>497.94</v>
      </c>
    </row>
    <row r="7560" spans="1:12" x14ac:dyDescent="0.3">
      <c r="A7560" t="s">
        <v>7685</v>
      </c>
      <c r="B7560">
        <v>1</v>
      </c>
      <c r="C7560">
        <v>11</v>
      </c>
      <c r="D7560">
        <v>2015</v>
      </c>
      <c r="E7560" t="s">
        <v>4606</v>
      </c>
      <c r="F7560" t="s">
        <v>30</v>
      </c>
      <c r="G7560" t="s">
        <v>2180</v>
      </c>
      <c r="H7560" t="s">
        <v>14</v>
      </c>
      <c r="I7560" t="s">
        <v>90</v>
      </c>
      <c r="J7560" t="s">
        <v>487</v>
      </c>
      <c r="K7560" t="s">
        <v>26</v>
      </c>
      <c r="L7560">
        <v>533.94000000000005</v>
      </c>
    </row>
    <row r="7561" spans="1:12" x14ac:dyDescent="0.3">
      <c r="A7561" t="s">
        <v>7685</v>
      </c>
      <c r="B7561">
        <v>1</v>
      </c>
      <c r="C7561">
        <v>11</v>
      </c>
      <c r="D7561">
        <v>2015</v>
      </c>
      <c r="E7561" t="s">
        <v>4606</v>
      </c>
      <c r="F7561" t="s">
        <v>30</v>
      </c>
      <c r="G7561" t="s">
        <v>2180</v>
      </c>
      <c r="H7561" t="s">
        <v>14</v>
      </c>
      <c r="I7561" t="s">
        <v>90</v>
      </c>
      <c r="J7561" t="s">
        <v>2860</v>
      </c>
      <c r="K7561" t="s">
        <v>26</v>
      </c>
      <c r="L7561">
        <v>167.94</v>
      </c>
    </row>
    <row r="7562" spans="1:12" x14ac:dyDescent="0.3">
      <c r="A7562" t="s">
        <v>7685</v>
      </c>
      <c r="B7562">
        <v>1</v>
      </c>
      <c r="C7562">
        <v>11</v>
      </c>
      <c r="D7562">
        <v>2015</v>
      </c>
      <c r="E7562" t="s">
        <v>4606</v>
      </c>
      <c r="F7562" t="s">
        <v>30</v>
      </c>
      <c r="G7562" t="s">
        <v>2180</v>
      </c>
      <c r="H7562" t="s">
        <v>14</v>
      </c>
      <c r="I7562" t="s">
        <v>90</v>
      </c>
      <c r="J7562" t="s">
        <v>3779</v>
      </c>
      <c r="K7562" t="s">
        <v>17</v>
      </c>
      <c r="L7562">
        <v>31.68</v>
      </c>
    </row>
    <row r="7563" spans="1:12" x14ac:dyDescent="0.3">
      <c r="A7563" t="s">
        <v>7686</v>
      </c>
      <c r="B7563">
        <v>30</v>
      </c>
      <c r="C7563">
        <v>12</v>
      </c>
      <c r="D7563">
        <v>2017</v>
      </c>
      <c r="E7563" t="s">
        <v>1952</v>
      </c>
      <c r="F7563" t="s">
        <v>119</v>
      </c>
      <c r="G7563" t="s">
        <v>1298</v>
      </c>
      <c r="H7563" t="s">
        <v>14</v>
      </c>
      <c r="I7563" t="s">
        <v>90</v>
      </c>
      <c r="J7563" t="s">
        <v>18</v>
      </c>
      <c r="K7563" t="s">
        <v>17</v>
      </c>
      <c r="L7563">
        <v>170.786</v>
      </c>
    </row>
    <row r="7564" spans="1:12" x14ac:dyDescent="0.3">
      <c r="A7564" t="s">
        <v>7687</v>
      </c>
      <c r="B7564">
        <v>3</v>
      </c>
      <c r="C7564">
        <v>9</v>
      </c>
      <c r="D7564">
        <v>2017</v>
      </c>
      <c r="E7564" t="s">
        <v>408</v>
      </c>
      <c r="F7564" t="s">
        <v>30</v>
      </c>
      <c r="G7564" t="s">
        <v>1612</v>
      </c>
      <c r="H7564" t="s">
        <v>14</v>
      </c>
      <c r="I7564" t="s">
        <v>61</v>
      </c>
      <c r="J7564" t="s">
        <v>5685</v>
      </c>
      <c r="K7564" t="s">
        <v>17</v>
      </c>
      <c r="L7564">
        <v>198.744</v>
      </c>
    </row>
    <row r="7565" spans="1:12" x14ac:dyDescent="0.3">
      <c r="A7565" t="s">
        <v>7688</v>
      </c>
      <c r="B7565">
        <v>5</v>
      </c>
      <c r="C7565">
        <v>10</v>
      </c>
      <c r="D7565">
        <v>2018</v>
      </c>
      <c r="E7565" t="s">
        <v>3355</v>
      </c>
      <c r="F7565" t="s">
        <v>119</v>
      </c>
      <c r="G7565" t="s">
        <v>1092</v>
      </c>
      <c r="H7565" t="s">
        <v>60</v>
      </c>
      <c r="I7565" t="s">
        <v>24</v>
      </c>
      <c r="J7565" t="s">
        <v>1983</v>
      </c>
      <c r="K7565" t="s">
        <v>41</v>
      </c>
      <c r="L7565">
        <v>63.823999999999998</v>
      </c>
    </row>
    <row r="7566" spans="1:12" x14ac:dyDescent="0.3">
      <c r="A7566" t="s">
        <v>7689</v>
      </c>
      <c r="B7566">
        <v>30</v>
      </c>
      <c r="C7566">
        <v>1</v>
      </c>
      <c r="D7566">
        <v>2017</v>
      </c>
      <c r="E7566" t="s">
        <v>4970</v>
      </c>
      <c r="F7566" t="s">
        <v>12</v>
      </c>
      <c r="G7566" t="s">
        <v>4256</v>
      </c>
      <c r="H7566" t="s">
        <v>14</v>
      </c>
      <c r="I7566" t="s">
        <v>24</v>
      </c>
      <c r="J7566" t="s">
        <v>4240</v>
      </c>
      <c r="K7566" t="s">
        <v>17</v>
      </c>
      <c r="L7566">
        <v>435.16800000000001</v>
      </c>
    </row>
    <row r="7567" spans="1:12" x14ac:dyDescent="0.3">
      <c r="A7567" t="s">
        <v>7689</v>
      </c>
      <c r="B7567">
        <v>30</v>
      </c>
      <c r="C7567">
        <v>1</v>
      </c>
      <c r="D7567">
        <v>2017</v>
      </c>
      <c r="E7567" t="s">
        <v>4970</v>
      </c>
      <c r="F7567" t="s">
        <v>12</v>
      </c>
      <c r="G7567" t="s">
        <v>4256</v>
      </c>
      <c r="H7567" t="s">
        <v>14</v>
      </c>
      <c r="I7567" t="s">
        <v>24</v>
      </c>
      <c r="J7567" t="s">
        <v>3673</v>
      </c>
      <c r="K7567" t="s">
        <v>17</v>
      </c>
      <c r="L7567">
        <v>48.58</v>
      </c>
    </row>
    <row r="7568" spans="1:12" x14ac:dyDescent="0.3">
      <c r="A7568" t="s">
        <v>7690</v>
      </c>
      <c r="B7568">
        <v>21</v>
      </c>
      <c r="C7568">
        <v>4</v>
      </c>
      <c r="D7568">
        <v>2018</v>
      </c>
      <c r="E7568" t="s">
        <v>4370</v>
      </c>
      <c r="F7568" t="s">
        <v>119</v>
      </c>
      <c r="G7568" t="s">
        <v>2995</v>
      </c>
      <c r="H7568" t="s">
        <v>23</v>
      </c>
      <c r="I7568" t="s">
        <v>61</v>
      </c>
      <c r="J7568" t="s">
        <v>265</v>
      </c>
      <c r="K7568" t="s">
        <v>41</v>
      </c>
      <c r="L7568">
        <v>47.975999999999999</v>
      </c>
    </row>
    <row r="7569" spans="1:12" x14ac:dyDescent="0.3">
      <c r="A7569" t="s">
        <v>7690</v>
      </c>
      <c r="B7569">
        <v>21</v>
      </c>
      <c r="C7569">
        <v>4</v>
      </c>
      <c r="D7569">
        <v>2018</v>
      </c>
      <c r="E7569" t="s">
        <v>4370</v>
      </c>
      <c r="F7569" t="s">
        <v>119</v>
      </c>
      <c r="G7569" t="s">
        <v>2995</v>
      </c>
      <c r="H7569" t="s">
        <v>23</v>
      </c>
      <c r="I7569" t="s">
        <v>61</v>
      </c>
      <c r="J7569" t="s">
        <v>4830</v>
      </c>
      <c r="K7569" t="s">
        <v>26</v>
      </c>
      <c r="L7569">
        <v>20.736000000000001</v>
      </c>
    </row>
    <row r="7570" spans="1:12" x14ac:dyDescent="0.3">
      <c r="A7570" t="s">
        <v>7691</v>
      </c>
      <c r="B7570">
        <v>5</v>
      </c>
      <c r="C7570">
        <v>12</v>
      </c>
      <c r="D7570">
        <v>2015</v>
      </c>
      <c r="E7570" t="s">
        <v>202</v>
      </c>
      <c r="F7570" t="s">
        <v>30</v>
      </c>
      <c r="G7570" t="s">
        <v>1322</v>
      </c>
      <c r="H7570" t="s">
        <v>14</v>
      </c>
      <c r="I7570" t="s">
        <v>24</v>
      </c>
      <c r="J7570" t="s">
        <v>1198</v>
      </c>
      <c r="K7570" t="s">
        <v>26</v>
      </c>
      <c r="L7570">
        <v>26.46</v>
      </c>
    </row>
    <row r="7571" spans="1:12" x14ac:dyDescent="0.3">
      <c r="A7571" t="s">
        <v>7691</v>
      </c>
      <c r="B7571">
        <v>5</v>
      </c>
      <c r="C7571">
        <v>12</v>
      </c>
      <c r="D7571">
        <v>2015</v>
      </c>
      <c r="E7571" t="s">
        <v>202</v>
      </c>
      <c r="F7571" t="s">
        <v>30</v>
      </c>
      <c r="G7571" t="s">
        <v>1322</v>
      </c>
      <c r="H7571" t="s">
        <v>14</v>
      </c>
      <c r="I7571" t="s">
        <v>24</v>
      </c>
      <c r="J7571" t="s">
        <v>5678</v>
      </c>
      <c r="K7571" t="s">
        <v>26</v>
      </c>
      <c r="L7571">
        <v>49.12</v>
      </c>
    </row>
    <row r="7572" spans="1:12" x14ac:dyDescent="0.3">
      <c r="A7572" t="s">
        <v>7691</v>
      </c>
      <c r="B7572">
        <v>5</v>
      </c>
      <c r="C7572">
        <v>12</v>
      </c>
      <c r="D7572">
        <v>2015</v>
      </c>
      <c r="E7572" t="s">
        <v>202</v>
      </c>
      <c r="F7572" t="s">
        <v>30</v>
      </c>
      <c r="G7572" t="s">
        <v>1322</v>
      </c>
      <c r="H7572" t="s">
        <v>14</v>
      </c>
      <c r="I7572" t="s">
        <v>24</v>
      </c>
      <c r="J7572" t="s">
        <v>1913</v>
      </c>
      <c r="K7572" t="s">
        <v>26</v>
      </c>
      <c r="L7572">
        <v>15</v>
      </c>
    </row>
    <row r="7573" spans="1:12" x14ac:dyDescent="0.3">
      <c r="A7573" t="s">
        <v>7692</v>
      </c>
      <c r="B7573">
        <v>21</v>
      </c>
      <c r="C7573">
        <v>10</v>
      </c>
      <c r="D7573">
        <v>2015</v>
      </c>
      <c r="E7573" t="s">
        <v>5752</v>
      </c>
      <c r="F7573" t="s">
        <v>30</v>
      </c>
      <c r="G7573" t="s">
        <v>2484</v>
      </c>
      <c r="H7573" t="s">
        <v>23</v>
      </c>
      <c r="I7573" t="s">
        <v>15</v>
      </c>
      <c r="J7573" t="s">
        <v>140</v>
      </c>
      <c r="K7573" t="s">
        <v>26</v>
      </c>
      <c r="L7573">
        <v>194.7</v>
      </c>
    </row>
    <row r="7574" spans="1:12" x14ac:dyDescent="0.3">
      <c r="A7574" t="s">
        <v>7692</v>
      </c>
      <c r="B7574">
        <v>21</v>
      </c>
      <c r="C7574">
        <v>10</v>
      </c>
      <c r="D7574">
        <v>2015</v>
      </c>
      <c r="E7574" t="s">
        <v>5752</v>
      </c>
      <c r="F7574" t="s">
        <v>30</v>
      </c>
      <c r="G7574" t="s">
        <v>2484</v>
      </c>
      <c r="H7574" t="s">
        <v>23</v>
      </c>
      <c r="I7574" t="s">
        <v>15</v>
      </c>
      <c r="J7574" t="s">
        <v>3397</v>
      </c>
      <c r="K7574" t="s">
        <v>17</v>
      </c>
      <c r="L7574">
        <v>591.32000000000005</v>
      </c>
    </row>
    <row r="7575" spans="1:12" x14ac:dyDescent="0.3">
      <c r="A7575" t="s">
        <v>7692</v>
      </c>
      <c r="B7575">
        <v>21</v>
      </c>
      <c r="C7575">
        <v>10</v>
      </c>
      <c r="D7575">
        <v>2015</v>
      </c>
      <c r="E7575" t="s">
        <v>5752</v>
      </c>
      <c r="F7575" t="s">
        <v>30</v>
      </c>
      <c r="G7575" t="s">
        <v>2484</v>
      </c>
      <c r="H7575" t="s">
        <v>23</v>
      </c>
      <c r="I7575" t="s">
        <v>15</v>
      </c>
      <c r="J7575" t="s">
        <v>2604</v>
      </c>
      <c r="K7575" t="s">
        <v>26</v>
      </c>
      <c r="L7575">
        <v>2.84</v>
      </c>
    </row>
    <row r="7576" spans="1:12" x14ac:dyDescent="0.3">
      <c r="A7576" t="s">
        <v>7693</v>
      </c>
      <c r="B7576">
        <v>8</v>
      </c>
      <c r="C7576">
        <v>12</v>
      </c>
      <c r="D7576">
        <v>2016</v>
      </c>
      <c r="E7576" t="s">
        <v>1768</v>
      </c>
      <c r="F7576" t="s">
        <v>30</v>
      </c>
      <c r="G7576" t="s">
        <v>2873</v>
      </c>
      <c r="H7576" t="s">
        <v>23</v>
      </c>
      <c r="I7576" t="s">
        <v>24</v>
      </c>
      <c r="J7576" t="s">
        <v>68</v>
      </c>
      <c r="K7576" t="s">
        <v>26</v>
      </c>
      <c r="L7576">
        <v>221.96</v>
      </c>
    </row>
    <row r="7577" spans="1:12" x14ac:dyDescent="0.3">
      <c r="A7577" t="s">
        <v>7693</v>
      </c>
      <c r="B7577">
        <v>8</v>
      </c>
      <c r="C7577">
        <v>12</v>
      </c>
      <c r="D7577">
        <v>2016</v>
      </c>
      <c r="E7577" t="s">
        <v>1768</v>
      </c>
      <c r="F7577" t="s">
        <v>30</v>
      </c>
      <c r="G7577" t="s">
        <v>2873</v>
      </c>
      <c r="H7577" t="s">
        <v>23</v>
      </c>
      <c r="I7577" t="s">
        <v>24</v>
      </c>
      <c r="J7577" t="s">
        <v>3018</v>
      </c>
      <c r="K7577" t="s">
        <v>41</v>
      </c>
      <c r="L7577">
        <v>236</v>
      </c>
    </row>
    <row r="7578" spans="1:12" x14ac:dyDescent="0.3">
      <c r="A7578" t="s">
        <v>7694</v>
      </c>
      <c r="B7578">
        <v>2</v>
      </c>
      <c r="C7578">
        <v>11</v>
      </c>
      <c r="D7578">
        <v>2015</v>
      </c>
      <c r="E7578" t="s">
        <v>1876</v>
      </c>
      <c r="F7578" t="s">
        <v>12</v>
      </c>
      <c r="G7578" t="s">
        <v>2585</v>
      </c>
      <c r="H7578" t="s">
        <v>23</v>
      </c>
      <c r="I7578" t="s">
        <v>24</v>
      </c>
      <c r="J7578" t="s">
        <v>2684</v>
      </c>
      <c r="K7578" t="s">
        <v>41</v>
      </c>
      <c r="L7578">
        <v>41.94</v>
      </c>
    </row>
    <row r="7579" spans="1:12" x14ac:dyDescent="0.3">
      <c r="A7579" t="s">
        <v>7694</v>
      </c>
      <c r="B7579">
        <v>2</v>
      </c>
      <c r="C7579">
        <v>11</v>
      </c>
      <c r="D7579">
        <v>2015</v>
      </c>
      <c r="E7579" t="s">
        <v>1876</v>
      </c>
      <c r="F7579" t="s">
        <v>12</v>
      </c>
      <c r="G7579" t="s">
        <v>2585</v>
      </c>
      <c r="H7579" t="s">
        <v>23</v>
      </c>
      <c r="I7579" t="s">
        <v>24</v>
      </c>
      <c r="J7579" t="s">
        <v>2915</v>
      </c>
      <c r="K7579" t="s">
        <v>41</v>
      </c>
      <c r="L7579">
        <v>52.792000000000002</v>
      </c>
    </row>
    <row r="7580" spans="1:12" x14ac:dyDescent="0.3">
      <c r="A7580" t="s">
        <v>7695</v>
      </c>
      <c r="B7580">
        <v>18</v>
      </c>
      <c r="C7580">
        <v>12</v>
      </c>
      <c r="D7580">
        <v>2017</v>
      </c>
      <c r="E7580" t="s">
        <v>5347</v>
      </c>
      <c r="F7580" t="s">
        <v>119</v>
      </c>
      <c r="G7580" t="s">
        <v>293</v>
      </c>
      <c r="H7580" t="s">
        <v>60</v>
      </c>
      <c r="I7580" t="s">
        <v>61</v>
      </c>
      <c r="J7580" t="s">
        <v>1412</v>
      </c>
      <c r="K7580" t="s">
        <v>17</v>
      </c>
      <c r="L7580">
        <v>563.94000000000005</v>
      </c>
    </row>
    <row r="7581" spans="1:12" x14ac:dyDescent="0.3">
      <c r="A7581" t="s">
        <v>7696</v>
      </c>
      <c r="B7581">
        <v>23</v>
      </c>
      <c r="C7581">
        <v>11</v>
      </c>
      <c r="D7581">
        <v>2016</v>
      </c>
      <c r="E7581" t="s">
        <v>974</v>
      </c>
      <c r="F7581" t="s">
        <v>12</v>
      </c>
      <c r="G7581" t="s">
        <v>1519</v>
      </c>
      <c r="H7581" t="s">
        <v>14</v>
      </c>
      <c r="I7581" t="s">
        <v>90</v>
      </c>
      <c r="J7581" t="s">
        <v>6486</v>
      </c>
      <c r="K7581" t="s">
        <v>26</v>
      </c>
      <c r="L7581">
        <v>2625.12</v>
      </c>
    </row>
    <row r="7582" spans="1:12" x14ac:dyDescent="0.3">
      <c r="A7582" t="s">
        <v>7696</v>
      </c>
      <c r="B7582">
        <v>23</v>
      </c>
      <c r="C7582">
        <v>11</v>
      </c>
      <c r="D7582">
        <v>2016</v>
      </c>
      <c r="E7582" t="s">
        <v>974</v>
      </c>
      <c r="F7582" t="s">
        <v>12</v>
      </c>
      <c r="G7582" t="s">
        <v>1519</v>
      </c>
      <c r="H7582" t="s">
        <v>14</v>
      </c>
      <c r="I7582" t="s">
        <v>90</v>
      </c>
      <c r="J7582" t="s">
        <v>2586</v>
      </c>
      <c r="K7582" t="s">
        <v>26</v>
      </c>
      <c r="L7582">
        <v>17.940000000000001</v>
      </c>
    </row>
    <row r="7583" spans="1:12" x14ac:dyDescent="0.3">
      <c r="A7583" t="s">
        <v>7697</v>
      </c>
      <c r="B7583">
        <v>13</v>
      </c>
      <c r="C7583">
        <v>8</v>
      </c>
      <c r="D7583">
        <v>2016</v>
      </c>
      <c r="E7583" t="s">
        <v>628</v>
      </c>
      <c r="F7583" t="s">
        <v>119</v>
      </c>
      <c r="G7583" t="s">
        <v>5370</v>
      </c>
      <c r="H7583" t="s">
        <v>14</v>
      </c>
      <c r="I7583" t="s">
        <v>90</v>
      </c>
      <c r="J7583" t="s">
        <v>2093</v>
      </c>
      <c r="K7583" t="s">
        <v>26</v>
      </c>
      <c r="L7583">
        <v>422.85599999999999</v>
      </c>
    </row>
    <row r="7584" spans="1:12" x14ac:dyDescent="0.3">
      <c r="A7584" t="s">
        <v>7698</v>
      </c>
      <c r="B7584">
        <v>16</v>
      </c>
      <c r="C7584">
        <v>4</v>
      </c>
      <c r="D7584">
        <v>2016</v>
      </c>
      <c r="E7584" t="s">
        <v>2373</v>
      </c>
      <c r="F7584" t="s">
        <v>30</v>
      </c>
      <c r="G7584" t="s">
        <v>4626</v>
      </c>
      <c r="H7584" t="s">
        <v>23</v>
      </c>
      <c r="I7584" t="s">
        <v>90</v>
      </c>
      <c r="J7584" t="s">
        <v>183</v>
      </c>
      <c r="K7584" t="s">
        <v>17</v>
      </c>
      <c r="L7584">
        <v>127.764</v>
      </c>
    </row>
    <row r="7585" spans="1:12" x14ac:dyDescent="0.3">
      <c r="A7585" t="s">
        <v>7699</v>
      </c>
      <c r="B7585">
        <v>21</v>
      </c>
      <c r="C7585">
        <v>3</v>
      </c>
      <c r="D7585">
        <v>2015</v>
      </c>
      <c r="E7585" t="s">
        <v>557</v>
      </c>
      <c r="F7585" t="s">
        <v>30</v>
      </c>
      <c r="G7585" t="s">
        <v>726</v>
      </c>
      <c r="H7585" t="s">
        <v>23</v>
      </c>
      <c r="I7585" t="s">
        <v>15</v>
      </c>
      <c r="J7585" t="s">
        <v>5324</v>
      </c>
      <c r="K7585" t="s">
        <v>41</v>
      </c>
      <c r="L7585">
        <v>3499.93</v>
      </c>
    </row>
    <row r="7586" spans="1:12" x14ac:dyDescent="0.3">
      <c r="A7586" t="s">
        <v>7699</v>
      </c>
      <c r="B7586">
        <v>21</v>
      </c>
      <c r="C7586">
        <v>3</v>
      </c>
      <c r="D7586">
        <v>2015</v>
      </c>
      <c r="E7586" t="s">
        <v>557</v>
      </c>
      <c r="F7586" t="s">
        <v>30</v>
      </c>
      <c r="G7586" t="s">
        <v>726</v>
      </c>
      <c r="H7586" t="s">
        <v>23</v>
      </c>
      <c r="I7586" t="s">
        <v>15</v>
      </c>
      <c r="J7586" t="s">
        <v>5282</v>
      </c>
      <c r="K7586" t="s">
        <v>26</v>
      </c>
      <c r="L7586">
        <v>14.4</v>
      </c>
    </row>
    <row r="7587" spans="1:12" x14ac:dyDescent="0.3">
      <c r="A7587" t="s">
        <v>7699</v>
      </c>
      <c r="B7587">
        <v>21</v>
      </c>
      <c r="C7587">
        <v>3</v>
      </c>
      <c r="D7587">
        <v>2015</v>
      </c>
      <c r="E7587" t="s">
        <v>557</v>
      </c>
      <c r="F7587" t="s">
        <v>30</v>
      </c>
      <c r="G7587" t="s">
        <v>726</v>
      </c>
      <c r="H7587" t="s">
        <v>23</v>
      </c>
      <c r="I7587" t="s">
        <v>15</v>
      </c>
      <c r="J7587" t="s">
        <v>3433</v>
      </c>
      <c r="K7587" t="s">
        <v>26</v>
      </c>
      <c r="L7587">
        <v>122.97</v>
      </c>
    </row>
    <row r="7588" spans="1:12" x14ac:dyDescent="0.3">
      <c r="A7588" t="s">
        <v>7699</v>
      </c>
      <c r="B7588">
        <v>21</v>
      </c>
      <c r="C7588">
        <v>3</v>
      </c>
      <c r="D7588">
        <v>2015</v>
      </c>
      <c r="E7588" t="s">
        <v>557</v>
      </c>
      <c r="F7588" t="s">
        <v>30</v>
      </c>
      <c r="G7588" t="s">
        <v>726</v>
      </c>
      <c r="H7588" t="s">
        <v>23</v>
      </c>
      <c r="I7588" t="s">
        <v>15</v>
      </c>
      <c r="J7588" t="s">
        <v>1063</v>
      </c>
      <c r="K7588" t="s">
        <v>26</v>
      </c>
      <c r="L7588">
        <v>9.32</v>
      </c>
    </row>
    <row r="7589" spans="1:12" x14ac:dyDescent="0.3">
      <c r="A7589" t="s">
        <v>7699</v>
      </c>
      <c r="B7589">
        <v>21</v>
      </c>
      <c r="C7589">
        <v>3</v>
      </c>
      <c r="D7589">
        <v>2015</v>
      </c>
      <c r="E7589" t="s">
        <v>557</v>
      </c>
      <c r="F7589" t="s">
        <v>30</v>
      </c>
      <c r="G7589" t="s">
        <v>726</v>
      </c>
      <c r="H7589" t="s">
        <v>23</v>
      </c>
      <c r="I7589" t="s">
        <v>15</v>
      </c>
      <c r="J7589" t="s">
        <v>2366</v>
      </c>
      <c r="K7589" t="s">
        <v>26</v>
      </c>
      <c r="L7589">
        <v>122.94</v>
      </c>
    </row>
    <row r="7590" spans="1:12" x14ac:dyDescent="0.3">
      <c r="A7590" t="s">
        <v>7700</v>
      </c>
      <c r="B7590">
        <v>16</v>
      </c>
      <c r="C7590">
        <v>11</v>
      </c>
      <c r="D7590">
        <v>2018</v>
      </c>
      <c r="E7590" t="s">
        <v>1359</v>
      </c>
      <c r="F7590" t="s">
        <v>30</v>
      </c>
      <c r="G7590" t="s">
        <v>2980</v>
      </c>
      <c r="H7590" t="s">
        <v>14</v>
      </c>
      <c r="I7590" t="s">
        <v>24</v>
      </c>
      <c r="J7590" t="s">
        <v>3474</v>
      </c>
      <c r="K7590" t="s">
        <v>17</v>
      </c>
      <c r="L7590">
        <v>17.309999999999999</v>
      </c>
    </row>
    <row r="7591" spans="1:12" x14ac:dyDescent="0.3">
      <c r="A7591" t="s">
        <v>7701</v>
      </c>
      <c r="B7591">
        <v>25</v>
      </c>
      <c r="C7591">
        <v>9</v>
      </c>
      <c r="D7591">
        <v>2016</v>
      </c>
      <c r="E7591" t="s">
        <v>3268</v>
      </c>
      <c r="F7591" t="s">
        <v>30</v>
      </c>
      <c r="G7591" t="s">
        <v>5530</v>
      </c>
      <c r="H7591" t="s">
        <v>14</v>
      </c>
      <c r="I7591" t="s">
        <v>61</v>
      </c>
      <c r="J7591" t="s">
        <v>3828</v>
      </c>
      <c r="K7591" t="s">
        <v>26</v>
      </c>
      <c r="L7591">
        <v>128.744</v>
      </c>
    </row>
    <row r="7592" spans="1:12" x14ac:dyDescent="0.3">
      <c r="A7592" t="s">
        <v>7702</v>
      </c>
      <c r="B7592">
        <v>5</v>
      </c>
      <c r="C7592">
        <v>9</v>
      </c>
      <c r="D7592">
        <v>2017</v>
      </c>
      <c r="E7592" t="s">
        <v>2242</v>
      </c>
      <c r="F7592" t="s">
        <v>30</v>
      </c>
      <c r="G7592" t="s">
        <v>1285</v>
      </c>
      <c r="H7592" t="s">
        <v>14</v>
      </c>
      <c r="I7592" t="s">
        <v>90</v>
      </c>
      <c r="J7592" t="s">
        <v>232</v>
      </c>
      <c r="K7592" t="s">
        <v>17</v>
      </c>
      <c r="L7592">
        <v>58.247999999999998</v>
      </c>
    </row>
    <row r="7593" spans="1:12" x14ac:dyDescent="0.3">
      <c r="A7593" t="s">
        <v>7702</v>
      </c>
      <c r="B7593">
        <v>5</v>
      </c>
      <c r="C7593">
        <v>9</v>
      </c>
      <c r="D7593">
        <v>2017</v>
      </c>
      <c r="E7593" t="s">
        <v>2242</v>
      </c>
      <c r="F7593" t="s">
        <v>30</v>
      </c>
      <c r="G7593" t="s">
        <v>1285</v>
      </c>
      <c r="H7593" t="s">
        <v>14</v>
      </c>
      <c r="I7593" t="s">
        <v>90</v>
      </c>
      <c r="J7593" t="s">
        <v>199</v>
      </c>
      <c r="K7593" t="s">
        <v>17</v>
      </c>
      <c r="L7593">
        <v>71.245999999999995</v>
      </c>
    </row>
    <row r="7594" spans="1:12" x14ac:dyDescent="0.3">
      <c r="A7594" t="s">
        <v>7702</v>
      </c>
      <c r="B7594">
        <v>5</v>
      </c>
      <c r="C7594">
        <v>9</v>
      </c>
      <c r="D7594">
        <v>2017</v>
      </c>
      <c r="E7594" t="s">
        <v>2242</v>
      </c>
      <c r="F7594" t="s">
        <v>30</v>
      </c>
      <c r="G7594" t="s">
        <v>1285</v>
      </c>
      <c r="H7594" t="s">
        <v>14</v>
      </c>
      <c r="I7594" t="s">
        <v>90</v>
      </c>
      <c r="J7594" t="s">
        <v>2861</v>
      </c>
      <c r="K7594" t="s">
        <v>26</v>
      </c>
      <c r="L7594">
        <v>7.8719999999999999</v>
      </c>
    </row>
    <row r="7595" spans="1:12" x14ac:dyDescent="0.3">
      <c r="A7595" t="s">
        <v>7702</v>
      </c>
      <c r="B7595">
        <v>5</v>
      </c>
      <c r="C7595">
        <v>9</v>
      </c>
      <c r="D7595">
        <v>2017</v>
      </c>
      <c r="E7595" t="s">
        <v>2242</v>
      </c>
      <c r="F7595" t="s">
        <v>30</v>
      </c>
      <c r="G7595" t="s">
        <v>1285</v>
      </c>
      <c r="H7595" t="s">
        <v>14</v>
      </c>
      <c r="I7595" t="s">
        <v>90</v>
      </c>
      <c r="J7595" t="s">
        <v>2295</v>
      </c>
      <c r="K7595" t="s">
        <v>17</v>
      </c>
      <c r="L7595">
        <v>887.27099999999996</v>
      </c>
    </row>
    <row r="7596" spans="1:12" x14ac:dyDescent="0.3">
      <c r="A7596" t="s">
        <v>7703</v>
      </c>
      <c r="B7596">
        <v>20</v>
      </c>
      <c r="C7596">
        <v>4</v>
      </c>
      <c r="D7596">
        <v>2018</v>
      </c>
      <c r="E7596" t="s">
        <v>1871</v>
      </c>
      <c r="F7596" t="s">
        <v>30</v>
      </c>
      <c r="G7596" t="s">
        <v>4144</v>
      </c>
      <c r="H7596" t="s">
        <v>14</v>
      </c>
      <c r="I7596" t="s">
        <v>61</v>
      </c>
      <c r="J7596" t="s">
        <v>1541</v>
      </c>
      <c r="K7596" t="s">
        <v>26</v>
      </c>
      <c r="L7596">
        <v>146.86000000000001</v>
      </c>
    </row>
    <row r="7597" spans="1:12" x14ac:dyDescent="0.3">
      <c r="A7597" t="s">
        <v>7703</v>
      </c>
      <c r="B7597">
        <v>20</v>
      </c>
      <c r="C7597">
        <v>4</v>
      </c>
      <c r="D7597">
        <v>2018</v>
      </c>
      <c r="E7597" t="s">
        <v>1871</v>
      </c>
      <c r="F7597" t="s">
        <v>30</v>
      </c>
      <c r="G7597" t="s">
        <v>4144</v>
      </c>
      <c r="H7597" t="s">
        <v>14</v>
      </c>
      <c r="I7597" t="s">
        <v>61</v>
      </c>
      <c r="J7597" t="s">
        <v>1808</v>
      </c>
      <c r="K7597" t="s">
        <v>26</v>
      </c>
      <c r="L7597">
        <v>36.56</v>
      </c>
    </row>
    <row r="7598" spans="1:12" x14ac:dyDescent="0.3">
      <c r="A7598" t="s">
        <v>7704</v>
      </c>
      <c r="B7598">
        <v>15</v>
      </c>
      <c r="C7598">
        <v>6</v>
      </c>
      <c r="D7598">
        <v>2016</v>
      </c>
      <c r="E7598" t="s">
        <v>5306</v>
      </c>
      <c r="F7598" t="s">
        <v>30</v>
      </c>
      <c r="G7598" t="s">
        <v>841</v>
      </c>
      <c r="H7598" t="s">
        <v>23</v>
      </c>
      <c r="I7598" t="s">
        <v>24</v>
      </c>
      <c r="J7598" t="s">
        <v>1527</v>
      </c>
      <c r="K7598" t="s">
        <v>41</v>
      </c>
      <c r="L7598">
        <v>225.57599999999999</v>
      </c>
    </row>
    <row r="7599" spans="1:12" x14ac:dyDescent="0.3">
      <c r="A7599" t="s">
        <v>7705</v>
      </c>
      <c r="B7599">
        <v>17</v>
      </c>
      <c r="C7599">
        <v>9</v>
      </c>
      <c r="D7599">
        <v>2015</v>
      </c>
      <c r="E7599" t="s">
        <v>2191</v>
      </c>
      <c r="F7599" t="s">
        <v>30</v>
      </c>
      <c r="G7599" t="s">
        <v>2176</v>
      </c>
      <c r="H7599" t="s">
        <v>14</v>
      </c>
      <c r="I7599" t="s">
        <v>24</v>
      </c>
      <c r="J7599" t="s">
        <v>4254</v>
      </c>
      <c r="K7599" t="s">
        <v>26</v>
      </c>
      <c r="L7599">
        <v>5.2480000000000002</v>
      </c>
    </row>
    <row r="7600" spans="1:12" x14ac:dyDescent="0.3">
      <c r="A7600" t="s">
        <v>7705</v>
      </c>
      <c r="B7600">
        <v>17</v>
      </c>
      <c r="C7600">
        <v>9</v>
      </c>
      <c r="D7600">
        <v>2015</v>
      </c>
      <c r="E7600" t="s">
        <v>2191</v>
      </c>
      <c r="F7600" t="s">
        <v>30</v>
      </c>
      <c r="G7600" t="s">
        <v>2176</v>
      </c>
      <c r="H7600" t="s">
        <v>14</v>
      </c>
      <c r="I7600" t="s">
        <v>24</v>
      </c>
      <c r="J7600" t="s">
        <v>2804</v>
      </c>
      <c r="K7600" t="s">
        <v>26</v>
      </c>
      <c r="L7600">
        <v>38.256</v>
      </c>
    </row>
    <row r="7601" spans="1:12" x14ac:dyDescent="0.3">
      <c r="A7601" t="s">
        <v>7705</v>
      </c>
      <c r="B7601">
        <v>17</v>
      </c>
      <c r="C7601">
        <v>9</v>
      </c>
      <c r="D7601">
        <v>2015</v>
      </c>
      <c r="E7601" t="s">
        <v>2191</v>
      </c>
      <c r="F7601" t="s">
        <v>30</v>
      </c>
      <c r="G7601" t="s">
        <v>2176</v>
      </c>
      <c r="H7601" t="s">
        <v>14</v>
      </c>
      <c r="I7601" t="s">
        <v>24</v>
      </c>
      <c r="J7601" t="s">
        <v>5466</v>
      </c>
      <c r="K7601" t="s">
        <v>26</v>
      </c>
      <c r="L7601">
        <v>40.24</v>
      </c>
    </row>
    <row r="7602" spans="1:12" x14ac:dyDescent="0.3">
      <c r="A7602" t="s">
        <v>7705</v>
      </c>
      <c r="B7602">
        <v>17</v>
      </c>
      <c r="C7602">
        <v>9</v>
      </c>
      <c r="D7602">
        <v>2015</v>
      </c>
      <c r="E7602" t="s">
        <v>2191</v>
      </c>
      <c r="F7602" t="s">
        <v>30</v>
      </c>
      <c r="G7602" t="s">
        <v>2176</v>
      </c>
      <c r="H7602" t="s">
        <v>14</v>
      </c>
      <c r="I7602" t="s">
        <v>24</v>
      </c>
      <c r="J7602" t="s">
        <v>7706</v>
      </c>
      <c r="K7602" t="s">
        <v>41</v>
      </c>
      <c r="L7602">
        <v>29.925000000000001</v>
      </c>
    </row>
    <row r="7603" spans="1:12" x14ac:dyDescent="0.3">
      <c r="A7603" t="s">
        <v>7705</v>
      </c>
      <c r="B7603">
        <v>17</v>
      </c>
      <c r="C7603">
        <v>9</v>
      </c>
      <c r="D7603">
        <v>2015</v>
      </c>
      <c r="E7603" t="s">
        <v>2191</v>
      </c>
      <c r="F7603" t="s">
        <v>30</v>
      </c>
      <c r="G7603" t="s">
        <v>2176</v>
      </c>
      <c r="H7603" t="s">
        <v>14</v>
      </c>
      <c r="I7603" t="s">
        <v>24</v>
      </c>
      <c r="J7603" t="s">
        <v>952</v>
      </c>
      <c r="K7603" t="s">
        <v>26</v>
      </c>
      <c r="L7603">
        <v>148.70400000000001</v>
      </c>
    </row>
    <row r="7604" spans="1:12" x14ac:dyDescent="0.3">
      <c r="A7604" t="s">
        <v>7705</v>
      </c>
      <c r="B7604">
        <v>17</v>
      </c>
      <c r="C7604">
        <v>9</v>
      </c>
      <c r="D7604">
        <v>2015</v>
      </c>
      <c r="E7604" t="s">
        <v>2191</v>
      </c>
      <c r="F7604" t="s">
        <v>30</v>
      </c>
      <c r="G7604" t="s">
        <v>2176</v>
      </c>
      <c r="H7604" t="s">
        <v>14</v>
      </c>
      <c r="I7604" t="s">
        <v>24</v>
      </c>
      <c r="J7604" t="s">
        <v>191</v>
      </c>
      <c r="K7604" t="s">
        <v>41</v>
      </c>
      <c r="L7604">
        <v>55.92</v>
      </c>
    </row>
    <row r="7605" spans="1:12" x14ac:dyDescent="0.3">
      <c r="A7605" t="s">
        <v>7707</v>
      </c>
      <c r="B7605">
        <v>8</v>
      </c>
      <c r="C7605">
        <v>7</v>
      </c>
      <c r="D7605">
        <v>2017</v>
      </c>
      <c r="E7605" t="s">
        <v>1187</v>
      </c>
      <c r="F7605" t="s">
        <v>30</v>
      </c>
      <c r="G7605" t="s">
        <v>6533</v>
      </c>
      <c r="H7605" t="s">
        <v>23</v>
      </c>
      <c r="I7605" t="s">
        <v>90</v>
      </c>
      <c r="J7605" t="s">
        <v>2143</v>
      </c>
      <c r="K7605" t="s">
        <v>26</v>
      </c>
      <c r="L7605">
        <v>12.96</v>
      </c>
    </row>
    <row r="7606" spans="1:12" x14ac:dyDescent="0.3">
      <c r="A7606" t="s">
        <v>7708</v>
      </c>
      <c r="B7606">
        <v>27</v>
      </c>
      <c r="C7606">
        <v>5</v>
      </c>
      <c r="D7606">
        <v>2017</v>
      </c>
      <c r="E7606" t="s">
        <v>2214</v>
      </c>
      <c r="F7606" t="s">
        <v>30</v>
      </c>
      <c r="G7606" t="s">
        <v>3857</v>
      </c>
      <c r="H7606" t="s">
        <v>14</v>
      </c>
      <c r="I7606" t="s">
        <v>61</v>
      </c>
      <c r="J7606" t="s">
        <v>4815</v>
      </c>
      <c r="K7606" t="s">
        <v>17</v>
      </c>
      <c r="L7606">
        <v>25.175999999999998</v>
      </c>
    </row>
    <row r="7607" spans="1:12" x14ac:dyDescent="0.3">
      <c r="A7607" t="s">
        <v>7708</v>
      </c>
      <c r="B7607">
        <v>27</v>
      </c>
      <c r="C7607">
        <v>5</v>
      </c>
      <c r="D7607">
        <v>2017</v>
      </c>
      <c r="E7607" t="s">
        <v>2214</v>
      </c>
      <c r="F7607" t="s">
        <v>30</v>
      </c>
      <c r="G7607" t="s">
        <v>3857</v>
      </c>
      <c r="H7607" t="s">
        <v>14</v>
      </c>
      <c r="I7607" t="s">
        <v>61</v>
      </c>
      <c r="J7607" t="s">
        <v>2289</v>
      </c>
      <c r="K7607" t="s">
        <v>17</v>
      </c>
      <c r="L7607">
        <v>5.5839999999999996</v>
      </c>
    </row>
    <row r="7608" spans="1:12" x14ac:dyDescent="0.3">
      <c r="A7608" t="s">
        <v>7708</v>
      </c>
      <c r="B7608">
        <v>27</v>
      </c>
      <c r="C7608">
        <v>5</v>
      </c>
      <c r="D7608">
        <v>2017</v>
      </c>
      <c r="E7608" t="s">
        <v>2214</v>
      </c>
      <c r="F7608" t="s">
        <v>30</v>
      </c>
      <c r="G7608" t="s">
        <v>3857</v>
      </c>
      <c r="H7608" t="s">
        <v>14</v>
      </c>
      <c r="I7608" t="s">
        <v>61</v>
      </c>
      <c r="J7608" t="s">
        <v>2153</v>
      </c>
      <c r="K7608" t="s">
        <v>26</v>
      </c>
      <c r="L7608">
        <v>1297.3679999999999</v>
      </c>
    </row>
    <row r="7609" spans="1:12" x14ac:dyDescent="0.3">
      <c r="A7609" t="s">
        <v>7709</v>
      </c>
      <c r="B7609">
        <v>24</v>
      </c>
      <c r="C7609">
        <v>12</v>
      </c>
      <c r="D7609">
        <v>2018</v>
      </c>
      <c r="E7609" t="s">
        <v>418</v>
      </c>
      <c r="F7609" t="s">
        <v>119</v>
      </c>
      <c r="G7609" t="s">
        <v>3291</v>
      </c>
      <c r="H7609" t="s">
        <v>14</v>
      </c>
      <c r="I7609" t="s">
        <v>61</v>
      </c>
      <c r="J7609" t="s">
        <v>1555</v>
      </c>
      <c r="K7609" t="s">
        <v>26</v>
      </c>
      <c r="L7609">
        <v>264.32</v>
      </c>
    </row>
    <row r="7610" spans="1:12" x14ac:dyDescent="0.3">
      <c r="A7610" t="s">
        <v>7710</v>
      </c>
      <c r="B7610">
        <v>3</v>
      </c>
      <c r="C7610">
        <v>5</v>
      </c>
      <c r="D7610">
        <v>2018</v>
      </c>
      <c r="E7610" t="s">
        <v>4295</v>
      </c>
      <c r="F7610" t="s">
        <v>30</v>
      </c>
      <c r="G7610" t="s">
        <v>1101</v>
      </c>
      <c r="H7610" t="s">
        <v>14</v>
      </c>
      <c r="I7610" t="s">
        <v>24</v>
      </c>
      <c r="J7610" t="s">
        <v>2309</v>
      </c>
      <c r="K7610" t="s">
        <v>26</v>
      </c>
      <c r="L7610">
        <v>25.92</v>
      </c>
    </row>
    <row r="7611" spans="1:12" x14ac:dyDescent="0.3">
      <c r="A7611" t="s">
        <v>7710</v>
      </c>
      <c r="B7611">
        <v>3</v>
      </c>
      <c r="C7611">
        <v>5</v>
      </c>
      <c r="D7611">
        <v>2018</v>
      </c>
      <c r="E7611" t="s">
        <v>4295</v>
      </c>
      <c r="F7611" t="s">
        <v>30</v>
      </c>
      <c r="G7611" t="s">
        <v>1101</v>
      </c>
      <c r="H7611" t="s">
        <v>14</v>
      </c>
      <c r="I7611" t="s">
        <v>24</v>
      </c>
      <c r="J7611" t="s">
        <v>797</v>
      </c>
      <c r="K7611" t="s">
        <v>26</v>
      </c>
      <c r="L7611">
        <v>22.96</v>
      </c>
    </row>
    <row r="7612" spans="1:12" x14ac:dyDescent="0.3">
      <c r="A7612" t="s">
        <v>7711</v>
      </c>
      <c r="B7612">
        <v>22</v>
      </c>
      <c r="C7612">
        <v>2</v>
      </c>
      <c r="D7612">
        <v>2015</v>
      </c>
      <c r="E7612" t="s">
        <v>6539</v>
      </c>
      <c r="F7612" t="s">
        <v>119</v>
      </c>
      <c r="G7612" t="s">
        <v>1219</v>
      </c>
      <c r="H7612" t="s">
        <v>14</v>
      </c>
      <c r="I7612" t="s">
        <v>24</v>
      </c>
      <c r="J7612" t="s">
        <v>1670</v>
      </c>
      <c r="K7612" t="s">
        <v>26</v>
      </c>
      <c r="L7612">
        <v>19.440000000000001</v>
      </c>
    </row>
    <row r="7613" spans="1:12" x14ac:dyDescent="0.3">
      <c r="A7613" t="s">
        <v>7712</v>
      </c>
      <c r="B7613">
        <v>8</v>
      </c>
      <c r="C7613">
        <v>2</v>
      </c>
      <c r="D7613">
        <v>2016</v>
      </c>
      <c r="E7613" t="s">
        <v>3529</v>
      </c>
      <c r="F7613" t="s">
        <v>119</v>
      </c>
      <c r="G7613" t="s">
        <v>37</v>
      </c>
      <c r="H7613" t="s">
        <v>14</v>
      </c>
      <c r="I7613" t="s">
        <v>61</v>
      </c>
      <c r="J7613" t="s">
        <v>4669</v>
      </c>
      <c r="K7613" t="s">
        <v>26</v>
      </c>
      <c r="L7613">
        <v>9.5399999999999991</v>
      </c>
    </row>
    <row r="7614" spans="1:12" x14ac:dyDescent="0.3">
      <c r="A7614" t="s">
        <v>7712</v>
      </c>
      <c r="B7614">
        <v>8</v>
      </c>
      <c r="C7614">
        <v>2</v>
      </c>
      <c r="D7614">
        <v>2016</v>
      </c>
      <c r="E7614" t="s">
        <v>3529</v>
      </c>
      <c r="F7614" t="s">
        <v>119</v>
      </c>
      <c r="G7614" t="s">
        <v>37</v>
      </c>
      <c r="H7614" t="s">
        <v>14</v>
      </c>
      <c r="I7614" t="s">
        <v>61</v>
      </c>
      <c r="J7614" t="s">
        <v>599</v>
      </c>
      <c r="K7614" t="s">
        <v>26</v>
      </c>
      <c r="L7614">
        <v>5.81</v>
      </c>
    </row>
    <row r="7615" spans="1:12" x14ac:dyDescent="0.3">
      <c r="A7615" t="s">
        <v>7712</v>
      </c>
      <c r="B7615">
        <v>8</v>
      </c>
      <c r="C7615">
        <v>2</v>
      </c>
      <c r="D7615">
        <v>2016</v>
      </c>
      <c r="E7615" t="s">
        <v>3529</v>
      </c>
      <c r="F7615" t="s">
        <v>119</v>
      </c>
      <c r="G7615" t="s">
        <v>37</v>
      </c>
      <c r="H7615" t="s">
        <v>14</v>
      </c>
      <c r="I7615" t="s">
        <v>61</v>
      </c>
      <c r="J7615" t="s">
        <v>402</v>
      </c>
      <c r="K7615" t="s">
        <v>26</v>
      </c>
      <c r="L7615">
        <v>5.76</v>
      </c>
    </row>
    <row r="7616" spans="1:12" x14ac:dyDescent="0.3">
      <c r="A7616" t="s">
        <v>7713</v>
      </c>
      <c r="B7616">
        <v>24</v>
      </c>
      <c r="C7616">
        <v>8</v>
      </c>
      <c r="D7616">
        <v>2016</v>
      </c>
      <c r="E7616" t="s">
        <v>1589</v>
      </c>
      <c r="F7616" t="s">
        <v>12</v>
      </c>
      <c r="G7616" t="s">
        <v>4231</v>
      </c>
      <c r="H7616" t="s">
        <v>14</v>
      </c>
      <c r="I7616" t="s">
        <v>90</v>
      </c>
      <c r="J7616" t="s">
        <v>1500</v>
      </c>
      <c r="K7616" t="s">
        <v>17</v>
      </c>
      <c r="L7616">
        <v>14.91</v>
      </c>
    </row>
    <row r="7617" spans="1:12" x14ac:dyDescent="0.3">
      <c r="A7617" t="s">
        <v>7714</v>
      </c>
      <c r="B7617">
        <v>30</v>
      </c>
      <c r="C7617">
        <v>11</v>
      </c>
      <c r="D7617">
        <v>2015</v>
      </c>
      <c r="E7617" t="s">
        <v>1674</v>
      </c>
      <c r="F7617" t="s">
        <v>30</v>
      </c>
      <c r="G7617" t="s">
        <v>3862</v>
      </c>
      <c r="H7617" t="s">
        <v>23</v>
      </c>
      <c r="I7617" t="s">
        <v>15</v>
      </c>
      <c r="J7617" t="s">
        <v>6070</v>
      </c>
      <c r="K7617" t="s">
        <v>26</v>
      </c>
      <c r="L7617">
        <v>6.6420000000000003</v>
      </c>
    </row>
    <row r="7618" spans="1:12" x14ac:dyDescent="0.3">
      <c r="A7618" t="s">
        <v>7715</v>
      </c>
      <c r="B7618">
        <v>10</v>
      </c>
      <c r="C7618">
        <v>12</v>
      </c>
      <c r="D7618">
        <v>2017</v>
      </c>
      <c r="E7618" t="s">
        <v>1173</v>
      </c>
      <c r="F7618" t="s">
        <v>30</v>
      </c>
      <c r="G7618" t="s">
        <v>4349</v>
      </c>
      <c r="H7618" t="s">
        <v>14</v>
      </c>
      <c r="I7618" t="s">
        <v>90</v>
      </c>
      <c r="J7618" t="s">
        <v>4002</v>
      </c>
      <c r="K7618" t="s">
        <v>26</v>
      </c>
      <c r="L7618">
        <v>18.54</v>
      </c>
    </row>
    <row r="7619" spans="1:12" x14ac:dyDescent="0.3">
      <c r="A7619" t="s">
        <v>7715</v>
      </c>
      <c r="B7619">
        <v>10</v>
      </c>
      <c r="C7619">
        <v>12</v>
      </c>
      <c r="D7619">
        <v>2017</v>
      </c>
      <c r="E7619" t="s">
        <v>1173</v>
      </c>
      <c r="F7619" t="s">
        <v>30</v>
      </c>
      <c r="G7619" t="s">
        <v>4349</v>
      </c>
      <c r="H7619" t="s">
        <v>14</v>
      </c>
      <c r="I7619" t="s">
        <v>90</v>
      </c>
      <c r="J7619" t="s">
        <v>55</v>
      </c>
      <c r="K7619" t="s">
        <v>26</v>
      </c>
      <c r="L7619">
        <v>679.96</v>
      </c>
    </row>
    <row r="7620" spans="1:12" x14ac:dyDescent="0.3">
      <c r="A7620" t="s">
        <v>7716</v>
      </c>
      <c r="B7620">
        <v>27</v>
      </c>
      <c r="C7620">
        <v>10</v>
      </c>
      <c r="D7620">
        <v>2018</v>
      </c>
      <c r="E7620" t="s">
        <v>2069</v>
      </c>
      <c r="F7620" t="s">
        <v>119</v>
      </c>
      <c r="G7620" t="s">
        <v>3103</v>
      </c>
      <c r="H7620" t="s">
        <v>23</v>
      </c>
      <c r="I7620" t="s">
        <v>24</v>
      </c>
      <c r="J7620" t="s">
        <v>44</v>
      </c>
      <c r="K7620" t="s">
        <v>17</v>
      </c>
      <c r="L7620">
        <v>189.57599999999999</v>
      </c>
    </row>
    <row r="7621" spans="1:12" x14ac:dyDescent="0.3">
      <c r="A7621" t="s">
        <v>7716</v>
      </c>
      <c r="B7621">
        <v>27</v>
      </c>
      <c r="C7621">
        <v>10</v>
      </c>
      <c r="D7621">
        <v>2018</v>
      </c>
      <c r="E7621" t="s">
        <v>2069</v>
      </c>
      <c r="F7621" t="s">
        <v>119</v>
      </c>
      <c r="G7621" t="s">
        <v>3103</v>
      </c>
      <c r="H7621" t="s">
        <v>23</v>
      </c>
      <c r="I7621" t="s">
        <v>24</v>
      </c>
      <c r="J7621" t="s">
        <v>6743</v>
      </c>
      <c r="K7621" t="s">
        <v>41</v>
      </c>
      <c r="L7621">
        <v>71.959999999999994</v>
      </c>
    </row>
    <row r="7622" spans="1:12" x14ac:dyDescent="0.3">
      <c r="A7622" t="s">
        <v>7717</v>
      </c>
      <c r="B7622">
        <v>25</v>
      </c>
      <c r="C7622">
        <v>11</v>
      </c>
      <c r="D7622">
        <v>2015</v>
      </c>
      <c r="E7622" t="s">
        <v>3029</v>
      </c>
      <c r="F7622" t="s">
        <v>30</v>
      </c>
      <c r="G7622" t="s">
        <v>3886</v>
      </c>
      <c r="H7622" t="s">
        <v>14</v>
      </c>
      <c r="I7622" t="s">
        <v>24</v>
      </c>
      <c r="J7622" t="s">
        <v>686</v>
      </c>
      <c r="K7622" t="s">
        <v>41</v>
      </c>
      <c r="L7622">
        <v>539.91999999999996</v>
      </c>
    </row>
    <row r="7623" spans="1:12" x14ac:dyDescent="0.3">
      <c r="A7623" t="s">
        <v>7717</v>
      </c>
      <c r="B7623">
        <v>25</v>
      </c>
      <c r="C7623">
        <v>11</v>
      </c>
      <c r="D7623">
        <v>2015</v>
      </c>
      <c r="E7623" t="s">
        <v>3029</v>
      </c>
      <c r="F7623" t="s">
        <v>30</v>
      </c>
      <c r="G7623" t="s">
        <v>3886</v>
      </c>
      <c r="H7623" t="s">
        <v>14</v>
      </c>
      <c r="I7623" t="s">
        <v>24</v>
      </c>
      <c r="J7623" t="s">
        <v>1818</v>
      </c>
      <c r="K7623" t="s">
        <v>17</v>
      </c>
      <c r="L7623">
        <v>725.34400000000005</v>
      </c>
    </row>
    <row r="7624" spans="1:12" x14ac:dyDescent="0.3">
      <c r="A7624" t="s">
        <v>7717</v>
      </c>
      <c r="B7624">
        <v>25</v>
      </c>
      <c r="C7624">
        <v>11</v>
      </c>
      <c r="D7624">
        <v>2015</v>
      </c>
      <c r="E7624" t="s">
        <v>3029</v>
      </c>
      <c r="F7624" t="s">
        <v>30</v>
      </c>
      <c r="G7624" t="s">
        <v>3886</v>
      </c>
      <c r="H7624" t="s">
        <v>14</v>
      </c>
      <c r="I7624" t="s">
        <v>24</v>
      </c>
      <c r="J7624" t="s">
        <v>7657</v>
      </c>
      <c r="K7624" t="s">
        <v>26</v>
      </c>
      <c r="L7624">
        <v>7.44</v>
      </c>
    </row>
    <row r="7625" spans="1:12" x14ac:dyDescent="0.3">
      <c r="A7625" t="s">
        <v>7718</v>
      </c>
      <c r="B7625">
        <v>14</v>
      </c>
      <c r="C7625">
        <v>7</v>
      </c>
      <c r="D7625">
        <v>2015</v>
      </c>
      <c r="E7625" t="s">
        <v>3939</v>
      </c>
      <c r="F7625" t="s">
        <v>30</v>
      </c>
      <c r="G7625" t="s">
        <v>7111</v>
      </c>
      <c r="H7625" t="s">
        <v>60</v>
      </c>
      <c r="I7625" t="s">
        <v>90</v>
      </c>
      <c r="J7625" t="s">
        <v>1863</v>
      </c>
      <c r="K7625" t="s">
        <v>26</v>
      </c>
      <c r="L7625">
        <v>39.479999999999997</v>
      </c>
    </row>
    <row r="7626" spans="1:12" x14ac:dyDescent="0.3">
      <c r="A7626" t="s">
        <v>7719</v>
      </c>
      <c r="B7626">
        <v>23</v>
      </c>
      <c r="C7626">
        <v>5</v>
      </c>
      <c r="D7626">
        <v>2016</v>
      </c>
      <c r="E7626" t="s">
        <v>3677</v>
      </c>
      <c r="F7626" t="s">
        <v>12</v>
      </c>
      <c r="G7626" t="s">
        <v>830</v>
      </c>
      <c r="H7626" t="s">
        <v>60</v>
      </c>
      <c r="I7626" t="s">
        <v>61</v>
      </c>
      <c r="J7626" t="s">
        <v>3489</v>
      </c>
      <c r="K7626" t="s">
        <v>26</v>
      </c>
      <c r="L7626">
        <v>850.5</v>
      </c>
    </row>
    <row r="7627" spans="1:12" x14ac:dyDescent="0.3">
      <c r="A7627" t="s">
        <v>7719</v>
      </c>
      <c r="B7627">
        <v>23</v>
      </c>
      <c r="C7627">
        <v>5</v>
      </c>
      <c r="D7627">
        <v>2016</v>
      </c>
      <c r="E7627" t="s">
        <v>3677</v>
      </c>
      <c r="F7627" t="s">
        <v>12</v>
      </c>
      <c r="G7627" t="s">
        <v>830</v>
      </c>
      <c r="H7627" t="s">
        <v>60</v>
      </c>
      <c r="I7627" t="s">
        <v>61</v>
      </c>
      <c r="J7627" t="s">
        <v>2644</v>
      </c>
      <c r="K7627" t="s">
        <v>17</v>
      </c>
      <c r="L7627">
        <v>75.33</v>
      </c>
    </row>
    <row r="7628" spans="1:12" x14ac:dyDescent="0.3">
      <c r="A7628" t="s">
        <v>7720</v>
      </c>
      <c r="B7628">
        <v>21</v>
      </c>
      <c r="C7628">
        <v>11</v>
      </c>
      <c r="D7628">
        <v>2016</v>
      </c>
      <c r="E7628" t="s">
        <v>509</v>
      </c>
      <c r="F7628" t="s">
        <v>12</v>
      </c>
      <c r="G7628" t="s">
        <v>1942</v>
      </c>
      <c r="H7628" t="s">
        <v>23</v>
      </c>
      <c r="I7628" t="s">
        <v>24</v>
      </c>
      <c r="J7628" t="s">
        <v>5047</v>
      </c>
      <c r="K7628" t="s">
        <v>26</v>
      </c>
      <c r="L7628">
        <v>325.63200000000001</v>
      </c>
    </row>
    <row r="7629" spans="1:12" x14ac:dyDescent="0.3">
      <c r="A7629" t="s">
        <v>7720</v>
      </c>
      <c r="B7629">
        <v>21</v>
      </c>
      <c r="C7629">
        <v>11</v>
      </c>
      <c r="D7629">
        <v>2016</v>
      </c>
      <c r="E7629" t="s">
        <v>509</v>
      </c>
      <c r="F7629" t="s">
        <v>12</v>
      </c>
      <c r="G7629" t="s">
        <v>1942</v>
      </c>
      <c r="H7629" t="s">
        <v>23</v>
      </c>
      <c r="I7629" t="s">
        <v>24</v>
      </c>
      <c r="J7629" t="s">
        <v>3701</v>
      </c>
      <c r="K7629" t="s">
        <v>41</v>
      </c>
      <c r="L7629">
        <v>23.344000000000001</v>
      </c>
    </row>
    <row r="7630" spans="1:12" x14ac:dyDescent="0.3">
      <c r="A7630" t="s">
        <v>7720</v>
      </c>
      <c r="B7630">
        <v>21</v>
      </c>
      <c r="C7630">
        <v>11</v>
      </c>
      <c r="D7630">
        <v>2016</v>
      </c>
      <c r="E7630" t="s">
        <v>509</v>
      </c>
      <c r="F7630" t="s">
        <v>12</v>
      </c>
      <c r="G7630" t="s">
        <v>1942</v>
      </c>
      <c r="H7630" t="s">
        <v>23</v>
      </c>
      <c r="I7630" t="s">
        <v>24</v>
      </c>
      <c r="J7630" t="s">
        <v>3005</v>
      </c>
      <c r="K7630" t="s">
        <v>26</v>
      </c>
      <c r="L7630">
        <v>16.52</v>
      </c>
    </row>
    <row r="7631" spans="1:12" x14ac:dyDescent="0.3">
      <c r="A7631" t="s">
        <v>7721</v>
      </c>
      <c r="B7631">
        <v>30</v>
      </c>
      <c r="C7631">
        <v>3</v>
      </c>
      <c r="D7631">
        <v>2015</v>
      </c>
      <c r="E7631" t="s">
        <v>2854</v>
      </c>
      <c r="F7631" t="s">
        <v>119</v>
      </c>
      <c r="G7631" t="s">
        <v>546</v>
      </c>
      <c r="H7631" t="s">
        <v>60</v>
      </c>
      <c r="I7631" t="s">
        <v>61</v>
      </c>
      <c r="J7631" t="s">
        <v>1584</v>
      </c>
      <c r="K7631" t="s">
        <v>26</v>
      </c>
      <c r="L7631">
        <v>335.72</v>
      </c>
    </row>
    <row r="7632" spans="1:12" x14ac:dyDescent="0.3">
      <c r="A7632" t="s">
        <v>7721</v>
      </c>
      <c r="B7632">
        <v>30</v>
      </c>
      <c r="C7632">
        <v>3</v>
      </c>
      <c r="D7632">
        <v>2015</v>
      </c>
      <c r="E7632" t="s">
        <v>2854</v>
      </c>
      <c r="F7632" t="s">
        <v>119</v>
      </c>
      <c r="G7632" t="s">
        <v>546</v>
      </c>
      <c r="H7632" t="s">
        <v>60</v>
      </c>
      <c r="I7632" t="s">
        <v>61</v>
      </c>
      <c r="J7632" t="s">
        <v>2423</v>
      </c>
      <c r="K7632" t="s">
        <v>41</v>
      </c>
      <c r="L7632">
        <v>251.94399999999999</v>
      </c>
    </row>
    <row r="7633" spans="1:12" x14ac:dyDescent="0.3">
      <c r="A7633" t="s">
        <v>7721</v>
      </c>
      <c r="B7633">
        <v>30</v>
      </c>
      <c r="C7633">
        <v>3</v>
      </c>
      <c r="D7633">
        <v>2015</v>
      </c>
      <c r="E7633" t="s">
        <v>2854</v>
      </c>
      <c r="F7633" t="s">
        <v>119</v>
      </c>
      <c r="G7633" t="s">
        <v>546</v>
      </c>
      <c r="H7633" t="s">
        <v>60</v>
      </c>
      <c r="I7633" t="s">
        <v>61</v>
      </c>
      <c r="J7633" t="s">
        <v>2347</v>
      </c>
      <c r="K7633" t="s">
        <v>17</v>
      </c>
      <c r="L7633">
        <v>127.30200000000001</v>
      </c>
    </row>
    <row r="7634" spans="1:12" x14ac:dyDescent="0.3">
      <c r="A7634" t="s">
        <v>7722</v>
      </c>
      <c r="B7634">
        <v>29</v>
      </c>
      <c r="C7634">
        <v>12</v>
      </c>
      <c r="D7634">
        <v>2018</v>
      </c>
      <c r="E7634" t="s">
        <v>2168</v>
      </c>
      <c r="F7634" t="s">
        <v>12</v>
      </c>
      <c r="G7634" t="s">
        <v>2165</v>
      </c>
      <c r="H7634" t="s">
        <v>14</v>
      </c>
      <c r="I7634" t="s">
        <v>15</v>
      </c>
      <c r="J7634" t="s">
        <v>831</v>
      </c>
      <c r="K7634" t="s">
        <v>17</v>
      </c>
      <c r="L7634">
        <v>1207.8399999999999</v>
      </c>
    </row>
    <row r="7635" spans="1:12" x14ac:dyDescent="0.3">
      <c r="A7635" t="s">
        <v>7722</v>
      </c>
      <c r="B7635">
        <v>29</v>
      </c>
      <c r="C7635">
        <v>12</v>
      </c>
      <c r="D7635">
        <v>2018</v>
      </c>
      <c r="E7635" t="s">
        <v>2168</v>
      </c>
      <c r="F7635" t="s">
        <v>12</v>
      </c>
      <c r="G7635" t="s">
        <v>2165</v>
      </c>
      <c r="H7635" t="s">
        <v>14</v>
      </c>
      <c r="I7635" t="s">
        <v>15</v>
      </c>
      <c r="J7635" t="s">
        <v>3319</v>
      </c>
      <c r="K7635" t="s">
        <v>26</v>
      </c>
      <c r="L7635">
        <v>12.53</v>
      </c>
    </row>
    <row r="7636" spans="1:12" x14ac:dyDescent="0.3">
      <c r="A7636" t="s">
        <v>7722</v>
      </c>
      <c r="B7636">
        <v>29</v>
      </c>
      <c r="C7636">
        <v>12</v>
      </c>
      <c r="D7636">
        <v>2018</v>
      </c>
      <c r="E7636" t="s">
        <v>2168</v>
      </c>
      <c r="F7636" t="s">
        <v>12</v>
      </c>
      <c r="G7636" t="s">
        <v>2165</v>
      </c>
      <c r="H7636" t="s">
        <v>14</v>
      </c>
      <c r="I7636" t="s">
        <v>15</v>
      </c>
      <c r="J7636" t="s">
        <v>3898</v>
      </c>
      <c r="K7636" t="s">
        <v>26</v>
      </c>
      <c r="L7636">
        <v>34.58</v>
      </c>
    </row>
    <row r="7637" spans="1:12" x14ac:dyDescent="0.3">
      <c r="A7637" t="s">
        <v>7722</v>
      </c>
      <c r="B7637">
        <v>29</v>
      </c>
      <c r="C7637">
        <v>12</v>
      </c>
      <c r="D7637">
        <v>2018</v>
      </c>
      <c r="E7637" t="s">
        <v>2168</v>
      </c>
      <c r="F7637" t="s">
        <v>12</v>
      </c>
      <c r="G7637" t="s">
        <v>2165</v>
      </c>
      <c r="H7637" t="s">
        <v>14</v>
      </c>
      <c r="I7637" t="s">
        <v>15</v>
      </c>
      <c r="J7637" t="s">
        <v>4887</v>
      </c>
      <c r="K7637" t="s">
        <v>17</v>
      </c>
      <c r="L7637">
        <v>300.98</v>
      </c>
    </row>
    <row r="7638" spans="1:12" x14ac:dyDescent="0.3">
      <c r="A7638" t="s">
        <v>7722</v>
      </c>
      <c r="B7638">
        <v>29</v>
      </c>
      <c r="C7638">
        <v>12</v>
      </c>
      <c r="D7638">
        <v>2018</v>
      </c>
      <c r="E7638" t="s">
        <v>2168</v>
      </c>
      <c r="F7638" t="s">
        <v>12</v>
      </c>
      <c r="G7638" t="s">
        <v>2165</v>
      </c>
      <c r="H7638" t="s">
        <v>14</v>
      </c>
      <c r="I7638" t="s">
        <v>15</v>
      </c>
      <c r="J7638" t="s">
        <v>2550</v>
      </c>
      <c r="K7638" t="s">
        <v>17</v>
      </c>
      <c r="L7638">
        <v>258.75</v>
      </c>
    </row>
    <row r="7639" spans="1:12" x14ac:dyDescent="0.3">
      <c r="A7639" t="s">
        <v>7723</v>
      </c>
      <c r="B7639">
        <v>2</v>
      </c>
      <c r="C7639">
        <v>3</v>
      </c>
      <c r="D7639">
        <v>2018</v>
      </c>
      <c r="E7639" t="s">
        <v>913</v>
      </c>
      <c r="F7639" t="s">
        <v>30</v>
      </c>
      <c r="G7639" t="s">
        <v>3954</v>
      </c>
      <c r="H7639" t="s">
        <v>23</v>
      </c>
      <c r="I7639" t="s">
        <v>90</v>
      </c>
      <c r="J7639" t="s">
        <v>4906</v>
      </c>
      <c r="K7639" t="s">
        <v>26</v>
      </c>
      <c r="L7639">
        <v>59.52</v>
      </c>
    </row>
    <row r="7640" spans="1:12" x14ac:dyDescent="0.3">
      <c r="A7640" t="s">
        <v>7723</v>
      </c>
      <c r="B7640">
        <v>2</v>
      </c>
      <c r="C7640">
        <v>3</v>
      </c>
      <c r="D7640">
        <v>2018</v>
      </c>
      <c r="E7640" t="s">
        <v>913</v>
      </c>
      <c r="F7640" t="s">
        <v>30</v>
      </c>
      <c r="G7640" t="s">
        <v>3954</v>
      </c>
      <c r="H7640" t="s">
        <v>23</v>
      </c>
      <c r="I7640" t="s">
        <v>90</v>
      </c>
      <c r="J7640" t="s">
        <v>4695</v>
      </c>
      <c r="K7640" t="s">
        <v>26</v>
      </c>
      <c r="L7640">
        <v>57.96</v>
      </c>
    </row>
    <row r="7641" spans="1:12" x14ac:dyDescent="0.3">
      <c r="A7641" t="s">
        <v>7723</v>
      </c>
      <c r="B7641">
        <v>2</v>
      </c>
      <c r="C7641">
        <v>3</v>
      </c>
      <c r="D7641">
        <v>2018</v>
      </c>
      <c r="E7641" t="s">
        <v>913</v>
      </c>
      <c r="F7641" t="s">
        <v>30</v>
      </c>
      <c r="G7641" t="s">
        <v>3954</v>
      </c>
      <c r="H7641" t="s">
        <v>23</v>
      </c>
      <c r="I7641" t="s">
        <v>90</v>
      </c>
      <c r="J7641" t="s">
        <v>4857</v>
      </c>
      <c r="K7641" t="s">
        <v>17</v>
      </c>
      <c r="L7641">
        <v>441.96</v>
      </c>
    </row>
    <row r="7642" spans="1:12" x14ac:dyDescent="0.3">
      <c r="A7642" t="s">
        <v>7723</v>
      </c>
      <c r="B7642">
        <v>2</v>
      </c>
      <c r="C7642">
        <v>3</v>
      </c>
      <c r="D7642">
        <v>2018</v>
      </c>
      <c r="E7642" t="s">
        <v>913</v>
      </c>
      <c r="F7642" t="s">
        <v>30</v>
      </c>
      <c r="G7642" t="s">
        <v>3954</v>
      </c>
      <c r="H7642" t="s">
        <v>23</v>
      </c>
      <c r="I7642" t="s">
        <v>90</v>
      </c>
      <c r="J7642" t="s">
        <v>6205</v>
      </c>
      <c r="K7642" t="s">
        <v>26</v>
      </c>
      <c r="L7642">
        <v>68.040000000000006</v>
      </c>
    </row>
    <row r="7643" spans="1:12" x14ac:dyDescent="0.3">
      <c r="A7643" t="s">
        <v>7724</v>
      </c>
      <c r="B7643">
        <v>6</v>
      </c>
      <c r="C7643">
        <v>10</v>
      </c>
      <c r="D7643">
        <v>2017</v>
      </c>
      <c r="E7643" t="s">
        <v>5128</v>
      </c>
      <c r="F7643" t="s">
        <v>119</v>
      </c>
      <c r="G7643" t="s">
        <v>4988</v>
      </c>
      <c r="H7643" t="s">
        <v>60</v>
      </c>
      <c r="I7643" t="s">
        <v>24</v>
      </c>
      <c r="J7643" t="s">
        <v>7725</v>
      </c>
      <c r="K7643" t="s">
        <v>41</v>
      </c>
      <c r="L7643">
        <v>703.71</v>
      </c>
    </row>
    <row r="7644" spans="1:12" x14ac:dyDescent="0.3">
      <c r="A7644" t="s">
        <v>7724</v>
      </c>
      <c r="B7644">
        <v>6</v>
      </c>
      <c r="C7644">
        <v>10</v>
      </c>
      <c r="D7644">
        <v>2017</v>
      </c>
      <c r="E7644" t="s">
        <v>5128</v>
      </c>
      <c r="F7644" t="s">
        <v>119</v>
      </c>
      <c r="G7644" t="s">
        <v>4988</v>
      </c>
      <c r="H7644" t="s">
        <v>60</v>
      </c>
      <c r="I7644" t="s">
        <v>24</v>
      </c>
      <c r="J7644" t="s">
        <v>1501</v>
      </c>
      <c r="K7644" t="s">
        <v>26</v>
      </c>
      <c r="L7644">
        <v>17.904</v>
      </c>
    </row>
    <row r="7645" spans="1:12" x14ac:dyDescent="0.3">
      <c r="A7645" t="s">
        <v>7724</v>
      </c>
      <c r="B7645">
        <v>6</v>
      </c>
      <c r="C7645">
        <v>10</v>
      </c>
      <c r="D7645">
        <v>2017</v>
      </c>
      <c r="E7645" t="s">
        <v>5128</v>
      </c>
      <c r="F7645" t="s">
        <v>119</v>
      </c>
      <c r="G7645" t="s">
        <v>4988</v>
      </c>
      <c r="H7645" t="s">
        <v>60</v>
      </c>
      <c r="I7645" t="s">
        <v>24</v>
      </c>
      <c r="J7645" t="s">
        <v>3786</v>
      </c>
      <c r="K7645" t="s">
        <v>26</v>
      </c>
      <c r="L7645">
        <v>11.976000000000001</v>
      </c>
    </row>
    <row r="7646" spans="1:12" x14ac:dyDescent="0.3">
      <c r="A7646" t="s">
        <v>7724</v>
      </c>
      <c r="B7646">
        <v>6</v>
      </c>
      <c r="C7646">
        <v>10</v>
      </c>
      <c r="D7646">
        <v>2017</v>
      </c>
      <c r="E7646" t="s">
        <v>5128</v>
      </c>
      <c r="F7646" t="s">
        <v>119</v>
      </c>
      <c r="G7646" t="s">
        <v>4988</v>
      </c>
      <c r="H7646" t="s">
        <v>60</v>
      </c>
      <c r="I7646" t="s">
        <v>24</v>
      </c>
      <c r="J7646" t="s">
        <v>5539</v>
      </c>
      <c r="K7646" t="s">
        <v>41</v>
      </c>
      <c r="L7646">
        <v>67.959999999999994</v>
      </c>
    </row>
    <row r="7647" spans="1:12" x14ac:dyDescent="0.3">
      <c r="A7647" t="s">
        <v>7726</v>
      </c>
      <c r="B7647">
        <v>5</v>
      </c>
      <c r="C7647">
        <v>4</v>
      </c>
      <c r="D7647">
        <v>2016</v>
      </c>
      <c r="E7647" t="s">
        <v>2109</v>
      </c>
      <c r="F7647" t="s">
        <v>30</v>
      </c>
      <c r="G7647" t="s">
        <v>4609</v>
      </c>
      <c r="H7647" t="s">
        <v>23</v>
      </c>
      <c r="I7647" t="s">
        <v>24</v>
      </c>
      <c r="J7647" t="s">
        <v>2570</v>
      </c>
      <c r="K7647" t="s">
        <v>17</v>
      </c>
      <c r="L7647">
        <v>892.22400000000005</v>
      </c>
    </row>
    <row r="7648" spans="1:12" x14ac:dyDescent="0.3">
      <c r="A7648" t="s">
        <v>7727</v>
      </c>
      <c r="B7648">
        <v>9</v>
      </c>
      <c r="C7648">
        <v>9</v>
      </c>
      <c r="D7648">
        <v>2015</v>
      </c>
      <c r="E7648" t="s">
        <v>640</v>
      </c>
      <c r="F7648" t="s">
        <v>30</v>
      </c>
      <c r="G7648" t="s">
        <v>2180</v>
      </c>
      <c r="H7648" t="s">
        <v>14</v>
      </c>
      <c r="I7648" t="s">
        <v>15</v>
      </c>
      <c r="J7648" t="s">
        <v>7042</v>
      </c>
      <c r="K7648" t="s">
        <v>41</v>
      </c>
      <c r="L7648">
        <v>1299.99</v>
      </c>
    </row>
    <row r="7649" spans="1:12" x14ac:dyDescent="0.3">
      <c r="A7649" t="s">
        <v>7728</v>
      </c>
      <c r="B7649">
        <v>15</v>
      </c>
      <c r="C7649">
        <v>3</v>
      </c>
      <c r="D7649">
        <v>2017</v>
      </c>
      <c r="E7649" t="s">
        <v>436</v>
      </c>
      <c r="F7649" t="s">
        <v>119</v>
      </c>
      <c r="G7649" t="s">
        <v>5218</v>
      </c>
      <c r="H7649" t="s">
        <v>23</v>
      </c>
      <c r="I7649" t="s">
        <v>24</v>
      </c>
      <c r="J7649" t="s">
        <v>2363</v>
      </c>
      <c r="K7649" t="s">
        <v>26</v>
      </c>
      <c r="L7649">
        <v>4.5439999999999996</v>
      </c>
    </row>
    <row r="7650" spans="1:12" x14ac:dyDescent="0.3">
      <c r="A7650" t="s">
        <v>7728</v>
      </c>
      <c r="B7650">
        <v>15</v>
      </c>
      <c r="C7650">
        <v>3</v>
      </c>
      <c r="D7650">
        <v>2017</v>
      </c>
      <c r="E7650" t="s">
        <v>436</v>
      </c>
      <c r="F7650" t="s">
        <v>119</v>
      </c>
      <c r="G7650" t="s">
        <v>5218</v>
      </c>
      <c r="H7650" t="s">
        <v>23</v>
      </c>
      <c r="I7650" t="s">
        <v>24</v>
      </c>
      <c r="J7650" t="s">
        <v>2295</v>
      </c>
      <c r="K7650" t="s">
        <v>17</v>
      </c>
      <c r="L7650">
        <v>1352.0319999999999</v>
      </c>
    </row>
    <row r="7651" spans="1:12" x14ac:dyDescent="0.3">
      <c r="A7651" t="s">
        <v>7729</v>
      </c>
      <c r="B7651">
        <v>27</v>
      </c>
      <c r="C7651">
        <v>12</v>
      </c>
      <c r="D7651">
        <v>2016</v>
      </c>
      <c r="E7651" t="s">
        <v>125</v>
      </c>
      <c r="F7651" t="s">
        <v>30</v>
      </c>
      <c r="G7651" t="s">
        <v>652</v>
      </c>
      <c r="H7651" t="s">
        <v>23</v>
      </c>
      <c r="I7651" t="s">
        <v>90</v>
      </c>
      <c r="J7651" t="s">
        <v>2161</v>
      </c>
      <c r="K7651" t="s">
        <v>17</v>
      </c>
      <c r="L7651">
        <v>1548.99</v>
      </c>
    </row>
    <row r="7652" spans="1:12" x14ac:dyDescent="0.3">
      <c r="A7652" t="s">
        <v>7729</v>
      </c>
      <c r="B7652">
        <v>27</v>
      </c>
      <c r="C7652">
        <v>12</v>
      </c>
      <c r="D7652">
        <v>2016</v>
      </c>
      <c r="E7652" t="s">
        <v>125</v>
      </c>
      <c r="F7652" t="s">
        <v>30</v>
      </c>
      <c r="G7652" t="s">
        <v>652</v>
      </c>
      <c r="H7652" t="s">
        <v>23</v>
      </c>
      <c r="I7652" t="s">
        <v>90</v>
      </c>
      <c r="J7652" t="s">
        <v>4695</v>
      </c>
      <c r="K7652" t="s">
        <v>26</v>
      </c>
      <c r="L7652">
        <v>19.872</v>
      </c>
    </row>
    <row r="7653" spans="1:12" x14ac:dyDescent="0.3">
      <c r="A7653" t="s">
        <v>7730</v>
      </c>
      <c r="B7653">
        <v>7</v>
      </c>
      <c r="C7653">
        <v>8</v>
      </c>
      <c r="D7653">
        <v>2018</v>
      </c>
      <c r="E7653" t="s">
        <v>2939</v>
      </c>
      <c r="F7653" t="s">
        <v>119</v>
      </c>
      <c r="G7653" t="s">
        <v>1467</v>
      </c>
      <c r="H7653" t="s">
        <v>14</v>
      </c>
      <c r="I7653" t="s">
        <v>61</v>
      </c>
      <c r="J7653" t="s">
        <v>321</v>
      </c>
      <c r="K7653" t="s">
        <v>41</v>
      </c>
      <c r="L7653">
        <v>119.44799999999999</v>
      </c>
    </row>
    <row r="7654" spans="1:12" x14ac:dyDescent="0.3">
      <c r="A7654" t="s">
        <v>7730</v>
      </c>
      <c r="B7654">
        <v>7</v>
      </c>
      <c r="C7654">
        <v>8</v>
      </c>
      <c r="D7654">
        <v>2018</v>
      </c>
      <c r="E7654" t="s">
        <v>2939</v>
      </c>
      <c r="F7654" t="s">
        <v>119</v>
      </c>
      <c r="G7654" t="s">
        <v>1467</v>
      </c>
      <c r="H7654" t="s">
        <v>14</v>
      </c>
      <c r="I7654" t="s">
        <v>61</v>
      </c>
      <c r="J7654" t="s">
        <v>691</v>
      </c>
      <c r="K7654" t="s">
        <v>26</v>
      </c>
      <c r="L7654">
        <v>118.16</v>
      </c>
    </row>
    <row r="7655" spans="1:12" x14ac:dyDescent="0.3">
      <c r="A7655" t="s">
        <v>7731</v>
      </c>
      <c r="B7655">
        <v>22</v>
      </c>
      <c r="C7655">
        <v>3</v>
      </c>
      <c r="D7655">
        <v>2016</v>
      </c>
      <c r="E7655" t="s">
        <v>3203</v>
      </c>
      <c r="F7655" t="s">
        <v>30</v>
      </c>
      <c r="G7655" t="s">
        <v>7732</v>
      </c>
      <c r="H7655" t="s">
        <v>23</v>
      </c>
      <c r="I7655" t="s">
        <v>15</v>
      </c>
      <c r="J7655" t="s">
        <v>5839</v>
      </c>
      <c r="K7655" t="s">
        <v>26</v>
      </c>
      <c r="L7655">
        <v>19.559999999999999</v>
      </c>
    </row>
    <row r="7656" spans="1:12" x14ac:dyDescent="0.3">
      <c r="A7656" t="s">
        <v>7733</v>
      </c>
      <c r="B7656">
        <v>30</v>
      </c>
      <c r="C7656">
        <v>11</v>
      </c>
      <c r="D7656">
        <v>2016</v>
      </c>
      <c r="E7656" t="s">
        <v>975</v>
      </c>
      <c r="F7656" t="s">
        <v>12</v>
      </c>
      <c r="G7656" t="s">
        <v>4261</v>
      </c>
      <c r="H7656" t="s">
        <v>14</v>
      </c>
      <c r="I7656" t="s">
        <v>24</v>
      </c>
      <c r="J7656" t="s">
        <v>6087</v>
      </c>
      <c r="K7656" t="s">
        <v>17</v>
      </c>
      <c r="L7656">
        <v>80.959999999999994</v>
      </c>
    </row>
    <row r="7657" spans="1:12" x14ac:dyDescent="0.3">
      <c r="A7657" t="s">
        <v>7733</v>
      </c>
      <c r="B7657">
        <v>30</v>
      </c>
      <c r="C7657">
        <v>11</v>
      </c>
      <c r="D7657">
        <v>2016</v>
      </c>
      <c r="E7657" t="s">
        <v>975</v>
      </c>
      <c r="F7657" t="s">
        <v>12</v>
      </c>
      <c r="G7657" t="s">
        <v>4261</v>
      </c>
      <c r="H7657" t="s">
        <v>14</v>
      </c>
      <c r="I7657" t="s">
        <v>24</v>
      </c>
      <c r="J7657" t="s">
        <v>4752</v>
      </c>
      <c r="K7657" t="s">
        <v>26</v>
      </c>
      <c r="L7657">
        <v>25.92</v>
      </c>
    </row>
    <row r="7658" spans="1:12" x14ac:dyDescent="0.3">
      <c r="A7658" t="s">
        <v>7734</v>
      </c>
      <c r="B7658">
        <v>15</v>
      </c>
      <c r="C7658">
        <v>4</v>
      </c>
      <c r="D7658">
        <v>2015</v>
      </c>
      <c r="E7658" t="s">
        <v>5395</v>
      </c>
      <c r="F7658" t="s">
        <v>930</v>
      </c>
      <c r="G7658" t="s">
        <v>198</v>
      </c>
      <c r="H7658" t="s">
        <v>60</v>
      </c>
      <c r="I7658" t="s">
        <v>24</v>
      </c>
      <c r="J7658" t="s">
        <v>1884</v>
      </c>
      <c r="K7658" t="s">
        <v>26</v>
      </c>
      <c r="L7658">
        <v>106.96</v>
      </c>
    </row>
    <row r="7659" spans="1:12" x14ac:dyDescent="0.3">
      <c r="A7659" t="s">
        <v>7734</v>
      </c>
      <c r="B7659">
        <v>15</v>
      </c>
      <c r="C7659">
        <v>4</v>
      </c>
      <c r="D7659">
        <v>2015</v>
      </c>
      <c r="E7659" t="s">
        <v>5395</v>
      </c>
      <c r="F7659" t="s">
        <v>930</v>
      </c>
      <c r="G7659" t="s">
        <v>198</v>
      </c>
      <c r="H7659" t="s">
        <v>60</v>
      </c>
      <c r="I7659" t="s">
        <v>24</v>
      </c>
      <c r="J7659" t="s">
        <v>775</v>
      </c>
      <c r="K7659" t="s">
        <v>17</v>
      </c>
      <c r="L7659">
        <v>187.76</v>
      </c>
    </row>
    <row r="7660" spans="1:12" x14ac:dyDescent="0.3">
      <c r="A7660" t="s">
        <v>7735</v>
      </c>
      <c r="B7660">
        <v>30</v>
      </c>
      <c r="C7660">
        <v>7</v>
      </c>
      <c r="D7660">
        <v>2018</v>
      </c>
      <c r="E7660" t="s">
        <v>3532</v>
      </c>
      <c r="F7660" t="s">
        <v>119</v>
      </c>
      <c r="G7660" t="s">
        <v>4813</v>
      </c>
      <c r="H7660" t="s">
        <v>60</v>
      </c>
      <c r="I7660" t="s">
        <v>90</v>
      </c>
      <c r="J7660" t="s">
        <v>1929</v>
      </c>
      <c r="K7660" t="s">
        <v>26</v>
      </c>
      <c r="L7660">
        <v>76.775999999999996</v>
      </c>
    </row>
    <row r="7661" spans="1:12" x14ac:dyDescent="0.3">
      <c r="A7661" t="s">
        <v>7736</v>
      </c>
      <c r="B7661">
        <v>1</v>
      </c>
      <c r="C7661">
        <v>6</v>
      </c>
      <c r="D7661">
        <v>2018</v>
      </c>
      <c r="E7661" t="s">
        <v>4046</v>
      </c>
      <c r="F7661" t="s">
        <v>30</v>
      </c>
      <c r="G7661" t="s">
        <v>339</v>
      </c>
      <c r="H7661" t="s">
        <v>23</v>
      </c>
      <c r="I7661" t="s">
        <v>61</v>
      </c>
      <c r="J7661" t="s">
        <v>2449</v>
      </c>
      <c r="K7661" t="s">
        <v>26</v>
      </c>
      <c r="L7661">
        <v>53.9</v>
      </c>
    </row>
    <row r="7662" spans="1:12" x14ac:dyDescent="0.3">
      <c r="A7662" t="s">
        <v>7737</v>
      </c>
      <c r="B7662">
        <v>7</v>
      </c>
      <c r="C7662">
        <v>1</v>
      </c>
      <c r="D7662">
        <v>2015</v>
      </c>
      <c r="E7662" t="s">
        <v>3409</v>
      </c>
      <c r="F7662" t="s">
        <v>30</v>
      </c>
      <c r="G7662" t="s">
        <v>5880</v>
      </c>
      <c r="H7662" t="s">
        <v>14</v>
      </c>
      <c r="I7662" t="s">
        <v>61</v>
      </c>
      <c r="J7662" t="s">
        <v>1247</v>
      </c>
      <c r="K7662" t="s">
        <v>17</v>
      </c>
      <c r="L7662">
        <v>76.727999999999994</v>
      </c>
    </row>
    <row r="7663" spans="1:12" x14ac:dyDescent="0.3">
      <c r="A7663" t="s">
        <v>7737</v>
      </c>
      <c r="B7663">
        <v>7</v>
      </c>
      <c r="C7663">
        <v>1</v>
      </c>
      <c r="D7663">
        <v>2015</v>
      </c>
      <c r="E7663" t="s">
        <v>3409</v>
      </c>
      <c r="F7663" t="s">
        <v>30</v>
      </c>
      <c r="G7663" t="s">
        <v>5880</v>
      </c>
      <c r="H7663" t="s">
        <v>14</v>
      </c>
      <c r="I7663" t="s">
        <v>61</v>
      </c>
      <c r="J7663" t="s">
        <v>2918</v>
      </c>
      <c r="K7663" t="s">
        <v>26</v>
      </c>
      <c r="L7663">
        <v>10.43</v>
      </c>
    </row>
    <row r="7664" spans="1:12" x14ac:dyDescent="0.3">
      <c r="A7664" t="s">
        <v>7738</v>
      </c>
      <c r="B7664">
        <v>29</v>
      </c>
      <c r="C7664">
        <v>9</v>
      </c>
      <c r="D7664">
        <v>2018</v>
      </c>
      <c r="E7664" t="s">
        <v>920</v>
      </c>
      <c r="F7664" t="s">
        <v>119</v>
      </c>
      <c r="G7664" t="s">
        <v>4264</v>
      </c>
      <c r="H7664" t="s">
        <v>14</v>
      </c>
      <c r="I7664" t="s">
        <v>24</v>
      </c>
      <c r="J7664" t="s">
        <v>3571</v>
      </c>
      <c r="K7664" t="s">
        <v>26</v>
      </c>
      <c r="L7664">
        <v>99.2</v>
      </c>
    </row>
    <row r="7665" spans="1:12" x14ac:dyDescent="0.3">
      <c r="A7665" t="s">
        <v>7739</v>
      </c>
      <c r="B7665">
        <v>13</v>
      </c>
      <c r="C7665">
        <v>9</v>
      </c>
      <c r="D7665">
        <v>2018</v>
      </c>
      <c r="E7665" t="s">
        <v>142</v>
      </c>
      <c r="F7665" t="s">
        <v>30</v>
      </c>
      <c r="G7665" t="s">
        <v>4154</v>
      </c>
      <c r="H7665" t="s">
        <v>14</v>
      </c>
      <c r="I7665" t="s">
        <v>15</v>
      </c>
      <c r="J7665" t="s">
        <v>2053</v>
      </c>
      <c r="K7665" t="s">
        <v>26</v>
      </c>
      <c r="L7665">
        <v>15.92</v>
      </c>
    </row>
    <row r="7666" spans="1:12" x14ac:dyDescent="0.3">
      <c r="A7666" t="s">
        <v>7740</v>
      </c>
      <c r="B7666">
        <v>22</v>
      </c>
      <c r="C7666">
        <v>10</v>
      </c>
      <c r="D7666">
        <v>2015</v>
      </c>
      <c r="E7666" t="s">
        <v>5752</v>
      </c>
      <c r="F7666" t="s">
        <v>30</v>
      </c>
      <c r="G7666" t="s">
        <v>4318</v>
      </c>
      <c r="H7666" t="s">
        <v>23</v>
      </c>
      <c r="I7666" t="s">
        <v>15</v>
      </c>
      <c r="J7666" t="s">
        <v>5045</v>
      </c>
      <c r="K7666" t="s">
        <v>17</v>
      </c>
      <c r="L7666">
        <v>129.91999999999999</v>
      </c>
    </row>
    <row r="7667" spans="1:12" x14ac:dyDescent="0.3">
      <c r="A7667" t="s">
        <v>7741</v>
      </c>
      <c r="B7667">
        <v>4</v>
      </c>
      <c r="C7667">
        <v>10</v>
      </c>
      <c r="D7667">
        <v>2017</v>
      </c>
      <c r="E7667" t="s">
        <v>2219</v>
      </c>
      <c r="F7667" t="s">
        <v>30</v>
      </c>
      <c r="G7667" t="s">
        <v>4594</v>
      </c>
      <c r="H7667" t="s">
        <v>60</v>
      </c>
      <c r="I7667" t="s">
        <v>90</v>
      </c>
      <c r="J7667" t="s">
        <v>2968</v>
      </c>
      <c r="K7667" t="s">
        <v>26</v>
      </c>
      <c r="L7667">
        <v>30.4</v>
      </c>
    </row>
    <row r="7668" spans="1:12" x14ac:dyDescent="0.3">
      <c r="A7668" t="s">
        <v>7741</v>
      </c>
      <c r="B7668">
        <v>4</v>
      </c>
      <c r="C7668">
        <v>10</v>
      </c>
      <c r="D7668">
        <v>2017</v>
      </c>
      <c r="E7668" t="s">
        <v>2219</v>
      </c>
      <c r="F7668" t="s">
        <v>30</v>
      </c>
      <c r="G7668" t="s">
        <v>4594</v>
      </c>
      <c r="H7668" t="s">
        <v>60</v>
      </c>
      <c r="I7668" t="s">
        <v>90</v>
      </c>
      <c r="J7668" t="s">
        <v>868</v>
      </c>
      <c r="K7668" t="s">
        <v>41</v>
      </c>
      <c r="L7668">
        <v>5399.91</v>
      </c>
    </row>
    <row r="7669" spans="1:12" x14ac:dyDescent="0.3">
      <c r="A7669" t="s">
        <v>7741</v>
      </c>
      <c r="B7669">
        <v>4</v>
      </c>
      <c r="C7669">
        <v>10</v>
      </c>
      <c r="D7669">
        <v>2017</v>
      </c>
      <c r="E7669" t="s">
        <v>2219</v>
      </c>
      <c r="F7669" t="s">
        <v>30</v>
      </c>
      <c r="G7669" t="s">
        <v>4594</v>
      </c>
      <c r="H7669" t="s">
        <v>60</v>
      </c>
      <c r="I7669" t="s">
        <v>90</v>
      </c>
      <c r="J7669" t="s">
        <v>6220</v>
      </c>
      <c r="K7669" t="s">
        <v>26</v>
      </c>
      <c r="L7669">
        <v>119.1</v>
      </c>
    </row>
    <row r="7670" spans="1:12" x14ac:dyDescent="0.3">
      <c r="A7670" t="s">
        <v>7742</v>
      </c>
      <c r="B7670">
        <v>27</v>
      </c>
      <c r="C7670">
        <v>11</v>
      </c>
      <c r="D7670">
        <v>2016</v>
      </c>
      <c r="E7670" t="s">
        <v>1508</v>
      </c>
      <c r="F7670" t="s">
        <v>12</v>
      </c>
      <c r="G7670" t="s">
        <v>115</v>
      </c>
      <c r="H7670" t="s">
        <v>60</v>
      </c>
      <c r="I7670" t="s">
        <v>90</v>
      </c>
      <c r="J7670" t="s">
        <v>1650</v>
      </c>
      <c r="K7670" t="s">
        <v>26</v>
      </c>
      <c r="L7670">
        <v>40.08</v>
      </c>
    </row>
    <row r="7671" spans="1:12" x14ac:dyDescent="0.3">
      <c r="A7671" t="s">
        <v>7742</v>
      </c>
      <c r="B7671">
        <v>27</v>
      </c>
      <c r="C7671">
        <v>11</v>
      </c>
      <c r="D7671">
        <v>2016</v>
      </c>
      <c r="E7671" t="s">
        <v>1508</v>
      </c>
      <c r="F7671" t="s">
        <v>12</v>
      </c>
      <c r="G7671" t="s">
        <v>115</v>
      </c>
      <c r="H7671" t="s">
        <v>60</v>
      </c>
      <c r="I7671" t="s">
        <v>90</v>
      </c>
      <c r="J7671" t="s">
        <v>1970</v>
      </c>
      <c r="K7671" t="s">
        <v>26</v>
      </c>
      <c r="L7671">
        <v>59.94</v>
      </c>
    </row>
    <row r="7672" spans="1:12" x14ac:dyDescent="0.3">
      <c r="A7672" t="s">
        <v>7742</v>
      </c>
      <c r="B7672">
        <v>27</v>
      </c>
      <c r="C7672">
        <v>11</v>
      </c>
      <c r="D7672">
        <v>2016</v>
      </c>
      <c r="E7672" t="s">
        <v>1508</v>
      </c>
      <c r="F7672" t="s">
        <v>12</v>
      </c>
      <c r="G7672" t="s">
        <v>115</v>
      </c>
      <c r="H7672" t="s">
        <v>60</v>
      </c>
      <c r="I7672" t="s">
        <v>90</v>
      </c>
      <c r="J7672" t="s">
        <v>4073</v>
      </c>
      <c r="K7672" t="s">
        <v>41</v>
      </c>
      <c r="L7672">
        <v>259.98</v>
      </c>
    </row>
    <row r="7673" spans="1:12" x14ac:dyDescent="0.3">
      <c r="A7673" t="s">
        <v>7742</v>
      </c>
      <c r="B7673">
        <v>27</v>
      </c>
      <c r="C7673">
        <v>11</v>
      </c>
      <c r="D7673">
        <v>2016</v>
      </c>
      <c r="E7673" t="s">
        <v>1508</v>
      </c>
      <c r="F7673" t="s">
        <v>12</v>
      </c>
      <c r="G7673" t="s">
        <v>115</v>
      </c>
      <c r="H7673" t="s">
        <v>60</v>
      </c>
      <c r="I7673" t="s">
        <v>90</v>
      </c>
      <c r="J7673" t="s">
        <v>5056</v>
      </c>
      <c r="K7673" t="s">
        <v>17</v>
      </c>
      <c r="L7673">
        <v>170.98</v>
      </c>
    </row>
    <row r="7674" spans="1:12" x14ac:dyDescent="0.3">
      <c r="A7674" t="s">
        <v>7742</v>
      </c>
      <c r="B7674">
        <v>27</v>
      </c>
      <c r="C7674">
        <v>11</v>
      </c>
      <c r="D7674">
        <v>2016</v>
      </c>
      <c r="E7674" t="s">
        <v>1508</v>
      </c>
      <c r="F7674" t="s">
        <v>12</v>
      </c>
      <c r="G7674" t="s">
        <v>115</v>
      </c>
      <c r="H7674" t="s">
        <v>60</v>
      </c>
      <c r="I7674" t="s">
        <v>90</v>
      </c>
      <c r="J7674" t="s">
        <v>7743</v>
      </c>
      <c r="K7674" t="s">
        <v>17</v>
      </c>
      <c r="L7674">
        <v>38.97</v>
      </c>
    </row>
    <row r="7675" spans="1:12" x14ac:dyDescent="0.3">
      <c r="A7675" t="s">
        <v>7742</v>
      </c>
      <c r="B7675">
        <v>27</v>
      </c>
      <c r="C7675">
        <v>11</v>
      </c>
      <c r="D7675">
        <v>2016</v>
      </c>
      <c r="E7675" t="s">
        <v>1508</v>
      </c>
      <c r="F7675" t="s">
        <v>12</v>
      </c>
      <c r="G7675" t="s">
        <v>115</v>
      </c>
      <c r="H7675" t="s">
        <v>60</v>
      </c>
      <c r="I7675" t="s">
        <v>90</v>
      </c>
      <c r="J7675" t="s">
        <v>3051</v>
      </c>
      <c r="K7675" t="s">
        <v>26</v>
      </c>
      <c r="L7675">
        <v>154.9</v>
      </c>
    </row>
    <row r="7676" spans="1:12" x14ac:dyDescent="0.3">
      <c r="A7676" t="s">
        <v>7742</v>
      </c>
      <c r="B7676">
        <v>27</v>
      </c>
      <c r="C7676">
        <v>11</v>
      </c>
      <c r="D7676">
        <v>2016</v>
      </c>
      <c r="E7676" t="s">
        <v>1508</v>
      </c>
      <c r="F7676" t="s">
        <v>12</v>
      </c>
      <c r="G7676" t="s">
        <v>115</v>
      </c>
      <c r="H7676" t="s">
        <v>60</v>
      </c>
      <c r="I7676" t="s">
        <v>90</v>
      </c>
      <c r="J7676" t="s">
        <v>2631</v>
      </c>
      <c r="K7676" t="s">
        <v>17</v>
      </c>
      <c r="L7676">
        <v>446.06799999999998</v>
      </c>
    </row>
    <row r="7677" spans="1:12" x14ac:dyDescent="0.3">
      <c r="A7677" t="s">
        <v>7744</v>
      </c>
      <c r="B7677">
        <v>6</v>
      </c>
      <c r="C7677">
        <v>5</v>
      </c>
      <c r="D7677">
        <v>2018</v>
      </c>
      <c r="E7677" t="s">
        <v>2822</v>
      </c>
      <c r="F7677" t="s">
        <v>12</v>
      </c>
      <c r="G7677" t="s">
        <v>6861</v>
      </c>
      <c r="H7677" t="s">
        <v>14</v>
      </c>
      <c r="I7677" t="s">
        <v>24</v>
      </c>
      <c r="J7677" t="s">
        <v>1339</v>
      </c>
      <c r="K7677" t="s">
        <v>26</v>
      </c>
      <c r="L7677">
        <v>152.94</v>
      </c>
    </row>
    <row r="7678" spans="1:12" x14ac:dyDescent="0.3">
      <c r="A7678" t="s">
        <v>7745</v>
      </c>
      <c r="B7678">
        <v>8</v>
      </c>
      <c r="C7678">
        <v>10</v>
      </c>
      <c r="D7678">
        <v>2015</v>
      </c>
      <c r="E7678" t="s">
        <v>2814</v>
      </c>
      <c r="F7678" t="s">
        <v>930</v>
      </c>
      <c r="G7678" t="s">
        <v>994</v>
      </c>
      <c r="H7678" t="s">
        <v>14</v>
      </c>
      <c r="I7678" t="s">
        <v>15</v>
      </c>
      <c r="J7678" t="s">
        <v>5450</v>
      </c>
      <c r="K7678" t="s">
        <v>41</v>
      </c>
      <c r="L7678">
        <v>23.472000000000001</v>
      </c>
    </row>
    <row r="7679" spans="1:12" x14ac:dyDescent="0.3">
      <c r="A7679" t="s">
        <v>7746</v>
      </c>
      <c r="B7679">
        <v>31</v>
      </c>
      <c r="C7679">
        <v>12</v>
      </c>
      <c r="D7679">
        <v>2015</v>
      </c>
      <c r="E7679" t="s">
        <v>7747</v>
      </c>
      <c r="F7679" t="s">
        <v>30</v>
      </c>
      <c r="G7679" t="s">
        <v>2882</v>
      </c>
      <c r="H7679" t="s">
        <v>60</v>
      </c>
      <c r="I7679" t="s">
        <v>90</v>
      </c>
      <c r="J7679" t="s">
        <v>5986</v>
      </c>
      <c r="K7679" t="s">
        <v>26</v>
      </c>
      <c r="L7679">
        <v>195.64</v>
      </c>
    </row>
    <row r="7680" spans="1:12" x14ac:dyDescent="0.3">
      <c r="A7680" t="s">
        <v>7746</v>
      </c>
      <c r="B7680">
        <v>31</v>
      </c>
      <c r="C7680">
        <v>12</v>
      </c>
      <c r="D7680">
        <v>2015</v>
      </c>
      <c r="E7680" t="s">
        <v>7747</v>
      </c>
      <c r="F7680" t="s">
        <v>30</v>
      </c>
      <c r="G7680" t="s">
        <v>2882</v>
      </c>
      <c r="H7680" t="s">
        <v>60</v>
      </c>
      <c r="I7680" t="s">
        <v>90</v>
      </c>
      <c r="J7680" t="s">
        <v>3085</v>
      </c>
      <c r="K7680" t="s">
        <v>26</v>
      </c>
      <c r="L7680">
        <v>14.94</v>
      </c>
    </row>
    <row r="7681" spans="1:12" x14ac:dyDescent="0.3">
      <c r="A7681" t="s">
        <v>7746</v>
      </c>
      <c r="B7681">
        <v>31</v>
      </c>
      <c r="C7681">
        <v>12</v>
      </c>
      <c r="D7681">
        <v>2015</v>
      </c>
      <c r="E7681" t="s">
        <v>7747</v>
      </c>
      <c r="F7681" t="s">
        <v>30</v>
      </c>
      <c r="G7681" t="s">
        <v>2882</v>
      </c>
      <c r="H7681" t="s">
        <v>60</v>
      </c>
      <c r="I7681" t="s">
        <v>90</v>
      </c>
      <c r="J7681" t="s">
        <v>2016</v>
      </c>
      <c r="K7681" t="s">
        <v>41</v>
      </c>
      <c r="L7681">
        <v>1687.8</v>
      </c>
    </row>
    <row r="7682" spans="1:12" x14ac:dyDescent="0.3">
      <c r="A7682" t="s">
        <v>7746</v>
      </c>
      <c r="B7682">
        <v>31</v>
      </c>
      <c r="C7682">
        <v>12</v>
      </c>
      <c r="D7682">
        <v>2015</v>
      </c>
      <c r="E7682" t="s">
        <v>7747</v>
      </c>
      <c r="F7682" t="s">
        <v>30</v>
      </c>
      <c r="G7682" t="s">
        <v>2882</v>
      </c>
      <c r="H7682" t="s">
        <v>60</v>
      </c>
      <c r="I7682" t="s">
        <v>90</v>
      </c>
      <c r="J7682" t="s">
        <v>3205</v>
      </c>
      <c r="K7682" t="s">
        <v>17</v>
      </c>
      <c r="L7682">
        <v>341.96</v>
      </c>
    </row>
    <row r="7683" spans="1:12" x14ac:dyDescent="0.3">
      <c r="A7683" t="s">
        <v>7746</v>
      </c>
      <c r="B7683">
        <v>31</v>
      </c>
      <c r="C7683">
        <v>12</v>
      </c>
      <c r="D7683">
        <v>2015</v>
      </c>
      <c r="E7683" t="s">
        <v>7747</v>
      </c>
      <c r="F7683" t="s">
        <v>30</v>
      </c>
      <c r="G7683" t="s">
        <v>2882</v>
      </c>
      <c r="H7683" t="s">
        <v>60</v>
      </c>
      <c r="I7683" t="s">
        <v>90</v>
      </c>
      <c r="J7683" t="s">
        <v>129</v>
      </c>
      <c r="K7683" t="s">
        <v>17</v>
      </c>
      <c r="L7683">
        <v>605.88</v>
      </c>
    </row>
    <row r="7684" spans="1:12" x14ac:dyDescent="0.3">
      <c r="A7684" t="s">
        <v>7748</v>
      </c>
      <c r="B7684">
        <v>28</v>
      </c>
      <c r="C7684">
        <v>4</v>
      </c>
      <c r="D7684">
        <v>2016</v>
      </c>
      <c r="E7684" t="s">
        <v>2953</v>
      </c>
      <c r="F7684" t="s">
        <v>119</v>
      </c>
      <c r="G7684" t="s">
        <v>1083</v>
      </c>
      <c r="H7684" t="s">
        <v>60</v>
      </c>
      <c r="I7684" t="s">
        <v>61</v>
      </c>
      <c r="J7684" t="s">
        <v>4773</v>
      </c>
      <c r="K7684" t="s">
        <v>26</v>
      </c>
      <c r="L7684">
        <v>186.732</v>
      </c>
    </row>
    <row r="7685" spans="1:12" x14ac:dyDescent="0.3">
      <c r="A7685" t="s">
        <v>7748</v>
      </c>
      <c r="B7685">
        <v>28</v>
      </c>
      <c r="C7685">
        <v>4</v>
      </c>
      <c r="D7685">
        <v>2016</v>
      </c>
      <c r="E7685" t="s">
        <v>2953</v>
      </c>
      <c r="F7685" t="s">
        <v>119</v>
      </c>
      <c r="G7685" t="s">
        <v>1083</v>
      </c>
      <c r="H7685" t="s">
        <v>60</v>
      </c>
      <c r="I7685" t="s">
        <v>61</v>
      </c>
      <c r="J7685" t="s">
        <v>1264</v>
      </c>
      <c r="K7685" t="s">
        <v>26</v>
      </c>
      <c r="L7685">
        <v>3812.97</v>
      </c>
    </row>
    <row r="7686" spans="1:12" x14ac:dyDescent="0.3">
      <c r="A7686" t="s">
        <v>7749</v>
      </c>
      <c r="B7686">
        <v>14</v>
      </c>
      <c r="C7686">
        <v>2</v>
      </c>
      <c r="D7686">
        <v>2016</v>
      </c>
      <c r="E7686" t="s">
        <v>4507</v>
      </c>
      <c r="F7686" t="s">
        <v>30</v>
      </c>
      <c r="G7686" t="s">
        <v>464</v>
      </c>
      <c r="H7686" t="s">
        <v>14</v>
      </c>
      <c r="I7686" t="s">
        <v>90</v>
      </c>
      <c r="J7686" t="s">
        <v>7422</v>
      </c>
      <c r="K7686" t="s">
        <v>26</v>
      </c>
      <c r="L7686">
        <v>26.423999999999999</v>
      </c>
    </row>
    <row r="7687" spans="1:12" x14ac:dyDescent="0.3">
      <c r="A7687" t="s">
        <v>7749</v>
      </c>
      <c r="B7687">
        <v>14</v>
      </c>
      <c r="C7687">
        <v>2</v>
      </c>
      <c r="D7687">
        <v>2016</v>
      </c>
      <c r="E7687" t="s">
        <v>4507</v>
      </c>
      <c r="F7687" t="s">
        <v>30</v>
      </c>
      <c r="G7687" t="s">
        <v>464</v>
      </c>
      <c r="H7687" t="s">
        <v>14</v>
      </c>
      <c r="I7687" t="s">
        <v>90</v>
      </c>
      <c r="J7687" t="s">
        <v>6223</v>
      </c>
      <c r="K7687" t="s">
        <v>41</v>
      </c>
      <c r="L7687">
        <v>625.99</v>
      </c>
    </row>
    <row r="7688" spans="1:12" x14ac:dyDescent="0.3">
      <c r="A7688" t="s">
        <v>7750</v>
      </c>
      <c r="B7688">
        <v>25</v>
      </c>
      <c r="C7688">
        <v>11</v>
      </c>
      <c r="D7688">
        <v>2017</v>
      </c>
      <c r="E7688" t="s">
        <v>2962</v>
      </c>
      <c r="F7688" t="s">
        <v>30</v>
      </c>
      <c r="G7688" t="s">
        <v>1109</v>
      </c>
      <c r="H7688" t="s">
        <v>23</v>
      </c>
      <c r="I7688" t="s">
        <v>61</v>
      </c>
      <c r="J7688" t="s">
        <v>1770</v>
      </c>
      <c r="K7688" t="s">
        <v>17</v>
      </c>
      <c r="L7688">
        <v>1568.61</v>
      </c>
    </row>
    <row r="7689" spans="1:12" x14ac:dyDescent="0.3">
      <c r="A7689" t="s">
        <v>7750</v>
      </c>
      <c r="B7689">
        <v>25</v>
      </c>
      <c r="C7689">
        <v>11</v>
      </c>
      <c r="D7689">
        <v>2017</v>
      </c>
      <c r="E7689" t="s">
        <v>2962</v>
      </c>
      <c r="F7689" t="s">
        <v>30</v>
      </c>
      <c r="G7689" t="s">
        <v>1109</v>
      </c>
      <c r="H7689" t="s">
        <v>23</v>
      </c>
      <c r="I7689" t="s">
        <v>61</v>
      </c>
      <c r="J7689" t="s">
        <v>477</v>
      </c>
      <c r="K7689" t="s">
        <v>26</v>
      </c>
      <c r="L7689">
        <v>17.3</v>
      </c>
    </row>
    <row r="7690" spans="1:12" x14ac:dyDescent="0.3">
      <c r="A7690" t="s">
        <v>7750</v>
      </c>
      <c r="B7690">
        <v>25</v>
      </c>
      <c r="C7690">
        <v>11</v>
      </c>
      <c r="D7690">
        <v>2017</v>
      </c>
      <c r="E7690" t="s">
        <v>2962</v>
      </c>
      <c r="F7690" t="s">
        <v>30</v>
      </c>
      <c r="G7690" t="s">
        <v>1109</v>
      </c>
      <c r="H7690" t="s">
        <v>23</v>
      </c>
      <c r="I7690" t="s">
        <v>61</v>
      </c>
      <c r="J7690" t="s">
        <v>7751</v>
      </c>
      <c r="K7690" t="s">
        <v>41</v>
      </c>
      <c r="L7690">
        <v>160</v>
      </c>
    </row>
    <row r="7691" spans="1:12" x14ac:dyDescent="0.3">
      <c r="A7691" t="s">
        <v>7752</v>
      </c>
      <c r="B7691">
        <v>15</v>
      </c>
      <c r="C7691">
        <v>7</v>
      </c>
      <c r="D7691">
        <v>2018</v>
      </c>
      <c r="E7691" t="s">
        <v>4215</v>
      </c>
      <c r="F7691" t="s">
        <v>119</v>
      </c>
      <c r="G7691" t="s">
        <v>4052</v>
      </c>
      <c r="H7691" t="s">
        <v>23</v>
      </c>
      <c r="I7691" t="s">
        <v>15</v>
      </c>
      <c r="J7691" t="s">
        <v>2406</v>
      </c>
      <c r="K7691" t="s">
        <v>26</v>
      </c>
      <c r="L7691">
        <v>179.94</v>
      </c>
    </row>
    <row r="7692" spans="1:12" x14ac:dyDescent="0.3">
      <c r="A7692" t="s">
        <v>7752</v>
      </c>
      <c r="B7692">
        <v>15</v>
      </c>
      <c r="C7692">
        <v>7</v>
      </c>
      <c r="D7692">
        <v>2018</v>
      </c>
      <c r="E7692" t="s">
        <v>4215</v>
      </c>
      <c r="F7692" t="s">
        <v>119</v>
      </c>
      <c r="G7692" t="s">
        <v>4052</v>
      </c>
      <c r="H7692" t="s">
        <v>23</v>
      </c>
      <c r="I7692" t="s">
        <v>15</v>
      </c>
      <c r="J7692" t="s">
        <v>875</v>
      </c>
      <c r="K7692" t="s">
        <v>17</v>
      </c>
      <c r="L7692">
        <v>872.94</v>
      </c>
    </row>
    <row r="7693" spans="1:12" x14ac:dyDescent="0.3">
      <c r="A7693" t="s">
        <v>7752</v>
      </c>
      <c r="B7693">
        <v>15</v>
      </c>
      <c r="C7693">
        <v>7</v>
      </c>
      <c r="D7693">
        <v>2018</v>
      </c>
      <c r="E7693" t="s">
        <v>4215</v>
      </c>
      <c r="F7693" t="s">
        <v>119</v>
      </c>
      <c r="G7693" t="s">
        <v>4052</v>
      </c>
      <c r="H7693" t="s">
        <v>23</v>
      </c>
      <c r="I7693" t="s">
        <v>15</v>
      </c>
      <c r="J7693" t="s">
        <v>282</v>
      </c>
      <c r="K7693" t="s">
        <v>26</v>
      </c>
      <c r="L7693">
        <v>12.96</v>
      </c>
    </row>
    <row r="7694" spans="1:12" x14ac:dyDescent="0.3">
      <c r="A7694" t="s">
        <v>7753</v>
      </c>
      <c r="B7694">
        <v>29</v>
      </c>
      <c r="C7694">
        <v>12</v>
      </c>
      <c r="D7694">
        <v>2015</v>
      </c>
      <c r="E7694" t="s">
        <v>4099</v>
      </c>
      <c r="F7694" t="s">
        <v>30</v>
      </c>
      <c r="G7694" t="s">
        <v>3071</v>
      </c>
      <c r="H7694" t="s">
        <v>14</v>
      </c>
      <c r="I7694" t="s">
        <v>24</v>
      </c>
      <c r="J7694" t="s">
        <v>1213</v>
      </c>
      <c r="K7694" t="s">
        <v>26</v>
      </c>
      <c r="L7694">
        <v>88.8</v>
      </c>
    </row>
    <row r="7695" spans="1:12" x14ac:dyDescent="0.3">
      <c r="A7695" t="s">
        <v>7753</v>
      </c>
      <c r="B7695">
        <v>29</v>
      </c>
      <c r="C7695">
        <v>12</v>
      </c>
      <c r="D7695">
        <v>2015</v>
      </c>
      <c r="E7695" t="s">
        <v>4099</v>
      </c>
      <c r="F7695" t="s">
        <v>30</v>
      </c>
      <c r="G7695" t="s">
        <v>3071</v>
      </c>
      <c r="H7695" t="s">
        <v>14</v>
      </c>
      <c r="I7695" t="s">
        <v>24</v>
      </c>
      <c r="J7695" t="s">
        <v>3978</v>
      </c>
      <c r="K7695" t="s">
        <v>41</v>
      </c>
      <c r="L7695">
        <v>319.96800000000002</v>
      </c>
    </row>
    <row r="7696" spans="1:12" x14ac:dyDescent="0.3">
      <c r="A7696" t="s">
        <v>7754</v>
      </c>
      <c r="B7696">
        <v>22</v>
      </c>
      <c r="C7696">
        <v>3</v>
      </c>
      <c r="D7696">
        <v>2017</v>
      </c>
      <c r="E7696" t="s">
        <v>1752</v>
      </c>
      <c r="F7696" t="s">
        <v>930</v>
      </c>
      <c r="G7696" t="s">
        <v>3247</v>
      </c>
      <c r="H7696" t="s">
        <v>14</v>
      </c>
      <c r="I7696" t="s">
        <v>24</v>
      </c>
      <c r="J7696" t="s">
        <v>3494</v>
      </c>
      <c r="K7696" t="s">
        <v>17</v>
      </c>
      <c r="L7696">
        <v>167.88800000000001</v>
      </c>
    </row>
    <row r="7697" spans="1:12" x14ac:dyDescent="0.3">
      <c r="A7697" t="s">
        <v>7755</v>
      </c>
      <c r="B7697">
        <v>2</v>
      </c>
      <c r="C7697">
        <v>7</v>
      </c>
      <c r="D7697">
        <v>2018</v>
      </c>
      <c r="E7697" t="s">
        <v>1004</v>
      </c>
      <c r="F7697" t="s">
        <v>119</v>
      </c>
      <c r="G7697" t="s">
        <v>3834</v>
      </c>
      <c r="H7697" t="s">
        <v>60</v>
      </c>
      <c r="I7697" t="s">
        <v>61</v>
      </c>
      <c r="J7697" t="s">
        <v>1256</v>
      </c>
      <c r="K7697" t="s">
        <v>26</v>
      </c>
      <c r="L7697">
        <v>163.96</v>
      </c>
    </row>
    <row r="7698" spans="1:12" x14ac:dyDescent="0.3">
      <c r="A7698" t="s">
        <v>7755</v>
      </c>
      <c r="B7698">
        <v>2</v>
      </c>
      <c r="C7698">
        <v>7</v>
      </c>
      <c r="D7698">
        <v>2018</v>
      </c>
      <c r="E7698" t="s">
        <v>1004</v>
      </c>
      <c r="F7698" t="s">
        <v>119</v>
      </c>
      <c r="G7698" t="s">
        <v>3834</v>
      </c>
      <c r="H7698" t="s">
        <v>60</v>
      </c>
      <c r="I7698" t="s">
        <v>61</v>
      </c>
      <c r="J7698" t="s">
        <v>4923</v>
      </c>
      <c r="K7698" t="s">
        <v>26</v>
      </c>
      <c r="L7698">
        <v>5.2320000000000002</v>
      </c>
    </row>
    <row r="7699" spans="1:12" x14ac:dyDescent="0.3">
      <c r="A7699" t="s">
        <v>7756</v>
      </c>
      <c r="B7699">
        <v>14</v>
      </c>
      <c r="C7699">
        <v>12</v>
      </c>
      <c r="D7699">
        <v>2018</v>
      </c>
      <c r="E7699" t="s">
        <v>2455</v>
      </c>
      <c r="F7699" t="s">
        <v>30</v>
      </c>
      <c r="G7699" t="s">
        <v>2597</v>
      </c>
      <c r="H7699" t="s">
        <v>60</v>
      </c>
      <c r="I7699" t="s">
        <v>90</v>
      </c>
      <c r="J7699" t="s">
        <v>996</v>
      </c>
      <c r="K7699" t="s">
        <v>41</v>
      </c>
      <c r="L7699">
        <v>1199.98</v>
      </c>
    </row>
    <row r="7700" spans="1:12" x14ac:dyDescent="0.3">
      <c r="A7700" t="s">
        <v>7756</v>
      </c>
      <c r="B7700">
        <v>14</v>
      </c>
      <c r="C7700">
        <v>12</v>
      </c>
      <c r="D7700">
        <v>2018</v>
      </c>
      <c r="E7700" t="s">
        <v>2455</v>
      </c>
      <c r="F7700" t="s">
        <v>30</v>
      </c>
      <c r="G7700" t="s">
        <v>2597</v>
      </c>
      <c r="H7700" t="s">
        <v>60</v>
      </c>
      <c r="I7700" t="s">
        <v>90</v>
      </c>
      <c r="J7700" t="s">
        <v>691</v>
      </c>
      <c r="K7700" t="s">
        <v>26</v>
      </c>
      <c r="L7700">
        <v>73.849999999999994</v>
      </c>
    </row>
    <row r="7701" spans="1:12" x14ac:dyDescent="0.3">
      <c r="A7701" t="s">
        <v>7756</v>
      </c>
      <c r="B7701">
        <v>14</v>
      </c>
      <c r="C7701">
        <v>12</v>
      </c>
      <c r="D7701">
        <v>2018</v>
      </c>
      <c r="E7701" t="s">
        <v>2455</v>
      </c>
      <c r="F7701" t="s">
        <v>30</v>
      </c>
      <c r="G7701" t="s">
        <v>2597</v>
      </c>
      <c r="H7701" t="s">
        <v>60</v>
      </c>
      <c r="I7701" t="s">
        <v>90</v>
      </c>
      <c r="J7701" t="s">
        <v>3875</v>
      </c>
      <c r="K7701" t="s">
        <v>26</v>
      </c>
      <c r="L7701">
        <v>25.71</v>
      </c>
    </row>
    <row r="7702" spans="1:12" x14ac:dyDescent="0.3">
      <c r="A7702" t="s">
        <v>7756</v>
      </c>
      <c r="B7702">
        <v>14</v>
      </c>
      <c r="C7702">
        <v>12</v>
      </c>
      <c r="D7702">
        <v>2018</v>
      </c>
      <c r="E7702" t="s">
        <v>2455</v>
      </c>
      <c r="F7702" t="s">
        <v>30</v>
      </c>
      <c r="G7702" t="s">
        <v>2597</v>
      </c>
      <c r="H7702" t="s">
        <v>60</v>
      </c>
      <c r="I7702" t="s">
        <v>90</v>
      </c>
      <c r="J7702" t="s">
        <v>5351</v>
      </c>
      <c r="K7702" t="s">
        <v>26</v>
      </c>
      <c r="L7702">
        <v>17.28</v>
      </c>
    </row>
    <row r="7703" spans="1:12" x14ac:dyDescent="0.3">
      <c r="A7703" t="s">
        <v>7756</v>
      </c>
      <c r="B7703">
        <v>14</v>
      </c>
      <c r="C7703">
        <v>12</v>
      </c>
      <c r="D7703">
        <v>2018</v>
      </c>
      <c r="E7703" t="s">
        <v>2455</v>
      </c>
      <c r="F7703" t="s">
        <v>30</v>
      </c>
      <c r="G7703" t="s">
        <v>2597</v>
      </c>
      <c r="H7703" t="s">
        <v>60</v>
      </c>
      <c r="I7703" t="s">
        <v>90</v>
      </c>
      <c r="J7703" t="s">
        <v>648</v>
      </c>
      <c r="K7703" t="s">
        <v>17</v>
      </c>
      <c r="L7703">
        <v>526.58199999999999</v>
      </c>
    </row>
    <row r="7704" spans="1:12" x14ac:dyDescent="0.3">
      <c r="A7704" t="s">
        <v>7757</v>
      </c>
      <c r="B7704">
        <v>26</v>
      </c>
      <c r="C7704">
        <v>8</v>
      </c>
      <c r="D7704">
        <v>2017</v>
      </c>
      <c r="E7704" t="s">
        <v>307</v>
      </c>
      <c r="F7704" t="s">
        <v>30</v>
      </c>
      <c r="G7704" t="s">
        <v>49</v>
      </c>
      <c r="H7704" t="s">
        <v>14</v>
      </c>
      <c r="I7704" t="s">
        <v>61</v>
      </c>
      <c r="J7704" t="s">
        <v>2430</v>
      </c>
      <c r="K7704" t="s">
        <v>26</v>
      </c>
      <c r="L7704">
        <v>11.56</v>
      </c>
    </row>
    <row r="7705" spans="1:12" x14ac:dyDescent="0.3">
      <c r="A7705" t="s">
        <v>7757</v>
      </c>
      <c r="B7705">
        <v>26</v>
      </c>
      <c r="C7705">
        <v>8</v>
      </c>
      <c r="D7705">
        <v>2017</v>
      </c>
      <c r="E7705" t="s">
        <v>307</v>
      </c>
      <c r="F7705" t="s">
        <v>30</v>
      </c>
      <c r="G7705" t="s">
        <v>49</v>
      </c>
      <c r="H7705" t="s">
        <v>14</v>
      </c>
      <c r="I7705" t="s">
        <v>61</v>
      </c>
      <c r="J7705" t="s">
        <v>1724</v>
      </c>
      <c r="K7705" t="s">
        <v>41</v>
      </c>
      <c r="L7705">
        <v>209.97</v>
      </c>
    </row>
    <row r="7706" spans="1:12" x14ac:dyDescent="0.3">
      <c r="A7706" t="s">
        <v>7757</v>
      </c>
      <c r="B7706">
        <v>26</v>
      </c>
      <c r="C7706">
        <v>8</v>
      </c>
      <c r="D7706">
        <v>2017</v>
      </c>
      <c r="E7706" t="s">
        <v>307</v>
      </c>
      <c r="F7706" t="s">
        <v>30</v>
      </c>
      <c r="G7706" t="s">
        <v>49</v>
      </c>
      <c r="H7706" t="s">
        <v>14</v>
      </c>
      <c r="I7706" t="s">
        <v>61</v>
      </c>
      <c r="J7706" t="s">
        <v>2437</v>
      </c>
      <c r="K7706" t="s">
        <v>17</v>
      </c>
      <c r="L7706">
        <v>447.84</v>
      </c>
    </row>
    <row r="7707" spans="1:12" x14ac:dyDescent="0.3">
      <c r="A7707" t="s">
        <v>7757</v>
      </c>
      <c r="B7707">
        <v>26</v>
      </c>
      <c r="C7707">
        <v>8</v>
      </c>
      <c r="D7707">
        <v>2017</v>
      </c>
      <c r="E7707" t="s">
        <v>307</v>
      </c>
      <c r="F7707" t="s">
        <v>30</v>
      </c>
      <c r="G7707" t="s">
        <v>49</v>
      </c>
      <c r="H7707" t="s">
        <v>14</v>
      </c>
      <c r="I7707" t="s">
        <v>61</v>
      </c>
      <c r="J7707" t="s">
        <v>945</v>
      </c>
      <c r="K7707" t="s">
        <v>41</v>
      </c>
      <c r="L7707">
        <v>479.97</v>
      </c>
    </row>
    <row r="7708" spans="1:12" x14ac:dyDescent="0.3">
      <c r="A7708" t="s">
        <v>7757</v>
      </c>
      <c r="B7708">
        <v>26</v>
      </c>
      <c r="C7708">
        <v>8</v>
      </c>
      <c r="D7708">
        <v>2017</v>
      </c>
      <c r="E7708" t="s">
        <v>307</v>
      </c>
      <c r="F7708" t="s">
        <v>30</v>
      </c>
      <c r="G7708" t="s">
        <v>49</v>
      </c>
      <c r="H7708" t="s">
        <v>14</v>
      </c>
      <c r="I7708" t="s">
        <v>61</v>
      </c>
      <c r="J7708" t="s">
        <v>1938</v>
      </c>
      <c r="K7708" t="s">
        <v>26</v>
      </c>
      <c r="L7708">
        <v>8.64</v>
      </c>
    </row>
    <row r="7709" spans="1:12" x14ac:dyDescent="0.3">
      <c r="A7709" t="s">
        <v>7758</v>
      </c>
      <c r="B7709">
        <v>15</v>
      </c>
      <c r="C7709">
        <v>10</v>
      </c>
      <c r="D7709">
        <v>2018</v>
      </c>
      <c r="E7709" t="s">
        <v>113</v>
      </c>
      <c r="F7709" t="s">
        <v>30</v>
      </c>
      <c r="G7709" t="s">
        <v>2909</v>
      </c>
      <c r="H7709" t="s">
        <v>23</v>
      </c>
      <c r="I7709" t="s">
        <v>24</v>
      </c>
      <c r="J7709" t="s">
        <v>5844</v>
      </c>
      <c r="K7709" t="s">
        <v>26</v>
      </c>
      <c r="L7709">
        <v>11.68</v>
      </c>
    </row>
    <row r="7710" spans="1:12" x14ac:dyDescent="0.3">
      <c r="A7710" t="s">
        <v>7759</v>
      </c>
      <c r="B7710">
        <v>25</v>
      </c>
      <c r="C7710">
        <v>10</v>
      </c>
      <c r="D7710">
        <v>2015</v>
      </c>
      <c r="E7710" t="s">
        <v>1217</v>
      </c>
      <c r="F7710" t="s">
        <v>30</v>
      </c>
      <c r="G7710" t="s">
        <v>4996</v>
      </c>
      <c r="H7710" t="s">
        <v>14</v>
      </c>
      <c r="I7710" t="s">
        <v>90</v>
      </c>
      <c r="J7710" t="s">
        <v>5539</v>
      </c>
      <c r="K7710" t="s">
        <v>41</v>
      </c>
      <c r="L7710">
        <v>40.776000000000003</v>
      </c>
    </row>
    <row r="7711" spans="1:12" x14ac:dyDescent="0.3">
      <c r="A7711" t="s">
        <v>7759</v>
      </c>
      <c r="B7711">
        <v>25</v>
      </c>
      <c r="C7711">
        <v>10</v>
      </c>
      <c r="D7711">
        <v>2015</v>
      </c>
      <c r="E7711" t="s">
        <v>1217</v>
      </c>
      <c r="F7711" t="s">
        <v>30</v>
      </c>
      <c r="G7711" t="s">
        <v>4996</v>
      </c>
      <c r="H7711" t="s">
        <v>14</v>
      </c>
      <c r="I7711" t="s">
        <v>90</v>
      </c>
      <c r="J7711" t="s">
        <v>963</v>
      </c>
      <c r="K7711" t="s">
        <v>26</v>
      </c>
      <c r="L7711">
        <v>13.698</v>
      </c>
    </row>
    <row r="7712" spans="1:12" x14ac:dyDescent="0.3">
      <c r="A7712" t="s">
        <v>7760</v>
      </c>
      <c r="B7712">
        <v>2</v>
      </c>
      <c r="C7712">
        <v>4</v>
      </c>
      <c r="D7712">
        <v>2016</v>
      </c>
      <c r="E7712" t="s">
        <v>4548</v>
      </c>
      <c r="F7712" t="s">
        <v>30</v>
      </c>
      <c r="G7712" t="s">
        <v>859</v>
      </c>
      <c r="H7712" t="s">
        <v>14</v>
      </c>
      <c r="I7712" t="s">
        <v>24</v>
      </c>
      <c r="J7712" t="s">
        <v>4968</v>
      </c>
      <c r="K7712" t="s">
        <v>41</v>
      </c>
      <c r="L7712">
        <v>87.8</v>
      </c>
    </row>
    <row r="7713" spans="1:12" x14ac:dyDescent="0.3">
      <c r="A7713" t="s">
        <v>7761</v>
      </c>
      <c r="B7713">
        <v>28</v>
      </c>
      <c r="C7713">
        <v>10</v>
      </c>
      <c r="D7713">
        <v>2018</v>
      </c>
      <c r="E7713" t="s">
        <v>3039</v>
      </c>
      <c r="F7713" t="s">
        <v>12</v>
      </c>
      <c r="G7713" t="s">
        <v>327</v>
      </c>
      <c r="H7713" t="s">
        <v>14</v>
      </c>
      <c r="I7713" t="s">
        <v>15</v>
      </c>
      <c r="J7713" t="s">
        <v>4481</v>
      </c>
      <c r="K7713" t="s">
        <v>17</v>
      </c>
      <c r="L7713">
        <v>77.951999999999998</v>
      </c>
    </row>
    <row r="7714" spans="1:12" x14ac:dyDescent="0.3">
      <c r="A7714" t="s">
        <v>7761</v>
      </c>
      <c r="B7714">
        <v>28</v>
      </c>
      <c r="C7714">
        <v>10</v>
      </c>
      <c r="D7714">
        <v>2018</v>
      </c>
      <c r="E7714" t="s">
        <v>3039</v>
      </c>
      <c r="F7714" t="s">
        <v>12</v>
      </c>
      <c r="G7714" t="s">
        <v>327</v>
      </c>
      <c r="H7714" t="s">
        <v>14</v>
      </c>
      <c r="I7714" t="s">
        <v>15</v>
      </c>
      <c r="J7714" t="s">
        <v>600</v>
      </c>
      <c r="K7714" t="s">
        <v>26</v>
      </c>
      <c r="L7714">
        <v>147.184</v>
      </c>
    </row>
    <row r="7715" spans="1:12" x14ac:dyDescent="0.3">
      <c r="A7715" t="s">
        <v>7761</v>
      </c>
      <c r="B7715">
        <v>28</v>
      </c>
      <c r="C7715">
        <v>10</v>
      </c>
      <c r="D7715">
        <v>2018</v>
      </c>
      <c r="E7715" t="s">
        <v>3039</v>
      </c>
      <c r="F7715" t="s">
        <v>12</v>
      </c>
      <c r="G7715" t="s">
        <v>327</v>
      </c>
      <c r="H7715" t="s">
        <v>14</v>
      </c>
      <c r="I7715" t="s">
        <v>15</v>
      </c>
      <c r="J7715" t="s">
        <v>7068</v>
      </c>
      <c r="K7715" t="s">
        <v>26</v>
      </c>
      <c r="L7715">
        <v>47.951999999999998</v>
      </c>
    </row>
    <row r="7716" spans="1:12" x14ac:dyDescent="0.3">
      <c r="A7716" t="s">
        <v>7762</v>
      </c>
      <c r="B7716">
        <v>5</v>
      </c>
      <c r="C7716">
        <v>12</v>
      </c>
      <c r="D7716">
        <v>2015</v>
      </c>
      <c r="E7716" t="s">
        <v>4937</v>
      </c>
      <c r="F7716" t="s">
        <v>119</v>
      </c>
      <c r="G7716" t="s">
        <v>620</v>
      </c>
      <c r="H7716" t="s">
        <v>14</v>
      </c>
      <c r="I7716" t="s">
        <v>24</v>
      </c>
      <c r="J7716" t="s">
        <v>1671</v>
      </c>
      <c r="K7716" t="s">
        <v>26</v>
      </c>
      <c r="L7716">
        <v>250.26</v>
      </c>
    </row>
    <row r="7717" spans="1:12" x14ac:dyDescent="0.3">
      <c r="A7717" t="s">
        <v>7763</v>
      </c>
      <c r="B7717">
        <v>3</v>
      </c>
      <c r="C7717">
        <v>11</v>
      </c>
      <c r="D7717">
        <v>2018</v>
      </c>
      <c r="E7717" t="s">
        <v>4580</v>
      </c>
      <c r="F7717" t="s">
        <v>30</v>
      </c>
      <c r="G7717" t="s">
        <v>1753</v>
      </c>
      <c r="H7717" t="s">
        <v>14</v>
      </c>
      <c r="I7717" t="s">
        <v>90</v>
      </c>
      <c r="J7717" t="s">
        <v>5539</v>
      </c>
      <c r="K7717" t="s">
        <v>41</v>
      </c>
      <c r="L7717">
        <v>40.776000000000003</v>
      </c>
    </row>
    <row r="7718" spans="1:12" x14ac:dyDescent="0.3">
      <c r="A7718" t="s">
        <v>7764</v>
      </c>
      <c r="B7718">
        <v>6</v>
      </c>
      <c r="C7718">
        <v>1</v>
      </c>
      <c r="D7718">
        <v>2016</v>
      </c>
      <c r="E7718" t="s">
        <v>6332</v>
      </c>
      <c r="F7718" t="s">
        <v>30</v>
      </c>
      <c r="G7718" t="s">
        <v>2591</v>
      </c>
      <c r="H7718" t="s">
        <v>23</v>
      </c>
      <c r="I7718" t="s">
        <v>24</v>
      </c>
      <c r="J7718" t="s">
        <v>2838</v>
      </c>
      <c r="K7718" t="s">
        <v>26</v>
      </c>
      <c r="L7718">
        <v>29.6</v>
      </c>
    </row>
    <row r="7719" spans="1:12" x14ac:dyDescent="0.3">
      <c r="A7719" t="s">
        <v>7764</v>
      </c>
      <c r="B7719">
        <v>6</v>
      </c>
      <c r="C7719">
        <v>1</v>
      </c>
      <c r="D7719">
        <v>2016</v>
      </c>
      <c r="E7719" t="s">
        <v>6332</v>
      </c>
      <c r="F7719" t="s">
        <v>30</v>
      </c>
      <c r="G7719" t="s">
        <v>2591</v>
      </c>
      <c r="H7719" t="s">
        <v>23</v>
      </c>
      <c r="I7719" t="s">
        <v>24</v>
      </c>
      <c r="J7719" t="s">
        <v>1439</v>
      </c>
      <c r="K7719" t="s">
        <v>26</v>
      </c>
      <c r="L7719">
        <v>1.9379999999999999</v>
      </c>
    </row>
    <row r="7720" spans="1:12" x14ac:dyDescent="0.3">
      <c r="A7720" t="s">
        <v>7765</v>
      </c>
      <c r="B7720">
        <v>9</v>
      </c>
      <c r="C7720">
        <v>9</v>
      </c>
      <c r="D7720">
        <v>2018</v>
      </c>
      <c r="E7720" t="s">
        <v>217</v>
      </c>
      <c r="F7720" t="s">
        <v>30</v>
      </c>
      <c r="G7720" t="s">
        <v>1290</v>
      </c>
      <c r="H7720" t="s">
        <v>23</v>
      </c>
      <c r="I7720" t="s">
        <v>24</v>
      </c>
      <c r="J7720" t="s">
        <v>3782</v>
      </c>
      <c r="K7720" t="s">
        <v>41</v>
      </c>
      <c r="L7720">
        <v>159.96</v>
      </c>
    </row>
    <row r="7721" spans="1:12" x14ac:dyDescent="0.3">
      <c r="A7721" t="s">
        <v>7766</v>
      </c>
      <c r="B7721">
        <v>5</v>
      </c>
      <c r="C7721">
        <v>1</v>
      </c>
      <c r="D7721">
        <v>2016</v>
      </c>
      <c r="E7721" t="s">
        <v>3296</v>
      </c>
      <c r="F7721" t="s">
        <v>30</v>
      </c>
      <c r="G7721" t="s">
        <v>2609</v>
      </c>
      <c r="H7721" t="s">
        <v>23</v>
      </c>
      <c r="I7721" t="s">
        <v>90</v>
      </c>
      <c r="J7721" t="s">
        <v>4906</v>
      </c>
      <c r="K7721" t="s">
        <v>26</v>
      </c>
      <c r="L7721">
        <v>59.52</v>
      </c>
    </row>
    <row r="7722" spans="1:12" x14ac:dyDescent="0.3">
      <c r="A7722" t="s">
        <v>7766</v>
      </c>
      <c r="B7722">
        <v>5</v>
      </c>
      <c r="C7722">
        <v>1</v>
      </c>
      <c r="D7722">
        <v>2016</v>
      </c>
      <c r="E7722" t="s">
        <v>3296</v>
      </c>
      <c r="F7722" t="s">
        <v>30</v>
      </c>
      <c r="G7722" t="s">
        <v>2609</v>
      </c>
      <c r="H7722" t="s">
        <v>23</v>
      </c>
      <c r="I7722" t="s">
        <v>90</v>
      </c>
      <c r="J7722" t="s">
        <v>2227</v>
      </c>
      <c r="K7722" t="s">
        <v>26</v>
      </c>
      <c r="L7722">
        <v>17.48</v>
      </c>
    </row>
    <row r="7723" spans="1:12" x14ac:dyDescent="0.3">
      <c r="A7723" t="s">
        <v>7766</v>
      </c>
      <c r="B7723">
        <v>5</v>
      </c>
      <c r="C7723">
        <v>1</v>
      </c>
      <c r="D7723">
        <v>2016</v>
      </c>
      <c r="E7723" t="s">
        <v>3296</v>
      </c>
      <c r="F7723" t="s">
        <v>30</v>
      </c>
      <c r="G7723" t="s">
        <v>2609</v>
      </c>
      <c r="H7723" t="s">
        <v>23</v>
      </c>
      <c r="I7723" t="s">
        <v>90</v>
      </c>
      <c r="J7723" t="s">
        <v>3908</v>
      </c>
      <c r="K7723" t="s">
        <v>26</v>
      </c>
      <c r="L7723">
        <v>13.167999999999999</v>
      </c>
    </row>
    <row r="7724" spans="1:12" x14ac:dyDescent="0.3">
      <c r="A7724" t="s">
        <v>7767</v>
      </c>
      <c r="B7724">
        <v>16</v>
      </c>
      <c r="C7724">
        <v>4</v>
      </c>
      <c r="D7724">
        <v>2018</v>
      </c>
      <c r="E7724" t="s">
        <v>48</v>
      </c>
      <c r="F7724" t="s">
        <v>30</v>
      </c>
      <c r="G7724" t="s">
        <v>1654</v>
      </c>
      <c r="H7724" t="s">
        <v>60</v>
      </c>
      <c r="I7724" t="s">
        <v>24</v>
      </c>
      <c r="J7724" t="s">
        <v>7768</v>
      </c>
      <c r="K7724" t="s">
        <v>26</v>
      </c>
      <c r="L7724">
        <v>40.74</v>
      </c>
    </row>
    <row r="7725" spans="1:12" x14ac:dyDescent="0.3">
      <c r="A7725" t="s">
        <v>7769</v>
      </c>
      <c r="B7725">
        <v>10</v>
      </c>
      <c r="C7725">
        <v>9</v>
      </c>
      <c r="D7725">
        <v>2016</v>
      </c>
      <c r="E7725" t="s">
        <v>1432</v>
      </c>
      <c r="F7725" t="s">
        <v>30</v>
      </c>
      <c r="G7725" t="s">
        <v>6153</v>
      </c>
      <c r="H7725" t="s">
        <v>23</v>
      </c>
      <c r="I7725" t="s">
        <v>61</v>
      </c>
      <c r="J7725" t="s">
        <v>3652</v>
      </c>
      <c r="K7725" t="s">
        <v>17</v>
      </c>
      <c r="L7725">
        <v>179.886</v>
      </c>
    </row>
    <row r="7726" spans="1:12" x14ac:dyDescent="0.3">
      <c r="A7726" t="s">
        <v>7770</v>
      </c>
      <c r="B7726">
        <v>25</v>
      </c>
      <c r="C7726">
        <v>9</v>
      </c>
      <c r="D7726">
        <v>2017</v>
      </c>
      <c r="E7726" t="s">
        <v>1992</v>
      </c>
      <c r="F7726" t="s">
        <v>30</v>
      </c>
      <c r="G7726" t="s">
        <v>5036</v>
      </c>
      <c r="H7726" t="s">
        <v>14</v>
      </c>
      <c r="I7726" t="s">
        <v>90</v>
      </c>
      <c r="J7726" t="s">
        <v>2493</v>
      </c>
      <c r="K7726" t="s">
        <v>26</v>
      </c>
      <c r="L7726">
        <v>286.25599999999997</v>
      </c>
    </row>
    <row r="7727" spans="1:12" x14ac:dyDescent="0.3">
      <c r="A7727" t="s">
        <v>7770</v>
      </c>
      <c r="B7727">
        <v>25</v>
      </c>
      <c r="C7727">
        <v>9</v>
      </c>
      <c r="D7727">
        <v>2017</v>
      </c>
      <c r="E7727" t="s">
        <v>1992</v>
      </c>
      <c r="F7727" t="s">
        <v>30</v>
      </c>
      <c r="G7727" t="s">
        <v>5036</v>
      </c>
      <c r="H7727" t="s">
        <v>14</v>
      </c>
      <c r="I7727" t="s">
        <v>90</v>
      </c>
      <c r="J7727" t="s">
        <v>1306</v>
      </c>
      <c r="K7727" t="s">
        <v>26</v>
      </c>
      <c r="L7727">
        <v>24.224</v>
      </c>
    </row>
    <row r="7728" spans="1:12" x14ac:dyDescent="0.3">
      <c r="A7728" t="s">
        <v>7770</v>
      </c>
      <c r="B7728">
        <v>25</v>
      </c>
      <c r="C7728">
        <v>9</v>
      </c>
      <c r="D7728">
        <v>2017</v>
      </c>
      <c r="E7728" t="s">
        <v>1992</v>
      </c>
      <c r="F7728" t="s">
        <v>30</v>
      </c>
      <c r="G7728" t="s">
        <v>5036</v>
      </c>
      <c r="H7728" t="s">
        <v>14</v>
      </c>
      <c r="I7728" t="s">
        <v>90</v>
      </c>
      <c r="J7728" t="s">
        <v>2788</v>
      </c>
      <c r="K7728" t="s">
        <v>26</v>
      </c>
      <c r="L7728">
        <v>331.536</v>
      </c>
    </row>
    <row r="7729" spans="1:12" x14ac:dyDescent="0.3">
      <c r="A7729" t="s">
        <v>7771</v>
      </c>
      <c r="B7729">
        <v>16</v>
      </c>
      <c r="C7729">
        <v>3</v>
      </c>
      <c r="D7729">
        <v>2016</v>
      </c>
      <c r="E7729" t="s">
        <v>1890</v>
      </c>
      <c r="F7729" t="s">
        <v>12</v>
      </c>
      <c r="G7729" t="s">
        <v>515</v>
      </c>
      <c r="H7729" t="s">
        <v>60</v>
      </c>
      <c r="I7729" t="s">
        <v>90</v>
      </c>
      <c r="J7729" t="s">
        <v>5844</v>
      </c>
      <c r="K7729" t="s">
        <v>26</v>
      </c>
      <c r="L7729">
        <v>17.52</v>
      </c>
    </row>
    <row r="7730" spans="1:12" x14ac:dyDescent="0.3">
      <c r="A7730" t="s">
        <v>7772</v>
      </c>
      <c r="B7730">
        <v>26</v>
      </c>
      <c r="C7730">
        <v>11</v>
      </c>
      <c r="D7730">
        <v>2017</v>
      </c>
      <c r="E7730" t="s">
        <v>531</v>
      </c>
      <c r="F7730" t="s">
        <v>30</v>
      </c>
      <c r="G7730" t="s">
        <v>4533</v>
      </c>
      <c r="H7730" t="s">
        <v>14</v>
      </c>
      <c r="I7730" t="s">
        <v>61</v>
      </c>
      <c r="J7730" t="s">
        <v>2361</v>
      </c>
      <c r="K7730" t="s">
        <v>26</v>
      </c>
      <c r="L7730">
        <v>17.856000000000002</v>
      </c>
    </row>
    <row r="7731" spans="1:12" x14ac:dyDescent="0.3">
      <c r="A7731" t="s">
        <v>7773</v>
      </c>
      <c r="B7731">
        <v>26</v>
      </c>
      <c r="C7731">
        <v>9</v>
      </c>
      <c r="D7731">
        <v>2017</v>
      </c>
      <c r="E7731" t="s">
        <v>950</v>
      </c>
      <c r="F7731" t="s">
        <v>30</v>
      </c>
      <c r="G7731" t="s">
        <v>1159</v>
      </c>
      <c r="H7731" t="s">
        <v>60</v>
      </c>
      <c r="I7731" t="s">
        <v>15</v>
      </c>
      <c r="J7731" t="s">
        <v>4157</v>
      </c>
      <c r="K7731" t="s">
        <v>41</v>
      </c>
      <c r="L7731">
        <v>431.976</v>
      </c>
    </row>
    <row r="7732" spans="1:12" x14ac:dyDescent="0.3">
      <c r="A7732" t="s">
        <v>7774</v>
      </c>
      <c r="B7732">
        <v>13</v>
      </c>
      <c r="C7732">
        <v>6</v>
      </c>
      <c r="D7732">
        <v>2018</v>
      </c>
      <c r="E7732" t="s">
        <v>889</v>
      </c>
      <c r="F7732" t="s">
        <v>30</v>
      </c>
      <c r="G7732" t="s">
        <v>437</v>
      </c>
      <c r="H7732" t="s">
        <v>60</v>
      </c>
      <c r="I7732" t="s">
        <v>24</v>
      </c>
      <c r="J7732" t="s">
        <v>3705</v>
      </c>
      <c r="K7732" t="s">
        <v>17</v>
      </c>
      <c r="L7732">
        <v>291.13600000000002</v>
      </c>
    </row>
    <row r="7733" spans="1:12" x14ac:dyDescent="0.3">
      <c r="A7733" t="s">
        <v>7775</v>
      </c>
      <c r="B7733">
        <v>18</v>
      </c>
      <c r="C7733">
        <v>9</v>
      </c>
      <c r="D7733">
        <v>2018</v>
      </c>
      <c r="E7733" t="s">
        <v>1848</v>
      </c>
      <c r="F7733" t="s">
        <v>119</v>
      </c>
      <c r="G7733" t="s">
        <v>334</v>
      </c>
      <c r="H7733" t="s">
        <v>60</v>
      </c>
      <c r="I7733" t="s">
        <v>61</v>
      </c>
      <c r="J7733" t="s">
        <v>252</v>
      </c>
      <c r="K7733" t="s">
        <v>26</v>
      </c>
      <c r="L7733">
        <v>114.848</v>
      </c>
    </row>
    <row r="7734" spans="1:12" x14ac:dyDescent="0.3">
      <c r="A7734" t="s">
        <v>7776</v>
      </c>
      <c r="B7734">
        <v>2</v>
      </c>
      <c r="C7734">
        <v>6</v>
      </c>
      <c r="D7734">
        <v>2018</v>
      </c>
      <c r="E7734" t="s">
        <v>694</v>
      </c>
      <c r="F7734" t="s">
        <v>30</v>
      </c>
      <c r="G7734" t="s">
        <v>3045</v>
      </c>
      <c r="H7734" t="s">
        <v>14</v>
      </c>
      <c r="I7734" t="s">
        <v>61</v>
      </c>
      <c r="J7734" t="s">
        <v>1650</v>
      </c>
      <c r="K7734" t="s">
        <v>26</v>
      </c>
      <c r="L7734">
        <v>10.688000000000001</v>
      </c>
    </row>
    <row r="7735" spans="1:12" x14ac:dyDescent="0.3">
      <c r="A7735" t="s">
        <v>7777</v>
      </c>
      <c r="B7735">
        <v>15</v>
      </c>
      <c r="C7735">
        <v>5</v>
      </c>
      <c r="D7735">
        <v>2017</v>
      </c>
      <c r="E7735" t="s">
        <v>1802</v>
      </c>
      <c r="F7735" t="s">
        <v>12</v>
      </c>
      <c r="G7735" t="s">
        <v>2781</v>
      </c>
      <c r="H7735" t="s">
        <v>14</v>
      </c>
      <c r="I7735" t="s">
        <v>90</v>
      </c>
      <c r="J7735" t="s">
        <v>4410</v>
      </c>
      <c r="K7735" t="s">
        <v>26</v>
      </c>
      <c r="L7735">
        <v>15.231999999999999</v>
      </c>
    </row>
    <row r="7736" spans="1:12" x14ac:dyDescent="0.3">
      <c r="A7736" t="s">
        <v>7778</v>
      </c>
      <c r="B7736">
        <v>15</v>
      </c>
      <c r="C7736">
        <v>9</v>
      </c>
      <c r="D7736">
        <v>2018</v>
      </c>
      <c r="E7736" t="s">
        <v>1721</v>
      </c>
      <c r="F7736" t="s">
        <v>30</v>
      </c>
      <c r="G7736" t="s">
        <v>2695</v>
      </c>
      <c r="H7736" t="s">
        <v>14</v>
      </c>
      <c r="I7736" t="s">
        <v>24</v>
      </c>
      <c r="J7736" t="s">
        <v>482</v>
      </c>
      <c r="K7736" t="s">
        <v>26</v>
      </c>
      <c r="L7736">
        <v>12.42</v>
      </c>
    </row>
    <row r="7737" spans="1:12" x14ac:dyDescent="0.3">
      <c r="A7737" t="s">
        <v>7779</v>
      </c>
      <c r="B7737">
        <v>22</v>
      </c>
      <c r="C7737">
        <v>8</v>
      </c>
      <c r="D7737">
        <v>2017</v>
      </c>
      <c r="E7737" t="s">
        <v>2244</v>
      </c>
      <c r="F7737" t="s">
        <v>30</v>
      </c>
      <c r="G7737" t="s">
        <v>2353</v>
      </c>
      <c r="H7737" t="s">
        <v>23</v>
      </c>
      <c r="I7737" t="s">
        <v>24</v>
      </c>
      <c r="J7737" t="s">
        <v>1962</v>
      </c>
      <c r="K7737" t="s">
        <v>26</v>
      </c>
      <c r="L7737">
        <v>19.440000000000001</v>
      </c>
    </row>
    <row r="7738" spans="1:12" x14ac:dyDescent="0.3">
      <c r="A7738" t="s">
        <v>7780</v>
      </c>
      <c r="B7738">
        <v>30</v>
      </c>
      <c r="C7738">
        <v>5</v>
      </c>
      <c r="D7738">
        <v>2015</v>
      </c>
      <c r="E7738" t="s">
        <v>665</v>
      </c>
      <c r="F7738" t="s">
        <v>30</v>
      </c>
      <c r="G7738" t="s">
        <v>3244</v>
      </c>
      <c r="H7738" t="s">
        <v>14</v>
      </c>
      <c r="I7738" t="s">
        <v>90</v>
      </c>
      <c r="J7738" t="s">
        <v>2088</v>
      </c>
      <c r="K7738" t="s">
        <v>26</v>
      </c>
      <c r="L7738">
        <v>70.367999999999995</v>
      </c>
    </row>
    <row r="7739" spans="1:12" x14ac:dyDescent="0.3">
      <c r="A7739" t="s">
        <v>7781</v>
      </c>
      <c r="B7739">
        <v>18</v>
      </c>
      <c r="C7739">
        <v>12</v>
      </c>
      <c r="D7739">
        <v>2018</v>
      </c>
      <c r="E7739" t="s">
        <v>2302</v>
      </c>
      <c r="F7739" t="s">
        <v>119</v>
      </c>
      <c r="G7739" t="s">
        <v>5787</v>
      </c>
      <c r="H7739" t="s">
        <v>14</v>
      </c>
      <c r="I7739" t="s">
        <v>15</v>
      </c>
      <c r="J7739" t="s">
        <v>3133</v>
      </c>
      <c r="K7739" t="s">
        <v>26</v>
      </c>
      <c r="L7739">
        <v>12.672000000000001</v>
      </c>
    </row>
    <row r="7740" spans="1:12" x14ac:dyDescent="0.3">
      <c r="A7740" t="s">
        <v>7782</v>
      </c>
      <c r="B7740">
        <v>30</v>
      </c>
      <c r="C7740">
        <v>7</v>
      </c>
      <c r="D7740">
        <v>2018</v>
      </c>
      <c r="E7740" t="s">
        <v>3671</v>
      </c>
      <c r="F7740" t="s">
        <v>30</v>
      </c>
      <c r="G7740" t="s">
        <v>1722</v>
      </c>
      <c r="H7740" t="s">
        <v>14</v>
      </c>
      <c r="I7740" t="s">
        <v>90</v>
      </c>
      <c r="J7740" t="s">
        <v>2452</v>
      </c>
      <c r="K7740" t="s">
        <v>41</v>
      </c>
      <c r="L7740">
        <v>89.95</v>
      </c>
    </row>
    <row r="7741" spans="1:12" x14ac:dyDescent="0.3">
      <c r="A7741" t="s">
        <v>7783</v>
      </c>
      <c r="B7741">
        <v>21</v>
      </c>
      <c r="C7741">
        <v>11</v>
      </c>
      <c r="D7741">
        <v>2015</v>
      </c>
      <c r="E7741" t="s">
        <v>235</v>
      </c>
      <c r="F7741" t="s">
        <v>30</v>
      </c>
      <c r="G7741" t="s">
        <v>4491</v>
      </c>
      <c r="H7741" t="s">
        <v>60</v>
      </c>
      <c r="I7741" t="s">
        <v>24</v>
      </c>
      <c r="J7741" t="s">
        <v>3436</v>
      </c>
      <c r="K7741" t="s">
        <v>26</v>
      </c>
      <c r="L7741">
        <v>6.58</v>
      </c>
    </row>
    <row r="7742" spans="1:12" x14ac:dyDescent="0.3">
      <c r="A7742" t="s">
        <v>7783</v>
      </c>
      <c r="B7742">
        <v>21</v>
      </c>
      <c r="C7742">
        <v>11</v>
      </c>
      <c r="D7742">
        <v>2015</v>
      </c>
      <c r="E7742" t="s">
        <v>235</v>
      </c>
      <c r="F7742" t="s">
        <v>30</v>
      </c>
      <c r="G7742" t="s">
        <v>4491</v>
      </c>
      <c r="H7742" t="s">
        <v>60</v>
      </c>
      <c r="I7742" t="s">
        <v>24</v>
      </c>
      <c r="J7742" t="s">
        <v>5041</v>
      </c>
      <c r="K7742" t="s">
        <v>41</v>
      </c>
      <c r="L7742">
        <v>94.99</v>
      </c>
    </row>
    <row r="7743" spans="1:12" x14ac:dyDescent="0.3">
      <c r="A7743" t="s">
        <v>7784</v>
      </c>
      <c r="B7743">
        <v>24</v>
      </c>
      <c r="C7743">
        <v>9</v>
      </c>
      <c r="D7743">
        <v>2016</v>
      </c>
      <c r="E7743" t="s">
        <v>748</v>
      </c>
      <c r="F7743" t="s">
        <v>12</v>
      </c>
      <c r="G7743" t="s">
        <v>4237</v>
      </c>
      <c r="H7743" t="s">
        <v>14</v>
      </c>
      <c r="I7743" t="s">
        <v>24</v>
      </c>
      <c r="J7743" t="s">
        <v>4968</v>
      </c>
      <c r="K7743" t="s">
        <v>41</v>
      </c>
      <c r="L7743">
        <v>35.119999999999997</v>
      </c>
    </row>
    <row r="7744" spans="1:12" x14ac:dyDescent="0.3">
      <c r="A7744" t="s">
        <v>7785</v>
      </c>
      <c r="B7744">
        <v>20</v>
      </c>
      <c r="C7744">
        <v>8</v>
      </c>
      <c r="D7744">
        <v>2018</v>
      </c>
      <c r="E7744" t="s">
        <v>954</v>
      </c>
      <c r="F7744" t="s">
        <v>30</v>
      </c>
      <c r="G7744" t="s">
        <v>2606</v>
      </c>
      <c r="H7744" t="s">
        <v>14</v>
      </c>
      <c r="I7744" t="s">
        <v>24</v>
      </c>
      <c r="J7744" t="s">
        <v>2928</v>
      </c>
      <c r="K7744" t="s">
        <v>26</v>
      </c>
      <c r="L7744">
        <v>25.92</v>
      </c>
    </row>
    <row r="7745" spans="1:12" x14ac:dyDescent="0.3">
      <c r="A7745" t="s">
        <v>7786</v>
      </c>
      <c r="B7745">
        <v>17</v>
      </c>
      <c r="C7745">
        <v>6</v>
      </c>
      <c r="D7745">
        <v>2017</v>
      </c>
      <c r="E7745" t="s">
        <v>3123</v>
      </c>
      <c r="F7745" t="s">
        <v>30</v>
      </c>
      <c r="G7745" t="s">
        <v>1777</v>
      </c>
      <c r="H7745" t="s">
        <v>23</v>
      </c>
      <c r="I7745" t="s">
        <v>90</v>
      </c>
      <c r="J7745" t="s">
        <v>4455</v>
      </c>
      <c r="K7745" t="s">
        <v>26</v>
      </c>
      <c r="L7745">
        <v>7.96</v>
      </c>
    </row>
    <row r="7746" spans="1:12" x14ac:dyDescent="0.3">
      <c r="A7746" t="s">
        <v>7786</v>
      </c>
      <c r="B7746">
        <v>17</v>
      </c>
      <c r="C7746">
        <v>6</v>
      </c>
      <c r="D7746">
        <v>2017</v>
      </c>
      <c r="E7746" t="s">
        <v>3123</v>
      </c>
      <c r="F7746" t="s">
        <v>30</v>
      </c>
      <c r="G7746" t="s">
        <v>1777</v>
      </c>
      <c r="H7746" t="s">
        <v>23</v>
      </c>
      <c r="I7746" t="s">
        <v>90</v>
      </c>
      <c r="J7746" t="s">
        <v>2555</v>
      </c>
      <c r="K7746" t="s">
        <v>41</v>
      </c>
      <c r="L7746">
        <v>566.97</v>
      </c>
    </row>
    <row r="7747" spans="1:12" x14ac:dyDescent="0.3">
      <c r="A7747" t="s">
        <v>7786</v>
      </c>
      <c r="B7747">
        <v>17</v>
      </c>
      <c r="C7747">
        <v>6</v>
      </c>
      <c r="D7747">
        <v>2017</v>
      </c>
      <c r="E7747" t="s">
        <v>3123</v>
      </c>
      <c r="F7747" t="s">
        <v>30</v>
      </c>
      <c r="G7747" t="s">
        <v>1777</v>
      </c>
      <c r="H7747" t="s">
        <v>23</v>
      </c>
      <c r="I7747" t="s">
        <v>90</v>
      </c>
      <c r="J7747" t="s">
        <v>2810</v>
      </c>
      <c r="K7747" t="s">
        <v>26</v>
      </c>
      <c r="L7747">
        <v>9.84</v>
      </c>
    </row>
    <row r="7748" spans="1:12" x14ac:dyDescent="0.3">
      <c r="A7748" t="s">
        <v>7787</v>
      </c>
      <c r="B7748">
        <v>19</v>
      </c>
      <c r="C7748">
        <v>12</v>
      </c>
      <c r="D7748">
        <v>2016</v>
      </c>
      <c r="E7748" t="s">
        <v>1350</v>
      </c>
      <c r="F7748" t="s">
        <v>30</v>
      </c>
      <c r="G7748" t="s">
        <v>5649</v>
      </c>
      <c r="H7748" t="s">
        <v>60</v>
      </c>
      <c r="I7748" t="s">
        <v>61</v>
      </c>
      <c r="J7748" t="s">
        <v>2338</v>
      </c>
      <c r="K7748" t="s">
        <v>41</v>
      </c>
      <c r="L7748">
        <v>25.488</v>
      </c>
    </row>
    <row r="7749" spans="1:12" x14ac:dyDescent="0.3">
      <c r="A7749" t="s">
        <v>7788</v>
      </c>
      <c r="B7749">
        <v>31</v>
      </c>
      <c r="C7749">
        <v>5</v>
      </c>
      <c r="D7749">
        <v>2016</v>
      </c>
      <c r="E7749" t="s">
        <v>442</v>
      </c>
      <c r="F7749" t="s">
        <v>12</v>
      </c>
      <c r="G7749" t="s">
        <v>1223</v>
      </c>
      <c r="H7749" t="s">
        <v>60</v>
      </c>
      <c r="I7749" t="s">
        <v>90</v>
      </c>
      <c r="J7749" t="s">
        <v>717</v>
      </c>
      <c r="K7749" t="s">
        <v>26</v>
      </c>
      <c r="L7749">
        <v>7.56</v>
      </c>
    </row>
    <row r="7750" spans="1:12" x14ac:dyDescent="0.3">
      <c r="A7750" t="s">
        <v>7789</v>
      </c>
      <c r="B7750">
        <v>18</v>
      </c>
      <c r="C7750">
        <v>6</v>
      </c>
      <c r="D7750">
        <v>2016</v>
      </c>
      <c r="E7750" t="s">
        <v>7790</v>
      </c>
      <c r="F7750" t="s">
        <v>30</v>
      </c>
      <c r="G7750" t="s">
        <v>1037</v>
      </c>
      <c r="H7750" t="s">
        <v>14</v>
      </c>
      <c r="I7750" t="s">
        <v>15</v>
      </c>
      <c r="J7750" t="s">
        <v>4870</v>
      </c>
      <c r="K7750" t="s">
        <v>17</v>
      </c>
      <c r="L7750">
        <v>60.84</v>
      </c>
    </row>
    <row r="7751" spans="1:12" x14ac:dyDescent="0.3">
      <c r="A7751" t="s">
        <v>7789</v>
      </c>
      <c r="B7751">
        <v>18</v>
      </c>
      <c r="C7751">
        <v>6</v>
      </c>
      <c r="D7751">
        <v>2016</v>
      </c>
      <c r="E7751" t="s">
        <v>7790</v>
      </c>
      <c r="F7751" t="s">
        <v>30</v>
      </c>
      <c r="G7751" t="s">
        <v>1037</v>
      </c>
      <c r="H7751" t="s">
        <v>14</v>
      </c>
      <c r="I7751" t="s">
        <v>15</v>
      </c>
      <c r="J7751" t="s">
        <v>2649</v>
      </c>
      <c r="K7751" t="s">
        <v>26</v>
      </c>
      <c r="L7751">
        <v>450.04</v>
      </c>
    </row>
    <row r="7752" spans="1:12" x14ac:dyDescent="0.3">
      <c r="A7752" t="s">
        <v>7789</v>
      </c>
      <c r="B7752">
        <v>18</v>
      </c>
      <c r="C7752">
        <v>6</v>
      </c>
      <c r="D7752">
        <v>2016</v>
      </c>
      <c r="E7752" t="s">
        <v>7790</v>
      </c>
      <c r="F7752" t="s">
        <v>30</v>
      </c>
      <c r="G7752" t="s">
        <v>1037</v>
      </c>
      <c r="H7752" t="s">
        <v>14</v>
      </c>
      <c r="I7752" t="s">
        <v>15</v>
      </c>
      <c r="J7752" t="s">
        <v>477</v>
      </c>
      <c r="K7752" t="s">
        <v>26</v>
      </c>
      <c r="L7752">
        <v>34.6</v>
      </c>
    </row>
    <row r="7753" spans="1:12" x14ac:dyDescent="0.3">
      <c r="A7753" t="s">
        <v>7789</v>
      </c>
      <c r="B7753">
        <v>18</v>
      </c>
      <c r="C7753">
        <v>6</v>
      </c>
      <c r="D7753">
        <v>2016</v>
      </c>
      <c r="E7753" t="s">
        <v>7790</v>
      </c>
      <c r="F7753" t="s">
        <v>30</v>
      </c>
      <c r="G7753" t="s">
        <v>1037</v>
      </c>
      <c r="H7753" t="s">
        <v>14</v>
      </c>
      <c r="I7753" t="s">
        <v>15</v>
      </c>
      <c r="J7753" t="s">
        <v>1406</v>
      </c>
      <c r="K7753" t="s">
        <v>41</v>
      </c>
      <c r="L7753">
        <v>467.97</v>
      </c>
    </row>
    <row r="7754" spans="1:12" x14ac:dyDescent="0.3">
      <c r="A7754" t="s">
        <v>7789</v>
      </c>
      <c r="B7754">
        <v>18</v>
      </c>
      <c r="C7754">
        <v>6</v>
      </c>
      <c r="D7754">
        <v>2016</v>
      </c>
      <c r="E7754" t="s">
        <v>7790</v>
      </c>
      <c r="F7754" t="s">
        <v>30</v>
      </c>
      <c r="G7754" t="s">
        <v>1037</v>
      </c>
      <c r="H7754" t="s">
        <v>14</v>
      </c>
      <c r="I7754" t="s">
        <v>15</v>
      </c>
      <c r="J7754" t="s">
        <v>2137</v>
      </c>
      <c r="K7754" t="s">
        <v>26</v>
      </c>
      <c r="L7754">
        <v>33.020000000000003</v>
      </c>
    </row>
    <row r="7755" spans="1:12" x14ac:dyDescent="0.3">
      <c r="A7755" t="s">
        <v>7791</v>
      </c>
      <c r="B7755">
        <v>30</v>
      </c>
      <c r="C7755">
        <v>11</v>
      </c>
      <c r="D7755">
        <v>2016</v>
      </c>
      <c r="E7755" t="s">
        <v>980</v>
      </c>
      <c r="F7755" t="s">
        <v>119</v>
      </c>
      <c r="G7755" t="s">
        <v>2841</v>
      </c>
      <c r="H7755" t="s">
        <v>23</v>
      </c>
      <c r="I7755" t="s">
        <v>15</v>
      </c>
      <c r="J7755" t="s">
        <v>4649</v>
      </c>
      <c r="K7755" t="s">
        <v>17</v>
      </c>
      <c r="L7755">
        <v>17.088000000000001</v>
      </c>
    </row>
    <row r="7756" spans="1:12" x14ac:dyDescent="0.3">
      <c r="A7756" t="s">
        <v>7792</v>
      </c>
      <c r="B7756">
        <v>21</v>
      </c>
      <c r="C7756">
        <v>12</v>
      </c>
      <c r="D7756">
        <v>2016</v>
      </c>
      <c r="E7756" t="s">
        <v>1350</v>
      </c>
      <c r="F7756" t="s">
        <v>12</v>
      </c>
      <c r="G7756" t="s">
        <v>2117</v>
      </c>
      <c r="H7756" t="s">
        <v>23</v>
      </c>
      <c r="I7756" t="s">
        <v>90</v>
      </c>
      <c r="J7756" t="s">
        <v>2556</v>
      </c>
      <c r="K7756" t="s">
        <v>26</v>
      </c>
      <c r="L7756">
        <v>3.008</v>
      </c>
    </row>
    <row r="7757" spans="1:12" x14ac:dyDescent="0.3">
      <c r="A7757" t="s">
        <v>7793</v>
      </c>
      <c r="B7757">
        <v>17</v>
      </c>
      <c r="C7757">
        <v>11</v>
      </c>
      <c r="D7757">
        <v>2018</v>
      </c>
      <c r="E7757" t="s">
        <v>2330</v>
      </c>
      <c r="F7757" t="s">
        <v>30</v>
      </c>
      <c r="G7757" t="s">
        <v>1494</v>
      </c>
      <c r="H7757" t="s">
        <v>14</v>
      </c>
      <c r="I7757" t="s">
        <v>15</v>
      </c>
      <c r="J7757" t="s">
        <v>7794</v>
      </c>
      <c r="K7757" t="s">
        <v>26</v>
      </c>
      <c r="L7757">
        <v>268.24</v>
      </c>
    </row>
    <row r="7758" spans="1:12" x14ac:dyDescent="0.3">
      <c r="A7758" t="s">
        <v>7793</v>
      </c>
      <c r="B7758">
        <v>17</v>
      </c>
      <c r="C7758">
        <v>11</v>
      </c>
      <c r="D7758">
        <v>2018</v>
      </c>
      <c r="E7758" t="s">
        <v>2330</v>
      </c>
      <c r="F7758" t="s">
        <v>30</v>
      </c>
      <c r="G7758" t="s">
        <v>1494</v>
      </c>
      <c r="H7758" t="s">
        <v>14</v>
      </c>
      <c r="I7758" t="s">
        <v>15</v>
      </c>
      <c r="J7758" t="s">
        <v>1793</v>
      </c>
      <c r="K7758" t="s">
        <v>41</v>
      </c>
      <c r="L7758">
        <v>431.16</v>
      </c>
    </row>
    <row r="7759" spans="1:12" x14ac:dyDescent="0.3">
      <c r="A7759" t="s">
        <v>7795</v>
      </c>
      <c r="B7759">
        <v>13</v>
      </c>
      <c r="C7759">
        <v>11</v>
      </c>
      <c r="D7759">
        <v>2018</v>
      </c>
      <c r="E7759" t="s">
        <v>255</v>
      </c>
      <c r="F7759" t="s">
        <v>12</v>
      </c>
      <c r="G7759" t="s">
        <v>2591</v>
      </c>
      <c r="H7759" t="s">
        <v>23</v>
      </c>
      <c r="I7759" t="s">
        <v>90</v>
      </c>
      <c r="J7759" t="s">
        <v>162</v>
      </c>
      <c r="K7759" t="s">
        <v>41</v>
      </c>
      <c r="L7759">
        <v>43.6</v>
      </c>
    </row>
    <row r="7760" spans="1:12" x14ac:dyDescent="0.3">
      <c r="A7760" t="s">
        <v>7795</v>
      </c>
      <c r="B7760">
        <v>13</v>
      </c>
      <c r="C7760">
        <v>11</v>
      </c>
      <c r="D7760">
        <v>2018</v>
      </c>
      <c r="E7760" t="s">
        <v>255</v>
      </c>
      <c r="F7760" t="s">
        <v>12</v>
      </c>
      <c r="G7760" t="s">
        <v>2591</v>
      </c>
      <c r="H7760" t="s">
        <v>23</v>
      </c>
      <c r="I7760" t="s">
        <v>90</v>
      </c>
      <c r="J7760" t="s">
        <v>6114</v>
      </c>
      <c r="K7760" t="s">
        <v>17</v>
      </c>
      <c r="L7760">
        <v>154.94999999999999</v>
      </c>
    </row>
    <row r="7761" spans="1:12" x14ac:dyDescent="0.3">
      <c r="A7761" t="s">
        <v>7796</v>
      </c>
      <c r="B7761">
        <v>24</v>
      </c>
      <c r="C7761">
        <v>10</v>
      </c>
      <c r="D7761">
        <v>2017</v>
      </c>
      <c r="E7761" t="s">
        <v>614</v>
      </c>
      <c r="F7761" t="s">
        <v>30</v>
      </c>
      <c r="G7761" t="s">
        <v>4877</v>
      </c>
      <c r="H7761" t="s">
        <v>23</v>
      </c>
      <c r="I7761" t="s">
        <v>61</v>
      </c>
      <c r="J7761" t="s">
        <v>2740</v>
      </c>
      <c r="K7761" t="s">
        <v>26</v>
      </c>
      <c r="L7761">
        <v>15.552</v>
      </c>
    </row>
    <row r="7762" spans="1:12" x14ac:dyDescent="0.3">
      <c r="A7762" t="s">
        <v>7797</v>
      </c>
      <c r="B7762">
        <v>6</v>
      </c>
      <c r="C7762">
        <v>12</v>
      </c>
      <c r="D7762">
        <v>2015</v>
      </c>
      <c r="E7762" t="s">
        <v>4755</v>
      </c>
      <c r="F7762" t="s">
        <v>30</v>
      </c>
      <c r="G7762" t="s">
        <v>6599</v>
      </c>
      <c r="H7762" t="s">
        <v>14</v>
      </c>
      <c r="I7762" t="s">
        <v>15</v>
      </c>
      <c r="J7762" t="s">
        <v>2827</v>
      </c>
      <c r="K7762" t="s">
        <v>26</v>
      </c>
      <c r="L7762">
        <v>42.207999999999998</v>
      </c>
    </row>
    <row r="7763" spans="1:12" x14ac:dyDescent="0.3">
      <c r="A7763" t="s">
        <v>7798</v>
      </c>
      <c r="B7763">
        <v>3</v>
      </c>
      <c r="C7763">
        <v>12</v>
      </c>
      <c r="D7763">
        <v>2018</v>
      </c>
      <c r="E7763" t="s">
        <v>4286</v>
      </c>
      <c r="F7763" t="s">
        <v>119</v>
      </c>
      <c r="G7763" t="s">
        <v>890</v>
      </c>
      <c r="H7763" t="s">
        <v>14</v>
      </c>
      <c r="I7763" t="s">
        <v>61</v>
      </c>
      <c r="J7763" t="s">
        <v>3515</v>
      </c>
      <c r="K7763" t="s">
        <v>26</v>
      </c>
      <c r="L7763">
        <v>10.368</v>
      </c>
    </row>
    <row r="7764" spans="1:12" x14ac:dyDescent="0.3">
      <c r="A7764" t="s">
        <v>7799</v>
      </c>
      <c r="B7764">
        <v>26</v>
      </c>
      <c r="C7764">
        <v>9</v>
      </c>
      <c r="D7764">
        <v>2018</v>
      </c>
      <c r="E7764" t="s">
        <v>2382</v>
      </c>
      <c r="F7764" t="s">
        <v>119</v>
      </c>
      <c r="G7764" t="s">
        <v>2240</v>
      </c>
      <c r="H7764" t="s">
        <v>60</v>
      </c>
      <c r="I7764" t="s">
        <v>24</v>
      </c>
      <c r="J7764" t="s">
        <v>3218</v>
      </c>
      <c r="K7764" t="s">
        <v>26</v>
      </c>
      <c r="L7764">
        <v>2.2240000000000002</v>
      </c>
    </row>
    <row r="7765" spans="1:12" x14ac:dyDescent="0.3">
      <c r="A7765" t="s">
        <v>7800</v>
      </c>
      <c r="B7765">
        <v>3</v>
      </c>
      <c r="C7765">
        <v>2</v>
      </c>
      <c r="D7765">
        <v>2016</v>
      </c>
      <c r="E7765" t="s">
        <v>7059</v>
      </c>
      <c r="F7765" t="s">
        <v>30</v>
      </c>
      <c r="G7765" t="s">
        <v>2394</v>
      </c>
      <c r="H7765" t="s">
        <v>14</v>
      </c>
      <c r="I7765" t="s">
        <v>15</v>
      </c>
      <c r="J7765" t="s">
        <v>4695</v>
      </c>
      <c r="K7765" t="s">
        <v>26</v>
      </c>
      <c r="L7765">
        <v>74.52</v>
      </c>
    </row>
    <row r="7766" spans="1:12" x14ac:dyDescent="0.3">
      <c r="A7766" t="s">
        <v>7801</v>
      </c>
      <c r="B7766">
        <v>12</v>
      </c>
      <c r="C7766">
        <v>8</v>
      </c>
      <c r="D7766">
        <v>2018</v>
      </c>
      <c r="E7766" t="s">
        <v>4643</v>
      </c>
      <c r="F7766" t="s">
        <v>930</v>
      </c>
      <c r="G7766" t="s">
        <v>1109</v>
      </c>
      <c r="H7766" t="s">
        <v>23</v>
      </c>
      <c r="I7766" t="s">
        <v>90</v>
      </c>
      <c r="J7766" t="s">
        <v>1455</v>
      </c>
      <c r="K7766" t="s">
        <v>26</v>
      </c>
      <c r="L7766">
        <v>17.52</v>
      </c>
    </row>
    <row r="7767" spans="1:12" x14ac:dyDescent="0.3">
      <c r="A7767" t="s">
        <v>7801</v>
      </c>
      <c r="B7767">
        <v>12</v>
      </c>
      <c r="C7767">
        <v>8</v>
      </c>
      <c r="D7767">
        <v>2018</v>
      </c>
      <c r="E7767" t="s">
        <v>4643</v>
      </c>
      <c r="F7767" t="s">
        <v>930</v>
      </c>
      <c r="G7767" t="s">
        <v>1109</v>
      </c>
      <c r="H7767" t="s">
        <v>23</v>
      </c>
      <c r="I7767" t="s">
        <v>90</v>
      </c>
      <c r="J7767" t="s">
        <v>1150</v>
      </c>
      <c r="K7767" t="s">
        <v>17</v>
      </c>
      <c r="L7767">
        <v>1779.9</v>
      </c>
    </row>
    <row r="7768" spans="1:12" x14ac:dyDescent="0.3">
      <c r="A7768" t="s">
        <v>7801</v>
      </c>
      <c r="B7768">
        <v>12</v>
      </c>
      <c r="C7768">
        <v>8</v>
      </c>
      <c r="D7768">
        <v>2018</v>
      </c>
      <c r="E7768" t="s">
        <v>4643</v>
      </c>
      <c r="F7768" t="s">
        <v>930</v>
      </c>
      <c r="G7768" t="s">
        <v>1109</v>
      </c>
      <c r="H7768" t="s">
        <v>23</v>
      </c>
      <c r="I7768" t="s">
        <v>90</v>
      </c>
      <c r="J7768" t="s">
        <v>1132</v>
      </c>
      <c r="K7768" t="s">
        <v>26</v>
      </c>
      <c r="L7768">
        <v>219.9</v>
      </c>
    </row>
    <row r="7769" spans="1:12" x14ac:dyDescent="0.3">
      <c r="A7769" t="s">
        <v>7802</v>
      </c>
      <c r="B7769">
        <v>24</v>
      </c>
      <c r="C7769">
        <v>8</v>
      </c>
      <c r="D7769">
        <v>2016</v>
      </c>
      <c r="E7769" t="s">
        <v>3942</v>
      </c>
      <c r="F7769" t="s">
        <v>119</v>
      </c>
      <c r="G7769" t="s">
        <v>976</v>
      </c>
      <c r="H7769" t="s">
        <v>14</v>
      </c>
      <c r="I7769" t="s">
        <v>24</v>
      </c>
      <c r="J7769" t="s">
        <v>247</v>
      </c>
      <c r="K7769" t="s">
        <v>26</v>
      </c>
      <c r="L7769">
        <v>7.1520000000000001</v>
      </c>
    </row>
    <row r="7770" spans="1:12" x14ac:dyDescent="0.3">
      <c r="A7770" t="s">
        <v>7803</v>
      </c>
      <c r="B7770">
        <v>12</v>
      </c>
      <c r="C7770">
        <v>11</v>
      </c>
      <c r="D7770">
        <v>2018</v>
      </c>
      <c r="E7770" t="s">
        <v>1493</v>
      </c>
      <c r="F7770" t="s">
        <v>30</v>
      </c>
      <c r="G7770" t="s">
        <v>2830</v>
      </c>
      <c r="H7770" t="s">
        <v>14</v>
      </c>
      <c r="I7770" t="s">
        <v>15</v>
      </c>
      <c r="J7770" t="s">
        <v>1895</v>
      </c>
      <c r="K7770" t="s">
        <v>26</v>
      </c>
      <c r="L7770">
        <v>26.72</v>
      </c>
    </row>
    <row r="7771" spans="1:12" x14ac:dyDescent="0.3">
      <c r="A7771" t="s">
        <v>7804</v>
      </c>
      <c r="B7771">
        <v>1</v>
      </c>
      <c r="C7771">
        <v>8</v>
      </c>
      <c r="D7771">
        <v>2017</v>
      </c>
      <c r="E7771" t="s">
        <v>7447</v>
      </c>
      <c r="F7771" t="s">
        <v>930</v>
      </c>
      <c r="G7771" t="s">
        <v>817</v>
      </c>
      <c r="H7771" t="s">
        <v>23</v>
      </c>
      <c r="I7771" t="s">
        <v>24</v>
      </c>
      <c r="J7771" t="s">
        <v>3507</v>
      </c>
      <c r="K7771" t="s">
        <v>41</v>
      </c>
      <c r="L7771">
        <v>1039.7280000000001</v>
      </c>
    </row>
    <row r="7772" spans="1:12" x14ac:dyDescent="0.3">
      <c r="A7772" t="s">
        <v>7804</v>
      </c>
      <c r="B7772">
        <v>1</v>
      </c>
      <c r="C7772">
        <v>8</v>
      </c>
      <c r="D7772">
        <v>2017</v>
      </c>
      <c r="E7772" t="s">
        <v>7447</v>
      </c>
      <c r="F7772" t="s">
        <v>930</v>
      </c>
      <c r="G7772" t="s">
        <v>817</v>
      </c>
      <c r="H7772" t="s">
        <v>23</v>
      </c>
      <c r="I7772" t="s">
        <v>24</v>
      </c>
      <c r="J7772" t="s">
        <v>43</v>
      </c>
      <c r="K7772" t="s">
        <v>26</v>
      </c>
      <c r="L7772">
        <v>45.96</v>
      </c>
    </row>
    <row r="7773" spans="1:12" x14ac:dyDescent="0.3">
      <c r="A7773" t="s">
        <v>7805</v>
      </c>
      <c r="B7773">
        <v>25</v>
      </c>
      <c r="C7773">
        <v>11</v>
      </c>
      <c r="D7773">
        <v>2017</v>
      </c>
      <c r="E7773" t="s">
        <v>531</v>
      </c>
      <c r="F7773" t="s">
        <v>30</v>
      </c>
      <c r="G7773" t="s">
        <v>3007</v>
      </c>
      <c r="H7773" t="s">
        <v>14</v>
      </c>
      <c r="I7773" t="s">
        <v>90</v>
      </c>
      <c r="J7773" t="s">
        <v>2003</v>
      </c>
      <c r="K7773" t="s">
        <v>26</v>
      </c>
      <c r="L7773">
        <v>456.58800000000002</v>
      </c>
    </row>
    <row r="7774" spans="1:12" x14ac:dyDescent="0.3">
      <c r="A7774" t="s">
        <v>7805</v>
      </c>
      <c r="B7774">
        <v>25</v>
      </c>
      <c r="C7774">
        <v>11</v>
      </c>
      <c r="D7774">
        <v>2017</v>
      </c>
      <c r="E7774" t="s">
        <v>531</v>
      </c>
      <c r="F7774" t="s">
        <v>30</v>
      </c>
      <c r="G7774" t="s">
        <v>3007</v>
      </c>
      <c r="H7774" t="s">
        <v>14</v>
      </c>
      <c r="I7774" t="s">
        <v>90</v>
      </c>
      <c r="J7774" t="s">
        <v>4893</v>
      </c>
      <c r="K7774" t="s">
        <v>41</v>
      </c>
      <c r="L7774">
        <v>4499.9849999999997</v>
      </c>
    </row>
    <row r="7775" spans="1:12" x14ac:dyDescent="0.3">
      <c r="A7775" t="s">
        <v>7805</v>
      </c>
      <c r="B7775">
        <v>25</v>
      </c>
      <c r="C7775">
        <v>11</v>
      </c>
      <c r="D7775">
        <v>2017</v>
      </c>
      <c r="E7775" t="s">
        <v>531</v>
      </c>
      <c r="F7775" t="s">
        <v>30</v>
      </c>
      <c r="G7775" t="s">
        <v>3007</v>
      </c>
      <c r="H7775" t="s">
        <v>14</v>
      </c>
      <c r="I7775" t="s">
        <v>90</v>
      </c>
      <c r="J7775" t="s">
        <v>7806</v>
      </c>
      <c r="K7775" t="s">
        <v>41</v>
      </c>
      <c r="L7775">
        <v>59.975999999999999</v>
      </c>
    </row>
    <row r="7776" spans="1:12" x14ac:dyDescent="0.3">
      <c r="A7776" t="s">
        <v>7807</v>
      </c>
      <c r="B7776">
        <v>13</v>
      </c>
      <c r="C7776">
        <v>4</v>
      </c>
      <c r="D7776">
        <v>2017</v>
      </c>
      <c r="E7776" t="s">
        <v>1090</v>
      </c>
      <c r="F7776" t="s">
        <v>119</v>
      </c>
      <c r="G7776" t="s">
        <v>5508</v>
      </c>
      <c r="H7776" t="s">
        <v>14</v>
      </c>
      <c r="I7776" t="s">
        <v>24</v>
      </c>
      <c r="J7776" t="s">
        <v>108</v>
      </c>
      <c r="K7776" t="s">
        <v>26</v>
      </c>
      <c r="L7776">
        <v>6.12</v>
      </c>
    </row>
    <row r="7777" spans="1:12" x14ac:dyDescent="0.3">
      <c r="A7777" t="s">
        <v>7808</v>
      </c>
      <c r="B7777">
        <v>27</v>
      </c>
      <c r="C7777">
        <v>12</v>
      </c>
      <c r="D7777">
        <v>2015</v>
      </c>
      <c r="E7777" t="s">
        <v>1504</v>
      </c>
      <c r="F7777" t="s">
        <v>30</v>
      </c>
      <c r="G7777" t="s">
        <v>3342</v>
      </c>
      <c r="H7777" t="s">
        <v>60</v>
      </c>
      <c r="I7777" t="s">
        <v>24</v>
      </c>
      <c r="J7777" t="s">
        <v>5706</v>
      </c>
      <c r="K7777" t="s">
        <v>26</v>
      </c>
      <c r="L7777">
        <v>10.98</v>
      </c>
    </row>
    <row r="7778" spans="1:12" x14ac:dyDescent="0.3">
      <c r="A7778" t="s">
        <v>7808</v>
      </c>
      <c r="B7778">
        <v>27</v>
      </c>
      <c r="C7778">
        <v>12</v>
      </c>
      <c r="D7778">
        <v>2015</v>
      </c>
      <c r="E7778" t="s">
        <v>1504</v>
      </c>
      <c r="F7778" t="s">
        <v>30</v>
      </c>
      <c r="G7778" t="s">
        <v>3342</v>
      </c>
      <c r="H7778" t="s">
        <v>60</v>
      </c>
      <c r="I7778" t="s">
        <v>24</v>
      </c>
      <c r="J7778" t="s">
        <v>6178</v>
      </c>
      <c r="K7778" t="s">
        <v>26</v>
      </c>
      <c r="L7778">
        <v>7.86</v>
      </c>
    </row>
    <row r="7779" spans="1:12" x14ac:dyDescent="0.3">
      <c r="A7779" t="s">
        <v>7808</v>
      </c>
      <c r="B7779">
        <v>27</v>
      </c>
      <c r="C7779">
        <v>12</v>
      </c>
      <c r="D7779">
        <v>2015</v>
      </c>
      <c r="E7779" t="s">
        <v>1504</v>
      </c>
      <c r="F7779" t="s">
        <v>30</v>
      </c>
      <c r="G7779" t="s">
        <v>3342</v>
      </c>
      <c r="H7779" t="s">
        <v>60</v>
      </c>
      <c r="I7779" t="s">
        <v>24</v>
      </c>
      <c r="J7779" t="s">
        <v>1280</v>
      </c>
      <c r="K7779" t="s">
        <v>26</v>
      </c>
      <c r="L7779">
        <v>51.45</v>
      </c>
    </row>
    <row r="7780" spans="1:12" x14ac:dyDescent="0.3">
      <c r="A7780" t="s">
        <v>7808</v>
      </c>
      <c r="B7780">
        <v>27</v>
      </c>
      <c r="C7780">
        <v>12</v>
      </c>
      <c r="D7780">
        <v>2015</v>
      </c>
      <c r="E7780" t="s">
        <v>1504</v>
      </c>
      <c r="F7780" t="s">
        <v>30</v>
      </c>
      <c r="G7780" t="s">
        <v>3342</v>
      </c>
      <c r="H7780" t="s">
        <v>60</v>
      </c>
      <c r="I7780" t="s">
        <v>24</v>
      </c>
      <c r="J7780" t="s">
        <v>3289</v>
      </c>
      <c r="K7780" t="s">
        <v>26</v>
      </c>
      <c r="L7780">
        <v>37.055999999999997</v>
      </c>
    </row>
    <row r="7781" spans="1:12" x14ac:dyDescent="0.3">
      <c r="A7781" t="s">
        <v>7809</v>
      </c>
      <c r="B7781">
        <v>18</v>
      </c>
      <c r="C7781">
        <v>4</v>
      </c>
      <c r="D7781">
        <v>2017</v>
      </c>
      <c r="E7781" t="s">
        <v>1158</v>
      </c>
      <c r="F7781" t="s">
        <v>30</v>
      </c>
      <c r="G7781" t="s">
        <v>1032</v>
      </c>
      <c r="H7781" t="s">
        <v>14</v>
      </c>
      <c r="I7781" t="s">
        <v>15</v>
      </c>
      <c r="J7781" t="s">
        <v>1339</v>
      </c>
      <c r="K7781" t="s">
        <v>26</v>
      </c>
      <c r="L7781">
        <v>203.92</v>
      </c>
    </row>
    <row r="7782" spans="1:12" x14ac:dyDescent="0.3">
      <c r="A7782" t="s">
        <v>7809</v>
      </c>
      <c r="B7782">
        <v>18</v>
      </c>
      <c r="C7782">
        <v>4</v>
      </c>
      <c r="D7782">
        <v>2017</v>
      </c>
      <c r="E7782" t="s">
        <v>1158</v>
      </c>
      <c r="F7782" t="s">
        <v>30</v>
      </c>
      <c r="G7782" t="s">
        <v>1032</v>
      </c>
      <c r="H7782" t="s">
        <v>14</v>
      </c>
      <c r="I7782" t="s">
        <v>15</v>
      </c>
      <c r="J7782" t="s">
        <v>3618</v>
      </c>
      <c r="K7782" t="s">
        <v>41</v>
      </c>
      <c r="L7782">
        <v>29.56</v>
      </c>
    </row>
    <row r="7783" spans="1:12" x14ac:dyDescent="0.3">
      <c r="A7783" t="s">
        <v>7810</v>
      </c>
      <c r="B7783">
        <v>8</v>
      </c>
      <c r="C7783">
        <v>3</v>
      </c>
      <c r="D7783">
        <v>2016</v>
      </c>
      <c r="E7783" t="s">
        <v>5274</v>
      </c>
      <c r="F7783" t="s">
        <v>30</v>
      </c>
      <c r="G7783" t="s">
        <v>2394</v>
      </c>
      <c r="H7783" t="s">
        <v>14</v>
      </c>
      <c r="I7783" t="s">
        <v>61</v>
      </c>
      <c r="J7783" t="s">
        <v>785</v>
      </c>
      <c r="K7783" t="s">
        <v>26</v>
      </c>
      <c r="L7783">
        <v>8.5679999999999996</v>
      </c>
    </row>
    <row r="7784" spans="1:12" x14ac:dyDescent="0.3">
      <c r="A7784" t="s">
        <v>7811</v>
      </c>
      <c r="B7784">
        <v>4</v>
      </c>
      <c r="C7784">
        <v>11</v>
      </c>
      <c r="D7784">
        <v>2017</v>
      </c>
      <c r="E7784" t="s">
        <v>386</v>
      </c>
      <c r="F7784" t="s">
        <v>12</v>
      </c>
      <c r="G7784" t="s">
        <v>303</v>
      </c>
      <c r="H7784" t="s">
        <v>23</v>
      </c>
      <c r="I7784" t="s">
        <v>15</v>
      </c>
      <c r="J7784" t="s">
        <v>271</v>
      </c>
      <c r="K7784" t="s">
        <v>26</v>
      </c>
      <c r="L7784">
        <v>45.247999999999998</v>
      </c>
    </row>
    <row r="7785" spans="1:12" x14ac:dyDescent="0.3">
      <c r="A7785" t="s">
        <v>7811</v>
      </c>
      <c r="B7785">
        <v>4</v>
      </c>
      <c r="C7785">
        <v>11</v>
      </c>
      <c r="D7785">
        <v>2017</v>
      </c>
      <c r="E7785" t="s">
        <v>386</v>
      </c>
      <c r="F7785" t="s">
        <v>12</v>
      </c>
      <c r="G7785" t="s">
        <v>303</v>
      </c>
      <c r="H7785" t="s">
        <v>23</v>
      </c>
      <c r="I7785" t="s">
        <v>15</v>
      </c>
      <c r="J7785" t="s">
        <v>788</v>
      </c>
      <c r="K7785" t="s">
        <v>17</v>
      </c>
      <c r="L7785">
        <v>876.3</v>
      </c>
    </row>
    <row r="7786" spans="1:12" x14ac:dyDescent="0.3">
      <c r="A7786" t="s">
        <v>7811</v>
      </c>
      <c r="B7786">
        <v>4</v>
      </c>
      <c r="C7786">
        <v>11</v>
      </c>
      <c r="D7786">
        <v>2017</v>
      </c>
      <c r="E7786" t="s">
        <v>386</v>
      </c>
      <c r="F7786" t="s">
        <v>12</v>
      </c>
      <c r="G7786" t="s">
        <v>303</v>
      </c>
      <c r="H7786" t="s">
        <v>23</v>
      </c>
      <c r="I7786" t="s">
        <v>15</v>
      </c>
      <c r="J7786" t="s">
        <v>1162</v>
      </c>
      <c r="K7786" t="s">
        <v>26</v>
      </c>
      <c r="L7786">
        <v>185.376</v>
      </c>
    </row>
    <row r="7787" spans="1:12" x14ac:dyDescent="0.3">
      <c r="A7787" t="s">
        <v>7812</v>
      </c>
      <c r="B7787">
        <v>29</v>
      </c>
      <c r="C7787">
        <v>11</v>
      </c>
      <c r="D7787">
        <v>2015</v>
      </c>
      <c r="E7787" t="s">
        <v>3030</v>
      </c>
      <c r="F7787" t="s">
        <v>30</v>
      </c>
      <c r="G7787" t="s">
        <v>1056</v>
      </c>
      <c r="H7787" t="s">
        <v>14</v>
      </c>
      <c r="I7787" t="s">
        <v>90</v>
      </c>
      <c r="J7787" t="s">
        <v>168</v>
      </c>
      <c r="K7787" t="s">
        <v>26</v>
      </c>
      <c r="L7787">
        <v>25.06</v>
      </c>
    </row>
    <row r="7788" spans="1:12" x14ac:dyDescent="0.3">
      <c r="A7788" t="s">
        <v>7813</v>
      </c>
      <c r="B7788">
        <v>17</v>
      </c>
      <c r="C7788">
        <v>5</v>
      </c>
      <c r="D7788">
        <v>2017</v>
      </c>
      <c r="E7788" t="s">
        <v>1544</v>
      </c>
      <c r="F7788" t="s">
        <v>119</v>
      </c>
      <c r="G7788" t="s">
        <v>3732</v>
      </c>
      <c r="H7788" t="s">
        <v>14</v>
      </c>
      <c r="I7788" t="s">
        <v>61</v>
      </c>
      <c r="J7788" t="s">
        <v>7061</v>
      </c>
      <c r="K7788" t="s">
        <v>26</v>
      </c>
      <c r="L7788">
        <v>2.89</v>
      </c>
    </row>
    <row r="7789" spans="1:12" x14ac:dyDescent="0.3">
      <c r="A7789" t="s">
        <v>7813</v>
      </c>
      <c r="B7789">
        <v>17</v>
      </c>
      <c r="C7789">
        <v>5</v>
      </c>
      <c r="D7789">
        <v>2017</v>
      </c>
      <c r="E7789" t="s">
        <v>1544</v>
      </c>
      <c r="F7789" t="s">
        <v>119</v>
      </c>
      <c r="G7789" t="s">
        <v>3732</v>
      </c>
      <c r="H7789" t="s">
        <v>14</v>
      </c>
      <c r="I7789" t="s">
        <v>61</v>
      </c>
      <c r="J7789" t="s">
        <v>4132</v>
      </c>
      <c r="K7789" t="s">
        <v>26</v>
      </c>
      <c r="L7789">
        <v>7.8959999999999999</v>
      </c>
    </row>
    <row r="7790" spans="1:12" x14ac:dyDescent="0.3">
      <c r="A7790" t="s">
        <v>7813</v>
      </c>
      <c r="B7790">
        <v>17</v>
      </c>
      <c r="C7790">
        <v>5</v>
      </c>
      <c r="D7790">
        <v>2017</v>
      </c>
      <c r="E7790" t="s">
        <v>1544</v>
      </c>
      <c r="F7790" t="s">
        <v>119</v>
      </c>
      <c r="G7790" t="s">
        <v>3732</v>
      </c>
      <c r="H7790" t="s">
        <v>14</v>
      </c>
      <c r="I7790" t="s">
        <v>61</v>
      </c>
      <c r="J7790" t="s">
        <v>3536</v>
      </c>
      <c r="K7790" t="s">
        <v>17</v>
      </c>
      <c r="L7790">
        <v>22.608000000000001</v>
      </c>
    </row>
    <row r="7791" spans="1:12" x14ac:dyDescent="0.3">
      <c r="A7791" t="s">
        <v>7813</v>
      </c>
      <c r="B7791">
        <v>17</v>
      </c>
      <c r="C7791">
        <v>5</v>
      </c>
      <c r="D7791">
        <v>2017</v>
      </c>
      <c r="E7791" t="s">
        <v>1544</v>
      </c>
      <c r="F7791" t="s">
        <v>119</v>
      </c>
      <c r="G7791" t="s">
        <v>3732</v>
      </c>
      <c r="H7791" t="s">
        <v>14</v>
      </c>
      <c r="I7791" t="s">
        <v>61</v>
      </c>
      <c r="J7791" t="s">
        <v>4669</v>
      </c>
      <c r="K7791" t="s">
        <v>26</v>
      </c>
      <c r="L7791">
        <v>30.527999999999999</v>
      </c>
    </row>
    <row r="7792" spans="1:12" x14ac:dyDescent="0.3">
      <c r="A7792" t="s">
        <v>7814</v>
      </c>
      <c r="B7792">
        <v>19</v>
      </c>
      <c r="C7792">
        <v>9</v>
      </c>
      <c r="D7792">
        <v>2018</v>
      </c>
      <c r="E7792" t="s">
        <v>142</v>
      </c>
      <c r="F7792" t="s">
        <v>930</v>
      </c>
      <c r="G7792" t="s">
        <v>2770</v>
      </c>
      <c r="H7792" t="s">
        <v>60</v>
      </c>
      <c r="I7792" t="s">
        <v>90</v>
      </c>
      <c r="J7792" t="s">
        <v>1838</v>
      </c>
      <c r="K7792" t="s">
        <v>26</v>
      </c>
      <c r="L7792">
        <v>4.8419999999999996</v>
      </c>
    </row>
    <row r="7793" spans="1:12" x14ac:dyDescent="0.3">
      <c r="A7793" t="s">
        <v>7815</v>
      </c>
      <c r="B7793">
        <v>19</v>
      </c>
      <c r="C7793">
        <v>12</v>
      </c>
      <c r="D7793">
        <v>2017</v>
      </c>
      <c r="E7793" t="s">
        <v>2647</v>
      </c>
      <c r="F7793" t="s">
        <v>30</v>
      </c>
      <c r="G7793" t="s">
        <v>6774</v>
      </c>
      <c r="H7793" t="s">
        <v>23</v>
      </c>
      <c r="I7793" t="s">
        <v>61</v>
      </c>
      <c r="J7793" t="s">
        <v>2209</v>
      </c>
      <c r="K7793" t="s">
        <v>26</v>
      </c>
      <c r="L7793">
        <v>1.8</v>
      </c>
    </row>
    <row r="7794" spans="1:12" x14ac:dyDescent="0.3">
      <c r="A7794" t="s">
        <v>7816</v>
      </c>
      <c r="B7794">
        <v>12</v>
      </c>
      <c r="C7794">
        <v>10</v>
      </c>
      <c r="D7794">
        <v>2018</v>
      </c>
      <c r="E7794" t="s">
        <v>2768</v>
      </c>
      <c r="F7794" t="s">
        <v>119</v>
      </c>
      <c r="G7794" t="s">
        <v>825</v>
      </c>
      <c r="H7794" t="s">
        <v>23</v>
      </c>
      <c r="I7794" t="s">
        <v>61</v>
      </c>
      <c r="J7794" t="s">
        <v>1739</v>
      </c>
      <c r="K7794" t="s">
        <v>41</v>
      </c>
      <c r="L7794">
        <v>39.984000000000002</v>
      </c>
    </row>
    <row r="7795" spans="1:12" x14ac:dyDescent="0.3">
      <c r="A7795" t="s">
        <v>7817</v>
      </c>
      <c r="B7795">
        <v>12</v>
      </c>
      <c r="C7795">
        <v>12</v>
      </c>
      <c r="D7795">
        <v>2016</v>
      </c>
      <c r="E7795" t="s">
        <v>513</v>
      </c>
      <c r="F7795" t="s">
        <v>12</v>
      </c>
      <c r="G7795" t="s">
        <v>409</v>
      </c>
      <c r="H7795" t="s">
        <v>23</v>
      </c>
      <c r="I7795" t="s">
        <v>24</v>
      </c>
      <c r="J7795" t="s">
        <v>939</v>
      </c>
      <c r="K7795" t="s">
        <v>26</v>
      </c>
      <c r="L7795">
        <v>32.4</v>
      </c>
    </row>
    <row r="7796" spans="1:12" x14ac:dyDescent="0.3">
      <c r="A7796" t="s">
        <v>7817</v>
      </c>
      <c r="B7796">
        <v>12</v>
      </c>
      <c r="C7796">
        <v>12</v>
      </c>
      <c r="D7796">
        <v>2016</v>
      </c>
      <c r="E7796" t="s">
        <v>513</v>
      </c>
      <c r="F7796" t="s">
        <v>12</v>
      </c>
      <c r="G7796" t="s">
        <v>409</v>
      </c>
      <c r="H7796" t="s">
        <v>23</v>
      </c>
      <c r="I7796" t="s">
        <v>24</v>
      </c>
      <c r="J7796" t="s">
        <v>394</v>
      </c>
      <c r="K7796" t="s">
        <v>26</v>
      </c>
      <c r="L7796">
        <v>97.88</v>
      </c>
    </row>
    <row r="7797" spans="1:12" x14ac:dyDescent="0.3">
      <c r="A7797" t="s">
        <v>7818</v>
      </c>
      <c r="B7797">
        <v>12</v>
      </c>
      <c r="C7797">
        <v>7</v>
      </c>
      <c r="D7797">
        <v>2016</v>
      </c>
      <c r="E7797" t="s">
        <v>6737</v>
      </c>
      <c r="F7797" t="s">
        <v>30</v>
      </c>
      <c r="G7797" t="s">
        <v>1524</v>
      </c>
      <c r="H7797" t="s">
        <v>14</v>
      </c>
      <c r="I7797" t="s">
        <v>61</v>
      </c>
      <c r="J7797" t="s">
        <v>4847</v>
      </c>
      <c r="K7797" t="s">
        <v>41</v>
      </c>
      <c r="L7797">
        <v>307.16800000000001</v>
      </c>
    </row>
    <row r="7798" spans="1:12" x14ac:dyDescent="0.3">
      <c r="A7798" t="s">
        <v>7819</v>
      </c>
      <c r="B7798">
        <v>2</v>
      </c>
      <c r="C7798">
        <v>10</v>
      </c>
      <c r="D7798">
        <v>2016</v>
      </c>
      <c r="E7798" t="s">
        <v>1822</v>
      </c>
      <c r="F7798" t="s">
        <v>30</v>
      </c>
      <c r="G7798" t="s">
        <v>1070</v>
      </c>
      <c r="H7798" t="s">
        <v>23</v>
      </c>
      <c r="I7798" t="s">
        <v>90</v>
      </c>
      <c r="J7798" t="s">
        <v>192</v>
      </c>
      <c r="K7798" t="s">
        <v>26</v>
      </c>
      <c r="L7798">
        <v>26.9</v>
      </c>
    </row>
    <row r="7799" spans="1:12" x14ac:dyDescent="0.3">
      <c r="A7799" t="s">
        <v>7820</v>
      </c>
      <c r="B7799">
        <v>24</v>
      </c>
      <c r="C7799">
        <v>3</v>
      </c>
      <c r="D7799">
        <v>2018</v>
      </c>
      <c r="E7799" t="s">
        <v>3551</v>
      </c>
      <c r="F7799" t="s">
        <v>119</v>
      </c>
      <c r="G7799" t="s">
        <v>2562</v>
      </c>
      <c r="H7799" t="s">
        <v>23</v>
      </c>
      <c r="I7799" t="s">
        <v>90</v>
      </c>
      <c r="J7799" t="s">
        <v>4268</v>
      </c>
      <c r="K7799" t="s">
        <v>26</v>
      </c>
      <c r="L7799">
        <v>47.01</v>
      </c>
    </row>
    <row r="7800" spans="1:12" x14ac:dyDescent="0.3">
      <c r="A7800" t="s">
        <v>7820</v>
      </c>
      <c r="B7800">
        <v>24</v>
      </c>
      <c r="C7800">
        <v>3</v>
      </c>
      <c r="D7800">
        <v>2018</v>
      </c>
      <c r="E7800" t="s">
        <v>3551</v>
      </c>
      <c r="F7800" t="s">
        <v>119</v>
      </c>
      <c r="G7800" t="s">
        <v>2562</v>
      </c>
      <c r="H7800" t="s">
        <v>23</v>
      </c>
      <c r="I7800" t="s">
        <v>90</v>
      </c>
      <c r="J7800" t="s">
        <v>3501</v>
      </c>
      <c r="K7800" t="s">
        <v>41</v>
      </c>
      <c r="L7800">
        <v>469.99</v>
      </c>
    </row>
    <row r="7801" spans="1:12" x14ac:dyDescent="0.3">
      <c r="A7801" t="s">
        <v>7820</v>
      </c>
      <c r="B7801">
        <v>24</v>
      </c>
      <c r="C7801">
        <v>3</v>
      </c>
      <c r="D7801">
        <v>2018</v>
      </c>
      <c r="E7801" t="s">
        <v>3551</v>
      </c>
      <c r="F7801" t="s">
        <v>119</v>
      </c>
      <c r="G7801" t="s">
        <v>2562</v>
      </c>
      <c r="H7801" t="s">
        <v>23</v>
      </c>
      <c r="I7801" t="s">
        <v>90</v>
      </c>
      <c r="J7801" t="s">
        <v>1113</v>
      </c>
      <c r="K7801" t="s">
        <v>17</v>
      </c>
      <c r="L7801">
        <v>207.846</v>
      </c>
    </row>
    <row r="7802" spans="1:12" x14ac:dyDescent="0.3">
      <c r="A7802" t="s">
        <v>7821</v>
      </c>
      <c r="B7802">
        <v>1</v>
      </c>
      <c r="C7802">
        <v>6</v>
      </c>
      <c r="D7802">
        <v>2018</v>
      </c>
      <c r="E7802" t="s">
        <v>2777</v>
      </c>
      <c r="F7802" t="s">
        <v>30</v>
      </c>
      <c r="G7802" t="s">
        <v>6694</v>
      </c>
      <c r="H7802" t="s">
        <v>14</v>
      </c>
      <c r="I7802" t="s">
        <v>90</v>
      </c>
      <c r="J7802" t="s">
        <v>782</v>
      </c>
      <c r="K7802" t="s">
        <v>26</v>
      </c>
      <c r="L7802">
        <v>324.74400000000003</v>
      </c>
    </row>
    <row r="7803" spans="1:12" x14ac:dyDescent="0.3">
      <c r="A7803" t="s">
        <v>7822</v>
      </c>
      <c r="B7803">
        <v>24</v>
      </c>
      <c r="C7803">
        <v>3</v>
      </c>
      <c r="D7803">
        <v>2015</v>
      </c>
      <c r="E7803" t="s">
        <v>7565</v>
      </c>
      <c r="F7803" t="s">
        <v>12</v>
      </c>
      <c r="G7803" t="s">
        <v>2397</v>
      </c>
      <c r="H7803" t="s">
        <v>14</v>
      </c>
      <c r="I7803" t="s">
        <v>24</v>
      </c>
      <c r="J7803" t="s">
        <v>6087</v>
      </c>
      <c r="K7803" t="s">
        <v>17</v>
      </c>
      <c r="L7803">
        <v>40.479999999999997</v>
      </c>
    </row>
    <row r="7804" spans="1:12" x14ac:dyDescent="0.3">
      <c r="A7804" t="s">
        <v>7823</v>
      </c>
      <c r="B7804">
        <v>22</v>
      </c>
      <c r="C7804">
        <v>9</v>
      </c>
      <c r="D7804">
        <v>2016</v>
      </c>
      <c r="E7804" t="s">
        <v>748</v>
      </c>
      <c r="F7804" t="s">
        <v>30</v>
      </c>
      <c r="G7804" t="s">
        <v>1975</v>
      </c>
      <c r="H7804" t="s">
        <v>60</v>
      </c>
      <c r="I7804" t="s">
        <v>15</v>
      </c>
      <c r="J7804" t="s">
        <v>3592</v>
      </c>
      <c r="K7804" t="s">
        <v>26</v>
      </c>
      <c r="L7804">
        <v>12</v>
      </c>
    </row>
    <row r="7805" spans="1:12" x14ac:dyDescent="0.3">
      <c r="A7805" t="s">
        <v>7823</v>
      </c>
      <c r="B7805">
        <v>22</v>
      </c>
      <c r="C7805">
        <v>9</v>
      </c>
      <c r="D7805">
        <v>2016</v>
      </c>
      <c r="E7805" t="s">
        <v>748</v>
      </c>
      <c r="F7805" t="s">
        <v>30</v>
      </c>
      <c r="G7805" t="s">
        <v>1975</v>
      </c>
      <c r="H7805" t="s">
        <v>60</v>
      </c>
      <c r="I7805" t="s">
        <v>15</v>
      </c>
      <c r="J7805" t="s">
        <v>2649</v>
      </c>
      <c r="K7805" t="s">
        <v>26</v>
      </c>
      <c r="L7805">
        <v>720.06399999999996</v>
      </c>
    </row>
    <row r="7806" spans="1:12" x14ac:dyDescent="0.3">
      <c r="A7806" t="s">
        <v>7823</v>
      </c>
      <c r="B7806">
        <v>22</v>
      </c>
      <c r="C7806">
        <v>9</v>
      </c>
      <c r="D7806">
        <v>2016</v>
      </c>
      <c r="E7806" t="s">
        <v>748</v>
      </c>
      <c r="F7806" t="s">
        <v>30</v>
      </c>
      <c r="G7806" t="s">
        <v>1975</v>
      </c>
      <c r="H7806" t="s">
        <v>60</v>
      </c>
      <c r="I7806" t="s">
        <v>15</v>
      </c>
      <c r="J7806" t="s">
        <v>2863</v>
      </c>
      <c r="K7806" t="s">
        <v>26</v>
      </c>
      <c r="L7806">
        <v>25.423999999999999</v>
      </c>
    </row>
    <row r="7807" spans="1:12" x14ac:dyDescent="0.3">
      <c r="A7807" t="s">
        <v>7823</v>
      </c>
      <c r="B7807">
        <v>22</v>
      </c>
      <c r="C7807">
        <v>9</v>
      </c>
      <c r="D7807">
        <v>2016</v>
      </c>
      <c r="E7807" t="s">
        <v>748</v>
      </c>
      <c r="F7807" t="s">
        <v>30</v>
      </c>
      <c r="G7807" t="s">
        <v>1975</v>
      </c>
      <c r="H7807" t="s">
        <v>60</v>
      </c>
      <c r="I7807" t="s">
        <v>15</v>
      </c>
      <c r="J7807" t="s">
        <v>3133</v>
      </c>
      <c r="K7807" t="s">
        <v>26</v>
      </c>
      <c r="L7807">
        <v>2.8159999999999998</v>
      </c>
    </row>
    <row r="7808" spans="1:12" x14ac:dyDescent="0.3">
      <c r="A7808" t="s">
        <v>7823</v>
      </c>
      <c r="B7808">
        <v>22</v>
      </c>
      <c r="C7808">
        <v>9</v>
      </c>
      <c r="D7808">
        <v>2016</v>
      </c>
      <c r="E7808" t="s">
        <v>748</v>
      </c>
      <c r="F7808" t="s">
        <v>30</v>
      </c>
      <c r="G7808" t="s">
        <v>1975</v>
      </c>
      <c r="H7808" t="s">
        <v>60</v>
      </c>
      <c r="I7808" t="s">
        <v>15</v>
      </c>
      <c r="J7808" t="s">
        <v>2855</v>
      </c>
      <c r="K7808" t="s">
        <v>26</v>
      </c>
      <c r="L7808">
        <v>3.2040000000000002</v>
      </c>
    </row>
    <row r="7809" spans="1:12" x14ac:dyDescent="0.3">
      <c r="A7809" t="s">
        <v>7824</v>
      </c>
      <c r="B7809">
        <v>8</v>
      </c>
      <c r="C7809">
        <v>1</v>
      </c>
      <c r="D7809">
        <v>2017</v>
      </c>
      <c r="E7809" t="s">
        <v>2307</v>
      </c>
      <c r="F7809" t="s">
        <v>30</v>
      </c>
      <c r="G7809" t="s">
        <v>5880</v>
      </c>
      <c r="H7809" t="s">
        <v>14</v>
      </c>
      <c r="I7809" t="s">
        <v>15</v>
      </c>
      <c r="J7809" t="s">
        <v>2656</v>
      </c>
      <c r="K7809" t="s">
        <v>26</v>
      </c>
      <c r="L7809">
        <v>30.827999999999999</v>
      </c>
    </row>
    <row r="7810" spans="1:12" x14ac:dyDescent="0.3">
      <c r="A7810" t="s">
        <v>7824</v>
      </c>
      <c r="B7810">
        <v>8</v>
      </c>
      <c r="C7810">
        <v>1</v>
      </c>
      <c r="D7810">
        <v>2017</v>
      </c>
      <c r="E7810" t="s">
        <v>2307</v>
      </c>
      <c r="F7810" t="s">
        <v>30</v>
      </c>
      <c r="G7810" t="s">
        <v>5880</v>
      </c>
      <c r="H7810" t="s">
        <v>14</v>
      </c>
      <c r="I7810" t="s">
        <v>15</v>
      </c>
      <c r="J7810" t="s">
        <v>3140</v>
      </c>
      <c r="K7810" t="s">
        <v>26</v>
      </c>
      <c r="L7810">
        <v>47.616</v>
      </c>
    </row>
    <row r="7811" spans="1:12" x14ac:dyDescent="0.3">
      <c r="A7811" t="s">
        <v>7824</v>
      </c>
      <c r="B7811">
        <v>8</v>
      </c>
      <c r="C7811">
        <v>1</v>
      </c>
      <c r="D7811">
        <v>2017</v>
      </c>
      <c r="E7811" t="s">
        <v>2307</v>
      </c>
      <c r="F7811" t="s">
        <v>30</v>
      </c>
      <c r="G7811" t="s">
        <v>5880</v>
      </c>
      <c r="H7811" t="s">
        <v>14</v>
      </c>
      <c r="I7811" t="s">
        <v>15</v>
      </c>
      <c r="J7811" t="s">
        <v>7079</v>
      </c>
      <c r="K7811" t="s">
        <v>41</v>
      </c>
      <c r="L7811">
        <v>108.78400000000001</v>
      </c>
    </row>
    <row r="7812" spans="1:12" x14ac:dyDescent="0.3">
      <c r="A7812" t="s">
        <v>7825</v>
      </c>
      <c r="B7812">
        <v>14</v>
      </c>
      <c r="C7812">
        <v>2</v>
      </c>
      <c r="D7812">
        <v>2017</v>
      </c>
      <c r="E7812" t="s">
        <v>2622</v>
      </c>
      <c r="F7812" t="s">
        <v>119</v>
      </c>
      <c r="G7812" t="s">
        <v>357</v>
      </c>
      <c r="H7812" t="s">
        <v>14</v>
      </c>
      <c r="I7812" t="s">
        <v>90</v>
      </c>
      <c r="J7812" t="s">
        <v>4669</v>
      </c>
      <c r="K7812" t="s">
        <v>26</v>
      </c>
      <c r="L7812">
        <v>4.7699999999999996</v>
      </c>
    </row>
    <row r="7813" spans="1:12" x14ac:dyDescent="0.3">
      <c r="A7813" t="s">
        <v>7825</v>
      </c>
      <c r="B7813">
        <v>14</v>
      </c>
      <c r="C7813">
        <v>2</v>
      </c>
      <c r="D7813">
        <v>2017</v>
      </c>
      <c r="E7813" t="s">
        <v>2622</v>
      </c>
      <c r="F7813" t="s">
        <v>119</v>
      </c>
      <c r="G7813" t="s">
        <v>357</v>
      </c>
      <c r="H7813" t="s">
        <v>14</v>
      </c>
      <c r="I7813" t="s">
        <v>90</v>
      </c>
      <c r="J7813" t="s">
        <v>5425</v>
      </c>
      <c r="K7813" t="s">
        <v>26</v>
      </c>
      <c r="L7813">
        <v>7.98</v>
      </c>
    </row>
    <row r="7814" spans="1:12" x14ac:dyDescent="0.3">
      <c r="A7814" t="s">
        <v>7825</v>
      </c>
      <c r="B7814">
        <v>14</v>
      </c>
      <c r="C7814">
        <v>2</v>
      </c>
      <c r="D7814">
        <v>2017</v>
      </c>
      <c r="E7814" t="s">
        <v>2622</v>
      </c>
      <c r="F7814" t="s">
        <v>119</v>
      </c>
      <c r="G7814" t="s">
        <v>357</v>
      </c>
      <c r="H7814" t="s">
        <v>14</v>
      </c>
      <c r="I7814" t="s">
        <v>90</v>
      </c>
      <c r="J7814" t="s">
        <v>2158</v>
      </c>
      <c r="K7814" t="s">
        <v>17</v>
      </c>
      <c r="L7814">
        <v>550.43100000000004</v>
      </c>
    </row>
    <row r="7815" spans="1:12" x14ac:dyDescent="0.3">
      <c r="A7815" t="s">
        <v>7825</v>
      </c>
      <c r="B7815">
        <v>14</v>
      </c>
      <c r="C7815">
        <v>2</v>
      </c>
      <c r="D7815">
        <v>2017</v>
      </c>
      <c r="E7815" t="s">
        <v>2622</v>
      </c>
      <c r="F7815" t="s">
        <v>119</v>
      </c>
      <c r="G7815" t="s">
        <v>357</v>
      </c>
      <c r="H7815" t="s">
        <v>14</v>
      </c>
      <c r="I7815" t="s">
        <v>90</v>
      </c>
      <c r="J7815" t="s">
        <v>732</v>
      </c>
      <c r="K7815" t="s">
        <v>17</v>
      </c>
      <c r="L7815">
        <v>10.56</v>
      </c>
    </row>
    <row r="7816" spans="1:12" x14ac:dyDescent="0.3">
      <c r="A7816" t="s">
        <v>7826</v>
      </c>
      <c r="B7816">
        <v>8</v>
      </c>
      <c r="C7816">
        <v>6</v>
      </c>
      <c r="D7816">
        <v>2018</v>
      </c>
      <c r="E7816" t="s">
        <v>1210</v>
      </c>
      <c r="F7816" t="s">
        <v>119</v>
      </c>
      <c r="G7816" t="s">
        <v>428</v>
      </c>
      <c r="H7816" t="s">
        <v>60</v>
      </c>
      <c r="I7816" t="s">
        <v>24</v>
      </c>
      <c r="J7816" t="s">
        <v>105</v>
      </c>
      <c r="K7816" t="s">
        <v>17</v>
      </c>
      <c r="L7816">
        <v>1497.6659999999999</v>
      </c>
    </row>
    <row r="7817" spans="1:12" x14ac:dyDescent="0.3">
      <c r="A7817" t="s">
        <v>7826</v>
      </c>
      <c r="B7817">
        <v>8</v>
      </c>
      <c r="C7817">
        <v>6</v>
      </c>
      <c r="D7817">
        <v>2018</v>
      </c>
      <c r="E7817" t="s">
        <v>1210</v>
      </c>
      <c r="F7817" t="s">
        <v>119</v>
      </c>
      <c r="G7817" t="s">
        <v>428</v>
      </c>
      <c r="H7817" t="s">
        <v>60</v>
      </c>
      <c r="I7817" t="s">
        <v>24</v>
      </c>
      <c r="J7817" t="s">
        <v>2496</v>
      </c>
      <c r="K7817" t="s">
        <v>41</v>
      </c>
      <c r="L7817">
        <v>17.52</v>
      </c>
    </row>
    <row r="7818" spans="1:12" x14ac:dyDescent="0.3">
      <c r="A7818" t="s">
        <v>7827</v>
      </c>
      <c r="B7818">
        <v>21</v>
      </c>
      <c r="C7818">
        <v>10</v>
      </c>
      <c r="D7818">
        <v>2017</v>
      </c>
      <c r="E7818" t="s">
        <v>5159</v>
      </c>
      <c r="F7818" t="s">
        <v>12</v>
      </c>
      <c r="G7818" t="s">
        <v>3204</v>
      </c>
      <c r="H7818" t="s">
        <v>60</v>
      </c>
      <c r="I7818" t="s">
        <v>24</v>
      </c>
      <c r="J7818" t="s">
        <v>2891</v>
      </c>
      <c r="K7818" t="s">
        <v>26</v>
      </c>
      <c r="L7818">
        <v>113.22</v>
      </c>
    </row>
    <row r="7819" spans="1:12" x14ac:dyDescent="0.3">
      <c r="A7819" t="s">
        <v>7827</v>
      </c>
      <c r="B7819">
        <v>21</v>
      </c>
      <c r="C7819">
        <v>10</v>
      </c>
      <c r="D7819">
        <v>2017</v>
      </c>
      <c r="E7819" t="s">
        <v>5159</v>
      </c>
      <c r="F7819" t="s">
        <v>12</v>
      </c>
      <c r="G7819" t="s">
        <v>3204</v>
      </c>
      <c r="H7819" t="s">
        <v>60</v>
      </c>
      <c r="I7819" t="s">
        <v>24</v>
      </c>
      <c r="J7819" t="s">
        <v>6933</v>
      </c>
      <c r="K7819" t="s">
        <v>26</v>
      </c>
      <c r="L7819">
        <v>35.880000000000003</v>
      </c>
    </row>
    <row r="7820" spans="1:12" x14ac:dyDescent="0.3">
      <c r="A7820" t="s">
        <v>7827</v>
      </c>
      <c r="B7820">
        <v>21</v>
      </c>
      <c r="C7820">
        <v>10</v>
      </c>
      <c r="D7820">
        <v>2017</v>
      </c>
      <c r="E7820" t="s">
        <v>5159</v>
      </c>
      <c r="F7820" t="s">
        <v>12</v>
      </c>
      <c r="G7820" t="s">
        <v>3204</v>
      </c>
      <c r="H7820" t="s">
        <v>60</v>
      </c>
      <c r="I7820" t="s">
        <v>24</v>
      </c>
      <c r="J7820" t="s">
        <v>5593</v>
      </c>
      <c r="K7820" t="s">
        <v>26</v>
      </c>
      <c r="L7820">
        <v>4535.9759999999997</v>
      </c>
    </row>
    <row r="7821" spans="1:12" x14ac:dyDescent="0.3">
      <c r="A7821" t="s">
        <v>7828</v>
      </c>
      <c r="B7821">
        <v>26</v>
      </c>
      <c r="C7821">
        <v>1</v>
      </c>
      <c r="D7821">
        <v>2018</v>
      </c>
      <c r="E7821" t="s">
        <v>1806</v>
      </c>
      <c r="F7821" t="s">
        <v>30</v>
      </c>
      <c r="G7821" t="s">
        <v>1051</v>
      </c>
      <c r="H7821" t="s">
        <v>14</v>
      </c>
      <c r="I7821" t="s">
        <v>24</v>
      </c>
      <c r="J7821" t="s">
        <v>3278</v>
      </c>
      <c r="K7821" t="s">
        <v>26</v>
      </c>
      <c r="L7821">
        <v>11.84</v>
      </c>
    </row>
    <row r="7822" spans="1:12" x14ac:dyDescent="0.3">
      <c r="A7822" t="s">
        <v>7829</v>
      </c>
      <c r="B7822">
        <v>8</v>
      </c>
      <c r="C7822">
        <v>12</v>
      </c>
      <c r="D7822">
        <v>2018</v>
      </c>
      <c r="E7822" t="s">
        <v>1404</v>
      </c>
      <c r="F7822" t="s">
        <v>12</v>
      </c>
      <c r="G7822" t="s">
        <v>1223</v>
      </c>
      <c r="H7822" t="s">
        <v>60</v>
      </c>
      <c r="I7822" t="s">
        <v>90</v>
      </c>
      <c r="J7822" t="s">
        <v>1710</v>
      </c>
      <c r="K7822" t="s">
        <v>26</v>
      </c>
      <c r="L7822">
        <v>592.74</v>
      </c>
    </row>
    <row r="7823" spans="1:12" x14ac:dyDescent="0.3">
      <c r="A7823" t="s">
        <v>7830</v>
      </c>
      <c r="B7823">
        <v>21</v>
      </c>
      <c r="C7823">
        <v>10</v>
      </c>
      <c r="D7823">
        <v>2017</v>
      </c>
      <c r="E7823" t="s">
        <v>2029</v>
      </c>
      <c r="F7823" t="s">
        <v>12</v>
      </c>
      <c r="G7823" t="s">
        <v>3533</v>
      </c>
      <c r="H7823" t="s">
        <v>14</v>
      </c>
      <c r="I7823" t="s">
        <v>15</v>
      </c>
      <c r="J7823" t="s">
        <v>3046</v>
      </c>
      <c r="K7823" t="s">
        <v>26</v>
      </c>
      <c r="L7823">
        <v>111.672</v>
      </c>
    </row>
    <row r="7824" spans="1:12" x14ac:dyDescent="0.3">
      <c r="A7824" t="s">
        <v>7831</v>
      </c>
      <c r="B7824">
        <v>26</v>
      </c>
      <c r="C7824">
        <v>8</v>
      </c>
      <c r="D7824">
        <v>2015</v>
      </c>
      <c r="E7824" t="s">
        <v>75</v>
      </c>
      <c r="F7824" t="s">
        <v>30</v>
      </c>
      <c r="G7824" t="s">
        <v>2868</v>
      </c>
      <c r="H7824" t="s">
        <v>60</v>
      </c>
      <c r="I7824" t="s">
        <v>90</v>
      </c>
      <c r="J7824" t="s">
        <v>3001</v>
      </c>
      <c r="K7824" t="s">
        <v>26</v>
      </c>
      <c r="L7824">
        <v>8.64</v>
      </c>
    </row>
    <row r="7825" spans="1:12" x14ac:dyDescent="0.3">
      <c r="A7825" t="s">
        <v>7831</v>
      </c>
      <c r="B7825">
        <v>26</v>
      </c>
      <c r="C7825">
        <v>8</v>
      </c>
      <c r="D7825">
        <v>2015</v>
      </c>
      <c r="E7825" t="s">
        <v>75</v>
      </c>
      <c r="F7825" t="s">
        <v>30</v>
      </c>
      <c r="G7825" t="s">
        <v>2868</v>
      </c>
      <c r="H7825" t="s">
        <v>60</v>
      </c>
      <c r="I7825" t="s">
        <v>90</v>
      </c>
      <c r="J7825" t="s">
        <v>3791</v>
      </c>
      <c r="K7825" t="s">
        <v>41</v>
      </c>
      <c r="L7825">
        <v>149.97</v>
      </c>
    </row>
    <row r="7826" spans="1:12" x14ac:dyDescent="0.3">
      <c r="A7826" t="s">
        <v>7832</v>
      </c>
      <c r="B7826">
        <v>16</v>
      </c>
      <c r="C7826">
        <v>5</v>
      </c>
      <c r="D7826">
        <v>2015</v>
      </c>
      <c r="E7826" t="s">
        <v>1477</v>
      </c>
      <c r="F7826" t="s">
        <v>30</v>
      </c>
      <c r="G7826" t="s">
        <v>2940</v>
      </c>
      <c r="H7826" t="s">
        <v>23</v>
      </c>
      <c r="I7826" t="s">
        <v>24</v>
      </c>
      <c r="J7826" t="s">
        <v>4204</v>
      </c>
      <c r="K7826" t="s">
        <v>17</v>
      </c>
      <c r="L7826">
        <v>232.88</v>
      </c>
    </row>
    <row r="7827" spans="1:12" x14ac:dyDescent="0.3">
      <c r="A7827" t="s">
        <v>7833</v>
      </c>
      <c r="B7827">
        <v>3</v>
      </c>
      <c r="C7827">
        <v>2</v>
      </c>
      <c r="D7827">
        <v>2016</v>
      </c>
      <c r="E7827" t="s">
        <v>7059</v>
      </c>
      <c r="F7827" t="s">
        <v>30</v>
      </c>
      <c r="G7827" t="s">
        <v>2940</v>
      </c>
      <c r="H7827" t="s">
        <v>23</v>
      </c>
      <c r="I7827" t="s">
        <v>90</v>
      </c>
      <c r="J7827" t="s">
        <v>129</v>
      </c>
      <c r="K7827" t="s">
        <v>17</v>
      </c>
      <c r="L7827">
        <v>90.882000000000005</v>
      </c>
    </row>
    <row r="7828" spans="1:12" x14ac:dyDescent="0.3">
      <c r="A7828" t="s">
        <v>7834</v>
      </c>
      <c r="B7828">
        <v>31</v>
      </c>
      <c r="C7828">
        <v>10</v>
      </c>
      <c r="D7828">
        <v>2018</v>
      </c>
      <c r="E7828" t="s">
        <v>381</v>
      </c>
      <c r="F7828" t="s">
        <v>30</v>
      </c>
      <c r="G7828" t="s">
        <v>2420</v>
      </c>
      <c r="H7828" t="s">
        <v>23</v>
      </c>
      <c r="I7828" t="s">
        <v>61</v>
      </c>
      <c r="J7828" t="s">
        <v>1600</v>
      </c>
      <c r="K7828" t="s">
        <v>41</v>
      </c>
      <c r="L7828">
        <v>508.76799999999997</v>
      </c>
    </row>
    <row r="7829" spans="1:12" x14ac:dyDescent="0.3">
      <c r="A7829" t="s">
        <v>7834</v>
      </c>
      <c r="B7829">
        <v>31</v>
      </c>
      <c r="C7829">
        <v>10</v>
      </c>
      <c r="D7829">
        <v>2018</v>
      </c>
      <c r="E7829" t="s">
        <v>381</v>
      </c>
      <c r="F7829" t="s">
        <v>30</v>
      </c>
      <c r="G7829" t="s">
        <v>2420</v>
      </c>
      <c r="H7829" t="s">
        <v>23</v>
      </c>
      <c r="I7829" t="s">
        <v>61</v>
      </c>
      <c r="J7829" t="s">
        <v>907</v>
      </c>
      <c r="K7829" t="s">
        <v>26</v>
      </c>
      <c r="L7829">
        <v>9.9120000000000008</v>
      </c>
    </row>
    <row r="7830" spans="1:12" x14ac:dyDescent="0.3">
      <c r="A7830" t="s">
        <v>7835</v>
      </c>
      <c r="B7830">
        <v>26</v>
      </c>
      <c r="C7830">
        <v>4</v>
      </c>
      <c r="D7830">
        <v>2016</v>
      </c>
      <c r="E7830" t="s">
        <v>2953</v>
      </c>
      <c r="F7830" t="s">
        <v>30</v>
      </c>
      <c r="G7830" t="s">
        <v>1892</v>
      </c>
      <c r="H7830" t="s">
        <v>23</v>
      </c>
      <c r="I7830" t="s">
        <v>24</v>
      </c>
      <c r="J7830" t="s">
        <v>4400</v>
      </c>
      <c r="K7830" t="s">
        <v>17</v>
      </c>
      <c r="L7830">
        <v>63.936</v>
      </c>
    </row>
    <row r="7831" spans="1:12" x14ac:dyDescent="0.3">
      <c r="A7831" t="s">
        <v>7835</v>
      </c>
      <c r="B7831">
        <v>26</v>
      </c>
      <c r="C7831">
        <v>4</v>
      </c>
      <c r="D7831">
        <v>2016</v>
      </c>
      <c r="E7831" t="s">
        <v>2953</v>
      </c>
      <c r="F7831" t="s">
        <v>30</v>
      </c>
      <c r="G7831" t="s">
        <v>1892</v>
      </c>
      <c r="H7831" t="s">
        <v>23</v>
      </c>
      <c r="I7831" t="s">
        <v>24</v>
      </c>
      <c r="J7831" t="s">
        <v>1130</v>
      </c>
      <c r="K7831" t="s">
        <v>26</v>
      </c>
      <c r="L7831">
        <v>59.52</v>
      </c>
    </row>
    <row r="7832" spans="1:12" x14ac:dyDescent="0.3">
      <c r="A7832" t="s">
        <v>7835</v>
      </c>
      <c r="B7832">
        <v>26</v>
      </c>
      <c r="C7832">
        <v>4</v>
      </c>
      <c r="D7832">
        <v>2016</v>
      </c>
      <c r="E7832" t="s">
        <v>2953</v>
      </c>
      <c r="F7832" t="s">
        <v>30</v>
      </c>
      <c r="G7832" t="s">
        <v>1892</v>
      </c>
      <c r="H7832" t="s">
        <v>23</v>
      </c>
      <c r="I7832" t="s">
        <v>24</v>
      </c>
      <c r="J7832" t="s">
        <v>6748</v>
      </c>
      <c r="K7832" t="s">
        <v>41</v>
      </c>
      <c r="L7832">
        <v>311.976</v>
      </c>
    </row>
    <row r="7833" spans="1:12" x14ac:dyDescent="0.3">
      <c r="A7833" t="s">
        <v>7835</v>
      </c>
      <c r="B7833">
        <v>26</v>
      </c>
      <c r="C7833">
        <v>4</v>
      </c>
      <c r="D7833">
        <v>2016</v>
      </c>
      <c r="E7833" t="s">
        <v>2953</v>
      </c>
      <c r="F7833" t="s">
        <v>30</v>
      </c>
      <c r="G7833" t="s">
        <v>1892</v>
      </c>
      <c r="H7833" t="s">
        <v>23</v>
      </c>
      <c r="I7833" t="s">
        <v>24</v>
      </c>
      <c r="J7833" t="s">
        <v>855</v>
      </c>
      <c r="K7833" t="s">
        <v>26</v>
      </c>
      <c r="L7833">
        <v>50.351999999999997</v>
      </c>
    </row>
    <row r="7834" spans="1:12" x14ac:dyDescent="0.3">
      <c r="A7834" t="s">
        <v>7836</v>
      </c>
      <c r="B7834">
        <v>9</v>
      </c>
      <c r="C7834">
        <v>5</v>
      </c>
      <c r="D7834">
        <v>2017</v>
      </c>
      <c r="E7834" t="s">
        <v>3215</v>
      </c>
      <c r="F7834" t="s">
        <v>30</v>
      </c>
      <c r="G7834" t="s">
        <v>2980</v>
      </c>
      <c r="H7834" t="s">
        <v>14</v>
      </c>
      <c r="I7834" t="s">
        <v>61</v>
      </c>
      <c r="J7834" t="s">
        <v>548</v>
      </c>
      <c r="K7834" t="s">
        <v>41</v>
      </c>
      <c r="L7834">
        <v>19.135999999999999</v>
      </c>
    </row>
    <row r="7835" spans="1:12" x14ac:dyDescent="0.3">
      <c r="A7835" t="s">
        <v>7837</v>
      </c>
      <c r="B7835">
        <v>24</v>
      </c>
      <c r="C7835">
        <v>1</v>
      </c>
      <c r="D7835">
        <v>2016</v>
      </c>
      <c r="E7835" t="s">
        <v>7838</v>
      </c>
      <c r="F7835" t="s">
        <v>30</v>
      </c>
      <c r="G7835" t="s">
        <v>5655</v>
      </c>
      <c r="H7835" t="s">
        <v>60</v>
      </c>
      <c r="I7835" t="s">
        <v>15</v>
      </c>
      <c r="J7835" t="s">
        <v>987</v>
      </c>
      <c r="K7835" t="s">
        <v>26</v>
      </c>
      <c r="L7835">
        <v>13.12</v>
      </c>
    </row>
    <row r="7836" spans="1:12" x14ac:dyDescent="0.3">
      <c r="A7836" t="s">
        <v>7839</v>
      </c>
      <c r="B7836">
        <v>13</v>
      </c>
      <c r="C7836">
        <v>4</v>
      </c>
      <c r="D7836">
        <v>2016</v>
      </c>
      <c r="E7836" t="s">
        <v>4532</v>
      </c>
      <c r="F7836" t="s">
        <v>12</v>
      </c>
      <c r="G7836" t="s">
        <v>4872</v>
      </c>
      <c r="H7836" t="s">
        <v>14</v>
      </c>
      <c r="I7836" t="s">
        <v>24</v>
      </c>
      <c r="J7836" t="s">
        <v>2969</v>
      </c>
      <c r="K7836" t="s">
        <v>17</v>
      </c>
      <c r="L7836">
        <v>241.56800000000001</v>
      </c>
    </row>
    <row r="7837" spans="1:12" x14ac:dyDescent="0.3">
      <c r="A7837" t="s">
        <v>7839</v>
      </c>
      <c r="B7837">
        <v>13</v>
      </c>
      <c r="C7837">
        <v>4</v>
      </c>
      <c r="D7837">
        <v>2016</v>
      </c>
      <c r="E7837" t="s">
        <v>4532</v>
      </c>
      <c r="F7837" t="s">
        <v>12</v>
      </c>
      <c r="G7837" t="s">
        <v>4872</v>
      </c>
      <c r="H7837" t="s">
        <v>14</v>
      </c>
      <c r="I7837" t="s">
        <v>24</v>
      </c>
      <c r="J7837" t="s">
        <v>2091</v>
      </c>
      <c r="K7837" t="s">
        <v>41</v>
      </c>
      <c r="L7837">
        <v>479.92</v>
      </c>
    </row>
    <row r="7838" spans="1:12" x14ac:dyDescent="0.3">
      <c r="A7838" t="s">
        <v>7840</v>
      </c>
      <c r="B7838">
        <v>25</v>
      </c>
      <c r="C7838">
        <v>9</v>
      </c>
      <c r="D7838">
        <v>2016</v>
      </c>
      <c r="E7838" t="s">
        <v>94</v>
      </c>
      <c r="F7838" t="s">
        <v>30</v>
      </c>
      <c r="G7838" t="s">
        <v>412</v>
      </c>
      <c r="H7838" t="s">
        <v>23</v>
      </c>
      <c r="I7838" t="s">
        <v>24</v>
      </c>
      <c r="J7838" t="s">
        <v>2946</v>
      </c>
      <c r="K7838" t="s">
        <v>17</v>
      </c>
      <c r="L7838">
        <v>307.13600000000002</v>
      </c>
    </row>
    <row r="7839" spans="1:12" x14ac:dyDescent="0.3">
      <c r="A7839" t="s">
        <v>7840</v>
      </c>
      <c r="B7839">
        <v>25</v>
      </c>
      <c r="C7839">
        <v>9</v>
      </c>
      <c r="D7839">
        <v>2016</v>
      </c>
      <c r="E7839" t="s">
        <v>94</v>
      </c>
      <c r="F7839" t="s">
        <v>30</v>
      </c>
      <c r="G7839" t="s">
        <v>412</v>
      </c>
      <c r="H7839" t="s">
        <v>23</v>
      </c>
      <c r="I7839" t="s">
        <v>24</v>
      </c>
      <c r="J7839" t="s">
        <v>5563</v>
      </c>
      <c r="K7839" t="s">
        <v>26</v>
      </c>
      <c r="L7839">
        <v>12.6</v>
      </c>
    </row>
    <row r="7840" spans="1:12" x14ac:dyDescent="0.3">
      <c r="A7840" t="s">
        <v>7840</v>
      </c>
      <c r="B7840">
        <v>25</v>
      </c>
      <c r="C7840">
        <v>9</v>
      </c>
      <c r="D7840">
        <v>2016</v>
      </c>
      <c r="E7840" t="s">
        <v>94</v>
      </c>
      <c r="F7840" t="s">
        <v>30</v>
      </c>
      <c r="G7840" t="s">
        <v>412</v>
      </c>
      <c r="H7840" t="s">
        <v>23</v>
      </c>
      <c r="I7840" t="s">
        <v>24</v>
      </c>
      <c r="J7840" t="s">
        <v>1208</v>
      </c>
      <c r="K7840" t="s">
        <v>41</v>
      </c>
      <c r="L7840">
        <v>159.97999999999999</v>
      </c>
    </row>
    <row r="7841" spans="1:12" x14ac:dyDescent="0.3">
      <c r="A7841" t="s">
        <v>7841</v>
      </c>
      <c r="B7841">
        <v>28</v>
      </c>
      <c r="C7841">
        <v>3</v>
      </c>
      <c r="D7841">
        <v>2015</v>
      </c>
      <c r="E7841" t="s">
        <v>6650</v>
      </c>
      <c r="F7841" t="s">
        <v>30</v>
      </c>
      <c r="G7841" t="s">
        <v>4144</v>
      </c>
      <c r="H7841" t="s">
        <v>14</v>
      </c>
      <c r="I7841" t="s">
        <v>61</v>
      </c>
      <c r="J7841" t="s">
        <v>108</v>
      </c>
      <c r="K7841" t="s">
        <v>26</v>
      </c>
      <c r="L7841">
        <v>6.12</v>
      </c>
    </row>
    <row r="7842" spans="1:12" x14ac:dyDescent="0.3">
      <c r="A7842" t="s">
        <v>7841</v>
      </c>
      <c r="B7842">
        <v>28</v>
      </c>
      <c r="C7842">
        <v>3</v>
      </c>
      <c r="D7842">
        <v>2015</v>
      </c>
      <c r="E7842" t="s">
        <v>6650</v>
      </c>
      <c r="F7842" t="s">
        <v>30</v>
      </c>
      <c r="G7842" t="s">
        <v>4144</v>
      </c>
      <c r="H7842" t="s">
        <v>14</v>
      </c>
      <c r="I7842" t="s">
        <v>61</v>
      </c>
      <c r="J7842" t="s">
        <v>3792</v>
      </c>
      <c r="K7842" t="s">
        <v>17</v>
      </c>
      <c r="L7842">
        <v>1184.72</v>
      </c>
    </row>
    <row r="7843" spans="1:12" x14ac:dyDescent="0.3">
      <c r="A7843" t="s">
        <v>7842</v>
      </c>
      <c r="B7843">
        <v>17</v>
      </c>
      <c r="C7843">
        <v>7</v>
      </c>
      <c r="D7843">
        <v>2017</v>
      </c>
      <c r="E7843" t="s">
        <v>138</v>
      </c>
      <c r="F7843" t="s">
        <v>30</v>
      </c>
      <c r="G7843" t="s">
        <v>1519</v>
      </c>
      <c r="H7843" t="s">
        <v>14</v>
      </c>
      <c r="I7843" t="s">
        <v>90</v>
      </c>
      <c r="J7843" t="s">
        <v>43</v>
      </c>
      <c r="K7843" t="s">
        <v>26</v>
      </c>
      <c r="L7843">
        <v>45.96</v>
      </c>
    </row>
    <row r="7844" spans="1:12" x14ac:dyDescent="0.3">
      <c r="A7844" t="s">
        <v>7843</v>
      </c>
      <c r="B7844">
        <v>19</v>
      </c>
      <c r="C7844">
        <v>4</v>
      </c>
      <c r="D7844">
        <v>2015</v>
      </c>
      <c r="E7844" t="s">
        <v>2949</v>
      </c>
      <c r="F7844" t="s">
        <v>12</v>
      </c>
      <c r="G7844" t="s">
        <v>2319</v>
      </c>
      <c r="H7844" t="s">
        <v>14</v>
      </c>
      <c r="I7844" t="s">
        <v>15</v>
      </c>
      <c r="J7844" t="s">
        <v>1759</v>
      </c>
      <c r="K7844" t="s">
        <v>26</v>
      </c>
      <c r="L7844">
        <v>58.05</v>
      </c>
    </row>
    <row r="7845" spans="1:12" x14ac:dyDescent="0.3">
      <c r="A7845" t="s">
        <v>7843</v>
      </c>
      <c r="B7845">
        <v>19</v>
      </c>
      <c r="C7845">
        <v>4</v>
      </c>
      <c r="D7845">
        <v>2015</v>
      </c>
      <c r="E7845" t="s">
        <v>2949</v>
      </c>
      <c r="F7845" t="s">
        <v>12</v>
      </c>
      <c r="G7845" t="s">
        <v>2319</v>
      </c>
      <c r="H7845" t="s">
        <v>14</v>
      </c>
      <c r="I7845" t="s">
        <v>15</v>
      </c>
      <c r="J7845" t="s">
        <v>182</v>
      </c>
      <c r="K7845" t="s">
        <v>26</v>
      </c>
      <c r="L7845">
        <v>71.28</v>
      </c>
    </row>
    <row r="7846" spans="1:12" x14ac:dyDescent="0.3">
      <c r="A7846" t="s">
        <v>7844</v>
      </c>
      <c r="B7846">
        <v>21</v>
      </c>
      <c r="C7846">
        <v>7</v>
      </c>
      <c r="D7846">
        <v>2018</v>
      </c>
      <c r="E7846" t="s">
        <v>1561</v>
      </c>
      <c r="F7846" t="s">
        <v>30</v>
      </c>
      <c r="G7846" t="s">
        <v>2695</v>
      </c>
      <c r="H7846" t="s">
        <v>14</v>
      </c>
      <c r="I7846" t="s">
        <v>61</v>
      </c>
      <c r="J7846" t="s">
        <v>2876</v>
      </c>
      <c r="K7846" t="s">
        <v>17</v>
      </c>
      <c r="L7846">
        <v>124.404</v>
      </c>
    </row>
    <row r="7847" spans="1:12" x14ac:dyDescent="0.3">
      <c r="A7847" t="s">
        <v>7845</v>
      </c>
      <c r="B7847">
        <v>27</v>
      </c>
      <c r="C7847">
        <v>9</v>
      </c>
      <c r="D7847">
        <v>2016</v>
      </c>
      <c r="E7847" t="s">
        <v>757</v>
      </c>
      <c r="F7847" t="s">
        <v>30</v>
      </c>
      <c r="G7847" t="s">
        <v>3347</v>
      </c>
      <c r="H7847" t="s">
        <v>14</v>
      </c>
      <c r="I7847" t="s">
        <v>15</v>
      </c>
      <c r="J7847" t="s">
        <v>3093</v>
      </c>
      <c r="K7847" t="s">
        <v>26</v>
      </c>
      <c r="L7847">
        <v>154.9</v>
      </c>
    </row>
    <row r="7848" spans="1:12" x14ac:dyDescent="0.3">
      <c r="A7848" t="s">
        <v>7845</v>
      </c>
      <c r="B7848">
        <v>27</v>
      </c>
      <c r="C7848">
        <v>9</v>
      </c>
      <c r="D7848">
        <v>2016</v>
      </c>
      <c r="E7848" t="s">
        <v>757</v>
      </c>
      <c r="F7848" t="s">
        <v>30</v>
      </c>
      <c r="G7848" t="s">
        <v>3347</v>
      </c>
      <c r="H7848" t="s">
        <v>14</v>
      </c>
      <c r="I7848" t="s">
        <v>15</v>
      </c>
      <c r="J7848" t="s">
        <v>1406</v>
      </c>
      <c r="K7848" t="s">
        <v>41</v>
      </c>
      <c r="L7848">
        <v>1871.88</v>
      </c>
    </row>
    <row r="7849" spans="1:12" x14ac:dyDescent="0.3">
      <c r="A7849" t="s">
        <v>7846</v>
      </c>
      <c r="B7849">
        <v>27</v>
      </c>
      <c r="C7849">
        <v>2</v>
      </c>
      <c r="D7849">
        <v>2017</v>
      </c>
      <c r="E7849" t="s">
        <v>7847</v>
      </c>
      <c r="F7849" t="s">
        <v>30</v>
      </c>
      <c r="G7849" t="s">
        <v>2405</v>
      </c>
      <c r="H7849" t="s">
        <v>14</v>
      </c>
      <c r="I7849" t="s">
        <v>61</v>
      </c>
      <c r="J7849" t="s">
        <v>5783</v>
      </c>
      <c r="K7849" t="s">
        <v>17</v>
      </c>
      <c r="L7849">
        <v>16.192</v>
      </c>
    </row>
    <row r="7850" spans="1:12" x14ac:dyDescent="0.3">
      <c r="A7850" t="s">
        <v>7848</v>
      </c>
      <c r="B7850">
        <v>2</v>
      </c>
      <c r="C7850">
        <v>5</v>
      </c>
      <c r="D7850">
        <v>2017</v>
      </c>
      <c r="E7850" t="s">
        <v>4140</v>
      </c>
      <c r="F7850" t="s">
        <v>30</v>
      </c>
      <c r="G7850" t="s">
        <v>3604</v>
      </c>
      <c r="H7850" t="s">
        <v>14</v>
      </c>
      <c r="I7850" t="s">
        <v>61</v>
      </c>
      <c r="J7850" t="s">
        <v>5224</v>
      </c>
      <c r="K7850" t="s">
        <v>26</v>
      </c>
      <c r="L7850">
        <v>18.936</v>
      </c>
    </row>
    <row r="7851" spans="1:12" x14ac:dyDescent="0.3">
      <c r="A7851" t="s">
        <v>7848</v>
      </c>
      <c r="B7851">
        <v>2</v>
      </c>
      <c r="C7851">
        <v>5</v>
      </c>
      <c r="D7851">
        <v>2017</v>
      </c>
      <c r="E7851" t="s">
        <v>4140</v>
      </c>
      <c r="F7851" t="s">
        <v>30</v>
      </c>
      <c r="G7851" t="s">
        <v>3604</v>
      </c>
      <c r="H7851" t="s">
        <v>14</v>
      </c>
      <c r="I7851" t="s">
        <v>61</v>
      </c>
      <c r="J7851" t="s">
        <v>4926</v>
      </c>
      <c r="K7851" t="s">
        <v>26</v>
      </c>
      <c r="L7851">
        <v>12.672000000000001</v>
      </c>
    </row>
    <row r="7852" spans="1:12" x14ac:dyDescent="0.3">
      <c r="A7852" t="s">
        <v>7848</v>
      </c>
      <c r="B7852">
        <v>2</v>
      </c>
      <c r="C7852">
        <v>5</v>
      </c>
      <c r="D7852">
        <v>2017</v>
      </c>
      <c r="E7852" t="s">
        <v>4140</v>
      </c>
      <c r="F7852" t="s">
        <v>30</v>
      </c>
      <c r="G7852" t="s">
        <v>3604</v>
      </c>
      <c r="H7852" t="s">
        <v>14</v>
      </c>
      <c r="I7852" t="s">
        <v>61</v>
      </c>
      <c r="J7852" t="s">
        <v>2479</v>
      </c>
      <c r="K7852" t="s">
        <v>26</v>
      </c>
      <c r="L7852">
        <v>5.04</v>
      </c>
    </row>
    <row r="7853" spans="1:12" x14ac:dyDescent="0.3">
      <c r="A7853" t="s">
        <v>7849</v>
      </c>
      <c r="B7853">
        <v>9</v>
      </c>
      <c r="C7853">
        <v>12</v>
      </c>
      <c r="D7853">
        <v>2015</v>
      </c>
      <c r="E7853" t="s">
        <v>2007</v>
      </c>
      <c r="F7853" t="s">
        <v>30</v>
      </c>
      <c r="G7853" t="s">
        <v>817</v>
      </c>
      <c r="H7853" t="s">
        <v>23</v>
      </c>
      <c r="I7853" t="s">
        <v>61</v>
      </c>
      <c r="J7853" t="s">
        <v>6210</v>
      </c>
      <c r="K7853" t="s">
        <v>26</v>
      </c>
      <c r="L7853">
        <v>8.4480000000000004</v>
      </c>
    </row>
    <row r="7854" spans="1:12" x14ac:dyDescent="0.3">
      <c r="A7854" t="s">
        <v>7849</v>
      </c>
      <c r="B7854">
        <v>9</v>
      </c>
      <c r="C7854">
        <v>12</v>
      </c>
      <c r="D7854">
        <v>2015</v>
      </c>
      <c r="E7854" t="s">
        <v>2007</v>
      </c>
      <c r="F7854" t="s">
        <v>30</v>
      </c>
      <c r="G7854" t="s">
        <v>817</v>
      </c>
      <c r="H7854" t="s">
        <v>23</v>
      </c>
      <c r="I7854" t="s">
        <v>61</v>
      </c>
      <c r="J7854" t="s">
        <v>1542</v>
      </c>
      <c r="K7854" t="s">
        <v>26</v>
      </c>
      <c r="L7854">
        <v>20.388000000000002</v>
      </c>
    </row>
    <row r="7855" spans="1:12" x14ac:dyDescent="0.3">
      <c r="A7855" t="s">
        <v>7850</v>
      </c>
      <c r="B7855">
        <v>25</v>
      </c>
      <c r="C7855">
        <v>12</v>
      </c>
      <c r="D7855">
        <v>2016</v>
      </c>
      <c r="E7855" t="s">
        <v>3806</v>
      </c>
      <c r="F7855" t="s">
        <v>30</v>
      </c>
      <c r="G7855" t="s">
        <v>4015</v>
      </c>
      <c r="H7855" t="s">
        <v>60</v>
      </c>
      <c r="I7855" t="s">
        <v>24</v>
      </c>
      <c r="J7855" t="s">
        <v>3180</v>
      </c>
      <c r="K7855" t="s">
        <v>26</v>
      </c>
      <c r="L7855">
        <v>9.9600000000000009</v>
      </c>
    </row>
    <row r="7856" spans="1:12" x14ac:dyDescent="0.3">
      <c r="A7856" t="s">
        <v>7851</v>
      </c>
      <c r="B7856">
        <v>7</v>
      </c>
      <c r="C7856">
        <v>12</v>
      </c>
      <c r="D7856">
        <v>2018</v>
      </c>
      <c r="E7856" t="s">
        <v>1036</v>
      </c>
      <c r="F7856" t="s">
        <v>30</v>
      </c>
      <c r="G7856" t="s">
        <v>37</v>
      </c>
      <c r="H7856" t="s">
        <v>14</v>
      </c>
      <c r="I7856" t="s">
        <v>15</v>
      </c>
      <c r="J7856" t="s">
        <v>4121</v>
      </c>
      <c r="K7856" t="s">
        <v>26</v>
      </c>
      <c r="L7856">
        <v>320.64</v>
      </c>
    </row>
    <row r="7857" spans="1:12" x14ac:dyDescent="0.3">
      <c r="A7857" t="s">
        <v>7851</v>
      </c>
      <c r="B7857">
        <v>7</v>
      </c>
      <c r="C7857">
        <v>12</v>
      </c>
      <c r="D7857">
        <v>2018</v>
      </c>
      <c r="E7857" t="s">
        <v>1036</v>
      </c>
      <c r="F7857" t="s">
        <v>30</v>
      </c>
      <c r="G7857" t="s">
        <v>37</v>
      </c>
      <c r="H7857" t="s">
        <v>14</v>
      </c>
      <c r="I7857" t="s">
        <v>15</v>
      </c>
      <c r="J7857" t="s">
        <v>604</v>
      </c>
      <c r="K7857" t="s">
        <v>41</v>
      </c>
      <c r="L7857">
        <v>52</v>
      </c>
    </row>
    <row r="7858" spans="1:12" x14ac:dyDescent="0.3">
      <c r="A7858" t="s">
        <v>7852</v>
      </c>
      <c r="B7858">
        <v>30</v>
      </c>
      <c r="C7858">
        <v>5</v>
      </c>
      <c r="D7858">
        <v>2015</v>
      </c>
      <c r="E7858" t="s">
        <v>664</v>
      </c>
      <c r="F7858" t="s">
        <v>119</v>
      </c>
      <c r="G7858" t="s">
        <v>2745</v>
      </c>
      <c r="H7858" t="s">
        <v>23</v>
      </c>
      <c r="I7858" t="s">
        <v>90</v>
      </c>
      <c r="J7858" t="s">
        <v>4424</v>
      </c>
      <c r="K7858" t="s">
        <v>26</v>
      </c>
      <c r="L7858">
        <v>25.584</v>
      </c>
    </row>
    <row r="7859" spans="1:12" x14ac:dyDescent="0.3">
      <c r="A7859" t="s">
        <v>7852</v>
      </c>
      <c r="B7859">
        <v>30</v>
      </c>
      <c r="C7859">
        <v>5</v>
      </c>
      <c r="D7859">
        <v>2015</v>
      </c>
      <c r="E7859" t="s">
        <v>664</v>
      </c>
      <c r="F7859" t="s">
        <v>119</v>
      </c>
      <c r="G7859" t="s">
        <v>2745</v>
      </c>
      <c r="H7859" t="s">
        <v>23</v>
      </c>
      <c r="I7859" t="s">
        <v>90</v>
      </c>
      <c r="J7859" t="s">
        <v>2686</v>
      </c>
      <c r="K7859" t="s">
        <v>41</v>
      </c>
      <c r="L7859">
        <v>464</v>
      </c>
    </row>
    <row r="7860" spans="1:12" x14ac:dyDescent="0.3">
      <c r="A7860" t="s">
        <v>7852</v>
      </c>
      <c r="B7860">
        <v>30</v>
      </c>
      <c r="C7860">
        <v>5</v>
      </c>
      <c r="D7860">
        <v>2015</v>
      </c>
      <c r="E7860" t="s">
        <v>664</v>
      </c>
      <c r="F7860" t="s">
        <v>119</v>
      </c>
      <c r="G7860" t="s">
        <v>2745</v>
      </c>
      <c r="H7860" t="s">
        <v>23</v>
      </c>
      <c r="I7860" t="s">
        <v>90</v>
      </c>
      <c r="J7860" t="s">
        <v>3524</v>
      </c>
      <c r="K7860" t="s">
        <v>26</v>
      </c>
      <c r="L7860">
        <v>235.95</v>
      </c>
    </row>
    <row r="7861" spans="1:12" x14ac:dyDescent="0.3">
      <c r="A7861" t="s">
        <v>7852</v>
      </c>
      <c r="B7861">
        <v>30</v>
      </c>
      <c r="C7861">
        <v>5</v>
      </c>
      <c r="D7861">
        <v>2015</v>
      </c>
      <c r="E7861" t="s">
        <v>664</v>
      </c>
      <c r="F7861" t="s">
        <v>119</v>
      </c>
      <c r="G7861" t="s">
        <v>2745</v>
      </c>
      <c r="H7861" t="s">
        <v>23</v>
      </c>
      <c r="I7861" t="s">
        <v>90</v>
      </c>
      <c r="J7861" t="s">
        <v>2933</v>
      </c>
      <c r="K7861" t="s">
        <v>26</v>
      </c>
      <c r="L7861">
        <v>39.96</v>
      </c>
    </row>
    <row r="7862" spans="1:12" x14ac:dyDescent="0.3">
      <c r="A7862" t="s">
        <v>7853</v>
      </c>
      <c r="B7862">
        <v>2</v>
      </c>
      <c r="C7862">
        <v>3</v>
      </c>
      <c r="D7862">
        <v>2018</v>
      </c>
      <c r="E7862" t="s">
        <v>5326</v>
      </c>
      <c r="F7862" t="s">
        <v>30</v>
      </c>
      <c r="G7862" t="s">
        <v>2176</v>
      </c>
      <c r="H7862" t="s">
        <v>14</v>
      </c>
      <c r="I7862" t="s">
        <v>90</v>
      </c>
      <c r="J7862" t="s">
        <v>3289</v>
      </c>
      <c r="K7862" t="s">
        <v>26</v>
      </c>
      <c r="L7862">
        <v>18.527999999999999</v>
      </c>
    </row>
    <row r="7863" spans="1:12" x14ac:dyDescent="0.3">
      <c r="A7863" t="s">
        <v>7854</v>
      </c>
      <c r="B7863">
        <v>12</v>
      </c>
      <c r="C7863">
        <v>10</v>
      </c>
      <c r="D7863">
        <v>2016</v>
      </c>
      <c r="E7863" t="s">
        <v>1949</v>
      </c>
      <c r="F7863" t="s">
        <v>30</v>
      </c>
      <c r="G7863" t="s">
        <v>3796</v>
      </c>
      <c r="H7863" t="s">
        <v>14</v>
      </c>
      <c r="I7863" t="s">
        <v>24</v>
      </c>
      <c r="J7863" t="s">
        <v>3162</v>
      </c>
      <c r="K7863" t="s">
        <v>41</v>
      </c>
      <c r="L7863">
        <v>17.899999999999999</v>
      </c>
    </row>
    <row r="7864" spans="1:12" x14ac:dyDescent="0.3">
      <c r="A7864" t="s">
        <v>7854</v>
      </c>
      <c r="B7864">
        <v>12</v>
      </c>
      <c r="C7864">
        <v>10</v>
      </c>
      <c r="D7864">
        <v>2016</v>
      </c>
      <c r="E7864" t="s">
        <v>1949</v>
      </c>
      <c r="F7864" t="s">
        <v>30</v>
      </c>
      <c r="G7864" t="s">
        <v>3796</v>
      </c>
      <c r="H7864" t="s">
        <v>14</v>
      </c>
      <c r="I7864" t="s">
        <v>24</v>
      </c>
      <c r="J7864" t="s">
        <v>1019</v>
      </c>
      <c r="K7864" t="s">
        <v>26</v>
      </c>
      <c r="L7864">
        <v>81.96</v>
      </c>
    </row>
    <row r="7865" spans="1:12" x14ac:dyDescent="0.3">
      <c r="A7865" t="s">
        <v>7855</v>
      </c>
      <c r="B7865">
        <v>14</v>
      </c>
      <c r="C7865">
        <v>7</v>
      </c>
      <c r="D7865">
        <v>2016</v>
      </c>
      <c r="E7865" t="s">
        <v>2957</v>
      </c>
      <c r="F7865" t="s">
        <v>12</v>
      </c>
      <c r="G7865" t="s">
        <v>3987</v>
      </c>
      <c r="H7865" t="s">
        <v>14</v>
      </c>
      <c r="I7865" t="s">
        <v>24</v>
      </c>
      <c r="J7865" t="s">
        <v>1180</v>
      </c>
      <c r="K7865" t="s">
        <v>26</v>
      </c>
      <c r="L7865">
        <v>272.73599999999999</v>
      </c>
    </row>
    <row r="7866" spans="1:12" x14ac:dyDescent="0.3">
      <c r="A7866" t="s">
        <v>7855</v>
      </c>
      <c r="B7866">
        <v>14</v>
      </c>
      <c r="C7866">
        <v>7</v>
      </c>
      <c r="D7866">
        <v>2016</v>
      </c>
      <c r="E7866" t="s">
        <v>2957</v>
      </c>
      <c r="F7866" t="s">
        <v>12</v>
      </c>
      <c r="G7866" t="s">
        <v>3987</v>
      </c>
      <c r="H7866" t="s">
        <v>14</v>
      </c>
      <c r="I7866" t="s">
        <v>24</v>
      </c>
      <c r="J7866" t="s">
        <v>7856</v>
      </c>
      <c r="K7866" t="s">
        <v>26</v>
      </c>
      <c r="L7866">
        <v>18.495999999999999</v>
      </c>
    </row>
    <row r="7867" spans="1:12" x14ac:dyDescent="0.3">
      <c r="A7867" t="s">
        <v>7855</v>
      </c>
      <c r="B7867">
        <v>14</v>
      </c>
      <c r="C7867">
        <v>7</v>
      </c>
      <c r="D7867">
        <v>2016</v>
      </c>
      <c r="E7867" t="s">
        <v>2957</v>
      </c>
      <c r="F7867" t="s">
        <v>12</v>
      </c>
      <c r="G7867" t="s">
        <v>3987</v>
      </c>
      <c r="H7867" t="s">
        <v>14</v>
      </c>
      <c r="I7867" t="s">
        <v>24</v>
      </c>
      <c r="J7867" t="s">
        <v>485</v>
      </c>
      <c r="K7867" t="s">
        <v>17</v>
      </c>
      <c r="L7867">
        <v>441.92</v>
      </c>
    </row>
    <row r="7868" spans="1:12" x14ac:dyDescent="0.3">
      <c r="A7868" t="s">
        <v>7855</v>
      </c>
      <c r="B7868">
        <v>14</v>
      </c>
      <c r="C7868">
        <v>7</v>
      </c>
      <c r="D7868">
        <v>2016</v>
      </c>
      <c r="E7868" t="s">
        <v>2957</v>
      </c>
      <c r="F7868" t="s">
        <v>12</v>
      </c>
      <c r="G7868" t="s">
        <v>3987</v>
      </c>
      <c r="H7868" t="s">
        <v>14</v>
      </c>
      <c r="I7868" t="s">
        <v>24</v>
      </c>
      <c r="J7868" t="s">
        <v>5174</v>
      </c>
      <c r="K7868" t="s">
        <v>17</v>
      </c>
      <c r="L7868">
        <v>127.764</v>
      </c>
    </row>
    <row r="7869" spans="1:12" x14ac:dyDescent="0.3">
      <c r="A7869" t="s">
        <v>7857</v>
      </c>
      <c r="B7869">
        <v>19</v>
      </c>
      <c r="C7869">
        <v>11</v>
      </c>
      <c r="D7869">
        <v>2015</v>
      </c>
      <c r="E7869" t="s">
        <v>524</v>
      </c>
      <c r="F7869" t="s">
        <v>12</v>
      </c>
      <c r="G7869" t="s">
        <v>5984</v>
      </c>
      <c r="H7869" t="s">
        <v>60</v>
      </c>
      <c r="I7869" t="s">
        <v>24</v>
      </c>
      <c r="J7869" t="s">
        <v>1256</v>
      </c>
      <c r="K7869" t="s">
        <v>26</v>
      </c>
      <c r="L7869">
        <v>166.44</v>
      </c>
    </row>
    <row r="7870" spans="1:12" x14ac:dyDescent="0.3">
      <c r="A7870" t="s">
        <v>7858</v>
      </c>
      <c r="B7870">
        <v>27</v>
      </c>
      <c r="C7870">
        <v>5</v>
      </c>
      <c r="D7870">
        <v>2017</v>
      </c>
      <c r="E7870" t="s">
        <v>4630</v>
      </c>
      <c r="F7870" t="s">
        <v>30</v>
      </c>
      <c r="G7870" t="s">
        <v>1267</v>
      </c>
      <c r="H7870" t="s">
        <v>14</v>
      </c>
      <c r="I7870" t="s">
        <v>24</v>
      </c>
      <c r="J7870" t="s">
        <v>3238</v>
      </c>
      <c r="K7870" t="s">
        <v>26</v>
      </c>
      <c r="L7870">
        <v>13.38</v>
      </c>
    </row>
    <row r="7871" spans="1:12" x14ac:dyDescent="0.3">
      <c r="A7871" t="s">
        <v>7859</v>
      </c>
      <c r="B7871">
        <v>3</v>
      </c>
      <c r="C7871">
        <v>7</v>
      </c>
      <c r="D7871">
        <v>2018</v>
      </c>
      <c r="E7871" t="s">
        <v>2207</v>
      </c>
      <c r="F7871" t="s">
        <v>30</v>
      </c>
      <c r="G7871" t="s">
        <v>4549</v>
      </c>
      <c r="H7871" t="s">
        <v>14</v>
      </c>
      <c r="I7871" t="s">
        <v>15</v>
      </c>
      <c r="J7871" t="s">
        <v>161</v>
      </c>
      <c r="K7871" t="s">
        <v>41</v>
      </c>
      <c r="L7871">
        <v>24</v>
      </c>
    </row>
    <row r="7872" spans="1:12" x14ac:dyDescent="0.3">
      <c r="A7872" t="s">
        <v>7860</v>
      </c>
      <c r="B7872">
        <v>25</v>
      </c>
      <c r="C7872">
        <v>9</v>
      </c>
      <c r="D7872">
        <v>2018</v>
      </c>
      <c r="E7872" t="s">
        <v>1697</v>
      </c>
      <c r="F7872" t="s">
        <v>30</v>
      </c>
      <c r="G7872" t="s">
        <v>4609</v>
      </c>
      <c r="H7872" t="s">
        <v>23</v>
      </c>
      <c r="I7872" t="s">
        <v>90</v>
      </c>
      <c r="J7872" t="s">
        <v>1915</v>
      </c>
      <c r="K7872" t="s">
        <v>26</v>
      </c>
      <c r="L7872">
        <v>24.448</v>
      </c>
    </row>
    <row r="7873" spans="1:12" x14ac:dyDescent="0.3">
      <c r="A7873" t="s">
        <v>7861</v>
      </c>
      <c r="B7873">
        <v>3</v>
      </c>
      <c r="C7873">
        <v>10</v>
      </c>
      <c r="D7873">
        <v>2017</v>
      </c>
      <c r="E7873" t="s">
        <v>5128</v>
      </c>
      <c r="F7873" t="s">
        <v>30</v>
      </c>
      <c r="G7873" t="s">
        <v>4287</v>
      </c>
      <c r="H7873" t="s">
        <v>60</v>
      </c>
      <c r="I7873" t="s">
        <v>24</v>
      </c>
      <c r="J7873" t="s">
        <v>1852</v>
      </c>
      <c r="K7873" t="s">
        <v>26</v>
      </c>
      <c r="L7873">
        <v>6.16</v>
      </c>
    </row>
    <row r="7874" spans="1:12" x14ac:dyDescent="0.3">
      <c r="A7874" t="s">
        <v>7861</v>
      </c>
      <c r="B7874">
        <v>3</v>
      </c>
      <c r="C7874">
        <v>10</v>
      </c>
      <c r="D7874">
        <v>2017</v>
      </c>
      <c r="E7874" t="s">
        <v>5128</v>
      </c>
      <c r="F7874" t="s">
        <v>30</v>
      </c>
      <c r="G7874" t="s">
        <v>4287</v>
      </c>
      <c r="H7874" t="s">
        <v>60</v>
      </c>
      <c r="I7874" t="s">
        <v>24</v>
      </c>
      <c r="J7874" t="s">
        <v>374</v>
      </c>
      <c r="K7874" t="s">
        <v>17</v>
      </c>
      <c r="L7874">
        <v>915.13599999999997</v>
      </c>
    </row>
    <row r="7875" spans="1:12" x14ac:dyDescent="0.3">
      <c r="A7875" t="s">
        <v>7861</v>
      </c>
      <c r="B7875">
        <v>3</v>
      </c>
      <c r="C7875">
        <v>10</v>
      </c>
      <c r="D7875">
        <v>2017</v>
      </c>
      <c r="E7875" t="s">
        <v>5128</v>
      </c>
      <c r="F7875" t="s">
        <v>30</v>
      </c>
      <c r="G7875" t="s">
        <v>4287</v>
      </c>
      <c r="H7875" t="s">
        <v>60</v>
      </c>
      <c r="I7875" t="s">
        <v>24</v>
      </c>
      <c r="J7875" t="s">
        <v>5078</v>
      </c>
      <c r="K7875" t="s">
        <v>26</v>
      </c>
      <c r="L7875">
        <v>8.56</v>
      </c>
    </row>
    <row r="7876" spans="1:12" x14ac:dyDescent="0.3">
      <c r="A7876" t="s">
        <v>7861</v>
      </c>
      <c r="B7876">
        <v>3</v>
      </c>
      <c r="C7876">
        <v>10</v>
      </c>
      <c r="D7876">
        <v>2017</v>
      </c>
      <c r="E7876" t="s">
        <v>5128</v>
      </c>
      <c r="F7876" t="s">
        <v>30</v>
      </c>
      <c r="G7876" t="s">
        <v>4287</v>
      </c>
      <c r="H7876" t="s">
        <v>60</v>
      </c>
      <c r="I7876" t="s">
        <v>24</v>
      </c>
      <c r="J7876" t="s">
        <v>3634</v>
      </c>
      <c r="K7876" t="s">
        <v>26</v>
      </c>
      <c r="L7876">
        <v>97.82</v>
      </c>
    </row>
    <row r="7877" spans="1:12" x14ac:dyDescent="0.3">
      <c r="A7877" t="s">
        <v>7862</v>
      </c>
      <c r="B7877">
        <v>9</v>
      </c>
      <c r="C7877">
        <v>9</v>
      </c>
      <c r="D7877">
        <v>2018</v>
      </c>
      <c r="E7877" t="s">
        <v>133</v>
      </c>
      <c r="F7877" t="s">
        <v>30</v>
      </c>
      <c r="G7877" t="s">
        <v>2917</v>
      </c>
      <c r="H7877" t="s">
        <v>23</v>
      </c>
      <c r="I7877" t="s">
        <v>24</v>
      </c>
      <c r="J7877" t="s">
        <v>939</v>
      </c>
      <c r="K7877" t="s">
        <v>26</v>
      </c>
      <c r="L7877">
        <v>31.103999999999999</v>
      </c>
    </row>
    <row r="7878" spans="1:12" x14ac:dyDescent="0.3">
      <c r="A7878" t="s">
        <v>7862</v>
      </c>
      <c r="B7878">
        <v>9</v>
      </c>
      <c r="C7878">
        <v>9</v>
      </c>
      <c r="D7878">
        <v>2018</v>
      </c>
      <c r="E7878" t="s">
        <v>133</v>
      </c>
      <c r="F7878" t="s">
        <v>30</v>
      </c>
      <c r="G7878" t="s">
        <v>2917</v>
      </c>
      <c r="H7878" t="s">
        <v>23</v>
      </c>
      <c r="I7878" t="s">
        <v>24</v>
      </c>
      <c r="J7878" t="s">
        <v>7329</v>
      </c>
      <c r="K7878" t="s">
        <v>26</v>
      </c>
      <c r="L7878">
        <v>11.176</v>
      </c>
    </row>
    <row r="7879" spans="1:12" x14ac:dyDescent="0.3">
      <c r="A7879" t="s">
        <v>7863</v>
      </c>
      <c r="B7879">
        <v>12</v>
      </c>
      <c r="C7879">
        <v>3</v>
      </c>
      <c r="D7879">
        <v>2016</v>
      </c>
      <c r="E7879" t="s">
        <v>3142</v>
      </c>
      <c r="F7879" t="s">
        <v>30</v>
      </c>
      <c r="G7879" t="s">
        <v>2755</v>
      </c>
      <c r="H7879" t="s">
        <v>14</v>
      </c>
      <c r="I7879" t="s">
        <v>15</v>
      </c>
      <c r="J7879" t="s">
        <v>3148</v>
      </c>
      <c r="K7879" t="s">
        <v>26</v>
      </c>
      <c r="L7879">
        <v>5.04</v>
      </c>
    </row>
    <row r="7880" spans="1:12" x14ac:dyDescent="0.3">
      <c r="A7880" t="s">
        <v>7864</v>
      </c>
      <c r="B7880">
        <v>29</v>
      </c>
      <c r="C7880">
        <v>11</v>
      </c>
      <c r="D7880">
        <v>2017</v>
      </c>
      <c r="E7880" t="s">
        <v>314</v>
      </c>
      <c r="F7880" t="s">
        <v>12</v>
      </c>
      <c r="G7880" t="s">
        <v>4594</v>
      </c>
      <c r="H7880" t="s">
        <v>60</v>
      </c>
      <c r="I7880" t="s">
        <v>61</v>
      </c>
      <c r="J7880" t="s">
        <v>7503</v>
      </c>
      <c r="K7880" t="s">
        <v>17</v>
      </c>
      <c r="L7880">
        <v>242.17599999999999</v>
      </c>
    </row>
    <row r="7881" spans="1:12" x14ac:dyDescent="0.3">
      <c r="A7881" t="s">
        <v>7865</v>
      </c>
      <c r="B7881">
        <v>14</v>
      </c>
      <c r="C7881">
        <v>6</v>
      </c>
      <c r="D7881">
        <v>2017</v>
      </c>
      <c r="E7881" t="s">
        <v>2730</v>
      </c>
      <c r="F7881" t="s">
        <v>30</v>
      </c>
      <c r="G7881" t="s">
        <v>275</v>
      </c>
      <c r="H7881" t="s">
        <v>23</v>
      </c>
      <c r="I7881" t="s">
        <v>90</v>
      </c>
      <c r="J7881" t="s">
        <v>5837</v>
      </c>
      <c r="K7881" t="s">
        <v>17</v>
      </c>
      <c r="L7881">
        <v>337.17599999999999</v>
      </c>
    </row>
    <row r="7882" spans="1:12" x14ac:dyDescent="0.3">
      <c r="A7882" t="s">
        <v>7866</v>
      </c>
      <c r="B7882">
        <v>3</v>
      </c>
      <c r="C7882">
        <v>12</v>
      </c>
      <c r="D7882">
        <v>2018</v>
      </c>
      <c r="E7882" t="s">
        <v>4286</v>
      </c>
      <c r="F7882" t="s">
        <v>12</v>
      </c>
      <c r="G7882" t="s">
        <v>320</v>
      </c>
      <c r="H7882" t="s">
        <v>14</v>
      </c>
      <c r="I7882" t="s">
        <v>24</v>
      </c>
      <c r="J7882" t="s">
        <v>1263</v>
      </c>
      <c r="K7882" t="s">
        <v>26</v>
      </c>
      <c r="L7882">
        <v>13.343999999999999</v>
      </c>
    </row>
    <row r="7883" spans="1:12" x14ac:dyDescent="0.3">
      <c r="A7883" t="s">
        <v>7866</v>
      </c>
      <c r="B7883">
        <v>3</v>
      </c>
      <c r="C7883">
        <v>12</v>
      </c>
      <c r="D7883">
        <v>2018</v>
      </c>
      <c r="E7883" t="s">
        <v>4286</v>
      </c>
      <c r="F7883" t="s">
        <v>12</v>
      </c>
      <c r="G7883" t="s">
        <v>320</v>
      </c>
      <c r="H7883" t="s">
        <v>14</v>
      </c>
      <c r="I7883" t="s">
        <v>24</v>
      </c>
      <c r="J7883" t="s">
        <v>3332</v>
      </c>
      <c r="K7883" t="s">
        <v>41</v>
      </c>
      <c r="L7883">
        <v>76.751999999999995</v>
      </c>
    </row>
    <row r="7884" spans="1:12" x14ac:dyDescent="0.3">
      <c r="A7884" t="s">
        <v>7866</v>
      </c>
      <c r="B7884">
        <v>3</v>
      </c>
      <c r="C7884">
        <v>12</v>
      </c>
      <c r="D7884">
        <v>2018</v>
      </c>
      <c r="E7884" t="s">
        <v>4286</v>
      </c>
      <c r="F7884" t="s">
        <v>12</v>
      </c>
      <c r="G7884" t="s">
        <v>320</v>
      </c>
      <c r="H7884" t="s">
        <v>14</v>
      </c>
      <c r="I7884" t="s">
        <v>24</v>
      </c>
      <c r="J7884" t="s">
        <v>3332</v>
      </c>
      <c r="K7884" t="s">
        <v>41</v>
      </c>
      <c r="L7884">
        <v>102.336</v>
      </c>
    </row>
    <row r="7885" spans="1:12" x14ac:dyDescent="0.3">
      <c r="A7885" t="s">
        <v>7866</v>
      </c>
      <c r="B7885">
        <v>3</v>
      </c>
      <c r="C7885">
        <v>12</v>
      </c>
      <c r="D7885">
        <v>2018</v>
      </c>
      <c r="E7885" t="s">
        <v>4286</v>
      </c>
      <c r="F7885" t="s">
        <v>12</v>
      </c>
      <c r="G7885" t="s">
        <v>320</v>
      </c>
      <c r="H7885" t="s">
        <v>14</v>
      </c>
      <c r="I7885" t="s">
        <v>24</v>
      </c>
      <c r="J7885" t="s">
        <v>4462</v>
      </c>
      <c r="K7885" t="s">
        <v>26</v>
      </c>
      <c r="L7885">
        <v>10.32</v>
      </c>
    </row>
    <row r="7886" spans="1:12" x14ac:dyDescent="0.3">
      <c r="A7886" t="s">
        <v>7866</v>
      </c>
      <c r="B7886">
        <v>3</v>
      </c>
      <c r="C7886">
        <v>12</v>
      </c>
      <c r="D7886">
        <v>2018</v>
      </c>
      <c r="E7886" t="s">
        <v>4286</v>
      </c>
      <c r="F7886" t="s">
        <v>12</v>
      </c>
      <c r="G7886" t="s">
        <v>320</v>
      </c>
      <c r="H7886" t="s">
        <v>14</v>
      </c>
      <c r="I7886" t="s">
        <v>24</v>
      </c>
      <c r="J7886" t="s">
        <v>5277</v>
      </c>
      <c r="K7886" t="s">
        <v>26</v>
      </c>
      <c r="L7886">
        <v>47.32</v>
      </c>
    </row>
    <row r="7887" spans="1:12" x14ac:dyDescent="0.3">
      <c r="A7887" t="s">
        <v>7866</v>
      </c>
      <c r="B7887">
        <v>3</v>
      </c>
      <c r="C7887">
        <v>12</v>
      </c>
      <c r="D7887">
        <v>2018</v>
      </c>
      <c r="E7887" t="s">
        <v>4286</v>
      </c>
      <c r="F7887" t="s">
        <v>12</v>
      </c>
      <c r="G7887" t="s">
        <v>320</v>
      </c>
      <c r="H7887" t="s">
        <v>14</v>
      </c>
      <c r="I7887" t="s">
        <v>24</v>
      </c>
      <c r="J7887" t="s">
        <v>659</v>
      </c>
      <c r="K7887" t="s">
        <v>17</v>
      </c>
      <c r="L7887">
        <v>23.376000000000001</v>
      </c>
    </row>
    <row r="7888" spans="1:12" x14ac:dyDescent="0.3">
      <c r="A7888" t="s">
        <v>7866</v>
      </c>
      <c r="B7888">
        <v>3</v>
      </c>
      <c r="C7888">
        <v>12</v>
      </c>
      <c r="D7888">
        <v>2018</v>
      </c>
      <c r="E7888" t="s">
        <v>4286</v>
      </c>
      <c r="F7888" t="s">
        <v>12</v>
      </c>
      <c r="G7888" t="s">
        <v>320</v>
      </c>
      <c r="H7888" t="s">
        <v>14</v>
      </c>
      <c r="I7888" t="s">
        <v>24</v>
      </c>
      <c r="J7888" t="s">
        <v>2997</v>
      </c>
      <c r="K7888" t="s">
        <v>17</v>
      </c>
      <c r="L7888">
        <v>16.72</v>
      </c>
    </row>
    <row r="7889" spans="1:12" x14ac:dyDescent="0.3">
      <c r="A7889" t="s">
        <v>7866</v>
      </c>
      <c r="B7889">
        <v>3</v>
      </c>
      <c r="C7889">
        <v>12</v>
      </c>
      <c r="D7889">
        <v>2018</v>
      </c>
      <c r="E7889" t="s">
        <v>4286</v>
      </c>
      <c r="F7889" t="s">
        <v>12</v>
      </c>
      <c r="G7889" t="s">
        <v>320</v>
      </c>
      <c r="H7889" t="s">
        <v>14</v>
      </c>
      <c r="I7889" t="s">
        <v>24</v>
      </c>
      <c r="J7889" t="s">
        <v>5783</v>
      </c>
      <c r="K7889" t="s">
        <v>17</v>
      </c>
      <c r="L7889">
        <v>16.192</v>
      </c>
    </row>
    <row r="7890" spans="1:12" x14ac:dyDescent="0.3">
      <c r="A7890" t="s">
        <v>7867</v>
      </c>
      <c r="B7890">
        <v>16</v>
      </c>
      <c r="C7890">
        <v>8</v>
      </c>
      <c r="D7890">
        <v>2017</v>
      </c>
      <c r="E7890" t="s">
        <v>1579</v>
      </c>
      <c r="F7890" t="s">
        <v>30</v>
      </c>
      <c r="G7890" t="s">
        <v>1179</v>
      </c>
      <c r="H7890" t="s">
        <v>14</v>
      </c>
      <c r="I7890" t="s">
        <v>24</v>
      </c>
      <c r="J7890" t="s">
        <v>2083</v>
      </c>
      <c r="K7890" t="s">
        <v>26</v>
      </c>
      <c r="L7890">
        <v>32.4</v>
      </c>
    </row>
    <row r="7891" spans="1:12" x14ac:dyDescent="0.3">
      <c r="A7891" t="s">
        <v>7868</v>
      </c>
      <c r="B7891">
        <v>25</v>
      </c>
      <c r="C7891">
        <v>12</v>
      </c>
      <c r="D7891">
        <v>2017</v>
      </c>
      <c r="E7891" t="s">
        <v>4182</v>
      </c>
      <c r="F7891" t="s">
        <v>30</v>
      </c>
      <c r="G7891" t="s">
        <v>6861</v>
      </c>
      <c r="H7891" t="s">
        <v>14</v>
      </c>
      <c r="I7891" t="s">
        <v>15</v>
      </c>
      <c r="J7891" t="s">
        <v>1275</v>
      </c>
      <c r="K7891" t="s">
        <v>26</v>
      </c>
      <c r="L7891">
        <v>19.89</v>
      </c>
    </row>
    <row r="7892" spans="1:12" x14ac:dyDescent="0.3">
      <c r="A7892" t="s">
        <v>7868</v>
      </c>
      <c r="B7892">
        <v>25</v>
      </c>
      <c r="C7892">
        <v>12</v>
      </c>
      <c r="D7892">
        <v>2017</v>
      </c>
      <c r="E7892" t="s">
        <v>4182</v>
      </c>
      <c r="F7892" t="s">
        <v>30</v>
      </c>
      <c r="G7892" t="s">
        <v>6861</v>
      </c>
      <c r="H7892" t="s">
        <v>14</v>
      </c>
      <c r="I7892" t="s">
        <v>15</v>
      </c>
      <c r="J7892" t="s">
        <v>1888</v>
      </c>
      <c r="K7892" t="s">
        <v>41</v>
      </c>
      <c r="L7892">
        <v>399.98</v>
      </c>
    </row>
    <row r="7893" spans="1:12" x14ac:dyDescent="0.3">
      <c r="A7893" t="s">
        <v>7868</v>
      </c>
      <c r="B7893">
        <v>25</v>
      </c>
      <c r="C7893">
        <v>12</v>
      </c>
      <c r="D7893">
        <v>2017</v>
      </c>
      <c r="E7893" t="s">
        <v>4182</v>
      </c>
      <c r="F7893" t="s">
        <v>30</v>
      </c>
      <c r="G7893" t="s">
        <v>6861</v>
      </c>
      <c r="H7893" t="s">
        <v>14</v>
      </c>
      <c r="I7893" t="s">
        <v>15</v>
      </c>
      <c r="J7893" t="s">
        <v>1621</v>
      </c>
      <c r="K7893" t="s">
        <v>17</v>
      </c>
      <c r="L7893">
        <v>343.85</v>
      </c>
    </row>
    <row r="7894" spans="1:12" x14ac:dyDescent="0.3">
      <c r="A7894" t="s">
        <v>7868</v>
      </c>
      <c r="B7894">
        <v>25</v>
      </c>
      <c r="C7894">
        <v>12</v>
      </c>
      <c r="D7894">
        <v>2017</v>
      </c>
      <c r="E7894" t="s">
        <v>4182</v>
      </c>
      <c r="F7894" t="s">
        <v>30</v>
      </c>
      <c r="G7894" t="s">
        <v>6861</v>
      </c>
      <c r="H7894" t="s">
        <v>14</v>
      </c>
      <c r="I7894" t="s">
        <v>15</v>
      </c>
      <c r="J7894" t="s">
        <v>6438</v>
      </c>
      <c r="K7894" t="s">
        <v>26</v>
      </c>
      <c r="L7894">
        <v>106.32</v>
      </c>
    </row>
    <row r="7895" spans="1:12" x14ac:dyDescent="0.3">
      <c r="A7895" t="s">
        <v>7869</v>
      </c>
      <c r="B7895">
        <v>23</v>
      </c>
      <c r="C7895">
        <v>7</v>
      </c>
      <c r="D7895">
        <v>2018</v>
      </c>
      <c r="E7895" t="s">
        <v>1552</v>
      </c>
      <c r="F7895" t="s">
        <v>30</v>
      </c>
      <c r="G7895" t="s">
        <v>830</v>
      </c>
      <c r="H7895" t="s">
        <v>60</v>
      </c>
      <c r="I7895" t="s">
        <v>90</v>
      </c>
      <c r="J7895" t="s">
        <v>932</v>
      </c>
      <c r="K7895" t="s">
        <v>26</v>
      </c>
      <c r="L7895">
        <v>13.92</v>
      </c>
    </row>
    <row r="7896" spans="1:12" x14ac:dyDescent="0.3">
      <c r="A7896" t="s">
        <v>7870</v>
      </c>
      <c r="B7896">
        <v>21</v>
      </c>
      <c r="C7896">
        <v>6</v>
      </c>
      <c r="D7896">
        <v>2018</v>
      </c>
      <c r="E7896" t="s">
        <v>3249</v>
      </c>
      <c r="F7896" t="s">
        <v>30</v>
      </c>
      <c r="G7896" t="s">
        <v>1587</v>
      </c>
      <c r="H7896" t="s">
        <v>60</v>
      </c>
      <c r="I7896" t="s">
        <v>90</v>
      </c>
      <c r="J7896" t="s">
        <v>284</v>
      </c>
      <c r="K7896" t="s">
        <v>26</v>
      </c>
      <c r="L7896">
        <v>82.4</v>
      </c>
    </row>
    <row r="7897" spans="1:12" x14ac:dyDescent="0.3">
      <c r="A7897" t="s">
        <v>7870</v>
      </c>
      <c r="B7897">
        <v>21</v>
      </c>
      <c r="C7897">
        <v>6</v>
      </c>
      <c r="D7897">
        <v>2018</v>
      </c>
      <c r="E7897" t="s">
        <v>3249</v>
      </c>
      <c r="F7897" t="s">
        <v>30</v>
      </c>
      <c r="G7897" t="s">
        <v>1587</v>
      </c>
      <c r="H7897" t="s">
        <v>60</v>
      </c>
      <c r="I7897" t="s">
        <v>90</v>
      </c>
      <c r="J7897" t="s">
        <v>2187</v>
      </c>
      <c r="K7897" t="s">
        <v>26</v>
      </c>
      <c r="L7897">
        <v>6.24</v>
      </c>
    </row>
    <row r="7898" spans="1:12" x14ac:dyDescent="0.3">
      <c r="A7898" t="s">
        <v>7870</v>
      </c>
      <c r="B7898">
        <v>21</v>
      </c>
      <c r="C7898">
        <v>6</v>
      </c>
      <c r="D7898">
        <v>2018</v>
      </c>
      <c r="E7898" t="s">
        <v>3249</v>
      </c>
      <c r="F7898" t="s">
        <v>30</v>
      </c>
      <c r="G7898" t="s">
        <v>1587</v>
      </c>
      <c r="H7898" t="s">
        <v>60</v>
      </c>
      <c r="I7898" t="s">
        <v>90</v>
      </c>
      <c r="J7898" t="s">
        <v>899</v>
      </c>
      <c r="K7898" t="s">
        <v>26</v>
      </c>
      <c r="L7898">
        <v>447.84</v>
      </c>
    </row>
    <row r="7899" spans="1:12" x14ac:dyDescent="0.3">
      <c r="A7899" t="s">
        <v>7871</v>
      </c>
      <c r="B7899">
        <v>13</v>
      </c>
      <c r="C7899">
        <v>8</v>
      </c>
      <c r="D7899">
        <v>2018</v>
      </c>
      <c r="E7899" t="s">
        <v>1497</v>
      </c>
      <c r="F7899" t="s">
        <v>30</v>
      </c>
      <c r="G7899" t="s">
        <v>2668</v>
      </c>
      <c r="H7899" t="s">
        <v>14</v>
      </c>
      <c r="I7899" t="s">
        <v>15</v>
      </c>
      <c r="J7899" t="s">
        <v>1520</v>
      </c>
      <c r="K7899" t="s">
        <v>26</v>
      </c>
      <c r="L7899">
        <v>272.048</v>
      </c>
    </row>
    <row r="7900" spans="1:12" x14ac:dyDescent="0.3">
      <c r="A7900" t="s">
        <v>7871</v>
      </c>
      <c r="B7900">
        <v>13</v>
      </c>
      <c r="C7900">
        <v>8</v>
      </c>
      <c r="D7900">
        <v>2018</v>
      </c>
      <c r="E7900" t="s">
        <v>1497</v>
      </c>
      <c r="F7900" t="s">
        <v>30</v>
      </c>
      <c r="G7900" t="s">
        <v>2668</v>
      </c>
      <c r="H7900" t="s">
        <v>14</v>
      </c>
      <c r="I7900" t="s">
        <v>15</v>
      </c>
      <c r="J7900" t="s">
        <v>3611</v>
      </c>
      <c r="K7900" t="s">
        <v>26</v>
      </c>
      <c r="L7900">
        <v>1614.5820000000001</v>
      </c>
    </row>
    <row r="7901" spans="1:12" x14ac:dyDescent="0.3">
      <c r="A7901" t="s">
        <v>7871</v>
      </c>
      <c r="B7901">
        <v>13</v>
      </c>
      <c r="C7901">
        <v>8</v>
      </c>
      <c r="D7901">
        <v>2018</v>
      </c>
      <c r="E7901" t="s">
        <v>1497</v>
      </c>
      <c r="F7901" t="s">
        <v>30</v>
      </c>
      <c r="G7901" t="s">
        <v>2668</v>
      </c>
      <c r="H7901" t="s">
        <v>14</v>
      </c>
      <c r="I7901" t="s">
        <v>15</v>
      </c>
      <c r="J7901" t="s">
        <v>2450</v>
      </c>
      <c r="K7901" t="s">
        <v>26</v>
      </c>
      <c r="L7901">
        <v>24.32</v>
      </c>
    </row>
    <row r="7902" spans="1:12" x14ac:dyDescent="0.3">
      <c r="A7902" t="s">
        <v>7871</v>
      </c>
      <c r="B7902">
        <v>13</v>
      </c>
      <c r="C7902">
        <v>8</v>
      </c>
      <c r="D7902">
        <v>2018</v>
      </c>
      <c r="E7902" t="s">
        <v>1497</v>
      </c>
      <c r="F7902" t="s">
        <v>30</v>
      </c>
      <c r="G7902" t="s">
        <v>2668</v>
      </c>
      <c r="H7902" t="s">
        <v>14</v>
      </c>
      <c r="I7902" t="s">
        <v>15</v>
      </c>
      <c r="J7902" t="s">
        <v>4540</v>
      </c>
      <c r="K7902" t="s">
        <v>41</v>
      </c>
      <c r="L7902">
        <v>1.5840000000000001</v>
      </c>
    </row>
    <row r="7903" spans="1:12" x14ac:dyDescent="0.3">
      <c r="A7903" t="s">
        <v>7871</v>
      </c>
      <c r="B7903">
        <v>13</v>
      </c>
      <c r="C7903">
        <v>8</v>
      </c>
      <c r="D7903">
        <v>2018</v>
      </c>
      <c r="E7903" t="s">
        <v>1497</v>
      </c>
      <c r="F7903" t="s">
        <v>30</v>
      </c>
      <c r="G7903" t="s">
        <v>2668</v>
      </c>
      <c r="H7903" t="s">
        <v>14</v>
      </c>
      <c r="I7903" t="s">
        <v>15</v>
      </c>
      <c r="J7903" t="s">
        <v>2613</v>
      </c>
      <c r="K7903" t="s">
        <v>17</v>
      </c>
      <c r="L7903">
        <v>31.984000000000002</v>
      </c>
    </row>
    <row r="7904" spans="1:12" x14ac:dyDescent="0.3">
      <c r="A7904" t="s">
        <v>7871</v>
      </c>
      <c r="B7904">
        <v>13</v>
      </c>
      <c r="C7904">
        <v>8</v>
      </c>
      <c r="D7904">
        <v>2018</v>
      </c>
      <c r="E7904" t="s">
        <v>1497</v>
      </c>
      <c r="F7904" t="s">
        <v>30</v>
      </c>
      <c r="G7904" t="s">
        <v>2668</v>
      </c>
      <c r="H7904" t="s">
        <v>14</v>
      </c>
      <c r="I7904" t="s">
        <v>15</v>
      </c>
      <c r="J7904" t="s">
        <v>1229</v>
      </c>
      <c r="K7904" t="s">
        <v>26</v>
      </c>
      <c r="L7904">
        <v>14.76</v>
      </c>
    </row>
    <row r="7905" spans="1:12" x14ac:dyDescent="0.3">
      <c r="A7905" t="s">
        <v>7871</v>
      </c>
      <c r="B7905">
        <v>13</v>
      </c>
      <c r="C7905">
        <v>8</v>
      </c>
      <c r="D7905">
        <v>2018</v>
      </c>
      <c r="E7905" t="s">
        <v>1497</v>
      </c>
      <c r="F7905" t="s">
        <v>30</v>
      </c>
      <c r="G7905" t="s">
        <v>2668</v>
      </c>
      <c r="H7905" t="s">
        <v>14</v>
      </c>
      <c r="I7905" t="s">
        <v>15</v>
      </c>
      <c r="J7905" t="s">
        <v>7303</v>
      </c>
      <c r="K7905" t="s">
        <v>17</v>
      </c>
      <c r="L7905">
        <v>423.64800000000002</v>
      </c>
    </row>
    <row r="7906" spans="1:12" x14ac:dyDescent="0.3">
      <c r="A7906" t="s">
        <v>7872</v>
      </c>
      <c r="B7906">
        <v>7</v>
      </c>
      <c r="C7906">
        <v>11</v>
      </c>
      <c r="D7906">
        <v>2016</v>
      </c>
      <c r="E7906" t="s">
        <v>318</v>
      </c>
      <c r="F7906" t="s">
        <v>30</v>
      </c>
      <c r="G7906" t="s">
        <v>6742</v>
      </c>
      <c r="H7906" t="s">
        <v>14</v>
      </c>
      <c r="I7906" t="s">
        <v>61</v>
      </c>
      <c r="J7906" t="s">
        <v>3186</v>
      </c>
      <c r="K7906" t="s">
        <v>26</v>
      </c>
      <c r="L7906">
        <v>76.64</v>
      </c>
    </row>
    <row r="7907" spans="1:12" x14ac:dyDescent="0.3">
      <c r="A7907" t="s">
        <v>7873</v>
      </c>
      <c r="B7907">
        <v>15</v>
      </c>
      <c r="C7907">
        <v>10</v>
      </c>
      <c r="D7907">
        <v>2016</v>
      </c>
      <c r="E7907" t="s">
        <v>2538</v>
      </c>
      <c r="F7907" t="s">
        <v>30</v>
      </c>
      <c r="G7907" t="s">
        <v>387</v>
      </c>
      <c r="H7907" t="s">
        <v>60</v>
      </c>
      <c r="I7907" t="s">
        <v>61</v>
      </c>
      <c r="J7907" t="s">
        <v>1151</v>
      </c>
      <c r="K7907" t="s">
        <v>26</v>
      </c>
      <c r="L7907">
        <v>4.4640000000000004</v>
      </c>
    </row>
    <row r="7908" spans="1:12" x14ac:dyDescent="0.3">
      <c r="A7908" t="s">
        <v>7873</v>
      </c>
      <c r="B7908">
        <v>15</v>
      </c>
      <c r="C7908">
        <v>10</v>
      </c>
      <c r="D7908">
        <v>2016</v>
      </c>
      <c r="E7908" t="s">
        <v>2538</v>
      </c>
      <c r="F7908" t="s">
        <v>30</v>
      </c>
      <c r="G7908" t="s">
        <v>387</v>
      </c>
      <c r="H7908" t="s">
        <v>60</v>
      </c>
      <c r="I7908" t="s">
        <v>61</v>
      </c>
      <c r="J7908" t="s">
        <v>2692</v>
      </c>
      <c r="K7908" t="s">
        <v>26</v>
      </c>
      <c r="L7908">
        <v>3.96</v>
      </c>
    </row>
    <row r="7909" spans="1:12" x14ac:dyDescent="0.3">
      <c r="A7909" t="s">
        <v>7874</v>
      </c>
      <c r="B7909">
        <v>30</v>
      </c>
      <c r="C7909">
        <v>7</v>
      </c>
      <c r="D7909">
        <v>2017</v>
      </c>
      <c r="E7909" t="s">
        <v>5119</v>
      </c>
      <c r="F7909" t="s">
        <v>119</v>
      </c>
      <c r="G7909" t="s">
        <v>2104</v>
      </c>
      <c r="H7909" t="s">
        <v>23</v>
      </c>
      <c r="I7909" t="s">
        <v>24</v>
      </c>
      <c r="J7909" t="s">
        <v>2493</v>
      </c>
      <c r="K7909" t="s">
        <v>26</v>
      </c>
      <c r="L7909">
        <v>715.64</v>
      </c>
    </row>
    <row r="7910" spans="1:12" x14ac:dyDescent="0.3">
      <c r="A7910" t="s">
        <v>7875</v>
      </c>
      <c r="B7910">
        <v>3</v>
      </c>
      <c r="C7910">
        <v>12</v>
      </c>
      <c r="D7910">
        <v>2017</v>
      </c>
      <c r="E7910" t="s">
        <v>2476</v>
      </c>
      <c r="F7910" t="s">
        <v>30</v>
      </c>
      <c r="G7910" t="s">
        <v>5773</v>
      </c>
      <c r="H7910" t="s">
        <v>14</v>
      </c>
      <c r="I7910" t="s">
        <v>24</v>
      </c>
      <c r="J7910" t="s">
        <v>2437</v>
      </c>
      <c r="K7910" t="s">
        <v>17</v>
      </c>
      <c r="L7910">
        <v>268.70400000000001</v>
      </c>
    </row>
    <row r="7911" spans="1:12" x14ac:dyDescent="0.3">
      <c r="A7911" t="s">
        <v>7875</v>
      </c>
      <c r="B7911">
        <v>3</v>
      </c>
      <c r="C7911">
        <v>12</v>
      </c>
      <c r="D7911">
        <v>2017</v>
      </c>
      <c r="E7911" t="s">
        <v>2476</v>
      </c>
      <c r="F7911" t="s">
        <v>30</v>
      </c>
      <c r="G7911" t="s">
        <v>5773</v>
      </c>
      <c r="H7911" t="s">
        <v>14</v>
      </c>
      <c r="I7911" t="s">
        <v>24</v>
      </c>
      <c r="J7911" t="s">
        <v>1262</v>
      </c>
      <c r="K7911" t="s">
        <v>26</v>
      </c>
      <c r="L7911">
        <v>21.92</v>
      </c>
    </row>
    <row r="7912" spans="1:12" x14ac:dyDescent="0.3">
      <c r="A7912" t="s">
        <v>7875</v>
      </c>
      <c r="B7912">
        <v>3</v>
      </c>
      <c r="C7912">
        <v>12</v>
      </c>
      <c r="D7912">
        <v>2017</v>
      </c>
      <c r="E7912" t="s">
        <v>2476</v>
      </c>
      <c r="F7912" t="s">
        <v>30</v>
      </c>
      <c r="G7912" t="s">
        <v>5773</v>
      </c>
      <c r="H7912" t="s">
        <v>14</v>
      </c>
      <c r="I7912" t="s">
        <v>24</v>
      </c>
      <c r="J7912" t="s">
        <v>2105</v>
      </c>
      <c r="K7912" t="s">
        <v>26</v>
      </c>
      <c r="L7912">
        <v>48.72</v>
      </c>
    </row>
    <row r="7913" spans="1:12" x14ac:dyDescent="0.3">
      <c r="A7913" t="s">
        <v>7875</v>
      </c>
      <c r="B7913">
        <v>3</v>
      </c>
      <c r="C7913">
        <v>12</v>
      </c>
      <c r="D7913">
        <v>2017</v>
      </c>
      <c r="E7913" t="s">
        <v>2476</v>
      </c>
      <c r="F7913" t="s">
        <v>30</v>
      </c>
      <c r="G7913" t="s">
        <v>5773</v>
      </c>
      <c r="H7913" t="s">
        <v>14</v>
      </c>
      <c r="I7913" t="s">
        <v>24</v>
      </c>
      <c r="J7913" t="s">
        <v>1214</v>
      </c>
      <c r="K7913" t="s">
        <v>17</v>
      </c>
      <c r="L7913">
        <v>205.666</v>
      </c>
    </row>
    <row r="7914" spans="1:12" x14ac:dyDescent="0.3">
      <c r="A7914" t="s">
        <v>7876</v>
      </c>
      <c r="B7914">
        <v>28</v>
      </c>
      <c r="C7914">
        <v>4</v>
      </c>
      <c r="D7914">
        <v>2017</v>
      </c>
      <c r="E7914" t="s">
        <v>3358</v>
      </c>
      <c r="F7914" t="s">
        <v>12</v>
      </c>
      <c r="G7914" t="s">
        <v>1612</v>
      </c>
      <c r="H7914" t="s">
        <v>14</v>
      </c>
      <c r="I7914" t="s">
        <v>61</v>
      </c>
      <c r="J7914" t="s">
        <v>2276</v>
      </c>
      <c r="K7914" t="s">
        <v>17</v>
      </c>
      <c r="L7914">
        <v>30.344000000000001</v>
      </c>
    </row>
    <row r="7915" spans="1:12" x14ac:dyDescent="0.3">
      <c r="A7915" t="s">
        <v>7877</v>
      </c>
      <c r="B7915">
        <v>25</v>
      </c>
      <c r="C7915">
        <v>8</v>
      </c>
      <c r="D7915">
        <v>2018</v>
      </c>
      <c r="E7915" t="s">
        <v>954</v>
      </c>
      <c r="F7915" t="s">
        <v>119</v>
      </c>
      <c r="G7915" t="s">
        <v>3679</v>
      </c>
      <c r="H7915" t="s">
        <v>14</v>
      </c>
      <c r="I7915" t="s">
        <v>90</v>
      </c>
      <c r="J7915" t="s">
        <v>3785</v>
      </c>
      <c r="K7915" t="s">
        <v>26</v>
      </c>
      <c r="L7915">
        <v>25.696000000000002</v>
      </c>
    </row>
    <row r="7916" spans="1:12" x14ac:dyDescent="0.3">
      <c r="A7916" t="s">
        <v>7878</v>
      </c>
      <c r="B7916">
        <v>17</v>
      </c>
      <c r="C7916">
        <v>6</v>
      </c>
      <c r="D7916">
        <v>2018</v>
      </c>
      <c r="E7916" t="s">
        <v>1917</v>
      </c>
      <c r="F7916" t="s">
        <v>30</v>
      </c>
      <c r="G7916" t="s">
        <v>1574</v>
      </c>
      <c r="H7916" t="s">
        <v>60</v>
      </c>
      <c r="I7916" t="s">
        <v>90</v>
      </c>
      <c r="J7916" t="s">
        <v>7879</v>
      </c>
      <c r="K7916" t="s">
        <v>41</v>
      </c>
      <c r="L7916">
        <v>3404.5</v>
      </c>
    </row>
    <row r="7917" spans="1:12" x14ac:dyDescent="0.3">
      <c r="A7917" t="s">
        <v>7878</v>
      </c>
      <c r="B7917">
        <v>17</v>
      </c>
      <c r="C7917">
        <v>6</v>
      </c>
      <c r="D7917">
        <v>2018</v>
      </c>
      <c r="E7917" t="s">
        <v>1917</v>
      </c>
      <c r="F7917" t="s">
        <v>30</v>
      </c>
      <c r="G7917" t="s">
        <v>1574</v>
      </c>
      <c r="H7917" t="s">
        <v>60</v>
      </c>
      <c r="I7917" t="s">
        <v>90</v>
      </c>
      <c r="J7917" t="s">
        <v>6465</v>
      </c>
      <c r="K7917" t="s">
        <v>41</v>
      </c>
      <c r="L7917">
        <v>101.34</v>
      </c>
    </row>
    <row r="7918" spans="1:12" x14ac:dyDescent="0.3">
      <c r="A7918" t="s">
        <v>7880</v>
      </c>
      <c r="B7918">
        <v>20</v>
      </c>
      <c r="C7918">
        <v>11</v>
      </c>
      <c r="D7918">
        <v>2016</v>
      </c>
      <c r="E7918" t="s">
        <v>188</v>
      </c>
      <c r="F7918" t="s">
        <v>30</v>
      </c>
      <c r="G7918" t="s">
        <v>1742</v>
      </c>
      <c r="H7918" t="s">
        <v>60</v>
      </c>
      <c r="I7918" t="s">
        <v>90</v>
      </c>
      <c r="J7918" t="s">
        <v>2410</v>
      </c>
      <c r="K7918" t="s">
        <v>17</v>
      </c>
      <c r="L7918">
        <v>344.37200000000001</v>
      </c>
    </row>
    <row r="7919" spans="1:12" x14ac:dyDescent="0.3">
      <c r="A7919" t="s">
        <v>7881</v>
      </c>
      <c r="B7919">
        <v>4</v>
      </c>
      <c r="C7919">
        <v>9</v>
      </c>
      <c r="D7919">
        <v>2018</v>
      </c>
      <c r="E7919" t="s">
        <v>1330</v>
      </c>
      <c r="F7919" t="s">
        <v>12</v>
      </c>
      <c r="G7919" t="s">
        <v>2865</v>
      </c>
      <c r="H7919" t="s">
        <v>60</v>
      </c>
      <c r="I7919" t="s">
        <v>61</v>
      </c>
      <c r="J7919" t="s">
        <v>345</v>
      </c>
      <c r="K7919" t="s">
        <v>26</v>
      </c>
      <c r="L7919">
        <v>30.384</v>
      </c>
    </row>
    <row r="7920" spans="1:12" x14ac:dyDescent="0.3">
      <c r="A7920" t="s">
        <v>7882</v>
      </c>
      <c r="B7920">
        <v>4</v>
      </c>
      <c r="C7920">
        <v>7</v>
      </c>
      <c r="D7920">
        <v>2016</v>
      </c>
      <c r="E7920" t="s">
        <v>2697</v>
      </c>
      <c r="F7920" t="s">
        <v>12</v>
      </c>
      <c r="G7920" t="s">
        <v>4536</v>
      </c>
      <c r="H7920" t="s">
        <v>60</v>
      </c>
      <c r="I7920" t="s">
        <v>24</v>
      </c>
      <c r="J7920" t="s">
        <v>785</v>
      </c>
      <c r="K7920" t="s">
        <v>26</v>
      </c>
      <c r="L7920">
        <v>22.847999999999999</v>
      </c>
    </row>
    <row r="7921" spans="1:12" x14ac:dyDescent="0.3">
      <c r="A7921" t="s">
        <v>7883</v>
      </c>
      <c r="B7921">
        <v>15</v>
      </c>
      <c r="C7921">
        <v>9</v>
      </c>
      <c r="D7921">
        <v>2018</v>
      </c>
      <c r="E7921" t="s">
        <v>1848</v>
      </c>
      <c r="F7921" t="s">
        <v>30</v>
      </c>
      <c r="G7921" t="s">
        <v>4538</v>
      </c>
      <c r="H7921" t="s">
        <v>60</v>
      </c>
      <c r="I7921" t="s">
        <v>90</v>
      </c>
      <c r="J7921" t="s">
        <v>3743</v>
      </c>
      <c r="K7921" t="s">
        <v>26</v>
      </c>
      <c r="L7921">
        <v>38.619999999999997</v>
      </c>
    </row>
    <row r="7922" spans="1:12" x14ac:dyDescent="0.3">
      <c r="A7922" t="s">
        <v>7883</v>
      </c>
      <c r="B7922">
        <v>15</v>
      </c>
      <c r="C7922">
        <v>9</v>
      </c>
      <c r="D7922">
        <v>2018</v>
      </c>
      <c r="E7922" t="s">
        <v>1848</v>
      </c>
      <c r="F7922" t="s">
        <v>30</v>
      </c>
      <c r="G7922" t="s">
        <v>4538</v>
      </c>
      <c r="H7922" t="s">
        <v>60</v>
      </c>
      <c r="I7922" t="s">
        <v>90</v>
      </c>
      <c r="J7922" t="s">
        <v>5457</v>
      </c>
      <c r="K7922" t="s">
        <v>41</v>
      </c>
      <c r="L7922">
        <v>59.98</v>
      </c>
    </row>
    <row r="7923" spans="1:12" x14ac:dyDescent="0.3">
      <c r="A7923" t="s">
        <v>7884</v>
      </c>
      <c r="B7923">
        <v>13</v>
      </c>
      <c r="C7923">
        <v>3</v>
      </c>
      <c r="D7923">
        <v>2018</v>
      </c>
      <c r="E7923" t="s">
        <v>1829</v>
      </c>
      <c r="F7923" t="s">
        <v>30</v>
      </c>
      <c r="G7923" t="s">
        <v>4787</v>
      </c>
      <c r="H7923" t="s">
        <v>14</v>
      </c>
      <c r="I7923" t="s">
        <v>90</v>
      </c>
      <c r="J7923" t="s">
        <v>2689</v>
      </c>
      <c r="K7923" t="s">
        <v>26</v>
      </c>
      <c r="L7923">
        <v>174.3</v>
      </c>
    </row>
    <row r="7924" spans="1:12" x14ac:dyDescent="0.3">
      <c r="A7924" t="s">
        <v>7885</v>
      </c>
      <c r="B7924">
        <v>24</v>
      </c>
      <c r="C7924">
        <v>9</v>
      </c>
      <c r="D7924">
        <v>2018</v>
      </c>
      <c r="E7924" t="s">
        <v>1697</v>
      </c>
      <c r="F7924" t="s">
        <v>30</v>
      </c>
      <c r="G7924" t="s">
        <v>2868</v>
      </c>
      <c r="H7924" t="s">
        <v>60</v>
      </c>
      <c r="I7924" t="s">
        <v>15</v>
      </c>
      <c r="J7924" t="s">
        <v>4847</v>
      </c>
      <c r="K7924" t="s">
        <v>41</v>
      </c>
      <c r="L7924">
        <v>383.96</v>
      </c>
    </row>
    <row r="7925" spans="1:12" x14ac:dyDescent="0.3">
      <c r="A7925" t="s">
        <v>7885</v>
      </c>
      <c r="B7925">
        <v>24</v>
      </c>
      <c r="C7925">
        <v>9</v>
      </c>
      <c r="D7925">
        <v>2018</v>
      </c>
      <c r="E7925" t="s">
        <v>1697</v>
      </c>
      <c r="F7925" t="s">
        <v>30</v>
      </c>
      <c r="G7925" t="s">
        <v>2868</v>
      </c>
      <c r="H7925" t="s">
        <v>60</v>
      </c>
      <c r="I7925" t="s">
        <v>15</v>
      </c>
      <c r="J7925" t="s">
        <v>477</v>
      </c>
      <c r="K7925" t="s">
        <v>26</v>
      </c>
      <c r="L7925">
        <v>15.57</v>
      </c>
    </row>
    <row r="7926" spans="1:12" x14ac:dyDescent="0.3">
      <c r="A7926" t="s">
        <v>7886</v>
      </c>
      <c r="B7926">
        <v>13</v>
      </c>
      <c r="C7926">
        <v>8</v>
      </c>
      <c r="D7926">
        <v>2017</v>
      </c>
      <c r="E7926" t="s">
        <v>4426</v>
      </c>
      <c r="F7926" t="s">
        <v>119</v>
      </c>
      <c r="G7926" t="s">
        <v>1032</v>
      </c>
      <c r="H7926" t="s">
        <v>14</v>
      </c>
      <c r="I7926" t="s">
        <v>15</v>
      </c>
      <c r="J7926" t="s">
        <v>242</v>
      </c>
      <c r="K7926" t="s">
        <v>26</v>
      </c>
      <c r="L7926">
        <v>22.32</v>
      </c>
    </row>
    <row r="7927" spans="1:12" x14ac:dyDescent="0.3">
      <c r="A7927" t="s">
        <v>7886</v>
      </c>
      <c r="B7927">
        <v>13</v>
      </c>
      <c r="C7927">
        <v>8</v>
      </c>
      <c r="D7927">
        <v>2017</v>
      </c>
      <c r="E7927" t="s">
        <v>4426</v>
      </c>
      <c r="F7927" t="s">
        <v>119</v>
      </c>
      <c r="G7927" t="s">
        <v>1032</v>
      </c>
      <c r="H7927" t="s">
        <v>14</v>
      </c>
      <c r="I7927" t="s">
        <v>15</v>
      </c>
      <c r="J7927" t="s">
        <v>1213</v>
      </c>
      <c r="K7927" t="s">
        <v>26</v>
      </c>
      <c r="L7927">
        <v>103.6</v>
      </c>
    </row>
    <row r="7928" spans="1:12" x14ac:dyDescent="0.3">
      <c r="A7928" t="s">
        <v>7887</v>
      </c>
      <c r="B7928">
        <v>20</v>
      </c>
      <c r="C7928">
        <v>11</v>
      </c>
      <c r="D7928">
        <v>2018</v>
      </c>
      <c r="E7928" t="s">
        <v>1373</v>
      </c>
      <c r="F7928" t="s">
        <v>12</v>
      </c>
      <c r="G7928" t="s">
        <v>3526</v>
      </c>
      <c r="H7928" t="s">
        <v>23</v>
      </c>
      <c r="I7928" t="s">
        <v>90</v>
      </c>
      <c r="J7928" t="s">
        <v>4561</v>
      </c>
      <c r="K7928" t="s">
        <v>41</v>
      </c>
      <c r="L7928">
        <v>2.97</v>
      </c>
    </row>
    <row r="7929" spans="1:12" x14ac:dyDescent="0.3">
      <c r="A7929" t="s">
        <v>7887</v>
      </c>
      <c r="B7929">
        <v>20</v>
      </c>
      <c r="C7929">
        <v>11</v>
      </c>
      <c r="D7929">
        <v>2018</v>
      </c>
      <c r="E7929" t="s">
        <v>1373</v>
      </c>
      <c r="F7929" t="s">
        <v>12</v>
      </c>
      <c r="G7929" t="s">
        <v>3526</v>
      </c>
      <c r="H7929" t="s">
        <v>23</v>
      </c>
      <c r="I7929" t="s">
        <v>90</v>
      </c>
      <c r="J7929" t="s">
        <v>1220</v>
      </c>
      <c r="K7929" t="s">
        <v>41</v>
      </c>
      <c r="L7929">
        <v>569.99</v>
      </c>
    </row>
    <row r="7930" spans="1:12" x14ac:dyDescent="0.3">
      <c r="A7930" t="s">
        <v>7887</v>
      </c>
      <c r="B7930">
        <v>20</v>
      </c>
      <c r="C7930">
        <v>11</v>
      </c>
      <c r="D7930">
        <v>2018</v>
      </c>
      <c r="E7930" t="s">
        <v>1373</v>
      </c>
      <c r="F7930" t="s">
        <v>12</v>
      </c>
      <c r="G7930" t="s">
        <v>3526</v>
      </c>
      <c r="H7930" t="s">
        <v>23</v>
      </c>
      <c r="I7930" t="s">
        <v>90</v>
      </c>
      <c r="J7930" t="s">
        <v>7205</v>
      </c>
      <c r="K7930" t="s">
        <v>17</v>
      </c>
      <c r="L7930">
        <v>50.97</v>
      </c>
    </row>
    <row r="7931" spans="1:12" x14ac:dyDescent="0.3">
      <c r="A7931" t="s">
        <v>7888</v>
      </c>
      <c r="B7931">
        <v>25</v>
      </c>
      <c r="C7931">
        <v>7</v>
      </c>
      <c r="D7931">
        <v>2018</v>
      </c>
      <c r="E7931" t="s">
        <v>5611</v>
      </c>
      <c r="F7931" t="s">
        <v>119</v>
      </c>
      <c r="G7931" t="s">
        <v>6900</v>
      </c>
      <c r="H7931" t="s">
        <v>60</v>
      </c>
      <c r="I7931" t="s">
        <v>61</v>
      </c>
      <c r="J7931" t="s">
        <v>3576</v>
      </c>
      <c r="K7931" t="s">
        <v>17</v>
      </c>
      <c r="L7931">
        <v>298.11599999999999</v>
      </c>
    </row>
    <row r="7932" spans="1:12" x14ac:dyDescent="0.3">
      <c r="A7932" t="s">
        <v>7889</v>
      </c>
      <c r="B7932">
        <v>25</v>
      </c>
      <c r="C7932">
        <v>3</v>
      </c>
      <c r="D7932">
        <v>2017</v>
      </c>
      <c r="E7932" t="s">
        <v>4901</v>
      </c>
      <c r="F7932" t="s">
        <v>12</v>
      </c>
      <c r="G7932" t="s">
        <v>2917</v>
      </c>
      <c r="H7932" t="s">
        <v>23</v>
      </c>
      <c r="I7932" t="s">
        <v>90</v>
      </c>
      <c r="J7932" t="s">
        <v>3140</v>
      </c>
      <c r="K7932" t="s">
        <v>26</v>
      </c>
      <c r="L7932">
        <v>59.52</v>
      </c>
    </row>
    <row r="7933" spans="1:12" x14ac:dyDescent="0.3">
      <c r="A7933" t="s">
        <v>7890</v>
      </c>
      <c r="B7933">
        <v>15</v>
      </c>
      <c r="C7933">
        <v>7</v>
      </c>
      <c r="D7933">
        <v>2017</v>
      </c>
      <c r="E7933" t="s">
        <v>7374</v>
      </c>
      <c r="F7933" t="s">
        <v>30</v>
      </c>
      <c r="G7933" t="s">
        <v>2963</v>
      </c>
      <c r="H7933" t="s">
        <v>23</v>
      </c>
      <c r="I7933" t="s">
        <v>24</v>
      </c>
      <c r="J7933" t="s">
        <v>1057</v>
      </c>
      <c r="K7933" t="s">
        <v>17</v>
      </c>
      <c r="L7933">
        <v>230.28</v>
      </c>
    </row>
    <row r="7934" spans="1:12" x14ac:dyDescent="0.3">
      <c r="A7934" t="s">
        <v>7890</v>
      </c>
      <c r="B7934">
        <v>15</v>
      </c>
      <c r="C7934">
        <v>7</v>
      </c>
      <c r="D7934">
        <v>2017</v>
      </c>
      <c r="E7934" t="s">
        <v>7374</v>
      </c>
      <c r="F7934" t="s">
        <v>30</v>
      </c>
      <c r="G7934" t="s">
        <v>2963</v>
      </c>
      <c r="H7934" t="s">
        <v>23</v>
      </c>
      <c r="I7934" t="s">
        <v>24</v>
      </c>
      <c r="J7934" t="s">
        <v>2827</v>
      </c>
      <c r="K7934" t="s">
        <v>26</v>
      </c>
      <c r="L7934">
        <v>105.52</v>
      </c>
    </row>
    <row r="7935" spans="1:12" x14ac:dyDescent="0.3">
      <c r="A7935" t="s">
        <v>7891</v>
      </c>
      <c r="B7935">
        <v>17</v>
      </c>
      <c r="C7935">
        <v>8</v>
      </c>
      <c r="D7935">
        <v>2018</v>
      </c>
      <c r="E7935" t="s">
        <v>6461</v>
      </c>
      <c r="F7935" t="s">
        <v>30</v>
      </c>
      <c r="G7935" t="s">
        <v>2912</v>
      </c>
      <c r="H7935" t="s">
        <v>23</v>
      </c>
      <c r="I7935" t="s">
        <v>24</v>
      </c>
      <c r="J7935" t="s">
        <v>3139</v>
      </c>
      <c r="K7935" t="s">
        <v>26</v>
      </c>
      <c r="L7935">
        <v>23.36</v>
      </c>
    </row>
    <row r="7936" spans="1:12" x14ac:dyDescent="0.3">
      <c r="A7936" t="s">
        <v>7891</v>
      </c>
      <c r="B7936">
        <v>17</v>
      </c>
      <c r="C7936">
        <v>8</v>
      </c>
      <c r="D7936">
        <v>2018</v>
      </c>
      <c r="E7936" t="s">
        <v>6461</v>
      </c>
      <c r="F7936" t="s">
        <v>30</v>
      </c>
      <c r="G7936" t="s">
        <v>2912</v>
      </c>
      <c r="H7936" t="s">
        <v>23</v>
      </c>
      <c r="I7936" t="s">
        <v>24</v>
      </c>
      <c r="J7936" t="s">
        <v>2947</v>
      </c>
      <c r="K7936" t="s">
        <v>41</v>
      </c>
      <c r="L7936">
        <v>71.975999999999999</v>
      </c>
    </row>
    <row r="7937" spans="1:12" x14ac:dyDescent="0.3">
      <c r="A7937" t="s">
        <v>7891</v>
      </c>
      <c r="B7937">
        <v>17</v>
      </c>
      <c r="C7937">
        <v>8</v>
      </c>
      <c r="D7937">
        <v>2018</v>
      </c>
      <c r="E7937" t="s">
        <v>6461</v>
      </c>
      <c r="F7937" t="s">
        <v>30</v>
      </c>
      <c r="G7937" t="s">
        <v>2912</v>
      </c>
      <c r="H7937" t="s">
        <v>23</v>
      </c>
      <c r="I7937" t="s">
        <v>24</v>
      </c>
      <c r="J7937" t="s">
        <v>3401</v>
      </c>
      <c r="K7937" t="s">
        <v>26</v>
      </c>
      <c r="L7937">
        <v>8.56</v>
      </c>
    </row>
    <row r="7938" spans="1:12" x14ac:dyDescent="0.3">
      <c r="A7938" t="s">
        <v>7891</v>
      </c>
      <c r="B7938">
        <v>17</v>
      </c>
      <c r="C7938">
        <v>8</v>
      </c>
      <c r="D7938">
        <v>2018</v>
      </c>
      <c r="E7938" t="s">
        <v>6461</v>
      </c>
      <c r="F7938" t="s">
        <v>30</v>
      </c>
      <c r="G7938" t="s">
        <v>2912</v>
      </c>
      <c r="H7938" t="s">
        <v>23</v>
      </c>
      <c r="I7938" t="s">
        <v>24</v>
      </c>
      <c r="J7938" t="s">
        <v>4721</v>
      </c>
      <c r="K7938" t="s">
        <v>26</v>
      </c>
      <c r="L7938">
        <v>13.92</v>
      </c>
    </row>
    <row r="7939" spans="1:12" x14ac:dyDescent="0.3">
      <c r="A7939" t="s">
        <v>7891</v>
      </c>
      <c r="B7939">
        <v>17</v>
      </c>
      <c r="C7939">
        <v>8</v>
      </c>
      <c r="D7939">
        <v>2018</v>
      </c>
      <c r="E7939" t="s">
        <v>6461</v>
      </c>
      <c r="F7939" t="s">
        <v>30</v>
      </c>
      <c r="G7939" t="s">
        <v>2912</v>
      </c>
      <c r="H7939" t="s">
        <v>23</v>
      </c>
      <c r="I7939" t="s">
        <v>24</v>
      </c>
      <c r="J7939" t="s">
        <v>420</v>
      </c>
      <c r="K7939" t="s">
        <v>26</v>
      </c>
      <c r="L7939">
        <v>2518.29</v>
      </c>
    </row>
    <row r="7940" spans="1:12" x14ac:dyDescent="0.3">
      <c r="A7940" t="s">
        <v>7891</v>
      </c>
      <c r="B7940">
        <v>17</v>
      </c>
      <c r="C7940">
        <v>8</v>
      </c>
      <c r="D7940">
        <v>2018</v>
      </c>
      <c r="E7940" t="s">
        <v>6461</v>
      </c>
      <c r="F7940" t="s">
        <v>30</v>
      </c>
      <c r="G7940" t="s">
        <v>2912</v>
      </c>
      <c r="H7940" t="s">
        <v>23</v>
      </c>
      <c r="I7940" t="s">
        <v>24</v>
      </c>
      <c r="J7940" t="s">
        <v>2153</v>
      </c>
      <c r="K7940" t="s">
        <v>26</v>
      </c>
      <c r="L7940">
        <v>540.57000000000005</v>
      </c>
    </row>
    <row r="7941" spans="1:12" x14ac:dyDescent="0.3">
      <c r="A7941" t="s">
        <v>7891</v>
      </c>
      <c r="B7941">
        <v>17</v>
      </c>
      <c r="C7941">
        <v>8</v>
      </c>
      <c r="D7941">
        <v>2018</v>
      </c>
      <c r="E7941" t="s">
        <v>6461</v>
      </c>
      <c r="F7941" t="s">
        <v>30</v>
      </c>
      <c r="G7941" t="s">
        <v>2912</v>
      </c>
      <c r="H7941" t="s">
        <v>23</v>
      </c>
      <c r="I7941" t="s">
        <v>24</v>
      </c>
      <c r="J7941" t="s">
        <v>1901</v>
      </c>
      <c r="K7941" t="s">
        <v>26</v>
      </c>
      <c r="L7941">
        <v>221.05600000000001</v>
      </c>
    </row>
    <row r="7942" spans="1:12" x14ac:dyDescent="0.3">
      <c r="A7942" t="s">
        <v>7892</v>
      </c>
      <c r="B7942">
        <v>14</v>
      </c>
      <c r="C7942">
        <v>12</v>
      </c>
      <c r="D7942">
        <v>2017</v>
      </c>
      <c r="E7942" t="s">
        <v>173</v>
      </c>
      <c r="F7942" t="s">
        <v>119</v>
      </c>
      <c r="G7942" t="s">
        <v>629</v>
      </c>
      <c r="H7942" t="s">
        <v>23</v>
      </c>
      <c r="I7942" t="s">
        <v>24</v>
      </c>
      <c r="J7942" t="s">
        <v>199</v>
      </c>
      <c r="K7942" t="s">
        <v>17</v>
      </c>
      <c r="L7942">
        <v>81.424000000000007</v>
      </c>
    </row>
    <row r="7943" spans="1:12" x14ac:dyDescent="0.3">
      <c r="A7943" t="s">
        <v>7892</v>
      </c>
      <c r="B7943">
        <v>14</v>
      </c>
      <c r="C7943">
        <v>12</v>
      </c>
      <c r="D7943">
        <v>2017</v>
      </c>
      <c r="E7943" t="s">
        <v>173</v>
      </c>
      <c r="F7943" t="s">
        <v>119</v>
      </c>
      <c r="G7943" t="s">
        <v>629</v>
      </c>
      <c r="H7943" t="s">
        <v>23</v>
      </c>
      <c r="I7943" t="s">
        <v>24</v>
      </c>
      <c r="J7943" t="s">
        <v>446</v>
      </c>
      <c r="K7943" t="s">
        <v>26</v>
      </c>
      <c r="L7943">
        <v>134.80000000000001</v>
      </c>
    </row>
    <row r="7944" spans="1:12" x14ac:dyDescent="0.3">
      <c r="A7944" t="s">
        <v>7893</v>
      </c>
      <c r="B7944">
        <v>25</v>
      </c>
      <c r="C7944">
        <v>12</v>
      </c>
      <c r="D7944">
        <v>2018</v>
      </c>
      <c r="E7944" t="s">
        <v>2168</v>
      </c>
      <c r="F7944" t="s">
        <v>30</v>
      </c>
      <c r="G7944" t="s">
        <v>1954</v>
      </c>
      <c r="H7944" t="s">
        <v>14</v>
      </c>
      <c r="I7944" t="s">
        <v>61</v>
      </c>
      <c r="J7944" t="s">
        <v>2088</v>
      </c>
      <c r="K7944" t="s">
        <v>26</v>
      </c>
      <c r="L7944">
        <v>39.582000000000001</v>
      </c>
    </row>
    <row r="7945" spans="1:12" x14ac:dyDescent="0.3">
      <c r="A7945" t="s">
        <v>7893</v>
      </c>
      <c r="B7945">
        <v>25</v>
      </c>
      <c r="C7945">
        <v>12</v>
      </c>
      <c r="D7945">
        <v>2018</v>
      </c>
      <c r="E7945" t="s">
        <v>2168</v>
      </c>
      <c r="F7945" t="s">
        <v>30</v>
      </c>
      <c r="G7945" t="s">
        <v>1954</v>
      </c>
      <c r="H7945" t="s">
        <v>14</v>
      </c>
      <c r="I7945" t="s">
        <v>61</v>
      </c>
      <c r="J7945" t="s">
        <v>4646</v>
      </c>
      <c r="K7945" t="s">
        <v>26</v>
      </c>
      <c r="L7945">
        <v>44.688000000000002</v>
      </c>
    </row>
    <row r="7946" spans="1:12" x14ac:dyDescent="0.3">
      <c r="A7946" t="s">
        <v>7893</v>
      </c>
      <c r="B7946">
        <v>25</v>
      </c>
      <c r="C7946">
        <v>12</v>
      </c>
      <c r="D7946">
        <v>2018</v>
      </c>
      <c r="E7946" t="s">
        <v>2168</v>
      </c>
      <c r="F7946" t="s">
        <v>30</v>
      </c>
      <c r="G7946" t="s">
        <v>1954</v>
      </c>
      <c r="H7946" t="s">
        <v>14</v>
      </c>
      <c r="I7946" t="s">
        <v>61</v>
      </c>
      <c r="J7946" t="s">
        <v>4906</v>
      </c>
      <c r="K7946" t="s">
        <v>26</v>
      </c>
      <c r="L7946">
        <v>31.744</v>
      </c>
    </row>
    <row r="7947" spans="1:12" x14ac:dyDescent="0.3">
      <c r="A7947" t="s">
        <v>7893</v>
      </c>
      <c r="B7947">
        <v>25</v>
      </c>
      <c r="C7947">
        <v>12</v>
      </c>
      <c r="D7947">
        <v>2018</v>
      </c>
      <c r="E7947" t="s">
        <v>2168</v>
      </c>
      <c r="F7947" t="s">
        <v>30</v>
      </c>
      <c r="G7947" t="s">
        <v>1954</v>
      </c>
      <c r="H7947" t="s">
        <v>14</v>
      </c>
      <c r="I7947" t="s">
        <v>61</v>
      </c>
      <c r="J7947" t="s">
        <v>2366</v>
      </c>
      <c r="K7947" t="s">
        <v>26</v>
      </c>
      <c r="L7947">
        <v>40.98</v>
      </c>
    </row>
    <row r="7948" spans="1:12" x14ac:dyDescent="0.3">
      <c r="A7948" t="s">
        <v>7893</v>
      </c>
      <c r="B7948">
        <v>25</v>
      </c>
      <c r="C7948">
        <v>12</v>
      </c>
      <c r="D7948">
        <v>2018</v>
      </c>
      <c r="E7948" t="s">
        <v>2168</v>
      </c>
      <c r="F7948" t="s">
        <v>30</v>
      </c>
      <c r="G7948" t="s">
        <v>1954</v>
      </c>
      <c r="H7948" t="s">
        <v>14</v>
      </c>
      <c r="I7948" t="s">
        <v>61</v>
      </c>
      <c r="J7948" t="s">
        <v>3279</v>
      </c>
      <c r="K7948" t="s">
        <v>26</v>
      </c>
      <c r="L7948">
        <v>3.1680000000000001</v>
      </c>
    </row>
    <row r="7949" spans="1:12" x14ac:dyDescent="0.3">
      <c r="A7949" t="s">
        <v>7894</v>
      </c>
      <c r="B7949">
        <v>1</v>
      </c>
      <c r="C7949">
        <v>3</v>
      </c>
      <c r="D7949">
        <v>2015</v>
      </c>
      <c r="E7949" t="s">
        <v>6667</v>
      </c>
      <c r="F7949" t="s">
        <v>30</v>
      </c>
      <c r="G7949" t="s">
        <v>4231</v>
      </c>
      <c r="H7949" t="s">
        <v>14</v>
      </c>
      <c r="I7949" t="s">
        <v>61</v>
      </c>
      <c r="J7949" t="s">
        <v>3725</v>
      </c>
      <c r="K7949" t="s">
        <v>26</v>
      </c>
      <c r="L7949">
        <v>18.84</v>
      </c>
    </row>
    <row r="7950" spans="1:12" x14ac:dyDescent="0.3">
      <c r="A7950" t="s">
        <v>7894</v>
      </c>
      <c r="B7950">
        <v>1</v>
      </c>
      <c r="C7950">
        <v>3</v>
      </c>
      <c r="D7950">
        <v>2015</v>
      </c>
      <c r="E7950" t="s">
        <v>6667</v>
      </c>
      <c r="F7950" t="s">
        <v>30</v>
      </c>
      <c r="G7950" t="s">
        <v>4231</v>
      </c>
      <c r="H7950" t="s">
        <v>14</v>
      </c>
      <c r="I7950" t="s">
        <v>61</v>
      </c>
      <c r="J7950" t="s">
        <v>2550</v>
      </c>
      <c r="K7950" t="s">
        <v>17</v>
      </c>
      <c r="L7950">
        <v>362.25</v>
      </c>
    </row>
    <row r="7951" spans="1:12" x14ac:dyDescent="0.3">
      <c r="A7951" t="s">
        <v>7894</v>
      </c>
      <c r="B7951">
        <v>1</v>
      </c>
      <c r="C7951">
        <v>3</v>
      </c>
      <c r="D7951">
        <v>2015</v>
      </c>
      <c r="E7951" t="s">
        <v>6667</v>
      </c>
      <c r="F7951" t="s">
        <v>30</v>
      </c>
      <c r="G7951" t="s">
        <v>4231</v>
      </c>
      <c r="H7951" t="s">
        <v>14</v>
      </c>
      <c r="I7951" t="s">
        <v>61</v>
      </c>
      <c r="J7951" t="s">
        <v>2203</v>
      </c>
      <c r="K7951" t="s">
        <v>17</v>
      </c>
      <c r="L7951">
        <v>63.552</v>
      </c>
    </row>
    <row r="7952" spans="1:12" x14ac:dyDescent="0.3">
      <c r="A7952" t="s">
        <v>7894</v>
      </c>
      <c r="B7952">
        <v>1</v>
      </c>
      <c r="C7952">
        <v>3</v>
      </c>
      <c r="D7952">
        <v>2015</v>
      </c>
      <c r="E7952" t="s">
        <v>6667</v>
      </c>
      <c r="F7952" t="s">
        <v>30</v>
      </c>
      <c r="G7952" t="s">
        <v>4231</v>
      </c>
      <c r="H7952" t="s">
        <v>14</v>
      </c>
      <c r="I7952" t="s">
        <v>61</v>
      </c>
      <c r="J7952" t="s">
        <v>1131</v>
      </c>
      <c r="K7952" t="s">
        <v>26</v>
      </c>
      <c r="L7952">
        <v>129.55199999999999</v>
      </c>
    </row>
    <row r="7953" spans="1:12" x14ac:dyDescent="0.3">
      <c r="A7953" t="s">
        <v>7895</v>
      </c>
      <c r="B7953">
        <v>19</v>
      </c>
      <c r="C7953">
        <v>11</v>
      </c>
      <c r="D7953">
        <v>2016</v>
      </c>
      <c r="E7953" t="s">
        <v>188</v>
      </c>
      <c r="F7953" t="s">
        <v>30</v>
      </c>
      <c r="G7953" t="s">
        <v>298</v>
      </c>
      <c r="H7953" t="s">
        <v>14</v>
      </c>
      <c r="I7953" t="s">
        <v>90</v>
      </c>
      <c r="J7953" t="s">
        <v>4396</v>
      </c>
      <c r="K7953" t="s">
        <v>26</v>
      </c>
      <c r="L7953">
        <v>5.984</v>
      </c>
    </row>
    <row r="7954" spans="1:12" x14ac:dyDescent="0.3">
      <c r="A7954" t="s">
        <v>7895</v>
      </c>
      <c r="B7954">
        <v>19</v>
      </c>
      <c r="C7954">
        <v>11</v>
      </c>
      <c r="D7954">
        <v>2016</v>
      </c>
      <c r="E7954" t="s">
        <v>188</v>
      </c>
      <c r="F7954" t="s">
        <v>30</v>
      </c>
      <c r="G7954" t="s">
        <v>298</v>
      </c>
      <c r="H7954" t="s">
        <v>14</v>
      </c>
      <c r="I7954" t="s">
        <v>90</v>
      </c>
      <c r="J7954" t="s">
        <v>2594</v>
      </c>
      <c r="K7954" t="s">
        <v>41</v>
      </c>
      <c r="L7954">
        <v>861.76</v>
      </c>
    </row>
    <row r="7955" spans="1:12" x14ac:dyDescent="0.3">
      <c r="A7955" t="s">
        <v>7896</v>
      </c>
      <c r="B7955">
        <v>1</v>
      </c>
      <c r="C7955">
        <v>4</v>
      </c>
      <c r="D7955">
        <v>2015</v>
      </c>
      <c r="E7955" t="s">
        <v>1997</v>
      </c>
      <c r="F7955" t="s">
        <v>30</v>
      </c>
      <c r="G7955" t="s">
        <v>3526</v>
      </c>
      <c r="H7955" t="s">
        <v>23</v>
      </c>
      <c r="I7955" t="s">
        <v>90</v>
      </c>
      <c r="J7955" t="s">
        <v>6745</v>
      </c>
      <c r="K7955" t="s">
        <v>26</v>
      </c>
      <c r="L7955">
        <v>66.959999999999994</v>
      </c>
    </row>
    <row r="7956" spans="1:12" x14ac:dyDescent="0.3">
      <c r="A7956" t="s">
        <v>7896</v>
      </c>
      <c r="B7956">
        <v>1</v>
      </c>
      <c r="C7956">
        <v>4</v>
      </c>
      <c r="D7956">
        <v>2015</v>
      </c>
      <c r="E7956" t="s">
        <v>1997</v>
      </c>
      <c r="F7956" t="s">
        <v>30</v>
      </c>
      <c r="G7956" t="s">
        <v>3526</v>
      </c>
      <c r="H7956" t="s">
        <v>23</v>
      </c>
      <c r="I7956" t="s">
        <v>90</v>
      </c>
      <c r="J7956" t="s">
        <v>2187</v>
      </c>
      <c r="K7956" t="s">
        <v>26</v>
      </c>
      <c r="L7956">
        <v>6.24</v>
      </c>
    </row>
    <row r="7957" spans="1:12" x14ac:dyDescent="0.3">
      <c r="A7957" t="s">
        <v>7897</v>
      </c>
      <c r="B7957">
        <v>5</v>
      </c>
      <c r="C7957">
        <v>10</v>
      </c>
      <c r="D7957">
        <v>2018</v>
      </c>
      <c r="E7957" t="s">
        <v>2754</v>
      </c>
      <c r="F7957" t="s">
        <v>30</v>
      </c>
      <c r="G7957" t="s">
        <v>362</v>
      </c>
      <c r="H7957" t="s">
        <v>23</v>
      </c>
      <c r="I7957" t="s">
        <v>24</v>
      </c>
      <c r="J7957" t="s">
        <v>4240</v>
      </c>
      <c r="K7957" t="s">
        <v>17</v>
      </c>
      <c r="L7957">
        <v>435.16800000000001</v>
      </c>
    </row>
    <row r="7958" spans="1:12" x14ac:dyDescent="0.3">
      <c r="A7958" t="s">
        <v>7897</v>
      </c>
      <c r="B7958">
        <v>5</v>
      </c>
      <c r="C7958">
        <v>10</v>
      </c>
      <c r="D7958">
        <v>2018</v>
      </c>
      <c r="E7958" t="s">
        <v>2754</v>
      </c>
      <c r="F7958" t="s">
        <v>30</v>
      </c>
      <c r="G7958" t="s">
        <v>362</v>
      </c>
      <c r="H7958" t="s">
        <v>23</v>
      </c>
      <c r="I7958" t="s">
        <v>24</v>
      </c>
      <c r="J7958" t="s">
        <v>395</v>
      </c>
      <c r="K7958" t="s">
        <v>26</v>
      </c>
      <c r="L7958">
        <v>14.9</v>
      </c>
    </row>
    <row r="7959" spans="1:12" x14ac:dyDescent="0.3">
      <c r="A7959" t="s">
        <v>7897</v>
      </c>
      <c r="B7959">
        <v>5</v>
      </c>
      <c r="C7959">
        <v>10</v>
      </c>
      <c r="D7959">
        <v>2018</v>
      </c>
      <c r="E7959" t="s">
        <v>2754</v>
      </c>
      <c r="F7959" t="s">
        <v>30</v>
      </c>
      <c r="G7959" t="s">
        <v>362</v>
      </c>
      <c r="H7959" t="s">
        <v>23</v>
      </c>
      <c r="I7959" t="s">
        <v>24</v>
      </c>
      <c r="J7959" t="s">
        <v>5948</v>
      </c>
      <c r="K7959" t="s">
        <v>26</v>
      </c>
      <c r="L7959">
        <v>15.8</v>
      </c>
    </row>
    <row r="7960" spans="1:12" x14ac:dyDescent="0.3">
      <c r="A7960" t="s">
        <v>7897</v>
      </c>
      <c r="B7960">
        <v>5</v>
      </c>
      <c r="C7960">
        <v>10</v>
      </c>
      <c r="D7960">
        <v>2018</v>
      </c>
      <c r="E7960" t="s">
        <v>2754</v>
      </c>
      <c r="F7960" t="s">
        <v>30</v>
      </c>
      <c r="G7960" t="s">
        <v>362</v>
      </c>
      <c r="H7960" t="s">
        <v>23</v>
      </c>
      <c r="I7960" t="s">
        <v>24</v>
      </c>
      <c r="J7960" t="s">
        <v>4802</v>
      </c>
      <c r="K7960" t="s">
        <v>17</v>
      </c>
      <c r="L7960">
        <v>72.900000000000006</v>
      </c>
    </row>
    <row r="7961" spans="1:12" x14ac:dyDescent="0.3">
      <c r="A7961" t="s">
        <v>7897</v>
      </c>
      <c r="B7961">
        <v>5</v>
      </c>
      <c r="C7961">
        <v>10</v>
      </c>
      <c r="D7961">
        <v>2018</v>
      </c>
      <c r="E7961" t="s">
        <v>2754</v>
      </c>
      <c r="F7961" t="s">
        <v>30</v>
      </c>
      <c r="G7961" t="s">
        <v>362</v>
      </c>
      <c r="H7961" t="s">
        <v>23</v>
      </c>
      <c r="I7961" t="s">
        <v>24</v>
      </c>
      <c r="J7961" t="s">
        <v>2473</v>
      </c>
      <c r="K7961" t="s">
        <v>17</v>
      </c>
      <c r="L7961">
        <v>206.352</v>
      </c>
    </row>
    <row r="7962" spans="1:12" x14ac:dyDescent="0.3">
      <c r="A7962" t="s">
        <v>7897</v>
      </c>
      <c r="B7962">
        <v>5</v>
      </c>
      <c r="C7962">
        <v>10</v>
      </c>
      <c r="D7962">
        <v>2018</v>
      </c>
      <c r="E7962" t="s">
        <v>2754</v>
      </c>
      <c r="F7962" t="s">
        <v>30</v>
      </c>
      <c r="G7962" t="s">
        <v>362</v>
      </c>
      <c r="H7962" t="s">
        <v>23</v>
      </c>
      <c r="I7962" t="s">
        <v>24</v>
      </c>
      <c r="J7962" t="s">
        <v>884</v>
      </c>
      <c r="K7962" t="s">
        <v>41</v>
      </c>
      <c r="L7962">
        <v>7.992</v>
      </c>
    </row>
    <row r="7963" spans="1:12" x14ac:dyDescent="0.3">
      <c r="A7963" t="s">
        <v>7898</v>
      </c>
      <c r="B7963">
        <v>18</v>
      </c>
      <c r="C7963">
        <v>11</v>
      </c>
      <c r="D7963">
        <v>2018</v>
      </c>
      <c r="E7963" t="s">
        <v>325</v>
      </c>
      <c r="F7963" t="s">
        <v>12</v>
      </c>
      <c r="G7963" t="s">
        <v>275</v>
      </c>
      <c r="H7963" t="s">
        <v>23</v>
      </c>
      <c r="I7963" t="s">
        <v>15</v>
      </c>
      <c r="J7963" t="s">
        <v>4961</v>
      </c>
      <c r="K7963" t="s">
        <v>26</v>
      </c>
      <c r="L7963">
        <v>81.36</v>
      </c>
    </row>
    <row r="7964" spans="1:12" x14ac:dyDescent="0.3">
      <c r="A7964" t="s">
        <v>7898</v>
      </c>
      <c r="B7964">
        <v>18</v>
      </c>
      <c r="C7964">
        <v>11</v>
      </c>
      <c r="D7964">
        <v>2018</v>
      </c>
      <c r="E7964" t="s">
        <v>325</v>
      </c>
      <c r="F7964" t="s">
        <v>12</v>
      </c>
      <c r="G7964" t="s">
        <v>275</v>
      </c>
      <c r="H7964" t="s">
        <v>23</v>
      </c>
      <c r="I7964" t="s">
        <v>15</v>
      </c>
      <c r="J7964" t="s">
        <v>1944</v>
      </c>
      <c r="K7964" t="s">
        <v>26</v>
      </c>
      <c r="L7964">
        <v>20.231999999999999</v>
      </c>
    </row>
    <row r="7965" spans="1:12" x14ac:dyDescent="0.3">
      <c r="A7965" t="s">
        <v>7898</v>
      </c>
      <c r="B7965">
        <v>18</v>
      </c>
      <c r="C7965">
        <v>11</v>
      </c>
      <c r="D7965">
        <v>2018</v>
      </c>
      <c r="E7965" t="s">
        <v>325</v>
      </c>
      <c r="F7965" t="s">
        <v>12</v>
      </c>
      <c r="G7965" t="s">
        <v>275</v>
      </c>
      <c r="H7965" t="s">
        <v>23</v>
      </c>
      <c r="I7965" t="s">
        <v>15</v>
      </c>
      <c r="J7965" t="s">
        <v>506</v>
      </c>
      <c r="K7965" t="s">
        <v>26</v>
      </c>
      <c r="L7965">
        <v>389.05599999999998</v>
      </c>
    </row>
    <row r="7966" spans="1:12" x14ac:dyDescent="0.3">
      <c r="A7966" t="s">
        <v>7898</v>
      </c>
      <c r="B7966">
        <v>18</v>
      </c>
      <c r="C7966">
        <v>11</v>
      </c>
      <c r="D7966">
        <v>2018</v>
      </c>
      <c r="E7966" t="s">
        <v>325</v>
      </c>
      <c r="F7966" t="s">
        <v>12</v>
      </c>
      <c r="G7966" t="s">
        <v>275</v>
      </c>
      <c r="H7966" t="s">
        <v>23</v>
      </c>
      <c r="I7966" t="s">
        <v>15</v>
      </c>
      <c r="J7966" t="s">
        <v>4991</v>
      </c>
      <c r="K7966" t="s">
        <v>26</v>
      </c>
      <c r="L7966">
        <v>20.736000000000001</v>
      </c>
    </row>
    <row r="7967" spans="1:12" x14ac:dyDescent="0.3">
      <c r="A7967" t="s">
        <v>7898</v>
      </c>
      <c r="B7967">
        <v>18</v>
      </c>
      <c r="C7967">
        <v>11</v>
      </c>
      <c r="D7967">
        <v>2018</v>
      </c>
      <c r="E7967" t="s">
        <v>325</v>
      </c>
      <c r="F7967" t="s">
        <v>12</v>
      </c>
      <c r="G7967" t="s">
        <v>275</v>
      </c>
      <c r="H7967" t="s">
        <v>23</v>
      </c>
      <c r="I7967" t="s">
        <v>15</v>
      </c>
      <c r="J7967" t="s">
        <v>3564</v>
      </c>
      <c r="K7967" t="s">
        <v>26</v>
      </c>
      <c r="L7967">
        <v>41.472000000000001</v>
      </c>
    </row>
    <row r="7968" spans="1:12" x14ac:dyDescent="0.3">
      <c r="A7968" t="s">
        <v>7899</v>
      </c>
      <c r="B7968">
        <v>23</v>
      </c>
      <c r="C7968">
        <v>3</v>
      </c>
      <c r="D7968">
        <v>2016</v>
      </c>
      <c r="E7968" t="s">
        <v>4333</v>
      </c>
      <c r="F7968" t="s">
        <v>30</v>
      </c>
      <c r="G7968" t="s">
        <v>1000</v>
      </c>
      <c r="H7968" t="s">
        <v>23</v>
      </c>
      <c r="I7968" t="s">
        <v>24</v>
      </c>
      <c r="J7968" t="s">
        <v>4087</v>
      </c>
      <c r="K7968" t="s">
        <v>26</v>
      </c>
      <c r="L7968">
        <v>33.36</v>
      </c>
    </row>
    <row r="7969" spans="1:12" x14ac:dyDescent="0.3">
      <c r="A7969" t="s">
        <v>7900</v>
      </c>
      <c r="B7969">
        <v>10</v>
      </c>
      <c r="C7969">
        <v>10</v>
      </c>
      <c r="D7969">
        <v>2017</v>
      </c>
      <c r="E7969" t="s">
        <v>6209</v>
      </c>
      <c r="F7969" t="s">
        <v>119</v>
      </c>
      <c r="G7969" t="s">
        <v>3794</v>
      </c>
      <c r="H7969" t="s">
        <v>23</v>
      </c>
      <c r="I7969" t="s">
        <v>24</v>
      </c>
      <c r="J7969" t="s">
        <v>7901</v>
      </c>
      <c r="K7969" t="s">
        <v>17</v>
      </c>
      <c r="L7969">
        <v>90.882000000000005</v>
      </c>
    </row>
    <row r="7970" spans="1:12" x14ac:dyDescent="0.3">
      <c r="A7970" t="s">
        <v>7900</v>
      </c>
      <c r="B7970">
        <v>10</v>
      </c>
      <c r="C7970">
        <v>10</v>
      </c>
      <c r="D7970">
        <v>2017</v>
      </c>
      <c r="E7970" t="s">
        <v>6209</v>
      </c>
      <c r="F7970" t="s">
        <v>119</v>
      </c>
      <c r="G7970" t="s">
        <v>3794</v>
      </c>
      <c r="H7970" t="s">
        <v>23</v>
      </c>
      <c r="I7970" t="s">
        <v>24</v>
      </c>
      <c r="J7970" t="s">
        <v>6399</v>
      </c>
      <c r="K7970" t="s">
        <v>41</v>
      </c>
      <c r="L7970">
        <v>15.992000000000001</v>
      </c>
    </row>
    <row r="7971" spans="1:12" x14ac:dyDescent="0.3">
      <c r="A7971" t="s">
        <v>7900</v>
      </c>
      <c r="B7971">
        <v>10</v>
      </c>
      <c r="C7971">
        <v>10</v>
      </c>
      <c r="D7971">
        <v>2017</v>
      </c>
      <c r="E7971" t="s">
        <v>6209</v>
      </c>
      <c r="F7971" t="s">
        <v>119</v>
      </c>
      <c r="G7971" t="s">
        <v>3794</v>
      </c>
      <c r="H7971" t="s">
        <v>23</v>
      </c>
      <c r="I7971" t="s">
        <v>24</v>
      </c>
      <c r="J7971" t="s">
        <v>1510</v>
      </c>
      <c r="K7971" t="s">
        <v>17</v>
      </c>
      <c r="L7971">
        <v>120.78400000000001</v>
      </c>
    </row>
    <row r="7972" spans="1:12" x14ac:dyDescent="0.3">
      <c r="A7972" t="s">
        <v>7902</v>
      </c>
      <c r="B7972">
        <v>16</v>
      </c>
      <c r="C7972">
        <v>8</v>
      </c>
      <c r="D7972">
        <v>2016</v>
      </c>
      <c r="E7972" t="s">
        <v>5051</v>
      </c>
      <c r="F7972" t="s">
        <v>30</v>
      </c>
      <c r="G7972" t="s">
        <v>825</v>
      </c>
      <c r="H7972" t="s">
        <v>23</v>
      </c>
      <c r="I7972" t="s">
        <v>90</v>
      </c>
      <c r="J7972" t="s">
        <v>3026</v>
      </c>
      <c r="K7972" t="s">
        <v>41</v>
      </c>
      <c r="L7972">
        <v>519.79200000000003</v>
      </c>
    </row>
    <row r="7973" spans="1:12" x14ac:dyDescent="0.3">
      <c r="A7973" t="s">
        <v>7902</v>
      </c>
      <c r="B7973">
        <v>16</v>
      </c>
      <c r="C7973">
        <v>8</v>
      </c>
      <c r="D7973">
        <v>2016</v>
      </c>
      <c r="E7973" t="s">
        <v>5051</v>
      </c>
      <c r="F7973" t="s">
        <v>30</v>
      </c>
      <c r="G7973" t="s">
        <v>825</v>
      </c>
      <c r="H7973" t="s">
        <v>23</v>
      </c>
      <c r="I7973" t="s">
        <v>90</v>
      </c>
      <c r="J7973" t="s">
        <v>4513</v>
      </c>
      <c r="K7973" t="s">
        <v>41</v>
      </c>
      <c r="L7973">
        <v>31.175999999999998</v>
      </c>
    </row>
    <row r="7974" spans="1:12" x14ac:dyDescent="0.3">
      <c r="A7974" t="s">
        <v>7902</v>
      </c>
      <c r="B7974">
        <v>16</v>
      </c>
      <c r="C7974">
        <v>8</v>
      </c>
      <c r="D7974">
        <v>2016</v>
      </c>
      <c r="E7974" t="s">
        <v>5051</v>
      </c>
      <c r="F7974" t="s">
        <v>30</v>
      </c>
      <c r="G7974" t="s">
        <v>825</v>
      </c>
      <c r="H7974" t="s">
        <v>23</v>
      </c>
      <c r="I7974" t="s">
        <v>90</v>
      </c>
      <c r="J7974" t="s">
        <v>4021</v>
      </c>
      <c r="K7974" t="s">
        <v>26</v>
      </c>
      <c r="L7974">
        <v>10.368</v>
      </c>
    </row>
    <row r="7975" spans="1:12" x14ac:dyDescent="0.3">
      <c r="A7975" t="s">
        <v>7902</v>
      </c>
      <c r="B7975">
        <v>16</v>
      </c>
      <c r="C7975">
        <v>8</v>
      </c>
      <c r="D7975">
        <v>2016</v>
      </c>
      <c r="E7975" t="s">
        <v>5051</v>
      </c>
      <c r="F7975" t="s">
        <v>30</v>
      </c>
      <c r="G7975" t="s">
        <v>825</v>
      </c>
      <c r="H7975" t="s">
        <v>23</v>
      </c>
      <c r="I7975" t="s">
        <v>90</v>
      </c>
      <c r="J7975" t="s">
        <v>346</v>
      </c>
      <c r="K7975" t="s">
        <v>26</v>
      </c>
      <c r="L7975">
        <v>2.7240000000000002</v>
      </c>
    </row>
    <row r="7976" spans="1:12" x14ac:dyDescent="0.3">
      <c r="A7976" t="s">
        <v>7902</v>
      </c>
      <c r="B7976">
        <v>16</v>
      </c>
      <c r="C7976">
        <v>8</v>
      </c>
      <c r="D7976">
        <v>2016</v>
      </c>
      <c r="E7976" t="s">
        <v>5051</v>
      </c>
      <c r="F7976" t="s">
        <v>30</v>
      </c>
      <c r="G7976" t="s">
        <v>825</v>
      </c>
      <c r="H7976" t="s">
        <v>23</v>
      </c>
      <c r="I7976" t="s">
        <v>90</v>
      </c>
      <c r="J7976" t="s">
        <v>3216</v>
      </c>
      <c r="K7976" t="s">
        <v>17</v>
      </c>
      <c r="L7976">
        <v>254.352</v>
      </c>
    </row>
    <row r="7977" spans="1:12" x14ac:dyDescent="0.3">
      <c r="A7977" t="s">
        <v>7902</v>
      </c>
      <c r="B7977">
        <v>16</v>
      </c>
      <c r="C7977">
        <v>8</v>
      </c>
      <c r="D7977">
        <v>2016</v>
      </c>
      <c r="E7977" t="s">
        <v>5051</v>
      </c>
      <c r="F7977" t="s">
        <v>30</v>
      </c>
      <c r="G7977" t="s">
        <v>825</v>
      </c>
      <c r="H7977" t="s">
        <v>23</v>
      </c>
      <c r="I7977" t="s">
        <v>90</v>
      </c>
      <c r="J7977" t="s">
        <v>2398</v>
      </c>
      <c r="K7977" t="s">
        <v>26</v>
      </c>
      <c r="L7977">
        <v>3.762</v>
      </c>
    </row>
    <row r="7978" spans="1:12" x14ac:dyDescent="0.3">
      <c r="A7978" t="s">
        <v>7902</v>
      </c>
      <c r="B7978">
        <v>16</v>
      </c>
      <c r="C7978">
        <v>8</v>
      </c>
      <c r="D7978">
        <v>2016</v>
      </c>
      <c r="E7978" t="s">
        <v>5051</v>
      </c>
      <c r="F7978" t="s">
        <v>30</v>
      </c>
      <c r="G7978" t="s">
        <v>825</v>
      </c>
      <c r="H7978" t="s">
        <v>23</v>
      </c>
      <c r="I7978" t="s">
        <v>90</v>
      </c>
      <c r="J7978" t="s">
        <v>3014</v>
      </c>
      <c r="K7978" t="s">
        <v>26</v>
      </c>
      <c r="L7978">
        <v>10.272</v>
      </c>
    </row>
    <row r="7979" spans="1:12" x14ac:dyDescent="0.3">
      <c r="A7979" t="s">
        <v>7903</v>
      </c>
      <c r="B7979">
        <v>31</v>
      </c>
      <c r="C7979">
        <v>5</v>
      </c>
      <c r="D7979">
        <v>2015</v>
      </c>
      <c r="E7979" t="s">
        <v>5982</v>
      </c>
      <c r="F7979" t="s">
        <v>30</v>
      </c>
      <c r="G7979" t="s">
        <v>4034</v>
      </c>
      <c r="H7979" t="s">
        <v>14</v>
      </c>
      <c r="I7979" t="s">
        <v>15</v>
      </c>
      <c r="J7979" t="s">
        <v>1182</v>
      </c>
      <c r="K7979" t="s">
        <v>41</v>
      </c>
      <c r="L7979">
        <v>659.97</v>
      </c>
    </row>
    <row r="7980" spans="1:12" x14ac:dyDescent="0.3">
      <c r="A7980" t="s">
        <v>7903</v>
      </c>
      <c r="B7980">
        <v>31</v>
      </c>
      <c r="C7980">
        <v>5</v>
      </c>
      <c r="D7980">
        <v>2015</v>
      </c>
      <c r="E7980" t="s">
        <v>5982</v>
      </c>
      <c r="F7980" t="s">
        <v>30</v>
      </c>
      <c r="G7980" t="s">
        <v>4034</v>
      </c>
      <c r="H7980" t="s">
        <v>14</v>
      </c>
      <c r="I7980" t="s">
        <v>15</v>
      </c>
      <c r="J7980" t="s">
        <v>1502</v>
      </c>
      <c r="K7980" t="s">
        <v>41</v>
      </c>
      <c r="L7980">
        <v>113.73</v>
      </c>
    </row>
    <row r="7981" spans="1:12" x14ac:dyDescent="0.3">
      <c r="A7981" t="s">
        <v>7904</v>
      </c>
      <c r="B7981">
        <v>27</v>
      </c>
      <c r="C7981">
        <v>8</v>
      </c>
      <c r="D7981">
        <v>2016</v>
      </c>
      <c r="E7981" t="s">
        <v>1782</v>
      </c>
      <c r="F7981" t="s">
        <v>30</v>
      </c>
      <c r="G7981" t="s">
        <v>2402</v>
      </c>
      <c r="H7981" t="s">
        <v>60</v>
      </c>
      <c r="I7981" t="s">
        <v>24</v>
      </c>
      <c r="J7981" t="s">
        <v>3700</v>
      </c>
      <c r="K7981" t="s">
        <v>26</v>
      </c>
      <c r="L7981">
        <v>5.1040000000000001</v>
      </c>
    </row>
    <row r="7982" spans="1:12" x14ac:dyDescent="0.3">
      <c r="A7982" t="s">
        <v>7905</v>
      </c>
      <c r="B7982">
        <v>3</v>
      </c>
      <c r="C7982">
        <v>1</v>
      </c>
      <c r="D7982">
        <v>2015</v>
      </c>
      <c r="E7982" t="s">
        <v>7489</v>
      </c>
      <c r="F7982" t="s">
        <v>30</v>
      </c>
      <c r="G7982" t="s">
        <v>166</v>
      </c>
      <c r="H7982" t="s">
        <v>14</v>
      </c>
      <c r="I7982" t="s">
        <v>61</v>
      </c>
      <c r="J7982" t="s">
        <v>5109</v>
      </c>
      <c r="K7982" t="s">
        <v>26</v>
      </c>
      <c r="L7982">
        <v>16.448</v>
      </c>
    </row>
    <row r="7983" spans="1:12" x14ac:dyDescent="0.3">
      <c r="A7983" t="s">
        <v>7906</v>
      </c>
      <c r="B7983">
        <v>10</v>
      </c>
      <c r="C7983">
        <v>9</v>
      </c>
      <c r="D7983">
        <v>2015</v>
      </c>
      <c r="E7983" t="s">
        <v>640</v>
      </c>
      <c r="F7983" t="s">
        <v>119</v>
      </c>
      <c r="G7983" t="s">
        <v>89</v>
      </c>
      <c r="H7983" t="s">
        <v>14</v>
      </c>
      <c r="I7983" t="s">
        <v>90</v>
      </c>
      <c r="J7983" t="s">
        <v>1613</v>
      </c>
      <c r="K7983" t="s">
        <v>26</v>
      </c>
      <c r="L7983">
        <v>81.92</v>
      </c>
    </row>
    <row r="7984" spans="1:12" x14ac:dyDescent="0.3">
      <c r="A7984" t="s">
        <v>7906</v>
      </c>
      <c r="B7984">
        <v>10</v>
      </c>
      <c r="C7984">
        <v>9</v>
      </c>
      <c r="D7984">
        <v>2015</v>
      </c>
      <c r="E7984" t="s">
        <v>640</v>
      </c>
      <c r="F7984" t="s">
        <v>119</v>
      </c>
      <c r="G7984" t="s">
        <v>89</v>
      </c>
      <c r="H7984" t="s">
        <v>14</v>
      </c>
      <c r="I7984" t="s">
        <v>90</v>
      </c>
      <c r="J7984" t="s">
        <v>3530</v>
      </c>
      <c r="K7984" t="s">
        <v>17</v>
      </c>
      <c r="L7984">
        <v>254.9</v>
      </c>
    </row>
    <row r="7985" spans="1:12" x14ac:dyDescent="0.3">
      <c r="A7985" t="s">
        <v>7907</v>
      </c>
      <c r="B7985">
        <v>22</v>
      </c>
      <c r="C7985">
        <v>1</v>
      </c>
      <c r="D7985">
        <v>2018</v>
      </c>
      <c r="E7985" t="s">
        <v>1289</v>
      </c>
      <c r="F7985" t="s">
        <v>12</v>
      </c>
      <c r="G7985" t="s">
        <v>3650</v>
      </c>
      <c r="H7985" t="s">
        <v>23</v>
      </c>
      <c r="I7985" t="s">
        <v>61</v>
      </c>
      <c r="J7985" t="s">
        <v>3784</v>
      </c>
      <c r="K7985" t="s">
        <v>26</v>
      </c>
      <c r="L7985">
        <v>15.12</v>
      </c>
    </row>
    <row r="7986" spans="1:12" x14ac:dyDescent="0.3">
      <c r="A7986" t="s">
        <v>7907</v>
      </c>
      <c r="B7986">
        <v>22</v>
      </c>
      <c r="C7986">
        <v>1</v>
      </c>
      <c r="D7986">
        <v>2018</v>
      </c>
      <c r="E7986" t="s">
        <v>1289</v>
      </c>
      <c r="F7986" t="s">
        <v>12</v>
      </c>
      <c r="G7986" t="s">
        <v>3650</v>
      </c>
      <c r="H7986" t="s">
        <v>23</v>
      </c>
      <c r="I7986" t="s">
        <v>61</v>
      </c>
      <c r="J7986" t="s">
        <v>5499</v>
      </c>
      <c r="K7986" t="s">
        <v>26</v>
      </c>
      <c r="L7986">
        <v>7.8719999999999999</v>
      </c>
    </row>
    <row r="7987" spans="1:12" x14ac:dyDescent="0.3">
      <c r="A7987" t="s">
        <v>7908</v>
      </c>
      <c r="B7987">
        <v>21</v>
      </c>
      <c r="C7987">
        <v>4</v>
      </c>
      <c r="D7987">
        <v>2017</v>
      </c>
      <c r="E7987" t="s">
        <v>2552</v>
      </c>
      <c r="F7987" t="s">
        <v>119</v>
      </c>
      <c r="G7987" t="s">
        <v>246</v>
      </c>
      <c r="H7987" t="s">
        <v>14</v>
      </c>
      <c r="I7987" t="s">
        <v>24</v>
      </c>
      <c r="J7987" t="s">
        <v>750</v>
      </c>
      <c r="K7987" t="s">
        <v>26</v>
      </c>
      <c r="L7987">
        <v>8.32</v>
      </c>
    </row>
    <row r="7988" spans="1:12" x14ac:dyDescent="0.3">
      <c r="A7988" t="s">
        <v>7909</v>
      </c>
      <c r="B7988">
        <v>20</v>
      </c>
      <c r="C7988">
        <v>7</v>
      </c>
      <c r="D7988">
        <v>2017</v>
      </c>
      <c r="E7988" t="s">
        <v>1923</v>
      </c>
      <c r="F7988" t="s">
        <v>12</v>
      </c>
      <c r="G7988" t="s">
        <v>1887</v>
      </c>
      <c r="H7988" t="s">
        <v>14</v>
      </c>
      <c r="I7988" t="s">
        <v>90</v>
      </c>
      <c r="J7988" t="s">
        <v>2452</v>
      </c>
      <c r="K7988" t="s">
        <v>41</v>
      </c>
      <c r="L7988">
        <v>89.95</v>
      </c>
    </row>
    <row r="7989" spans="1:12" x14ac:dyDescent="0.3">
      <c r="A7989" t="s">
        <v>7910</v>
      </c>
      <c r="B7989">
        <v>23</v>
      </c>
      <c r="C7989">
        <v>8</v>
      </c>
      <c r="D7989">
        <v>2017</v>
      </c>
      <c r="E7989" t="s">
        <v>306</v>
      </c>
      <c r="F7989" t="s">
        <v>30</v>
      </c>
      <c r="G7989" t="s">
        <v>115</v>
      </c>
      <c r="H7989" t="s">
        <v>60</v>
      </c>
      <c r="I7989" t="s">
        <v>61</v>
      </c>
      <c r="J7989" t="s">
        <v>5563</v>
      </c>
      <c r="K7989" t="s">
        <v>26</v>
      </c>
      <c r="L7989">
        <v>25.2</v>
      </c>
    </row>
    <row r="7990" spans="1:12" x14ac:dyDescent="0.3">
      <c r="A7990" t="s">
        <v>7910</v>
      </c>
      <c r="B7990">
        <v>23</v>
      </c>
      <c r="C7990">
        <v>8</v>
      </c>
      <c r="D7990">
        <v>2017</v>
      </c>
      <c r="E7990" t="s">
        <v>306</v>
      </c>
      <c r="F7990" t="s">
        <v>30</v>
      </c>
      <c r="G7990" t="s">
        <v>115</v>
      </c>
      <c r="H7990" t="s">
        <v>60</v>
      </c>
      <c r="I7990" t="s">
        <v>61</v>
      </c>
      <c r="J7990" t="s">
        <v>5382</v>
      </c>
      <c r="K7990" t="s">
        <v>26</v>
      </c>
      <c r="L7990">
        <v>37.590000000000003</v>
      </c>
    </row>
    <row r="7991" spans="1:12" x14ac:dyDescent="0.3">
      <c r="A7991" t="s">
        <v>7910</v>
      </c>
      <c r="B7991">
        <v>23</v>
      </c>
      <c r="C7991">
        <v>8</v>
      </c>
      <c r="D7991">
        <v>2017</v>
      </c>
      <c r="E7991" t="s">
        <v>306</v>
      </c>
      <c r="F7991" t="s">
        <v>30</v>
      </c>
      <c r="G7991" t="s">
        <v>115</v>
      </c>
      <c r="H7991" t="s">
        <v>60</v>
      </c>
      <c r="I7991" t="s">
        <v>61</v>
      </c>
      <c r="J7991" t="s">
        <v>934</v>
      </c>
      <c r="K7991" t="s">
        <v>26</v>
      </c>
      <c r="L7991">
        <v>14.97</v>
      </c>
    </row>
    <row r="7992" spans="1:12" x14ac:dyDescent="0.3">
      <c r="A7992" t="s">
        <v>7910</v>
      </c>
      <c r="B7992">
        <v>23</v>
      </c>
      <c r="C7992">
        <v>8</v>
      </c>
      <c r="D7992">
        <v>2017</v>
      </c>
      <c r="E7992" t="s">
        <v>306</v>
      </c>
      <c r="F7992" t="s">
        <v>30</v>
      </c>
      <c r="G7992" t="s">
        <v>115</v>
      </c>
      <c r="H7992" t="s">
        <v>60</v>
      </c>
      <c r="I7992" t="s">
        <v>61</v>
      </c>
      <c r="J7992" t="s">
        <v>4561</v>
      </c>
      <c r="K7992" t="s">
        <v>41</v>
      </c>
      <c r="L7992">
        <v>1.98</v>
      </c>
    </row>
    <row r="7993" spans="1:12" x14ac:dyDescent="0.3">
      <c r="A7993" t="s">
        <v>7911</v>
      </c>
      <c r="B7993">
        <v>14</v>
      </c>
      <c r="C7993">
        <v>6</v>
      </c>
      <c r="D7993">
        <v>2017</v>
      </c>
      <c r="E7993" t="s">
        <v>178</v>
      </c>
      <c r="F7993" t="s">
        <v>119</v>
      </c>
      <c r="G7993" t="s">
        <v>5329</v>
      </c>
      <c r="H7993" t="s">
        <v>14</v>
      </c>
      <c r="I7993" t="s">
        <v>15</v>
      </c>
      <c r="J7993" t="s">
        <v>3680</v>
      </c>
      <c r="K7993" t="s">
        <v>26</v>
      </c>
      <c r="L7993">
        <v>39.936</v>
      </c>
    </row>
    <row r="7994" spans="1:12" x14ac:dyDescent="0.3">
      <c r="A7994" t="s">
        <v>7911</v>
      </c>
      <c r="B7994">
        <v>14</v>
      </c>
      <c r="C7994">
        <v>6</v>
      </c>
      <c r="D7994">
        <v>2017</v>
      </c>
      <c r="E7994" t="s">
        <v>178</v>
      </c>
      <c r="F7994" t="s">
        <v>119</v>
      </c>
      <c r="G7994" t="s">
        <v>5329</v>
      </c>
      <c r="H7994" t="s">
        <v>14</v>
      </c>
      <c r="I7994" t="s">
        <v>15</v>
      </c>
      <c r="J7994" t="s">
        <v>5311</v>
      </c>
      <c r="K7994" t="s">
        <v>41</v>
      </c>
      <c r="L7994">
        <v>18.463999999999999</v>
      </c>
    </row>
    <row r="7995" spans="1:12" x14ac:dyDescent="0.3">
      <c r="A7995" t="s">
        <v>7912</v>
      </c>
      <c r="B7995">
        <v>20</v>
      </c>
      <c r="C7995">
        <v>11</v>
      </c>
      <c r="D7995">
        <v>2016</v>
      </c>
      <c r="E7995" t="s">
        <v>509</v>
      </c>
      <c r="F7995" t="s">
        <v>12</v>
      </c>
      <c r="G7995" t="s">
        <v>3286</v>
      </c>
      <c r="H7995" t="s">
        <v>14</v>
      </c>
      <c r="I7995" t="s">
        <v>24</v>
      </c>
      <c r="J7995" t="s">
        <v>862</v>
      </c>
      <c r="K7995" t="s">
        <v>26</v>
      </c>
      <c r="L7995">
        <v>4.8959999999999999</v>
      </c>
    </row>
    <row r="7996" spans="1:12" x14ac:dyDescent="0.3">
      <c r="A7996" t="s">
        <v>7912</v>
      </c>
      <c r="B7996">
        <v>20</v>
      </c>
      <c r="C7996">
        <v>11</v>
      </c>
      <c r="D7996">
        <v>2016</v>
      </c>
      <c r="E7996" t="s">
        <v>509</v>
      </c>
      <c r="F7996" t="s">
        <v>12</v>
      </c>
      <c r="G7996" t="s">
        <v>3286</v>
      </c>
      <c r="H7996" t="s">
        <v>14</v>
      </c>
      <c r="I7996" t="s">
        <v>24</v>
      </c>
      <c r="J7996" t="s">
        <v>906</v>
      </c>
      <c r="K7996" t="s">
        <v>17</v>
      </c>
      <c r="L7996">
        <v>145.76400000000001</v>
      </c>
    </row>
    <row r="7997" spans="1:12" x14ac:dyDescent="0.3">
      <c r="A7997" t="s">
        <v>7912</v>
      </c>
      <c r="B7997">
        <v>20</v>
      </c>
      <c r="C7997">
        <v>11</v>
      </c>
      <c r="D7997">
        <v>2016</v>
      </c>
      <c r="E7997" t="s">
        <v>509</v>
      </c>
      <c r="F7997" t="s">
        <v>12</v>
      </c>
      <c r="G7997" t="s">
        <v>3286</v>
      </c>
      <c r="H7997" t="s">
        <v>14</v>
      </c>
      <c r="I7997" t="s">
        <v>24</v>
      </c>
      <c r="J7997" t="s">
        <v>2811</v>
      </c>
      <c r="K7997" t="s">
        <v>26</v>
      </c>
      <c r="L7997">
        <v>9.6120000000000001</v>
      </c>
    </row>
    <row r="7998" spans="1:12" x14ac:dyDescent="0.3">
      <c r="A7998" t="s">
        <v>7913</v>
      </c>
      <c r="B7998">
        <v>3</v>
      </c>
      <c r="C7998">
        <v>11</v>
      </c>
      <c r="D7998">
        <v>2018</v>
      </c>
      <c r="E7998" t="s">
        <v>381</v>
      </c>
      <c r="F7998" t="s">
        <v>119</v>
      </c>
      <c r="G7998" t="s">
        <v>4191</v>
      </c>
      <c r="H7998" t="s">
        <v>60</v>
      </c>
      <c r="I7998" t="s">
        <v>24</v>
      </c>
      <c r="J7998" t="s">
        <v>710</v>
      </c>
      <c r="K7998" t="s">
        <v>41</v>
      </c>
      <c r="L7998">
        <v>199.75</v>
      </c>
    </row>
    <row r="7999" spans="1:12" x14ac:dyDescent="0.3">
      <c r="A7999" t="s">
        <v>7913</v>
      </c>
      <c r="B7999">
        <v>3</v>
      </c>
      <c r="C7999">
        <v>11</v>
      </c>
      <c r="D7999">
        <v>2018</v>
      </c>
      <c r="E7999" t="s">
        <v>381</v>
      </c>
      <c r="F7999" t="s">
        <v>119</v>
      </c>
      <c r="G7999" t="s">
        <v>4191</v>
      </c>
      <c r="H7999" t="s">
        <v>60</v>
      </c>
      <c r="I7999" t="s">
        <v>24</v>
      </c>
      <c r="J7999" t="s">
        <v>1770</v>
      </c>
      <c r="K7999" t="s">
        <v>17</v>
      </c>
      <c r="L7999">
        <v>1673.184</v>
      </c>
    </row>
    <row r="8000" spans="1:12" x14ac:dyDescent="0.3">
      <c r="A8000" t="s">
        <v>7914</v>
      </c>
      <c r="B8000">
        <v>4</v>
      </c>
      <c r="C8000">
        <v>5</v>
      </c>
      <c r="D8000">
        <v>2015</v>
      </c>
      <c r="E8000" t="s">
        <v>7147</v>
      </c>
      <c r="F8000" t="s">
        <v>119</v>
      </c>
      <c r="G8000" t="s">
        <v>5712</v>
      </c>
      <c r="H8000" t="s">
        <v>23</v>
      </c>
      <c r="I8000" t="s">
        <v>24</v>
      </c>
      <c r="J8000" t="s">
        <v>2500</v>
      </c>
      <c r="K8000" t="s">
        <v>17</v>
      </c>
      <c r="L8000">
        <v>12.18</v>
      </c>
    </row>
    <row r="8001" spans="1:12" x14ac:dyDescent="0.3">
      <c r="A8001" t="s">
        <v>7914</v>
      </c>
      <c r="B8001">
        <v>4</v>
      </c>
      <c r="C8001">
        <v>5</v>
      </c>
      <c r="D8001">
        <v>2015</v>
      </c>
      <c r="E8001" t="s">
        <v>7147</v>
      </c>
      <c r="F8001" t="s">
        <v>119</v>
      </c>
      <c r="G8001" t="s">
        <v>5712</v>
      </c>
      <c r="H8001" t="s">
        <v>23</v>
      </c>
      <c r="I8001" t="s">
        <v>24</v>
      </c>
      <c r="J8001" t="s">
        <v>961</v>
      </c>
      <c r="K8001" t="s">
        <v>26</v>
      </c>
      <c r="L8001">
        <v>57.68</v>
      </c>
    </row>
    <row r="8002" spans="1:12" x14ac:dyDescent="0.3">
      <c r="A8002" t="s">
        <v>7915</v>
      </c>
      <c r="B8002">
        <v>8</v>
      </c>
      <c r="C8002">
        <v>11</v>
      </c>
      <c r="D8002">
        <v>2016</v>
      </c>
      <c r="E8002" t="s">
        <v>4457</v>
      </c>
      <c r="F8002" t="s">
        <v>30</v>
      </c>
      <c r="G8002" t="s">
        <v>2254</v>
      </c>
      <c r="H8002" t="s">
        <v>14</v>
      </c>
      <c r="I8002" t="s">
        <v>61</v>
      </c>
      <c r="J8002" t="s">
        <v>2315</v>
      </c>
      <c r="K8002" t="s">
        <v>41</v>
      </c>
      <c r="L8002">
        <v>263.95999999999998</v>
      </c>
    </row>
    <row r="8003" spans="1:12" x14ac:dyDescent="0.3">
      <c r="A8003" t="s">
        <v>7916</v>
      </c>
      <c r="B8003">
        <v>12</v>
      </c>
      <c r="C8003">
        <v>12</v>
      </c>
      <c r="D8003">
        <v>2016</v>
      </c>
      <c r="E8003" t="s">
        <v>513</v>
      </c>
      <c r="F8003" t="s">
        <v>119</v>
      </c>
      <c r="G8003" t="s">
        <v>209</v>
      </c>
      <c r="H8003" t="s">
        <v>14</v>
      </c>
      <c r="I8003" t="s">
        <v>24</v>
      </c>
      <c r="J8003" t="s">
        <v>3467</v>
      </c>
      <c r="K8003" t="s">
        <v>41</v>
      </c>
      <c r="L8003">
        <v>299.94</v>
      </c>
    </row>
    <row r="8004" spans="1:12" x14ac:dyDescent="0.3">
      <c r="A8004" t="s">
        <v>7916</v>
      </c>
      <c r="B8004">
        <v>12</v>
      </c>
      <c r="C8004">
        <v>12</v>
      </c>
      <c r="D8004">
        <v>2016</v>
      </c>
      <c r="E8004" t="s">
        <v>513</v>
      </c>
      <c r="F8004" t="s">
        <v>119</v>
      </c>
      <c r="G8004" t="s">
        <v>209</v>
      </c>
      <c r="H8004" t="s">
        <v>14</v>
      </c>
      <c r="I8004" t="s">
        <v>24</v>
      </c>
      <c r="J8004" t="s">
        <v>933</v>
      </c>
      <c r="K8004" t="s">
        <v>26</v>
      </c>
      <c r="L8004">
        <v>25.76</v>
      </c>
    </row>
    <row r="8005" spans="1:12" x14ac:dyDescent="0.3">
      <c r="A8005" t="s">
        <v>7917</v>
      </c>
      <c r="B8005">
        <v>1</v>
      </c>
      <c r="C8005">
        <v>12</v>
      </c>
      <c r="D8005">
        <v>2015</v>
      </c>
      <c r="E8005" t="s">
        <v>3021</v>
      </c>
      <c r="F8005" t="s">
        <v>119</v>
      </c>
      <c r="G8005" t="s">
        <v>5548</v>
      </c>
      <c r="H8005" t="s">
        <v>14</v>
      </c>
      <c r="I8005" t="s">
        <v>90</v>
      </c>
      <c r="J8005" t="s">
        <v>5574</v>
      </c>
      <c r="K8005" t="s">
        <v>41</v>
      </c>
      <c r="L8005">
        <v>271.89999999999998</v>
      </c>
    </row>
    <row r="8006" spans="1:12" x14ac:dyDescent="0.3">
      <c r="A8006" t="s">
        <v>7917</v>
      </c>
      <c r="B8006">
        <v>1</v>
      </c>
      <c r="C8006">
        <v>12</v>
      </c>
      <c r="D8006">
        <v>2015</v>
      </c>
      <c r="E8006" t="s">
        <v>3021</v>
      </c>
      <c r="F8006" t="s">
        <v>119</v>
      </c>
      <c r="G8006" t="s">
        <v>5548</v>
      </c>
      <c r="H8006" t="s">
        <v>14</v>
      </c>
      <c r="I8006" t="s">
        <v>90</v>
      </c>
      <c r="J8006" t="s">
        <v>1955</v>
      </c>
      <c r="K8006" t="s">
        <v>17</v>
      </c>
      <c r="L8006">
        <v>45.84</v>
      </c>
    </row>
    <row r="8007" spans="1:12" x14ac:dyDescent="0.3">
      <c r="A8007" t="s">
        <v>7917</v>
      </c>
      <c r="B8007">
        <v>1</v>
      </c>
      <c r="C8007">
        <v>12</v>
      </c>
      <c r="D8007">
        <v>2015</v>
      </c>
      <c r="E8007" t="s">
        <v>3021</v>
      </c>
      <c r="F8007" t="s">
        <v>119</v>
      </c>
      <c r="G8007" t="s">
        <v>5548</v>
      </c>
      <c r="H8007" t="s">
        <v>14</v>
      </c>
      <c r="I8007" t="s">
        <v>90</v>
      </c>
      <c r="J8007" t="s">
        <v>2574</v>
      </c>
      <c r="K8007" t="s">
        <v>17</v>
      </c>
      <c r="L8007">
        <v>9.82</v>
      </c>
    </row>
    <row r="8008" spans="1:12" x14ac:dyDescent="0.3">
      <c r="A8008" t="s">
        <v>7918</v>
      </c>
      <c r="B8008">
        <v>7</v>
      </c>
      <c r="C8008">
        <v>10</v>
      </c>
      <c r="D8008">
        <v>2017</v>
      </c>
      <c r="E8008" t="s">
        <v>7117</v>
      </c>
      <c r="F8008" t="s">
        <v>30</v>
      </c>
      <c r="G8008" t="s">
        <v>3175</v>
      </c>
      <c r="H8008" t="s">
        <v>14</v>
      </c>
      <c r="I8008" t="s">
        <v>24</v>
      </c>
      <c r="J8008" t="s">
        <v>4933</v>
      </c>
      <c r="K8008" t="s">
        <v>26</v>
      </c>
      <c r="L8008">
        <v>93.36</v>
      </c>
    </row>
    <row r="8009" spans="1:12" x14ac:dyDescent="0.3">
      <c r="A8009" t="s">
        <v>7919</v>
      </c>
      <c r="B8009">
        <v>17</v>
      </c>
      <c r="C8009">
        <v>11</v>
      </c>
      <c r="D8009">
        <v>2016</v>
      </c>
      <c r="E8009" t="s">
        <v>188</v>
      </c>
      <c r="F8009" t="s">
        <v>30</v>
      </c>
      <c r="G8009" t="s">
        <v>5548</v>
      </c>
      <c r="H8009" t="s">
        <v>14</v>
      </c>
      <c r="I8009" t="s">
        <v>61</v>
      </c>
      <c r="J8009" t="s">
        <v>782</v>
      </c>
      <c r="K8009" t="s">
        <v>26</v>
      </c>
      <c r="L8009">
        <v>541.24</v>
      </c>
    </row>
    <row r="8010" spans="1:12" x14ac:dyDescent="0.3">
      <c r="A8010" t="s">
        <v>7919</v>
      </c>
      <c r="B8010">
        <v>17</v>
      </c>
      <c r="C8010">
        <v>11</v>
      </c>
      <c r="D8010">
        <v>2016</v>
      </c>
      <c r="E8010" t="s">
        <v>188</v>
      </c>
      <c r="F8010" t="s">
        <v>30</v>
      </c>
      <c r="G8010" t="s">
        <v>5548</v>
      </c>
      <c r="H8010" t="s">
        <v>14</v>
      </c>
      <c r="I8010" t="s">
        <v>61</v>
      </c>
      <c r="J8010" t="s">
        <v>758</v>
      </c>
      <c r="K8010" t="s">
        <v>26</v>
      </c>
      <c r="L8010">
        <v>106.32</v>
      </c>
    </row>
    <row r="8011" spans="1:12" x14ac:dyDescent="0.3">
      <c r="A8011" t="s">
        <v>7919</v>
      </c>
      <c r="B8011">
        <v>17</v>
      </c>
      <c r="C8011">
        <v>11</v>
      </c>
      <c r="D8011">
        <v>2016</v>
      </c>
      <c r="E8011" t="s">
        <v>188</v>
      </c>
      <c r="F8011" t="s">
        <v>30</v>
      </c>
      <c r="G8011" t="s">
        <v>5548</v>
      </c>
      <c r="H8011" t="s">
        <v>14</v>
      </c>
      <c r="I8011" t="s">
        <v>61</v>
      </c>
      <c r="J8011" t="s">
        <v>7303</v>
      </c>
      <c r="K8011" t="s">
        <v>17</v>
      </c>
      <c r="L8011">
        <v>1323.9</v>
      </c>
    </row>
    <row r="8012" spans="1:12" x14ac:dyDescent="0.3">
      <c r="A8012" t="s">
        <v>7920</v>
      </c>
      <c r="B8012">
        <v>17</v>
      </c>
      <c r="C8012">
        <v>3</v>
      </c>
      <c r="D8012">
        <v>2015</v>
      </c>
      <c r="E8012" t="s">
        <v>7921</v>
      </c>
      <c r="F8012" t="s">
        <v>12</v>
      </c>
      <c r="G8012" t="s">
        <v>2714</v>
      </c>
      <c r="H8012" t="s">
        <v>23</v>
      </c>
      <c r="I8012" t="s">
        <v>90</v>
      </c>
      <c r="J8012" t="s">
        <v>2827</v>
      </c>
      <c r="K8012" t="s">
        <v>26</v>
      </c>
      <c r="L8012">
        <v>126.624</v>
      </c>
    </row>
    <row r="8013" spans="1:12" x14ac:dyDescent="0.3">
      <c r="A8013" t="s">
        <v>7922</v>
      </c>
      <c r="B8013">
        <v>20</v>
      </c>
      <c r="C8013">
        <v>6</v>
      </c>
      <c r="D8013">
        <v>2016</v>
      </c>
      <c r="E8013" t="s">
        <v>3194</v>
      </c>
      <c r="F8013" t="s">
        <v>119</v>
      </c>
      <c r="G8013" t="s">
        <v>3994</v>
      </c>
      <c r="H8013" t="s">
        <v>14</v>
      </c>
      <c r="I8013" t="s">
        <v>24</v>
      </c>
      <c r="J8013" t="s">
        <v>7350</v>
      </c>
      <c r="K8013" t="s">
        <v>41</v>
      </c>
      <c r="L8013">
        <v>125.944</v>
      </c>
    </row>
    <row r="8014" spans="1:12" x14ac:dyDescent="0.3">
      <c r="A8014" t="s">
        <v>7923</v>
      </c>
      <c r="B8014">
        <v>25</v>
      </c>
      <c r="C8014">
        <v>5</v>
      </c>
      <c r="D8014">
        <v>2018</v>
      </c>
      <c r="E8014" t="s">
        <v>6800</v>
      </c>
      <c r="F8014" t="s">
        <v>930</v>
      </c>
      <c r="G8014" t="s">
        <v>3871</v>
      </c>
      <c r="H8014" t="s">
        <v>14</v>
      </c>
      <c r="I8014" t="s">
        <v>90</v>
      </c>
      <c r="J8014" t="s">
        <v>2624</v>
      </c>
      <c r="K8014" t="s">
        <v>26</v>
      </c>
      <c r="L8014">
        <v>663.92</v>
      </c>
    </row>
    <row r="8015" spans="1:12" x14ac:dyDescent="0.3">
      <c r="A8015" t="s">
        <v>7923</v>
      </c>
      <c r="B8015">
        <v>25</v>
      </c>
      <c r="C8015">
        <v>5</v>
      </c>
      <c r="D8015">
        <v>2018</v>
      </c>
      <c r="E8015" t="s">
        <v>6800</v>
      </c>
      <c r="F8015" t="s">
        <v>930</v>
      </c>
      <c r="G8015" t="s">
        <v>3871</v>
      </c>
      <c r="H8015" t="s">
        <v>14</v>
      </c>
      <c r="I8015" t="s">
        <v>90</v>
      </c>
      <c r="J8015" t="s">
        <v>161</v>
      </c>
      <c r="K8015" t="s">
        <v>41</v>
      </c>
      <c r="L8015">
        <v>120</v>
      </c>
    </row>
    <row r="8016" spans="1:12" x14ac:dyDescent="0.3">
      <c r="A8016" t="s">
        <v>7923</v>
      </c>
      <c r="B8016">
        <v>25</v>
      </c>
      <c r="C8016">
        <v>5</v>
      </c>
      <c r="D8016">
        <v>2018</v>
      </c>
      <c r="E8016" t="s">
        <v>6800</v>
      </c>
      <c r="F8016" t="s">
        <v>930</v>
      </c>
      <c r="G8016" t="s">
        <v>3871</v>
      </c>
      <c r="H8016" t="s">
        <v>14</v>
      </c>
      <c r="I8016" t="s">
        <v>90</v>
      </c>
      <c r="J8016" t="s">
        <v>4132</v>
      </c>
      <c r="K8016" t="s">
        <v>26</v>
      </c>
      <c r="L8016">
        <v>3.29</v>
      </c>
    </row>
    <row r="8017" spans="1:12" x14ac:dyDescent="0.3">
      <c r="A8017" t="s">
        <v>7923</v>
      </c>
      <c r="B8017">
        <v>25</v>
      </c>
      <c r="C8017">
        <v>5</v>
      </c>
      <c r="D8017">
        <v>2018</v>
      </c>
      <c r="E8017" t="s">
        <v>6800</v>
      </c>
      <c r="F8017" t="s">
        <v>930</v>
      </c>
      <c r="G8017" t="s">
        <v>3871</v>
      </c>
      <c r="H8017" t="s">
        <v>14</v>
      </c>
      <c r="I8017" t="s">
        <v>90</v>
      </c>
      <c r="J8017" t="s">
        <v>1550</v>
      </c>
      <c r="K8017" t="s">
        <v>17</v>
      </c>
      <c r="L8017">
        <v>18.84</v>
      </c>
    </row>
    <row r="8018" spans="1:12" x14ac:dyDescent="0.3">
      <c r="A8018" t="s">
        <v>7924</v>
      </c>
      <c r="B8018">
        <v>9</v>
      </c>
      <c r="C8018">
        <v>9</v>
      </c>
      <c r="D8018">
        <v>2015</v>
      </c>
      <c r="E8018" t="s">
        <v>2682</v>
      </c>
      <c r="F8018" t="s">
        <v>119</v>
      </c>
      <c r="G8018" t="s">
        <v>2360</v>
      </c>
      <c r="H8018" t="s">
        <v>60</v>
      </c>
      <c r="I8018" t="s">
        <v>90</v>
      </c>
      <c r="J8018" t="s">
        <v>4100</v>
      </c>
      <c r="K8018" t="s">
        <v>17</v>
      </c>
      <c r="L8018">
        <v>60.671999999999997</v>
      </c>
    </row>
    <row r="8019" spans="1:12" x14ac:dyDescent="0.3">
      <c r="A8019" t="s">
        <v>7924</v>
      </c>
      <c r="B8019">
        <v>9</v>
      </c>
      <c r="C8019">
        <v>9</v>
      </c>
      <c r="D8019">
        <v>2015</v>
      </c>
      <c r="E8019" t="s">
        <v>2682</v>
      </c>
      <c r="F8019" t="s">
        <v>119</v>
      </c>
      <c r="G8019" t="s">
        <v>2360</v>
      </c>
      <c r="H8019" t="s">
        <v>60</v>
      </c>
      <c r="I8019" t="s">
        <v>90</v>
      </c>
      <c r="J8019" t="s">
        <v>2993</v>
      </c>
      <c r="K8019" t="s">
        <v>26</v>
      </c>
      <c r="L8019">
        <v>30.815999999999999</v>
      </c>
    </row>
    <row r="8020" spans="1:12" x14ac:dyDescent="0.3">
      <c r="A8020" t="s">
        <v>7925</v>
      </c>
      <c r="B8020">
        <v>17</v>
      </c>
      <c r="C8020">
        <v>10</v>
      </c>
      <c r="D8020">
        <v>2018</v>
      </c>
      <c r="E8020" t="s">
        <v>113</v>
      </c>
      <c r="F8020" t="s">
        <v>12</v>
      </c>
      <c r="G8020" t="s">
        <v>1780</v>
      </c>
      <c r="H8020" t="s">
        <v>23</v>
      </c>
      <c r="I8020" t="s">
        <v>24</v>
      </c>
      <c r="J8020" t="s">
        <v>598</v>
      </c>
      <c r="K8020" t="s">
        <v>41</v>
      </c>
      <c r="L8020">
        <v>52.792000000000002</v>
      </c>
    </row>
    <row r="8021" spans="1:12" x14ac:dyDescent="0.3">
      <c r="A8021" t="s">
        <v>7926</v>
      </c>
      <c r="B8021">
        <v>2</v>
      </c>
      <c r="C8021">
        <v>11</v>
      </c>
      <c r="D8021">
        <v>2018</v>
      </c>
      <c r="E8021" t="s">
        <v>381</v>
      </c>
      <c r="F8021" t="s">
        <v>119</v>
      </c>
      <c r="G8021" t="s">
        <v>458</v>
      </c>
      <c r="H8021" t="s">
        <v>14</v>
      </c>
      <c r="I8021" t="s">
        <v>61</v>
      </c>
      <c r="J8021" t="s">
        <v>5521</v>
      </c>
      <c r="K8021" t="s">
        <v>26</v>
      </c>
      <c r="L8021">
        <v>83.9</v>
      </c>
    </row>
    <row r="8022" spans="1:12" x14ac:dyDescent="0.3">
      <c r="A8022" t="s">
        <v>7926</v>
      </c>
      <c r="B8022">
        <v>2</v>
      </c>
      <c r="C8022">
        <v>11</v>
      </c>
      <c r="D8022">
        <v>2018</v>
      </c>
      <c r="E8022" t="s">
        <v>381</v>
      </c>
      <c r="F8022" t="s">
        <v>119</v>
      </c>
      <c r="G8022" t="s">
        <v>458</v>
      </c>
      <c r="H8022" t="s">
        <v>14</v>
      </c>
      <c r="I8022" t="s">
        <v>61</v>
      </c>
      <c r="J8022" t="s">
        <v>3037</v>
      </c>
      <c r="K8022" t="s">
        <v>26</v>
      </c>
      <c r="L8022">
        <v>11.76</v>
      </c>
    </row>
    <row r="8023" spans="1:12" x14ac:dyDescent="0.3">
      <c r="A8023" t="s">
        <v>7927</v>
      </c>
      <c r="B8023">
        <v>21</v>
      </c>
      <c r="C8023">
        <v>7</v>
      </c>
      <c r="D8023">
        <v>2015</v>
      </c>
      <c r="E8023" t="s">
        <v>3569</v>
      </c>
      <c r="F8023" t="s">
        <v>30</v>
      </c>
      <c r="G8023" t="s">
        <v>2837</v>
      </c>
      <c r="H8023" t="s">
        <v>23</v>
      </c>
      <c r="I8023" t="s">
        <v>61</v>
      </c>
      <c r="J8023" t="s">
        <v>3863</v>
      </c>
      <c r="K8023" t="s">
        <v>26</v>
      </c>
      <c r="L8023">
        <v>4.992</v>
      </c>
    </row>
    <row r="8024" spans="1:12" x14ac:dyDescent="0.3">
      <c r="A8024" t="s">
        <v>7927</v>
      </c>
      <c r="B8024">
        <v>21</v>
      </c>
      <c r="C8024">
        <v>7</v>
      </c>
      <c r="D8024">
        <v>2015</v>
      </c>
      <c r="E8024" t="s">
        <v>3569</v>
      </c>
      <c r="F8024" t="s">
        <v>30</v>
      </c>
      <c r="G8024" t="s">
        <v>2837</v>
      </c>
      <c r="H8024" t="s">
        <v>23</v>
      </c>
      <c r="I8024" t="s">
        <v>61</v>
      </c>
      <c r="J8024" t="s">
        <v>5849</v>
      </c>
      <c r="K8024" t="s">
        <v>26</v>
      </c>
      <c r="L8024">
        <v>87.92</v>
      </c>
    </row>
    <row r="8025" spans="1:12" x14ac:dyDescent="0.3">
      <c r="A8025" t="s">
        <v>7927</v>
      </c>
      <c r="B8025">
        <v>21</v>
      </c>
      <c r="C8025">
        <v>7</v>
      </c>
      <c r="D8025">
        <v>2015</v>
      </c>
      <c r="E8025" t="s">
        <v>3569</v>
      </c>
      <c r="F8025" t="s">
        <v>30</v>
      </c>
      <c r="G8025" t="s">
        <v>2837</v>
      </c>
      <c r="H8025" t="s">
        <v>23</v>
      </c>
      <c r="I8025" t="s">
        <v>61</v>
      </c>
      <c r="J8025" t="s">
        <v>1412</v>
      </c>
      <c r="K8025" t="s">
        <v>17</v>
      </c>
      <c r="L8025">
        <v>657.93</v>
      </c>
    </row>
    <row r="8026" spans="1:12" x14ac:dyDescent="0.3">
      <c r="A8026" t="s">
        <v>7927</v>
      </c>
      <c r="B8026">
        <v>21</v>
      </c>
      <c r="C8026">
        <v>7</v>
      </c>
      <c r="D8026">
        <v>2015</v>
      </c>
      <c r="E8026" t="s">
        <v>3569</v>
      </c>
      <c r="F8026" t="s">
        <v>30</v>
      </c>
      <c r="G8026" t="s">
        <v>2837</v>
      </c>
      <c r="H8026" t="s">
        <v>23</v>
      </c>
      <c r="I8026" t="s">
        <v>61</v>
      </c>
      <c r="J8026" t="s">
        <v>5361</v>
      </c>
      <c r="K8026" t="s">
        <v>26</v>
      </c>
      <c r="L8026">
        <v>1.044</v>
      </c>
    </row>
    <row r="8027" spans="1:12" x14ac:dyDescent="0.3">
      <c r="A8027" t="s">
        <v>7928</v>
      </c>
      <c r="B8027">
        <v>11</v>
      </c>
      <c r="C8027">
        <v>9</v>
      </c>
      <c r="D8027">
        <v>2016</v>
      </c>
      <c r="E8027" t="s">
        <v>2573</v>
      </c>
      <c r="F8027" t="s">
        <v>12</v>
      </c>
      <c r="G8027" t="s">
        <v>6447</v>
      </c>
      <c r="H8027" t="s">
        <v>23</v>
      </c>
      <c r="I8027" t="s">
        <v>90</v>
      </c>
      <c r="J8027" t="s">
        <v>7353</v>
      </c>
      <c r="K8027" t="s">
        <v>17</v>
      </c>
      <c r="L8027">
        <v>210.68</v>
      </c>
    </row>
    <row r="8028" spans="1:12" x14ac:dyDescent="0.3">
      <c r="A8028" t="s">
        <v>7928</v>
      </c>
      <c r="B8028">
        <v>11</v>
      </c>
      <c r="C8028">
        <v>9</v>
      </c>
      <c r="D8028">
        <v>2016</v>
      </c>
      <c r="E8028" t="s">
        <v>2573</v>
      </c>
      <c r="F8028" t="s">
        <v>12</v>
      </c>
      <c r="G8028" t="s">
        <v>6447</v>
      </c>
      <c r="H8028" t="s">
        <v>23</v>
      </c>
      <c r="I8028" t="s">
        <v>90</v>
      </c>
      <c r="J8028" t="s">
        <v>7626</v>
      </c>
      <c r="K8028" t="s">
        <v>26</v>
      </c>
      <c r="L8028">
        <v>78.8</v>
      </c>
    </row>
    <row r="8029" spans="1:12" x14ac:dyDescent="0.3">
      <c r="A8029" t="s">
        <v>7928</v>
      </c>
      <c r="B8029">
        <v>11</v>
      </c>
      <c r="C8029">
        <v>9</v>
      </c>
      <c r="D8029">
        <v>2016</v>
      </c>
      <c r="E8029" t="s">
        <v>2573</v>
      </c>
      <c r="F8029" t="s">
        <v>12</v>
      </c>
      <c r="G8029" t="s">
        <v>6447</v>
      </c>
      <c r="H8029" t="s">
        <v>23</v>
      </c>
      <c r="I8029" t="s">
        <v>90</v>
      </c>
      <c r="J8029" t="s">
        <v>265</v>
      </c>
      <c r="K8029" t="s">
        <v>41</v>
      </c>
      <c r="L8029">
        <v>19.989999999999998</v>
      </c>
    </row>
    <row r="8030" spans="1:12" x14ac:dyDescent="0.3">
      <c r="A8030" t="s">
        <v>7928</v>
      </c>
      <c r="B8030">
        <v>11</v>
      </c>
      <c r="C8030">
        <v>9</v>
      </c>
      <c r="D8030">
        <v>2016</v>
      </c>
      <c r="E8030" t="s">
        <v>2573</v>
      </c>
      <c r="F8030" t="s">
        <v>12</v>
      </c>
      <c r="G8030" t="s">
        <v>6447</v>
      </c>
      <c r="H8030" t="s">
        <v>23</v>
      </c>
      <c r="I8030" t="s">
        <v>90</v>
      </c>
      <c r="J8030" t="s">
        <v>5843</v>
      </c>
      <c r="K8030" t="s">
        <v>26</v>
      </c>
      <c r="L8030">
        <v>772.68</v>
      </c>
    </row>
    <row r="8031" spans="1:12" x14ac:dyDescent="0.3">
      <c r="A8031" t="s">
        <v>7929</v>
      </c>
      <c r="B8031">
        <v>21</v>
      </c>
      <c r="C8031">
        <v>10</v>
      </c>
      <c r="D8031">
        <v>2017</v>
      </c>
      <c r="E8031" t="s">
        <v>4556</v>
      </c>
      <c r="F8031" t="s">
        <v>30</v>
      </c>
      <c r="G8031" t="s">
        <v>3463</v>
      </c>
      <c r="H8031" t="s">
        <v>14</v>
      </c>
      <c r="I8031" t="s">
        <v>61</v>
      </c>
      <c r="J8031" t="s">
        <v>538</v>
      </c>
      <c r="K8031" t="s">
        <v>41</v>
      </c>
      <c r="L8031">
        <v>106.08</v>
      </c>
    </row>
    <row r="8032" spans="1:12" x14ac:dyDescent="0.3">
      <c r="A8032" t="s">
        <v>7930</v>
      </c>
      <c r="B8032">
        <v>7</v>
      </c>
      <c r="C8032">
        <v>1</v>
      </c>
      <c r="D8032">
        <v>2017</v>
      </c>
      <c r="E8032" t="s">
        <v>2306</v>
      </c>
      <c r="F8032" t="s">
        <v>30</v>
      </c>
      <c r="G8032" t="s">
        <v>2446</v>
      </c>
      <c r="H8032" t="s">
        <v>14</v>
      </c>
      <c r="I8032" t="s">
        <v>61</v>
      </c>
      <c r="J8032" t="s">
        <v>2997</v>
      </c>
      <c r="K8032" t="s">
        <v>17</v>
      </c>
      <c r="L8032">
        <v>23.076000000000001</v>
      </c>
    </row>
    <row r="8033" spans="1:12" x14ac:dyDescent="0.3">
      <c r="A8033" t="s">
        <v>7930</v>
      </c>
      <c r="B8033">
        <v>7</v>
      </c>
      <c r="C8033">
        <v>1</v>
      </c>
      <c r="D8033">
        <v>2017</v>
      </c>
      <c r="E8033" t="s">
        <v>2306</v>
      </c>
      <c r="F8033" t="s">
        <v>30</v>
      </c>
      <c r="G8033" t="s">
        <v>2446</v>
      </c>
      <c r="H8033" t="s">
        <v>14</v>
      </c>
      <c r="I8033" t="s">
        <v>61</v>
      </c>
      <c r="J8033" t="s">
        <v>2197</v>
      </c>
      <c r="K8033" t="s">
        <v>26</v>
      </c>
      <c r="L8033">
        <v>25.92</v>
      </c>
    </row>
    <row r="8034" spans="1:12" x14ac:dyDescent="0.3">
      <c r="A8034" t="s">
        <v>7931</v>
      </c>
      <c r="B8034">
        <v>25</v>
      </c>
      <c r="C8034">
        <v>6</v>
      </c>
      <c r="D8034">
        <v>2016</v>
      </c>
      <c r="E8034" t="s">
        <v>7226</v>
      </c>
      <c r="F8034" t="s">
        <v>119</v>
      </c>
      <c r="G8034" t="s">
        <v>4010</v>
      </c>
      <c r="H8034" t="s">
        <v>14</v>
      </c>
      <c r="I8034" t="s">
        <v>61</v>
      </c>
      <c r="J8034" t="s">
        <v>1970</v>
      </c>
      <c r="K8034" t="s">
        <v>26</v>
      </c>
      <c r="L8034">
        <v>47.951999999999998</v>
      </c>
    </row>
    <row r="8035" spans="1:12" x14ac:dyDescent="0.3">
      <c r="A8035" t="s">
        <v>7931</v>
      </c>
      <c r="B8035">
        <v>25</v>
      </c>
      <c r="C8035">
        <v>6</v>
      </c>
      <c r="D8035">
        <v>2016</v>
      </c>
      <c r="E8035" t="s">
        <v>7226</v>
      </c>
      <c r="F8035" t="s">
        <v>119</v>
      </c>
      <c r="G8035" t="s">
        <v>4010</v>
      </c>
      <c r="H8035" t="s">
        <v>14</v>
      </c>
      <c r="I8035" t="s">
        <v>61</v>
      </c>
      <c r="J8035" t="s">
        <v>6070</v>
      </c>
      <c r="K8035" t="s">
        <v>26</v>
      </c>
      <c r="L8035">
        <v>0.98399999999999999</v>
      </c>
    </row>
    <row r="8036" spans="1:12" x14ac:dyDescent="0.3">
      <c r="A8036" t="s">
        <v>7931</v>
      </c>
      <c r="B8036">
        <v>25</v>
      </c>
      <c r="C8036">
        <v>6</v>
      </c>
      <c r="D8036">
        <v>2016</v>
      </c>
      <c r="E8036" t="s">
        <v>7226</v>
      </c>
      <c r="F8036" t="s">
        <v>119</v>
      </c>
      <c r="G8036" t="s">
        <v>4010</v>
      </c>
      <c r="H8036" t="s">
        <v>14</v>
      </c>
      <c r="I8036" t="s">
        <v>61</v>
      </c>
      <c r="J8036" t="s">
        <v>4355</v>
      </c>
      <c r="K8036" t="s">
        <v>17</v>
      </c>
      <c r="L8036">
        <v>75.384</v>
      </c>
    </row>
    <row r="8037" spans="1:12" x14ac:dyDescent="0.3">
      <c r="A8037" t="s">
        <v>7931</v>
      </c>
      <c r="B8037">
        <v>25</v>
      </c>
      <c r="C8037">
        <v>6</v>
      </c>
      <c r="D8037">
        <v>2016</v>
      </c>
      <c r="E8037" t="s">
        <v>7226</v>
      </c>
      <c r="F8037" t="s">
        <v>119</v>
      </c>
      <c r="G8037" t="s">
        <v>4010</v>
      </c>
      <c r="H8037" t="s">
        <v>14</v>
      </c>
      <c r="I8037" t="s">
        <v>61</v>
      </c>
      <c r="J8037" t="s">
        <v>2192</v>
      </c>
      <c r="K8037" t="s">
        <v>26</v>
      </c>
      <c r="L8037">
        <v>4.6079999999999997</v>
      </c>
    </row>
    <row r="8038" spans="1:12" x14ac:dyDescent="0.3">
      <c r="A8038" t="s">
        <v>7932</v>
      </c>
      <c r="B8038">
        <v>20</v>
      </c>
      <c r="C8038">
        <v>9</v>
      </c>
      <c r="D8038">
        <v>2016</v>
      </c>
      <c r="E8038" t="s">
        <v>1422</v>
      </c>
      <c r="F8038" t="s">
        <v>119</v>
      </c>
      <c r="G8038" t="s">
        <v>71</v>
      </c>
      <c r="H8038" t="s">
        <v>14</v>
      </c>
      <c r="I8038" t="s">
        <v>90</v>
      </c>
      <c r="J8038" t="s">
        <v>4344</v>
      </c>
      <c r="K8038" t="s">
        <v>26</v>
      </c>
      <c r="L8038">
        <v>37.68</v>
      </c>
    </row>
    <row r="8039" spans="1:12" x14ac:dyDescent="0.3">
      <c r="A8039" t="s">
        <v>7933</v>
      </c>
      <c r="B8039">
        <v>10</v>
      </c>
      <c r="C8039">
        <v>7</v>
      </c>
      <c r="D8039">
        <v>2018</v>
      </c>
      <c r="E8039" t="s">
        <v>3975</v>
      </c>
      <c r="F8039" t="s">
        <v>30</v>
      </c>
      <c r="G8039" t="s">
        <v>4651</v>
      </c>
      <c r="H8039" t="s">
        <v>23</v>
      </c>
      <c r="I8039" t="s">
        <v>15</v>
      </c>
      <c r="J8039" t="s">
        <v>7329</v>
      </c>
      <c r="K8039" t="s">
        <v>26</v>
      </c>
      <c r="L8039">
        <v>41.91</v>
      </c>
    </row>
    <row r="8040" spans="1:12" x14ac:dyDescent="0.3">
      <c r="A8040" t="s">
        <v>7934</v>
      </c>
      <c r="B8040">
        <v>30</v>
      </c>
      <c r="C8040">
        <v>6</v>
      </c>
      <c r="D8040">
        <v>2018</v>
      </c>
      <c r="E8040" t="s">
        <v>2042</v>
      </c>
      <c r="F8040" t="s">
        <v>12</v>
      </c>
      <c r="G8040" t="s">
        <v>3582</v>
      </c>
      <c r="H8040" t="s">
        <v>14</v>
      </c>
      <c r="I8040" t="s">
        <v>24</v>
      </c>
      <c r="J8040" t="s">
        <v>3365</v>
      </c>
      <c r="K8040" t="s">
        <v>17</v>
      </c>
      <c r="L8040">
        <v>435.99900000000002</v>
      </c>
    </row>
    <row r="8041" spans="1:12" x14ac:dyDescent="0.3">
      <c r="A8041" t="s">
        <v>7935</v>
      </c>
      <c r="B8041">
        <v>21</v>
      </c>
      <c r="C8041">
        <v>8</v>
      </c>
      <c r="D8041">
        <v>2018</v>
      </c>
      <c r="E8041" t="s">
        <v>2010</v>
      </c>
      <c r="F8041" t="s">
        <v>12</v>
      </c>
      <c r="G8041" t="s">
        <v>4990</v>
      </c>
      <c r="H8041" t="s">
        <v>23</v>
      </c>
      <c r="I8041" t="s">
        <v>24</v>
      </c>
      <c r="J8041" t="s">
        <v>510</v>
      </c>
      <c r="K8041" t="s">
        <v>17</v>
      </c>
      <c r="L8041">
        <v>388.70400000000001</v>
      </c>
    </row>
    <row r="8042" spans="1:12" x14ac:dyDescent="0.3">
      <c r="A8042" t="s">
        <v>7935</v>
      </c>
      <c r="B8042">
        <v>21</v>
      </c>
      <c r="C8042">
        <v>8</v>
      </c>
      <c r="D8042">
        <v>2018</v>
      </c>
      <c r="E8042" t="s">
        <v>2010</v>
      </c>
      <c r="F8042" t="s">
        <v>12</v>
      </c>
      <c r="G8042" t="s">
        <v>4990</v>
      </c>
      <c r="H8042" t="s">
        <v>23</v>
      </c>
      <c r="I8042" t="s">
        <v>24</v>
      </c>
      <c r="J8042" t="s">
        <v>1795</v>
      </c>
      <c r="K8042" t="s">
        <v>26</v>
      </c>
      <c r="L8042">
        <v>572.58000000000004</v>
      </c>
    </row>
    <row r="8043" spans="1:12" x14ac:dyDescent="0.3">
      <c r="A8043" t="s">
        <v>7935</v>
      </c>
      <c r="B8043">
        <v>21</v>
      </c>
      <c r="C8043">
        <v>8</v>
      </c>
      <c r="D8043">
        <v>2018</v>
      </c>
      <c r="E8043" t="s">
        <v>2010</v>
      </c>
      <c r="F8043" t="s">
        <v>12</v>
      </c>
      <c r="G8043" t="s">
        <v>4990</v>
      </c>
      <c r="H8043" t="s">
        <v>23</v>
      </c>
      <c r="I8043" t="s">
        <v>24</v>
      </c>
      <c r="J8043" t="s">
        <v>4241</v>
      </c>
      <c r="K8043" t="s">
        <v>41</v>
      </c>
      <c r="L8043">
        <v>33.18</v>
      </c>
    </row>
    <row r="8044" spans="1:12" x14ac:dyDescent="0.3">
      <c r="A8044" t="s">
        <v>7936</v>
      </c>
      <c r="B8044">
        <v>11</v>
      </c>
      <c r="C8044">
        <v>3</v>
      </c>
      <c r="D8044">
        <v>2018</v>
      </c>
      <c r="E8044" t="s">
        <v>6130</v>
      </c>
      <c r="F8044" t="s">
        <v>30</v>
      </c>
      <c r="G8044" t="s">
        <v>2439</v>
      </c>
      <c r="H8044" t="s">
        <v>60</v>
      </c>
      <c r="I8044" t="s">
        <v>90</v>
      </c>
      <c r="J8044" t="s">
        <v>1142</v>
      </c>
      <c r="K8044" t="s">
        <v>41</v>
      </c>
      <c r="L8044">
        <v>63.88</v>
      </c>
    </row>
    <row r="8045" spans="1:12" x14ac:dyDescent="0.3">
      <c r="A8045" t="s">
        <v>7936</v>
      </c>
      <c r="B8045">
        <v>11</v>
      </c>
      <c r="C8045">
        <v>3</v>
      </c>
      <c r="D8045">
        <v>2018</v>
      </c>
      <c r="E8045" t="s">
        <v>6130</v>
      </c>
      <c r="F8045" t="s">
        <v>30</v>
      </c>
      <c r="G8045" t="s">
        <v>2439</v>
      </c>
      <c r="H8045" t="s">
        <v>60</v>
      </c>
      <c r="I8045" t="s">
        <v>90</v>
      </c>
      <c r="J8045" t="s">
        <v>7937</v>
      </c>
      <c r="K8045" t="s">
        <v>17</v>
      </c>
      <c r="L8045">
        <v>26.72</v>
      </c>
    </row>
    <row r="8046" spans="1:12" x14ac:dyDescent="0.3">
      <c r="A8046" t="s">
        <v>7938</v>
      </c>
      <c r="B8046">
        <v>15</v>
      </c>
      <c r="C8046">
        <v>9</v>
      </c>
      <c r="D8046">
        <v>2018</v>
      </c>
      <c r="E8046" t="s">
        <v>218</v>
      </c>
      <c r="F8046" t="s">
        <v>12</v>
      </c>
      <c r="G8046" t="s">
        <v>6742</v>
      </c>
      <c r="H8046" t="s">
        <v>14</v>
      </c>
      <c r="I8046" t="s">
        <v>24</v>
      </c>
      <c r="J8046" t="s">
        <v>323</v>
      </c>
      <c r="K8046" t="s">
        <v>26</v>
      </c>
      <c r="L8046">
        <v>295.05599999999998</v>
      </c>
    </row>
    <row r="8047" spans="1:12" x14ac:dyDescent="0.3">
      <c r="A8047" t="s">
        <v>7939</v>
      </c>
      <c r="B8047">
        <v>20</v>
      </c>
      <c r="C8047">
        <v>9</v>
      </c>
      <c r="D8047">
        <v>2017</v>
      </c>
      <c r="E8047" t="s">
        <v>2737</v>
      </c>
      <c r="F8047" t="s">
        <v>30</v>
      </c>
      <c r="G8047" t="s">
        <v>2901</v>
      </c>
      <c r="H8047" t="s">
        <v>14</v>
      </c>
      <c r="I8047" t="s">
        <v>90</v>
      </c>
      <c r="J8047" t="s">
        <v>3524</v>
      </c>
      <c r="K8047" t="s">
        <v>26</v>
      </c>
      <c r="L8047">
        <v>393.25</v>
      </c>
    </row>
    <row r="8048" spans="1:12" x14ac:dyDescent="0.3">
      <c r="A8048" t="s">
        <v>7940</v>
      </c>
      <c r="B8048">
        <v>15</v>
      </c>
      <c r="C8048">
        <v>12</v>
      </c>
      <c r="D8048">
        <v>2017</v>
      </c>
      <c r="E8048" t="s">
        <v>173</v>
      </c>
      <c r="F8048" t="s">
        <v>12</v>
      </c>
      <c r="G8048" t="s">
        <v>804</v>
      </c>
      <c r="H8048" t="s">
        <v>14</v>
      </c>
      <c r="I8048" t="s">
        <v>90</v>
      </c>
      <c r="J8048" t="s">
        <v>6070</v>
      </c>
      <c r="K8048" t="s">
        <v>26</v>
      </c>
      <c r="L8048">
        <v>2.214</v>
      </c>
    </row>
    <row r="8049" spans="1:12" x14ac:dyDescent="0.3">
      <c r="A8049" t="s">
        <v>7941</v>
      </c>
      <c r="B8049">
        <v>3</v>
      </c>
      <c r="C8049">
        <v>11</v>
      </c>
      <c r="D8049">
        <v>2018</v>
      </c>
      <c r="E8049" t="s">
        <v>286</v>
      </c>
      <c r="F8049" t="s">
        <v>12</v>
      </c>
      <c r="G8049" t="s">
        <v>3994</v>
      </c>
      <c r="H8049" t="s">
        <v>14</v>
      </c>
      <c r="I8049" t="s">
        <v>15</v>
      </c>
      <c r="J8049" t="s">
        <v>2925</v>
      </c>
      <c r="K8049" t="s">
        <v>26</v>
      </c>
      <c r="L8049">
        <v>16.271999999999998</v>
      </c>
    </row>
    <row r="8050" spans="1:12" x14ac:dyDescent="0.3">
      <c r="A8050" t="s">
        <v>7942</v>
      </c>
      <c r="B8050">
        <v>3</v>
      </c>
      <c r="C8050">
        <v>7</v>
      </c>
      <c r="D8050">
        <v>2017</v>
      </c>
      <c r="E8050" t="s">
        <v>1717</v>
      </c>
      <c r="F8050" t="s">
        <v>30</v>
      </c>
      <c r="G8050" t="s">
        <v>982</v>
      </c>
      <c r="H8050" t="s">
        <v>23</v>
      </c>
      <c r="I8050" t="s">
        <v>90</v>
      </c>
      <c r="J8050" t="s">
        <v>6342</v>
      </c>
      <c r="K8050" t="s">
        <v>26</v>
      </c>
      <c r="L8050">
        <v>706.86</v>
      </c>
    </row>
    <row r="8051" spans="1:12" x14ac:dyDescent="0.3">
      <c r="A8051" t="s">
        <v>7943</v>
      </c>
      <c r="B8051">
        <v>26</v>
      </c>
      <c r="C8051">
        <v>9</v>
      </c>
      <c r="D8051">
        <v>2015</v>
      </c>
      <c r="E8051" t="s">
        <v>3445</v>
      </c>
      <c r="F8051" t="s">
        <v>30</v>
      </c>
      <c r="G8051" t="s">
        <v>7680</v>
      </c>
      <c r="H8051" t="s">
        <v>23</v>
      </c>
      <c r="I8051" t="s">
        <v>90</v>
      </c>
      <c r="J8051" t="s">
        <v>383</v>
      </c>
      <c r="K8051" t="s">
        <v>26</v>
      </c>
      <c r="L8051">
        <v>5.97</v>
      </c>
    </row>
    <row r="8052" spans="1:12" x14ac:dyDescent="0.3">
      <c r="A8052" t="s">
        <v>7943</v>
      </c>
      <c r="B8052">
        <v>26</v>
      </c>
      <c r="C8052">
        <v>9</v>
      </c>
      <c r="D8052">
        <v>2015</v>
      </c>
      <c r="E8052" t="s">
        <v>3445</v>
      </c>
      <c r="F8052" t="s">
        <v>30</v>
      </c>
      <c r="G8052" t="s">
        <v>7680</v>
      </c>
      <c r="H8052" t="s">
        <v>23</v>
      </c>
      <c r="I8052" t="s">
        <v>90</v>
      </c>
      <c r="J8052" t="s">
        <v>2203</v>
      </c>
      <c r="K8052" t="s">
        <v>17</v>
      </c>
      <c r="L8052">
        <v>21.184000000000001</v>
      </c>
    </row>
    <row r="8053" spans="1:12" x14ac:dyDescent="0.3">
      <c r="A8053" t="s">
        <v>7943</v>
      </c>
      <c r="B8053">
        <v>26</v>
      </c>
      <c r="C8053">
        <v>9</v>
      </c>
      <c r="D8053">
        <v>2015</v>
      </c>
      <c r="E8053" t="s">
        <v>3445</v>
      </c>
      <c r="F8053" t="s">
        <v>30</v>
      </c>
      <c r="G8053" t="s">
        <v>7680</v>
      </c>
      <c r="H8053" t="s">
        <v>23</v>
      </c>
      <c r="I8053" t="s">
        <v>90</v>
      </c>
      <c r="J8053" t="s">
        <v>85</v>
      </c>
      <c r="K8053" t="s">
        <v>26</v>
      </c>
      <c r="L8053">
        <v>41.375999999999998</v>
      </c>
    </row>
    <row r="8054" spans="1:12" x14ac:dyDescent="0.3">
      <c r="A8054" t="s">
        <v>7944</v>
      </c>
      <c r="B8054">
        <v>14</v>
      </c>
      <c r="C8054">
        <v>7</v>
      </c>
      <c r="D8054">
        <v>2015</v>
      </c>
      <c r="E8054" t="s">
        <v>872</v>
      </c>
      <c r="F8054" t="s">
        <v>12</v>
      </c>
      <c r="G8054" t="s">
        <v>3523</v>
      </c>
      <c r="H8054" t="s">
        <v>23</v>
      </c>
      <c r="I8054" t="s">
        <v>90</v>
      </c>
      <c r="J8054" t="s">
        <v>2586</v>
      </c>
      <c r="K8054" t="s">
        <v>26</v>
      </c>
      <c r="L8054">
        <v>17.940000000000001</v>
      </c>
    </row>
    <row r="8055" spans="1:12" x14ac:dyDescent="0.3">
      <c r="A8055" t="s">
        <v>7945</v>
      </c>
      <c r="B8055">
        <v>28</v>
      </c>
      <c r="C8055">
        <v>9</v>
      </c>
      <c r="D8055">
        <v>2018</v>
      </c>
      <c r="E8055" t="s">
        <v>2205</v>
      </c>
      <c r="F8055" t="s">
        <v>30</v>
      </c>
      <c r="G8055" t="s">
        <v>1509</v>
      </c>
      <c r="H8055" t="s">
        <v>23</v>
      </c>
      <c r="I8055" t="s">
        <v>90</v>
      </c>
      <c r="J8055" t="s">
        <v>1744</v>
      </c>
      <c r="K8055" t="s">
        <v>26</v>
      </c>
      <c r="L8055">
        <v>2.6549999999999998</v>
      </c>
    </row>
    <row r="8056" spans="1:12" x14ac:dyDescent="0.3">
      <c r="A8056" t="s">
        <v>7946</v>
      </c>
      <c r="B8056">
        <v>28</v>
      </c>
      <c r="C8056">
        <v>8</v>
      </c>
      <c r="D8056">
        <v>2016</v>
      </c>
      <c r="E8056" t="s">
        <v>865</v>
      </c>
      <c r="F8056" t="s">
        <v>30</v>
      </c>
      <c r="G8056" t="s">
        <v>558</v>
      </c>
      <c r="H8056" t="s">
        <v>14</v>
      </c>
      <c r="I8056" t="s">
        <v>24</v>
      </c>
      <c r="J8056" t="s">
        <v>1474</v>
      </c>
      <c r="K8056" t="s">
        <v>26</v>
      </c>
      <c r="L8056">
        <v>892.35</v>
      </c>
    </row>
    <row r="8057" spans="1:12" x14ac:dyDescent="0.3">
      <c r="A8057" t="s">
        <v>7946</v>
      </c>
      <c r="B8057">
        <v>28</v>
      </c>
      <c r="C8057">
        <v>8</v>
      </c>
      <c r="D8057">
        <v>2016</v>
      </c>
      <c r="E8057" t="s">
        <v>865</v>
      </c>
      <c r="F8057" t="s">
        <v>30</v>
      </c>
      <c r="G8057" t="s">
        <v>558</v>
      </c>
      <c r="H8057" t="s">
        <v>14</v>
      </c>
      <c r="I8057" t="s">
        <v>24</v>
      </c>
      <c r="J8057" t="s">
        <v>610</v>
      </c>
      <c r="K8057" t="s">
        <v>17</v>
      </c>
      <c r="L8057">
        <v>307.666</v>
      </c>
    </row>
    <row r="8058" spans="1:12" x14ac:dyDescent="0.3">
      <c r="A8058" t="s">
        <v>7946</v>
      </c>
      <c r="B8058">
        <v>28</v>
      </c>
      <c r="C8058">
        <v>8</v>
      </c>
      <c r="D8058">
        <v>2016</v>
      </c>
      <c r="E8058" t="s">
        <v>865</v>
      </c>
      <c r="F8058" t="s">
        <v>30</v>
      </c>
      <c r="G8058" t="s">
        <v>558</v>
      </c>
      <c r="H8058" t="s">
        <v>14</v>
      </c>
      <c r="I8058" t="s">
        <v>24</v>
      </c>
      <c r="J8058" t="s">
        <v>1286</v>
      </c>
      <c r="K8058" t="s">
        <v>26</v>
      </c>
      <c r="L8058">
        <v>728.82</v>
      </c>
    </row>
    <row r="8059" spans="1:12" x14ac:dyDescent="0.3">
      <c r="A8059" t="s">
        <v>7946</v>
      </c>
      <c r="B8059">
        <v>28</v>
      </c>
      <c r="C8059">
        <v>8</v>
      </c>
      <c r="D8059">
        <v>2016</v>
      </c>
      <c r="E8059" t="s">
        <v>865</v>
      </c>
      <c r="F8059" t="s">
        <v>30</v>
      </c>
      <c r="G8059" t="s">
        <v>558</v>
      </c>
      <c r="H8059" t="s">
        <v>14</v>
      </c>
      <c r="I8059" t="s">
        <v>24</v>
      </c>
      <c r="J8059" t="s">
        <v>4197</v>
      </c>
      <c r="K8059" t="s">
        <v>26</v>
      </c>
      <c r="L8059">
        <v>41.36</v>
      </c>
    </row>
    <row r="8060" spans="1:12" x14ac:dyDescent="0.3">
      <c r="A8060" t="s">
        <v>7946</v>
      </c>
      <c r="B8060">
        <v>28</v>
      </c>
      <c r="C8060">
        <v>8</v>
      </c>
      <c r="D8060">
        <v>2016</v>
      </c>
      <c r="E8060" t="s">
        <v>865</v>
      </c>
      <c r="F8060" t="s">
        <v>30</v>
      </c>
      <c r="G8060" t="s">
        <v>558</v>
      </c>
      <c r="H8060" t="s">
        <v>14</v>
      </c>
      <c r="I8060" t="s">
        <v>24</v>
      </c>
      <c r="J8060" t="s">
        <v>2452</v>
      </c>
      <c r="K8060" t="s">
        <v>41</v>
      </c>
      <c r="L8060">
        <v>43.176000000000002</v>
      </c>
    </row>
    <row r="8061" spans="1:12" x14ac:dyDescent="0.3">
      <c r="A8061" t="s">
        <v>7946</v>
      </c>
      <c r="B8061">
        <v>28</v>
      </c>
      <c r="C8061">
        <v>8</v>
      </c>
      <c r="D8061">
        <v>2016</v>
      </c>
      <c r="E8061" t="s">
        <v>865</v>
      </c>
      <c r="F8061" t="s">
        <v>30</v>
      </c>
      <c r="G8061" t="s">
        <v>558</v>
      </c>
      <c r="H8061" t="s">
        <v>14</v>
      </c>
      <c r="I8061" t="s">
        <v>24</v>
      </c>
      <c r="J8061" t="s">
        <v>3111</v>
      </c>
      <c r="K8061" t="s">
        <v>17</v>
      </c>
      <c r="L8061">
        <v>4.16</v>
      </c>
    </row>
    <row r="8062" spans="1:12" x14ac:dyDescent="0.3">
      <c r="A8062" t="s">
        <v>7947</v>
      </c>
      <c r="B8062">
        <v>20</v>
      </c>
      <c r="C8062">
        <v>9</v>
      </c>
      <c r="D8062">
        <v>2016</v>
      </c>
      <c r="E8062" t="s">
        <v>748</v>
      </c>
      <c r="F8062" t="s">
        <v>30</v>
      </c>
      <c r="G8062" t="s">
        <v>3798</v>
      </c>
      <c r="H8062" t="s">
        <v>23</v>
      </c>
      <c r="I8062" t="s">
        <v>90</v>
      </c>
      <c r="J8062" t="s">
        <v>899</v>
      </c>
      <c r="K8062" t="s">
        <v>26</v>
      </c>
      <c r="L8062">
        <v>61.4</v>
      </c>
    </row>
    <row r="8063" spans="1:12" x14ac:dyDescent="0.3">
      <c r="A8063" t="s">
        <v>7947</v>
      </c>
      <c r="B8063">
        <v>20</v>
      </c>
      <c r="C8063">
        <v>9</v>
      </c>
      <c r="D8063">
        <v>2016</v>
      </c>
      <c r="E8063" t="s">
        <v>748</v>
      </c>
      <c r="F8063" t="s">
        <v>30</v>
      </c>
      <c r="G8063" t="s">
        <v>3798</v>
      </c>
      <c r="H8063" t="s">
        <v>23</v>
      </c>
      <c r="I8063" t="s">
        <v>90</v>
      </c>
      <c r="J8063" t="s">
        <v>4151</v>
      </c>
      <c r="K8063" t="s">
        <v>26</v>
      </c>
      <c r="L8063">
        <v>24.448</v>
      </c>
    </row>
    <row r="8064" spans="1:12" x14ac:dyDescent="0.3">
      <c r="A8064" t="s">
        <v>7948</v>
      </c>
      <c r="B8064">
        <v>7</v>
      </c>
      <c r="C8064">
        <v>11</v>
      </c>
      <c r="D8064">
        <v>2017</v>
      </c>
      <c r="E8064" t="s">
        <v>1941</v>
      </c>
      <c r="F8064" t="s">
        <v>119</v>
      </c>
      <c r="G8064" t="s">
        <v>3732</v>
      </c>
      <c r="H8064" t="s">
        <v>14</v>
      </c>
      <c r="I8064" t="s">
        <v>90</v>
      </c>
      <c r="J8064" t="s">
        <v>1438</v>
      </c>
      <c r="K8064" t="s">
        <v>41</v>
      </c>
      <c r="L8064">
        <v>263.95999999999998</v>
      </c>
    </row>
    <row r="8065" spans="1:12" x14ac:dyDescent="0.3">
      <c r="A8065" t="s">
        <v>7948</v>
      </c>
      <c r="B8065">
        <v>7</v>
      </c>
      <c r="C8065">
        <v>11</v>
      </c>
      <c r="D8065">
        <v>2017</v>
      </c>
      <c r="E8065" t="s">
        <v>1941</v>
      </c>
      <c r="F8065" t="s">
        <v>119</v>
      </c>
      <c r="G8065" t="s">
        <v>3732</v>
      </c>
      <c r="H8065" t="s">
        <v>14</v>
      </c>
      <c r="I8065" t="s">
        <v>90</v>
      </c>
      <c r="J8065" t="s">
        <v>3713</v>
      </c>
      <c r="K8065" t="s">
        <v>41</v>
      </c>
      <c r="L8065">
        <v>359.97</v>
      </c>
    </row>
    <row r="8066" spans="1:12" x14ac:dyDescent="0.3">
      <c r="A8066" t="s">
        <v>7948</v>
      </c>
      <c r="B8066">
        <v>7</v>
      </c>
      <c r="C8066">
        <v>11</v>
      </c>
      <c r="D8066">
        <v>2017</v>
      </c>
      <c r="E8066" t="s">
        <v>1941</v>
      </c>
      <c r="F8066" t="s">
        <v>119</v>
      </c>
      <c r="G8066" t="s">
        <v>3732</v>
      </c>
      <c r="H8066" t="s">
        <v>14</v>
      </c>
      <c r="I8066" t="s">
        <v>90</v>
      </c>
      <c r="J8066" t="s">
        <v>4235</v>
      </c>
      <c r="K8066" t="s">
        <v>26</v>
      </c>
      <c r="L8066">
        <v>12.96</v>
      </c>
    </row>
    <row r="8067" spans="1:12" x14ac:dyDescent="0.3">
      <c r="A8067" t="s">
        <v>7948</v>
      </c>
      <c r="B8067">
        <v>7</v>
      </c>
      <c r="C8067">
        <v>11</v>
      </c>
      <c r="D8067">
        <v>2017</v>
      </c>
      <c r="E8067" t="s">
        <v>1941</v>
      </c>
      <c r="F8067" t="s">
        <v>119</v>
      </c>
      <c r="G8067" t="s">
        <v>3732</v>
      </c>
      <c r="H8067" t="s">
        <v>14</v>
      </c>
      <c r="I8067" t="s">
        <v>90</v>
      </c>
      <c r="J8067" t="s">
        <v>140</v>
      </c>
      <c r="K8067" t="s">
        <v>26</v>
      </c>
      <c r="L8067">
        <v>116.82</v>
      </c>
    </row>
    <row r="8068" spans="1:12" x14ac:dyDescent="0.3">
      <c r="A8068" t="s">
        <v>7948</v>
      </c>
      <c r="B8068">
        <v>7</v>
      </c>
      <c r="C8068">
        <v>11</v>
      </c>
      <c r="D8068">
        <v>2017</v>
      </c>
      <c r="E8068" t="s">
        <v>1941</v>
      </c>
      <c r="F8068" t="s">
        <v>119</v>
      </c>
      <c r="G8068" t="s">
        <v>3732</v>
      </c>
      <c r="H8068" t="s">
        <v>14</v>
      </c>
      <c r="I8068" t="s">
        <v>90</v>
      </c>
      <c r="J8068" t="s">
        <v>5407</v>
      </c>
      <c r="K8068" t="s">
        <v>26</v>
      </c>
      <c r="L8068">
        <v>276.78399999999999</v>
      </c>
    </row>
    <row r="8069" spans="1:12" x14ac:dyDescent="0.3">
      <c r="A8069" t="s">
        <v>7949</v>
      </c>
      <c r="B8069">
        <v>20</v>
      </c>
      <c r="C8069">
        <v>10</v>
      </c>
      <c r="D8069">
        <v>2016</v>
      </c>
      <c r="E8069" t="s">
        <v>5496</v>
      </c>
      <c r="F8069" t="s">
        <v>30</v>
      </c>
      <c r="G8069" t="s">
        <v>2341</v>
      </c>
      <c r="H8069" t="s">
        <v>23</v>
      </c>
      <c r="I8069" t="s">
        <v>24</v>
      </c>
      <c r="J8069" t="s">
        <v>1208</v>
      </c>
      <c r="K8069" t="s">
        <v>41</v>
      </c>
      <c r="L8069">
        <v>239.97</v>
      </c>
    </row>
    <row r="8070" spans="1:12" x14ac:dyDescent="0.3">
      <c r="A8070" t="s">
        <v>7949</v>
      </c>
      <c r="B8070">
        <v>20</v>
      </c>
      <c r="C8070">
        <v>10</v>
      </c>
      <c r="D8070">
        <v>2016</v>
      </c>
      <c r="E8070" t="s">
        <v>5496</v>
      </c>
      <c r="F8070" t="s">
        <v>30</v>
      </c>
      <c r="G8070" t="s">
        <v>2341</v>
      </c>
      <c r="H8070" t="s">
        <v>23</v>
      </c>
      <c r="I8070" t="s">
        <v>24</v>
      </c>
      <c r="J8070" t="s">
        <v>5275</v>
      </c>
      <c r="K8070" t="s">
        <v>17</v>
      </c>
      <c r="L8070">
        <v>16.02</v>
      </c>
    </row>
    <row r="8071" spans="1:12" x14ac:dyDescent="0.3">
      <c r="A8071" t="s">
        <v>7950</v>
      </c>
      <c r="B8071">
        <v>1</v>
      </c>
      <c r="C8071">
        <v>1</v>
      </c>
      <c r="D8071">
        <v>2018</v>
      </c>
      <c r="E8071" t="s">
        <v>4598</v>
      </c>
      <c r="F8071" t="s">
        <v>30</v>
      </c>
      <c r="G8071" t="s">
        <v>327</v>
      </c>
      <c r="H8071" t="s">
        <v>14</v>
      </c>
      <c r="I8071" t="s">
        <v>61</v>
      </c>
      <c r="J8071" t="s">
        <v>1180</v>
      </c>
      <c r="K8071" t="s">
        <v>26</v>
      </c>
      <c r="L8071">
        <v>454.56</v>
      </c>
    </row>
    <row r="8072" spans="1:12" x14ac:dyDescent="0.3">
      <c r="A8072" t="s">
        <v>7950</v>
      </c>
      <c r="B8072">
        <v>1</v>
      </c>
      <c r="C8072">
        <v>1</v>
      </c>
      <c r="D8072">
        <v>2018</v>
      </c>
      <c r="E8072" t="s">
        <v>4598</v>
      </c>
      <c r="F8072" t="s">
        <v>30</v>
      </c>
      <c r="G8072" t="s">
        <v>327</v>
      </c>
      <c r="H8072" t="s">
        <v>14</v>
      </c>
      <c r="I8072" t="s">
        <v>61</v>
      </c>
      <c r="J8072" t="s">
        <v>4706</v>
      </c>
      <c r="K8072" t="s">
        <v>17</v>
      </c>
      <c r="L8072">
        <v>141.41999999999999</v>
      </c>
    </row>
    <row r="8073" spans="1:12" x14ac:dyDescent="0.3">
      <c r="A8073" t="s">
        <v>7950</v>
      </c>
      <c r="B8073">
        <v>1</v>
      </c>
      <c r="C8073">
        <v>1</v>
      </c>
      <c r="D8073">
        <v>2018</v>
      </c>
      <c r="E8073" t="s">
        <v>4598</v>
      </c>
      <c r="F8073" t="s">
        <v>30</v>
      </c>
      <c r="G8073" t="s">
        <v>327</v>
      </c>
      <c r="H8073" t="s">
        <v>14</v>
      </c>
      <c r="I8073" t="s">
        <v>61</v>
      </c>
      <c r="J8073" t="s">
        <v>1839</v>
      </c>
      <c r="K8073" t="s">
        <v>17</v>
      </c>
      <c r="L8073">
        <v>310.74400000000003</v>
      </c>
    </row>
    <row r="8074" spans="1:12" x14ac:dyDescent="0.3">
      <c r="A8074" t="s">
        <v>7950</v>
      </c>
      <c r="B8074">
        <v>1</v>
      </c>
      <c r="C8074">
        <v>1</v>
      </c>
      <c r="D8074">
        <v>2018</v>
      </c>
      <c r="E8074" t="s">
        <v>4598</v>
      </c>
      <c r="F8074" t="s">
        <v>30</v>
      </c>
      <c r="G8074" t="s">
        <v>327</v>
      </c>
      <c r="H8074" t="s">
        <v>14</v>
      </c>
      <c r="I8074" t="s">
        <v>61</v>
      </c>
      <c r="J8074" t="s">
        <v>2053</v>
      </c>
      <c r="K8074" t="s">
        <v>26</v>
      </c>
      <c r="L8074">
        <v>12.736000000000001</v>
      </c>
    </row>
    <row r="8075" spans="1:12" x14ac:dyDescent="0.3">
      <c r="A8075" t="s">
        <v>7950</v>
      </c>
      <c r="B8075">
        <v>1</v>
      </c>
      <c r="C8075">
        <v>1</v>
      </c>
      <c r="D8075">
        <v>2018</v>
      </c>
      <c r="E8075" t="s">
        <v>4598</v>
      </c>
      <c r="F8075" t="s">
        <v>30</v>
      </c>
      <c r="G8075" t="s">
        <v>327</v>
      </c>
      <c r="H8075" t="s">
        <v>14</v>
      </c>
      <c r="I8075" t="s">
        <v>61</v>
      </c>
      <c r="J8075" t="s">
        <v>1809</v>
      </c>
      <c r="K8075" t="s">
        <v>26</v>
      </c>
      <c r="L8075">
        <v>6.47</v>
      </c>
    </row>
    <row r="8076" spans="1:12" x14ac:dyDescent="0.3">
      <c r="A8076" t="s">
        <v>7950</v>
      </c>
      <c r="B8076">
        <v>1</v>
      </c>
      <c r="C8076">
        <v>1</v>
      </c>
      <c r="D8076">
        <v>2018</v>
      </c>
      <c r="E8076" t="s">
        <v>4598</v>
      </c>
      <c r="F8076" t="s">
        <v>30</v>
      </c>
      <c r="G8076" t="s">
        <v>327</v>
      </c>
      <c r="H8076" t="s">
        <v>14</v>
      </c>
      <c r="I8076" t="s">
        <v>61</v>
      </c>
      <c r="J8076" t="s">
        <v>568</v>
      </c>
      <c r="K8076" t="s">
        <v>26</v>
      </c>
      <c r="L8076">
        <v>13.747999999999999</v>
      </c>
    </row>
    <row r="8077" spans="1:12" x14ac:dyDescent="0.3">
      <c r="A8077" t="s">
        <v>7950</v>
      </c>
      <c r="B8077">
        <v>1</v>
      </c>
      <c r="C8077">
        <v>1</v>
      </c>
      <c r="D8077">
        <v>2018</v>
      </c>
      <c r="E8077" t="s">
        <v>4598</v>
      </c>
      <c r="F8077" t="s">
        <v>30</v>
      </c>
      <c r="G8077" t="s">
        <v>327</v>
      </c>
      <c r="H8077" t="s">
        <v>14</v>
      </c>
      <c r="I8077" t="s">
        <v>61</v>
      </c>
      <c r="J8077" t="s">
        <v>1460</v>
      </c>
      <c r="K8077" t="s">
        <v>26</v>
      </c>
      <c r="L8077">
        <v>15.224</v>
      </c>
    </row>
    <row r="8078" spans="1:12" x14ac:dyDescent="0.3">
      <c r="A8078" t="s">
        <v>7951</v>
      </c>
      <c r="B8078">
        <v>23</v>
      </c>
      <c r="C8078">
        <v>6</v>
      </c>
      <c r="D8078">
        <v>2016</v>
      </c>
      <c r="E8078" t="s">
        <v>970</v>
      </c>
      <c r="F8078" t="s">
        <v>30</v>
      </c>
      <c r="G8078" t="s">
        <v>3862</v>
      </c>
      <c r="H8078" t="s">
        <v>23</v>
      </c>
      <c r="I8078" t="s">
        <v>15</v>
      </c>
      <c r="J8078" t="s">
        <v>1873</v>
      </c>
      <c r="K8078" t="s">
        <v>17</v>
      </c>
      <c r="L8078">
        <v>27.42</v>
      </c>
    </row>
    <row r="8079" spans="1:12" x14ac:dyDescent="0.3">
      <c r="A8079" t="s">
        <v>7951</v>
      </c>
      <c r="B8079">
        <v>23</v>
      </c>
      <c r="C8079">
        <v>6</v>
      </c>
      <c r="D8079">
        <v>2016</v>
      </c>
      <c r="E8079" t="s">
        <v>970</v>
      </c>
      <c r="F8079" t="s">
        <v>30</v>
      </c>
      <c r="G8079" t="s">
        <v>3862</v>
      </c>
      <c r="H8079" t="s">
        <v>23</v>
      </c>
      <c r="I8079" t="s">
        <v>15</v>
      </c>
      <c r="J8079" t="s">
        <v>2624</v>
      </c>
      <c r="K8079" t="s">
        <v>26</v>
      </c>
      <c r="L8079">
        <v>165.98</v>
      </c>
    </row>
    <row r="8080" spans="1:12" x14ac:dyDescent="0.3">
      <c r="A8080" t="s">
        <v>7951</v>
      </c>
      <c r="B8080">
        <v>23</v>
      </c>
      <c r="C8080">
        <v>6</v>
      </c>
      <c r="D8080">
        <v>2016</v>
      </c>
      <c r="E8080" t="s">
        <v>970</v>
      </c>
      <c r="F8080" t="s">
        <v>30</v>
      </c>
      <c r="G8080" t="s">
        <v>3862</v>
      </c>
      <c r="H8080" t="s">
        <v>23</v>
      </c>
      <c r="I8080" t="s">
        <v>15</v>
      </c>
      <c r="J8080" t="s">
        <v>4329</v>
      </c>
      <c r="K8080" t="s">
        <v>41</v>
      </c>
      <c r="L8080">
        <v>75</v>
      </c>
    </row>
    <row r="8081" spans="1:12" x14ac:dyDescent="0.3">
      <c r="A8081" t="s">
        <v>7952</v>
      </c>
      <c r="B8081">
        <v>22</v>
      </c>
      <c r="C8081">
        <v>11</v>
      </c>
      <c r="D8081">
        <v>2017</v>
      </c>
      <c r="E8081" t="s">
        <v>3427</v>
      </c>
      <c r="F8081" t="s">
        <v>30</v>
      </c>
      <c r="G8081" t="s">
        <v>2553</v>
      </c>
      <c r="H8081" t="s">
        <v>60</v>
      </c>
      <c r="I8081" t="s">
        <v>90</v>
      </c>
      <c r="J8081" t="s">
        <v>855</v>
      </c>
      <c r="K8081" t="s">
        <v>26</v>
      </c>
      <c r="L8081">
        <v>134.27199999999999</v>
      </c>
    </row>
    <row r="8082" spans="1:12" x14ac:dyDescent="0.3">
      <c r="A8082" t="s">
        <v>7953</v>
      </c>
      <c r="B8082">
        <v>26</v>
      </c>
      <c r="C8082">
        <v>10</v>
      </c>
      <c r="D8082">
        <v>2016</v>
      </c>
      <c r="E8082" t="s">
        <v>3265</v>
      </c>
      <c r="F8082" t="s">
        <v>30</v>
      </c>
      <c r="G8082" t="s">
        <v>726</v>
      </c>
      <c r="H8082" t="s">
        <v>23</v>
      </c>
      <c r="I8082" t="s">
        <v>24</v>
      </c>
      <c r="J8082" t="s">
        <v>2735</v>
      </c>
      <c r="K8082" t="s">
        <v>26</v>
      </c>
      <c r="L8082">
        <v>146.54400000000001</v>
      </c>
    </row>
    <row r="8083" spans="1:12" x14ac:dyDescent="0.3">
      <c r="A8083" t="s">
        <v>7953</v>
      </c>
      <c r="B8083">
        <v>26</v>
      </c>
      <c r="C8083">
        <v>10</v>
      </c>
      <c r="D8083">
        <v>2016</v>
      </c>
      <c r="E8083" t="s">
        <v>3265</v>
      </c>
      <c r="F8083" t="s">
        <v>30</v>
      </c>
      <c r="G8083" t="s">
        <v>726</v>
      </c>
      <c r="H8083" t="s">
        <v>23</v>
      </c>
      <c r="I8083" t="s">
        <v>24</v>
      </c>
      <c r="J8083" t="s">
        <v>6757</v>
      </c>
      <c r="K8083" t="s">
        <v>26</v>
      </c>
      <c r="L8083">
        <v>131.904</v>
      </c>
    </row>
    <row r="8084" spans="1:12" x14ac:dyDescent="0.3">
      <c r="A8084" t="s">
        <v>7953</v>
      </c>
      <c r="B8084">
        <v>26</v>
      </c>
      <c r="C8084">
        <v>10</v>
      </c>
      <c r="D8084">
        <v>2016</v>
      </c>
      <c r="E8084" t="s">
        <v>3265</v>
      </c>
      <c r="F8084" t="s">
        <v>30</v>
      </c>
      <c r="G8084" t="s">
        <v>726</v>
      </c>
      <c r="H8084" t="s">
        <v>23</v>
      </c>
      <c r="I8084" t="s">
        <v>24</v>
      </c>
      <c r="J8084" t="s">
        <v>1542</v>
      </c>
      <c r="K8084" t="s">
        <v>26</v>
      </c>
      <c r="L8084">
        <v>203.88</v>
      </c>
    </row>
    <row r="8085" spans="1:12" x14ac:dyDescent="0.3">
      <c r="A8085" t="s">
        <v>7953</v>
      </c>
      <c r="B8085">
        <v>26</v>
      </c>
      <c r="C8085">
        <v>10</v>
      </c>
      <c r="D8085">
        <v>2016</v>
      </c>
      <c r="E8085" t="s">
        <v>3265</v>
      </c>
      <c r="F8085" t="s">
        <v>30</v>
      </c>
      <c r="G8085" t="s">
        <v>726</v>
      </c>
      <c r="H8085" t="s">
        <v>23</v>
      </c>
      <c r="I8085" t="s">
        <v>24</v>
      </c>
      <c r="J8085" t="s">
        <v>3988</v>
      </c>
      <c r="K8085" t="s">
        <v>26</v>
      </c>
      <c r="L8085">
        <v>14.301</v>
      </c>
    </row>
    <row r="8086" spans="1:12" x14ac:dyDescent="0.3">
      <c r="A8086" t="s">
        <v>7953</v>
      </c>
      <c r="B8086">
        <v>26</v>
      </c>
      <c r="C8086">
        <v>10</v>
      </c>
      <c r="D8086">
        <v>2016</v>
      </c>
      <c r="E8086" t="s">
        <v>3265</v>
      </c>
      <c r="F8086" t="s">
        <v>30</v>
      </c>
      <c r="G8086" t="s">
        <v>726</v>
      </c>
      <c r="H8086" t="s">
        <v>23</v>
      </c>
      <c r="I8086" t="s">
        <v>24</v>
      </c>
      <c r="J8086" t="s">
        <v>1228</v>
      </c>
      <c r="K8086" t="s">
        <v>26</v>
      </c>
      <c r="L8086">
        <v>718.64</v>
      </c>
    </row>
    <row r="8087" spans="1:12" x14ac:dyDescent="0.3">
      <c r="A8087" t="s">
        <v>7954</v>
      </c>
      <c r="B8087">
        <v>20</v>
      </c>
      <c r="C8087">
        <v>10</v>
      </c>
      <c r="D8087">
        <v>2017</v>
      </c>
      <c r="E8087" t="s">
        <v>5159</v>
      </c>
      <c r="F8087" t="s">
        <v>30</v>
      </c>
      <c r="G8087" t="s">
        <v>7955</v>
      </c>
      <c r="H8087" t="s">
        <v>60</v>
      </c>
      <c r="I8087" t="s">
        <v>15</v>
      </c>
      <c r="J8087" t="s">
        <v>1115</v>
      </c>
      <c r="K8087" t="s">
        <v>17</v>
      </c>
      <c r="L8087">
        <v>61.1</v>
      </c>
    </row>
    <row r="8088" spans="1:12" x14ac:dyDescent="0.3">
      <c r="A8088" t="s">
        <v>7956</v>
      </c>
      <c r="B8088">
        <v>28</v>
      </c>
      <c r="C8088">
        <v>4</v>
      </c>
      <c r="D8088">
        <v>2018</v>
      </c>
      <c r="E8088" t="s">
        <v>4294</v>
      </c>
      <c r="F8088" t="s">
        <v>30</v>
      </c>
      <c r="G8088" t="s">
        <v>4931</v>
      </c>
      <c r="H8088" t="s">
        <v>14</v>
      </c>
      <c r="I8088" t="s">
        <v>15</v>
      </c>
      <c r="J8088" t="s">
        <v>3926</v>
      </c>
      <c r="K8088" t="s">
        <v>26</v>
      </c>
      <c r="L8088">
        <v>28.08</v>
      </c>
    </row>
    <row r="8089" spans="1:12" x14ac:dyDescent="0.3">
      <c r="A8089" t="s">
        <v>7957</v>
      </c>
      <c r="B8089">
        <v>29</v>
      </c>
      <c r="C8089">
        <v>9</v>
      </c>
      <c r="D8089">
        <v>2017</v>
      </c>
      <c r="E8089" t="s">
        <v>950</v>
      </c>
      <c r="F8089" t="s">
        <v>12</v>
      </c>
      <c r="G8089" t="s">
        <v>4795</v>
      </c>
      <c r="H8089" t="s">
        <v>23</v>
      </c>
      <c r="I8089" t="s">
        <v>24</v>
      </c>
      <c r="J8089" t="s">
        <v>2467</v>
      </c>
      <c r="K8089" t="s">
        <v>26</v>
      </c>
      <c r="L8089">
        <v>10.496</v>
      </c>
    </row>
    <row r="8090" spans="1:12" x14ac:dyDescent="0.3">
      <c r="A8090" t="s">
        <v>7958</v>
      </c>
      <c r="B8090">
        <v>10</v>
      </c>
      <c r="C8090">
        <v>7</v>
      </c>
      <c r="D8090">
        <v>2016</v>
      </c>
      <c r="E8090" t="s">
        <v>5135</v>
      </c>
      <c r="F8090" t="s">
        <v>30</v>
      </c>
      <c r="G8090" t="s">
        <v>990</v>
      </c>
      <c r="H8090" t="s">
        <v>14</v>
      </c>
      <c r="I8090" t="s">
        <v>24</v>
      </c>
      <c r="J8090" t="s">
        <v>2000</v>
      </c>
      <c r="K8090" t="s">
        <v>26</v>
      </c>
      <c r="L8090">
        <v>39.92</v>
      </c>
    </row>
    <row r="8091" spans="1:12" x14ac:dyDescent="0.3">
      <c r="A8091" t="s">
        <v>7959</v>
      </c>
      <c r="B8091">
        <v>7</v>
      </c>
      <c r="C8091">
        <v>8</v>
      </c>
      <c r="D8091">
        <v>2016</v>
      </c>
      <c r="E8091" t="s">
        <v>627</v>
      </c>
      <c r="F8091" t="s">
        <v>119</v>
      </c>
      <c r="G8091" t="s">
        <v>2341</v>
      </c>
      <c r="H8091" t="s">
        <v>23</v>
      </c>
      <c r="I8091" t="s">
        <v>90</v>
      </c>
      <c r="J8091" t="s">
        <v>85</v>
      </c>
      <c r="K8091" t="s">
        <v>26</v>
      </c>
      <c r="L8091">
        <v>77.58</v>
      </c>
    </row>
    <row r="8092" spans="1:12" x14ac:dyDescent="0.3">
      <c r="A8092" t="s">
        <v>7960</v>
      </c>
      <c r="B8092">
        <v>7</v>
      </c>
      <c r="C8092">
        <v>12</v>
      </c>
      <c r="D8092">
        <v>2015</v>
      </c>
      <c r="E8092" t="s">
        <v>3452</v>
      </c>
      <c r="F8092" t="s">
        <v>30</v>
      </c>
      <c r="G8092" t="s">
        <v>2226</v>
      </c>
      <c r="H8092" t="s">
        <v>60</v>
      </c>
      <c r="I8092" t="s">
        <v>24</v>
      </c>
      <c r="J8092" t="s">
        <v>4529</v>
      </c>
      <c r="K8092" t="s">
        <v>26</v>
      </c>
      <c r="L8092">
        <v>269.36</v>
      </c>
    </row>
    <row r="8093" spans="1:12" x14ac:dyDescent="0.3">
      <c r="A8093" t="s">
        <v>7961</v>
      </c>
      <c r="B8093">
        <v>10</v>
      </c>
      <c r="C8093">
        <v>12</v>
      </c>
      <c r="D8093">
        <v>2016</v>
      </c>
      <c r="E8093" t="s">
        <v>3711</v>
      </c>
      <c r="F8093" t="s">
        <v>30</v>
      </c>
      <c r="G8093" t="s">
        <v>2268</v>
      </c>
      <c r="H8093" t="s">
        <v>14</v>
      </c>
      <c r="I8093" t="s">
        <v>24</v>
      </c>
      <c r="J8093" t="s">
        <v>2192</v>
      </c>
      <c r="K8093" t="s">
        <v>26</v>
      </c>
      <c r="L8093">
        <v>5.76</v>
      </c>
    </row>
    <row r="8094" spans="1:12" x14ac:dyDescent="0.3">
      <c r="A8094" t="s">
        <v>7962</v>
      </c>
      <c r="B8094">
        <v>8</v>
      </c>
      <c r="C8094">
        <v>11</v>
      </c>
      <c r="D8094">
        <v>2018</v>
      </c>
      <c r="E8094" t="s">
        <v>254</v>
      </c>
      <c r="F8094" t="s">
        <v>12</v>
      </c>
      <c r="G8094" t="s">
        <v>4781</v>
      </c>
      <c r="H8094" t="s">
        <v>60</v>
      </c>
      <c r="I8094" t="s">
        <v>90</v>
      </c>
      <c r="J8094" t="s">
        <v>2771</v>
      </c>
      <c r="K8094" t="s">
        <v>26</v>
      </c>
      <c r="L8094">
        <v>109.9</v>
      </c>
    </row>
    <row r="8095" spans="1:12" x14ac:dyDescent="0.3">
      <c r="A8095" t="s">
        <v>7963</v>
      </c>
      <c r="B8095">
        <v>27</v>
      </c>
      <c r="C8095">
        <v>7</v>
      </c>
      <c r="D8095">
        <v>2018</v>
      </c>
      <c r="E8095" t="s">
        <v>2273</v>
      </c>
      <c r="F8095" t="s">
        <v>12</v>
      </c>
      <c r="G8095" t="s">
        <v>3959</v>
      </c>
      <c r="H8095" t="s">
        <v>14</v>
      </c>
      <c r="I8095" t="s">
        <v>24</v>
      </c>
      <c r="J8095" t="s">
        <v>2166</v>
      </c>
      <c r="K8095" t="s">
        <v>17</v>
      </c>
      <c r="L8095">
        <v>23.88</v>
      </c>
    </row>
    <row r="8096" spans="1:12" x14ac:dyDescent="0.3">
      <c r="A8096" t="s">
        <v>7963</v>
      </c>
      <c r="B8096">
        <v>27</v>
      </c>
      <c r="C8096">
        <v>7</v>
      </c>
      <c r="D8096">
        <v>2018</v>
      </c>
      <c r="E8096" t="s">
        <v>2273</v>
      </c>
      <c r="F8096" t="s">
        <v>12</v>
      </c>
      <c r="G8096" t="s">
        <v>3959</v>
      </c>
      <c r="H8096" t="s">
        <v>14</v>
      </c>
      <c r="I8096" t="s">
        <v>24</v>
      </c>
      <c r="J8096" t="s">
        <v>3866</v>
      </c>
      <c r="K8096" t="s">
        <v>26</v>
      </c>
      <c r="L8096">
        <v>26.2</v>
      </c>
    </row>
    <row r="8097" spans="1:12" x14ac:dyDescent="0.3">
      <c r="A8097" t="s">
        <v>7963</v>
      </c>
      <c r="B8097">
        <v>27</v>
      </c>
      <c r="C8097">
        <v>7</v>
      </c>
      <c r="D8097">
        <v>2018</v>
      </c>
      <c r="E8097" t="s">
        <v>2273</v>
      </c>
      <c r="F8097" t="s">
        <v>12</v>
      </c>
      <c r="G8097" t="s">
        <v>3959</v>
      </c>
      <c r="H8097" t="s">
        <v>14</v>
      </c>
      <c r="I8097" t="s">
        <v>24</v>
      </c>
      <c r="J8097" t="s">
        <v>4021</v>
      </c>
      <c r="K8097" t="s">
        <v>26</v>
      </c>
      <c r="L8097">
        <v>12.96</v>
      </c>
    </row>
    <row r="8098" spans="1:12" x14ac:dyDescent="0.3">
      <c r="A8098" t="s">
        <v>7963</v>
      </c>
      <c r="B8098">
        <v>27</v>
      </c>
      <c r="C8098">
        <v>7</v>
      </c>
      <c r="D8098">
        <v>2018</v>
      </c>
      <c r="E8098" t="s">
        <v>2273</v>
      </c>
      <c r="F8098" t="s">
        <v>12</v>
      </c>
      <c r="G8098" t="s">
        <v>3959</v>
      </c>
      <c r="H8098" t="s">
        <v>14</v>
      </c>
      <c r="I8098" t="s">
        <v>24</v>
      </c>
      <c r="J8098" t="s">
        <v>1234</v>
      </c>
      <c r="K8098" t="s">
        <v>41</v>
      </c>
      <c r="L8098">
        <v>234.95</v>
      </c>
    </row>
    <row r="8099" spans="1:12" x14ac:dyDescent="0.3">
      <c r="A8099" t="s">
        <v>7964</v>
      </c>
      <c r="B8099">
        <v>28</v>
      </c>
      <c r="C8099">
        <v>12</v>
      </c>
      <c r="D8099">
        <v>2018</v>
      </c>
      <c r="E8099" t="s">
        <v>2168</v>
      </c>
      <c r="F8099" t="s">
        <v>30</v>
      </c>
      <c r="G8099" t="s">
        <v>4068</v>
      </c>
      <c r="H8099" t="s">
        <v>14</v>
      </c>
      <c r="I8099" t="s">
        <v>24</v>
      </c>
      <c r="J8099" t="s">
        <v>1117</v>
      </c>
      <c r="K8099" t="s">
        <v>26</v>
      </c>
      <c r="L8099">
        <v>118.25</v>
      </c>
    </row>
    <row r="8100" spans="1:12" x14ac:dyDescent="0.3">
      <c r="A8100" t="s">
        <v>7964</v>
      </c>
      <c r="B8100">
        <v>28</v>
      </c>
      <c r="C8100">
        <v>12</v>
      </c>
      <c r="D8100">
        <v>2018</v>
      </c>
      <c r="E8100" t="s">
        <v>2168</v>
      </c>
      <c r="F8100" t="s">
        <v>30</v>
      </c>
      <c r="G8100" t="s">
        <v>4068</v>
      </c>
      <c r="H8100" t="s">
        <v>14</v>
      </c>
      <c r="I8100" t="s">
        <v>24</v>
      </c>
      <c r="J8100" t="s">
        <v>4583</v>
      </c>
      <c r="K8100" t="s">
        <v>26</v>
      </c>
      <c r="L8100">
        <v>4.28</v>
      </c>
    </row>
    <row r="8101" spans="1:12" x14ac:dyDescent="0.3">
      <c r="A8101" t="s">
        <v>7965</v>
      </c>
      <c r="B8101">
        <v>10</v>
      </c>
      <c r="C8101">
        <v>3</v>
      </c>
      <c r="D8101">
        <v>2017</v>
      </c>
      <c r="E8101" t="s">
        <v>148</v>
      </c>
      <c r="F8101" t="s">
        <v>119</v>
      </c>
      <c r="G8101" t="s">
        <v>3750</v>
      </c>
      <c r="H8101" t="s">
        <v>60</v>
      </c>
      <c r="I8101" t="s">
        <v>24</v>
      </c>
      <c r="J8101" t="s">
        <v>3162</v>
      </c>
      <c r="K8101" t="s">
        <v>41</v>
      </c>
      <c r="L8101">
        <v>26.85</v>
      </c>
    </row>
    <row r="8102" spans="1:12" x14ac:dyDescent="0.3">
      <c r="A8102" t="s">
        <v>7965</v>
      </c>
      <c r="B8102">
        <v>10</v>
      </c>
      <c r="C8102">
        <v>3</v>
      </c>
      <c r="D8102">
        <v>2017</v>
      </c>
      <c r="E8102" t="s">
        <v>148</v>
      </c>
      <c r="F8102" t="s">
        <v>119</v>
      </c>
      <c r="G8102" t="s">
        <v>3750</v>
      </c>
      <c r="H8102" t="s">
        <v>60</v>
      </c>
      <c r="I8102" t="s">
        <v>24</v>
      </c>
      <c r="J8102" t="s">
        <v>7966</v>
      </c>
      <c r="K8102" t="s">
        <v>41</v>
      </c>
      <c r="L8102">
        <v>3357.6</v>
      </c>
    </row>
    <row r="8103" spans="1:12" x14ac:dyDescent="0.3">
      <c r="A8103" t="s">
        <v>7967</v>
      </c>
      <c r="B8103">
        <v>22</v>
      </c>
      <c r="C8103">
        <v>5</v>
      </c>
      <c r="D8103">
        <v>2016</v>
      </c>
      <c r="E8103" t="s">
        <v>5953</v>
      </c>
      <c r="F8103" t="s">
        <v>30</v>
      </c>
      <c r="G8103" t="s">
        <v>6588</v>
      </c>
      <c r="H8103" t="s">
        <v>14</v>
      </c>
      <c r="I8103" t="s">
        <v>24</v>
      </c>
      <c r="J8103" t="s">
        <v>1785</v>
      </c>
      <c r="K8103" t="s">
        <v>26</v>
      </c>
      <c r="L8103">
        <v>8.26</v>
      </c>
    </row>
    <row r="8104" spans="1:12" x14ac:dyDescent="0.3">
      <c r="A8104" t="s">
        <v>7967</v>
      </c>
      <c r="B8104">
        <v>22</v>
      </c>
      <c r="C8104">
        <v>5</v>
      </c>
      <c r="D8104">
        <v>2016</v>
      </c>
      <c r="E8104" t="s">
        <v>5953</v>
      </c>
      <c r="F8104" t="s">
        <v>30</v>
      </c>
      <c r="G8104" t="s">
        <v>6588</v>
      </c>
      <c r="H8104" t="s">
        <v>14</v>
      </c>
      <c r="I8104" t="s">
        <v>24</v>
      </c>
      <c r="J8104" t="s">
        <v>1927</v>
      </c>
      <c r="K8104" t="s">
        <v>41</v>
      </c>
      <c r="L8104">
        <v>2973.32</v>
      </c>
    </row>
    <row r="8105" spans="1:12" x14ac:dyDescent="0.3">
      <c r="A8105" t="s">
        <v>7967</v>
      </c>
      <c r="B8105">
        <v>22</v>
      </c>
      <c r="C8105">
        <v>5</v>
      </c>
      <c r="D8105">
        <v>2016</v>
      </c>
      <c r="E8105" t="s">
        <v>5953</v>
      </c>
      <c r="F8105" t="s">
        <v>30</v>
      </c>
      <c r="G8105" t="s">
        <v>6588</v>
      </c>
      <c r="H8105" t="s">
        <v>14</v>
      </c>
      <c r="I8105" t="s">
        <v>24</v>
      </c>
      <c r="J8105" t="s">
        <v>934</v>
      </c>
      <c r="K8105" t="s">
        <v>26</v>
      </c>
      <c r="L8105">
        <v>104.79</v>
      </c>
    </row>
    <row r="8106" spans="1:12" x14ac:dyDescent="0.3">
      <c r="A8106" t="s">
        <v>7967</v>
      </c>
      <c r="B8106">
        <v>22</v>
      </c>
      <c r="C8106">
        <v>5</v>
      </c>
      <c r="D8106">
        <v>2016</v>
      </c>
      <c r="E8106" t="s">
        <v>5953</v>
      </c>
      <c r="F8106" t="s">
        <v>30</v>
      </c>
      <c r="G8106" t="s">
        <v>6588</v>
      </c>
      <c r="H8106" t="s">
        <v>14</v>
      </c>
      <c r="I8106" t="s">
        <v>24</v>
      </c>
      <c r="J8106" t="s">
        <v>851</v>
      </c>
      <c r="K8106" t="s">
        <v>41</v>
      </c>
      <c r="L8106">
        <v>775.72799999999995</v>
      </c>
    </row>
    <row r="8107" spans="1:12" x14ac:dyDescent="0.3">
      <c r="A8107" t="s">
        <v>7969</v>
      </c>
      <c r="B8107">
        <v>17</v>
      </c>
      <c r="C8107">
        <v>2</v>
      </c>
      <c r="D8107">
        <v>2018</v>
      </c>
      <c r="E8107" t="s">
        <v>3519</v>
      </c>
      <c r="F8107" t="s">
        <v>119</v>
      </c>
      <c r="G8107" t="s">
        <v>5655</v>
      </c>
      <c r="H8107" t="s">
        <v>60</v>
      </c>
      <c r="I8107" t="s">
        <v>61</v>
      </c>
      <c r="J8107" t="s">
        <v>1181</v>
      </c>
      <c r="K8107" t="s">
        <v>17</v>
      </c>
      <c r="L8107">
        <v>89.066400000000002</v>
      </c>
    </row>
    <row r="8108" spans="1:12" x14ac:dyDescent="0.3">
      <c r="A8108" t="s">
        <v>7969</v>
      </c>
      <c r="B8108">
        <v>17</v>
      </c>
      <c r="C8108">
        <v>2</v>
      </c>
      <c r="D8108">
        <v>2018</v>
      </c>
      <c r="E8108" t="s">
        <v>3519</v>
      </c>
      <c r="F8108" t="s">
        <v>119</v>
      </c>
      <c r="G8108" t="s">
        <v>5655</v>
      </c>
      <c r="H8108" t="s">
        <v>60</v>
      </c>
      <c r="I8108" t="s">
        <v>61</v>
      </c>
      <c r="J8108" t="s">
        <v>7970</v>
      </c>
      <c r="K8108" t="s">
        <v>26</v>
      </c>
      <c r="L8108">
        <v>175.44</v>
      </c>
    </row>
    <row r="8109" spans="1:12" x14ac:dyDescent="0.3">
      <c r="A8109" t="s">
        <v>7969</v>
      </c>
      <c r="B8109">
        <v>17</v>
      </c>
      <c r="C8109">
        <v>2</v>
      </c>
      <c r="D8109">
        <v>2018</v>
      </c>
      <c r="E8109" t="s">
        <v>3519</v>
      </c>
      <c r="F8109" t="s">
        <v>119</v>
      </c>
      <c r="G8109" t="s">
        <v>5655</v>
      </c>
      <c r="H8109" t="s">
        <v>60</v>
      </c>
      <c r="I8109" t="s">
        <v>61</v>
      </c>
      <c r="J8109" t="s">
        <v>3255</v>
      </c>
      <c r="K8109" t="s">
        <v>41</v>
      </c>
      <c r="L8109">
        <v>438.33600000000001</v>
      </c>
    </row>
    <row r="8110" spans="1:12" x14ac:dyDescent="0.3">
      <c r="A8110" t="s">
        <v>7971</v>
      </c>
      <c r="B8110">
        <v>8</v>
      </c>
      <c r="C8110">
        <v>12</v>
      </c>
      <c r="D8110">
        <v>2018</v>
      </c>
      <c r="E8110" t="s">
        <v>989</v>
      </c>
      <c r="F8110" t="s">
        <v>30</v>
      </c>
      <c r="G8110" t="s">
        <v>1728</v>
      </c>
      <c r="H8110" t="s">
        <v>14</v>
      </c>
      <c r="I8110" t="s">
        <v>90</v>
      </c>
      <c r="J8110" t="s">
        <v>1113</v>
      </c>
      <c r="K8110" t="s">
        <v>17</v>
      </c>
      <c r="L8110">
        <v>215.54400000000001</v>
      </c>
    </row>
    <row r="8111" spans="1:12" x14ac:dyDescent="0.3">
      <c r="A8111" t="s">
        <v>7972</v>
      </c>
      <c r="B8111">
        <v>18</v>
      </c>
      <c r="C8111">
        <v>11</v>
      </c>
      <c r="D8111">
        <v>2018</v>
      </c>
      <c r="E8111" t="s">
        <v>325</v>
      </c>
      <c r="F8111" t="s">
        <v>30</v>
      </c>
      <c r="G8111" t="s">
        <v>5169</v>
      </c>
      <c r="H8111" t="s">
        <v>14</v>
      </c>
      <c r="I8111" t="s">
        <v>61</v>
      </c>
      <c r="J8111" t="s">
        <v>6632</v>
      </c>
      <c r="K8111" t="s">
        <v>26</v>
      </c>
      <c r="L8111">
        <v>55.584000000000003</v>
      </c>
    </row>
    <row r="8112" spans="1:12" x14ac:dyDescent="0.3">
      <c r="A8112" t="s">
        <v>7972</v>
      </c>
      <c r="B8112">
        <v>18</v>
      </c>
      <c r="C8112">
        <v>11</v>
      </c>
      <c r="D8112">
        <v>2018</v>
      </c>
      <c r="E8112" t="s">
        <v>325</v>
      </c>
      <c r="F8112" t="s">
        <v>30</v>
      </c>
      <c r="G8112" t="s">
        <v>5169</v>
      </c>
      <c r="H8112" t="s">
        <v>14</v>
      </c>
      <c r="I8112" t="s">
        <v>61</v>
      </c>
      <c r="J8112" t="s">
        <v>4715</v>
      </c>
      <c r="K8112" t="s">
        <v>17</v>
      </c>
      <c r="L8112">
        <v>127.386</v>
      </c>
    </row>
    <row r="8113" spans="1:12" x14ac:dyDescent="0.3">
      <c r="A8113" t="s">
        <v>7973</v>
      </c>
      <c r="B8113">
        <v>1</v>
      </c>
      <c r="C8113">
        <v>12</v>
      </c>
      <c r="D8113">
        <v>2017</v>
      </c>
      <c r="E8113" t="s">
        <v>1726</v>
      </c>
      <c r="F8113" t="s">
        <v>12</v>
      </c>
      <c r="G8113" t="s">
        <v>4261</v>
      </c>
      <c r="H8113" t="s">
        <v>14</v>
      </c>
      <c r="I8113" t="s">
        <v>61</v>
      </c>
      <c r="J8113" t="s">
        <v>1340</v>
      </c>
      <c r="K8113" t="s">
        <v>17</v>
      </c>
      <c r="L8113">
        <v>248.43</v>
      </c>
    </row>
    <row r="8114" spans="1:12" x14ac:dyDescent="0.3">
      <c r="A8114" t="s">
        <v>7973</v>
      </c>
      <c r="B8114">
        <v>1</v>
      </c>
      <c r="C8114">
        <v>12</v>
      </c>
      <c r="D8114">
        <v>2017</v>
      </c>
      <c r="E8114" t="s">
        <v>1726</v>
      </c>
      <c r="F8114" t="s">
        <v>12</v>
      </c>
      <c r="G8114" t="s">
        <v>4261</v>
      </c>
      <c r="H8114" t="s">
        <v>14</v>
      </c>
      <c r="I8114" t="s">
        <v>61</v>
      </c>
      <c r="J8114" t="s">
        <v>2751</v>
      </c>
      <c r="K8114" t="s">
        <v>26</v>
      </c>
      <c r="L8114">
        <v>11.648</v>
      </c>
    </row>
    <row r="8115" spans="1:12" x14ac:dyDescent="0.3">
      <c r="A8115" t="s">
        <v>7973</v>
      </c>
      <c r="B8115">
        <v>1</v>
      </c>
      <c r="C8115">
        <v>12</v>
      </c>
      <c r="D8115">
        <v>2017</v>
      </c>
      <c r="E8115" t="s">
        <v>1726</v>
      </c>
      <c r="F8115" t="s">
        <v>12</v>
      </c>
      <c r="G8115" t="s">
        <v>4261</v>
      </c>
      <c r="H8115" t="s">
        <v>14</v>
      </c>
      <c r="I8115" t="s">
        <v>61</v>
      </c>
      <c r="J8115" t="s">
        <v>638</v>
      </c>
      <c r="K8115" t="s">
        <v>17</v>
      </c>
      <c r="L8115">
        <v>85.245999999999995</v>
      </c>
    </row>
    <row r="8116" spans="1:12" x14ac:dyDescent="0.3">
      <c r="A8116" t="s">
        <v>7974</v>
      </c>
      <c r="B8116">
        <v>3</v>
      </c>
      <c r="C8116">
        <v>10</v>
      </c>
      <c r="D8116">
        <v>2018</v>
      </c>
      <c r="E8116" t="s">
        <v>3355</v>
      </c>
      <c r="F8116" t="s">
        <v>12</v>
      </c>
      <c r="G8116" t="s">
        <v>2745</v>
      </c>
      <c r="H8116" t="s">
        <v>23</v>
      </c>
      <c r="I8116" t="s">
        <v>61</v>
      </c>
      <c r="J8116" t="s">
        <v>2698</v>
      </c>
      <c r="K8116" t="s">
        <v>26</v>
      </c>
      <c r="L8116">
        <v>20.64</v>
      </c>
    </row>
    <row r="8117" spans="1:12" x14ac:dyDescent="0.3">
      <c r="A8117" t="s">
        <v>7975</v>
      </c>
      <c r="B8117">
        <v>29</v>
      </c>
      <c r="C8117">
        <v>8</v>
      </c>
      <c r="D8117">
        <v>2018</v>
      </c>
      <c r="E8117" t="s">
        <v>3044</v>
      </c>
      <c r="F8117" t="s">
        <v>30</v>
      </c>
      <c r="G8117" t="s">
        <v>2912</v>
      </c>
      <c r="H8117" t="s">
        <v>23</v>
      </c>
      <c r="I8117" t="s">
        <v>24</v>
      </c>
      <c r="J8117" t="s">
        <v>7541</v>
      </c>
      <c r="K8117" t="s">
        <v>17</v>
      </c>
      <c r="L8117">
        <v>148.02000000000001</v>
      </c>
    </row>
    <row r="8118" spans="1:12" x14ac:dyDescent="0.3">
      <c r="A8118" t="s">
        <v>7976</v>
      </c>
      <c r="B8118">
        <v>24</v>
      </c>
      <c r="C8118">
        <v>11</v>
      </c>
      <c r="D8118">
        <v>2018</v>
      </c>
      <c r="E8118" t="s">
        <v>1373</v>
      </c>
      <c r="F8118" t="s">
        <v>930</v>
      </c>
      <c r="G8118" t="s">
        <v>2609</v>
      </c>
      <c r="H8118" t="s">
        <v>23</v>
      </c>
      <c r="I8118" t="s">
        <v>61</v>
      </c>
      <c r="J8118" t="s">
        <v>4024</v>
      </c>
      <c r="K8118" t="s">
        <v>26</v>
      </c>
      <c r="L8118">
        <v>33.29</v>
      </c>
    </row>
    <row r="8119" spans="1:12" x14ac:dyDescent="0.3">
      <c r="A8119" t="s">
        <v>7977</v>
      </c>
      <c r="B8119">
        <v>30</v>
      </c>
      <c r="C8119">
        <v>6</v>
      </c>
      <c r="D8119">
        <v>2018</v>
      </c>
      <c r="E8119" t="s">
        <v>1004</v>
      </c>
      <c r="F8119" t="s">
        <v>30</v>
      </c>
      <c r="G8119" t="s">
        <v>4301</v>
      </c>
      <c r="H8119" t="s">
        <v>14</v>
      </c>
      <c r="I8119" t="s">
        <v>24</v>
      </c>
      <c r="J8119" t="s">
        <v>3433</v>
      </c>
      <c r="K8119" t="s">
        <v>26</v>
      </c>
      <c r="L8119">
        <v>204.95</v>
      </c>
    </row>
    <row r="8120" spans="1:12" x14ac:dyDescent="0.3">
      <c r="A8120" t="s">
        <v>7978</v>
      </c>
      <c r="B8120">
        <v>22</v>
      </c>
      <c r="C8120">
        <v>7</v>
      </c>
      <c r="D8120">
        <v>2018</v>
      </c>
      <c r="E8120" t="s">
        <v>5611</v>
      </c>
      <c r="F8120" t="s">
        <v>30</v>
      </c>
      <c r="G8120" t="s">
        <v>3309</v>
      </c>
      <c r="H8120" t="s">
        <v>14</v>
      </c>
      <c r="I8120" t="s">
        <v>61</v>
      </c>
      <c r="J8120" t="s">
        <v>1412</v>
      </c>
      <c r="K8120" t="s">
        <v>17</v>
      </c>
      <c r="L8120">
        <v>526.34400000000005</v>
      </c>
    </row>
    <row r="8121" spans="1:12" x14ac:dyDescent="0.3">
      <c r="A8121" t="s">
        <v>7979</v>
      </c>
      <c r="B8121">
        <v>11</v>
      </c>
      <c r="C8121">
        <v>11</v>
      </c>
      <c r="D8121">
        <v>2017</v>
      </c>
      <c r="E8121" t="s">
        <v>471</v>
      </c>
      <c r="F8121" t="s">
        <v>30</v>
      </c>
      <c r="G8121" t="s">
        <v>1392</v>
      </c>
      <c r="H8121" t="s">
        <v>14</v>
      </c>
      <c r="I8121" t="s">
        <v>24</v>
      </c>
      <c r="J8121" t="s">
        <v>340</v>
      </c>
      <c r="K8121" t="s">
        <v>17</v>
      </c>
      <c r="L8121">
        <v>41.96</v>
      </c>
    </row>
    <row r="8122" spans="1:12" x14ac:dyDescent="0.3">
      <c r="A8122" t="s">
        <v>7979</v>
      </c>
      <c r="B8122">
        <v>11</v>
      </c>
      <c r="C8122">
        <v>11</v>
      </c>
      <c r="D8122">
        <v>2017</v>
      </c>
      <c r="E8122" t="s">
        <v>471</v>
      </c>
      <c r="F8122" t="s">
        <v>30</v>
      </c>
      <c r="G8122" t="s">
        <v>1392</v>
      </c>
      <c r="H8122" t="s">
        <v>14</v>
      </c>
      <c r="I8122" t="s">
        <v>24</v>
      </c>
      <c r="J8122" t="s">
        <v>1412</v>
      </c>
      <c r="K8122" t="s">
        <v>17</v>
      </c>
      <c r="L8122">
        <v>451.15199999999999</v>
      </c>
    </row>
    <row r="8123" spans="1:12" x14ac:dyDescent="0.3">
      <c r="A8123" t="s">
        <v>7979</v>
      </c>
      <c r="B8123">
        <v>11</v>
      </c>
      <c r="C8123">
        <v>11</v>
      </c>
      <c r="D8123">
        <v>2017</v>
      </c>
      <c r="E8123" t="s">
        <v>471</v>
      </c>
      <c r="F8123" t="s">
        <v>30</v>
      </c>
      <c r="G8123" t="s">
        <v>1392</v>
      </c>
      <c r="H8123" t="s">
        <v>14</v>
      </c>
      <c r="I8123" t="s">
        <v>24</v>
      </c>
      <c r="J8123" t="s">
        <v>533</v>
      </c>
      <c r="K8123" t="s">
        <v>26</v>
      </c>
      <c r="L8123">
        <v>31.504000000000001</v>
      </c>
    </row>
    <row r="8124" spans="1:12" x14ac:dyDescent="0.3">
      <c r="A8124" t="s">
        <v>7980</v>
      </c>
      <c r="B8124">
        <v>9</v>
      </c>
      <c r="C8124">
        <v>12</v>
      </c>
      <c r="D8124">
        <v>2015</v>
      </c>
      <c r="E8124" t="s">
        <v>2007</v>
      </c>
      <c r="F8124" t="s">
        <v>30</v>
      </c>
      <c r="G8124" t="s">
        <v>1405</v>
      </c>
      <c r="H8124" t="s">
        <v>14</v>
      </c>
      <c r="I8124" t="s">
        <v>90</v>
      </c>
      <c r="J8124" t="s">
        <v>368</v>
      </c>
      <c r="K8124" t="s">
        <v>26</v>
      </c>
      <c r="L8124">
        <v>30.672000000000001</v>
      </c>
    </row>
    <row r="8125" spans="1:12" x14ac:dyDescent="0.3">
      <c r="A8125" t="s">
        <v>7980</v>
      </c>
      <c r="B8125">
        <v>9</v>
      </c>
      <c r="C8125">
        <v>12</v>
      </c>
      <c r="D8125">
        <v>2015</v>
      </c>
      <c r="E8125" t="s">
        <v>2007</v>
      </c>
      <c r="F8125" t="s">
        <v>30</v>
      </c>
      <c r="G8125" t="s">
        <v>1405</v>
      </c>
      <c r="H8125" t="s">
        <v>14</v>
      </c>
      <c r="I8125" t="s">
        <v>90</v>
      </c>
      <c r="J8125" t="s">
        <v>3262</v>
      </c>
      <c r="K8125" t="s">
        <v>41</v>
      </c>
      <c r="L8125">
        <v>1079.9760000000001</v>
      </c>
    </row>
    <row r="8126" spans="1:12" x14ac:dyDescent="0.3">
      <c r="A8126" t="s">
        <v>7981</v>
      </c>
      <c r="B8126">
        <v>7</v>
      </c>
      <c r="C8126">
        <v>9</v>
      </c>
      <c r="D8126">
        <v>2018</v>
      </c>
      <c r="E8126" t="s">
        <v>1370</v>
      </c>
      <c r="F8126" t="s">
        <v>30</v>
      </c>
      <c r="G8126" t="s">
        <v>2176</v>
      </c>
      <c r="H8126" t="s">
        <v>14</v>
      </c>
      <c r="I8126" t="s">
        <v>24</v>
      </c>
      <c r="J8126" t="s">
        <v>637</v>
      </c>
      <c r="K8126" t="s">
        <v>17</v>
      </c>
      <c r="L8126">
        <v>161.56800000000001</v>
      </c>
    </row>
    <row r="8127" spans="1:12" x14ac:dyDescent="0.3">
      <c r="A8127" t="s">
        <v>7982</v>
      </c>
      <c r="B8127">
        <v>6</v>
      </c>
      <c r="C8127">
        <v>2</v>
      </c>
      <c r="D8127">
        <v>2016</v>
      </c>
      <c r="E8127" t="s">
        <v>602</v>
      </c>
      <c r="F8127" t="s">
        <v>30</v>
      </c>
      <c r="G8127" t="s">
        <v>6861</v>
      </c>
      <c r="H8127" t="s">
        <v>14</v>
      </c>
      <c r="I8127" t="s">
        <v>61</v>
      </c>
      <c r="J8127" t="s">
        <v>2269</v>
      </c>
      <c r="K8127" t="s">
        <v>26</v>
      </c>
      <c r="L8127">
        <v>2.9340000000000002</v>
      </c>
    </row>
    <row r="8128" spans="1:12" x14ac:dyDescent="0.3">
      <c r="A8128" t="s">
        <v>7982</v>
      </c>
      <c r="B8128">
        <v>6</v>
      </c>
      <c r="C8128">
        <v>2</v>
      </c>
      <c r="D8128">
        <v>2016</v>
      </c>
      <c r="E8128" t="s">
        <v>602</v>
      </c>
      <c r="F8128" t="s">
        <v>30</v>
      </c>
      <c r="G8128" t="s">
        <v>6861</v>
      </c>
      <c r="H8128" t="s">
        <v>14</v>
      </c>
      <c r="I8128" t="s">
        <v>61</v>
      </c>
      <c r="J8128" t="s">
        <v>328</v>
      </c>
      <c r="K8128" t="s">
        <v>41</v>
      </c>
      <c r="L8128">
        <v>18.527999999999999</v>
      </c>
    </row>
    <row r="8129" spans="1:12" x14ac:dyDescent="0.3">
      <c r="A8129" t="s">
        <v>7982</v>
      </c>
      <c r="B8129">
        <v>6</v>
      </c>
      <c r="C8129">
        <v>2</v>
      </c>
      <c r="D8129">
        <v>2016</v>
      </c>
      <c r="E8129" t="s">
        <v>602</v>
      </c>
      <c r="F8129" t="s">
        <v>30</v>
      </c>
      <c r="G8129" t="s">
        <v>6861</v>
      </c>
      <c r="H8129" t="s">
        <v>14</v>
      </c>
      <c r="I8129" t="s">
        <v>61</v>
      </c>
      <c r="J8129" t="s">
        <v>4283</v>
      </c>
      <c r="K8129" t="s">
        <v>26</v>
      </c>
      <c r="L8129">
        <v>670.75199999999995</v>
      </c>
    </row>
    <row r="8130" spans="1:12" x14ac:dyDescent="0.3">
      <c r="A8130" t="s">
        <v>7983</v>
      </c>
      <c r="B8130">
        <v>26</v>
      </c>
      <c r="C8130">
        <v>8</v>
      </c>
      <c r="D8130">
        <v>2018</v>
      </c>
      <c r="E8130" t="s">
        <v>955</v>
      </c>
      <c r="F8130" t="s">
        <v>30</v>
      </c>
      <c r="G8130" t="s">
        <v>166</v>
      </c>
      <c r="H8130" t="s">
        <v>14</v>
      </c>
      <c r="I8130" t="s">
        <v>61</v>
      </c>
      <c r="J8130" t="s">
        <v>1715</v>
      </c>
      <c r="K8130" t="s">
        <v>17</v>
      </c>
      <c r="L8130">
        <v>64.959999999999994</v>
      </c>
    </row>
    <row r="8131" spans="1:12" x14ac:dyDescent="0.3">
      <c r="A8131" t="s">
        <v>7984</v>
      </c>
      <c r="B8131">
        <v>20</v>
      </c>
      <c r="C8131">
        <v>7</v>
      </c>
      <c r="D8131">
        <v>2015</v>
      </c>
      <c r="E8131" t="s">
        <v>942</v>
      </c>
      <c r="F8131" t="s">
        <v>119</v>
      </c>
      <c r="G8131" t="s">
        <v>409</v>
      </c>
      <c r="H8131" t="s">
        <v>23</v>
      </c>
      <c r="I8131" t="s">
        <v>24</v>
      </c>
      <c r="J8131" t="s">
        <v>2684</v>
      </c>
      <c r="K8131" t="s">
        <v>41</v>
      </c>
      <c r="L8131">
        <v>41.94</v>
      </c>
    </row>
    <row r="8132" spans="1:12" x14ac:dyDescent="0.3">
      <c r="A8132" t="s">
        <v>7984</v>
      </c>
      <c r="B8132">
        <v>20</v>
      </c>
      <c r="C8132">
        <v>7</v>
      </c>
      <c r="D8132">
        <v>2015</v>
      </c>
      <c r="E8132" t="s">
        <v>942</v>
      </c>
      <c r="F8132" t="s">
        <v>119</v>
      </c>
      <c r="G8132" t="s">
        <v>409</v>
      </c>
      <c r="H8132" t="s">
        <v>23</v>
      </c>
      <c r="I8132" t="s">
        <v>24</v>
      </c>
      <c r="J8132" t="s">
        <v>4041</v>
      </c>
      <c r="K8132" t="s">
        <v>26</v>
      </c>
      <c r="L8132">
        <v>11.96</v>
      </c>
    </row>
    <row r="8133" spans="1:12" x14ac:dyDescent="0.3">
      <c r="A8133" t="s">
        <v>7984</v>
      </c>
      <c r="B8133">
        <v>20</v>
      </c>
      <c r="C8133">
        <v>7</v>
      </c>
      <c r="D8133">
        <v>2015</v>
      </c>
      <c r="E8133" t="s">
        <v>942</v>
      </c>
      <c r="F8133" t="s">
        <v>119</v>
      </c>
      <c r="G8133" t="s">
        <v>409</v>
      </c>
      <c r="H8133" t="s">
        <v>23</v>
      </c>
      <c r="I8133" t="s">
        <v>24</v>
      </c>
      <c r="J8133" t="s">
        <v>5499</v>
      </c>
      <c r="K8133" t="s">
        <v>26</v>
      </c>
      <c r="L8133">
        <v>13.12</v>
      </c>
    </row>
    <row r="8134" spans="1:12" x14ac:dyDescent="0.3">
      <c r="A8134" t="s">
        <v>7984</v>
      </c>
      <c r="B8134">
        <v>20</v>
      </c>
      <c r="C8134">
        <v>7</v>
      </c>
      <c r="D8134">
        <v>2015</v>
      </c>
      <c r="E8134" t="s">
        <v>942</v>
      </c>
      <c r="F8134" t="s">
        <v>119</v>
      </c>
      <c r="G8134" t="s">
        <v>409</v>
      </c>
      <c r="H8134" t="s">
        <v>23</v>
      </c>
      <c r="I8134" t="s">
        <v>24</v>
      </c>
      <c r="J8134" t="s">
        <v>1474</v>
      </c>
      <c r="K8134" t="s">
        <v>26</v>
      </c>
      <c r="L8134">
        <v>535.41</v>
      </c>
    </row>
    <row r="8135" spans="1:12" x14ac:dyDescent="0.3">
      <c r="A8135" t="s">
        <v>7985</v>
      </c>
      <c r="B8135">
        <v>8</v>
      </c>
      <c r="C8135">
        <v>10</v>
      </c>
      <c r="D8135">
        <v>2016</v>
      </c>
      <c r="E8135" t="s">
        <v>1948</v>
      </c>
      <c r="F8135" t="s">
        <v>30</v>
      </c>
      <c r="G8135" t="s">
        <v>120</v>
      </c>
      <c r="H8135" t="s">
        <v>23</v>
      </c>
      <c r="I8135" t="s">
        <v>61</v>
      </c>
      <c r="J8135" t="s">
        <v>225</v>
      </c>
      <c r="K8135" t="s">
        <v>17</v>
      </c>
      <c r="L8135">
        <v>72.78</v>
      </c>
    </row>
    <row r="8136" spans="1:12" x14ac:dyDescent="0.3">
      <c r="A8136" t="s">
        <v>7986</v>
      </c>
      <c r="B8136">
        <v>16</v>
      </c>
      <c r="C8136">
        <v>2</v>
      </c>
      <c r="D8136">
        <v>2016</v>
      </c>
      <c r="E8136" t="s">
        <v>4507</v>
      </c>
      <c r="F8136" t="s">
        <v>30</v>
      </c>
      <c r="G8136" t="s">
        <v>2254</v>
      </c>
      <c r="H8136" t="s">
        <v>14</v>
      </c>
      <c r="I8136" t="s">
        <v>24</v>
      </c>
      <c r="J8136" t="s">
        <v>899</v>
      </c>
      <c r="K8136" t="s">
        <v>26</v>
      </c>
      <c r="L8136">
        <v>36.840000000000003</v>
      </c>
    </row>
    <row r="8137" spans="1:12" x14ac:dyDescent="0.3">
      <c r="A8137" t="s">
        <v>7986</v>
      </c>
      <c r="B8137">
        <v>16</v>
      </c>
      <c r="C8137">
        <v>2</v>
      </c>
      <c r="D8137">
        <v>2016</v>
      </c>
      <c r="E8137" t="s">
        <v>4507</v>
      </c>
      <c r="F8137" t="s">
        <v>30</v>
      </c>
      <c r="G8137" t="s">
        <v>2254</v>
      </c>
      <c r="H8137" t="s">
        <v>14</v>
      </c>
      <c r="I8137" t="s">
        <v>24</v>
      </c>
      <c r="J8137" t="s">
        <v>168</v>
      </c>
      <c r="K8137" t="s">
        <v>26</v>
      </c>
      <c r="L8137">
        <v>87.71</v>
      </c>
    </row>
    <row r="8138" spans="1:12" x14ac:dyDescent="0.3">
      <c r="A8138" t="s">
        <v>7987</v>
      </c>
      <c r="B8138">
        <v>12</v>
      </c>
      <c r="C8138">
        <v>8</v>
      </c>
      <c r="D8138">
        <v>2017</v>
      </c>
      <c r="E8138" t="s">
        <v>4426</v>
      </c>
      <c r="F8138" t="s">
        <v>30</v>
      </c>
      <c r="G8138" t="s">
        <v>5076</v>
      </c>
      <c r="H8138" t="s">
        <v>23</v>
      </c>
      <c r="I8138" t="s">
        <v>15</v>
      </c>
      <c r="J8138" t="s">
        <v>788</v>
      </c>
      <c r="K8138" t="s">
        <v>17</v>
      </c>
      <c r="L8138">
        <v>562.29250000000002</v>
      </c>
    </row>
    <row r="8139" spans="1:12" x14ac:dyDescent="0.3">
      <c r="A8139" t="s">
        <v>7988</v>
      </c>
      <c r="B8139">
        <v>9</v>
      </c>
      <c r="C8139">
        <v>11</v>
      </c>
      <c r="D8139">
        <v>2015</v>
      </c>
      <c r="E8139" t="s">
        <v>6813</v>
      </c>
      <c r="F8139" t="s">
        <v>30</v>
      </c>
      <c r="G8139" t="s">
        <v>4828</v>
      </c>
      <c r="H8139" t="s">
        <v>60</v>
      </c>
      <c r="I8139" t="s">
        <v>90</v>
      </c>
      <c r="J8139" t="s">
        <v>775</v>
      </c>
      <c r="K8139" t="s">
        <v>17</v>
      </c>
      <c r="L8139">
        <v>56.52</v>
      </c>
    </row>
    <row r="8140" spans="1:12" x14ac:dyDescent="0.3">
      <c r="A8140" t="s">
        <v>7989</v>
      </c>
      <c r="B8140">
        <v>18</v>
      </c>
      <c r="C8140">
        <v>7</v>
      </c>
      <c r="D8140">
        <v>2017</v>
      </c>
      <c r="E8140" t="s">
        <v>138</v>
      </c>
      <c r="F8140" t="s">
        <v>30</v>
      </c>
      <c r="G8140" t="s">
        <v>450</v>
      </c>
      <c r="H8140" t="s">
        <v>60</v>
      </c>
      <c r="I8140" t="s">
        <v>90</v>
      </c>
      <c r="J8140" t="s">
        <v>2440</v>
      </c>
      <c r="K8140" t="s">
        <v>26</v>
      </c>
      <c r="L8140">
        <v>11.263999999999999</v>
      </c>
    </row>
    <row r="8141" spans="1:12" x14ac:dyDescent="0.3">
      <c r="A8141" t="s">
        <v>7989</v>
      </c>
      <c r="B8141">
        <v>18</v>
      </c>
      <c r="C8141">
        <v>7</v>
      </c>
      <c r="D8141">
        <v>2017</v>
      </c>
      <c r="E8141" t="s">
        <v>138</v>
      </c>
      <c r="F8141" t="s">
        <v>30</v>
      </c>
      <c r="G8141" t="s">
        <v>450</v>
      </c>
      <c r="H8141" t="s">
        <v>60</v>
      </c>
      <c r="I8141" t="s">
        <v>90</v>
      </c>
      <c r="J8141" t="s">
        <v>2481</v>
      </c>
      <c r="K8141" t="s">
        <v>26</v>
      </c>
      <c r="L8141">
        <v>284.08</v>
      </c>
    </row>
    <row r="8142" spans="1:12" x14ac:dyDescent="0.3">
      <c r="A8142" t="s">
        <v>7989</v>
      </c>
      <c r="B8142">
        <v>18</v>
      </c>
      <c r="C8142">
        <v>7</v>
      </c>
      <c r="D8142">
        <v>2017</v>
      </c>
      <c r="E8142" t="s">
        <v>138</v>
      </c>
      <c r="F8142" t="s">
        <v>30</v>
      </c>
      <c r="G8142" t="s">
        <v>450</v>
      </c>
      <c r="H8142" t="s">
        <v>60</v>
      </c>
      <c r="I8142" t="s">
        <v>90</v>
      </c>
      <c r="J8142" t="s">
        <v>1748</v>
      </c>
      <c r="K8142" t="s">
        <v>26</v>
      </c>
      <c r="L8142">
        <v>18.495999999999999</v>
      </c>
    </row>
    <row r="8143" spans="1:12" x14ac:dyDescent="0.3">
      <c r="A8143" t="s">
        <v>7990</v>
      </c>
      <c r="B8143">
        <v>5</v>
      </c>
      <c r="C8143">
        <v>2</v>
      </c>
      <c r="D8143">
        <v>2017</v>
      </c>
      <c r="E8143" t="s">
        <v>6689</v>
      </c>
      <c r="F8143" t="s">
        <v>30</v>
      </c>
      <c r="G8143" t="s">
        <v>4203</v>
      </c>
      <c r="H8143" t="s">
        <v>14</v>
      </c>
      <c r="I8143" t="s">
        <v>24</v>
      </c>
      <c r="J8143" t="s">
        <v>1743</v>
      </c>
      <c r="K8143" t="s">
        <v>26</v>
      </c>
      <c r="L8143">
        <v>14.73</v>
      </c>
    </row>
    <row r="8144" spans="1:12" x14ac:dyDescent="0.3">
      <c r="A8144" t="s">
        <v>7990</v>
      </c>
      <c r="B8144">
        <v>5</v>
      </c>
      <c r="C8144">
        <v>2</v>
      </c>
      <c r="D8144">
        <v>2017</v>
      </c>
      <c r="E8144" t="s">
        <v>6689</v>
      </c>
      <c r="F8144" t="s">
        <v>30</v>
      </c>
      <c r="G8144" t="s">
        <v>4203</v>
      </c>
      <c r="H8144" t="s">
        <v>14</v>
      </c>
      <c r="I8144" t="s">
        <v>24</v>
      </c>
      <c r="J8144" t="s">
        <v>2434</v>
      </c>
      <c r="K8144" t="s">
        <v>26</v>
      </c>
      <c r="L8144">
        <v>186.54</v>
      </c>
    </row>
    <row r="8145" spans="1:12" x14ac:dyDescent="0.3">
      <c r="A8145" t="s">
        <v>7990</v>
      </c>
      <c r="B8145">
        <v>5</v>
      </c>
      <c r="C8145">
        <v>2</v>
      </c>
      <c r="D8145">
        <v>2017</v>
      </c>
      <c r="E8145" t="s">
        <v>6689</v>
      </c>
      <c r="F8145" t="s">
        <v>30</v>
      </c>
      <c r="G8145" t="s">
        <v>4203</v>
      </c>
      <c r="H8145" t="s">
        <v>14</v>
      </c>
      <c r="I8145" t="s">
        <v>24</v>
      </c>
      <c r="J8145" t="s">
        <v>1770</v>
      </c>
      <c r="K8145" t="s">
        <v>17</v>
      </c>
      <c r="L8145">
        <v>557.72799999999995</v>
      </c>
    </row>
    <row r="8146" spans="1:12" x14ac:dyDescent="0.3">
      <c r="A8146" t="s">
        <v>7990</v>
      </c>
      <c r="B8146">
        <v>5</v>
      </c>
      <c r="C8146">
        <v>2</v>
      </c>
      <c r="D8146">
        <v>2017</v>
      </c>
      <c r="E8146" t="s">
        <v>6689</v>
      </c>
      <c r="F8146" t="s">
        <v>30</v>
      </c>
      <c r="G8146" t="s">
        <v>4203</v>
      </c>
      <c r="H8146" t="s">
        <v>14</v>
      </c>
      <c r="I8146" t="s">
        <v>24</v>
      </c>
      <c r="J8146" t="s">
        <v>433</v>
      </c>
      <c r="K8146" t="s">
        <v>41</v>
      </c>
      <c r="L8146">
        <v>159.96799999999999</v>
      </c>
    </row>
    <row r="8147" spans="1:12" x14ac:dyDescent="0.3">
      <c r="A8147" t="s">
        <v>7991</v>
      </c>
      <c r="B8147">
        <v>20</v>
      </c>
      <c r="C8147">
        <v>6</v>
      </c>
      <c r="D8147">
        <v>2015</v>
      </c>
      <c r="E8147" t="s">
        <v>4032</v>
      </c>
      <c r="F8147" t="s">
        <v>30</v>
      </c>
      <c r="G8147" t="s">
        <v>3031</v>
      </c>
      <c r="H8147" t="s">
        <v>14</v>
      </c>
      <c r="I8147" t="s">
        <v>61</v>
      </c>
      <c r="J8147" t="s">
        <v>3524</v>
      </c>
      <c r="K8147" t="s">
        <v>26</v>
      </c>
      <c r="L8147">
        <v>471.9</v>
      </c>
    </row>
    <row r="8148" spans="1:12" x14ac:dyDescent="0.3">
      <c r="A8148" t="s">
        <v>7991</v>
      </c>
      <c r="B8148">
        <v>20</v>
      </c>
      <c r="C8148">
        <v>6</v>
      </c>
      <c r="D8148">
        <v>2015</v>
      </c>
      <c r="E8148" t="s">
        <v>4032</v>
      </c>
      <c r="F8148" t="s">
        <v>30</v>
      </c>
      <c r="G8148" t="s">
        <v>3031</v>
      </c>
      <c r="H8148" t="s">
        <v>14</v>
      </c>
      <c r="I8148" t="s">
        <v>61</v>
      </c>
      <c r="J8148" t="s">
        <v>3955</v>
      </c>
      <c r="K8148" t="s">
        <v>26</v>
      </c>
      <c r="L8148">
        <v>3.52</v>
      </c>
    </row>
    <row r="8149" spans="1:12" x14ac:dyDescent="0.3">
      <c r="A8149" t="s">
        <v>7992</v>
      </c>
      <c r="B8149">
        <v>9</v>
      </c>
      <c r="C8149">
        <v>6</v>
      </c>
      <c r="D8149">
        <v>2018</v>
      </c>
      <c r="E8149" t="s">
        <v>5890</v>
      </c>
      <c r="F8149" t="s">
        <v>30</v>
      </c>
      <c r="G8149" t="s">
        <v>1017</v>
      </c>
      <c r="H8149" t="s">
        <v>14</v>
      </c>
      <c r="I8149" t="s">
        <v>15</v>
      </c>
      <c r="J8149" t="s">
        <v>116</v>
      </c>
      <c r="K8149" t="s">
        <v>26</v>
      </c>
      <c r="L8149">
        <v>49.12</v>
      </c>
    </row>
    <row r="8150" spans="1:12" x14ac:dyDescent="0.3">
      <c r="A8150" t="s">
        <v>7993</v>
      </c>
      <c r="B8150">
        <v>27</v>
      </c>
      <c r="C8150">
        <v>12</v>
      </c>
      <c r="D8150">
        <v>2017</v>
      </c>
      <c r="E8150" t="s">
        <v>2502</v>
      </c>
      <c r="F8150" t="s">
        <v>30</v>
      </c>
      <c r="G8150" t="s">
        <v>4723</v>
      </c>
      <c r="H8150" t="s">
        <v>60</v>
      </c>
      <c r="I8150" t="s">
        <v>24</v>
      </c>
      <c r="J8150" t="s">
        <v>2192</v>
      </c>
      <c r="K8150" t="s">
        <v>26</v>
      </c>
      <c r="L8150">
        <v>20.16</v>
      </c>
    </row>
    <row r="8151" spans="1:12" x14ac:dyDescent="0.3">
      <c r="A8151" t="s">
        <v>7994</v>
      </c>
      <c r="B8151">
        <v>26</v>
      </c>
      <c r="C8151">
        <v>1</v>
      </c>
      <c r="D8151">
        <v>2015</v>
      </c>
      <c r="E8151" t="s">
        <v>7995</v>
      </c>
      <c r="F8151" t="s">
        <v>119</v>
      </c>
      <c r="G8151" t="s">
        <v>4609</v>
      </c>
      <c r="H8151" t="s">
        <v>23</v>
      </c>
      <c r="I8151" t="s">
        <v>61</v>
      </c>
      <c r="J8151" t="s">
        <v>2811</v>
      </c>
      <c r="K8151" t="s">
        <v>26</v>
      </c>
      <c r="L8151">
        <v>10.68</v>
      </c>
    </row>
    <row r="8152" spans="1:12" x14ac:dyDescent="0.3">
      <c r="A8152" t="s">
        <v>7994</v>
      </c>
      <c r="B8152">
        <v>26</v>
      </c>
      <c r="C8152">
        <v>1</v>
      </c>
      <c r="D8152">
        <v>2015</v>
      </c>
      <c r="E8152" t="s">
        <v>7995</v>
      </c>
      <c r="F8152" t="s">
        <v>119</v>
      </c>
      <c r="G8152" t="s">
        <v>4609</v>
      </c>
      <c r="H8152" t="s">
        <v>23</v>
      </c>
      <c r="I8152" t="s">
        <v>61</v>
      </c>
      <c r="J8152" t="s">
        <v>1824</v>
      </c>
      <c r="K8152" t="s">
        <v>17</v>
      </c>
      <c r="L8152">
        <v>141.96</v>
      </c>
    </row>
    <row r="8153" spans="1:12" x14ac:dyDescent="0.3">
      <c r="A8153" t="s">
        <v>7996</v>
      </c>
      <c r="B8153">
        <v>23</v>
      </c>
      <c r="C8153">
        <v>3</v>
      </c>
      <c r="D8153">
        <v>2018</v>
      </c>
      <c r="E8153" t="s">
        <v>1123</v>
      </c>
      <c r="F8153" t="s">
        <v>119</v>
      </c>
      <c r="G8153" t="s">
        <v>1129</v>
      </c>
      <c r="H8153" t="s">
        <v>14</v>
      </c>
      <c r="I8153" t="s">
        <v>24</v>
      </c>
      <c r="J8153" t="s">
        <v>2105</v>
      </c>
      <c r="K8153" t="s">
        <v>26</v>
      </c>
      <c r="L8153">
        <v>32.479999999999997</v>
      </c>
    </row>
    <row r="8154" spans="1:12" x14ac:dyDescent="0.3">
      <c r="A8154" t="s">
        <v>7996</v>
      </c>
      <c r="B8154">
        <v>23</v>
      </c>
      <c r="C8154">
        <v>3</v>
      </c>
      <c r="D8154">
        <v>2018</v>
      </c>
      <c r="E8154" t="s">
        <v>1123</v>
      </c>
      <c r="F8154" t="s">
        <v>119</v>
      </c>
      <c r="G8154" t="s">
        <v>1129</v>
      </c>
      <c r="H8154" t="s">
        <v>14</v>
      </c>
      <c r="I8154" t="s">
        <v>24</v>
      </c>
      <c r="J8154" t="s">
        <v>1362</v>
      </c>
      <c r="K8154" t="s">
        <v>26</v>
      </c>
      <c r="L8154">
        <v>20.04</v>
      </c>
    </row>
    <row r="8155" spans="1:12" x14ac:dyDescent="0.3">
      <c r="A8155" t="s">
        <v>7996</v>
      </c>
      <c r="B8155">
        <v>23</v>
      </c>
      <c r="C8155">
        <v>3</v>
      </c>
      <c r="D8155">
        <v>2018</v>
      </c>
      <c r="E8155" t="s">
        <v>1123</v>
      </c>
      <c r="F8155" t="s">
        <v>119</v>
      </c>
      <c r="G8155" t="s">
        <v>1129</v>
      </c>
      <c r="H8155" t="s">
        <v>14</v>
      </c>
      <c r="I8155" t="s">
        <v>24</v>
      </c>
      <c r="J8155" t="s">
        <v>4393</v>
      </c>
      <c r="K8155" t="s">
        <v>41</v>
      </c>
      <c r="L8155">
        <v>13999.96</v>
      </c>
    </row>
    <row r="8156" spans="1:12" x14ac:dyDescent="0.3">
      <c r="A8156" t="s">
        <v>7997</v>
      </c>
      <c r="B8156">
        <v>20</v>
      </c>
      <c r="C8156">
        <v>3</v>
      </c>
      <c r="D8156">
        <v>2018</v>
      </c>
      <c r="E8156" t="s">
        <v>3004</v>
      </c>
      <c r="F8156" t="s">
        <v>30</v>
      </c>
      <c r="G8156" t="s">
        <v>5773</v>
      </c>
      <c r="H8156" t="s">
        <v>14</v>
      </c>
      <c r="I8156" t="s">
        <v>90</v>
      </c>
      <c r="J8156" t="s">
        <v>3687</v>
      </c>
      <c r="K8156" t="s">
        <v>41</v>
      </c>
      <c r="L8156">
        <v>238</v>
      </c>
    </row>
    <row r="8157" spans="1:12" x14ac:dyDescent="0.3">
      <c r="A8157" t="s">
        <v>7997</v>
      </c>
      <c r="B8157">
        <v>20</v>
      </c>
      <c r="C8157">
        <v>3</v>
      </c>
      <c r="D8157">
        <v>2018</v>
      </c>
      <c r="E8157" t="s">
        <v>3004</v>
      </c>
      <c r="F8157" t="s">
        <v>30</v>
      </c>
      <c r="G8157" t="s">
        <v>5773</v>
      </c>
      <c r="H8157" t="s">
        <v>14</v>
      </c>
      <c r="I8157" t="s">
        <v>90</v>
      </c>
      <c r="J8157" t="s">
        <v>3093</v>
      </c>
      <c r="K8157" t="s">
        <v>26</v>
      </c>
      <c r="L8157">
        <v>61.96</v>
      </c>
    </row>
    <row r="8158" spans="1:12" x14ac:dyDescent="0.3">
      <c r="A8158" t="s">
        <v>7998</v>
      </c>
      <c r="B8158">
        <v>4</v>
      </c>
      <c r="C8158">
        <v>10</v>
      </c>
      <c r="D8158">
        <v>2017</v>
      </c>
      <c r="E8158" t="s">
        <v>4568</v>
      </c>
      <c r="F8158" t="s">
        <v>30</v>
      </c>
      <c r="G8158" t="s">
        <v>1454</v>
      </c>
      <c r="H8158" t="s">
        <v>14</v>
      </c>
      <c r="I8158" t="s">
        <v>90</v>
      </c>
      <c r="J8158" t="s">
        <v>2885</v>
      </c>
      <c r="K8158" t="s">
        <v>17</v>
      </c>
      <c r="L8158">
        <v>239.37200000000001</v>
      </c>
    </row>
    <row r="8159" spans="1:12" x14ac:dyDescent="0.3">
      <c r="A8159" t="s">
        <v>7999</v>
      </c>
      <c r="B8159">
        <v>18</v>
      </c>
      <c r="C8159">
        <v>11</v>
      </c>
      <c r="D8159">
        <v>2017</v>
      </c>
      <c r="E8159" t="s">
        <v>2318</v>
      </c>
      <c r="F8159" t="s">
        <v>30</v>
      </c>
      <c r="G8159" t="s">
        <v>1909</v>
      </c>
      <c r="H8159" t="s">
        <v>14</v>
      </c>
      <c r="I8159" t="s">
        <v>24</v>
      </c>
      <c r="J8159" t="s">
        <v>3687</v>
      </c>
      <c r="K8159" t="s">
        <v>41</v>
      </c>
      <c r="L8159">
        <v>595</v>
      </c>
    </row>
    <row r="8160" spans="1:12" x14ac:dyDescent="0.3">
      <c r="A8160" t="s">
        <v>8000</v>
      </c>
      <c r="B8160">
        <v>26</v>
      </c>
      <c r="C8160">
        <v>12</v>
      </c>
      <c r="D8160">
        <v>2018</v>
      </c>
      <c r="E8160" t="s">
        <v>2168</v>
      </c>
      <c r="F8160" t="s">
        <v>30</v>
      </c>
      <c r="G8160" t="s">
        <v>1312</v>
      </c>
      <c r="H8160" t="s">
        <v>23</v>
      </c>
      <c r="I8160" t="s">
        <v>61</v>
      </c>
      <c r="J8160" t="s">
        <v>3995</v>
      </c>
      <c r="K8160" t="s">
        <v>26</v>
      </c>
      <c r="L8160">
        <v>16.032</v>
      </c>
    </row>
    <row r="8161" spans="1:12" x14ac:dyDescent="0.3">
      <c r="A8161" t="s">
        <v>8001</v>
      </c>
      <c r="B8161">
        <v>9</v>
      </c>
      <c r="C8161">
        <v>3</v>
      </c>
      <c r="D8161">
        <v>2017</v>
      </c>
      <c r="E8161" t="s">
        <v>148</v>
      </c>
      <c r="F8161" t="s">
        <v>30</v>
      </c>
      <c r="G8161" t="s">
        <v>308</v>
      </c>
      <c r="H8161" t="s">
        <v>60</v>
      </c>
      <c r="I8161" t="s">
        <v>90</v>
      </c>
      <c r="J8161" t="s">
        <v>710</v>
      </c>
      <c r="K8161" t="s">
        <v>41</v>
      </c>
      <c r="L8161">
        <v>199.75</v>
      </c>
    </row>
    <row r="8162" spans="1:12" x14ac:dyDescent="0.3">
      <c r="A8162" t="s">
        <v>8002</v>
      </c>
      <c r="B8162">
        <v>16</v>
      </c>
      <c r="C8162">
        <v>2</v>
      </c>
      <c r="D8162">
        <v>2017</v>
      </c>
      <c r="E8162" t="s">
        <v>3492</v>
      </c>
      <c r="F8162" t="s">
        <v>30</v>
      </c>
      <c r="G8162" t="s">
        <v>3045</v>
      </c>
      <c r="H8162" t="s">
        <v>14</v>
      </c>
      <c r="I8162" t="s">
        <v>90</v>
      </c>
      <c r="J8162" t="s">
        <v>6611</v>
      </c>
      <c r="K8162" t="s">
        <v>17</v>
      </c>
      <c r="L8162">
        <v>227.96</v>
      </c>
    </row>
    <row r="8163" spans="1:12" x14ac:dyDescent="0.3">
      <c r="A8163" t="s">
        <v>8003</v>
      </c>
      <c r="B8163">
        <v>28</v>
      </c>
      <c r="C8163">
        <v>9</v>
      </c>
      <c r="D8163">
        <v>2016</v>
      </c>
      <c r="E8163" t="s">
        <v>1821</v>
      </c>
      <c r="F8163" t="s">
        <v>12</v>
      </c>
      <c r="G8163" t="s">
        <v>2327</v>
      </c>
      <c r="H8163" t="s">
        <v>14</v>
      </c>
      <c r="I8163" t="s">
        <v>90</v>
      </c>
      <c r="J8163" t="s">
        <v>1163</v>
      </c>
      <c r="K8163" t="s">
        <v>26</v>
      </c>
      <c r="L8163">
        <v>293.52</v>
      </c>
    </row>
    <row r="8164" spans="1:12" x14ac:dyDescent="0.3">
      <c r="A8164" t="s">
        <v>8003</v>
      </c>
      <c r="B8164">
        <v>28</v>
      </c>
      <c r="C8164">
        <v>9</v>
      </c>
      <c r="D8164">
        <v>2016</v>
      </c>
      <c r="E8164" t="s">
        <v>1821</v>
      </c>
      <c r="F8164" t="s">
        <v>12</v>
      </c>
      <c r="G8164" t="s">
        <v>2327</v>
      </c>
      <c r="H8164" t="s">
        <v>14</v>
      </c>
      <c r="I8164" t="s">
        <v>90</v>
      </c>
      <c r="J8164" t="s">
        <v>995</v>
      </c>
      <c r="K8164" t="s">
        <v>41</v>
      </c>
      <c r="L8164">
        <v>307.98</v>
      </c>
    </row>
    <row r="8165" spans="1:12" x14ac:dyDescent="0.3">
      <c r="A8165" t="s">
        <v>8004</v>
      </c>
      <c r="B8165">
        <v>2</v>
      </c>
      <c r="C8165">
        <v>11</v>
      </c>
      <c r="D8165">
        <v>2016</v>
      </c>
      <c r="E8165" t="s">
        <v>553</v>
      </c>
      <c r="F8165" t="s">
        <v>30</v>
      </c>
      <c r="G8165" t="s">
        <v>1834</v>
      </c>
      <c r="H8165" t="s">
        <v>14</v>
      </c>
      <c r="I8165" t="s">
        <v>24</v>
      </c>
      <c r="J8165" t="s">
        <v>4331</v>
      </c>
      <c r="K8165" t="s">
        <v>17</v>
      </c>
      <c r="L8165">
        <v>96.96</v>
      </c>
    </row>
    <row r="8166" spans="1:12" x14ac:dyDescent="0.3">
      <c r="A8166" t="s">
        <v>8004</v>
      </c>
      <c r="B8166">
        <v>2</v>
      </c>
      <c r="C8166">
        <v>11</v>
      </c>
      <c r="D8166">
        <v>2016</v>
      </c>
      <c r="E8166" t="s">
        <v>553</v>
      </c>
      <c r="F8166" t="s">
        <v>30</v>
      </c>
      <c r="G8166" t="s">
        <v>1834</v>
      </c>
      <c r="H8166" t="s">
        <v>14</v>
      </c>
      <c r="I8166" t="s">
        <v>24</v>
      </c>
      <c r="J8166" t="s">
        <v>855</v>
      </c>
      <c r="K8166" t="s">
        <v>26</v>
      </c>
      <c r="L8166">
        <v>117.488</v>
      </c>
    </row>
    <row r="8167" spans="1:12" x14ac:dyDescent="0.3">
      <c r="A8167" t="s">
        <v>8004</v>
      </c>
      <c r="B8167">
        <v>2</v>
      </c>
      <c r="C8167">
        <v>11</v>
      </c>
      <c r="D8167">
        <v>2016</v>
      </c>
      <c r="E8167" t="s">
        <v>553</v>
      </c>
      <c r="F8167" t="s">
        <v>30</v>
      </c>
      <c r="G8167" t="s">
        <v>1834</v>
      </c>
      <c r="H8167" t="s">
        <v>14</v>
      </c>
      <c r="I8167" t="s">
        <v>24</v>
      </c>
      <c r="J8167" t="s">
        <v>1692</v>
      </c>
      <c r="K8167" t="s">
        <v>26</v>
      </c>
      <c r="L8167">
        <v>11.952</v>
      </c>
    </row>
    <row r="8168" spans="1:12" x14ac:dyDescent="0.3">
      <c r="A8168" t="s">
        <v>8004</v>
      </c>
      <c r="B8168">
        <v>2</v>
      </c>
      <c r="C8168">
        <v>11</v>
      </c>
      <c r="D8168">
        <v>2016</v>
      </c>
      <c r="E8168" t="s">
        <v>553</v>
      </c>
      <c r="F8168" t="s">
        <v>30</v>
      </c>
      <c r="G8168" t="s">
        <v>1834</v>
      </c>
      <c r="H8168" t="s">
        <v>14</v>
      </c>
      <c r="I8168" t="s">
        <v>24</v>
      </c>
      <c r="J8168" t="s">
        <v>4335</v>
      </c>
      <c r="K8168" t="s">
        <v>17</v>
      </c>
      <c r="L8168">
        <v>512.49900000000002</v>
      </c>
    </row>
    <row r="8169" spans="1:12" x14ac:dyDescent="0.3">
      <c r="A8169" t="s">
        <v>8005</v>
      </c>
      <c r="B8169">
        <v>31</v>
      </c>
      <c r="C8169">
        <v>7</v>
      </c>
      <c r="D8169">
        <v>2017</v>
      </c>
      <c r="E8169" t="s">
        <v>4454</v>
      </c>
      <c r="F8169" t="s">
        <v>30</v>
      </c>
      <c r="G8169" t="s">
        <v>5125</v>
      </c>
      <c r="H8169" t="s">
        <v>23</v>
      </c>
      <c r="I8169" t="s">
        <v>24</v>
      </c>
      <c r="J8169" t="s">
        <v>1667</v>
      </c>
      <c r="K8169" t="s">
        <v>17</v>
      </c>
      <c r="L8169">
        <v>863.12800000000004</v>
      </c>
    </row>
    <row r="8170" spans="1:12" x14ac:dyDescent="0.3">
      <c r="A8170" t="s">
        <v>8006</v>
      </c>
      <c r="B8170">
        <v>6</v>
      </c>
      <c r="C8170">
        <v>11</v>
      </c>
      <c r="D8170">
        <v>2018</v>
      </c>
      <c r="E8170" t="s">
        <v>254</v>
      </c>
      <c r="F8170" t="s">
        <v>30</v>
      </c>
      <c r="G8170" t="s">
        <v>898</v>
      </c>
      <c r="H8170" t="s">
        <v>60</v>
      </c>
      <c r="I8170" t="s">
        <v>24</v>
      </c>
      <c r="J8170" t="s">
        <v>875</v>
      </c>
      <c r="K8170" t="s">
        <v>17</v>
      </c>
      <c r="L8170">
        <v>2036.86</v>
      </c>
    </row>
    <row r="8171" spans="1:12" x14ac:dyDescent="0.3">
      <c r="A8171" t="s">
        <v>8006</v>
      </c>
      <c r="B8171">
        <v>6</v>
      </c>
      <c r="C8171">
        <v>11</v>
      </c>
      <c r="D8171">
        <v>2018</v>
      </c>
      <c r="E8171" t="s">
        <v>254</v>
      </c>
      <c r="F8171" t="s">
        <v>30</v>
      </c>
      <c r="G8171" t="s">
        <v>898</v>
      </c>
      <c r="H8171" t="s">
        <v>60</v>
      </c>
      <c r="I8171" t="s">
        <v>24</v>
      </c>
      <c r="J8171" t="s">
        <v>853</v>
      </c>
      <c r="K8171" t="s">
        <v>17</v>
      </c>
      <c r="L8171">
        <v>449.56799999999998</v>
      </c>
    </row>
    <row r="8172" spans="1:12" x14ac:dyDescent="0.3">
      <c r="A8172" t="s">
        <v>8006</v>
      </c>
      <c r="B8172">
        <v>6</v>
      </c>
      <c r="C8172">
        <v>11</v>
      </c>
      <c r="D8172">
        <v>2018</v>
      </c>
      <c r="E8172" t="s">
        <v>254</v>
      </c>
      <c r="F8172" t="s">
        <v>30</v>
      </c>
      <c r="G8172" t="s">
        <v>898</v>
      </c>
      <c r="H8172" t="s">
        <v>60</v>
      </c>
      <c r="I8172" t="s">
        <v>24</v>
      </c>
      <c r="J8172" t="s">
        <v>1355</v>
      </c>
      <c r="K8172" t="s">
        <v>41</v>
      </c>
      <c r="L8172">
        <v>108.96</v>
      </c>
    </row>
    <row r="8173" spans="1:12" x14ac:dyDescent="0.3">
      <c r="A8173" t="s">
        <v>8007</v>
      </c>
      <c r="B8173">
        <v>14</v>
      </c>
      <c r="C8173">
        <v>2</v>
      </c>
      <c r="D8173">
        <v>2017</v>
      </c>
      <c r="E8173" t="s">
        <v>1966</v>
      </c>
      <c r="F8173" t="s">
        <v>30</v>
      </c>
      <c r="G8173" t="s">
        <v>1524</v>
      </c>
      <c r="H8173" t="s">
        <v>14</v>
      </c>
      <c r="I8173" t="s">
        <v>15</v>
      </c>
      <c r="J8173" t="s">
        <v>2891</v>
      </c>
      <c r="K8173" t="s">
        <v>26</v>
      </c>
      <c r="L8173">
        <v>264.18</v>
      </c>
    </row>
    <row r="8174" spans="1:12" x14ac:dyDescent="0.3">
      <c r="A8174" t="s">
        <v>8008</v>
      </c>
      <c r="B8174">
        <v>9</v>
      </c>
      <c r="C8174">
        <v>7</v>
      </c>
      <c r="D8174">
        <v>2015</v>
      </c>
      <c r="E8174" t="s">
        <v>5915</v>
      </c>
      <c r="F8174" t="s">
        <v>30</v>
      </c>
      <c r="G8174" t="s">
        <v>4898</v>
      </c>
      <c r="H8174" t="s">
        <v>60</v>
      </c>
      <c r="I8174" t="s">
        <v>24</v>
      </c>
      <c r="J8174" t="s">
        <v>4297</v>
      </c>
      <c r="K8174" t="s">
        <v>26</v>
      </c>
      <c r="L8174">
        <v>2.88</v>
      </c>
    </row>
    <row r="8175" spans="1:12" x14ac:dyDescent="0.3">
      <c r="A8175" t="s">
        <v>8008</v>
      </c>
      <c r="B8175">
        <v>9</v>
      </c>
      <c r="C8175">
        <v>7</v>
      </c>
      <c r="D8175">
        <v>2015</v>
      </c>
      <c r="E8175" t="s">
        <v>5915</v>
      </c>
      <c r="F8175" t="s">
        <v>30</v>
      </c>
      <c r="G8175" t="s">
        <v>4898</v>
      </c>
      <c r="H8175" t="s">
        <v>60</v>
      </c>
      <c r="I8175" t="s">
        <v>24</v>
      </c>
      <c r="J8175" t="s">
        <v>151</v>
      </c>
      <c r="K8175" t="s">
        <v>26</v>
      </c>
      <c r="L8175">
        <v>41.904000000000003</v>
      </c>
    </row>
    <row r="8176" spans="1:12" x14ac:dyDescent="0.3">
      <c r="A8176" t="s">
        <v>8008</v>
      </c>
      <c r="B8176">
        <v>9</v>
      </c>
      <c r="C8176">
        <v>7</v>
      </c>
      <c r="D8176">
        <v>2015</v>
      </c>
      <c r="E8176" t="s">
        <v>5915</v>
      </c>
      <c r="F8176" t="s">
        <v>30</v>
      </c>
      <c r="G8176" t="s">
        <v>4898</v>
      </c>
      <c r="H8176" t="s">
        <v>60</v>
      </c>
      <c r="I8176" t="s">
        <v>24</v>
      </c>
      <c r="J8176" t="s">
        <v>3681</v>
      </c>
      <c r="K8176" t="s">
        <v>26</v>
      </c>
      <c r="L8176">
        <v>23.92</v>
      </c>
    </row>
    <row r="8177" spans="1:12" x14ac:dyDescent="0.3">
      <c r="A8177" t="s">
        <v>8009</v>
      </c>
      <c r="B8177">
        <v>30</v>
      </c>
      <c r="C8177">
        <v>1</v>
      </c>
      <c r="D8177">
        <v>2017</v>
      </c>
      <c r="E8177" t="s">
        <v>6204</v>
      </c>
      <c r="F8177" t="s">
        <v>30</v>
      </c>
      <c r="G8177" t="s">
        <v>8010</v>
      </c>
      <c r="H8177" t="s">
        <v>23</v>
      </c>
      <c r="I8177" t="s">
        <v>61</v>
      </c>
      <c r="J8177" t="s">
        <v>193</v>
      </c>
      <c r="K8177" t="s">
        <v>26</v>
      </c>
      <c r="L8177">
        <v>156.512</v>
      </c>
    </row>
    <row r="8178" spans="1:12" x14ac:dyDescent="0.3">
      <c r="A8178" t="s">
        <v>8011</v>
      </c>
      <c r="B8178">
        <v>22</v>
      </c>
      <c r="C8178">
        <v>9</v>
      </c>
      <c r="D8178">
        <v>2017</v>
      </c>
      <c r="E8178" t="s">
        <v>2893</v>
      </c>
      <c r="F8178" t="s">
        <v>119</v>
      </c>
      <c r="G8178" t="s">
        <v>2846</v>
      </c>
      <c r="H8178" t="s">
        <v>60</v>
      </c>
      <c r="I8178" t="s">
        <v>90</v>
      </c>
      <c r="J8178" t="s">
        <v>248</v>
      </c>
      <c r="K8178" t="s">
        <v>26</v>
      </c>
      <c r="L8178">
        <v>128.34</v>
      </c>
    </row>
    <row r="8179" spans="1:12" x14ac:dyDescent="0.3">
      <c r="A8179" t="s">
        <v>8012</v>
      </c>
      <c r="B8179">
        <v>22</v>
      </c>
      <c r="C8179">
        <v>12</v>
      </c>
      <c r="D8179">
        <v>2018</v>
      </c>
      <c r="E8179" t="s">
        <v>1030</v>
      </c>
      <c r="F8179" t="s">
        <v>119</v>
      </c>
      <c r="G8179" t="s">
        <v>2793</v>
      </c>
      <c r="H8179" t="s">
        <v>14</v>
      </c>
      <c r="I8179" t="s">
        <v>24</v>
      </c>
      <c r="J8179" t="s">
        <v>5041</v>
      </c>
      <c r="K8179" t="s">
        <v>41</v>
      </c>
      <c r="L8179">
        <v>474.95</v>
      </c>
    </row>
    <row r="8180" spans="1:12" x14ac:dyDescent="0.3">
      <c r="A8180" t="s">
        <v>8013</v>
      </c>
      <c r="B8180">
        <v>2</v>
      </c>
      <c r="C8180">
        <v>9</v>
      </c>
      <c r="D8180">
        <v>2017</v>
      </c>
      <c r="E8180" t="s">
        <v>1015</v>
      </c>
      <c r="F8180" t="s">
        <v>30</v>
      </c>
      <c r="G8180" t="s">
        <v>3987</v>
      </c>
      <c r="H8180" t="s">
        <v>14</v>
      </c>
      <c r="I8180" t="s">
        <v>24</v>
      </c>
      <c r="J8180" t="s">
        <v>1766</v>
      </c>
      <c r="K8180" t="s">
        <v>41</v>
      </c>
      <c r="L8180">
        <v>999.98</v>
      </c>
    </row>
    <row r="8181" spans="1:12" x14ac:dyDescent="0.3">
      <c r="A8181" t="s">
        <v>8014</v>
      </c>
      <c r="B8181">
        <v>2</v>
      </c>
      <c r="C8181">
        <v>8</v>
      </c>
      <c r="D8181">
        <v>2016</v>
      </c>
      <c r="E8181" t="s">
        <v>4065</v>
      </c>
      <c r="F8181" t="s">
        <v>30</v>
      </c>
      <c r="G8181" t="s">
        <v>1338</v>
      </c>
      <c r="H8181" t="s">
        <v>14</v>
      </c>
      <c r="I8181" t="s">
        <v>24</v>
      </c>
      <c r="J8181" t="s">
        <v>5371</v>
      </c>
      <c r="K8181" t="s">
        <v>17</v>
      </c>
      <c r="L8181">
        <v>277.5</v>
      </c>
    </row>
    <row r="8182" spans="1:12" x14ac:dyDescent="0.3">
      <c r="A8182" t="s">
        <v>8015</v>
      </c>
      <c r="B8182">
        <v>21</v>
      </c>
      <c r="C8182">
        <v>11</v>
      </c>
      <c r="D8182">
        <v>2016</v>
      </c>
      <c r="E8182" t="s">
        <v>1936</v>
      </c>
      <c r="F8182" t="s">
        <v>30</v>
      </c>
      <c r="G8182" t="s">
        <v>6225</v>
      </c>
      <c r="H8182" t="s">
        <v>14</v>
      </c>
      <c r="I8182" t="s">
        <v>90</v>
      </c>
      <c r="J8182" t="s">
        <v>2875</v>
      </c>
      <c r="K8182" t="s">
        <v>17</v>
      </c>
      <c r="L8182">
        <v>1252.704</v>
      </c>
    </row>
    <row r="8183" spans="1:12" x14ac:dyDescent="0.3">
      <c r="A8183" t="s">
        <v>8015</v>
      </c>
      <c r="B8183">
        <v>21</v>
      </c>
      <c r="C8183">
        <v>11</v>
      </c>
      <c r="D8183">
        <v>2016</v>
      </c>
      <c r="E8183" t="s">
        <v>1936</v>
      </c>
      <c r="F8183" t="s">
        <v>30</v>
      </c>
      <c r="G8183" t="s">
        <v>6225</v>
      </c>
      <c r="H8183" t="s">
        <v>14</v>
      </c>
      <c r="I8183" t="s">
        <v>90</v>
      </c>
      <c r="J8183" t="s">
        <v>1985</v>
      </c>
      <c r="K8183" t="s">
        <v>41</v>
      </c>
      <c r="L8183">
        <v>110.97</v>
      </c>
    </row>
    <row r="8184" spans="1:12" x14ac:dyDescent="0.3">
      <c r="A8184" t="s">
        <v>8016</v>
      </c>
      <c r="B8184">
        <v>18</v>
      </c>
      <c r="C8184">
        <v>5</v>
      </c>
      <c r="D8184">
        <v>2018</v>
      </c>
      <c r="E8184" t="s">
        <v>4619</v>
      </c>
      <c r="F8184" t="s">
        <v>30</v>
      </c>
      <c r="G8184" t="s">
        <v>4080</v>
      </c>
      <c r="H8184" t="s">
        <v>23</v>
      </c>
      <c r="I8184" t="s">
        <v>61</v>
      </c>
      <c r="J8184" t="s">
        <v>3536</v>
      </c>
      <c r="K8184" t="s">
        <v>17</v>
      </c>
      <c r="L8184">
        <v>22.608000000000001</v>
      </c>
    </row>
    <row r="8185" spans="1:12" x14ac:dyDescent="0.3">
      <c r="A8185" t="s">
        <v>8016</v>
      </c>
      <c r="B8185">
        <v>18</v>
      </c>
      <c r="C8185">
        <v>5</v>
      </c>
      <c r="D8185">
        <v>2018</v>
      </c>
      <c r="E8185" t="s">
        <v>4619</v>
      </c>
      <c r="F8185" t="s">
        <v>30</v>
      </c>
      <c r="G8185" t="s">
        <v>4080</v>
      </c>
      <c r="H8185" t="s">
        <v>23</v>
      </c>
      <c r="I8185" t="s">
        <v>61</v>
      </c>
      <c r="J8185" t="s">
        <v>810</v>
      </c>
      <c r="K8185" t="s">
        <v>17</v>
      </c>
      <c r="L8185">
        <v>1.8919999999999999</v>
      </c>
    </row>
    <row r="8186" spans="1:12" x14ac:dyDescent="0.3">
      <c r="A8186" t="s">
        <v>8017</v>
      </c>
      <c r="B8186">
        <v>23</v>
      </c>
      <c r="C8186">
        <v>7</v>
      </c>
      <c r="D8186">
        <v>2018</v>
      </c>
      <c r="E8186" t="s">
        <v>5611</v>
      </c>
      <c r="F8186" t="s">
        <v>30</v>
      </c>
      <c r="G8186" t="s">
        <v>1251</v>
      </c>
      <c r="H8186" t="s">
        <v>23</v>
      </c>
      <c r="I8186" t="s">
        <v>61</v>
      </c>
      <c r="J8186" t="s">
        <v>2827</v>
      </c>
      <c r="K8186" t="s">
        <v>26</v>
      </c>
      <c r="L8186">
        <v>63.311999999999998</v>
      </c>
    </row>
    <row r="8187" spans="1:12" x14ac:dyDescent="0.3">
      <c r="A8187" t="s">
        <v>8018</v>
      </c>
      <c r="B8187">
        <v>13</v>
      </c>
      <c r="C8187">
        <v>9</v>
      </c>
      <c r="D8187">
        <v>2016</v>
      </c>
      <c r="E8187" t="s">
        <v>102</v>
      </c>
      <c r="F8187" t="s">
        <v>12</v>
      </c>
      <c r="G8187" t="s">
        <v>944</v>
      </c>
      <c r="H8187" t="s">
        <v>14</v>
      </c>
      <c r="I8187" t="s">
        <v>61</v>
      </c>
      <c r="J8187" t="s">
        <v>3588</v>
      </c>
      <c r="K8187" t="s">
        <v>26</v>
      </c>
      <c r="L8187">
        <v>7.8239999999999998</v>
      </c>
    </row>
    <row r="8188" spans="1:12" x14ac:dyDescent="0.3">
      <c r="A8188" t="s">
        <v>8018</v>
      </c>
      <c r="B8188">
        <v>13</v>
      </c>
      <c r="C8188">
        <v>9</v>
      </c>
      <c r="D8188">
        <v>2016</v>
      </c>
      <c r="E8188" t="s">
        <v>102</v>
      </c>
      <c r="F8188" t="s">
        <v>12</v>
      </c>
      <c r="G8188" t="s">
        <v>944</v>
      </c>
      <c r="H8188" t="s">
        <v>14</v>
      </c>
      <c r="I8188" t="s">
        <v>61</v>
      </c>
      <c r="J8188" t="s">
        <v>495</v>
      </c>
      <c r="K8188" t="s">
        <v>17</v>
      </c>
      <c r="L8188">
        <v>170.072</v>
      </c>
    </row>
    <row r="8189" spans="1:12" x14ac:dyDescent="0.3">
      <c r="A8189" t="s">
        <v>8019</v>
      </c>
      <c r="B8189">
        <v>10</v>
      </c>
      <c r="C8189">
        <v>12</v>
      </c>
      <c r="D8189">
        <v>2017</v>
      </c>
      <c r="E8189" t="s">
        <v>1173</v>
      </c>
      <c r="F8189" t="s">
        <v>30</v>
      </c>
      <c r="G8189" t="s">
        <v>1892</v>
      </c>
      <c r="H8189" t="s">
        <v>23</v>
      </c>
      <c r="I8189" t="s">
        <v>90</v>
      </c>
      <c r="J8189" t="s">
        <v>493</v>
      </c>
      <c r="K8189" t="s">
        <v>26</v>
      </c>
      <c r="L8189">
        <v>62.82</v>
      </c>
    </row>
    <row r="8190" spans="1:12" x14ac:dyDescent="0.3">
      <c r="A8190" t="s">
        <v>8020</v>
      </c>
      <c r="B8190">
        <v>2</v>
      </c>
      <c r="C8190">
        <v>10</v>
      </c>
      <c r="D8190">
        <v>2016</v>
      </c>
      <c r="E8190" t="s">
        <v>2124</v>
      </c>
      <c r="F8190" t="s">
        <v>12</v>
      </c>
      <c r="G8190" t="s">
        <v>3151</v>
      </c>
      <c r="H8190" t="s">
        <v>14</v>
      </c>
      <c r="I8190" t="s">
        <v>90</v>
      </c>
      <c r="J8190" t="s">
        <v>1962</v>
      </c>
      <c r="K8190" t="s">
        <v>26</v>
      </c>
      <c r="L8190">
        <v>19.440000000000001</v>
      </c>
    </row>
    <row r="8191" spans="1:12" x14ac:dyDescent="0.3">
      <c r="A8191" t="s">
        <v>8020</v>
      </c>
      <c r="B8191">
        <v>2</v>
      </c>
      <c r="C8191">
        <v>10</v>
      </c>
      <c r="D8191">
        <v>2016</v>
      </c>
      <c r="E8191" t="s">
        <v>2124</v>
      </c>
      <c r="F8191" t="s">
        <v>12</v>
      </c>
      <c r="G8191" t="s">
        <v>3151</v>
      </c>
      <c r="H8191" t="s">
        <v>14</v>
      </c>
      <c r="I8191" t="s">
        <v>90</v>
      </c>
      <c r="J8191" t="s">
        <v>2304</v>
      </c>
      <c r="K8191" t="s">
        <v>26</v>
      </c>
      <c r="L8191">
        <v>7.38</v>
      </c>
    </row>
    <row r="8192" spans="1:12" x14ac:dyDescent="0.3">
      <c r="A8192" t="s">
        <v>8021</v>
      </c>
      <c r="B8192">
        <v>17</v>
      </c>
      <c r="C8192">
        <v>11</v>
      </c>
      <c r="D8192">
        <v>2018</v>
      </c>
      <c r="E8192" t="s">
        <v>2330</v>
      </c>
      <c r="F8192" t="s">
        <v>30</v>
      </c>
      <c r="G8192" t="s">
        <v>4639</v>
      </c>
      <c r="H8192" t="s">
        <v>14</v>
      </c>
      <c r="I8192" t="s">
        <v>90</v>
      </c>
      <c r="J8192" t="s">
        <v>2453</v>
      </c>
      <c r="K8192" t="s">
        <v>26</v>
      </c>
      <c r="L8192">
        <v>38.880000000000003</v>
      </c>
    </row>
    <row r="8193" spans="1:12" x14ac:dyDescent="0.3">
      <c r="A8193" t="s">
        <v>8021</v>
      </c>
      <c r="B8193">
        <v>17</v>
      </c>
      <c r="C8193">
        <v>11</v>
      </c>
      <c r="D8193">
        <v>2018</v>
      </c>
      <c r="E8193" t="s">
        <v>2330</v>
      </c>
      <c r="F8193" t="s">
        <v>30</v>
      </c>
      <c r="G8193" t="s">
        <v>4639</v>
      </c>
      <c r="H8193" t="s">
        <v>14</v>
      </c>
      <c r="I8193" t="s">
        <v>90</v>
      </c>
      <c r="J8193" t="s">
        <v>775</v>
      </c>
      <c r="K8193" t="s">
        <v>17</v>
      </c>
      <c r="L8193">
        <v>187.76</v>
      </c>
    </row>
    <row r="8194" spans="1:12" x14ac:dyDescent="0.3">
      <c r="A8194" t="s">
        <v>8022</v>
      </c>
      <c r="B8194">
        <v>30</v>
      </c>
      <c r="C8194">
        <v>11</v>
      </c>
      <c r="D8194">
        <v>2016</v>
      </c>
      <c r="E8194" t="s">
        <v>980</v>
      </c>
      <c r="F8194" t="s">
        <v>119</v>
      </c>
      <c r="G8194" t="s">
        <v>1459</v>
      </c>
      <c r="H8194" t="s">
        <v>14</v>
      </c>
      <c r="I8194" t="s">
        <v>15</v>
      </c>
      <c r="J8194" t="s">
        <v>1761</v>
      </c>
      <c r="K8194" t="s">
        <v>26</v>
      </c>
      <c r="L8194">
        <v>6.048</v>
      </c>
    </row>
    <row r="8195" spans="1:12" x14ac:dyDescent="0.3">
      <c r="A8195" t="s">
        <v>8022</v>
      </c>
      <c r="B8195">
        <v>30</v>
      </c>
      <c r="C8195">
        <v>11</v>
      </c>
      <c r="D8195">
        <v>2016</v>
      </c>
      <c r="E8195" t="s">
        <v>980</v>
      </c>
      <c r="F8195" t="s">
        <v>119</v>
      </c>
      <c r="G8195" t="s">
        <v>1459</v>
      </c>
      <c r="H8195" t="s">
        <v>14</v>
      </c>
      <c r="I8195" t="s">
        <v>15</v>
      </c>
      <c r="J8195" t="s">
        <v>4277</v>
      </c>
      <c r="K8195" t="s">
        <v>26</v>
      </c>
      <c r="L8195">
        <v>98.352000000000004</v>
      </c>
    </row>
    <row r="8196" spans="1:12" x14ac:dyDescent="0.3">
      <c r="A8196" t="s">
        <v>8022</v>
      </c>
      <c r="B8196">
        <v>30</v>
      </c>
      <c r="C8196">
        <v>11</v>
      </c>
      <c r="D8196">
        <v>2016</v>
      </c>
      <c r="E8196" t="s">
        <v>980</v>
      </c>
      <c r="F8196" t="s">
        <v>119</v>
      </c>
      <c r="G8196" t="s">
        <v>1459</v>
      </c>
      <c r="H8196" t="s">
        <v>14</v>
      </c>
      <c r="I8196" t="s">
        <v>15</v>
      </c>
      <c r="J8196" t="s">
        <v>658</v>
      </c>
      <c r="K8196" t="s">
        <v>17</v>
      </c>
      <c r="L8196">
        <v>335.74400000000003</v>
      </c>
    </row>
    <row r="8197" spans="1:12" x14ac:dyDescent="0.3">
      <c r="A8197" t="s">
        <v>8023</v>
      </c>
      <c r="B8197">
        <v>6</v>
      </c>
      <c r="C8197">
        <v>12</v>
      </c>
      <c r="D8197">
        <v>2016</v>
      </c>
      <c r="E8197" t="s">
        <v>1337</v>
      </c>
      <c r="F8197" t="s">
        <v>12</v>
      </c>
      <c r="G8197" t="s">
        <v>652</v>
      </c>
      <c r="H8197" t="s">
        <v>23</v>
      </c>
      <c r="I8197" t="s">
        <v>24</v>
      </c>
      <c r="J8197" t="s">
        <v>3200</v>
      </c>
      <c r="K8197" t="s">
        <v>26</v>
      </c>
      <c r="L8197">
        <v>8.9600000000000009</v>
      </c>
    </row>
    <row r="8198" spans="1:12" x14ac:dyDescent="0.3">
      <c r="A8198" t="s">
        <v>8024</v>
      </c>
      <c r="B8198">
        <v>5</v>
      </c>
      <c r="C8198">
        <v>9</v>
      </c>
      <c r="D8198">
        <v>2018</v>
      </c>
      <c r="E8198" t="s">
        <v>2589</v>
      </c>
      <c r="F8198" t="s">
        <v>30</v>
      </c>
      <c r="G8198" t="s">
        <v>2750</v>
      </c>
      <c r="H8198" t="s">
        <v>14</v>
      </c>
      <c r="I8198" t="s">
        <v>15</v>
      </c>
      <c r="J8198" t="s">
        <v>3443</v>
      </c>
      <c r="K8198" t="s">
        <v>41</v>
      </c>
      <c r="L8198">
        <v>89.567999999999998</v>
      </c>
    </row>
    <row r="8199" spans="1:12" x14ac:dyDescent="0.3">
      <c r="A8199" t="s">
        <v>8024</v>
      </c>
      <c r="B8199">
        <v>5</v>
      </c>
      <c r="C8199">
        <v>9</v>
      </c>
      <c r="D8199">
        <v>2018</v>
      </c>
      <c r="E8199" t="s">
        <v>2589</v>
      </c>
      <c r="F8199" t="s">
        <v>30</v>
      </c>
      <c r="G8199" t="s">
        <v>2750</v>
      </c>
      <c r="H8199" t="s">
        <v>14</v>
      </c>
      <c r="I8199" t="s">
        <v>15</v>
      </c>
      <c r="J8199" t="s">
        <v>1877</v>
      </c>
      <c r="K8199" t="s">
        <v>26</v>
      </c>
      <c r="L8199">
        <v>71.959999999999994</v>
      </c>
    </row>
    <row r="8200" spans="1:12" x14ac:dyDescent="0.3">
      <c r="A8200" t="s">
        <v>8024</v>
      </c>
      <c r="B8200">
        <v>5</v>
      </c>
      <c r="C8200">
        <v>9</v>
      </c>
      <c r="D8200">
        <v>2018</v>
      </c>
      <c r="E8200" t="s">
        <v>2589</v>
      </c>
      <c r="F8200" t="s">
        <v>30</v>
      </c>
      <c r="G8200" t="s">
        <v>2750</v>
      </c>
      <c r="H8200" t="s">
        <v>14</v>
      </c>
      <c r="I8200" t="s">
        <v>15</v>
      </c>
      <c r="J8200" t="s">
        <v>1670</v>
      </c>
      <c r="K8200" t="s">
        <v>26</v>
      </c>
      <c r="L8200">
        <v>15.552</v>
      </c>
    </row>
    <row r="8201" spans="1:12" x14ac:dyDescent="0.3">
      <c r="A8201" t="s">
        <v>8025</v>
      </c>
      <c r="B8201">
        <v>24</v>
      </c>
      <c r="C8201">
        <v>4</v>
      </c>
      <c r="D8201">
        <v>2018</v>
      </c>
      <c r="E8201" t="s">
        <v>3033</v>
      </c>
      <c r="F8201" t="s">
        <v>30</v>
      </c>
      <c r="G8201" t="s">
        <v>3884</v>
      </c>
      <c r="H8201" t="s">
        <v>14</v>
      </c>
      <c r="I8201" t="s">
        <v>61</v>
      </c>
      <c r="J8201" t="s">
        <v>3429</v>
      </c>
      <c r="K8201" t="s">
        <v>26</v>
      </c>
      <c r="L8201">
        <v>10.43</v>
      </c>
    </row>
    <row r="8202" spans="1:12" x14ac:dyDescent="0.3">
      <c r="A8202" t="s">
        <v>8025</v>
      </c>
      <c r="B8202">
        <v>24</v>
      </c>
      <c r="C8202">
        <v>4</v>
      </c>
      <c r="D8202">
        <v>2018</v>
      </c>
      <c r="E8202" t="s">
        <v>3033</v>
      </c>
      <c r="F8202" t="s">
        <v>30</v>
      </c>
      <c r="G8202" t="s">
        <v>3884</v>
      </c>
      <c r="H8202" t="s">
        <v>14</v>
      </c>
      <c r="I8202" t="s">
        <v>61</v>
      </c>
      <c r="J8202" t="s">
        <v>226</v>
      </c>
      <c r="K8202" t="s">
        <v>26</v>
      </c>
      <c r="L8202">
        <v>72.784000000000006</v>
      </c>
    </row>
    <row r="8203" spans="1:12" x14ac:dyDescent="0.3">
      <c r="A8203" t="s">
        <v>8026</v>
      </c>
      <c r="B8203">
        <v>8</v>
      </c>
      <c r="C8203">
        <v>11</v>
      </c>
      <c r="D8203">
        <v>2016</v>
      </c>
      <c r="E8203" t="s">
        <v>3642</v>
      </c>
      <c r="F8203" t="s">
        <v>930</v>
      </c>
      <c r="G8203" t="s">
        <v>2983</v>
      </c>
      <c r="H8203" t="s">
        <v>23</v>
      </c>
      <c r="I8203" t="s">
        <v>90</v>
      </c>
      <c r="J8203" t="s">
        <v>5933</v>
      </c>
      <c r="K8203" t="s">
        <v>26</v>
      </c>
      <c r="L8203">
        <v>67.150000000000006</v>
      </c>
    </row>
    <row r="8204" spans="1:12" x14ac:dyDescent="0.3">
      <c r="A8204" t="s">
        <v>8026</v>
      </c>
      <c r="B8204">
        <v>8</v>
      </c>
      <c r="C8204">
        <v>11</v>
      </c>
      <c r="D8204">
        <v>2016</v>
      </c>
      <c r="E8204" t="s">
        <v>3642</v>
      </c>
      <c r="F8204" t="s">
        <v>930</v>
      </c>
      <c r="G8204" t="s">
        <v>2983</v>
      </c>
      <c r="H8204" t="s">
        <v>23</v>
      </c>
      <c r="I8204" t="s">
        <v>90</v>
      </c>
      <c r="J8204" t="s">
        <v>2639</v>
      </c>
      <c r="K8204" t="s">
        <v>41</v>
      </c>
      <c r="L8204">
        <v>549.98</v>
      </c>
    </row>
    <row r="8205" spans="1:12" x14ac:dyDescent="0.3">
      <c r="A8205" t="s">
        <v>8026</v>
      </c>
      <c r="B8205">
        <v>8</v>
      </c>
      <c r="C8205">
        <v>11</v>
      </c>
      <c r="D8205">
        <v>2016</v>
      </c>
      <c r="E8205" t="s">
        <v>3642</v>
      </c>
      <c r="F8205" t="s">
        <v>930</v>
      </c>
      <c r="G8205" t="s">
        <v>2983</v>
      </c>
      <c r="H8205" t="s">
        <v>23</v>
      </c>
      <c r="I8205" t="s">
        <v>90</v>
      </c>
      <c r="J8205" t="s">
        <v>7280</v>
      </c>
      <c r="K8205" t="s">
        <v>17</v>
      </c>
      <c r="L8205">
        <v>11.82</v>
      </c>
    </row>
    <row r="8206" spans="1:12" x14ac:dyDescent="0.3">
      <c r="A8206" t="s">
        <v>8026</v>
      </c>
      <c r="B8206">
        <v>8</v>
      </c>
      <c r="C8206">
        <v>11</v>
      </c>
      <c r="D8206">
        <v>2016</v>
      </c>
      <c r="E8206" t="s">
        <v>3642</v>
      </c>
      <c r="F8206" t="s">
        <v>930</v>
      </c>
      <c r="G8206" t="s">
        <v>2983</v>
      </c>
      <c r="H8206" t="s">
        <v>23</v>
      </c>
      <c r="I8206" t="s">
        <v>90</v>
      </c>
      <c r="J8206" t="s">
        <v>6215</v>
      </c>
      <c r="K8206" t="s">
        <v>41</v>
      </c>
      <c r="L8206">
        <v>4643.8</v>
      </c>
    </row>
    <row r="8207" spans="1:12" x14ac:dyDescent="0.3">
      <c r="A8207" t="s">
        <v>8026</v>
      </c>
      <c r="B8207">
        <v>8</v>
      </c>
      <c r="C8207">
        <v>11</v>
      </c>
      <c r="D8207">
        <v>2016</v>
      </c>
      <c r="E8207" t="s">
        <v>3642</v>
      </c>
      <c r="F8207" t="s">
        <v>930</v>
      </c>
      <c r="G8207" t="s">
        <v>2983</v>
      </c>
      <c r="H8207" t="s">
        <v>23</v>
      </c>
      <c r="I8207" t="s">
        <v>90</v>
      </c>
      <c r="J8207" t="s">
        <v>1804</v>
      </c>
      <c r="K8207" t="s">
        <v>17</v>
      </c>
      <c r="L8207">
        <v>577.76400000000001</v>
      </c>
    </row>
    <row r="8208" spans="1:12" x14ac:dyDescent="0.3">
      <c r="A8208" t="s">
        <v>8027</v>
      </c>
      <c r="B8208">
        <v>26</v>
      </c>
      <c r="C8208">
        <v>4</v>
      </c>
      <c r="D8208">
        <v>2016</v>
      </c>
      <c r="E8208" t="s">
        <v>196</v>
      </c>
      <c r="F8208" t="s">
        <v>30</v>
      </c>
      <c r="G8208" t="s">
        <v>1219</v>
      </c>
      <c r="H8208" t="s">
        <v>14</v>
      </c>
      <c r="I8208" t="s">
        <v>15</v>
      </c>
      <c r="J8208" t="s">
        <v>32</v>
      </c>
      <c r="K8208" t="s">
        <v>17</v>
      </c>
      <c r="L8208">
        <v>191.5155</v>
      </c>
    </row>
    <row r="8209" spans="1:12" x14ac:dyDescent="0.3">
      <c r="A8209" t="s">
        <v>8027</v>
      </c>
      <c r="B8209">
        <v>26</v>
      </c>
      <c r="C8209">
        <v>4</v>
      </c>
      <c r="D8209">
        <v>2016</v>
      </c>
      <c r="E8209" t="s">
        <v>196</v>
      </c>
      <c r="F8209" t="s">
        <v>30</v>
      </c>
      <c r="G8209" t="s">
        <v>1219</v>
      </c>
      <c r="H8209" t="s">
        <v>14</v>
      </c>
      <c r="I8209" t="s">
        <v>15</v>
      </c>
      <c r="J8209" t="s">
        <v>987</v>
      </c>
      <c r="K8209" t="s">
        <v>26</v>
      </c>
      <c r="L8209">
        <v>2.6240000000000001</v>
      </c>
    </row>
    <row r="8210" spans="1:12" x14ac:dyDescent="0.3">
      <c r="A8210" t="s">
        <v>8028</v>
      </c>
      <c r="B8210">
        <v>20</v>
      </c>
      <c r="C8210">
        <v>9</v>
      </c>
      <c r="D8210">
        <v>2016</v>
      </c>
      <c r="E8210" t="s">
        <v>2721</v>
      </c>
      <c r="F8210" t="s">
        <v>30</v>
      </c>
      <c r="G8210" t="s">
        <v>6599</v>
      </c>
      <c r="H8210" t="s">
        <v>14</v>
      </c>
      <c r="I8210" t="s">
        <v>15</v>
      </c>
      <c r="J8210" t="s">
        <v>2003</v>
      </c>
      <c r="K8210" t="s">
        <v>26</v>
      </c>
      <c r="L8210">
        <v>1369.7639999999999</v>
      </c>
    </row>
    <row r="8211" spans="1:12" x14ac:dyDescent="0.3">
      <c r="A8211" t="s">
        <v>8028</v>
      </c>
      <c r="B8211">
        <v>20</v>
      </c>
      <c r="C8211">
        <v>9</v>
      </c>
      <c r="D8211">
        <v>2016</v>
      </c>
      <c r="E8211" t="s">
        <v>2721</v>
      </c>
      <c r="F8211" t="s">
        <v>30</v>
      </c>
      <c r="G8211" t="s">
        <v>6599</v>
      </c>
      <c r="H8211" t="s">
        <v>14</v>
      </c>
      <c r="I8211" t="s">
        <v>15</v>
      </c>
      <c r="J8211" t="s">
        <v>600</v>
      </c>
      <c r="K8211" t="s">
        <v>26</v>
      </c>
      <c r="L8211">
        <v>294.36799999999999</v>
      </c>
    </row>
    <row r="8212" spans="1:12" x14ac:dyDescent="0.3">
      <c r="A8212" t="s">
        <v>8029</v>
      </c>
      <c r="B8212">
        <v>7</v>
      </c>
      <c r="C8212">
        <v>9</v>
      </c>
      <c r="D8212">
        <v>2018</v>
      </c>
      <c r="E8212" t="s">
        <v>1370</v>
      </c>
      <c r="F8212" t="s">
        <v>30</v>
      </c>
      <c r="G8212" t="s">
        <v>4795</v>
      </c>
      <c r="H8212" t="s">
        <v>23</v>
      </c>
      <c r="I8212" t="s">
        <v>15</v>
      </c>
      <c r="J8212" t="s">
        <v>1339</v>
      </c>
      <c r="K8212" t="s">
        <v>26</v>
      </c>
      <c r="L8212">
        <v>81.567999999999998</v>
      </c>
    </row>
    <row r="8213" spans="1:12" x14ac:dyDescent="0.3">
      <c r="A8213" t="s">
        <v>8030</v>
      </c>
      <c r="B8213">
        <v>7</v>
      </c>
      <c r="C8213">
        <v>11</v>
      </c>
      <c r="D8213">
        <v>2017</v>
      </c>
      <c r="E8213" t="s">
        <v>2056</v>
      </c>
      <c r="F8213" t="s">
        <v>30</v>
      </c>
      <c r="G8213" t="s">
        <v>1635</v>
      </c>
      <c r="H8213" t="s">
        <v>14</v>
      </c>
      <c r="I8213" t="s">
        <v>61</v>
      </c>
      <c r="J8213" t="s">
        <v>8031</v>
      </c>
      <c r="K8213" t="s">
        <v>17</v>
      </c>
      <c r="L8213">
        <v>44.46</v>
      </c>
    </row>
    <row r="8214" spans="1:12" x14ac:dyDescent="0.3">
      <c r="A8214" t="s">
        <v>8030</v>
      </c>
      <c r="B8214">
        <v>7</v>
      </c>
      <c r="C8214">
        <v>11</v>
      </c>
      <c r="D8214">
        <v>2017</v>
      </c>
      <c r="E8214" t="s">
        <v>2056</v>
      </c>
      <c r="F8214" t="s">
        <v>30</v>
      </c>
      <c r="G8214" t="s">
        <v>1635</v>
      </c>
      <c r="H8214" t="s">
        <v>14</v>
      </c>
      <c r="I8214" t="s">
        <v>61</v>
      </c>
      <c r="J8214" t="s">
        <v>1512</v>
      </c>
      <c r="K8214" t="s">
        <v>26</v>
      </c>
      <c r="L8214">
        <v>314.08800000000002</v>
      </c>
    </row>
    <row r="8215" spans="1:12" x14ac:dyDescent="0.3">
      <c r="A8215" t="s">
        <v>8032</v>
      </c>
      <c r="B8215">
        <v>25</v>
      </c>
      <c r="C8215">
        <v>9</v>
      </c>
      <c r="D8215">
        <v>2016</v>
      </c>
      <c r="E8215" t="s">
        <v>757</v>
      </c>
      <c r="F8215" t="s">
        <v>30</v>
      </c>
      <c r="G8215" t="s">
        <v>3227</v>
      </c>
      <c r="H8215" t="s">
        <v>23</v>
      </c>
      <c r="I8215" t="s">
        <v>15</v>
      </c>
      <c r="J8215" t="s">
        <v>3279</v>
      </c>
      <c r="K8215" t="s">
        <v>26</v>
      </c>
      <c r="L8215">
        <v>6.3360000000000003</v>
      </c>
    </row>
    <row r="8216" spans="1:12" x14ac:dyDescent="0.3">
      <c r="A8216" t="s">
        <v>8032</v>
      </c>
      <c r="B8216">
        <v>25</v>
      </c>
      <c r="C8216">
        <v>9</v>
      </c>
      <c r="D8216">
        <v>2016</v>
      </c>
      <c r="E8216" t="s">
        <v>757</v>
      </c>
      <c r="F8216" t="s">
        <v>30</v>
      </c>
      <c r="G8216" t="s">
        <v>3227</v>
      </c>
      <c r="H8216" t="s">
        <v>23</v>
      </c>
      <c r="I8216" t="s">
        <v>15</v>
      </c>
      <c r="J8216" t="s">
        <v>4441</v>
      </c>
      <c r="K8216" t="s">
        <v>26</v>
      </c>
      <c r="L8216">
        <v>10.48</v>
      </c>
    </row>
    <row r="8217" spans="1:12" x14ac:dyDescent="0.3">
      <c r="A8217" t="s">
        <v>8032</v>
      </c>
      <c r="B8217">
        <v>25</v>
      </c>
      <c r="C8217">
        <v>9</v>
      </c>
      <c r="D8217">
        <v>2016</v>
      </c>
      <c r="E8217" t="s">
        <v>757</v>
      </c>
      <c r="F8217" t="s">
        <v>30</v>
      </c>
      <c r="G8217" t="s">
        <v>3227</v>
      </c>
      <c r="H8217" t="s">
        <v>23</v>
      </c>
      <c r="I8217" t="s">
        <v>15</v>
      </c>
      <c r="J8217" t="s">
        <v>3908</v>
      </c>
      <c r="K8217" t="s">
        <v>26</v>
      </c>
      <c r="L8217">
        <v>2.4689999999999999</v>
      </c>
    </row>
    <row r="8218" spans="1:12" x14ac:dyDescent="0.3">
      <c r="A8218" t="s">
        <v>8032</v>
      </c>
      <c r="B8218">
        <v>25</v>
      </c>
      <c r="C8218">
        <v>9</v>
      </c>
      <c r="D8218">
        <v>2016</v>
      </c>
      <c r="E8218" t="s">
        <v>757</v>
      </c>
      <c r="F8218" t="s">
        <v>30</v>
      </c>
      <c r="G8218" t="s">
        <v>3227</v>
      </c>
      <c r="H8218" t="s">
        <v>23</v>
      </c>
      <c r="I8218" t="s">
        <v>15</v>
      </c>
      <c r="J8218" t="s">
        <v>862</v>
      </c>
      <c r="K8218" t="s">
        <v>26</v>
      </c>
      <c r="L8218">
        <v>3.2639999999999998</v>
      </c>
    </row>
    <row r="8219" spans="1:12" x14ac:dyDescent="0.3">
      <c r="A8219" t="s">
        <v>8033</v>
      </c>
      <c r="B8219">
        <v>3</v>
      </c>
      <c r="C8219">
        <v>10</v>
      </c>
      <c r="D8219">
        <v>2015</v>
      </c>
      <c r="E8219" t="s">
        <v>1712</v>
      </c>
      <c r="F8219" t="s">
        <v>30</v>
      </c>
      <c r="G8219" t="s">
        <v>5169</v>
      </c>
      <c r="H8219" t="s">
        <v>14</v>
      </c>
      <c r="I8219" t="s">
        <v>61</v>
      </c>
      <c r="J8219" t="s">
        <v>3292</v>
      </c>
      <c r="K8219" t="s">
        <v>26</v>
      </c>
      <c r="L8219">
        <v>4.3440000000000003</v>
      </c>
    </row>
    <row r="8220" spans="1:12" x14ac:dyDescent="0.3">
      <c r="A8220" t="s">
        <v>8033</v>
      </c>
      <c r="B8220">
        <v>3</v>
      </c>
      <c r="C8220">
        <v>10</v>
      </c>
      <c r="D8220">
        <v>2015</v>
      </c>
      <c r="E8220" t="s">
        <v>1712</v>
      </c>
      <c r="F8220" t="s">
        <v>30</v>
      </c>
      <c r="G8220" t="s">
        <v>5169</v>
      </c>
      <c r="H8220" t="s">
        <v>14</v>
      </c>
      <c r="I8220" t="s">
        <v>61</v>
      </c>
      <c r="J8220" t="s">
        <v>3312</v>
      </c>
      <c r="K8220" t="s">
        <v>17</v>
      </c>
      <c r="L8220">
        <v>31.776</v>
      </c>
    </row>
    <row r="8221" spans="1:12" x14ac:dyDescent="0.3">
      <c r="A8221" t="s">
        <v>8033</v>
      </c>
      <c r="B8221">
        <v>3</v>
      </c>
      <c r="C8221">
        <v>10</v>
      </c>
      <c r="D8221">
        <v>2015</v>
      </c>
      <c r="E8221" t="s">
        <v>1712</v>
      </c>
      <c r="F8221" t="s">
        <v>30</v>
      </c>
      <c r="G8221" t="s">
        <v>5169</v>
      </c>
      <c r="H8221" t="s">
        <v>14</v>
      </c>
      <c r="I8221" t="s">
        <v>61</v>
      </c>
      <c r="J8221" t="s">
        <v>1852</v>
      </c>
      <c r="K8221" t="s">
        <v>26</v>
      </c>
      <c r="L8221">
        <v>4.9279999999999999</v>
      </c>
    </row>
    <row r="8222" spans="1:12" x14ac:dyDescent="0.3">
      <c r="A8222" t="s">
        <v>8033</v>
      </c>
      <c r="B8222">
        <v>3</v>
      </c>
      <c r="C8222">
        <v>10</v>
      </c>
      <c r="D8222">
        <v>2015</v>
      </c>
      <c r="E8222" t="s">
        <v>1712</v>
      </c>
      <c r="F8222" t="s">
        <v>30</v>
      </c>
      <c r="G8222" t="s">
        <v>5169</v>
      </c>
      <c r="H8222" t="s">
        <v>14</v>
      </c>
      <c r="I8222" t="s">
        <v>61</v>
      </c>
      <c r="J8222" t="s">
        <v>311</v>
      </c>
      <c r="K8222" t="s">
        <v>26</v>
      </c>
      <c r="L8222">
        <v>1.788</v>
      </c>
    </row>
    <row r="8223" spans="1:12" x14ac:dyDescent="0.3">
      <c r="A8223" t="s">
        <v>8033</v>
      </c>
      <c r="B8223">
        <v>3</v>
      </c>
      <c r="C8223">
        <v>10</v>
      </c>
      <c r="D8223">
        <v>2015</v>
      </c>
      <c r="E8223" t="s">
        <v>1712</v>
      </c>
      <c r="F8223" t="s">
        <v>30</v>
      </c>
      <c r="G8223" t="s">
        <v>5169</v>
      </c>
      <c r="H8223" t="s">
        <v>14</v>
      </c>
      <c r="I8223" t="s">
        <v>61</v>
      </c>
      <c r="J8223" t="s">
        <v>8034</v>
      </c>
      <c r="K8223" t="s">
        <v>26</v>
      </c>
      <c r="L8223">
        <v>15.071999999999999</v>
      </c>
    </row>
    <row r="8224" spans="1:12" x14ac:dyDescent="0.3">
      <c r="A8224" t="s">
        <v>8035</v>
      </c>
      <c r="B8224">
        <v>18</v>
      </c>
      <c r="C8224">
        <v>2</v>
      </c>
      <c r="D8224">
        <v>2015</v>
      </c>
      <c r="E8224" t="s">
        <v>6539</v>
      </c>
      <c r="F8224" t="s">
        <v>30</v>
      </c>
      <c r="G8224" t="s">
        <v>6181</v>
      </c>
      <c r="H8224" t="s">
        <v>14</v>
      </c>
      <c r="I8224" t="s">
        <v>61</v>
      </c>
      <c r="J8224" t="s">
        <v>5224</v>
      </c>
      <c r="K8224" t="s">
        <v>26</v>
      </c>
      <c r="L8224">
        <v>12.624000000000001</v>
      </c>
    </row>
    <row r="8225" spans="1:12" x14ac:dyDescent="0.3">
      <c r="A8225" t="s">
        <v>8036</v>
      </c>
      <c r="B8225">
        <v>12</v>
      </c>
      <c r="C8225">
        <v>6</v>
      </c>
      <c r="D8225">
        <v>2017</v>
      </c>
      <c r="E8225" t="s">
        <v>21</v>
      </c>
      <c r="F8225" t="s">
        <v>30</v>
      </c>
      <c r="G8225" t="s">
        <v>642</v>
      </c>
      <c r="H8225" t="s">
        <v>23</v>
      </c>
      <c r="I8225" t="s">
        <v>24</v>
      </c>
      <c r="J8225" t="s">
        <v>3602</v>
      </c>
      <c r="K8225" t="s">
        <v>26</v>
      </c>
      <c r="L8225">
        <v>185.88</v>
      </c>
    </row>
    <row r="8226" spans="1:12" x14ac:dyDescent="0.3">
      <c r="A8226" t="s">
        <v>8036</v>
      </c>
      <c r="B8226">
        <v>12</v>
      </c>
      <c r="C8226">
        <v>6</v>
      </c>
      <c r="D8226">
        <v>2017</v>
      </c>
      <c r="E8226" t="s">
        <v>21</v>
      </c>
      <c r="F8226" t="s">
        <v>30</v>
      </c>
      <c r="G8226" t="s">
        <v>642</v>
      </c>
      <c r="H8226" t="s">
        <v>23</v>
      </c>
      <c r="I8226" t="s">
        <v>24</v>
      </c>
      <c r="J8226" t="s">
        <v>4589</v>
      </c>
      <c r="K8226" t="s">
        <v>26</v>
      </c>
      <c r="L8226">
        <v>12.96</v>
      </c>
    </row>
    <row r="8227" spans="1:12" x14ac:dyDescent="0.3">
      <c r="A8227" t="s">
        <v>8037</v>
      </c>
      <c r="B8227">
        <v>1</v>
      </c>
      <c r="C8227">
        <v>11</v>
      </c>
      <c r="D8227">
        <v>2018</v>
      </c>
      <c r="E8227" t="s">
        <v>1629</v>
      </c>
      <c r="F8227" t="s">
        <v>12</v>
      </c>
      <c r="G8227" t="s">
        <v>89</v>
      </c>
      <c r="H8227" t="s">
        <v>14</v>
      </c>
      <c r="I8227" t="s">
        <v>90</v>
      </c>
      <c r="J8227" t="s">
        <v>783</v>
      </c>
      <c r="K8227" t="s">
        <v>26</v>
      </c>
      <c r="L8227">
        <v>189.7</v>
      </c>
    </row>
    <row r="8228" spans="1:12" x14ac:dyDescent="0.3">
      <c r="A8228" t="s">
        <v>8037</v>
      </c>
      <c r="B8228">
        <v>1</v>
      </c>
      <c r="C8228">
        <v>11</v>
      </c>
      <c r="D8228">
        <v>2018</v>
      </c>
      <c r="E8228" t="s">
        <v>1629</v>
      </c>
      <c r="F8228" t="s">
        <v>12</v>
      </c>
      <c r="G8228" t="s">
        <v>89</v>
      </c>
      <c r="H8228" t="s">
        <v>14</v>
      </c>
      <c r="I8228" t="s">
        <v>90</v>
      </c>
      <c r="J8228" t="s">
        <v>5039</v>
      </c>
      <c r="K8228" t="s">
        <v>26</v>
      </c>
      <c r="L8228">
        <v>40.99</v>
      </c>
    </row>
    <row r="8229" spans="1:12" x14ac:dyDescent="0.3">
      <c r="A8229" t="s">
        <v>8038</v>
      </c>
      <c r="B8229">
        <v>4</v>
      </c>
      <c r="C8229">
        <v>4</v>
      </c>
      <c r="D8229">
        <v>2017</v>
      </c>
      <c r="E8229" t="s">
        <v>903</v>
      </c>
      <c r="F8229" t="s">
        <v>12</v>
      </c>
      <c r="G8229" t="s">
        <v>4070</v>
      </c>
      <c r="H8229" t="s">
        <v>60</v>
      </c>
      <c r="I8229" t="s">
        <v>90</v>
      </c>
      <c r="J8229" t="s">
        <v>1357</v>
      </c>
      <c r="K8229" t="s">
        <v>17</v>
      </c>
      <c r="L8229">
        <v>82.64</v>
      </c>
    </row>
    <row r="8230" spans="1:12" x14ac:dyDescent="0.3">
      <c r="A8230" t="s">
        <v>8038</v>
      </c>
      <c r="B8230">
        <v>4</v>
      </c>
      <c r="C8230">
        <v>4</v>
      </c>
      <c r="D8230">
        <v>2017</v>
      </c>
      <c r="E8230" t="s">
        <v>903</v>
      </c>
      <c r="F8230" t="s">
        <v>12</v>
      </c>
      <c r="G8230" t="s">
        <v>4070</v>
      </c>
      <c r="H8230" t="s">
        <v>60</v>
      </c>
      <c r="I8230" t="s">
        <v>90</v>
      </c>
      <c r="J8230" t="s">
        <v>520</v>
      </c>
      <c r="K8230" t="s">
        <v>26</v>
      </c>
      <c r="L8230">
        <v>31.02</v>
      </c>
    </row>
    <row r="8231" spans="1:12" x14ac:dyDescent="0.3">
      <c r="A8231" t="s">
        <v>8038</v>
      </c>
      <c r="B8231">
        <v>4</v>
      </c>
      <c r="C8231">
        <v>4</v>
      </c>
      <c r="D8231">
        <v>2017</v>
      </c>
      <c r="E8231" t="s">
        <v>903</v>
      </c>
      <c r="F8231" t="s">
        <v>12</v>
      </c>
      <c r="G8231" t="s">
        <v>4070</v>
      </c>
      <c r="H8231" t="s">
        <v>60</v>
      </c>
      <c r="I8231" t="s">
        <v>90</v>
      </c>
      <c r="J8231" t="s">
        <v>3027</v>
      </c>
      <c r="K8231" t="s">
        <v>41</v>
      </c>
      <c r="L8231">
        <v>89.97</v>
      </c>
    </row>
    <row r="8232" spans="1:12" x14ac:dyDescent="0.3">
      <c r="A8232" t="s">
        <v>8039</v>
      </c>
      <c r="B8232">
        <v>30</v>
      </c>
      <c r="C8232">
        <v>6</v>
      </c>
      <c r="D8232">
        <v>2017</v>
      </c>
      <c r="E8232" t="s">
        <v>1196</v>
      </c>
      <c r="F8232" t="s">
        <v>12</v>
      </c>
      <c r="G8232" t="s">
        <v>378</v>
      </c>
      <c r="H8232" t="s">
        <v>14</v>
      </c>
      <c r="I8232" t="s">
        <v>15</v>
      </c>
      <c r="J8232" t="s">
        <v>1052</v>
      </c>
      <c r="K8232" t="s">
        <v>26</v>
      </c>
      <c r="L8232">
        <v>35.97</v>
      </c>
    </row>
    <row r="8233" spans="1:12" x14ac:dyDescent="0.3">
      <c r="A8233" t="s">
        <v>8039</v>
      </c>
      <c r="B8233">
        <v>30</v>
      </c>
      <c r="C8233">
        <v>6</v>
      </c>
      <c r="D8233">
        <v>2017</v>
      </c>
      <c r="E8233" t="s">
        <v>1196</v>
      </c>
      <c r="F8233" t="s">
        <v>12</v>
      </c>
      <c r="G8233" t="s">
        <v>378</v>
      </c>
      <c r="H8233" t="s">
        <v>14</v>
      </c>
      <c r="I8233" t="s">
        <v>15</v>
      </c>
      <c r="J8233" t="s">
        <v>610</v>
      </c>
      <c r="K8233" t="s">
        <v>17</v>
      </c>
      <c r="L8233">
        <v>1266.8599999999999</v>
      </c>
    </row>
    <row r="8234" spans="1:12" x14ac:dyDescent="0.3">
      <c r="A8234" t="s">
        <v>8040</v>
      </c>
      <c r="B8234">
        <v>22</v>
      </c>
      <c r="C8234">
        <v>9</v>
      </c>
      <c r="D8234">
        <v>2015</v>
      </c>
      <c r="E8234" t="s">
        <v>2758</v>
      </c>
      <c r="F8234" t="s">
        <v>30</v>
      </c>
      <c r="G8234" t="s">
        <v>2111</v>
      </c>
      <c r="H8234" t="s">
        <v>14</v>
      </c>
      <c r="I8234" t="s">
        <v>24</v>
      </c>
      <c r="J8234" t="s">
        <v>852</v>
      </c>
      <c r="K8234" t="s">
        <v>26</v>
      </c>
      <c r="L8234">
        <v>169.45</v>
      </c>
    </row>
    <row r="8235" spans="1:12" x14ac:dyDescent="0.3">
      <c r="A8235" t="s">
        <v>8040</v>
      </c>
      <c r="B8235">
        <v>22</v>
      </c>
      <c r="C8235">
        <v>9</v>
      </c>
      <c r="D8235">
        <v>2015</v>
      </c>
      <c r="E8235" t="s">
        <v>2758</v>
      </c>
      <c r="F8235" t="s">
        <v>30</v>
      </c>
      <c r="G8235" t="s">
        <v>2111</v>
      </c>
      <c r="H8235" t="s">
        <v>14</v>
      </c>
      <c r="I8235" t="s">
        <v>24</v>
      </c>
      <c r="J8235" t="s">
        <v>4961</v>
      </c>
      <c r="K8235" t="s">
        <v>26</v>
      </c>
      <c r="L8235">
        <v>40.68</v>
      </c>
    </row>
    <row r="8236" spans="1:12" x14ac:dyDescent="0.3">
      <c r="A8236" t="s">
        <v>8041</v>
      </c>
      <c r="B8236">
        <v>1</v>
      </c>
      <c r="C8236">
        <v>5</v>
      </c>
      <c r="D8236">
        <v>2018</v>
      </c>
      <c r="E8236" t="s">
        <v>3288</v>
      </c>
      <c r="F8236" t="s">
        <v>30</v>
      </c>
      <c r="G8236" t="s">
        <v>1051</v>
      </c>
      <c r="H8236" t="s">
        <v>14</v>
      </c>
      <c r="I8236" t="s">
        <v>15</v>
      </c>
      <c r="J8236" t="s">
        <v>6060</v>
      </c>
      <c r="K8236" t="s">
        <v>26</v>
      </c>
      <c r="L8236">
        <v>3.3279999999999998</v>
      </c>
    </row>
    <row r="8237" spans="1:12" x14ac:dyDescent="0.3">
      <c r="A8237" t="s">
        <v>8041</v>
      </c>
      <c r="B8237">
        <v>1</v>
      </c>
      <c r="C8237">
        <v>5</v>
      </c>
      <c r="D8237">
        <v>2018</v>
      </c>
      <c r="E8237" t="s">
        <v>3288</v>
      </c>
      <c r="F8237" t="s">
        <v>30</v>
      </c>
      <c r="G8237" t="s">
        <v>1051</v>
      </c>
      <c r="H8237" t="s">
        <v>14</v>
      </c>
      <c r="I8237" t="s">
        <v>15</v>
      </c>
      <c r="J8237" t="s">
        <v>1160</v>
      </c>
      <c r="K8237" t="s">
        <v>17</v>
      </c>
      <c r="L8237">
        <v>933.26199999999994</v>
      </c>
    </row>
    <row r="8238" spans="1:12" x14ac:dyDescent="0.3">
      <c r="A8238" t="s">
        <v>8041</v>
      </c>
      <c r="B8238">
        <v>1</v>
      </c>
      <c r="C8238">
        <v>5</v>
      </c>
      <c r="D8238">
        <v>2018</v>
      </c>
      <c r="E8238" t="s">
        <v>3288</v>
      </c>
      <c r="F8238" t="s">
        <v>30</v>
      </c>
      <c r="G8238" t="s">
        <v>1051</v>
      </c>
      <c r="H8238" t="s">
        <v>14</v>
      </c>
      <c r="I8238" t="s">
        <v>15</v>
      </c>
      <c r="J8238" t="s">
        <v>1368</v>
      </c>
      <c r="K8238" t="s">
        <v>17</v>
      </c>
      <c r="L8238">
        <v>2803.92</v>
      </c>
    </row>
    <row r="8239" spans="1:12" x14ac:dyDescent="0.3">
      <c r="A8239" t="s">
        <v>8042</v>
      </c>
      <c r="B8239">
        <v>20</v>
      </c>
      <c r="C8239">
        <v>10</v>
      </c>
      <c r="D8239">
        <v>2018</v>
      </c>
      <c r="E8239" t="s">
        <v>1137</v>
      </c>
      <c r="F8239" t="s">
        <v>930</v>
      </c>
      <c r="G8239" t="s">
        <v>4903</v>
      </c>
      <c r="H8239" t="s">
        <v>14</v>
      </c>
      <c r="I8239" t="s">
        <v>15</v>
      </c>
      <c r="J8239" t="s">
        <v>1094</v>
      </c>
      <c r="K8239" t="s">
        <v>26</v>
      </c>
      <c r="L8239">
        <v>4.7679999999999998</v>
      </c>
    </row>
    <row r="8240" spans="1:12" x14ac:dyDescent="0.3">
      <c r="A8240" t="s">
        <v>8042</v>
      </c>
      <c r="B8240">
        <v>20</v>
      </c>
      <c r="C8240">
        <v>10</v>
      </c>
      <c r="D8240">
        <v>2018</v>
      </c>
      <c r="E8240" t="s">
        <v>1137</v>
      </c>
      <c r="F8240" t="s">
        <v>930</v>
      </c>
      <c r="G8240" t="s">
        <v>4903</v>
      </c>
      <c r="H8240" t="s">
        <v>14</v>
      </c>
      <c r="I8240" t="s">
        <v>15</v>
      </c>
      <c r="J8240" t="s">
        <v>4087</v>
      </c>
      <c r="K8240" t="s">
        <v>26</v>
      </c>
      <c r="L8240">
        <v>6.6719999999999997</v>
      </c>
    </row>
    <row r="8241" spans="1:12" x14ac:dyDescent="0.3">
      <c r="A8241" t="s">
        <v>8042</v>
      </c>
      <c r="B8241">
        <v>20</v>
      </c>
      <c r="C8241">
        <v>10</v>
      </c>
      <c r="D8241">
        <v>2018</v>
      </c>
      <c r="E8241" t="s">
        <v>1137</v>
      </c>
      <c r="F8241" t="s">
        <v>930</v>
      </c>
      <c r="G8241" t="s">
        <v>4903</v>
      </c>
      <c r="H8241" t="s">
        <v>14</v>
      </c>
      <c r="I8241" t="s">
        <v>15</v>
      </c>
      <c r="J8241" t="s">
        <v>3218</v>
      </c>
      <c r="K8241" t="s">
        <v>26</v>
      </c>
      <c r="L8241">
        <v>4.4480000000000004</v>
      </c>
    </row>
    <row r="8242" spans="1:12" x14ac:dyDescent="0.3">
      <c r="A8242" t="s">
        <v>8042</v>
      </c>
      <c r="B8242">
        <v>20</v>
      </c>
      <c r="C8242">
        <v>10</v>
      </c>
      <c r="D8242">
        <v>2018</v>
      </c>
      <c r="E8242" t="s">
        <v>1137</v>
      </c>
      <c r="F8242" t="s">
        <v>930</v>
      </c>
      <c r="G8242" t="s">
        <v>4903</v>
      </c>
      <c r="H8242" t="s">
        <v>14</v>
      </c>
      <c r="I8242" t="s">
        <v>15</v>
      </c>
      <c r="J8242" t="s">
        <v>5762</v>
      </c>
      <c r="K8242" t="s">
        <v>17</v>
      </c>
      <c r="L8242">
        <v>43.936</v>
      </c>
    </row>
    <row r="8243" spans="1:12" x14ac:dyDescent="0.3">
      <c r="A8243" t="s">
        <v>8043</v>
      </c>
      <c r="B8243">
        <v>1</v>
      </c>
      <c r="C8243">
        <v>9</v>
      </c>
      <c r="D8243">
        <v>2015</v>
      </c>
      <c r="E8243" t="s">
        <v>2515</v>
      </c>
      <c r="F8243" t="s">
        <v>30</v>
      </c>
      <c r="G8243" t="s">
        <v>160</v>
      </c>
      <c r="H8243" t="s">
        <v>14</v>
      </c>
      <c r="I8243" t="s">
        <v>90</v>
      </c>
      <c r="J8243" t="s">
        <v>2076</v>
      </c>
      <c r="K8243" t="s">
        <v>26</v>
      </c>
      <c r="L8243">
        <v>23.744</v>
      </c>
    </row>
    <row r="8244" spans="1:12" x14ac:dyDescent="0.3">
      <c r="A8244" t="s">
        <v>8043</v>
      </c>
      <c r="B8244">
        <v>1</v>
      </c>
      <c r="C8244">
        <v>9</v>
      </c>
      <c r="D8244">
        <v>2015</v>
      </c>
      <c r="E8244" t="s">
        <v>2515</v>
      </c>
      <c r="F8244" t="s">
        <v>30</v>
      </c>
      <c r="G8244" t="s">
        <v>160</v>
      </c>
      <c r="H8244" t="s">
        <v>14</v>
      </c>
      <c r="I8244" t="s">
        <v>90</v>
      </c>
      <c r="J8244" t="s">
        <v>3687</v>
      </c>
      <c r="K8244" t="s">
        <v>41</v>
      </c>
      <c r="L8244">
        <v>357</v>
      </c>
    </row>
    <row r="8245" spans="1:12" x14ac:dyDescent="0.3">
      <c r="A8245" t="s">
        <v>8044</v>
      </c>
      <c r="B8245">
        <v>12</v>
      </c>
      <c r="C8245">
        <v>8</v>
      </c>
      <c r="D8245">
        <v>2015</v>
      </c>
      <c r="E8245" t="s">
        <v>820</v>
      </c>
      <c r="F8245" t="s">
        <v>30</v>
      </c>
      <c r="G8245" t="s">
        <v>3838</v>
      </c>
      <c r="H8245" t="s">
        <v>14</v>
      </c>
      <c r="I8245" t="s">
        <v>24</v>
      </c>
      <c r="J8245" t="s">
        <v>4510</v>
      </c>
      <c r="K8245" t="s">
        <v>41</v>
      </c>
      <c r="L8245">
        <v>806.33600000000001</v>
      </c>
    </row>
    <row r="8246" spans="1:12" x14ac:dyDescent="0.3">
      <c r="A8246" t="s">
        <v>8044</v>
      </c>
      <c r="B8246">
        <v>12</v>
      </c>
      <c r="C8246">
        <v>8</v>
      </c>
      <c r="D8246">
        <v>2015</v>
      </c>
      <c r="E8246" t="s">
        <v>820</v>
      </c>
      <c r="F8246" t="s">
        <v>30</v>
      </c>
      <c r="G8246" t="s">
        <v>3838</v>
      </c>
      <c r="H8246" t="s">
        <v>14</v>
      </c>
      <c r="I8246" t="s">
        <v>24</v>
      </c>
      <c r="J8246" t="s">
        <v>3497</v>
      </c>
      <c r="K8246" t="s">
        <v>17</v>
      </c>
      <c r="L8246">
        <v>85.44</v>
      </c>
    </row>
    <row r="8247" spans="1:12" x14ac:dyDescent="0.3">
      <c r="A8247" t="s">
        <v>8045</v>
      </c>
      <c r="B8247">
        <v>19</v>
      </c>
      <c r="C8247">
        <v>8</v>
      </c>
      <c r="D8247">
        <v>2015</v>
      </c>
      <c r="E8247" t="s">
        <v>3773</v>
      </c>
      <c r="F8247" t="s">
        <v>30</v>
      </c>
      <c r="G8247" t="s">
        <v>5712</v>
      </c>
      <c r="H8247" t="s">
        <v>23</v>
      </c>
      <c r="I8247" t="s">
        <v>15</v>
      </c>
      <c r="J8247" t="s">
        <v>484</v>
      </c>
      <c r="K8247" t="s">
        <v>26</v>
      </c>
      <c r="L8247">
        <v>344.91</v>
      </c>
    </row>
    <row r="8248" spans="1:12" x14ac:dyDescent="0.3">
      <c r="A8248" t="s">
        <v>8046</v>
      </c>
      <c r="B8248">
        <v>10</v>
      </c>
      <c r="C8248">
        <v>5</v>
      </c>
      <c r="D8248">
        <v>2016</v>
      </c>
      <c r="E8248" t="s">
        <v>6549</v>
      </c>
      <c r="F8248" t="s">
        <v>930</v>
      </c>
      <c r="G8248" t="s">
        <v>3204</v>
      </c>
      <c r="H8248" t="s">
        <v>60</v>
      </c>
      <c r="I8248" t="s">
        <v>61</v>
      </c>
      <c r="J8248" t="s">
        <v>1582</v>
      </c>
      <c r="K8248" t="s">
        <v>26</v>
      </c>
      <c r="L8248">
        <v>70.97</v>
      </c>
    </row>
    <row r="8249" spans="1:12" x14ac:dyDescent="0.3">
      <c r="A8249" t="s">
        <v>8046</v>
      </c>
      <c r="B8249">
        <v>10</v>
      </c>
      <c r="C8249">
        <v>5</v>
      </c>
      <c r="D8249">
        <v>2016</v>
      </c>
      <c r="E8249" t="s">
        <v>6549</v>
      </c>
      <c r="F8249" t="s">
        <v>930</v>
      </c>
      <c r="G8249" t="s">
        <v>3204</v>
      </c>
      <c r="H8249" t="s">
        <v>60</v>
      </c>
      <c r="I8249" t="s">
        <v>61</v>
      </c>
      <c r="J8249" t="s">
        <v>3828</v>
      </c>
      <c r="K8249" t="s">
        <v>26</v>
      </c>
      <c r="L8249">
        <v>36.783999999999999</v>
      </c>
    </row>
    <row r="8250" spans="1:12" x14ac:dyDescent="0.3">
      <c r="A8250" t="s">
        <v>8047</v>
      </c>
      <c r="B8250">
        <v>10</v>
      </c>
      <c r="C8250">
        <v>5</v>
      </c>
      <c r="D8250">
        <v>2017</v>
      </c>
      <c r="E8250" t="s">
        <v>3215</v>
      </c>
      <c r="F8250" t="s">
        <v>12</v>
      </c>
      <c r="G8250" t="s">
        <v>256</v>
      </c>
      <c r="H8250" t="s">
        <v>60</v>
      </c>
      <c r="I8250" t="s">
        <v>90</v>
      </c>
      <c r="J8250" t="s">
        <v>1878</v>
      </c>
      <c r="K8250" t="s">
        <v>41</v>
      </c>
      <c r="L8250">
        <v>743.98800000000006</v>
      </c>
    </row>
    <row r="8251" spans="1:12" x14ac:dyDescent="0.3">
      <c r="A8251" t="s">
        <v>8048</v>
      </c>
      <c r="B8251">
        <v>5</v>
      </c>
      <c r="C8251">
        <v>3</v>
      </c>
      <c r="D8251">
        <v>2016</v>
      </c>
      <c r="E8251" t="s">
        <v>4037</v>
      </c>
      <c r="F8251" t="s">
        <v>12</v>
      </c>
      <c r="G8251" t="s">
        <v>2067</v>
      </c>
      <c r="H8251" t="s">
        <v>14</v>
      </c>
      <c r="I8251" t="s">
        <v>61</v>
      </c>
      <c r="J8251" t="s">
        <v>2672</v>
      </c>
      <c r="K8251" t="s">
        <v>26</v>
      </c>
      <c r="L8251">
        <v>11.212</v>
      </c>
    </row>
    <row r="8252" spans="1:12" x14ac:dyDescent="0.3">
      <c r="A8252" t="s">
        <v>8048</v>
      </c>
      <c r="B8252">
        <v>5</v>
      </c>
      <c r="C8252">
        <v>3</v>
      </c>
      <c r="D8252">
        <v>2016</v>
      </c>
      <c r="E8252" t="s">
        <v>4037</v>
      </c>
      <c r="F8252" t="s">
        <v>12</v>
      </c>
      <c r="G8252" t="s">
        <v>2067</v>
      </c>
      <c r="H8252" t="s">
        <v>14</v>
      </c>
      <c r="I8252" t="s">
        <v>61</v>
      </c>
      <c r="J8252" t="s">
        <v>924</v>
      </c>
      <c r="K8252" t="s">
        <v>17</v>
      </c>
      <c r="L8252">
        <v>4.7119999999999997</v>
      </c>
    </row>
    <row r="8253" spans="1:12" x14ac:dyDescent="0.3">
      <c r="A8253" t="s">
        <v>8048</v>
      </c>
      <c r="B8253">
        <v>5</v>
      </c>
      <c r="C8253">
        <v>3</v>
      </c>
      <c r="D8253">
        <v>2016</v>
      </c>
      <c r="E8253" t="s">
        <v>4037</v>
      </c>
      <c r="F8253" t="s">
        <v>12</v>
      </c>
      <c r="G8253" t="s">
        <v>2067</v>
      </c>
      <c r="H8253" t="s">
        <v>14</v>
      </c>
      <c r="I8253" t="s">
        <v>61</v>
      </c>
      <c r="J8253" t="s">
        <v>3367</v>
      </c>
      <c r="K8253" t="s">
        <v>26</v>
      </c>
      <c r="L8253">
        <v>180.98</v>
      </c>
    </row>
    <row r="8254" spans="1:12" x14ac:dyDescent="0.3">
      <c r="A8254" t="s">
        <v>8048</v>
      </c>
      <c r="B8254">
        <v>5</v>
      </c>
      <c r="C8254">
        <v>3</v>
      </c>
      <c r="D8254">
        <v>2016</v>
      </c>
      <c r="E8254" t="s">
        <v>4037</v>
      </c>
      <c r="F8254" t="s">
        <v>12</v>
      </c>
      <c r="G8254" t="s">
        <v>2067</v>
      </c>
      <c r="H8254" t="s">
        <v>14</v>
      </c>
      <c r="I8254" t="s">
        <v>61</v>
      </c>
      <c r="J8254" t="s">
        <v>367</v>
      </c>
      <c r="K8254" t="s">
        <v>26</v>
      </c>
      <c r="L8254">
        <v>60.415999999999997</v>
      </c>
    </row>
    <row r="8255" spans="1:12" x14ac:dyDescent="0.3">
      <c r="A8255" t="s">
        <v>8049</v>
      </c>
      <c r="B8255">
        <v>12</v>
      </c>
      <c r="C8255">
        <v>8</v>
      </c>
      <c r="D8255">
        <v>2018</v>
      </c>
      <c r="E8255" t="s">
        <v>3649</v>
      </c>
      <c r="F8255" t="s">
        <v>30</v>
      </c>
      <c r="G8255" t="s">
        <v>5530</v>
      </c>
      <c r="H8255" t="s">
        <v>14</v>
      </c>
      <c r="I8255" t="s">
        <v>24</v>
      </c>
      <c r="J8255" t="s">
        <v>4148</v>
      </c>
      <c r="K8255" t="s">
        <v>41</v>
      </c>
      <c r="L8255">
        <v>299.99</v>
      </c>
    </row>
    <row r="8256" spans="1:12" x14ac:dyDescent="0.3">
      <c r="A8256" t="s">
        <v>8049</v>
      </c>
      <c r="B8256">
        <v>12</v>
      </c>
      <c r="C8256">
        <v>8</v>
      </c>
      <c r="D8256">
        <v>2018</v>
      </c>
      <c r="E8256" t="s">
        <v>3649</v>
      </c>
      <c r="F8256" t="s">
        <v>30</v>
      </c>
      <c r="G8256" t="s">
        <v>5530</v>
      </c>
      <c r="H8256" t="s">
        <v>14</v>
      </c>
      <c r="I8256" t="s">
        <v>24</v>
      </c>
      <c r="J8256" t="s">
        <v>5954</v>
      </c>
      <c r="K8256" t="s">
        <v>26</v>
      </c>
      <c r="L8256">
        <v>192.16</v>
      </c>
    </row>
    <row r="8257" spans="1:12" x14ac:dyDescent="0.3">
      <c r="A8257" t="s">
        <v>8049</v>
      </c>
      <c r="B8257">
        <v>12</v>
      </c>
      <c r="C8257">
        <v>8</v>
      </c>
      <c r="D8257">
        <v>2018</v>
      </c>
      <c r="E8257" t="s">
        <v>3649</v>
      </c>
      <c r="F8257" t="s">
        <v>30</v>
      </c>
      <c r="G8257" t="s">
        <v>5530</v>
      </c>
      <c r="H8257" t="s">
        <v>14</v>
      </c>
      <c r="I8257" t="s">
        <v>24</v>
      </c>
      <c r="J8257" t="s">
        <v>1502</v>
      </c>
      <c r="K8257" t="s">
        <v>41</v>
      </c>
      <c r="L8257">
        <v>242.624</v>
      </c>
    </row>
    <row r="8258" spans="1:12" x14ac:dyDescent="0.3">
      <c r="A8258" t="s">
        <v>8049</v>
      </c>
      <c r="B8258">
        <v>12</v>
      </c>
      <c r="C8258">
        <v>8</v>
      </c>
      <c r="D8258">
        <v>2018</v>
      </c>
      <c r="E8258" t="s">
        <v>3649</v>
      </c>
      <c r="F8258" t="s">
        <v>30</v>
      </c>
      <c r="G8258" t="s">
        <v>5530</v>
      </c>
      <c r="H8258" t="s">
        <v>14</v>
      </c>
      <c r="I8258" t="s">
        <v>24</v>
      </c>
      <c r="J8258" t="s">
        <v>679</v>
      </c>
      <c r="K8258" t="s">
        <v>26</v>
      </c>
      <c r="L8258">
        <v>46.74</v>
      </c>
    </row>
    <row r="8259" spans="1:12" x14ac:dyDescent="0.3">
      <c r="A8259" t="s">
        <v>8049</v>
      </c>
      <c r="B8259">
        <v>12</v>
      </c>
      <c r="C8259">
        <v>8</v>
      </c>
      <c r="D8259">
        <v>2018</v>
      </c>
      <c r="E8259" t="s">
        <v>3649</v>
      </c>
      <c r="F8259" t="s">
        <v>30</v>
      </c>
      <c r="G8259" t="s">
        <v>5530</v>
      </c>
      <c r="H8259" t="s">
        <v>14</v>
      </c>
      <c r="I8259" t="s">
        <v>24</v>
      </c>
      <c r="J8259" t="s">
        <v>4826</v>
      </c>
      <c r="K8259" t="s">
        <v>41</v>
      </c>
      <c r="L8259">
        <v>174.95</v>
      </c>
    </row>
    <row r="8260" spans="1:12" x14ac:dyDescent="0.3">
      <c r="A8260" t="s">
        <v>8049</v>
      </c>
      <c r="B8260">
        <v>12</v>
      </c>
      <c r="C8260">
        <v>8</v>
      </c>
      <c r="D8260">
        <v>2018</v>
      </c>
      <c r="E8260" t="s">
        <v>3649</v>
      </c>
      <c r="F8260" t="s">
        <v>30</v>
      </c>
      <c r="G8260" t="s">
        <v>5530</v>
      </c>
      <c r="H8260" t="s">
        <v>14</v>
      </c>
      <c r="I8260" t="s">
        <v>24</v>
      </c>
      <c r="J8260" t="s">
        <v>7078</v>
      </c>
      <c r="K8260" t="s">
        <v>26</v>
      </c>
      <c r="L8260">
        <v>100.70399999999999</v>
      </c>
    </row>
    <row r="8261" spans="1:12" x14ac:dyDescent="0.3">
      <c r="A8261" t="s">
        <v>8050</v>
      </c>
      <c r="B8261">
        <v>26</v>
      </c>
      <c r="C8261">
        <v>6</v>
      </c>
      <c r="D8261">
        <v>2017</v>
      </c>
      <c r="E8261" t="s">
        <v>1195</v>
      </c>
      <c r="F8261" t="s">
        <v>930</v>
      </c>
      <c r="G8261" t="s">
        <v>2389</v>
      </c>
      <c r="H8261" t="s">
        <v>60</v>
      </c>
      <c r="I8261" t="s">
        <v>61</v>
      </c>
      <c r="J8261" t="s">
        <v>1256</v>
      </c>
      <c r="K8261" t="s">
        <v>26</v>
      </c>
      <c r="L8261">
        <v>368.91</v>
      </c>
    </row>
    <row r="8262" spans="1:12" x14ac:dyDescent="0.3">
      <c r="A8262" t="s">
        <v>8050</v>
      </c>
      <c r="B8262">
        <v>26</v>
      </c>
      <c r="C8262">
        <v>6</v>
      </c>
      <c r="D8262">
        <v>2017</v>
      </c>
      <c r="E8262" t="s">
        <v>1195</v>
      </c>
      <c r="F8262" t="s">
        <v>930</v>
      </c>
      <c r="G8262" t="s">
        <v>2389</v>
      </c>
      <c r="H8262" t="s">
        <v>60</v>
      </c>
      <c r="I8262" t="s">
        <v>61</v>
      </c>
      <c r="J8262" t="s">
        <v>1102</v>
      </c>
      <c r="K8262" t="s">
        <v>26</v>
      </c>
      <c r="L8262">
        <v>8.02</v>
      </c>
    </row>
    <row r="8263" spans="1:12" x14ac:dyDescent="0.3">
      <c r="A8263" t="s">
        <v>8050</v>
      </c>
      <c r="B8263">
        <v>26</v>
      </c>
      <c r="C8263">
        <v>6</v>
      </c>
      <c r="D8263">
        <v>2017</v>
      </c>
      <c r="E8263" t="s">
        <v>1195</v>
      </c>
      <c r="F8263" t="s">
        <v>930</v>
      </c>
      <c r="G8263" t="s">
        <v>2389</v>
      </c>
      <c r="H8263" t="s">
        <v>60</v>
      </c>
      <c r="I8263" t="s">
        <v>61</v>
      </c>
      <c r="J8263" t="s">
        <v>4253</v>
      </c>
      <c r="K8263" t="s">
        <v>26</v>
      </c>
      <c r="L8263">
        <v>171.04</v>
      </c>
    </row>
    <row r="8264" spans="1:12" x14ac:dyDescent="0.3">
      <c r="A8264" t="s">
        <v>8051</v>
      </c>
      <c r="B8264">
        <v>15</v>
      </c>
      <c r="C8264">
        <v>12</v>
      </c>
      <c r="D8264">
        <v>2017</v>
      </c>
      <c r="E8264" t="s">
        <v>1708</v>
      </c>
      <c r="F8264" t="s">
        <v>30</v>
      </c>
      <c r="G8264" t="s">
        <v>4813</v>
      </c>
      <c r="H8264" t="s">
        <v>60</v>
      </c>
      <c r="I8264" t="s">
        <v>15</v>
      </c>
      <c r="J8264" t="s">
        <v>1010</v>
      </c>
      <c r="K8264" t="s">
        <v>26</v>
      </c>
      <c r="L8264">
        <v>19.440000000000001</v>
      </c>
    </row>
    <row r="8265" spans="1:12" x14ac:dyDescent="0.3">
      <c r="A8265" t="s">
        <v>8052</v>
      </c>
      <c r="B8265">
        <v>13</v>
      </c>
      <c r="C8265">
        <v>9</v>
      </c>
      <c r="D8265">
        <v>2016</v>
      </c>
      <c r="E8265" t="s">
        <v>102</v>
      </c>
      <c r="F8265" t="s">
        <v>30</v>
      </c>
      <c r="G8265" t="s">
        <v>3745</v>
      </c>
      <c r="H8265" t="s">
        <v>14</v>
      </c>
      <c r="I8265" t="s">
        <v>15</v>
      </c>
      <c r="J8265" t="s">
        <v>1831</v>
      </c>
      <c r="K8265" t="s">
        <v>26</v>
      </c>
      <c r="L8265">
        <v>13.092000000000001</v>
      </c>
    </row>
    <row r="8266" spans="1:12" x14ac:dyDescent="0.3">
      <c r="A8266" t="s">
        <v>8053</v>
      </c>
      <c r="B8266">
        <v>30</v>
      </c>
      <c r="C8266">
        <v>12</v>
      </c>
      <c r="D8266">
        <v>2015</v>
      </c>
      <c r="E8266" t="s">
        <v>796</v>
      </c>
      <c r="F8266" t="s">
        <v>30</v>
      </c>
      <c r="G8266" t="s">
        <v>1227</v>
      </c>
      <c r="H8266" t="s">
        <v>14</v>
      </c>
      <c r="I8266" t="s">
        <v>90</v>
      </c>
      <c r="J8266" t="s">
        <v>8054</v>
      </c>
      <c r="K8266" t="s">
        <v>26</v>
      </c>
      <c r="L8266">
        <v>122.94</v>
      </c>
    </row>
    <row r="8267" spans="1:12" x14ac:dyDescent="0.3">
      <c r="A8267" t="s">
        <v>8053</v>
      </c>
      <c r="B8267">
        <v>30</v>
      </c>
      <c r="C8267">
        <v>12</v>
      </c>
      <c r="D8267">
        <v>2015</v>
      </c>
      <c r="E8267" t="s">
        <v>796</v>
      </c>
      <c r="F8267" t="s">
        <v>30</v>
      </c>
      <c r="G8267" t="s">
        <v>1227</v>
      </c>
      <c r="H8267" t="s">
        <v>14</v>
      </c>
      <c r="I8267" t="s">
        <v>90</v>
      </c>
      <c r="J8267" t="s">
        <v>2521</v>
      </c>
      <c r="K8267" t="s">
        <v>26</v>
      </c>
      <c r="L8267">
        <v>35.448</v>
      </c>
    </row>
    <row r="8268" spans="1:12" x14ac:dyDescent="0.3">
      <c r="A8268" t="s">
        <v>8055</v>
      </c>
      <c r="B8268">
        <v>29</v>
      </c>
      <c r="C8268">
        <v>4</v>
      </c>
      <c r="D8268">
        <v>2015</v>
      </c>
      <c r="E8268" t="s">
        <v>2033</v>
      </c>
      <c r="F8268" t="s">
        <v>30</v>
      </c>
      <c r="G8268" t="s">
        <v>2165</v>
      </c>
      <c r="H8268" t="s">
        <v>14</v>
      </c>
      <c r="I8268" t="s">
        <v>90</v>
      </c>
      <c r="J8268" t="s">
        <v>1224</v>
      </c>
      <c r="K8268" t="s">
        <v>41</v>
      </c>
      <c r="L8268">
        <v>19.98</v>
      </c>
    </row>
    <row r="8269" spans="1:12" x14ac:dyDescent="0.3">
      <c r="A8269" t="s">
        <v>8056</v>
      </c>
      <c r="B8269">
        <v>30</v>
      </c>
      <c r="C8269">
        <v>1</v>
      </c>
      <c r="D8269">
        <v>2018</v>
      </c>
      <c r="E8269" t="s">
        <v>4008</v>
      </c>
      <c r="F8269" t="s">
        <v>30</v>
      </c>
      <c r="G8269" t="s">
        <v>2750</v>
      </c>
      <c r="H8269" t="s">
        <v>14</v>
      </c>
      <c r="I8269" t="s">
        <v>61</v>
      </c>
      <c r="J8269" t="s">
        <v>5371</v>
      </c>
      <c r="K8269" t="s">
        <v>17</v>
      </c>
      <c r="L8269">
        <v>69.375</v>
      </c>
    </row>
    <row r="8270" spans="1:12" x14ac:dyDescent="0.3">
      <c r="A8270" t="s">
        <v>8056</v>
      </c>
      <c r="B8270">
        <v>30</v>
      </c>
      <c r="C8270">
        <v>1</v>
      </c>
      <c r="D8270">
        <v>2018</v>
      </c>
      <c r="E8270" t="s">
        <v>4008</v>
      </c>
      <c r="F8270" t="s">
        <v>30</v>
      </c>
      <c r="G8270" t="s">
        <v>2750</v>
      </c>
      <c r="H8270" t="s">
        <v>14</v>
      </c>
      <c r="I8270" t="s">
        <v>61</v>
      </c>
      <c r="J8270" t="s">
        <v>1599</v>
      </c>
      <c r="K8270" t="s">
        <v>26</v>
      </c>
      <c r="L8270">
        <v>31.68</v>
      </c>
    </row>
    <row r="8271" spans="1:12" x14ac:dyDescent="0.3">
      <c r="A8271" t="s">
        <v>8056</v>
      </c>
      <c r="B8271">
        <v>30</v>
      </c>
      <c r="C8271">
        <v>1</v>
      </c>
      <c r="D8271">
        <v>2018</v>
      </c>
      <c r="E8271" t="s">
        <v>4008</v>
      </c>
      <c r="F8271" t="s">
        <v>30</v>
      </c>
      <c r="G8271" t="s">
        <v>2750</v>
      </c>
      <c r="H8271" t="s">
        <v>14</v>
      </c>
      <c r="I8271" t="s">
        <v>61</v>
      </c>
      <c r="J8271" t="s">
        <v>6223</v>
      </c>
      <c r="K8271" t="s">
        <v>41</v>
      </c>
      <c r="L8271">
        <v>2003.1679999999999</v>
      </c>
    </row>
    <row r="8272" spans="1:12" x14ac:dyDescent="0.3">
      <c r="A8272" t="s">
        <v>8056</v>
      </c>
      <c r="B8272">
        <v>30</v>
      </c>
      <c r="C8272">
        <v>1</v>
      </c>
      <c r="D8272">
        <v>2018</v>
      </c>
      <c r="E8272" t="s">
        <v>4008</v>
      </c>
      <c r="F8272" t="s">
        <v>30</v>
      </c>
      <c r="G8272" t="s">
        <v>2750</v>
      </c>
      <c r="H8272" t="s">
        <v>14</v>
      </c>
      <c r="I8272" t="s">
        <v>61</v>
      </c>
      <c r="J8272" t="s">
        <v>714</v>
      </c>
      <c r="K8272" t="s">
        <v>26</v>
      </c>
      <c r="L8272">
        <v>9.3439999999999994</v>
      </c>
    </row>
    <row r="8273" spans="1:12" x14ac:dyDescent="0.3">
      <c r="A8273" t="s">
        <v>8057</v>
      </c>
      <c r="B8273">
        <v>25</v>
      </c>
      <c r="C8273">
        <v>12</v>
      </c>
      <c r="D8273">
        <v>2017</v>
      </c>
      <c r="E8273" t="s">
        <v>2502</v>
      </c>
      <c r="F8273" t="s">
        <v>30</v>
      </c>
      <c r="G8273" t="s">
        <v>3679</v>
      </c>
      <c r="H8273" t="s">
        <v>14</v>
      </c>
      <c r="I8273" t="s">
        <v>90</v>
      </c>
      <c r="J8273" t="s">
        <v>1150</v>
      </c>
      <c r="K8273" t="s">
        <v>17</v>
      </c>
      <c r="L8273">
        <v>2563.056</v>
      </c>
    </row>
    <row r="8274" spans="1:12" x14ac:dyDescent="0.3">
      <c r="A8274" t="s">
        <v>8058</v>
      </c>
      <c r="B8274">
        <v>20</v>
      </c>
      <c r="C8274">
        <v>10</v>
      </c>
      <c r="D8274">
        <v>2017</v>
      </c>
      <c r="E8274" t="s">
        <v>4556</v>
      </c>
      <c r="F8274" t="s">
        <v>30</v>
      </c>
      <c r="G8274" t="s">
        <v>3191</v>
      </c>
      <c r="H8274" t="s">
        <v>23</v>
      </c>
      <c r="I8274" t="s">
        <v>24</v>
      </c>
      <c r="J8274" t="s">
        <v>6148</v>
      </c>
      <c r="K8274" t="s">
        <v>17</v>
      </c>
      <c r="L8274">
        <v>387.13600000000002</v>
      </c>
    </row>
    <row r="8275" spans="1:12" x14ac:dyDescent="0.3">
      <c r="A8275" t="s">
        <v>8059</v>
      </c>
      <c r="B8275">
        <v>13</v>
      </c>
      <c r="C8275">
        <v>6</v>
      </c>
      <c r="D8275">
        <v>2016</v>
      </c>
      <c r="E8275" t="s">
        <v>5438</v>
      </c>
      <c r="F8275" t="s">
        <v>12</v>
      </c>
      <c r="G8275" t="s">
        <v>6483</v>
      </c>
      <c r="H8275" t="s">
        <v>60</v>
      </c>
      <c r="I8275" t="s">
        <v>90</v>
      </c>
      <c r="J8275" t="s">
        <v>2993</v>
      </c>
      <c r="K8275" t="s">
        <v>26</v>
      </c>
      <c r="L8275">
        <v>3.4239999999999999</v>
      </c>
    </row>
    <row r="8276" spans="1:12" x14ac:dyDescent="0.3">
      <c r="A8276" t="s">
        <v>8060</v>
      </c>
      <c r="B8276">
        <v>30</v>
      </c>
      <c r="C8276">
        <v>6</v>
      </c>
      <c r="D8276">
        <v>2018</v>
      </c>
      <c r="E8276" t="s">
        <v>2512</v>
      </c>
      <c r="F8276" t="s">
        <v>30</v>
      </c>
      <c r="G8276" t="s">
        <v>3503</v>
      </c>
      <c r="H8276" t="s">
        <v>23</v>
      </c>
      <c r="I8276" t="s">
        <v>90</v>
      </c>
      <c r="J8276" t="s">
        <v>4689</v>
      </c>
      <c r="K8276" t="s">
        <v>26</v>
      </c>
      <c r="L8276">
        <v>1085.42</v>
      </c>
    </row>
    <row r="8277" spans="1:12" x14ac:dyDescent="0.3">
      <c r="A8277" t="s">
        <v>8061</v>
      </c>
      <c r="B8277">
        <v>26</v>
      </c>
      <c r="C8277">
        <v>6</v>
      </c>
      <c r="D8277">
        <v>2016</v>
      </c>
      <c r="E8277" t="s">
        <v>1837</v>
      </c>
      <c r="F8277" t="s">
        <v>30</v>
      </c>
      <c r="G8277" t="s">
        <v>5984</v>
      </c>
      <c r="H8277" t="s">
        <v>60</v>
      </c>
      <c r="I8277" t="s">
        <v>90</v>
      </c>
      <c r="J8277" t="s">
        <v>316</v>
      </c>
      <c r="K8277" t="s">
        <v>26</v>
      </c>
      <c r="L8277">
        <v>43.055999999999997</v>
      </c>
    </row>
    <row r="8278" spans="1:12" x14ac:dyDescent="0.3">
      <c r="A8278" t="s">
        <v>8062</v>
      </c>
      <c r="B8278">
        <v>21</v>
      </c>
      <c r="C8278">
        <v>2</v>
      </c>
      <c r="D8278">
        <v>2017</v>
      </c>
      <c r="E8278" t="s">
        <v>4515</v>
      </c>
      <c r="F8278" t="s">
        <v>30</v>
      </c>
      <c r="G8278" t="s">
        <v>7955</v>
      </c>
      <c r="H8278" t="s">
        <v>60</v>
      </c>
      <c r="I8278" t="s">
        <v>15</v>
      </c>
      <c r="J8278" t="s">
        <v>2398</v>
      </c>
      <c r="K8278" t="s">
        <v>26</v>
      </c>
      <c r="L8278">
        <v>3.762</v>
      </c>
    </row>
    <row r="8279" spans="1:12" x14ac:dyDescent="0.3">
      <c r="A8279" t="s">
        <v>8062</v>
      </c>
      <c r="B8279">
        <v>21</v>
      </c>
      <c r="C8279">
        <v>2</v>
      </c>
      <c r="D8279">
        <v>2017</v>
      </c>
      <c r="E8279" t="s">
        <v>4515</v>
      </c>
      <c r="F8279" t="s">
        <v>30</v>
      </c>
      <c r="G8279" t="s">
        <v>7955</v>
      </c>
      <c r="H8279" t="s">
        <v>60</v>
      </c>
      <c r="I8279" t="s">
        <v>15</v>
      </c>
      <c r="J8279" t="s">
        <v>2689</v>
      </c>
      <c r="K8279" t="s">
        <v>26</v>
      </c>
      <c r="L8279">
        <v>34.86</v>
      </c>
    </row>
    <row r="8280" spans="1:12" x14ac:dyDescent="0.3">
      <c r="A8280" t="s">
        <v>8062</v>
      </c>
      <c r="B8280">
        <v>21</v>
      </c>
      <c r="C8280">
        <v>2</v>
      </c>
      <c r="D8280">
        <v>2017</v>
      </c>
      <c r="E8280" t="s">
        <v>4515</v>
      </c>
      <c r="F8280" t="s">
        <v>30</v>
      </c>
      <c r="G8280" t="s">
        <v>7955</v>
      </c>
      <c r="H8280" t="s">
        <v>60</v>
      </c>
      <c r="I8280" t="s">
        <v>15</v>
      </c>
      <c r="J8280" t="s">
        <v>2153</v>
      </c>
      <c r="K8280" t="s">
        <v>26</v>
      </c>
      <c r="L8280">
        <v>432.45600000000002</v>
      </c>
    </row>
    <row r="8281" spans="1:12" x14ac:dyDescent="0.3">
      <c r="A8281" t="s">
        <v>8063</v>
      </c>
      <c r="B8281">
        <v>22</v>
      </c>
      <c r="C8281">
        <v>4</v>
      </c>
      <c r="D8281">
        <v>2018</v>
      </c>
      <c r="E8281" t="s">
        <v>2829</v>
      </c>
      <c r="F8281" t="s">
        <v>30</v>
      </c>
      <c r="G8281" t="s">
        <v>1443</v>
      </c>
      <c r="H8281" t="s">
        <v>14</v>
      </c>
      <c r="I8281" t="s">
        <v>15</v>
      </c>
      <c r="J8281" t="s">
        <v>2649</v>
      </c>
      <c r="K8281" t="s">
        <v>26</v>
      </c>
      <c r="L8281">
        <v>675.06</v>
      </c>
    </row>
    <row r="8282" spans="1:12" x14ac:dyDescent="0.3">
      <c r="A8282" t="s">
        <v>8064</v>
      </c>
      <c r="B8282">
        <v>9</v>
      </c>
      <c r="C8282">
        <v>5</v>
      </c>
      <c r="D8282">
        <v>2018</v>
      </c>
      <c r="E8282" t="s">
        <v>6987</v>
      </c>
      <c r="F8282" t="s">
        <v>119</v>
      </c>
      <c r="G8282" t="s">
        <v>1290</v>
      </c>
      <c r="H8282" t="s">
        <v>23</v>
      </c>
      <c r="I8282" t="s">
        <v>15</v>
      </c>
      <c r="J8282" t="s">
        <v>353</v>
      </c>
      <c r="K8282" t="s">
        <v>26</v>
      </c>
      <c r="L8282">
        <v>65.231999999999999</v>
      </c>
    </row>
    <row r="8283" spans="1:12" x14ac:dyDescent="0.3">
      <c r="A8283" t="s">
        <v>8064</v>
      </c>
      <c r="B8283">
        <v>9</v>
      </c>
      <c r="C8283">
        <v>5</v>
      </c>
      <c r="D8283">
        <v>2018</v>
      </c>
      <c r="E8283" t="s">
        <v>6987</v>
      </c>
      <c r="F8283" t="s">
        <v>119</v>
      </c>
      <c r="G8283" t="s">
        <v>1290</v>
      </c>
      <c r="H8283" t="s">
        <v>23</v>
      </c>
      <c r="I8283" t="s">
        <v>15</v>
      </c>
      <c r="J8283" t="s">
        <v>2550</v>
      </c>
      <c r="K8283" t="s">
        <v>17</v>
      </c>
      <c r="L8283">
        <v>207</v>
      </c>
    </row>
    <row r="8284" spans="1:12" x14ac:dyDescent="0.3">
      <c r="A8284" t="s">
        <v>8065</v>
      </c>
      <c r="B8284">
        <v>21</v>
      </c>
      <c r="C8284">
        <v>12</v>
      </c>
      <c r="D8284">
        <v>2016</v>
      </c>
      <c r="E8284" t="s">
        <v>1296</v>
      </c>
      <c r="F8284" t="s">
        <v>12</v>
      </c>
      <c r="G8284" t="s">
        <v>2846</v>
      </c>
      <c r="H8284" t="s">
        <v>60</v>
      </c>
      <c r="I8284" t="s">
        <v>61</v>
      </c>
      <c r="J8284" t="s">
        <v>2490</v>
      </c>
      <c r="K8284" t="s">
        <v>41</v>
      </c>
      <c r="L8284">
        <v>600.53</v>
      </c>
    </row>
    <row r="8285" spans="1:12" x14ac:dyDescent="0.3">
      <c r="A8285" t="s">
        <v>8065</v>
      </c>
      <c r="B8285">
        <v>21</v>
      </c>
      <c r="C8285">
        <v>12</v>
      </c>
      <c r="D8285">
        <v>2016</v>
      </c>
      <c r="E8285" t="s">
        <v>1296</v>
      </c>
      <c r="F8285" t="s">
        <v>12</v>
      </c>
      <c r="G8285" t="s">
        <v>2846</v>
      </c>
      <c r="H8285" t="s">
        <v>60</v>
      </c>
      <c r="I8285" t="s">
        <v>61</v>
      </c>
      <c r="J8285" t="s">
        <v>2128</v>
      </c>
      <c r="K8285" t="s">
        <v>26</v>
      </c>
      <c r="L8285">
        <v>59.904000000000003</v>
      </c>
    </row>
    <row r="8286" spans="1:12" x14ac:dyDescent="0.3">
      <c r="A8286" t="s">
        <v>8065</v>
      </c>
      <c r="B8286">
        <v>21</v>
      </c>
      <c r="C8286">
        <v>12</v>
      </c>
      <c r="D8286">
        <v>2016</v>
      </c>
      <c r="E8286" t="s">
        <v>1296</v>
      </c>
      <c r="F8286" t="s">
        <v>12</v>
      </c>
      <c r="G8286" t="s">
        <v>2846</v>
      </c>
      <c r="H8286" t="s">
        <v>60</v>
      </c>
      <c r="I8286" t="s">
        <v>61</v>
      </c>
      <c r="J8286" t="s">
        <v>2282</v>
      </c>
      <c r="K8286" t="s">
        <v>41</v>
      </c>
      <c r="L8286">
        <v>637.44000000000005</v>
      </c>
    </row>
    <row r="8287" spans="1:12" x14ac:dyDescent="0.3">
      <c r="A8287" t="s">
        <v>8065</v>
      </c>
      <c r="B8287">
        <v>21</v>
      </c>
      <c r="C8287">
        <v>12</v>
      </c>
      <c r="D8287">
        <v>2016</v>
      </c>
      <c r="E8287" t="s">
        <v>1296</v>
      </c>
      <c r="F8287" t="s">
        <v>12</v>
      </c>
      <c r="G8287" t="s">
        <v>2846</v>
      </c>
      <c r="H8287" t="s">
        <v>60</v>
      </c>
      <c r="I8287" t="s">
        <v>61</v>
      </c>
      <c r="J8287" t="s">
        <v>1371</v>
      </c>
      <c r="K8287" t="s">
        <v>17</v>
      </c>
      <c r="L8287">
        <v>51.756</v>
      </c>
    </row>
    <row r="8288" spans="1:12" x14ac:dyDescent="0.3">
      <c r="A8288" t="s">
        <v>8066</v>
      </c>
      <c r="B8288">
        <v>12</v>
      </c>
      <c r="C8288">
        <v>8</v>
      </c>
      <c r="D8288">
        <v>2015</v>
      </c>
      <c r="E8288" t="s">
        <v>820</v>
      </c>
      <c r="F8288" t="s">
        <v>30</v>
      </c>
      <c r="G8288" t="s">
        <v>5410</v>
      </c>
      <c r="H8288" t="s">
        <v>60</v>
      </c>
      <c r="I8288" t="s">
        <v>15</v>
      </c>
      <c r="J8288" t="s">
        <v>7265</v>
      </c>
      <c r="K8288" t="s">
        <v>26</v>
      </c>
      <c r="L8288">
        <v>31.103999999999999</v>
      </c>
    </row>
    <row r="8289" spans="1:12" x14ac:dyDescent="0.3">
      <c r="A8289" t="s">
        <v>8066</v>
      </c>
      <c r="B8289">
        <v>12</v>
      </c>
      <c r="C8289">
        <v>8</v>
      </c>
      <c r="D8289">
        <v>2015</v>
      </c>
      <c r="E8289" t="s">
        <v>820</v>
      </c>
      <c r="F8289" t="s">
        <v>30</v>
      </c>
      <c r="G8289" t="s">
        <v>5410</v>
      </c>
      <c r="H8289" t="s">
        <v>60</v>
      </c>
      <c r="I8289" t="s">
        <v>15</v>
      </c>
      <c r="J8289" t="s">
        <v>1052</v>
      </c>
      <c r="K8289" t="s">
        <v>26</v>
      </c>
      <c r="L8289">
        <v>47.96</v>
      </c>
    </row>
    <row r="8290" spans="1:12" x14ac:dyDescent="0.3">
      <c r="A8290" t="s">
        <v>8066</v>
      </c>
      <c r="B8290">
        <v>12</v>
      </c>
      <c r="C8290">
        <v>8</v>
      </c>
      <c r="D8290">
        <v>2015</v>
      </c>
      <c r="E8290" t="s">
        <v>820</v>
      </c>
      <c r="F8290" t="s">
        <v>30</v>
      </c>
      <c r="G8290" t="s">
        <v>5410</v>
      </c>
      <c r="H8290" t="s">
        <v>60</v>
      </c>
      <c r="I8290" t="s">
        <v>15</v>
      </c>
      <c r="J8290" t="s">
        <v>2112</v>
      </c>
      <c r="K8290" t="s">
        <v>41</v>
      </c>
      <c r="L8290">
        <v>158.928</v>
      </c>
    </row>
    <row r="8291" spans="1:12" x14ac:dyDescent="0.3">
      <c r="A8291" t="s">
        <v>8066</v>
      </c>
      <c r="B8291">
        <v>12</v>
      </c>
      <c r="C8291">
        <v>8</v>
      </c>
      <c r="D8291">
        <v>2015</v>
      </c>
      <c r="E8291" t="s">
        <v>820</v>
      </c>
      <c r="F8291" t="s">
        <v>30</v>
      </c>
      <c r="G8291" t="s">
        <v>5410</v>
      </c>
      <c r="H8291" t="s">
        <v>60</v>
      </c>
      <c r="I8291" t="s">
        <v>15</v>
      </c>
      <c r="J8291" t="s">
        <v>4145</v>
      </c>
      <c r="K8291" t="s">
        <v>26</v>
      </c>
      <c r="L8291">
        <v>211.24799999999999</v>
      </c>
    </row>
    <row r="8292" spans="1:12" x14ac:dyDescent="0.3">
      <c r="A8292" t="s">
        <v>8066</v>
      </c>
      <c r="B8292">
        <v>12</v>
      </c>
      <c r="C8292">
        <v>8</v>
      </c>
      <c r="D8292">
        <v>2015</v>
      </c>
      <c r="E8292" t="s">
        <v>820</v>
      </c>
      <c r="F8292" t="s">
        <v>30</v>
      </c>
      <c r="G8292" t="s">
        <v>5410</v>
      </c>
      <c r="H8292" t="s">
        <v>60</v>
      </c>
      <c r="I8292" t="s">
        <v>15</v>
      </c>
      <c r="J8292" t="s">
        <v>5281</v>
      </c>
      <c r="K8292" t="s">
        <v>26</v>
      </c>
      <c r="L8292">
        <v>5.5519999999999996</v>
      </c>
    </row>
    <row r="8293" spans="1:12" x14ac:dyDescent="0.3">
      <c r="A8293" t="s">
        <v>8066</v>
      </c>
      <c r="B8293">
        <v>12</v>
      </c>
      <c r="C8293">
        <v>8</v>
      </c>
      <c r="D8293">
        <v>2015</v>
      </c>
      <c r="E8293" t="s">
        <v>820</v>
      </c>
      <c r="F8293" t="s">
        <v>30</v>
      </c>
      <c r="G8293" t="s">
        <v>5410</v>
      </c>
      <c r="H8293" t="s">
        <v>60</v>
      </c>
      <c r="I8293" t="s">
        <v>15</v>
      </c>
      <c r="J8293" t="s">
        <v>3483</v>
      </c>
      <c r="K8293" t="s">
        <v>26</v>
      </c>
      <c r="L8293">
        <v>2.952</v>
      </c>
    </row>
    <row r="8294" spans="1:12" x14ac:dyDescent="0.3">
      <c r="A8294" t="s">
        <v>8067</v>
      </c>
      <c r="B8294">
        <v>11</v>
      </c>
      <c r="C8294">
        <v>12</v>
      </c>
      <c r="D8294">
        <v>2016</v>
      </c>
      <c r="E8294" t="s">
        <v>513</v>
      </c>
      <c r="F8294" t="s">
        <v>30</v>
      </c>
      <c r="G8294" t="s">
        <v>399</v>
      </c>
      <c r="H8294" t="s">
        <v>14</v>
      </c>
      <c r="I8294" t="s">
        <v>90</v>
      </c>
      <c r="J8294" t="s">
        <v>4542</v>
      </c>
      <c r="K8294" t="s">
        <v>26</v>
      </c>
      <c r="L8294">
        <v>10.332000000000001</v>
      </c>
    </row>
    <row r="8295" spans="1:12" x14ac:dyDescent="0.3">
      <c r="A8295" t="s">
        <v>8068</v>
      </c>
      <c r="B8295">
        <v>3</v>
      </c>
      <c r="C8295">
        <v>11</v>
      </c>
      <c r="D8295">
        <v>2018</v>
      </c>
      <c r="E8295" t="s">
        <v>1046</v>
      </c>
      <c r="F8295" t="s">
        <v>30</v>
      </c>
      <c r="G8295" t="s">
        <v>5120</v>
      </c>
      <c r="H8295" t="s">
        <v>23</v>
      </c>
      <c r="I8295" t="s">
        <v>24</v>
      </c>
      <c r="J8295" t="s">
        <v>3718</v>
      </c>
      <c r="K8295" t="s">
        <v>26</v>
      </c>
      <c r="L8295">
        <v>18.367999999999999</v>
      </c>
    </row>
    <row r="8296" spans="1:12" x14ac:dyDescent="0.3">
      <c r="A8296" t="s">
        <v>8069</v>
      </c>
      <c r="B8296">
        <v>13</v>
      </c>
      <c r="C8296">
        <v>3</v>
      </c>
      <c r="D8296">
        <v>2018</v>
      </c>
      <c r="E8296" t="s">
        <v>1829</v>
      </c>
      <c r="F8296" t="s">
        <v>30</v>
      </c>
      <c r="G8296" t="s">
        <v>2268</v>
      </c>
      <c r="H8296" t="s">
        <v>14</v>
      </c>
      <c r="I8296" t="s">
        <v>90</v>
      </c>
      <c r="J8296" t="s">
        <v>3646</v>
      </c>
      <c r="K8296" t="s">
        <v>41</v>
      </c>
      <c r="L8296">
        <v>299.89999999999998</v>
      </c>
    </row>
    <row r="8297" spans="1:12" x14ac:dyDescent="0.3">
      <c r="A8297" t="s">
        <v>8070</v>
      </c>
      <c r="B8297">
        <v>30</v>
      </c>
      <c r="C8297">
        <v>5</v>
      </c>
      <c r="D8297">
        <v>2017</v>
      </c>
      <c r="E8297" t="s">
        <v>4910</v>
      </c>
      <c r="F8297" t="s">
        <v>30</v>
      </c>
      <c r="G8297" t="s">
        <v>3144</v>
      </c>
      <c r="H8297" t="s">
        <v>23</v>
      </c>
      <c r="I8297" t="s">
        <v>15</v>
      </c>
      <c r="J8297" t="s">
        <v>351</v>
      </c>
      <c r="K8297" t="s">
        <v>26</v>
      </c>
      <c r="L8297">
        <v>26.55</v>
      </c>
    </row>
    <row r="8298" spans="1:12" x14ac:dyDescent="0.3">
      <c r="A8298" t="s">
        <v>8070</v>
      </c>
      <c r="B8298">
        <v>30</v>
      </c>
      <c r="C8298">
        <v>5</v>
      </c>
      <c r="D8298">
        <v>2017</v>
      </c>
      <c r="E8298" t="s">
        <v>4910</v>
      </c>
      <c r="F8298" t="s">
        <v>30</v>
      </c>
      <c r="G8298" t="s">
        <v>3144</v>
      </c>
      <c r="H8298" t="s">
        <v>23</v>
      </c>
      <c r="I8298" t="s">
        <v>15</v>
      </c>
      <c r="J8298" t="s">
        <v>612</v>
      </c>
      <c r="K8298" t="s">
        <v>41</v>
      </c>
      <c r="L8298">
        <v>111.98</v>
      </c>
    </row>
    <row r="8299" spans="1:12" x14ac:dyDescent="0.3">
      <c r="A8299" t="s">
        <v>8071</v>
      </c>
      <c r="B8299">
        <v>5</v>
      </c>
      <c r="C8299">
        <v>7</v>
      </c>
      <c r="D8299">
        <v>2016</v>
      </c>
      <c r="E8299" t="s">
        <v>3777</v>
      </c>
      <c r="F8299" t="s">
        <v>30</v>
      </c>
      <c r="G8299" t="s">
        <v>1686</v>
      </c>
      <c r="H8299" t="s">
        <v>23</v>
      </c>
      <c r="I8299" t="s">
        <v>15</v>
      </c>
      <c r="J8299" t="s">
        <v>4402</v>
      </c>
      <c r="K8299" t="s">
        <v>17</v>
      </c>
      <c r="L8299">
        <v>4.9279999999999999</v>
      </c>
    </row>
    <row r="8300" spans="1:12" x14ac:dyDescent="0.3">
      <c r="A8300" t="s">
        <v>8071</v>
      </c>
      <c r="B8300">
        <v>5</v>
      </c>
      <c r="C8300">
        <v>7</v>
      </c>
      <c r="D8300">
        <v>2016</v>
      </c>
      <c r="E8300" t="s">
        <v>3777</v>
      </c>
      <c r="F8300" t="s">
        <v>30</v>
      </c>
      <c r="G8300" t="s">
        <v>1686</v>
      </c>
      <c r="H8300" t="s">
        <v>23</v>
      </c>
      <c r="I8300" t="s">
        <v>15</v>
      </c>
      <c r="J8300" t="s">
        <v>1743</v>
      </c>
      <c r="K8300" t="s">
        <v>26</v>
      </c>
      <c r="L8300">
        <v>11.784000000000001</v>
      </c>
    </row>
    <row r="8301" spans="1:12" x14ac:dyDescent="0.3">
      <c r="A8301" t="s">
        <v>8072</v>
      </c>
      <c r="B8301">
        <v>11</v>
      </c>
      <c r="C8301">
        <v>3</v>
      </c>
      <c r="D8301">
        <v>2015</v>
      </c>
      <c r="E8301" t="s">
        <v>1471</v>
      </c>
      <c r="F8301" t="s">
        <v>30</v>
      </c>
      <c r="G8301" t="s">
        <v>3886</v>
      </c>
      <c r="H8301" t="s">
        <v>14</v>
      </c>
      <c r="I8301" t="s">
        <v>24</v>
      </c>
      <c r="J8301" t="s">
        <v>5425</v>
      </c>
      <c r="K8301" t="s">
        <v>26</v>
      </c>
      <c r="L8301">
        <v>7.98</v>
      </c>
    </row>
    <row r="8302" spans="1:12" x14ac:dyDescent="0.3">
      <c r="A8302" t="s">
        <v>8073</v>
      </c>
      <c r="B8302">
        <v>20</v>
      </c>
      <c r="C8302">
        <v>4</v>
      </c>
      <c r="D8302">
        <v>2016</v>
      </c>
      <c r="E8302" t="s">
        <v>6055</v>
      </c>
      <c r="F8302" t="s">
        <v>30</v>
      </c>
      <c r="G8302" t="s">
        <v>1386</v>
      </c>
      <c r="H8302" t="s">
        <v>14</v>
      </c>
      <c r="I8302" t="s">
        <v>61</v>
      </c>
      <c r="J8302" t="s">
        <v>680</v>
      </c>
      <c r="K8302" t="s">
        <v>26</v>
      </c>
      <c r="L8302">
        <v>180.96</v>
      </c>
    </row>
    <row r="8303" spans="1:12" x14ac:dyDescent="0.3">
      <c r="A8303" t="s">
        <v>8074</v>
      </c>
      <c r="B8303">
        <v>26</v>
      </c>
      <c r="C8303">
        <v>7</v>
      </c>
      <c r="D8303">
        <v>2018</v>
      </c>
      <c r="E8303" t="s">
        <v>2273</v>
      </c>
      <c r="F8303" t="s">
        <v>30</v>
      </c>
      <c r="G8303" t="s">
        <v>2759</v>
      </c>
      <c r="H8303" t="s">
        <v>23</v>
      </c>
      <c r="I8303" t="s">
        <v>24</v>
      </c>
      <c r="J8303" t="s">
        <v>6477</v>
      </c>
      <c r="K8303" t="s">
        <v>41</v>
      </c>
      <c r="L8303">
        <v>1649.95</v>
      </c>
    </row>
    <row r="8304" spans="1:12" x14ac:dyDescent="0.3">
      <c r="A8304" t="s">
        <v>8074</v>
      </c>
      <c r="B8304">
        <v>26</v>
      </c>
      <c r="C8304">
        <v>7</v>
      </c>
      <c r="D8304">
        <v>2018</v>
      </c>
      <c r="E8304" t="s">
        <v>2273</v>
      </c>
      <c r="F8304" t="s">
        <v>30</v>
      </c>
      <c r="G8304" t="s">
        <v>2759</v>
      </c>
      <c r="H8304" t="s">
        <v>23</v>
      </c>
      <c r="I8304" t="s">
        <v>24</v>
      </c>
      <c r="J8304" t="s">
        <v>1918</v>
      </c>
      <c r="K8304" t="s">
        <v>17</v>
      </c>
      <c r="L8304">
        <v>362.35199999999998</v>
      </c>
    </row>
    <row r="8305" spans="1:12" x14ac:dyDescent="0.3">
      <c r="A8305" t="s">
        <v>8075</v>
      </c>
      <c r="B8305">
        <v>31</v>
      </c>
      <c r="C8305">
        <v>10</v>
      </c>
      <c r="D8305">
        <v>2015</v>
      </c>
      <c r="E8305" t="s">
        <v>5674</v>
      </c>
      <c r="F8305" t="s">
        <v>12</v>
      </c>
      <c r="G8305" t="s">
        <v>4437</v>
      </c>
      <c r="H8305" t="s">
        <v>60</v>
      </c>
      <c r="I8305" t="s">
        <v>24</v>
      </c>
      <c r="J8305" t="s">
        <v>1481</v>
      </c>
      <c r="K8305" t="s">
        <v>41</v>
      </c>
      <c r="L8305">
        <v>73.584000000000003</v>
      </c>
    </row>
    <row r="8306" spans="1:12" x14ac:dyDescent="0.3">
      <c r="A8306" t="s">
        <v>8076</v>
      </c>
      <c r="B8306">
        <v>3</v>
      </c>
      <c r="C8306">
        <v>11</v>
      </c>
      <c r="D8306">
        <v>2018</v>
      </c>
      <c r="E8306" t="s">
        <v>291</v>
      </c>
      <c r="F8306" t="s">
        <v>30</v>
      </c>
      <c r="G8306" t="s">
        <v>4980</v>
      </c>
      <c r="H8306" t="s">
        <v>14</v>
      </c>
      <c r="I8306" t="s">
        <v>24</v>
      </c>
      <c r="J8306" t="s">
        <v>6558</v>
      </c>
      <c r="K8306" t="s">
        <v>17</v>
      </c>
      <c r="L8306">
        <v>486.36799999999999</v>
      </c>
    </row>
    <row r="8307" spans="1:12" x14ac:dyDescent="0.3">
      <c r="A8307" t="s">
        <v>8077</v>
      </c>
      <c r="B8307">
        <v>11</v>
      </c>
      <c r="C8307">
        <v>8</v>
      </c>
      <c r="D8307">
        <v>2017</v>
      </c>
      <c r="E8307" t="s">
        <v>4426</v>
      </c>
      <c r="F8307" t="s">
        <v>30</v>
      </c>
      <c r="G8307" t="s">
        <v>1212</v>
      </c>
      <c r="H8307" t="s">
        <v>60</v>
      </c>
      <c r="I8307" t="s">
        <v>61</v>
      </c>
      <c r="J8307" t="s">
        <v>1962</v>
      </c>
      <c r="K8307" t="s">
        <v>26</v>
      </c>
      <c r="L8307">
        <v>32.4</v>
      </c>
    </row>
    <row r="8308" spans="1:12" x14ac:dyDescent="0.3">
      <c r="A8308" t="s">
        <v>8077</v>
      </c>
      <c r="B8308">
        <v>11</v>
      </c>
      <c r="C8308">
        <v>8</v>
      </c>
      <c r="D8308">
        <v>2017</v>
      </c>
      <c r="E8308" t="s">
        <v>4426</v>
      </c>
      <c r="F8308" t="s">
        <v>30</v>
      </c>
      <c r="G8308" t="s">
        <v>1212</v>
      </c>
      <c r="H8308" t="s">
        <v>60</v>
      </c>
      <c r="I8308" t="s">
        <v>61</v>
      </c>
      <c r="J8308" t="s">
        <v>1626</v>
      </c>
      <c r="K8308" t="s">
        <v>26</v>
      </c>
      <c r="L8308">
        <v>41.86</v>
      </c>
    </row>
    <row r="8309" spans="1:12" x14ac:dyDescent="0.3">
      <c r="A8309" t="s">
        <v>8077</v>
      </c>
      <c r="B8309">
        <v>11</v>
      </c>
      <c r="C8309">
        <v>8</v>
      </c>
      <c r="D8309">
        <v>2017</v>
      </c>
      <c r="E8309" t="s">
        <v>4426</v>
      </c>
      <c r="F8309" t="s">
        <v>30</v>
      </c>
      <c r="G8309" t="s">
        <v>1212</v>
      </c>
      <c r="H8309" t="s">
        <v>60</v>
      </c>
      <c r="I8309" t="s">
        <v>61</v>
      </c>
      <c r="J8309" t="s">
        <v>5263</v>
      </c>
      <c r="K8309" t="s">
        <v>26</v>
      </c>
      <c r="L8309">
        <v>77.56</v>
      </c>
    </row>
    <row r="8310" spans="1:12" x14ac:dyDescent="0.3">
      <c r="A8310" t="s">
        <v>8078</v>
      </c>
      <c r="B8310">
        <v>25</v>
      </c>
      <c r="C8310">
        <v>7</v>
      </c>
      <c r="D8310">
        <v>2017</v>
      </c>
      <c r="E8310" t="s">
        <v>1244</v>
      </c>
      <c r="F8310" t="s">
        <v>930</v>
      </c>
      <c r="G8310" t="s">
        <v>4070</v>
      </c>
      <c r="H8310" t="s">
        <v>60</v>
      </c>
      <c r="I8310" t="s">
        <v>24</v>
      </c>
      <c r="J8310" t="s">
        <v>3082</v>
      </c>
      <c r="K8310" t="s">
        <v>26</v>
      </c>
      <c r="L8310">
        <v>37.17</v>
      </c>
    </row>
    <row r="8311" spans="1:12" x14ac:dyDescent="0.3">
      <c r="A8311" t="s">
        <v>8079</v>
      </c>
      <c r="B8311">
        <v>1</v>
      </c>
      <c r="C8311">
        <v>3</v>
      </c>
      <c r="D8311">
        <v>2015</v>
      </c>
      <c r="E8311" t="s">
        <v>1381</v>
      </c>
      <c r="F8311" t="s">
        <v>30</v>
      </c>
      <c r="G8311" t="s">
        <v>3533</v>
      </c>
      <c r="H8311" t="s">
        <v>14</v>
      </c>
      <c r="I8311" t="s">
        <v>61</v>
      </c>
      <c r="J8311" t="s">
        <v>3976</v>
      </c>
      <c r="K8311" t="s">
        <v>26</v>
      </c>
      <c r="L8311">
        <v>137.352</v>
      </c>
    </row>
    <row r="8312" spans="1:12" x14ac:dyDescent="0.3">
      <c r="A8312" t="s">
        <v>8079</v>
      </c>
      <c r="B8312">
        <v>1</v>
      </c>
      <c r="C8312">
        <v>3</v>
      </c>
      <c r="D8312">
        <v>2015</v>
      </c>
      <c r="E8312" t="s">
        <v>1381</v>
      </c>
      <c r="F8312" t="s">
        <v>30</v>
      </c>
      <c r="G8312" t="s">
        <v>3533</v>
      </c>
      <c r="H8312" t="s">
        <v>14</v>
      </c>
      <c r="I8312" t="s">
        <v>61</v>
      </c>
      <c r="J8312" t="s">
        <v>4030</v>
      </c>
      <c r="K8312" t="s">
        <v>17</v>
      </c>
      <c r="L8312">
        <v>376.50900000000001</v>
      </c>
    </row>
    <row r="8313" spans="1:12" x14ac:dyDescent="0.3">
      <c r="A8313" t="s">
        <v>8080</v>
      </c>
      <c r="B8313">
        <v>26</v>
      </c>
      <c r="C8313">
        <v>1</v>
      </c>
      <c r="D8313">
        <v>2018</v>
      </c>
      <c r="E8313" t="s">
        <v>2905</v>
      </c>
      <c r="F8313" t="s">
        <v>30</v>
      </c>
      <c r="G8313" t="s">
        <v>1343</v>
      </c>
      <c r="H8313" t="s">
        <v>14</v>
      </c>
      <c r="I8313" t="s">
        <v>15</v>
      </c>
      <c r="J8313" t="s">
        <v>366</v>
      </c>
      <c r="K8313" t="s">
        <v>17</v>
      </c>
      <c r="L8313">
        <v>62.72</v>
      </c>
    </row>
    <row r="8314" spans="1:12" x14ac:dyDescent="0.3">
      <c r="A8314" t="s">
        <v>8080</v>
      </c>
      <c r="B8314">
        <v>26</v>
      </c>
      <c r="C8314">
        <v>1</v>
      </c>
      <c r="D8314">
        <v>2018</v>
      </c>
      <c r="E8314" t="s">
        <v>2905</v>
      </c>
      <c r="F8314" t="s">
        <v>30</v>
      </c>
      <c r="G8314" t="s">
        <v>1343</v>
      </c>
      <c r="H8314" t="s">
        <v>14</v>
      </c>
      <c r="I8314" t="s">
        <v>15</v>
      </c>
      <c r="J8314" t="s">
        <v>4726</v>
      </c>
      <c r="K8314" t="s">
        <v>41</v>
      </c>
      <c r="L8314">
        <v>2939.93</v>
      </c>
    </row>
    <row r="8315" spans="1:12" x14ac:dyDescent="0.3">
      <c r="A8315" t="s">
        <v>8081</v>
      </c>
      <c r="B8315">
        <v>12</v>
      </c>
      <c r="C8315">
        <v>7</v>
      </c>
      <c r="D8315">
        <v>2015</v>
      </c>
      <c r="E8315" t="s">
        <v>2596</v>
      </c>
      <c r="F8315" t="s">
        <v>30</v>
      </c>
      <c r="G8315" t="s">
        <v>2439</v>
      </c>
      <c r="H8315" t="s">
        <v>60</v>
      </c>
      <c r="I8315" t="s">
        <v>61</v>
      </c>
      <c r="J8315" t="s">
        <v>2510</v>
      </c>
      <c r="K8315" t="s">
        <v>17</v>
      </c>
      <c r="L8315">
        <v>512.35799999999995</v>
      </c>
    </row>
    <row r="8316" spans="1:12" x14ac:dyDescent="0.3">
      <c r="A8316" t="s">
        <v>8081</v>
      </c>
      <c r="B8316">
        <v>12</v>
      </c>
      <c r="C8316">
        <v>7</v>
      </c>
      <c r="D8316">
        <v>2015</v>
      </c>
      <c r="E8316" t="s">
        <v>2596</v>
      </c>
      <c r="F8316" t="s">
        <v>30</v>
      </c>
      <c r="G8316" t="s">
        <v>2439</v>
      </c>
      <c r="H8316" t="s">
        <v>60</v>
      </c>
      <c r="I8316" t="s">
        <v>61</v>
      </c>
      <c r="J8316" t="s">
        <v>2489</v>
      </c>
      <c r="K8316" t="s">
        <v>26</v>
      </c>
      <c r="L8316">
        <v>3.488</v>
      </c>
    </row>
    <row r="8317" spans="1:12" x14ac:dyDescent="0.3">
      <c r="A8317" t="s">
        <v>8081</v>
      </c>
      <c r="B8317">
        <v>12</v>
      </c>
      <c r="C8317">
        <v>7</v>
      </c>
      <c r="D8317">
        <v>2015</v>
      </c>
      <c r="E8317" t="s">
        <v>2596</v>
      </c>
      <c r="F8317" t="s">
        <v>30</v>
      </c>
      <c r="G8317" t="s">
        <v>2439</v>
      </c>
      <c r="H8317" t="s">
        <v>60</v>
      </c>
      <c r="I8317" t="s">
        <v>61</v>
      </c>
      <c r="J8317" t="s">
        <v>2053</v>
      </c>
      <c r="K8317" t="s">
        <v>26</v>
      </c>
      <c r="L8317">
        <v>22.288</v>
      </c>
    </row>
    <row r="8318" spans="1:12" x14ac:dyDescent="0.3">
      <c r="A8318" t="s">
        <v>8081</v>
      </c>
      <c r="B8318">
        <v>12</v>
      </c>
      <c r="C8318">
        <v>7</v>
      </c>
      <c r="D8318">
        <v>2015</v>
      </c>
      <c r="E8318" t="s">
        <v>2596</v>
      </c>
      <c r="F8318" t="s">
        <v>30</v>
      </c>
      <c r="G8318" t="s">
        <v>2439</v>
      </c>
      <c r="H8318" t="s">
        <v>60</v>
      </c>
      <c r="I8318" t="s">
        <v>61</v>
      </c>
      <c r="J8318" t="s">
        <v>400</v>
      </c>
      <c r="K8318" t="s">
        <v>26</v>
      </c>
      <c r="L8318">
        <v>16.032</v>
      </c>
    </row>
    <row r="8319" spans="1:12" x14ac:dyDescent="0.3">
      <c r="A8319" t="s">
        <v>8082</v>
      </c>
      <c r="B8319">
        <v>11</v>
      </c>
      <c r="C8319">
        <v>4</v>
      </c>
      <c r="D8319">
        <v>2018</v>
      </c>
      <c r="E8319" t="s">
        <v>3080</v>
      </c>
      <c r="F8319" t="s">
        <v>30</v>
      </c>
      <c r="G8319" t="s">
        <v>214</v>
      </c>
      <c r="H8319" t="s">
        <v>14</v>
      </c>
      <c r="I8319" t="s">
        <v>15</v>
      </c>
      <c r="J8319" t="s">
        <v>2663</v>
      </c>
      <c r="K8319" t="s">
        <v>26</v>
      </c>
      <c r="L8319">
        <v>1.752</v>
      </c>
    </row>
    <row r="8320" spans="1:12" x14ac:dyDescent="0.3">
      <c r="A8320" t="s">
        <v>8082</v>
      </c>
      <c r="B8320">
        <v>11</v>
      </c>
      <c r="C8320">
        <v>4</v>
      </c>
      <c r="D8320">
        <v>2018</v>
      </c>
      <c r="E8320" t="s">
        <v>3080</v>
      </c>
      <c r="F8320" t="s">
        <v>30</v>
      </c>
      <c r="G8320" t="s">
        <v>214</v>
      </c>
      <c r="H8320" t="s">
        <v>14</v>
      </c>
      <c r="I8320" t="s">
        <v>15</v>
      </c>
      <c r="J8320" t="s">
        <v>3708</v>
      </c>
      <c r="K8320" t="s">
        <v>26</v>
      </c>
      <c r="L8320">
        <v>20.992000000000001</v>
      </c>
    </row>
    <row r="8321" spans="1:12" x14ac:dyDescent="0.3">
      <c r="A8321" t="s">
        <v>8083</v>
      </c>
      <c r="B8321">
        <v>13</v>
      </c>
      <c r="C8321">
        <v>11</v>
      </c>
      <c r="D8321">
        <v>2018</v>
      </c>
      <c r="E8321" t="s">
        <v>3050</v>
      </c>
      <c r="F8321" t="s">
        <v>30</v>
      </c>
      <c r="G8321" t="s">
        <v>1207</v>
      </c>
      <c r="H8321" t="s">
        <v>14</v>
      </c>
      <c r="I8321" t="s">
        <v>90</v>
      </c>
      <c r="J8321" t="s">
        <v>1731</v>
      </c>
      <c r="K8321" t="s">
        <v>26</v>
      </c>
      <c r="L8321">
        <v>11.21</v>
      </c>
    </row>
    <row r="8322" spans="1:12" x14ac:dyDescent="0.3">
      <c r="A8322" t="s">
        <v>8084</v>
      </c>
      <c r="B8322">
        <v>5</v>
      </c>
      <c r="C8322">
        <v>12</v>
      </c>
      <c r="D8322">
        <v>2016</v>
      </c>
      <c r="E8322" t="s">
        <v>2425</v>
      </c>
      <c r="F8322" t="s">
        <v>119</v>
      </c>
      <c r="G8322" t="s">
        <v>89</v>
      </c>
      <c r="H8322" t="s">
        <v>14</v>
      </c>
      <c r="I8322" t="s">
        <v>61</v>
      </c>
      <c r="J8322" t="s">
        <v>4801</v>
      </c>
      <c r="K8322" t="s">
        <v>26</v>
      </c>
      <c r="L8322">
        <v>45.04</v>
      </c>
    </row>
    <row r="8323" spans="1:12" x14ac:dyDescent="0.3">
      <c r="A8323" t="s">
        <v>8085</v>
      </c>
      <c r="B8323">
        <v>26</v>
      </c>
      <c r="C8323">
        <v>9</v>
      </c>
      <c r="D8323">
        <v>2017</v>
      </c>
      <c r="E8323" t="s">
        <v>950</v>
      </c>
      <c r="F8323" t="s">
        <v>30</v>
      </c>
      <c r="G8323" t="s">
        <v>4231</v>
      </c>
      <c r="H8323" t="s">
        <v>14</v>
      </c>
      <c r="I8323" t="s">
        <v>61</v>
      </c>
      <c r="J8323" t="s">
        <v>2689</v>
      </c>
      <c r="K8323" t="s">
        <v>26</v>
      </c>
      <c r="L8323">
        <v>15.624000000000001</v>
      </c>
    </row>
    <row r="8324" spans="1:12" x14ac:dyDescent="0.3">
      <c r="A8324" t="s">
        <v>8086</v>
      </c>
      <c r="B8324">
        <v>19</v>
      </c>
      <c r="C8324">
        <v>11</v>
      </c>
      <c r="D8324">
        <v>2017</v>
      </c>
      <c r="E8324" t="s">
        <v>2999</v>
      </c>
      <c r="F8324" t="s">
        <v>30</v>
      </c>
      <c r="G8324" t="s">
        <v>2826</v>
      </c>
      <c r="H8324" t="s">
        <v>14</v>
      </c>
      <c r="I8324" t="s">
        <v>90</v>
      </c>
      <c r="J8324" t="s">
        <v>5011</v>
      </c>
      <c r="K8324" t="s">
        <v>26</v>
      </c>
      <c r="L8324">
        <v>8.74</v>
      </c>
    </row>
    <row r="8325" spans="1:12" x14ac:dyDescent="0.3">
      <c r="A8325" t="s">
        <v>8086</v>
      </c>
      <c r="B8325">
        <v>19</v>
      </c>
      <c r="C8325">
        <v>11</v>
      </c>
      <c r="D8325">
        <v>2017</v>
      </c>
      <c r="E8325" t="s">
        <v>2999</v>
      </c>
      <c r="F8325" t="s">
        <v>30</v>
      </c>
      <c r="G8325" t="s">
        <v>2826</v>
      </c>
      <c r="H8325" t="s">
        <v>14</v>
      </c>
      <c r="I8325" t="s">
        <v>90</v>
      </c>
      <c r="J8325" t="s">
        <v>1184</v>
      </c>
      <c r="K8325" t="s">
        <v>26</v>
      </c>
      <c r="L8325">
        <v>44.75</v>
      </c>
    </row>
    <row r="8326" spans="1:12" x14ac:dyDescent="0.3">
      <c r="A8326" t="s">
        <v>8087</v>
      </c>
      <c r="B8326">
        <v>8</v>
      </c>
      <c r="C8326">
        <v>9</v>
      </c>
      <c r="D8326">
        <v>2018</v>
      </c>
      <c r="E8326" t="s">
        <v>2589</v>
      </c>
      <c r="F8326" t="s">
        <v>119</v>
      </c>
      <c r="G8326" t="s">
        <v>6483</v>
      </c>
      <c r="H8326" t="s">
        <v>60</v>
      </c>
      <c r="I8326" t="s">
        <v>15</v>
      </c>
      <c r="J8326" t="s">
        <v>1183</v>
      </c>
      <c r="K8326" t="s">
        <v>26</v>
      </c>
      <c r="L8326">
        <v>61.68</v>
      </c>
    </row>
    <row r="8327" spans="1:12" x14ac:dyDescent="0.3">
      <c r="A8327" t="s">
        <v>8087</v>
      </c>
      <c r="B8327">
        <v>8</v>
      </c>
      <c r="C8327">
        <v>9</v>
      </c>
      <c r="D8327">
        <v>2018</v>
      </c>
      <c r="E8327" t="s">
        <v>2589</v>
      </c>
      <c r="F8327" t="s">
        <v>119</v>
      </c>
      <c r="G8327" t="s">
        <v>6483</v>
      </c>
      <c r="H8327" t="s">
        <v>60</v>
      </c>
      <c r="I8327" t="s">
        <v>15</v>
      </c>
      <c r="J8327" t="s">
        <v>2915</v>
      </c>
      <c r="K8327" t="s">
        <v>41</v>
      </c>
      <c r="L8327">
        <v>158.376</v>
      </c>
    </row>
    <row r="8328" spans="1:12" x14ac:dyDescent="0.3">
      <c r="A8328" t="s">
        <v>8088</v>
      </c>
      <c r="B8328">
        <v>21</v>
      </c>
      <c r="C8328">
        <v>7</v>
      </c>
      <c r="D8328">
        <v>2018</v>
      </c>
      <c r="E8328" t="s">
        <v>4895</v>
      </c>
      <c r="F8328" t="s">
        <v>12</v>
      </c>
      <c r="G8328" t="s">
        <v>774</v>
      </c>
      <c r="H8328" t="s">
        <v>23</v>
      </c>
      <c r="I8328" t="s">
        <v>61</v>
      </c>
      <c r="J8328" t="s">
        <v>533</v>
      </c>
      <c r="K8328" t="s">
        <v>26</v>
      </c>
      <c r="L8328">
        <v>2.8639999999999999</v>
      </c>
    </row>
    <row r="8329" spans="1:12" x14ac:dyDescent="0.3">
      <c r="A8329" t="s">
        <v>8088</v>
      </c>
      <c r="B8329">
        <v>21</v>
      </c>
      <c r="C8329">
        <v>7</v>
      </c>
      <c r="D8329">
        <v>2018</v>
      </c>
      <c r="E8329" t="s">
        <v>4895</v>
      </c>
      <c r="F8329" t="s">
        <v>12</v>
      </c>
      <c r="G8329" t="s">
        <v>774</v>
      </c>
      <c r="H8329" t="s">
        <v>23</v>
      </c>
      <c r="I8329" t="s">
        <v>61</v>
      </c>
      <c r="J8329" t="s">
        <v>3269</v>
      </c>
      <c r="K8329" t="s">
        <v>26</v>
      </c>
      <c r="L8329">
        <v>94.191999999999993</v>
      </c>
    </row>
    <row r="8330" spans="1:12" x14ac:dyDescent="0.3">
      <c r="A8330" t="s">
        <v>8089</v>
      </c>
      <c r="B8330">
        <v>6</v>
      </c>
      <c r="C8330">
        <v>10</v>
      </c>
      <c r="D8330">
        <v>2018</v>
      </c>
      <c r="E8330" t="s">
        <v>4170</v>
      </c>
      <c r="F8330" t="s">
        <v>30</v>
      </c>
      <c r="G8330" t="s">
        <v>1203</v>
      </c>
      <c r="H8330" t="s">
        <v>14</v>
      </c>
      <c r="I8330" t="s">
        <v>90</v>
      </c>
      <c r="J8330" t="s">
        <v>3186</v>
      </c>
      <c r="K8330" t="s">
        <v>26</v>
      </c>
      <c r="L8330">
        <v>143.69999999999999</v>
      </c>
    </row>
    <row r="8331" spans="1:12" x14ac:dyDescent="0.3">
      <c r="A8331" t="s">
        <v>8089</v>
      </c>
      <c r="B8331">
        <v>6</v>
      </c>
      <c r="C8331">
        <v>10</v>
      </c>
      <c r="D8331">
        <v>2018</v>
      </c>
      <c r="E8331" t="s">
        <v>4170</v>
      </c>
      <c r="F8331" t="s">
        <v>30</v>
      </c>
      <c r="G8331" t="s">
        <v>1203</v>
      </c>
      <c r="H8331" t="s">
        <v>14</v>
      </c>
      <c r="I8331" t="s">
        <v>90</v>
      </c>
      <c r="J8331" t="s">
        <v>2879</v>
      </c>
      <c r="K8331" t="s">
        <v>26</v>
      </c>
      <c r="L8331">
        <v>6.48</v>
      </c>
    </row>
    <row r="8332" spans="1:12" x14ac:dyDescent="0.3">
      <c r="A8332" t="s">
        <v>8090</v>
      </c>
      <c r="B8332">
        <v>7</v>
      </c>
      <c r="C8332">
        <v>11</v>
      </c>
      <c r="D8332">
        <v>2018</v>
      </c>
      <c r="E8332" t="s">
        <v>292</v>
      </c>
      <c r="F8332" t="s">
        <v>30</v>
      </c>
      <c r="G8332" t="s">
        <v>1405</v>
      </c>
      <c r="H8332" t="s">
        <v>14</v>
      </c>
      <c r="I8332" t="s">
        <v>90</v>
      </c>
      <c r="J8332" t="s">
        <v>8091</v>
      </c>
      <c r="K8332" t="s">
        <v>41</v>
      </c>
      <c r="L8332">
        <v>7.88</v>
      </c>
    </row>
    <row r="8333" spans="1:12" x14ac:dyDescent="0.3">
      <c r="A8333" t="s">
        <v>8092</v>
      </c>
      <c r="B8333">
        <v>9</v>
      </c>
      <c r="C8333">
        <v>3</v>
      </c>
      <c r="D8333">
        <v>2017</v>
      </c>
      <c r="E8333" t="s">
        <v>1865</v>
      </c>
      <c r="F8333" t="s">
        <v>119</v>
      </c>
      <c r="G8333" t="s">
        <v>3315</v>
      </c>
      <c r="H8333" t="s">
        <v>14</v>
      </c>
      <c r="I8333" t="s">
        <v>90</v>
      </c>
      <c r="J8333" t="s">
        <v>1731</v>
      </c>
      <c r="K8333" t="s">
        <v>26</v>
      </c>
      <c r="L8333">
        <v>11.21</v>
      </c>
    </row>
    <row r="8334" spans="1:12" x14ac:dyDescent="0.3">
      <c r="A8334" t="s">
        <v>8092</v>
      </c>
      <c r="B8334">
        <v>9</v>
      </c>
      <c r="C8334">
        <v>3</v>
      </c>
      <c r="D8334">
        <v>2017</v>
      </c>
      <c r="E8334" t="s">
        <v>1865</v>
      </c>
      <c r="F8334" t="s">
        <v>119</v>
      </c>
      <c r="G8334" t="s">
        <v>3315</v>
      </c>
      <c r="H8334" t="s">
        <v>14</v>
      </c>
      <c r="I8334" t="s">
        <v>90</v>
      </c>
      <c r="J8334" t="s">
        <v>1340</v>
      </c>
      <c r="K8334" t="s">
        <v>17</v>
      </c>
      <c r="L8334">
        <v>354.9</v>
      </c>
    </row>
    <row r="8335" spans="1:12" x14ac:dyDescent="0.3">
      <c r="A8335" t="s">
        <v>8092</v>
      </c>
      <c r="B8335">
        <v>9</v>
      </c>
      <c r="C8335">
        <v>3</v>
      </c>
      <c r="D8335">
        <v>2017</v>
      </c>
      <c r="E8335" t="s">
        <v>1865</v>
      </c>
      <c r="F8335" t="s">
        <v>119</v>
      </c>
      <c r="G8335" t="s">
        <v>3315</v>
      </c>
      <c r="H8335" t="s">
        <v>14</v>
      </c>
      <c r="I8335" t="s">
        <v>90</v>
      </c>
      <c r="J8335" t="s">
        <v>6933</v>
      </c>
      <c r="K8335" t="s">
        <v>26</v>
      </c>
      <c r="L8335">
        <v>17.940000000000001</v>
      </c>
    </row>
    <row r="8336" spans="1:12" x14ac:dyDescent="0.3">
      <c r="A8336" t="s">
        <v>8092</v>
      </c>
      <c r="B8336">
        <v>9</v>
      </c>
      <c r="C8336">
        <v>3</v>
      </c>
      <c r="D8336">
        <v>2017</v>
      </c>
      <c r="E8336" t="s">
        <v>1865</v>
      </c>
      <c r="F8336" t="s">
        <v>119</v>
      </c>
      <c r="G8336" t="s">
        <v>3315</v>
      </c>
      <c r="H8336" t="s">
        <v>14</v>
      </c>
      <c r="I8336" t="s">
        <v>90</v>
      </c>
      <c r="J8336" t="s">
        <v>1622</v>
      </c>
      <c r="K8336" t="s">
        <v>26</v>
      </c>
      <c r="L8336">
        <v>51.8</v>
      </c>
    </row>
    <row r="8337" spans="1:12" x14ac:dyDescent="0.3">
      <c r="A8337" t="s">
        <v>8093</v>
      </c>
      <c r="B8337">
        <v>13</v>
      </c>
      <c r="C8337">
        <v>5</v>
      </c>
      <c r="D8337">
        <v>2018</v>
      </c>
      <c r="E8337" t="s">
        <v>2175</v>
      </c>
      <c r="F8337" t="s">
        <v>12</v>
      </c>
      <c r="G8337" t="s">
        <v>1223</v>
      </c>
      <c r="H8337" t="s">
        <v>60</v>
      </c>
      <c r="I8337" t="s">
        <v>90</v>
      </c>
      <c r="J8337" t="s">
        <v>3680</v>
      </c>
      <c r="K8337" t="s">
        <v>26</v>
      </c>
      <c r="L8337">
        <v>299.52</v>
      </c>
    </row>
    <row r="8338" spans="1:12" x14ac:dyDescent="0.3">
      <c r="A8338" t="s">
        <v>8094</v>
      </c>
      <c r="B8338">
        <v>2</v>
      </c>
      <c r="C8338">
        <v>7</v>
      </c>
      <c r="D8338">
        <v>2017</v>
      </c>
      <c r="E8338" t="s">
        <v>3656</v>
      </c>
      <c r="F8338" t="s">
        <v>30</v>
      </c>
      <c r="G8338" t="s">
        <v>2165</v>
      </c>
      <c r="H8338" t="s">
        <v>14</v>
      </c>
      <c r="I8338" t="s">
        <v>15</v>
      </c>
      <c r="J8338" t="s">
        <v>8095</v>
      </c>
      <c r="K8338" t="s">
        <v>26</v>
      </c>
      <c r="L8338">
        <v>7.7</v>
      </c>
    </row>
    <row r="8339" spans="1:12" x14ac:dyDescent="0.3">
      <c r="A8339" t="s">
        <v>8096</v>
      </c>
      <c r="B8339">
        <v>27</v>
      </c>
      <c r="C8339">
        <v>12</v>
      </c>
      <c r="D8339">
        <v>2015</v>
      </c>
      <c r="E8339" t="s">
        <v>4099</v>
      </c>
      <c r="F8339" t="s">
        <v>30</v>
      </c>
      <c r="G8339" t="s">
        <v>3798</v>
      </c>
      <c r="H8339" t="s">
        <v>23</v>
      </c>
      <c r="I8339" t="s">
        <v>15</v>
      </c>
      <c r="J8339" t="s">
        <v>7476</v>
      </c>
      <c r="K8339" t="s">
        <v>26</v>
      </c>
      <c r="L8339">
        <v>23.92</v>
      </c>
    </row>
    <row r="8340" spans="1:12" x14ac:dyDescent="0.3">
      <c r="A8340" t="s">
        <v>8096</v>
      </c>
      <c r="B8340">
        <v>27</v>
      </c>
      <c r="C8340">
        <v>12</v>
      </c>
      <c r="D8340">
        <v>2015</v>
      </c>
      <c r="E8340" t="s">
        <v>4099</v>
      </c>
      <c r="F8340" t="s">
        <v>30</v>
      </c>
      <c r="G8340" t="s">
        <v>3798</v>
      </c>
      <c r="H8340" t="s">
        <v>23</v>
      </c>
      <c r="I8340" t="s">
        <v>15</v>
      </c>
      <c r="J8340" t="s">
        <v>2282</v>
      </c>
      <c r="K8340" t="s">
        <v>41</v>
      </c>
      <c r="L8340">
        <v>498</v>
      </c>
    </row>
    <row r="8341" spans="1:12" x14ac:dyDescent="0.3">
      <c r="A8341" t="s">
        <v>8097</v>
      </c>
      <c r="B8341">
        <v>13</v>
      </c>
      <c r="C8341">
        <v>4</v>
      </c>
      <c r="D8341">
        <v>2018</v>
      </c>
      <c r="E8341" t="s">
        <v>803</v>
      </c>
      <c r="F8341" t="s">
        <v>30</v>
      </c>
      <c r="G8341" t="s">
        <v>2873</v>
      </c>
      <c r="H8341" t="s">
        <v>23</v>
      </c>
      <c r="I8341" t="s">
        <v>24</v>
      </c>
      <c r="J8341" t="s">
        <v>3705</v>
      </c>
      <c r="K8341" t="s">
        <v>17</v>
      </c>
      <c r="L8341">
        <v>436.70400000000001</v>
      </c>
    </row>
    <row r="8342" spans="1:12" x14ac:dyDescent="0.3">
      <c r="A8342" t="s">
        <v>8098</v>
      </c>
      <c r="B8342">
        <v>14</v>
      </c>
      <c r="C8342">
        <v>11</v>
      </c>
      <c r="D8342">
        <v>2015</v>
      </c>
      <c r="E8342" t="s">
        <v>4211</v>
      </c>
      <c r="F8342" t="s">
        <v>30</v>
      </c>
      <c r="G8342" t="s">
        <v>2660</v>
      </c>
      <c r="H8342" t="s">
        <v>14</v>
      </c>
      <c r="I8342" t="s">
        <v>15</v>
      </c>
      <c r="J8342" t="s">
        <v>3010</v>
      </c>
      <c r="K8342" t="s">
        <v>26</v>
      </c>
      <c r="L8342">
        <v>32.4</v>
      </c>
    </row>
    <row r="8343" spans="1:12" x14ac:dyDescent="0.3">
      <c r="A8343" t="s">
        <v>8099</v>
      </c>
      <c r="B8343">
        <v>11</v>
      </c>
      <c r="C8343">
        <v>6</v>
      </c>
      <c r="D8343">
        <v>2018</v>
      </c>
      <c r="E8343" t="s">
        <v>5890</v>
      </c>
      <c r="F8343" t="s">
        <v>119</v>
      </c>
      <c r="G8343" t="s">
        <v>76</v>
      </c>
      <c r="H8343" t="s">
        <v>14</v>
      </c>
      <c r="I8343" t="s">
        <v>24</v>
      </c>
      <c r="J8343" t="s">
        <v>1613</v>
      </c>
      <c r="K8343" t="s">
        <v>26</v>
      </c>
      <c r="L8343">
        <v>61.44</v>
      </c>
    </row>
    <row r="8344" spans="1:12" x14ac:dyDescent="0.3">
      <c r="A8344" t="s">
        <v>8100</v>
      </c>
      <c r="B8344">
        <v>25</v>
      </c>
      <c r="C8344">
        <v>11</v>
      </c>
      <c r="D8344">
        <v>2017</v>
      </c>
      <c r="E8344" t="s">
        <v>3948</v>
      </c>
      <c r="F8344" t="s">
        <v>30</v>
      </c>
      <c r="G8344" t="s">
        <v>1666</v>
      </c>
      <c r="H8344" t="s">
        <v>14</v>
      </c>
      <c r="I8344" t="s">
        <v>15</v>
      </c>
      <c r="J8344" t="s">
        <v>1327</v>
      </c>
      <c r="K8344" t="s">
        <v>26</v>
      </c>
      <c r="L8344">
        <v>73.36</v>
      </c>
    </row>
    <row r="8345" spans="1:12" x14ac:dyDescent="0.3">
      <c r="A8345" t="s">
        <v>8101</v>
      </c>
      <c r="B8345">
        <v>21</v>
      </c>
      <c r="C8345">
        <v>3</v>
      </c>
      <c r="D8345">
        <v>2015</v>
      </c>
      <c r="E8345" t="s">
        <v>557</v>
      </c>
      <c r="F8345" t="s">
        <v>30</v>
      </c>
      <c r="G8345" t="s">
        <v>1872</v>
      </c>
      <c r="H8345" t="s">
        <v>14</v>
      </c>
      <c r="I8345" t="s">
        <v>15</v>
      </c>
      <c r="J8345" t="s">
        <v>609</v>
      </c>
      <c r="K8345" t="s">
        <v>26</v>
      </c>
      <c r="L8345">
        <v>59.2</v>
      </c>
    </row>
    <row r="8346" spans="1:12" x14ac:dyDescent="0.3">
      <c r="A8346" t="s">
        <v>8101</v>
      </c>
      <c r="B8346">
        <v>21</v>
      </c>
      <c r="C8346">
        <v>3</v>
      </c>
      <c r="D8346">
        <v>2015</v>
      </c>
      <c r="E8346" t="s">
        <v>557</v>
      </c>
      <c r="F8346" t="s">
        <v>30</v>
      </c>
      <c r="G8346" t="s">
        <v>1872</v>
      </c>
      <c r="H8346" t="s">
        <v>14</v>
      </c>
      <c r="I8346" t="s">
        <v>15</v>
      </c>
      <c r="J8346" t="s">
        <v>2975</v>
      </c>
      <c r="K8346" t="s">
        <v>17</v>
      </c>
      <c r="L8346">
        <v>32.951999999999998</v>
      </c>
    </row>
    <row r="8347" spans="1:12" x14ac:dyDescent="0.3">
      <c r="A8347" t="s">
        <v>8101</v>
      </c>
      <c r="B8347">
        <v>21</v>
      </c>
      <c r="C8347">
        <v>3</v>
      </c>
      <c r="D8347">
        <v>2015</v>
      </c>
      <c r="E8347" t="s">
        <v>557</v>
      </c>
      <c r="F8347" t="s">
        <v>30</v>
      </c>
      <c r="G8347" t="s">
        <v>1872</v>
      </c>
      <c r="H8347" t="s">
        <v>14</v>
      </c>
      <c r="I8347" t="s">
        <v>15</v>
      </c>
      <c r="J8347" t="s">
        <v>4715</v>
      </c>
      <c r="K8347" t="s">
        <v>17</v>
      </c>
      <c r="L8347">
        <v>218.376</v>
      </c>
    </row>
    <row r="8348" spans="1:12" x14ac:dyDescent="0.3">
      <c r="A8348" t="s">
        <v>8102</v>
      </c>
      <c r="B8348">
        <v>30</v>
      </c>
      <c r="C8348">
        <v>4</v>
      </c>
      <c r="D8348">
        <v>2016</v>
      </c>
      <c r="E8348" t="s">
        <v>790</v>
      </c>
      <c r="F8348" t="s">
        <v>30</v>
      </c>
      <c r="G8348" t="s">
        <v>3040</v>
      </c>
      <c r="H8348" t="s">
        <v>23</v>
      </c>
      <c r="I8348" t="s">
        <v>90</v>
      </c>
      <c r="J8348" t="s">
        <v>588</v>
      </c>
      <c r="K8348" t="s">
        <v>17</v>
      </c>
      <c r="L8348">
        <v>31.4</v>
      </c>
    </row>
    <row r="8349" spans="1:12" x14ac:dyDescent="0.3">
      <c r="A8349" t="s">
        <v>8102</v>
      </c>
      <c r="B8349">
        <v>30</v>
      </c>
      <c r="C8349">
        <v>4</v>
      </c>
      <c r="D8349">
        <v>2016</v>
      </c>
      <c r="E8349" t="s">
        <v>790</v>
      </c>
      <c r="F8349" t="s">
        <v>30</v>
      </c>
      <c r="G8349" t="s">
        <v>3040</v>
      </c>
      <c r="H8349" t="s">
        <v>23</v>
      </c>
      <c r="I8349" t="s">
        <v>90</v>
      </c>
      <c r="J8349" t="s">
        <v>4738</v>
      </c>
      <c r="K8349" t="s">
        <v>17</v>
      </c>
      <c r="L8349">
        <v>9.48</v>
      </c>
    </row>
    <row r="8350" spans="1:12" x14ac:dyDescent="0.3">
      <c r="A8350" t="s">
        <v>8102</v>
      </c>
      <c r="B8350">
        <v>30</v>
      </c>
      <c r="C8350">
        <v>4</v>
      </c>
      <c r="D8350">
        <v>2016</v>
      </c>
      <c r="E8350" t="s">
        <v>790</v>
      </c>
      <c r="F8350" t="s">
        <v>30</v>
      </c>
      <c r="G8350" t="s">
        <v>3040</v>
      </c>
      <c r="H8350" t="s">
        <v>23</v>
      </c>
      <c r="I8350" t="s">
        <v>90</v>
      </c>
      <c r="J8350" t="s">
        <v>3053</v>
      </c>
      <c r="K8350" t="s">
        <v>41</v>
      </c>
      <c r="L8350">
        <v>209.5</v>
      </c>
    </row>
    <row r="8351" spans="1:12" x14ac:dyDescent="0.3">
      <c r="A8351" t="s">
        <v>8102</v>
      </c>
      <c r="B8351">
        <v>30</v>
      </c>
      <c r="C8351">
        <v>4</v>
      </c>
      <c r="D8351">
        <v>2016</v>
      </c>
      <c r="E8351" t="s">
        <v>790</v>
      </c>
      <c r="F8351" t="s">
        <v>30</v>
      </c>
      <c r="G8351" t="s">
        <v>3040</v>
      </c>
      <c r="H8351" t="s">
        <v>23</v>
      </c>
      <c r="I8351" t="s">
        <v>90</v>
      </c>
      <c r="J8351" t="s">
        <v>6277</v>
      </c>
      <c r="K8351" t="s">
        <v>17</v>
      </c>
      <c r="L8351">
        <v>24.3</v>
      </c>
    </row>
    <row r="8352" spans="1:12" x14ac:dyDescent="0.3">
      <c r="A8352" t="s">
        <v>8102</v>
      </c>
      <c r="B8352">
        <v>30</v>
      </c>
      <c r="C8352">
        <v>4</v>
      </c>
      <c r="D8352">
        <v>2016</v>
      </c>
      <c r="E8352" t="s">
        <v>790</v>
      </c>
      <c r="F8352" t="s">
        <v>30</v>
      </c>
      <c r="G8352" t="s">
        <v>3040</v>
      </c>
      <c r="H8352" t="s">
        <v>23</v>
      </c>
      <c r="I8352" t="s">
        <v>90</v>
      </c>
      <c r="J8352" t="s">
        <v>3258</v>
      </c>
      <c r="K8352" t="s">
        <v>26</v>
      </c>
      <c r="L8352">
        <v>6.48</v>
      </c>
    </row>
    <row r="8353" spans="1:12" x14ac:dyDescent="0.3">
      <c r="A8353" t="s">
        <v>8103</v>
      </c>
      <c r="B8353">
        <v>3</v>
      </c>
      <c r="C8353">
        <v>5</v>
      </c>
      <c r="D8353">
        <v>2018</v>
      </c>
      <c r="E8353" t="s">
        <v>3207</v>
      </c>
      <c r="F8353" t="s">
        <v>30</v>
      </c>
      <c r="G8353" t="s">
        <v>4382</v>
      </c>
      <c r="H8353" t="s">
        <v>23</v>
      </c>
      <c r="I8353" t="s">
        <v>90</v>
      </c>
      <c r="J8353" t="s">
        <v>6619</v>
      </c>
      <c r="K8353" t="s">
        <v>17</v>
      </c>
      <c r="L8353">
        <v>32.448</v>
      </c>
    </row>
    <row r="8354" spans="1:12" x14ac:dyDescent="0.3">
      <c r="A8354" t="s">
        <v>8103</v>
      </c>
      <c r="B8354">
        <v>3</v>
      </c>
      <c r="C8354">
        <v>5</v>
      </c>
      <c r="D8354">
        <v>2018</v>
      </c>
      <c r="E8354" t="s">
        <v>3207</v>
      </c>
      <c r="F8354" t="s">
        <v>30</v>
      </c>
      <c r="G8354" t="s">
        <v>4382</v>
      </c>
      <c r="H8354" t="s">
        <v>23</v>
      </c>
      <c r="I8354" t="s">
        <v>90</v>
      </c>
      <c r="J8354" t="s">
        <v>2088</v>
      </c>
      <c r="K8354" t="s">
        <v>26</v>
      </c>
      <c r="L8354">
        <v>26.388000000000002</v>
      </c>
    </row>
    <row r="8355" spans="1:12" x14ac:dyDescent="0.3">
      <c r="A8355" t="s">
        <v>8103</v>
      </c>
      <c r="B8355">
        <v>3</v>
      </c>
      <c r="C8355">
        <v>5</v>
      </c>
      <c r="D8355">
        <v>2018</v>
      </c>
      <c r="E8355" t="s">
        <v>3207</v>
      </c>
      <c r="F8355" t="s">
        <v>30</v>
      </c>
      <c r="G8355" t="s">
        <v>4382</v>
      </c>
      <c r="H8355" t="s">
        <v>23</v>
      </c>
      <c r="I8355" t="s">
        <v>90</v>
      </c>
      <c r="J8355" t="s">
        <v>631</v>
      </c>
      <c r="K8355" t="s">
        <v>17</v>
      </c>
      <c r="L8355">
        <v>373.47</v>
      </c>
    </row>
    <row r="8356" spans="1:12" x14ac:dyDescent="0.3">
      <c r="A8356" t="s">
        <v>8103</v>
      </c>
      <c r="B8356">
        <v>3</v>
      </c>
      <c r="C8356">
        <v>5</v>
      </c>
      <c r="D8356">
        <v>2018</v>
      </c>
      <c r="E8356" t="s">
        <v>3207</v>
      </c>
      <c r="F8356" t="s">
        <v>30</v>
      </c>
      <c r="G8356" t="s">
        <v>4382</v>
      </c>
      <c r="H8356" t="s">
        <v>23</v>
      </c>
      <c r="I8356" t="s">
        <v>90</v>
      </c>
      <c r="J8356" t="s">
        <v>3546</v>
      </c>
      <c r="K8356" t="s">
        <v>26</v>
      </c>
      <c r="L8356">
        <v>64.2</v>
      </c>
    </row>
    <row r="8357" spans="1:12" x14ac:dyDescent="0.3">
      <c r="A8357" t="s">
        <v>8103</v>
      </c>
      <c r="B8357">
        <v>3</v>
      </c>
      <c r="C8357">
        <v>5</v>
      </c>
      <c r="D8357">
        <v>2018</v>
      </c>
      <c r="E8357" t="s">
        <v>3207</v>
      </c>
      <c r="F8357" t="s">
        <v>30</v>
      </c>
      <c r="G8357" t="s">
        <v>4382</v>
      </c>
      <c r="H8357" t="s">
        <v>23</v>
      </c>
      <c r="I8357" t="s">
        <v>90</v>
      </c>
      <c r="J8357" t="s">
        <v>1913</v>
      </c>
      <c r="K8357" t="s">
        <v>26</v>
      </c>
      <c r="L8357">
        <v>8</v>
      </c>
    </row>
    <row r="8358" spans="1:12" x14ac:dyDescent="0.3">
      <c r="A8358" t="s">
        <v>8104</v>
      </c>
      <c r="B8358">
        <v>26</v>
      </c>
      <c r="C8358">
        <v>8</v>
      </c>
      <c r="D8358">
        <v>2017</v>
      </c>
      <c r="E8358" t="s">
        <v>848</v>
      </c>
      <c r="F8358" t="s">
        <v>30</v>
      </c>
      <c r="G8358" t="s">
        <v>1203</v>
      </c>
      <c r="H8358" t="s">
        <v>14</v>
      </c>
      <c r="I8358" t="s">
        <v>15</v>
      </c>
      <c r="J8358" t="s">
        <v>4027</v>
      </c>
      <c r="K8358" t="s">
        <v>17</v>
      </c>
      <c r="L8358">
        <v>186.54</v>
      </c>
    </row>
    <row r="8359" spans="1:12" x14ac:dyDescent="0.3">
      <c r="A8359" t="s">
        <v>8105</v>
      </c>
      <c r="B8359">
        <v>11</v>
      </c>
      <c r="C8359">
        <v>4</v>
      </c>
      <c r="D8359">
        <v>2015</v>
      </c>
      <c r="E8359" t="s">
        <v>5193</v>
      </c>
      <c r="F8359" t="s">
        <v>30</v>
      </c>
      <c r="G8359" t="s">
        <v>3286</v>
      </c>
      <c r="H8359" t="s">
        <v>14</v>
      </c>
      <c r="I8359" t="s">
        <v>24</v>
      </c>
      <c r="J8359" t="s">
        <v>745</v>
      </c>
      <c r="K8359" t="s">
        <v>26</v>
      </c>
      <c r="L8359">
        <v>87.08</v>
      </c>
    </row>
    <row r="8360" spans="1:12" x14ac:dyDescent="0.3">
      <c r="A8360" t="s">
        <v>8105</v>
      </c>
      <c r="B8360">
        <v>11</v>
      </c>
      <c r="C8360">
        <v>4</v>
      </c>
      <c r="D8360">
        <v>2015</v>
      </c>
      <c r="E8360" t="s">
        <v>5193</v>
      </c>
      <c r="F8360" t="s">
        <v>30</v>
      </c>
      <c r="G8360" t="s">
        <v>3286</v>
      </c>
      <c r="H8360" t="s">
        <v>14</v>
      </c>
      <c r="I8360" t="s">
        <v>24</v>
      </c>
      <c r="J8360" t="s">
        <v>1438</v>
      </c>
      <c r="K8360" t="s">
        <v>41</v>
      </c>
      <c r="L8360">
        <v>105.584</v>
      </c>
    </row>
    <row r="8361" spans="1:12" x14ac:dyDescent="0.3">
      <c r="A8361" t="s">
        <v>8105</v>
      </c>
      <c r="B8361">
        <v>11</v>
      </c>
      <c r="C8361">
        <v>4</v>
      </c>
      <c r="D8361">
        <v>2015</v>
      </c>
      <c r="E8361" t="s">
        <v>5193</v>
      </c>
      <c r="F8361" t="s">
        <v>30</v>
      </c>
      <c r="G8361" t="s">
        <v>3286</v>
      </c>
      <c r="H8361" t="s">
        <v>14</v>
      </c>
      <c r="I8361" t="s">
        <v>24</v>
      </c>
      <c r="J8361" t="s">
        <v>5013</v>
      </c>
      <c r="K8361" t="s">
        <v>41</v>
      </c>
      <c r="L8361">
        <v>217.44</v>
      </c>
    </row>
    <row r="8362" spans="1:12" x14ac:dyDescent="0.3">
      <c r="A8362" t="s">
        <v>8106</v>
      </c>
      <c r="B8362">
        <v>2</v>
      </c>
      <c r="C8362">
        <v>1</v>
      </c>
      <c r="D8362">
        <v>2018</v>
      </c>
      <c r="E8362" t="s">
        <v>2799</v>
      </c>
      <c r="F8362" t="s">
        <v>12</v>
      </c>
      <c r="G8362" t="s">
        <v>6861</v>
      </c>
      <c r="H8362" t="s">
        <v>14</v>
      </c>
      <c r="I8362" t="s">
        <v>61</v>
      </c>
      <c r="J8362" t="s">
        <v>3140</v>
      </c>
      <c r="K8362" t="s">
        <v>26</v>
      </c>
      <c r="L8362">
        <v>31.744</v>
      </c>
    </row>
    <row r="8363" spans="1:12" x14ac:dyDescent="0.3">
      <c r="A8363" t="s">
        <v>8106</v>
      </c>
      <c r="B8363">
        <v>2</v>
      </c>
      <c r="C8363">
        <v>1</v>
      </c>
      <c r="D8363">
        <v>2018</v>
      </c>
      <c r="E8363" t="s">
        <v>2799</v>
      </c>
      <c r="F8363" t="s">
        <v>12</v>
      </c>
      <c r="G8363" t="s">
        <v>6861</v>
      </c>
      <c r="H8363" t="s">
        <v>14</v>
      </c>
      <c r="I8363" t="s">
        <v>61</v>
      </c>
      <c r="J8363" t="s">
        <v>7768</v>
      </c>
      <c r="K8363" t="s">
        <v>26</v>
      </c>
      <c r="L8363">
        <v>5.4320000000000004</v>
      </c>
    </row>
    <row r="8364" spans="1:12" x14ac:dyDescent="0.3">
      <c r="A8364" t="s">
        <v>8106</v>
      </c>
      <c r="B8364">
        <v>2</v>
      </c>
      <c r="C8364">
        <v>1</v>
      </c>
      <c r="D8364">
        <v>2018</v>
      </c>
      <c r="E8364" t="s">
        <v>2799</v>
      </c>
      <c r="F8364" t="s">
        <v>12</v>
      </c>
      <c r="G8364" t="s">
        <v>6861</v>
      </c>
      <c r="H8364" t="s">
        <v>14</v>
      </c>
      <c r="I8364" t="s">
        <v>61</v>
      </c>
      <c r="J8364" t="s">
        <v>2875</v>
      </c>
      <c r="K8364" t="s">
        <v>17</v>
      </c>
      <c r="L8364">
        <v>913.43</v>
      </c>
    </row>
    <row r="8365" spans="1:12" x14ac:dyDescent="0.3">
      <c r="A8365" t="s">
        <v>8106</v>
      </c>
      <c r="B8365">
        <v>2</v>
      </c>
      <c r="C8365">
        <v>1</v>
      </c>
      <c r="D8365">
        <v>2018</v>
      </c>
      <c r="E8365" t="s">
        <v>2799</v>
      </c>
      <c r="F8365" t="s">
        <v>12</v>
      </c>
      <c r="G8365" t="s">
        <v>6861</v>
      </c>
      <c r="H8365" t="s">
        <v>14</v>
      </c>
      <c r="I8365" t="s">
        <v>61</v>
      </c>
      <c r="J8365" t="s">
        <v>4689</v>
      </c>
      <c r="K8365" t="s">
        <v>26</v>
      </c>
      <c r="L8365">
        <v>372.14400000000001</v>
      </c>
    </row>
    <row r="8366" spans="1:12" x14ac:dyDescent="0.3">
      <c r="A8366" t="s">
        <v>8107</v>
      </c>
      <c r="B8366">
        <v>28</v>
      </c>
      <c r="C8366">
        <v>4</v>
      </c>
      <c r="D8366">
        <v>2018</v>
      </c>
      <c r="E8366" t="s">
        <v>4294</v>
      </c>
      <c r="F8366" t="s">
        <v>30</v>
      </c>
      <c r="G8366" t="s">
        <v>3488</v>
      </c>
      <c r="H8366" t="s">
        <v>14</v>
      </c>
      <c r="I8366" t="s">
        <v>15</v>
      </c>
      <c r="J8366" t="s">
        <v>3501</v>
      </c>
      <c r="K8366" t="s">
        <v>41</v>
      </c>
      <c r="L8366">
        <v>751.98400000000004</v>
      </c>
    </row>
    <row r="8367" spans="1:12" x14ac:dyDescent="0.3">
      <c r="A8367" t="s">
        <v>8108</v>
      </c>
      <c r="B8367">
        <v>30</v>
      </c>
      <c r="C8367">
        <v>1</v>
      </c>
      <c r="D8367">
        <v>2018</v>
      </c>
      <c r="E8367" t="s">
        <v>390</v>
      </c>
      <c r="F8367" t="s">
        <v>119</v>
      </c>
      <c r="G8367" t="s">
        <v>2846</v>
      </c>
      <c r="H8367" t="s">
        <v>60</v>
      </c>
      <c r="I8367" t="s">
        <v>24</v>
      </c>
      <c r="J8367" t="s">
        <v>40</v>
      </c>
      <c r="K8367" t="s">
        <v>41</v>
      </c>
      <c r="L8367">
        <v>604.76800000000003</v>
      </c>
    </row>
    <row r="8368" spans="1:12" x14ac:dyDescent="0.3">
      <c r="A8368" t="s">
        <v>8109</v>
      </c>
      <c r="B8368">
        <v>7</v>
      </c>
      <c r="C8368">
        <v>9</v>
      </c>
      <c r="D8368">
        <v>2015</v>
      </c>
      <c r="E8368" t="s">
        <v>480</v>
      </c>
      <c r="F8368" t="s">
        <v>12</v>
      </c>
      <c r="G8368" t="s">
        <v>6217</v>
      </c>
      <c r="H8368" t="s">
        <v>23</v>
      </c>
      <c r="I8368" t="s">
        <v>24</v>
      </c>
      <c r="J8368" t="s">
        <v>8110</v>
      </c>
      <c r="K8368" t="s">
        <v>26</v>
      </c>
      <c r="L8368">
        <v>27.36</v>
      </c>
    </row>
    <row r="8369" spans="1:12" x14ac:dyDescent="0.3">
      <c r="A8369" t="s">
        <v>8109</v>
      </c>
      <c r="B8369">
        <v>7</v>
      </c>
      <c r="C8369">
        <v>9</v>
      </c>
      <c r="D8369">
        <v>2015</v>
      </c>
      <c r="E8369" t="s">
        <v>480</v>
      </c>
      <c r="F8369" t="s">
        <v>12</v>
      </c>
      <c r="G8369" t="s">
        <v>6217</v>
      </c>
      <c r="H8369" t="s">
        <v>23</v>
      </c>
      <c r="I8369" t="s">
        <v>24</v>
      </c>
      <c r="J8369" t="s">
        <v>5109</v>
      </c>
      <c r="K8369" t="s">
        <v>26</v>
      </c>
      <c r="L8369">
        <v>20.56</v>
      </c>
    </row>
    <row r="8370" spans="1:12" x14ac:dyDescent="0.3">
      <c r="A8370" t="s">
        <v>8109</v>
      </c>
      <c r="B8370">
        <v>7</v>
      </c>
      <c r="C8370">
        <v>9</v>
      </c>
      <c r="D8370">
        <v>2015</v>
      </c>
      <c r="E8370" t="s">
        <v>480</v>
      </c>
      <c r="F8370" t="s">
        <v>12</v>
      </c>
      <c r="G8370" t="s">
        <v>6217</v>
      </c>
      <c r="H8370" t="s">
        <v>23</v>
      </c>
      <c r="I8370" t="s">
        <v>24</v>
      </c>
      <c r="J8370" t="s">
        <v>7078</v>
      </c>
      <c r="K8370" t="s">
        <v>26</v>
      </c>
      <c r="L8370">
        <v>83.92</v>
      </c>
    </row>
    <row r="8371" spans="1:12" x14ac:dyDescent="0.3">
      <c r="A8371" t="s">
        <v>8111</v>
      </c>
      <c r="B8371">
        <v>11</v>
      </c>
      <c r="C8371">
        <v>6</v>
      </c>
      <c r="D8371">
        <v>2017</v>
      </c>
      <c r="E8371" t="s">
        <v>21</v>
      </c>
      <c r="F8371" t="s">
        <v>30</v>
      </c>
      <c r="G8371" t="s">
        <v>1695</v>
      </c>
      <c r="H8371" t="s">
        <v>14</v>
      </c>
      <c r="I8371" t="s">
        <v>24</v>
      </c>
      <c r="J8371" t="s">
        <v>648</v>
      </c>
      <c r="K8371" t="s">
        <v>17</v>
      </c>
      <c r="L8371">
        <v>902.71199999999999</v>
      </c>
    </row>
    <row r="8372" spans="1:12" x14ac:dyDescent="0.3">
      <c r="A8372" t="s">
        <v>8112</v>
      </c>
      <c r="B8372">
        <v>17</v>
      </c>
      <c r="C8372">
        <v>10</v>
      </c>
      <c r="D8372">
        <v>2017</v>
      </c>
      <c r="E8372" t="s">
        <v>929</v>
      </c>
      <c r="F8372" t="s">
        <v>30</v>
      </c>
      <c r="G8372" t="s">
        <v>2851</v>
      </c>
      <c r="H8372" t="s">
        <v>60</v>
      </c>
      <c r="I8372" t="s">
        <v>24</v>
      </c>
      <c r="J8372" t="s">
        <v>5685</v>
      </c>
      <c r="K8372" t="s">
        <v>17</v>
      </c>
      <c r="L8372">
        <v>120.666</v>
      </c>
    </row>
    <row r="8373" spans="1:12" x14ac:dyDescent="0.3">
      <c r="A8373" t="s">
        <v>8113</v>
      </c>
      <c r="B8373">
        <v>27</v>
      </c>
      <c r="C8373">
        <v>12</v>
      </c>
      <c r="D8373">
        <v>2015</v>
      </c>
      <c r="E8373" t="s">
        <v>795</v>
      </c>
      <c r="F8373" t="s">
        <v>119</v>
      </c>
      <c r="G8373" t="s">
        <v>5376</v>
      </c>
      <c r="H8373" t="s">
        <v>14</v>
      </c>
      <c r="I8373" t="s">
        <v>61</v>
      </c>
      <c r="J8373" t="s">
        <v>1253</v>
      </c>
      <c r="K8373" t="s">
        <v>26</v>
      </c>
      <c r="L8373">
        <v>4.984</v>
      </c>
    </row>
    <row r="8374" spans="1:12" x14ac:dyDescent="0.3">
      <c r="A8374" t="s">
        <v>8114</v>
      </c>
      <c r="B8374">
        <v>24</v>
      </c>
      <c r="C8374">
        <v>11</v>
      </c>
      <c r="D8374">
        <v>2017</v>
      </c>
      <c r="E8374" t="s">
        <v>313</v>
      </c>
      <c r="F8374" t="s">
        <v>30</v>
      </c>
      <c r="G8374" t="s">
        <v>4491</v>
      </c>
      <c r="H8374" t="s">
        <v>60</v>
      </c>
      <c r="I8374" t="s">
        <v>24</v>
      </c>
      <c r="J8374" t="s">
        <v>2645</v>
      </c>
      <c r="K8374" t="s">
        <v>17</v>
      </c>
      <c r="L8374">
        <v>82.26</v>
      </c>
    </row>
    <row r="8375" spans="1:12" x14ac:dyDescent="0.3">
      <c r="A8375" t="s">
        <v>8115</v>
      </c>
      <c r="B8375">
        <v>10</v>
      </c>
      <c r="C8375">
        <v>11</v>
      </c>
      <c r="D8375">
        <v>2017</v>
      </c>
      <c r="E8375" t="s">
        <v>2259</v>
      </c>
      <c r="F8375" t="s">
        <v>119</v>
      </c>
      <c r="G8375" t="s">
        <v>1238</v>
      </c>
      <c r="H8375" t="s">
        <v>14</v>
      </c>
      <c r="I8375" t="s">
        <v>24</v>
      </c>
      <c r="J8375" t="s">
        <v>3237</v>
      </c>
      <c r="K8375" t="s">
        <v>26</v>
      </c>
      <c r="L8375">
        <v>29.74</v>
      </c>
    </row>
    <row r="8376" spans="1:12" x14ac:dyDescent="0.3">
      <c r="A8376" t="s">
        <v>8116</v>
      </c>
      <c r="B8376">
        <v>5</v>
      </c>
      <c r="C8376">
        <v>1</v>
      </c>
      <c r="D8376">
        <v>2016</v>
      </c>
      <c r="E8376" t="s">
        <v>3296</v>
      </c>
      <c r="F8376" t="s">
        <v>30</v>
      </c>
      <c r="G8376" t="s">
        <v>1931</v>
      </c>
      <c r="H8376" t="s">
        <v>60</v>
      </c>
      <c r="I8376" t="s">
        <v>24</v>
      </c>
      <c r="J8376" t="s">
        <v>2751</v>
      </c>
      <c r="K8376" t="s">
        <v>26</v>
      </c>
      <c r="L8376">
        <v>87.36</v>
      </c>
    </row>
    <row r="8377" spans="1:12" x14ac:dyDescent="0.3">
      <c r="A8377" t="s">
        <v>8116</v>
      </c>
      <c r="B8377">
        <v>5</v>
      </c>
      <c r="C8377">
        <v>1</v>
      </c>
      <c r="D8377">
        <v>2016</v>
      </c>
      <c r="E8377" t="s">
        <v>3296</v>
      </c>
      <c r="F8377" t="s">
        <v>30</v>
      </c>
      <c r="G8377" t="s">
        <v>1931</v>
      </c>
      <c r="H8377" t="s">
        <v>60</v>
      </c>
      <c r="I8377" t="s">
        <v>24</v>
      </c>
      <c r="J8377" t="s">
        <v>1943</v>
      </c>
      <c r="K8377" t="s">
        <v>26</v>
      </c>
      <c r="L8377">
        <v>56.16</v>
      </c>
    </row>
    <row r="8378" spans="1:12" x14ac:dyDescent="0.3">
      <c r="A8378" t="s">
        <v>8117</v>
      </c>
      <c r="B8378">
        <v>21</v>
      </c>
      <c r="C8378">
        <v>3</v>
      </c>
      <c r="D8378">
        <v>2018</v>
      </c>
      <c r="E8378" t="s">
        <v>3551</v>
      </c>
      <c r="F8378" t="s">
        <v>30</v>
      </c>
      <c r="G8378" t="s">
        <v>2940</v>
      </c>
      <c r="H8378" t="s">
        <v>23</v>
      </c>
      <c r="I8378" t="s">
        <v>15</v>
      </c>
      <c r="J8378" t="s">
        <v>4550</v>
      </c>
      <c r="K8378" t="s">
        <v>26</v>
      </c>
      <c r="L8378">
        <v>64.384</v>
      </c>
    </row>
    <row r="8379" spans="1:12" x14ac:dyDescent="0.3">
      <c r="A8379" t="s">
        <v>8118</v>
      </c>
      <c r="B8379">
        <v>12</v>
      </c>
      <c r="C8379">
        <v>11</v>
      </c>
      <c r="D8379">
        <v>2016</v>
      </c>
      <c r="E8379" t="s">
        <v>4591</v>
      </c>
      <c r="F8379" t="s">
        <v>30</v>
      </c>
      <c r="G8379" t="s">
        <v>6077</v>
      </c>
      <c r="H8379" t="s">
        <v>23</v>
      </c>
      <c r="I8379" t="s">
        <v>61</v>
      </c>
      <c r="J8379" t="s">
        <v>2564</v>
      </c>
      <c r="K8379" t="s">
        <v>26</v>
      </c>
      <c r="L8379">
        <v>64.784000000000006</v>
      </c>
    </row>
    <row r="8380" spans="1:12" x14ac:dyDescent="0.3">
      <c r="A8380" t="s">
        <v>8118</v>
      </c>
      <c r="B8380">
        <v>12</v>
      </c>
      <c r="C8380">
        <v>11</v>
      </c>
      <c r="D8380">
        <v>2016</v>
      </c>
      <c r="E8380" t="s">
        <v>4591</v>
      </c>
      <c r="F8380" t="s">
        <v>30</v>
      </c>
      <c r="G8380" t="s">
        <v>6077</v>
      </c>
      <c r="H8380" t="s">
        <v>23</v>
      </c>
      <c r="I8380" t="s">
        <v>61</v>
      </c>
      <c r="J8380" t="s">
        <v>657</v>
      </c>
      <c r="K8380" t="s">
        <v>26</v>
      </c>
      <c r="L8380">
        <v>15.552</v>
      </c>
    </row>
    <row r="8381" spans="1:12" x14ac:dyDescent="0.3">
      <c r="A8381" t="s">
        <v>8118</v>
      </c>
      <c r="B8381">
        <v>12</v>
      </c>
      <c r="C8381">
        <v>11</v>
      </c>
      <c r="D8381">
        <v>2016</v>
      </c>
      <c r="E8381" t="s">
        <v>4591</v>
      </c>
      <c r="F8381" t="s">
        <v>30</v>
      </c>
      <c r="G8381" t="s">
        <v>6077</v>
      </c>
      <c r="H8381" t="s">
        <v>23</v>
      </c>
      <c r="I8381" t="s">
        <v>61</v>
      </c>
      <c r="J8381" t="s">
        <v>2607</v>
      </c>
      <c r="K8381" t="s">
        <v>26</v>
      </c>
      <c r="L8381">
        <v>223.88800000000001</v>
      </c>
    </row>
    <row r="8382" spans="1:12" x14ac:dyDescent="0.3">
      <c r="A8382" t="s">
        <v>8119</v>
      </c>
      <c r="B8382">
        <v>9</v>
      </c>
      <c r="C8382">
        <v>9</v>
      </c>
      <c r="D8382">
        <v>2015</v>
      </c>
      <c r="E8382" t="s">
        <v>497</v>
      </c>
      <c r="F8382" t="s">
        <v>12</v>
      </c>
      <c r="G8382" t="s">
        <v>2660</v>
      </c>
      <c r="H8382" t="s">
        <v>14</v>
      </c>
      <c r="I8382" t="s">
        <v>61</v>
      </c>
      <c r="J8382" t="s">
        <v>2052</v>
      </c>
      <c r="K8382" t="s">
        <v>26</v>
      </c>
      <c r="L8382">
        <v>10.896000000000001</v>
      </c>
    </row>
    <row r="8383" spans="1:12" x14ac:dyDescent="0.3">
      <c r="A8383" t="s">
        <v>8120</v>
      </c>
      <c r="B8383">
        <v>17</v>
      </c>
      <c r="C8383">
        <v>3</v>
      </c>
      <c r="D8383">
        <v>2017</v>
      </c>
      <c r="E8383" t="s">
        <v>3231</v>
      </c>
      <c r="F8383" t="s">
        <v>12</v>
      </c>
      <c r="G8383" t="s">
        <v>4617</v>
      </c>
      <c r="H8383" t="s">
        <v>14</v>
      </c>
      <c r="I8383" t="s">
        <v>24</v>
      </c>
      <c r="J8383" t="s">
        <v>1449</v>
      </c>
      <c r="K8383" t="s">
        <v>41</v>
      </c>
      <c r="L8383">
        <v>84.784000000000006</v>
      </c>
    </row>
    <row r="8384" spans="1:12" x14ac:dyDescent="0.3">
      <c r="A8384" t="s">
        <v>8121</v>
      </c>
      <c r="B8384">
        <v>8</v>
      </c>
      <c r="C8384">
        <v>2</v>
      </c>
      <c r="D8384">
        <v>2017</v>
      </c>
      <c r="E8384" t="s">
        <v>2622</v>
      </c>
      <c r="F8384" t="s">
        <v>30</v>
      </c>
      <c r="G8384" t="s">
        <v>6930</v>
      </c>
      <c r="H8384" t="s">
        <v>23</v>
      </c>
      <c r="I8384" t="s">
        <v>61</v>
      </c>
      <c r="J8384" t="s">
        <v>2550</v>
      </c>
      <c r="K8384" t="s">
        <v>17</v>
      </c>
      <c r="L8384">
        <v>241.5</v>
      </c>
    </row>
    <row r="8385" spans="1:12" x14ac:dyDescent="0.3">
      <c r="A8385" t="s">
        <v>8122</v>
      </c>
      <c r="B8385">
        <v>26</v>
      </c>
      <c r="C8385">
        <v>11</v>
      </c>
      <c r="D8385">
        <v>2017</v>
      </c>
      <c r="E8385" t="s">
        <v>530</v>
      </c>
      <c r="F8385" t="s">
        <v>119</v>
      </c>
      <c r="G8385" t="s">
        <v>3342</v>
      </c>
      <c r="H8385" t="s">
        <v>60</v>
      </c>
      <c r="I8385" t="s">
        <v>90</v>
      </c>
      <c r="J8385" t="s">
        <v>2399</v>
      </c>
      <c r="K8385" t="s">
        <v>41</v>
      </c>
      <c r="L8385">
        <v>59.97</v>
      </c>
    </row>
    <row r="8386" spans="1:12" x14ac:dyDescent="0.3">
      <c r="A8386" t="s">
        <v>8122</v>
      </c>
      <c r="B8386">
        <v>26</v>
      </c>
      <c r="C8386">
        <v>11</v>
      </c>
      <c r="D8386">
        <v>2017</v>
      </c>
      <c r="E8386" t="s">
        <v>530</v>
      </c>
      <c r="F8386" t="s">
        <v>119</v>
      </c>
      <c r="G8386" t="s">
        <v>3342</v>
      </c>
      <c r="H8386" t="s">
        <v>60</v>
      </c>
      <c r="I8386" t="s">
        <v>90</v>
      </c>
      <c r="J8386" t="s">
        <v>3995</v>
      </c>
      <c r="K8386" t="s">
        <v>26</v>
      </c>
      <c r="L8386">
        <v>13.36</v>
      </c>
    </row>
    <row r="8387" spans="1:12" x14ac:dyDescent="0.3">
      <c r="A8387" t="s">
        <v>8123</v>
      </c>
      <c r="B8387">
        <v>4</v>
      </c>
      <c r="C8387">
        <v>9</v>
      </c>
      <c r="D8387">
        <v>2018</v>
      </c>
      <c r="E8387" t="s">
        <v>1330</v>
      </c>
      <c r="F8387" t="s">
        <v>30</v>
      </c>
      <c r="G8387" t="s">
        <v>339</v>
      </c>
      <c r="H8387" t="s">
        <v>23</v>
      </c>
      <c r="I8387" t="s">
        <v>24</v>
      </c>
      <c r="J8387" t="s">
        <v>3626</v>
      </c>
      <c r="K8387" t="s">
        <v>26</v>
      </c>
      <c r="L8387">
        <v>11.808</v>
      </c>
    </row>
    <row r="8388" spans="1:12" x14ac:dyDescent="0.3">
      <c r="A8388" t="s">
        <v>8124</v>
      </c>
      <c r="B8388">
        <v>28</v>
      </c>
      <c r="C8388">
        <v>5</v>
      </c>
      <c r="D8388">
        <v>2016</v>
      </c>
      <c r="E8388" t="s">
        <v>449</v>
      </c>
      <c r="F8388" t="s">
        <v>30</v>
      </c>
      <c r="G8388" t="s">
        <v>3871</v>
      </c>
      <c r="H8388" t="s">
        <v>14</v>
      </c>
      <c r="I8388" t="s">
        <v>90</v>
      </c>
      <c r="J8388" t="s">
        <v>2105</v>
      </c>
      <c r="K8388" t="s">
        <v>26</v>
      </c>
      <c r="L8388">
        <v>16.239999999999998</v>
      </c>
    </row>
    <row r="8389" spans="1:12" x14ac:dyDescent="0.3">
      <c r="A8389" t="s">
        <v>8124</v>
      </c>
      <c r="B8389">
        <v>28</v>
      </c>
      <c r="C8389">
        <v>5</v>
      </c>
      <c r="D8389">
        <v>2016</v>
      </c>
      <c r="E8389" t="s">
        <v>449</v>
      </c>
      <c r="F8389" t="s">
        <v>30</v>
      </c>
      <c r="G8389" t="s">
        <v>3871</v>
      </c>
      <c r="H8389" t="s">
        <v>14</v>
      </c>
      <c r="I8389" t="s">
        <v>90</v>
      </c>
      <c r="J8389" t="s">
        <v>542</v>
      </c>
      <c r="K8389" t="s">
        <v>26</v>
      </c>
      <c r="L8389">
        <v>77.55</v>
      </c>
    </row>
    <row r="8390" spans="1:12" x14ac:dyDescent="0.3">
      <c r="A8390" t="s">
        <v>8125</v>
      </c>
      <c r="B8390">
        <v>1</v>
      </c>
      <c r="C8390">
        <v>11</v>
      </c>
      <c r="D8390">
        <v>2015</v>
      </c>
      <c r="E8390" t="s">
        <v>4606</v>
      </c>
      <c r="F8390" t="s">
        <v>30</v>
      </c>
      <c r="G8390" t="s">
        <v>2353</v>
      </c>
      <c r="H8390" t="s">
        <v>23</v>
      </c>
      <c r="I8390" t="s">
        <v>90</v>
      </c>
      <c r="J8390" t="s">
        <v>1460</v>
      </c>
      <c r="K8390" t="s">
        <v>26</v>
      </c>
      <c r="L8390">
        <v>76.12</v>
      </c>
    </row>
    <row r="8391" spans="1:12" x14ac:dyDescent="0.3">
      <c r="A8391" t="s">
        <v>8126</v>
      </c>
      <c r="B8391">
        <v>27</v>
      </c>
      <c r="C8391">
        <v>12</v>
      </c>
      <c r="D8391">
        <v>2017</v>
      </c>
      <c r="E8391" t="s">
        <v>2924</v>
      </c>
      <c r="F8391" t="s">
        <v>119</v>
      </c>
      <c r="G8391" t="s">
        <v>1705</v>
      </c>
      <c r="H8391" t="s">
        <v>60</v>
      </c>
      <c r="I8391" t="s">
        <v>90</v>
      </c>
      <c r="J8391" t="s">
        <v>350</v>
      </c>
      <c r="K8391" t="s">
        <v>26</v>
      </c>
      <c r="L8391">
        <v>17.184000000000001</v>
      </c>
    </row>
    <row r="8392" spans="1:12" x14ac:dyDescent="0.3">
      <c r="A8392" t="s">
        <v>8127</v>
      </c>
      <c r="B8392">
        <v>4</v>
      </c>
      <c r="C8392">
        <v>12</v>
      </c>
      <c r="D8392">
        <v>2018</v>
      </c>
      <c r="E8392" t="s">
        <v>4286</v>
      </c>
      <c r="F8392" t="s">
        <v>119</v>
      </c>
      <c r="G8392" t="s">
        <v>1791</v>
      </c>
      <c r="H8392" t="s">
        <v>23</v>
      </c>
      <c r="I8392" t="s">
        <v>24</v>
      </c>
      <c r="J8392" t="s">
        <v>3037</v>
      </c>
      <c r="K8392" t="s">
        <v>26</v>
      </c>
      <c r="L8392">
        <v>11.76</v>
      </c>
    </row>
    <row r="8393" spans="1:12" x14ac:dyDescent="0.3">
      <c r="A8393" t="s">
        <v>8128</v>
      </c>
      <c r="B8393">
        <v>23</v>
      </c>
      <c r="C8393">
        <v>12</v>
      </c>
      <c r="D8393">
        <v>2018</v>
      </c>
      <c r="E8393" t="s">
        <v>338</v>
      </c>
      <c r="F8393" t="s">
        <v>30</v>
      </c>
      <c r="G8393" t="s">
        <v>4757</v>
      </c>
      <c r="H8393" t="s">
        <v>60</v>
      </c>
      <c r="I8393" t="s">
        <v>90</v>
      </c>
      <c r="J8393" t="s">
        <v>2975</v>
      </c>
      <c r="K8393" t="s">
        <v>17</v>
      </c>
      <c r="L8393">
        <v>27.46</v>
      </c>
    </row>
    <row r="8394" spans="1:12" x14ac:dyDescent="0.3">
      <c r="A8394" t="s">
        <v>8129</v>
      </c>
      <c r="B8394">
        <v>1</v>
      </c>
      <c r="C8394">
        <v>12</v>
      </c>
      <c r="D8394">
        <v>2017</v>
      </c>
      <c r="E8394" t="s">
        <v>1727</v>
      </c>
      <c r="F8394" t="s">
        <v>12</v>
      </c>
      <c r="G8394" t="s">
        <v>2626</v>
      </c>
      <c r="H8394" t="s">
        <v>14</v>
      </c>
      <c r="I8394" t="s">
        <v>90</v>
      </c>
      <c r="J8394" t="s">
        <v>5923</v>
      </c>
      <c r="K8394" t="s">
        <v>41</v>
      </c>
      <c r="L8394">
        <v>137.94</v>
      </c>
    </row>
    <row r="8395" spans="1:12" x14ac:dyDescent="0.3">
      <c r="A8395" t="s">
        <v>8129</v>
      </c>
      <c r="B8395">
        <v>1</v>
      </c>
      <c r="C8395">
        <v>12</v>
      </c>
      <c r="D8395">
        <v>2017</v>
      </c>
      <c r="E8395" t="s">
        <v>1727</v>
      </c>
      <c r="F8395" t="s">
        <v>12</v>
      </c>
      <c r="G8395" t="s">
        <v>2626</v>
      </c>
      <c r="H8395" t="s">
        <v>14</v>
      </c>
      <c r="I8395" t="s">
        <v>90</v>
      </c>
      <c r="J8395" t="s">
        <v>4360</v>
      </c>
      <c r="K8395" t="s">
        <v>17</v>
      </c>
      <c r="L8395">
        <v>111.15</v>
      </c>
    </row>
    <row r="8396" spans="1:12" x14ac:dyDescent="0.3">
      <c r="A8396" t="s">
        <v>8129</v>
      </c>
      <c r="B8396">
        <v>1</v>
      </c>
      <c r="C8396">
        <v>12</v>
      </c>
      <c r="D8396">
        <v>2017</v>
      </c>
      <c r="E8396" t="s">
        <v>1727</v>
      </c>
      <c r="F8396" t="s">
        <v>12</v>
      </c>
      <c r="G8396" t="s">
        <v>2626</v>
      </c>
      <c r="H8396" t="s">
        <v>14</v>
      </c>
      <c r="I8396" t="s">
        <v>90</v>
      </c>
      <c r="J8396" t="s">
        <v>669</v>
      </c>
      <c r="K8396" t="s">
        <v>26</v>
      </c>
      <c r="L8396">
        <v>901.95</v>
      </c>
    </row>
    <row r="8397" spans="1:12" x14ac:dyDescent="0.3">
      <c r="A8397" t="s">
        <v>8129</v>
      </c>
      <c r="B8397">
        <v>1</v>
      </c>
      <c r="C8397">
        <v>12</v>
      </c>
      <c r="D8397">
        <v>2017</v>
      </c>
      <c r="E8397" t="s">
        <v>1727</v>
      </c>
      <c r="F8397" t="s">
        <v>12</v>
      </c>
      <c r="G8397" t="s">
        <v>2626</v>
      </c>
      <c r="H8397" t="s">
        <v>14</v>
      </c>
      <c r="I8397" t="s">
        <v>90</v>
      </c>
      <c r="J8397" t="s">
        <v>1770</v>
      </c>
      <c r="K8397" t="s">
        <v>17</v>
      </c>
      <c r="L8397">
        <v>366.00900000000001</v>
      </c>
    </row>
    <row r="8398" spans="1:12" x14ac:dyDescent="0.3">
      <c r="A8398" t="s">
        <v>8130</v>
      </c>
      <c r="B8398">
        <v>30</v>
      </c>
      <c r="C8398">
        <v>6</v>
      </c>
      <c r="D8398">
        <v>2015</v>
      </c>
      <c r="E8398" t="s">
        <v>2900</v>
      </c>
      <c r="F8398" t="s">
        <v>930</v>
      </c>
      <c r="G8398" t="s">
        <v>2380</v>
      </c>
      <c r="H8398" t="s">
        <v>14</v>
      </c>
      <c r="I8398" t="s">
        <v>15</v>
      </c>
      <c r="J8398" t="s">
        <v>494</v>
      </c>
      <c r="K8398" t="s">
        <v>26</v>
      </c>
      <c r="L8398">
        <v>310.68799999999999</v>
      </c>
    </row>
    <row r="8399" spans="1:12" x14ac:dyDescent="0.3">
      <c r="A8399" t="s">
        <v>8131</v>
      </c>
      <c r="B8399">
        <v>3</v>
      </c>
      <c r="C8399">
        <v>9</v>
      </c>
      <c r="D8399">
        <v>2015</v>
      </c>
      <c r="E8399" t="s">
        <v>4930</v>
      </c>
      <c r="F8399" t="s">
        <v>119</v>
      </c>
      <c r="G8399" t="s">
        <v>1714</v>
      </c>
      <c r="H8399" t="s">
        <v>60</v>
      </c>
      <c r="I8399" t="s">
        <v>61</v>
      </c>
      <c r="J8399" t="s">
        <v>6469</v>
      </c>
      <c r="K8399" t="s">
        <v>26</v>
      </c>
      <c r="L8399">
        <v>7.68</v>
      </c>
    </row>
    <row r="8400" spans="1:12" x14ac:dyDescent="0.3">
      <c r="A8400" t="s">
        <v>8132</v>
      </c>
      <c r="B8400">
        <v>2</v>
      </c>
      <c r="C8400">
        <v>11</v>
      </c>
      <c r="D8400">
        <v>2018</v>
      </c>
      <c r="E8400" t="s">
        <v>1046</v>
      </c>
      <c r="F8400" t="s">
        <v>12</v>
      </c>
      <c r="G8400" t="s">
        <v>4781</v>
      </c>
      <c r="H8400" t="s">
        <v>60</v>
      </c>
      <c r="I8400" t="s">
        <v>90</v>
      </c>
      <c r="J8400" t="s">
        <v>2675</v>
      </c>
      <c r="K8400" t="s">
        <v>17</v>
      </c>
      <c r="L8400">
        <v>155.37200000000001</v>
      </c>
    </row>
    <row r="8401" spans="1:12" x14ac:dyDescent="0.3">
      <c r="A8401" t="s">
        <v>8133</v>
      </c>
      <c r="B8401">
        <v>13</v>
      </c>
      <c r="C8401">
        <v>4</v>
      </c>
      <c r="D8401">
        <v>2016</v>
      </c>
      <c r="E8401" t="s">
        <v>164</v>
      </c>
      <c r="F8401" t="s">
        <v>30</v>
      </c>
      <c r="G8401" t="s">
        <v>3283</v>
      </c>
      <c r="H8401" t="s">
        <v>14</v>
      </c>
      <c r="I8401" t="s">
        <v>24</v>
      </c>
      <c r="J8401" t="s">
        <v>3097</v>
      </c>
      <c r="K8401" t="s">
        <v>26</v>
      </c>
      <c r="L8401">
        <v>10.744</v>
      </c>
    </row>
    <row r="8402" spans="1:12" x14ac:dyDescent="0.3">
      <c r="A8402" t="s">
        <v>8134</v>
      </c>
      <c r="B8402">
        <v>5</v>
      </c>
      <c r="C8402">
        <v>12</v>
      </c>
      <c r="D8402">
        <v>2016</v>
      </c>
      <c r="E8402" t="s">
        <v>1400</v>
      </c>
      <c r="F8402" t="s">
        <v>12</v>
      </c>
      <c r="G8402" t="s">
        <v>4341</v>
      </c>
      <c r="H8402" t="s">
        <v>14</v>
      </c>
      <c r="I8402" t="s">
        <v>90</v>
      </c>
      <c r="J8402" t="s">
        <v>2689</v>
      </c>
      <c r="K8402" t="s">
        <v>26</v>
      </c>
      <c r="L8402">
        <v>232.4</v>
      </c>
    </row>
    <row r="8403" spans="1:12" x14ac:dyDescent="0.3">
      <c r="A8403" t="s">
        <v>8134</v>
      </c>
      <c r="B8403">
        <v>5</v>
      </c>
      <c r="C8403">
        <v>12</v>
      </c>
      <c r="D8403">
        <v>2016</v>
      </c>
      <c r="E8403" t="s">
        <v>1400</v>
      </c>
      <c r="F8403" t="s">
        <v>12</v>
      </c>
      <c r="G8403" t="s">
        <v>4341</v>
      </c>
      <c r="H8403" t="s">
        <v>14</v>
      </c>
      <c r="I8403" t="s">
        <v>90</v>
      </c>
      <c r="J8403" t="s">
        <v>5083</v>
      </c>
      <c r="K8403" t="s">
        <v>17</v>
      </c>
      <c r="L8403">
        <v>164.64599999999999</v>
      </c>
    </row>
    <row r="8404" spans="1:12" x14ac:dyDescent="0.3">
      <c r="A8404" t="s">
        <v>8134</v>
      </c>
      <c r="B8404">
        <v>5</v>
      </c>
      <c r="C8404">
        <v>12</v>
      </c>
      <c r="D8404">
        <v>2016</v>
      </c>
      <c r="E8404" t="s">
        <v>1400</v>
      </c>
      <c r="F8404" t="s">
        <v>12</v>
      </c>
      <c r="G8404" t="s">
        <v>4341</v>
      </c>
      <c r="H8404" t="s">
        <v>14</v>
      </c>
      <c r="I8404" t="s">
        <v>90</v>
      </c>
      <c r="J8404" t="s">
        <v>2217</v>
      </c>
      <c r="K8404" t="s">
        <v>26</v>
      </c>
      <c r="L8404">
        <v>22.68</v>
      </c>
    </row>
    <row r="8405" spans="1:12" x14ac:dyDescent="0.3">
      <c r="A8405" t="s">
        <v>8135</v>
      </c>
      <c r="B8405">
        <v>1</v>
      </c>
      <c r="C8405">
        <v>2</v>
      </c>
      <c r="D8405">
        <v>2017</v>
      </c>
      <c r="E8405" t="s">
        <v>3375</v>
      </c>
      <c r="F8405" t="s">
        <v>30</v>
      </c>
      <c r="G8405" t="s">
        <v>2655</v>
      </c>
      <c r="H8405" t="s">
        <v>23</v>
      </c>
      <c r="I8405" t="s">
        <v>24</v>
      </c>
      <c r="J8405" t="s">
        <v>445</v>
      </c>
      <c r="K8405" t="s">
        <v>26</v>
      </c>
      <c r="L8405">
        <v>105.52</v>
      </c>
    </row>
    <row r="8406" spans="1:12" x14ac:dyDescent="0.3">
      <c r="A8406" t="s">
        <v>8136</v>
      </c>
      <c r="B8406">
        <v>8</v>
      </c>
      <c r="C8406">
        <v>7</v>
      </c>
      <c r="D8406">
        <v>2018</v>
      </c>
      <c r="E8406" t="s">
        <v>893</v>
      </c>
      <c r="F8406" t="s">
        <v>30</v>
      </c>
      <c r="G8406" t="s">
        <v>8010</v>
      </c>
      <c r="H8406" t="s">
        <v>23</v>
      </c>
      <c r="I8406" t="s">
        <v>90</v>
      </c>
      <c r="J8406" t="s">
        <v>4815</v>
      </c>
      <c r="K8406" t="s">
        <v>17</v>
      </c>
      <c r="L8406">
        <v>83.92</v>
      </c>
    </row>
    <row r="8407" spans="1:12" x14ac:dyDescent="0.3">
      <c r="A8407" t="s">
        <v>8136</v>
      </c>
      <c r="B8407">
        <v>8</v>
      </c>
      <c r="C8407">
        <v>7</v>
      </c>
      <c r="D8407">
        <v>2018</v>
      </c>
      <c r="E8407" t="s">
        <v>893</v>
      </c>
      <c r="F8407" t="s">
        <v>30</v>
      </c>
      <c r="G8407" t="s">
        <v>8010</v>
      </c>
      <c r="H8407" t="s">
        <v>23</v>
      </c>
      <c r="I8407" t="s">
        <v>90</v>
      </c>
      <c r="J8407" t="s">
        <v>2112</v>
      </c>
      <c r="K8407" t="s">
        <v>41</v>
      </c>
      <c r="L8407">
        <v>141.9</v>
      </c>
    </row>
    <row r="8408" spans="1:12" x14ac:dyDescent="0.3">
      <c r="A8408" t="s">
        <v>8136</v>
      </c>
      <c r="B8408">
        <v>8</v>
      </c>
      <c r="C8408">
        <v>7</v>
      </c>
      <c r="D8408">
        <v>2018</v>
      </c>
      <c r="E8408" t="s">
        <v>893</v>
      </c>
      <c r="F8408" t="s">
        <v>30</v>
      </c>
      <c r="G8408" t="s">
        <v>8010</v>
      </c>
      <c r="H8408" t="s">
        <v>23</v>
      </c>
      <c r="I8408" t="s">
        <v>90</v>
      </c>
      <c r="J8408" t="s">
        <v>7287</v>
      </c>
      <c r="K8408" t="s">
        <v>17</v>
      </c>
      <c r="L8408">
        <v>39.979999999999997</v>
      </c>
    </row>
    <row r="8409" spans="1:12" x14ac:dyDescent="0.3">
      <c r="A8409" t="s">
        <v>8136</v>
      </c>
      <c r="B8409">
        <v>8</v>
      </c>
      <c r="C8409">
        <v>7</v>
      </c>
      <c r="D8409">
        <v>2018</v>
      </c>
      <c r="E8409" t="s">
        <v>893</v>
      </c>
      <c r="F8409" t="s">
        <v>30</v>
      </c>
      <c r="G8409" t="s">
        <v>8010</v>
      </c>
      <c r="H8409" t="s">
        <v>23</v>
      </c>
      <c r="I8409" t="s">
        <v>90</v>
      </c>
      <c r="J8409" t="s">
        <v>3082</v>
      </c>
      <c r="K8409" t="s">
        <v>26</v>
      </c>
      <c r="L8409">
        <v>28.91</v>
      </c>
    </row>
    <row r="8410" spans="1:12" x14ac:dyDescent="0.3">
      <c r="A8410" t="s">
        <v>8136</v>
      </c>
      <c r="B8410">
        <v>8</v>
      </c>
      <c r="C8410">
        <v>7</v>
      </c>
      <c r="D8410">
        <v>2018</v>
      </c>
      <c r="E8410" t="s">
        <v>893</v>
      </c>
      <c r="F8410" t="s">
        <v>30</v>
      </c>
      <c r="G8410" t="s">
        <v>8010</v>
      </c>
      <c r="H8410" t="s">
        <v>23</v>
      </c>
      <c r="I8410" t="s">
        <v>90</v>
      </c>
      <c r="J8410" t="s">
        <v>6591</v>
      </c>
      <c r="K8410" t="s">
        <v>26</v>
      </c>
      <c r="L8410">
        <v>174.95</v>
      </c>
    </row>
    <row r="8411" spans="1:12" x14ac:dyDescent="0.3">
      <c r="A8411" t="s">
        <v>8137</v>
      </c>
      <c r="B8411">
        <v>11</v>
      </c>
      <c r="C8411">
        <v>12</v>
      </c>
      <c r="D8411">
        <v>2016</v>
      </c>
      <c r="E8411" t="s">
        <v>2141</v>
      </c>
      <c r="F8411" t="s">
        <v>30</v>
      </c>
      <c r="G8411" t="s">
        <v>515</v>
      </c>
      <c r="H8411" t="s">
        <v>60</v>
      </c>
      <c r="I8411" t="s">
        <v>24</v>
      </c>
      <c r="J8411" t="s">
        <v>1901</v>
      </c>
      <c r="K8411" t="s">
        <v>26</v>
      </c>
      <c r="L8411">
        <v>110.52800000000001</v>
      </c>
    </row>
    <row r="8412" spans="1:12" x14ac:dyDescent="0.3">
      <c r="A8412" t="s">
        <v>8138</v>
      </c>
      <c r="B8412">
        <v>15</v>
      </c>
      <c r="C8412">
        <v>11</v>
      </c>
      <c r="D8412">
        <v>2017</v>
      </c>
      <c r="E8412" t="s">
        <v>2483</v>
      </c>
      <c r="F8412" t="s">
        <v>930</v>
      </c>
      <c r="G8412" t="s">
        <v>149</v>
      </c>
      <c r="H8412" t="s">
        <v>23</v>
      </c>
      <c r="I8412" t="s">
        <v>15</v>
      </c>
      <c r="J8412" t="s">
        <v>358</v>
      </c>
      <c r="K8412" t="s">
        <v>17</v>
      </c>
      <c r="L8412">
        <v>630.024</v>
      </c>
    </row>
    <row r="8413" spans="1:12" x14ac:dyDescent="0.3">
      <c r="A8413" t="s">
        <v>8139</v>
      </c>
      <c r="B8413">
        <v>9</v>
      </c>
      <c r="C8413">
        <v>5</v>
      </c>
      <c r="D8413">
        <v>2017</v>
      </c>
      <c r="E8413" t="s">
        <v>463</v>
      </c>
      <c r="F8413" t="s">
        <v>12</v>
      </c>
      <c r="G8413" t="s">
        <v>3283</v>
      </c>
      <c r="H8413" t="s">
        <v>14</v>
      </c>
      <c r="I8413" t="s">
        <v>15</v>
      </c>
      <c r="J8413" t="s">
        <v>550</v>
      </c>
      <c r="K8413" t="s">
        <v>26</v>
      </c>
      <c r="L8413">
        <v>27.86</v>
      </c>
    </row>
    <row r="8414" spans="1:12" x14ac:dyDescent="0.3">
      <c r="A8414" t="s">
        <v>8140</v>
      </c>
      <c r="B8414">
        <v>10</v>
      </c>
      <c r="C8414">
        <v>3</v>
      </c>
      <c r="D8414">
        <v>2018</v>
      </c>
      <c r="E8414" t="s">
        <v>2642</v>
      </c>
      <c r="F8414" t="s">
        <v>30</v>
      </c>
      <c r="G8414" t="s">
        <v>1241</v>
      </c>
      <c r="H8414" t="s">
        <v>14</v>
      </c>
      <c r="I8414" t="s">
        <v>61</v>
      </c>
      <c r="J8414" t="s">
        <v>1730</v>
      </c>
      <c r="K8414" t="s">
        <v>17</v>
      </c>
      <c r="L8414">
        <v>933.40800000000002</v>
      </c>
    </row>
    <row r="8415" spans="1:12" x14ac:dyDescent="0.3">
      <c r="A8415" t="s">
        <v>8141</v>
      </c>
      <c r="B8415">
        <v>17</v>
      </c>
      <c r="C8415">
        <v>12</v>
      </c>
      <c r="D8415">
        <v>2017</v>
      </c>
      <c r="E8415" t="s">
        <v>5347</v>
      </c>
      <c r="F8415" t="s">
        <v>30</v>
      </c>
      <c r="G8415" t="s">
        <v>2117</v>
      </c>
      <c r="H8415" t="s">
        <v>23</v>
      </c>
      <c r="I8415" t="s">
        <v>61</v>
      </c>
      <c r="J8415" t="s">
        <v>3667</v>
      </c>
      <c r="K8415" t="s">
        <v>26</v>
      </c>
      <c r="L8415">
        <v>51.84</v>
      </c>
    </row>
    <row r="8416" spans="1:12" x14ac:dyDescent="0.3">
      <c r="A8416" t="s">
        <v>8141</v>
      </c>
      <c r="B8416">
        <v>17</v>
      </c>
      <c r="C8416">
        <v>12</v>
      </c>
      <c r="D8416">
        <v>2017</v>
      </c>
      <c r="E8416" t="s">
        <v>5347</v>
      </c>
      <c r="F8416" t="s">
        <v>30</v>
      </c>
      <c r="G8416" t="s">
        <v>2117</v>
      </c>
      <c r="H8416" t="s">
        <v>23</v>
      </c>
      <c r="I8416" t="s">
        <v>61</v>
      </c>
      <c r="J8416" t="s">
        <v>5534</v>
      </c>
      <c r="K8416" t="s">
        <v>41</v>
      </c>
      <c r="L8416">
        <v>165.6</v>
      </c>
    </row>
    <row r="8417" spans="1:12" x14ac:dyDescent="0.3">
      <c r="A8417" t="s">
        <v>8142</v>
      </c>
      <c r="B8417">
        <v>6</v>
      </c>
      <c r="C8417">
        <v>4</v>
      </c>
      <c r="D8417">
        <v>2018</v>
      </c>
      <c r="E8417" t="s">
        <v>646</v>
      </c>
      <c r="F8417" t="s">
        <v>30</v>
      </c>
      <c r="G8417" t="s">
        <v>3417</v>
      </c>
      <c r="H8417" t="s">
        <v>60</v>
      </c>
      <c r="I8417" t="s">
        <v>61</v>
      </c>
      <c r="J8417" t="s">
        <v>758</v>
      </c>
      <c r="K8417" t="s">
        <v>26</v>
      </c>
      <c r="L8417">
        <v>106.32</v>
      </c>
    </row>
    <row r="8418" spans="1:12" x14ac:dyDescent="0.3">
      <c r="A8418" t="s">
        <v>8144</v>
      </c>
      <c r="B8418">
        <v>9</v>
      </c>
      <c r="C8418">
        <v>5</v>
      </c>
      <c r="D8418">
        <v>2018</v>
      </c>
      <c r="E8418" t="s">
        <v>3697</v>
      </c>
      <c r="F8418" t="s">
        <v>119</v>
      </c>
      <c r="G8418" t="s">
        <v>4988</v>
      </c>
      <c r="H8418" t="s">
        <v>60</v>
      </c>
      <c r="I8418" t="s">
        <v>24</v>
      </c>
      <c r="J8418" t="s">
        <v>2378</v>
      </c>
      <c r="K8418" t="s">
        <v>26</v>
      </c>
      <c r="L8418">
        <v>147.91999999999999</v>
      </c>
    </row>
    <row r="8419" spans="1:12" x14ac:dyDescent="0.3">
      <c r="A8419" t="s">
        <v>8144</v>
      </c>
      <c r="B8419">
        <v>9</v>
      </c>
      <c r="C8419">
        <v>5</v>
      </c>
      <c r="D8419">
        <v>2018</v>
      </c>
      <c r="E8419" t="s">
        <v>3697</v>
      </c>
      <c r="F8419" t="s">
        <v>119</v>
      </c>
      <c r="G8419" t="s">
        <v>4988</v>
      </c>
      <c r="H8419" t="s">
        <v>60</v>
      </c>
      <c r="I8419" t="s">
        <v>24</v>
      </c>
      <c r="J8419" t="s">
        <v>181</v>
      </c>
      <c r="K8419" t="s">
        <v>26</v>
      </c>
      <c r="L8419">
        <v>104.28</v>
      </c>
    </row>
    <row r="8420" spans="1:12" x14ac:dyDescent="0.3">
      <c r="A8420" t="s">
        <v>8144</v>
      </c>
      <c r="B8420">
        <v>9</v>
      </c>
      <c r="C8420">
        <v>5</v>
      </c>
      <c r="D8420">
        <v>2018</v>
      </c>
      <c r="E8420" t="s">
        <v>3697</v>
      </c>
      <c r="F8420" t="s">
        <v>119</v>
      </c>
      <c r="G8420" t="s">
        <v>4988</v>
      </c>
      <c r="H8420" t="s">
        <v>60</v>
      </c>
      <c r="I8420" t="s">
        <v>24</v>
      </c>
      <c r="J8420" t="s">
        <v>2161</v>
      </c>
      <c r="K8420" t="s">
        <v>17</v>
      </c>
      <c r="L8420">
        <v>286.85000000000002</v>
      </c>
    </row>
    <row r="8421" spans="1:12" x14ac:dyDescent="0.3">
      <c r="A8421" t="s">
        <v>8144</v>
      </c>
      <c r="B8421">
        <v>9</v>
      </c>
      <c r="C8421">
        <v>5</v>
      </c>
      <c r="D8421">
        <v>2018</v>
      </c>
      <c r="E8421" t="s">
        <v>3697</v>
      </c>
      <c r="F8421" t="s">
        <v>119</v>
      </c>
      <c r="G8421" t="s">
        <v>4988</v>
      </c>
      <c r="H8421" t="s">
        <v>60</v>
      </c>
      <c r="I8421" t="s">
        <v>24</v>
      </c>
      <c r="J8421" t="s">
        <v>6745</v>
      </c>
      <c r="K8421" t="s">
        <v>26</v>
      </c>
      <c r="L8421">
        <v>66.959999999999994</v>
      </c>
    </row>
    <row r="8422" spans="1:12" x14ac:dyDescent="0.3">
      <c r="A8422" t="s">
        <v>8144</v>
      </c>
      <c r="B8422">
        <v>9</v>
      </c>
      <c r="C8422">
        <v>5</v>
      </c>
      <c r="D8422">
        <v>2018</v>
      </c>
      <c r="E8422" t="s">
        <v>3697</v>
      </c>
      <c r="F8422" t="s">
        <v>119</v>
      </c>
      <c r="G8422" t="s">
        <v>4988</v>
      </c>
      <c r="H8422" t="s">
        <v>60</v>
      </c>
      <c r="I8422" t="s">
        <v>24</v>
      </c>
      <c r="J8422" t="s">
        <v>4189</v>
      </c>
      <c r="K8422" t="s">
        <v>41</v>
      </c>
      <c r="L8422">
        <v>199.98</v>
      </c>
    </row>
    <row r="8423" spans="1:12" x14ac:dyDescent="0.3">
      <c r="A8423" t="s">
        <v>8145</v>
      </c>
      <c r="B8423">
        <v>12</v>
      </c>
      <c r="C8423">
        <v>10</v>
      </c>
      <c r="D8423">
        <v>2018</v>
      </c>
      <c r="E8423" t="s">
        <v>2346</v>
      </c>
      <c r="F8423" t="s">
        <v>30</v>
      </c>
      <c r="G8423" t="s">
        <v>458</v>
      </c>
      <c r="H8423" t="s">
        <v>14</v>
      </c>
      <c r="I8423" t="s">
        <v>90</v>
      </c>
      <c r="J8423" t="s">
        <v>161</v>
      </c>
      <c r="K8423" t="s">
        <v>41</v>
      </c>
      <c r="L8423">
        <v>45</v>
      </c>
    </row>
    <row r="8424" spans="1:12" x14ac:dyDescent="0.3">
      <c r="A8424" t="s">
        <v>8145</v>
      </c>
      <c r="B8424">
        <v>12</v>
      </c>
      <c r="C8424">
        <v>10</v>
      </c>
      <c r="D8424">
        <v>2018</v>
      </c>
      <c r="E8424" t="s">
        <v>2346</v>
      </c>
      <c r="F8424" t="s">
        <v>30</v>
      </c>
      <c r="G8424" t="s">
        <v>458</v>
      </c>
      <c r="H8424" t="s">
        <v>14</v>
      </c>
      <c r="I8424" t="s">
        <v>90</v>
      </c>
      <c r="J8424" t="s">
        <v>350</v>
      </c>
      <c r="K8424" t="s">
        <v>26</v>
      </c>
      <c r="L8424">
        <v>17.899999999999999</v>
      </c>
    </row>
    <row r="8425" spans="1:12" x14ac:dyDescent="0.3">
      <c r="A8425" t="s">
        <v>8145</v>
      </c>
      <c r="B8425">
        <v>12</v>
      </c>
      <c r="C8425">
        <v>10</v>
      </c>
      <c r="D8425">
        <v>2018</v>
      </c>
      <c r="E8425" t="s">
        <v>2346</v>
      </c>
      <c r="F8425" t="s">
        <v>30</v>
      </c>
      <c r="G8425" t="s">
        <v>458</v>
      </c>
      <c r="H8425" t="s">
        <v>14</v>
      </c>
      <c r="I8425" t="s">
        <v>90</v>
      </c>
      <c r="J8425" t="s">
        <v>5783</v>
      </c>
      <c r="K8425" t="s">
        <v>17</v>
      </c>
      <c r="L8425">
        <v>40.479999999999997</v>
      </c>
    </row>
    <row r="8426" spans="1:12" x14ac:dyDescent="0.3">
      <c r="A8426" t="s">
        <v>8145</v>
      </c>
      <c r="B8426">
        <v>12</v>
      </c>
      <c r="C8426">
        <v>10</v>
      </c>
      <c r="D8426">
        <v>2018</v>
      </c>
      <c r="E8426" t="s">
        <v>2346</v>
      </c>
      <c r="F8426" t="s">
        <v>30</v>
      </c>
      <c r="G8426" t="s">
        <v>458</v>
      </c>
      <c r="H8426" t="s">
        <v>14</v>
      </c>
      <c r="I8426" t="s">
        <v>90</v>
      </c>
      <c r="J8426" t="s">
        <v>4423</v>
      </c>
      <c r="K8426" t="s">
        <v>17</v>
      </c>
      <c r="L8426">
        <v>2154.9</v>
      </c>
    </row>
    <row r="8427" spans="1:12" x14ac:dyDescent="0.3">
      <c r="A8427" t="s">
        <v>8146</v>
      </c>
      <c r="B8427">
        <v>28</v>
      </c>
      <c r="C8427">
        <v>8</v>
      </c>
      <c r="D8427">
        <v>2017</v>
      </c>
      <c r="E8427" t="s">
        <v>848</v>
      </c>
      <c r="F8427" t="s">
        <v>119</v>
      </c>
      <c r="G8427" t="s">
        <v>3144</v>
      </c>
      <c r="H8427" t="s">
        <v>23</v>
      </c>
      <c r="I8427" t="s">
        <v>90</v>
      </c>
      <c r="J8427" t="s">
        <v>6469</v>
      </c>
      <c r="K8427" t="s">
        <v>26</v>
      </c>
      <c r="L8427">
        <v>18.431999999999999</v>
      </c>
    </row>
    <row r="8428" spans="1:12" x14ac:dyDescent="0.3">
      <c r="A8428" t="s">
        <v>8147</v>
      </c>
      <c r="B8428">
        <v>2</v>
      </c>
      <c r="C8428">
        <v>10</v>
      </c>
      <c r="D8428">
        <v>2016</v>
      </c>
      <c r="E8428" t="s">
        <v>2716</v>
      </c>
      <c r="F8428" t="s">
        <v>30</v>
      </c>
      <c r="G8428" t="s">
        <v>1602</v>
      </c>
      <c r="H8428" t="s">
        <v>14</v>
      </c>
      <c r="I8428" t="s">
        <v>24</v>
      </c>
      <c r="J8428" t="s">
        <v>8110</v>
      </c>
      <c r="K8428" t="s">
        <v>26</v>
      </c>
      <c r="L8428">
        <v>10.944000000000001</v>
      </c>
    </row>
    <row r="8429" spans="1:12" x14ac:dyDescent="0.3">
      <c r="A8429" t="s">
        <v>8148</v>
      </c>
      <c r="B8429">
        <v>23</v>
      </c>
      <c r="C8429">
        <v>11</v>
      </c>
      <c r="D8429">
        <v>2018</v>
      </c>
      <c r="E8429" t="s">
        <v>3574</v>
      </c>
      <c r="F8429" t="s">
        <v>119</v>
      </c>
      <c r="G8429" t="s">
        <v>2668</v>
      </c>
      <c r="H8429" t="s">
        <v>14</v>
      </c>
      <c r="I8429" t="s">
        <v>61</v>
      </c>
      <c r="J8429" t="s">
        <v>1364</v>
      </c>
      <c r="K8429" t="s">
        <v>26</v>
      </c>
      <c r="L8429">
        <v>4.3600000000000003</v>
      </c>
    </row>
    <row r="8430" spans="1:12" x14ac:dyDescent="0.3">
      <c r="A8430" t="s">
        <v>8149</v>
      </c>
      <c r="B8430">
        <v>12</v>
      </c>
      <c r="C8430">
        <v>11</v>
      </c>
      <c r="D8430">
        <v>2018</v>
      </c>
      <c r="E8430" t="s">
        <v>255</v>
      </c>
      <c r="F8430" t="s">
        <v>30</v>
      </c>
      <c r="G8430" t="s">
        <v>845</v>
      </c>
      <c r="H8430" t="s">
        <v>23</v>
      </c>
      <c r="I8430" t="s">
        <v>24</v>
      </c>
      <c r="J8430" t="s">
        <v>4513</v>
      </c>
      <c r="K8430" t="s">
        <v>41</v>
      </c>
      <c r="L8430">
        <v>62.351999999999997</v>
      </c>
    </row>
    <row r="8431" spans="1:12" x14ac:dyDescent="0.3">
      <c r="A8431" t="s">
        <v>8150</v>
      </c>
      <c r="B8431">
        <v>19</v>
      </c>
      <c r="C8431">
        <v>12</v>
      </c>
      <c r="D8431">
        <v>2017</v>
      </c>
      <c r="E8431" t="s">
        <v>5347</v>
      </c>
      <c r="F8431" t="s">
        <v>12</v>
      </c>
      <c r="G8431" t="s">
        <v>344</v>
      </c>
      <c r="H8431" t="s">
        <v>14</v>
      </c>
      <c r="I8431" t="s">
        <v>90</v>
      </c>
      <c r="J8431" t="s">
        <v>5427</v>
      </c>
      <c r="K8431" t="s">
        <v>17</v>
      </c>
      <c r="L8431">
        <v>303.92</v>
      </c>
    </row>
    <row r="8432" spans="1:12" x14ac:dyDescent="0.3">
      <c r="A8432" t="s">
        <v>8151</v>
      </c>
      <c r="B8432">
        <v>30</v>
      </c>
      <c r="C8432">
        <v>3</v>
      </c>
      <c r="D8432">
        <v>2015</v>
      </c>
      <c r="E8432" t="s">
        <v>1678</v>
      </c>
      <c r="F8432" t="s">
        <v>30</v>
      </c>
      <c r="G8432" t="s">
        <v>2492</v>
      </c>
      <c r="H8432" t="s">
        <v>14</v>
      </c>
      <c r="I8432" t="s">
        <v>61</v>
      </c>
      <c r="J8432" t="s">
        <v>1590</v>
      </c>
      <c r="K8432" t="s">
        <v>26</v>
      </c>
      <c r="L8432">
        <v>129.30000000000001</v>
      </c>
    </row>
    <row r="8433" spans="1:12" x14ac:dyDescent="0.3">
      <c r="A8433" t="s">
        <v>8152</v>
      </c>
      <c r="B8433">
        <v>8</v>
      </c>
      <c r="C8433">
        <v>11</v>
      </c>
      <c r="D8433">
        <v>2018</v>
      </c>
      <c r="E8433" t="s">
        <v>254</v>
      </c>
      <c r="F8433" t="s">
        <v>30</v>
      </c>
      <c r="G8433" t="s">
        <v>4375</v>
      </c>
      <c r="H8433" t="s">
        <v>23</v>
      </c>
      <c r="I8433" t="s">
        <v>90</v>
      </c>
      <c r="J8433" t="s">
        <v>2645</v>
      </c>
      <c r="K8433" t="s">
        <v>17</v>
      </c>
      <c r="L8433">
        <v>274.2</v>
      </c>
    </row>
    <row r="8434" spans="1:12" x14ac:dyDescent="0.3">
      <c r="A8434" t="s">
        <v>8153</v>
      </c>
      <c r="B8434">
        <v>14</v>
      </c>
      <c r="C8434">
        <v>9</v>
      </c>
      <c r="D8434">
        <v>2015</v>
      </c>
      <c r="E8434" t="s">
        <v>1395</v>
      </c>
      <c r="F8434" t="s">
        <v>12</v>
      </c>
      <c r="G8434" t="s">
        <v>4112</v>
      </c>
      <c r="H8434" t="s">
        <v>23</v>
      </c>
      <c r="I8434" t="s">
        <v>61</v>
      </c>
      <c r="J8434" t="s">
        <v>2870</v>
      </c>
      <c r="K8434" t="s">
        <v>26</v>
      </c>
      <c r="L8434">
        <v>6.048</v>
      </c>
    </row>
    <row r="8435" spans="1:12" x14ac:dyDescent="0.3">
      <c r="A8435" t="s">
        <v>8153</v>
      </c>
      <c r="B8435">
        <v>14</v>
      </c>
      <c r="C8435">
        <v>9</v>
      </c>
      <c r="D8435">
        <v>2015</v>
      </c>
      <c r="E8435" t="s">
        <v>1395</v>
      </c>
      <c r="F8435" t="s">
        <v>12</v>
      </c>
      <c r="G8435" t="s">
        <v>4112</v>
      </c>
      <c r="H8435" t="s">
        <v>23</v>
      </c>
      <c r="I8435" t="s">
        <v>61</v>
      </c>
      <c r="J8435" t="s">
        <v>5078</v>
      </c>
      <c r="K8435" t="s">
        <v>26</v>
      </c>
      <c r="L8435">
        <v>6.8479999999999999</v>
      </c>
    </row>
    <row r="8436" spans="1:12" x14ac:dyDescent="0.3">
      <c r="A8436" t="s">
        <v>8153</v>
      </c>
      <c r="B8436">
        <v>14</v>
      </c>
      <c r="C8436">
        <v>9</v>
      </c>
      <c r="D8436">
        <v>2015</v>
      </c>
      <c r="E8436" t="s">
        <v>1395</v>
      </c>
      <c r="F8436" t="s">
        <v>12</v>
      </c>
      <c r="G8436" t="s">
        <v>4112</v>
      </c>
      <c r="H8436" t="s">
        <v>23</v>
      </c>
      <c r="I8436" t="s">
        <v>61</v>
      </c>
      <c r="J8436" t="s">
        <v>4766</v>
      </c>
      <c r="K8436" t="s">
        <v>17</v>
      </c>
      <c r="L8436">
        <v>9.9600000000000009</v>
      </c>
    </row>
    <row r="8437" spans="1:12" x14ac:dyDescent="0.3">
      <c r="A8437" t="s">
        <v>8153</v>
      </c>
      <c r="B8437">
        <v>14</v>
      </c>
      <c r="C8437">
        <v>9</v>
      </c>
      <c r="D8437">
        <v>2015</v>
      </c>
      <c r="E8437" t="s">
        <v>1395</v>
      </c>
      <c r="F8437" t="s">
        <v>12</v>
      </c>
      <c r="G8437" t="s">
        <v>4112</v>
      </c>
      <c r="H8437" t="s">
        <v>23</v>
      </c>
      <c r="I8437" t="s">
        <v>61</v>
      </c>
      <c r="J8437" t="s">
        <v>299</v>
      </c>
      <c r="K8437" t="s">
        <v>26</v>
      </c>
      <c r="L8437">
        <v>8.5519999999999996</v>
      </c>
    </row>
    <row r="8438" spans="1:12" x14ac:dyDescent="0.3">
      <c r="A8438" t="s">
        <v>8154</v>
      </c>
      <c r="B8438">
        <v>20</v>
      </c>
      <c r="C8438">
        <v>9</v>
      </c>
      <c r="D8438">
        <v>2016</v>
      </c>
      <c r="E8438" t="s">
        <v>748</v>
      </c>
      <c r="F8438" t="s">
        <v>30</v>
      </c>
      <c r="G8438" t="s">
        <v>3745</v>
      </c>
      <c r="H8438" t="s">
        <v>14</v>
      </c>
      <c r="I8438" t="s">
        <v>24</v>
      </c>
      <c r="J8438" t="s">
        <v>4904</v>
      </c>
      <c r="K8438" t="s">
        <v>26</v>
      </c>
      <c r="L8438">
        <v>45.584000000000003</v>
      </c>
    </row>
    <row r="8439" spans="1:12" x14ac:dyDescent="0.3">
      <c r="A8439" t="s">
        <v>8155</v>
      </c>
      <c r="B8439">
        <v>10</v>
      </c>
      <c r="C8439">
        <v>12</v>
      </c>
      <c r="D8439">
        <v>2016</v>
      </c>
      <c r="E8439" t="s">
        <v>1833</v>
      </c>
      <c r="F8439" t="s">
        <v>30</v>
      </c>
      <c r="G8439" t="s">
        <v>2264</v>
      </c>
      <c r="H8439" t="s">
        <v>14</v>
      </c>
      <c r="I8439" t="s">
        <v>90</v>
      </c>
      <c r="J8439" t="s">
        <v>4302</v>
      </c>
      <c r="K8439" t="s">
        <v>41</v>
      </c>
      <c r="L8439">
        <v>25.488</v>
      </c>
    </row>
    <row r="8440" spans="1:12" x14ac:dyDescent="0.3">
      <c r="A8440" t="s">
        <v>8156</v>
      </c>
      <c r="B8440">
        <v>28</v>
      </c>
      <c r="C8440">
        <v>5</v>
      </c>
      <c r="D8440">
        <v>2015</v>
      </c>
      <c r="E8440" t="s">
        <v>664</v>
      </c>
      <c r="F8440" t="s">
        <v>30</v>
      </c>
      <c r="G8440" t="s">
        <v>3820</v>
      </c>
      <c r="H8440" t="s">
        <v>14</v>
      </c>
      <c r="I8440" t="s">
        <v>24</v>
      </c>
      <c r="J8440" t="s">
        <v>5680</v>
      </c>
      <c r="K8440" t="s">
        <v>26</v>
      </c>
      <c r="L8440">
        <v>136.96</v>
      </c>
    </row>
    <row r="8441" spans="1:12" x14ac:dyDescent="0.3">
      <c r="A8441" t="s">
        <v>8157</v>
      </c>
      <c r="B8441">
        <v>14</v>
      </c>
      <c r="C8441">
        <v>3</v>
      </c>
      <c r="D8441">
        <v>2018</v>
      </c>
      <c r="E8441" t="s">
        <v>1829</v>
      </c>
      <c r="F8441" t="s">
        <v>12</v>
      </c>
      <c r="G8441" t="s">
        <v>1669</v>
      </c>
      <c r="H8441" t="s">
        <v>23</v>
      </c>
      <c r="I8441" t="s">
        <v>61</v>
      </c>
      <c r="J8441" t="s">
        <v>5878</v>
      </c>
      <c r="K8441" t="s">
        <v>41</v>
      </c>
      <c r="L8441">
        <v>49.616</v>
      </c>
    </row>
    <row r="8442" spans="1:12" x14ac:dyDescent="0.3">
      <c r="A8442" t="s">
        <v>8158</v>
      </c>
      <c r="B8442">
        <v>8</v>
      </c>
      <c r="C8442">
        <v>12</v>
      </c>
      <c r="D8442">
        <v>2017</v>
      </c>
      <c r="E8442" t="s">
        <v>2713</v>
      </c>
      <c r="F8442" t="s">
        <v>12</v>
      </c>
      <c r="G8442" t="s">
        <v>4757</v>
      </c>
      <c r="H8442" t="s">
        <v>60</v>
      </c>
      <c r="I8442" t="s">
        <v>90</v>
      </c>
      <c r="J8442" t="s">
        <v>737</v>
      </c>
      <c r="K8442" t="s">
        <v>26</v>
      </c>
      <c r="L8442">
        <v>10.584</v>
      </c>
    </row>
    <row r="8443" spans="1:12" x14ac:dyDescent="0.3">
      <c r="A8443" t="s">
        <v>8159</v>
      </c>
      <c r="B8443">
        <v>6</v>
      </c>
      <c r="C8443">
        <v>5</v>
      </c>
      <c r="D8443">
        <v>2018</v>
      </c>
      <c r="E8443" t="s">
        <v>6987</v>
      </c>
      <c r="F8443" t="s">
        <v>30</v>
      </c>
      <c r="G8443" t="s">
        <v>866</v>
      </c>
      <c r="H8443" t="s">
        <v>14</v>
      </c>
      <c r="I8443" t="s">
        <v>24</v>
      </c>
      <c r="J8443" t="s">
        <v>445</v>
      </c>
      <c r="K8443" t="s">
        <v>26</v>
      </c>
      <c r="L8443">
        <v>84.415999999999997</v>
      </c>
    </row>
    <row r="8444" spans="1:12" x14ac:dyDescent="0.3">
      <c r="A8444" t="s">
        <v>8160</v>
      </c>
      <c r="B8444">
        <v>6</v>
      </c>
      <c r="C8444">
        <v>3</v>
      </c>
      <c r="D8444">
        <v>2017</v>
      </c>
      <c r="E8444" t="s">
        <v>3579</v>
      </c>
      <c r="F8444" t="s">
        <v>30</v>
      </c>
      <c r="G8444" t="s">
        <v>4757</v>
      </c>
      <c r="H8444" t="s">
        <v>60</v>
      </c>
      <c r="I8444" t="s">
        <v>90</v>
      </c>
      <c r="J8444" t="s">
        <v>2653</v>
      </c>
      <c r="K8444" t="s">
        <v>41</v>
      </c>
      <c r="L8444">
        <v>431.94</v>
      </c>
    </row>
    <row r="8445" spans="1:12" x14ac:dyDescent="0.3">
      <c r="A8445" t="s">
        <v>8160</v>
      </c>
      <c r="B8445">
        <v>6</v>
      </c>
      <c r="C8445">
        <v>3</v>
      </c>
      <c r="D8445">
        <v>2017</v>
      </c>
      <c r="E8445" t="s">
        <v>3579</v>
      </c>
      <c r="F8445" t="s">
        <v>30</v>
      </c>
      <c r="G8445" t="s">
        <v>4757</v>
      </c>
      <c r="H8445" t="s">
        <v>60</v>
      </c>
      <c r="I8445" t="s">
        <v>90</v>
      </c>
      <c r="J8445" t="s">
        <v>3988</v>
      </c>
      <c r="K8445" t="s">
        <v>26</v>
      </c>
      <c r="L8445">
        <v>2.0430000000000001</v>
      </c>
    </row>
    <row r="8446" spans="1:12" x14ac:dyDescent="0.3">
      <c r="A8446" t="s">
        <v>8160</v>
      </c>
      <c r="B8446">
        <v>6</v>
      </c>
      <c r="C8446">
        <v>3</v>
      </c>
      <c r="D8446">
        <v>2017</v>
      </c>
      <c r="E8446" t="s">
        <v>3579</v>
      </c>
      <c r="F8446" t="s">
        <v>30</v>
      </c>
      <c r="G8446" t="s">
        <v>4757</v>
      </c>
      <c r="H8446" t="s">
        <v>60</v>
      </c>
      <c r="I8446" t="s">
        <v>90</v>
      </c>
      <c r="J8446" t="s">
        <v>1502</v>
      </c>
      <c r="K8446" t="s">
        <v>41</v>
      </c>
      <c r="L8446">
        <v>68.238</v>
      </c>
    </row>
    <row r="8447" spans="1:12" x14ac:dyDescent="0.3">
      <c r="A8447" t="s">
        <v>8161</v>
      </c>
      <c r="B8447">
        <v>23</v>
      </c>
      <c r="C8447">
        <v>10</v>
      </c>
      <c r="D8447">
        <v>2018</v>
      </c>
      <c r="E8447" t="s">
        <v>1138</v>
      </c>
      <c r="F8447" t="s">
        <v>119</v>
      </c>
      <c r="G8447" t="s">
        <v>2117</v>
      </c>
      <c r="H8447" t="s">
        <v>23</v>
      </c>
      <c r="I8447" t="s">
        <v>90</v>
      </c>
      <c r="J8447" t="s">
        <v>2889</v>
      </c>
      <c r="K8447" t="s">
        <v>17</v>
      </c>
      <c r="L8447">
        <v>240.744</v>
      </c>
    </row>
    <row r="8448" spans="1:12" x14ac:dyDescent="0.3">
      <c r="A8448" t="s">
        <v>8161</v>
      </c>
      <c r="B8448">
        <v>23</v>
      </c>
      <c r="C8448">
        <v>10</v>
      </c>
      <c r="D8448">
        <v>2018</v>
      </c>
      <c r="E8448" t="s">
        <v>1138</v>
      </c>
      <c r="F8448" t="s">
        <v>119</v>
      </c>
      <c r="G8448" t="s">
        <v>2117</v>
      </c>
      <c r="H8448" t="s">
        <v>23</v>
      </c>
      <c r="I8448" t="s">
        <v>90</v>
      </c>
      <c r="J8448" t="s">
        <v>4720</v>
      </c>
      <c r="K8448" t="s">
        <v>17</v>
      </c>
      <c r="L8448">
        <v>35</v>
      </c>
    </row>
    <row r="8449" spans="1:12" x14ac:dyDescent="0.3">
      <c r="A8449" t="s">
        <v>8161</v>
      </c>
      <c r="B8449">
        <v>23</v>
      </c>
      <c r="C8449">
        <v>10</v>
      </c>
      <c r="D8449">
        <v>2018</v>
      </c>
      <c r="E8449" t="s">
        <v>1138</v>
      </c>
      <c r="F8449" t="s">
        <v>119</v>
      </c>
      <c r="G8449" t="s">
        <v>2117</v>
      </c>
      <c r="H8449" t="s">
        <v>23</v>
      </c>
      <c r="I8449" t="s">
        <v>90</v>
      </c>
      <c r="J8449" t="s">
        <v>7353</v>
      </c>
      <c r="K8449" t="s">
        <v>17</v>
      </c>
      <c r="L8449">
        <v>210.68</v>
      </c>
    </row>
    <row r="8450" spans="1:12" x14ac:dyDescent="0.3">
      <c r="A8450" t="s">
        <v>8161</v>
      </c>
      <c r="B8450">
        <v>23</v>
      </c>
      <c r="C8450">
        <v>10</v>
      </c>
      <c r="D8450">
        <v>2018</v>
      </c>
      <c r="E8450" t="s">
        <v>1138</v>
      </c>
      <c r="F8450" t="s">
        <v>119</v>
      </c>
      <c r="G8450" t="s">
        <v>2117</v>
      </c>
      <c r="H8450" t="s">
        <v>23</v>
      </c>
      <c r="I8450" t="s">
        <v>90</v>
      </c>
      <c r="J8450" t="s">
        <v>957</v>
      </c>
      <c r="K8450" t="s">
        <v>17</v>
      </c>
      <c r="L8450">
        <v>637.89599999999996</v>
      </c>
    </row>
    <row r="8451" spans="1:12" x14ac:dyDescent="0.3">
      <c r="A8451" t="s">
        <v>8161</v>
      </c>
      <c r="B8451">
        <v>23</v>
      </c>
      <c r="C8451">
        <v>10</v>
      </c>
      <c r="D8451">
        <v>2018</v>
      </c>
      <c r="E8451" t="s">
        <v>1138</v>
      </c>
      <c r="F8451" t="s">
        <v>119</v>
      </c>
      <c r="G8451" t="s">
        <v>2117</v>
      </c>
      <c r="H8451" t="s">
        <v>23</v>
      </c>
      <c r="I8451" t="s">
        <v>90</v>
      </c>
      <c r="J8451" t="s">
        <v>1039</v>
      </c>
      <c r="K8451" t="s">
        <v>26</v>
      </c>
      <c r="L8451">
        <v>43.44</v>
      </c>
    </row>
    <row r="8452" spans="1:12" x14ac:dyDescent="0.3">
      <c r="A8452" t="s">
        <v>8161</v>
      </c>
      <c r="B8452">
        <v>23</v>
      </c>
      <c r="C8452">
        <v>10</v>
      </c>
      <c r="D8452">
        <v>2018</v>
      </c>
      <c r="E8452" t="s">
        <v>1138</v>
      </c>
      <c r="F8452" t="s">
        <v>119</v>
      </c>
      <c r="G8452" t="s">
        <v>2117</v>
      </c>
      <c r="H8452" t="s">
        <v>23</v>
      </c>
      <c r="I8452" t="s">
        <v>90</v>
      </c>
      <c r="J8452" t="s">
        <v>3368</v>
      </c>
      <c r="K8452" t="s">
        <v>26</v>
      </c>
      <c r="L8452">
        <v>2.2200000000000002</v>
      </c>
    </row>
    <row r="8453" spans="1:12" x14ac:dyDescent="0.3">
      <c r="A8453" t="s">
        <v>8162</v>
      </c>
      <c r="B8453">
        <v>28</v>
      </c>
      <c r="C8453">
        <v>4</v>
      </c>
      <c r="D8453">
        <v>2015</v>
      </c>
      <c r="E8453" t="s">
        <v>5802</v>
      </c>
      <c r="F8453" t="s">
        <v>119</v>
      </c>
      <c r="G8453" t="s">
        <v>3071</v>
      </c>
      <c r="H8453" t="s">
        <v>14</v>
      </c>
      <c r="I8453" t="s">
        <v>24</v>
      </c>
      <c r="J8453" t="s">
        <v>4726</v>
      </c>
      <c r="K8453" t="s">
        <v>41</v>
      </c>
      <c r="L8453">
        <v>1679.96</v>
      </c>
    </row>
    <row r="8454" spans="1:12" x14ac:dyDescent="0.3">
      <c r="A8454" t="s">
        <v>8163</v>
      </c>
      <c r="B8454">
        <v>18</v>
      </c>
      <c r="C8454">
        <v>4</v>
      </c>
      <c r="D8454">
        <v>2017</v>
      </c>
      <c r="E8454" t="s">
        <v>839</v>
      </c>
      <c r="F8454" t="s">
        <v>30</v>
      </c>
      <c r="G8454" t="s">
        <v>6533</v>
      </c>
      <c r="H8454" t="s">
        <v>23</v>
      </c>
      <c r="I8454" t="s">
        <v>61</v>
      </c>
      <c r="J8454" t="s">
        <v>2410</v>
      </c>
      <c r="K8454" t="s">
        <v>17</v>
      </c>
      <c r="L8454">
        <v>344.37200000000001</v>
      </c>
    </row>
    <row r="8455" spans="1:12" x14ac:dyDescent="0.3">
      <c r="A8455" t="s">
        <v>8163</v>
      </c>
      <c r="B8455">
        <v>18</v>
      </c>
      <c r="C8455">
        <v>4</v>
      </c>
      <c r="D8455">
        <v>2017</v>
      </c>
      <c r="E8455" t="s">
        <v>839</v>
      </c>
      <c r="F8455" t="s">
        <v>30</v>
      </c>
      <c r="G8455" t="s">
        <v>6533</v>
      </c>
      <c r="H8455" t="s">
        <v>23</v>
      </c>
      <c r="I8455" t="s">
        <v>61</v>
      </c>
      <c r="J8455" t="s">
        <v>1378</v>
      </c>
      <c r="K8455" t="s">
        <v>26</v>
      </c>
      <c r="L8455">
        <v>1554.9359999999999</v>
      </c>
    </row>
    <row r="8456" spans="1:12" x14ac:dyDescent="0.3">
      <c r="A8456" t="s">
        <v>8163</v>
      </c>
      <c r="B8456">
        <v>18</v>
      </c>
      <c r="C8456">
        <v>4</v>
      </c>
      <c r="D8456">
        <v>2017</v>
      </c>
      <c r="E8456" t="s">
        <v>839</v>
      </c>
      <c r="F8456" t="s">
        <v>30</v>
      </c>
      <c r="G8456" t="s">
        <v>6533</v>
      </c>
      <c r="H8456" t="s">
        <v>23</v>
      </c>
      <c r="I8456" t="s">
        <v>61</v>
      </c>
      <c r="J8456" t="s">
        <v>3933</v>
      </c>
      <c r="K8456" t="s">
        <v>17</v>
      </c>
      <c r="L8456">
        <v>127.88</v>
      </c>
    </row>
    <row r="8457" spans="1:12" x14ac:dyDescent="0.3">
      <c r="A8457" t="s">
        <v>8164</v>
      </c>
      <c r="B8457">
        <v>22</v>
      </c>
      <c r="C8457">
        <v>5</v>
      </c>
      <c r="D8457">
        <v>2017</v>
      </c>
      <c r="E8457" t="s">
        <v>1320</v>
      </c>
      <c r="F8457" t="s">
        <v>30</v>
      </c>
      <c r="G8457" t="s">
        <v>3438</v>
      </c>
      <c r="H8457" t="s">
        <v>23</v>
      </c>
      <c r="I8457" t="s">
        <v>24</v>
      </c>
      <c r="J8457" t="s">
        <v>592</v>
      </c>
      <c r="K8457" t="s">
        <v>41</v>
      </c>
      <c r="L8457">
        <v>222.38399999999999</v>
      </c>
    </row>
    <row r="8458" spans="1:12" x14ac:dyDescent="0.3">
      <c r="A8458" t="s">
        <v>8165</v>
      </c>
      <c r="B8458">
        <v>28</v>
      </c>
      <c r="C8458">
        <v>5</v>
      </c>
      <c r="D8458">
        <v>2018</v>
      </c>
      <c r="E8458" t="s">
        <v>2776</v>
      </c>
      <c r="F8458" t="s">
        <v>12</v>
      </c>
      <c r="G8458" t="s">
        <v>1598</v>
      </c>
      <c r="H8458" t="s">
        <v>23</v>
      </c>
      <c r="I8458" t="s">
        <v>61</v>
      </c>
      <c r="J8458" t="s">
        <v>199</v>
      </c>
      <c r="K8458" t="s">
        <v>17</v>
      </c>
      <c r="L8458">
        <v>106.869</v>
      </c>
    </row>
    <row r="8459" spans="1:12" x14ac:dyDescent="0.3">
      <c r="A8459" t="s">
        <v>8165</v>
      </c>
      <c r="B8459">
        <v>28</v>
      </c>
      <c r="C8459">
        <v>5</v>
      </c>
      <c r="D8459">
        <v>2018</v>
      </c>
      <c r="E8459" t="s">
        <v>2776</v>
      </c>
      <c r="F8459" t="s">
        <v>12</v>
      </c>
      <c r="G8459" t="s">
        <v>1598</v>
      </c>
      <c r="H8459" t="s">
        <v>23</v>
      </c>
      <c r="I8459" t="s">
        <v>61</v>
      </c>
      <c r="J8459" t="s">
        <v>2932</v>
      </c>
      <c r="K8459" t="s">
        <v>26</v>
      </c>
      <c r="L8459">
        <v>3.5640000000000001</v>
      </c>
    </row>
    <row r="8460" spans="1:12" x14ac:dyDescent="0.3">
      <c r="A8460" t="s">
        <v>8166</v>
      </c>
      <c r="B8460">
        <v>25</v>
      </c>
      <c r="C8460">
        <v>8</v>
      </c>
      <c r="D8460">
        <v>2015</v>
      </c>
      <c r="E8460" t="s">
        <v>3272</v>
      </c>
      <c r="F8460" t="s">
        <v>30</v>
      </c>
      <c r="G8460" t="s">
        <v>3679</v>
      </c>
      <c r="H8460" t="s">
        <v>14</v>
      </c>
      <c r="I8460" t="s">
        <v>61</v>
      </c>
      <c r="J8460" t="s">
        <v>3546</v>
      </c>
      <c r="K8460" t="s">
        <v>26</v>
      </c>
      <c r="L8460">
        <v>25.68</v>
      </c>
    </row>
    <row r="8461" spans="1:12" x14ac:dyDescent="0.3">
      <c r="A8461" t="s">
        <v>8166</v>
      </c>
      <c r="B8461">
        <v>25</v>
      </c>
      <c r="C8461">
        <v>8</v>
      </c>
      <c r="D8461">
        <v>2015</v>
      </c>
      <c r="E8461" t="s">
        <v>3272</v>
      </c>
      <c r="F8461" t="s">
        <v>30</v>
      </c>
      <c r="G8461" t="s">
        <v>3679</v>
      </c>
      <c r="H8461" t="s">
        <v>14</v>
      </c>
      <c r="I8461" t="s">
        <v>61</v>
      </c>
      <c r="J8461" t="s">
        <v>968</v>
      </c>
      <c r="K8461" t="s">
        <v>26</v>
      </c>
      <c r="L8461">
        <v>12.384</v>
      </c>
    </row>
    <row r="8462" spans="1:12" x14ac:dyDescent="0.3">
      <c r="A8462" t="s">
        <v>8167</v>
      </c>
      <c r="B8462">
        <v>30</v>
      </c>
      <c r="C8462">
        <v>8</v>
      </c>
      <c r="D8462">
        <v>2015</v>
      </c>
      <c r="E8462" t="s">
        <v>4930</v>
      </c>
      <c r="F8462" t="s">
        <v>30</v>
      </c>
      <c r="G8462" t="s">
        <v>1519</v>
      </c>
      <c r="H8462" t="s">
        <v>14</v>
      </c>
      <c r="I8462" t="s">
        <v>90</v>
      </c>
      <c r="J8462" t="s">
        <v>2592</v>
      </c>
      <c r="K8462" t="s">
        <v>26</v>
      </c>
      <c r="L8462">
        <v>25.3</v>
      </c>
    </row>
    <row r="8463" spans="1:12" x14ac:dyDescent="0.3">
      <c r="A8463" t="s">
        <v>8167</v>
      </c>
      <c r="B8463">
        <v>30</v>
      </c>
      <c r="C8463">
        <v>8</v>
      </c>
      <c r="D8463">
        <v>2015</v>
      </c>
      <c r="E8463" t="s">
        <v>4930</v>
      </c>
      <c r="F8463" t="s">
        <v>30</v>
      </c>
      <c r="G8463" t="s">
        <v>1519</v>
      </c>
      <c r="H8463" t="s">
        <v>14</v>
      </c>
      <c r="I8463" t="s">
        <v>90</v>
      </c>
      <c r="J8463" t="s">
        <v>2671</v>
      </c>
      <c r="K8463" t="s">
        <v>26</v>
      </c>
      <c r="L8463">
        <v>95.94</v>
      </c>
    </row>
    <row r="8464" spans="1:12" x14ac:dyDescent="0.3">
      <c r="A8464" t="s">
        <v>8168</v>
      </c>
      <c r="B8464">
        <v>3</v>
      </c>
      <c r="C8464">
        <v>9</v>
      </c>
      <c r="D8464">
        <v>2016</v>
      </c>
      <c r="E8464" t="s">
        <v>422</v>
      </c>
      <c r="F8464" t="s">
        <v>12</v>
      </c>
      <c r="G8464" t="s">
        <v>3904</v>
      </c>
      <c r="H8464" t="s">
        <v>14</v>
      </c>
      <c r="I8464" t="s">
        <v>61</v>
      </c>
      <c r="J8464" t="s">
        <v>5201</v>
      </c>
      <c r="K8464" t="s">
        <v>26</v>
      </c>
      <c r="L8464">
        <v>7.5</v>
      </c>
    </row>
    <row r="8465" spans="1:12" x14ac:dyDescent="0.3">
      <c r="A8465" t="s">
        <v>8169</v>
      </c>
      <c r="B8465">
        <v>28</v>
      </c>
      <c r="C8465">
        <v>3</v>
      </c>
      <c r="D8465">
        <v>2015</v>
      </c>
      <c r="E8465" t="s">
        <v>2854</v>
      </c>
      <c r="F8465" t="s">
        <v>30</v>
      </c>
      <c r="G8465" t="s">
        <v>4594</v>
      </c>
      <c r="H8465" t="s">
        <v>60</v>
      </c>
      <c r="I8465" t="s">
        <v>24</v>
      </c>
      <c r="J8465" t="s">
        <v>526</v>
      </c>
      <c r="K8465" t="s">
        <v>41</v>
      </c>
      <c r="L8465">
        <v>302.37599999999998</v>
      </c>
    </row>
    <row r="8466" spans="1:12" x14ac:dyDescent="0.3">
      <c r="A8466" t="s">
        <v>8170</v>
      </c>
      <c r="B8466">
        <v>10</v>
      </c>
      <c r="C8466">
        <v>5</v>
      </c>
      <c r="D8466">
        <v>2016</v>
      </c>
      <c r="E8466" t="s">
        <v>6625</v>
      </c>
      <c r="F8466" t="s">
        <v>30</v>
      </c>
      <c r="G8466" t="s">
        <v>1648</v>
      </c>
      <c r="H8466" t="s">
        <v>14</v>
      </c>
      <c r="I8466" t="s">
        <v>24</v>
      </c>
      <c r="J8466" t="s">
        <v>3701</v>
      </c>
      <c r="K8466" t="s">
        <v>41</v>
      </c>
      <c r="L8466">
        <v>46.688000000000002</v>
      </c>
    </row>
    <row r="8467" spans="1:12" x14ac:dyDescent="0.3">
      <c r="A8467" t="s">
        <v>8171</v>
      </c>
      <c r="B8467">
        <v>9</v>
      </c>
      <c r="C8467">
        <v>4</v>
      </c>
      <c r="D8467">
        <v>2016</v>
      </c>
      <c r="E8467" t="s">
        <v>1665</v>
      </c>
      <c r="F8467" t="s">
        <v>30</v>
      </c>
      <c r="G8467" t="s">
        <v>3175</v>
      </c>
      <c r="H8467" t="s">
        <v>14</v>
      </c>
      <c r="I8467" t="s">
        <v>90</v>
      </c>
      <c r="J8467" t="s">
        <v>3681</v>
      </c>
      <c r="K8467" t="s">
        <v>26</v>
      </c>
      <c r="L8467">
        <v>17.940000000000001</v>
      </c>
    </row>
    <row r="8468" spans="1:12" x14ac:dyDescent="0.3">
      <c r="A8468" t="s">
        <v>8172</v>
      </c>
      <c r="B8468">
        <v>9</v>
      </c>
      <c r="C8468">
        <v>4</v>
      </c>
      <c r="D8468">
        <v>2016</v>
      </c>
      <c r="E8468" t="s">
        <v>1665</v>
      </c>
      <c r="F8468" t="s">
        <v>30</v>
      </c>
      <c r="G8468" t="s">
        <v>3124</v>
      </c>
      <c r="H8468" t="s">
        <v>14</v>
      </c>
      <c r="I8468" t="s">
        <v>90</v>
      </c>
      <c r="J8468" t="s">
        <v>1511</v>
      </c>
      <c r="K8468" t="s">
        <v>26</v>
      </c>
      <c r="L8468">
        <v>370.14</v>
      </c>
    </row>
    <row r="8469" spans="1:12" x14ac:dyDescent="0.3">
      <c r="A8469" t="s">
        <v>8173</v>
      </c>
      <c r="B8469">
        <v>19</v>
      </c>
      <c r="C8469">
        <v>9</v>
      </c>
      <c r="D8469">
        <v>2017</v>
      </c>
      <c r="E8469" t="s">
        <v>213</v>
      </c>
      <c r="F8469" t="s">
        <v>30</v>
      </c>
      <c r="G8469" t="s">
        <v>2484</v>
      </c>
      <c r="H8469" t="s">
        <v>23</v>
      </c>
      <c r="I8469" t="s">
        <v>24</v>
      </c>
      <c r="J8469" t="s">
        <v>242</v>
      </c>
      <c r="K8469" t="s">
        <v>26</v>
      </c>
      <c r="L8469">
        <v>8.9280000000000008</v>
      </c>
    </row>
    <row r="8470" spans="1:12" x14ac:dyDescent="0.3">
      <c r="A8470" t="s">
        <v>8174</v>
      </c>
      <c r="B8470">
        <v>11</v>
      </c>
      <c r="C8470">
        <v>11</v>
      </c>
      <c r="D8470">
        <v>2017</v>
      </c>
      <c r="E8470" t="s">
        <v>2260</v>
      </c>
      <c r="F8470" t="s">
        <v>30</v>
      </c>
      <c r="G8470" t="s">
        <v>966</v>
      </c>
      <c r="H8470" t="s">
        <v>23</v>
      </c>
      <c r="I8470" t="s">
        <v>61</v>
      </c>
      <c r="J8470" t="s">
        <v>4053</v>
      </c>
      <c r="K8470" t="s">
        <v>17</v>
      </c>
      <c r="L8470">
        <v>2678.94</v>
      </c>
    </row>
    <row r="8471" spans="1:12" x14ac:dyDescent="0.3">
      <c r="A8471" t="s">
        <v>8175</v>
      </c>
      <c r="B8471">
        <v>23</v>
      </c>
      <c r="C8471">
        <v>4</v>
      </c>
      <c r="D8471">
        <v>2018</v>
      </c>
      <c r="E8471" t="s">
        <v>2444</v>
      </c>
      <c r="F8471" t="s">
        <v>30</v>
      </c>
      <c r="G8471" t="s">
        <v>293</v>
      </c>
      <c r="H8471" t="s">
        <v>60</v>
      </c>
      <c r="I8471" t="s">
        <v>15</v>
      </c>
      <c r="J8471" t="s">
        <v>1043</v>
      </c>
      <c r="K8471" t="s">
        <v>17</v>
      </c>
      <c r="L8471">
        <v>387.13600000000002</v>
      </c>
    </row>
    <row r="8472" spans="1:12" x14ac:dyDescent="0.3">
      <c r="A8472" t="s">
        <v>8175</v>
      </c>
      <c r="B8472">
        <v>23</v>
      </c>
      <c r="C8472">
        <v>4</v>
      </c>
      <c r="D8472">
        <v>2018</v>
      </c>
      <c r="E8472" t="s">
        <v>2444</v>
      </c>
      <c r="F8472" t="s">
        <v>30</v>
      </c>
      <c r="G8472" t="s">
        <v>293</v>
      </c>
      <c r="H8472" t="s">
        <v>60</v>
      </c>
      <c r="I8472" t="s">
        <v>15</v>
      </c>
      <c r="J8472" t="s">
        <v>2112</v>
      </c>
      <c r="K8472" t="s">
        <v>41</v>
      </c>
      <c r="L8472">
        <v>45.408000000000001</v>
      </c>
    </row>
    <row r="8473" spans="1:12" x14ac:dyDescent="0.3">
      <c r="A8473" t="s">
        <v>8175</v>
      </c>
      <c r="B8473">
        <v>23</v>
      </c>
      <c r="C8473">
        <v>4</v>
      </c>
      <c r="D8473">
        <v>2018</v>
      </c>
      <c r="E8473" t="s">
        <v>2444</v>
      </c>
      <c r="F8473" t="s">
        <v>30</v>
      </c>
      <c r="G8473" t="s">
        <v>293</v>
      </c>
      <c r="H8473" t="s">
        <v>60</v>
      </c>
      <c r="I8473" t="s">
        <v>15</v>
      </c>
      <c r="J8473" t="s">
        <v>5045</v>
      </c>
      <c r="K8473" t="s">
        <v>17</v>
      </c>
      <c r="L8473">
        <v>77.951999999999998</v>
      </c>
    </row>
    <row r="8474" spans="1:12" x14ac:dyDescent="0.3">
      <c r="A8474" t="s">
        <v>8175</v>
      </c>
      <c r="B8474">
        <v>23</v>
      </c>
      <c r="C8474">
        <v>4</v>
      </c>
      <c r="D8474">
        <v>2018</v>
      </c>
      <c r="E8474" t="s">
        <v>2444</v>
      </c>
      <c r="F8474" t="s">
        <v>30</v>
      </c>
      <c r="G8474" t="s">
        <v>293</v>
      </c>
      <c r="H8474" t="s">
        <v>60</v>
      </c>
      <c r="I8474" t="s">
        <v>15</v>
      </c>
      <c r="J8474" t="s">
        <v>4228</v>
      </c>
      <c r="K8474" t="s">
        <v>26</v>
      </c>
      <c r="L8474">
        <v>3</v>
      </c>
    </row>
    <row r="8475" spans="1:12" x14ac:dyDescent="0.3">
      <c r="A8475" t="s">
        <v>8176</v>
      </c>
      <c r="B8475">
        <v>22</v>
      </c>
      <c r="C8475">
        <v>10</v>
      </c>
      <c r="D8475">
        <v>2016</v>
      </c>
      <c r="E8475" t="s">
        <v>2539</v>
      </c>
      <c r="F8475" t="s">
        <v>12</v>
      </c>
      <c r="G8475" t="s">
        <v>2695</v>
      </c>
      <c r="H8475" t="s">
        <v>14</v>
      </c>
      <c r="I8475" t="s">
        <v>15</v>
      </c>
      <c r="J8475" t="s">
        <v>745</v>
      </c>
      <c r="K8475" t="s">
        <v>26</v>
      </c>
      <c r="L8475">
        <v>9.952</v>
      </c>
    </row>
    <row r="8476" spans="1:12" x14ac:dyDescent="0.3">
      <c r="A8476" t="s">
        <v>8177</v>
      </c>
      <c r="B8476">
        <v>9</v>
      </c>
      <c r="C8476">
        <v>4</v>
      </c>
      <c r="D8476">
        <v>2018</v>
      </c>
      <c r="E8476" t="s">
        <v>2127</v>
      </c>
      <c r="F8476" t="s">
        <v>30</v>
      </c>
      <c r="G8476" t="s">
        <v>3556</v>
      </c>
      <c r="H8476" t="s">
        <v>23</v>
      </c>
      <c r="I8476" t="s">
        <v>90</v>
      </c>
      <c r="J8476" t="s">
        <v>1006</v>
      </c>
      <c r="K8476" t="s">
        <v>26</v>
      </c>
      <c r="L8476">
        <v>37.896000000000001</v>
      </c>
    </row>
    <row r="8477" spans="1:12" x14ac:dyDescent="0.3">
      <c r="A8477" t="s">
        <v>8177</v>
      </c>
      <c r="B8477">
        <v>9</v>
      </c>
      <c r="C8477">
        <v>4</v>
      </c>
      <c r="D8477">
        <v>2018</v>
      </c>
      <c r="E8477" t="s">
        <v>2127</v>
      </c>
      <c r="F8477" t="s">
        <v>30</v>
      </c>
      <c r="G8477" t="s">
        <v>3556</v>
      </c>
      <c r="H8477" t="s">
        <v>23</v>
      </c>
      <c r="I8477" t="s">
        <v>90</v>
      </c>
      <c r="J8477" t="s">
        <v>5039</v>
      </c>
      <c r="K8477" t="s">
        <v>26</v>
      </c>
      <c r="L8477">
        <v>65.584000000000003</v>
      </c>
    </row>
    <row r="8478" spans="1:12" x14ac:dyDescent="0.3">
      <c r="A8478" t="s">
        <v>8178</v>
      </c>
      <c r="B8478">
        <v>27</v>
      </c>
      <c r="C8478">
        <v>10</v>
      </c>
      <c r="D8478">
        <v>2018</v>
      </c>
      <c r="E8478" t="s">
        <v>4343</v>
      </c>
      <c r="F8478" t="s">
        <v>30</v>
      </c>
      <c r="G8478" t="s">
        <v>437</v>
      </c>
      <c r="H8478" t="s">
        <v>60</v>
      </c>
      <c r="I8478" t="s">
        <v>24</v>
      </c>
      <c r="J8478" t="s">
        <v>5259</v>
      </c>
      <c r="K8478" t="s">
        <v>26</v>
      </c>
      <c r="L8478">
        <v>44.783999999999999</v>
      </c>
    </row>
    <row r="8479" spans="1:12" x14ac:dyDescent="0.3">
      <c r="A8479" t="s">
        <v>8179</v>
      </c>
      <c r="B8479">
        <v>30</v>
      </c>
      <c r="C8479">
        <v>10</v>
      </c>
      <c r="D8479">
        <v>2016</v>
      </c>
      <c r="E8479" t="s">
        <v>3645</v>
      </c>
      <c r="F8479" t="s">
        <v>930</v>
      </c>
      <c r="G8479" t="s">
        <v>1780</v>
      </c>
      <c r="H8479" t="s">
        <v>23</v>
      </c>
      <c r="I8479" t="s">
        <v>90</v>
      </c>
      <c r="J8479" t="s">
        <v>8180</v>
      </c>
      <c r="K8479" t="s">
        <v>41</v>
      </c>
      <c r="L8479">
        <v>1035.8</v>
      </c>
    </row>
    <row r="8480" spans="1:12" x14ac:dyDescent="0.3">
      <c r="A8480" t="s">
        <v>8181</v>
      </c>
      <c r="B8480">
        <v>18</v>
      </c>
      <c r="C8480">
        <v>12</v>
      </c>
      <c r="D8480">
        <v>2018</v>
      </c>
      <c r="E8480" t="s">
        <v>1030</v>
      </c>
      <c r="F8480" t="s">
        <v>30</v>
      </c>
      <c r="G8480" t="s">
        <v>3178</v>
      </c>
      <c r="H8480" t="s">
        <v>60</v>
      </c>
      <c r="I8480" t="s">
        <v>24</v>
      </c>
      <c r="J8480" t="s">
        <v>1938</v>
      </c>
      <c r="K8480" t="s">
        <v>26</v>
      </c>
      <c r="L8480">
        <v>5.76</v>
      </c>
    </row>
    <row r="8481" spans="1:12" x14ac:dyDescent="0.3">
      <c r="A8481" t="s">
        <v>8182</v>
      </c>
      <c r="B8481">
        <v>12</v>
      </c>
      <c r="C8481">
        <v>3</v>
      </c>
      <c r="D8481">
        <v>2017</v>
      </c>
      <c r="E8481" t="s">
        <v>436</v>
      </c>
      <c r="F8481" t="s">
        <v>30</v>
      </c>
      <c r="G8481" t="s">
        <v>3847</v>
      </c>
      <c r="H8481" t="s">
        <v>14</v>
      </c>
      <c r="I8481" t="s">
        <v>24</v>
      </c>
      <c r="J8481" t="s">
        <v>5662</v>
      </c>
      <c r="K8481" t="s">
        <v>26</v>
      </c>
      <c r="L8481">
        <v>19.98</v>
      </c>
    </row>
    <row r="8482" spans="1:12" x14ac:dyDescent="0.3">
      <c r="A8482" t="s">
        <v>8183</v>
      </c>
      <c r="B8482">
        <v>21</v>
      </c>
      <c r="C8482">
        <v>7</v>
      </c>
      <c r="D8482">
        <v>2015</v>
      </c>
      <c r="E8482" t="s">
        <v>943</v>
      </c>
      <c r="F8482" t="s">
        <v>30</v>
      </c>
      <c r="G8482" t="s">
        <v>1909</v>
      </c>
      <c r="H8482" t="s">
        <v>14</v>
      </c>
      <c r="I8482" t="s">
        <v>61</v>
      </c>
      <c r="J8482" t="s">
        <v>6743</v>
      </c>
      <c r="K8482" t="s">
        <v>41</v>
      </c>
      <c r="L8482">
        <v>35.979999999999997</v>
      </c>
    </row>
    <row r="8483" spans="1:12" x14ac:dyDescent="0.3">
      <c r="A8483" t="s">
        <v>8184</v>
      </c>
      <c r="B8483">
        <v>24</v>
      </c>
      <c r="C8483">
        <v>5</v>
      </c>
      <c r="D8483">
        <v>2017</v>
      </c>
      <c r="E8483" t="s">
        <v>1964</v>
      </c>
      <c r="F8483" t="s">
        <v>30</v>
      </c>
      <c r="G8483" t="s">
        <v>3204</v>
      </c>
      <c r="H8483" t="s">
        <v>60</v>
      </c>
      <c r="I8483" t="s">
        <v>90</v>
      </c>
      <c r="J8483" t="s">
        <v>2702</v>
      </c>
      <c r="K8483" t="s">
        <v>26</v>
      </c>
      <c r="L8483">
        <v>16.655999999999999</v>
      </c>
    </row>
    <row r="8484" spans="1:12" x14ac:dyDescent="0.3">
      <c r="A8484" t="s">
        <v>8185</v>
      </c>
      <c r="B8484">
        <v>11</v>
      </c>
      <c r="C8484">
        <v>2</v>
      </c>
      <c r="D8484">
        <v>2018</v>
      </c>
      <c r="E8484" t="s">
        <v>8186</v>
      </c>
      <c r="F8484" t="s">
        <v>30</v>
      </c>
      <c r="G8484" t="s">
        <v>845</v>
      </c>
      <c r="H8484" t="s">
        <v>23</v>
      </c>
      <c r="I8484" t="s">
        <v>90</v>
      </c>
      <c r="J8484" t="s">
        <v>1387</v>
      </c>
      <c r="K8484" t="s">
        <v>26</v>
      </c>
      <c r="L8484">
        <v>20.7</v>
      </c>
    </row>
    <row r="8485" spans="1:12" x14ac:dyDescent="0.3">
      <c r="A8485" t="s">
        <v>8187</v>
      </c>
      <c r="B8485">
        <v>20</v>
      </c>
      <c r="C8485">
        <v>9</v>
      </c>
      <c r="D8485">
        <v>2017</v>
      </c>
      <c r="E8485" t="s">
        <v>2737</v>
      </c>
      <c r="F8485" t="s">
        <v>30</v>
      </c>
      <c r="G8485" t="s">
        <v>4372</v>
      </c>
      <c r="H8485" t="s">
        <v>14</v>
      </c>
      <c r="I8485" t="s">
        <v>61</v>
      </c>
      <c r="J8485" t="s">
        <v>5423</v>
      </c>
      <c r="K8485" t="s">
        <v>26</v>
      </c>
      <c r="L8485">
        <v>83.7</v>
      </c>
    </row>
    <row r="8486" spans="1:12" x14ac:dyDescent="0.3">
      <c r="A8486" t="s">
        <v>8188</v>
      </c>
      <c r="B8486">
        <v>24</v>
      </c>
      <c r="C8486">
        <v>9</v>
      </c>
      <c r="D8486">
        <v>2018</v>
      </c>
      <c r="E8486" t="s">
        <v>1529</v>
      </c>
      <c r="F8486" t="s">
        <v>930</v>
      </c>
      <c r="G8486" t="s">
        <v>1056</v>
      </c>
      <c r="H8486" t="s">
        <v>14</v>
      </c>
      <c r="I8486" t="s">
        <v>24</v>
      </c>
      <c r="J8486" t="s">
        <v>1606</v>
      </c>
      <c r="K8486" t="s">
        <v>17</v>
      </c>
      <c r="L8486">
        <v>199.8</v>
      </c>
    </row>
    <row r="8487" spans="1:12" x14ac:dyDescent="0.3">
      <c r="A8487" t="s">
        <v>8189</v>
      </c>
      <c r="B8487">
        <v>27</v>
      </c>
      <c r="C8487">
        <v>3</v>
      </c>
      <c r="D8487">
        <v>2018</v>
      </c>
      <c r="E8487" t="s">
        <v>1169</v>
      </c>
      <c r="F8487" t="s">
        <v>30</v>
      </c>
      <c r="G8487" t="s">
        <v>8190</v>
      </c>
      <c r="H8487" t="s">
        <v>60</v>
      </c>
      <c r="I8487" t="s">
        <v>24</v>
      </c>
      <c r="J8487" t="s">
        <v>3915</v>
      </c>
      <c r="K8487" t="s">
        <v>26</v>
      </c>
      <c r="L8487">
        <v>45.68</v>
      </c>
    </row>
    <row r="8488" spans="1:12" x14ac:dyDescent="0.3">
      <c r="A8488" t="s">
        <v>8189</v>
      </c>
      <c r="B8488">
        <v>27</v>
      </c>
      <c r="C8488">
        <v>3</v>
      </c>
      <c r="D8488">
        <v>2018</v>
      </c>
      <c r="E8488" t="s">
        <v>1169</v>
      </c>
      <c r="F8488" t="s">
        <v>30</v>
      </c>
      <c r="G8488" t="s">
        <v>8190</v>
      </c>
      <c r="H8488" t="s">
        <v>60</v>
      </c>
      <c r="I8488" t="s">
        <v>24</v>
      </c>
      <c r="J8488" t="s">
        <v>494</v>
      </c>
      <c r="K8488" t="s">
        <v>26</v>
      </c>
      <c r="L8488">
        <v>110.96</v>
      </c>
    </row>
    <row r="8489" spans="1:12" x14ac:dyDescent="0.3">
      <c r="A8489" t="s">
        <v>8189</v>
      </c>
      <c r="B8489">
        <v>27</v>
      </c>
      <c r="C8489">
        <v>3</v>
      </c>
      <c r="D8489">
        <v>2018</v>
      </c>
      <c r="E8489" t="s">
        <v>1169</v>
      </c>
      <c r="F8489" t="s">
        <v>30</v>
      </c>
      <c r="G8489" t="s">
        <v>8190</v>
      </c>
      <c r="H8489" t="s">
        <v>60</v>
      </c>
      <c r="I8489" t="s">
        <v>24</v>
      </c>
      <c r="J8489" t="s">
        <v>6492</v>
      </c>
      <c r="K8489" t="s">
        <v>26</v>
      </c>
      <c r="L8489">
        <v>11.94</v>
      </c>
    </row>
    <row r="8490" spans="1:12" x14ac:dyDescent="0.3">
      <c r="A8490" t="s">
        <v>8191</v>
      </c>
      <c r="B8490">
        <v>2</v>
      </c>
      <c r="C8490">
        <v>2</v>
      </c>
      <c r="D8490">
        <v>2017</v>
      </c>
      <c r="E8490" t="s">
        <v>6204</v>
      </c>
      <c r="F8490" t="s">
        <v>12</v>
      </c>
      <c r="G8490" t="s">
        <v>2111</v>
      </c>
      <c r="H8490" t="s">
        <v>14</v>
      </c>
      <c r="I8490" t="s">
        <v>15</v>
      </c>
      <c r="J8490" t="s">
        <v>5614</v>
      </c>
      <c r="K8490" t="s">
        <v>41</v>
      </c>
      <c r="L8490">
        <v>8749.9500000000007</v>
      </c>
    </row>
    <row r="8491" spans="1:12" x14ac:dyDescent="0.3">
      <c r="A8491" t="s">
        <v>8191</v>
      </c>
      <c r="B8491">
        <v>2</v>
      </c>
      <c r="C8491">
        <v>2</v>
      </c>
      <c r="D8491">
        <v>2017</v>
      </c>
      <c r="E8491" t="s">
        <v>6204</v>
      </c>
      <c r="F8491" t="s">
        <v>12</v>
      </c>
      <c r="G8491" t="s">
        <v>2111</v>
      </c>
      <c r="H8491" t="s">
        <v>14</v>
      </c>
      <c r="I8491" t="s">
        <v>15</v>
      </c>
      <c r="J8491" t="s">
        <v>733</v>
      </c>
      <c r="K8491" t="s">
        <v>26</v>
      </c>
      <c r="L8491">
        <v>36.4</v>
      </c>
    </row>
    <row r="8492" spans="1:12" x14ac:dyDescent="0.3">
      <c r="A8492" t="s">
        <v>8191</v>
      </c>
      <c r="B8492">
        <v>2</v>
      </c>
      <c r="C8492">
        <v>2</v>
      </c>
      <c r="D8492">
        <v>2017</v>
      </c>
      <c r="E8492" t="s">
        <v>6204</v>
      </c>
      <c r="F8492" t="s">
        <v>12</v>
      </c>
      <c r="G8492" t="s">
        <v>2111</v>
      </c>
      <c r="H8492" t="s">
        <v>14</v>
      </c>
      <c r="I8492" t="s">
        <v>15</v>
      </c>
      <c r="J8492" t="s">
        <v>5275</v>
      </c>
      <c r="K8492" t="s">
        <v>17</v>
      </c>
      <c r="L8492">
        <v>18.690000000000001</v>
      </c>
    </row>
    <row r="8493" spans="1:12" x14ac:dyDescent="0.3">
      <c r="A8493" t="s">
        <v>8192</v>
      </c>
      <c r="B8493">
        <v>7</v>
      </c>
      <c r="C8493">
        <v>7</v>
      </c>
      <c r="D8493">
        <v>2018</v>
      </c>
      <c r="E8493" t="s">
        <v>2845</v>
      </c>
      <c r="F8493" t="s">
        <v>30</v>
      </c>
      <c r="G8493" t="s">
        <v>1519</v>
      </c>
      <c r="H8493" t="s">
        <v>14</v>
      </c>
      <c r="I8493" t="s">
        <v>24</v>
      </c>
      <c r="J8493" t="s">
        <v>3266</v>
      </c>
      <c r="K8493" t="s">
        <v>26</v>
      </c>
      <c r="L8493">
        <v>5.94</v>
      </c>
    </row>
    <row r="8494" spans="1:12" x14ac:dyDescent="0.3">
      <c r="A8494" t="s">
        <v>8193</v>
      </c>
      <c r="B8494">
        <v>23</v>
      </c>
      <c r="C8494">
        <v>10</v>
      </c>
      <c r="D8494">
        <v>2016</v>
      </c>
      <c r="E8494" t="s">
        <v>2252</v>
      </c>
      <c r="F8494" t="s">
        <v>30</v>
      </c>
      <c r="G8494" t="s">
        <v>3423</v>
      </c>
      <c r="H8494" t="s">
        <v>14</v>
      </c>
      <c r="I8494" t="s">
        <v>61</v>
      </c>
      <c r="J8494" t="s">
        <v>5387</v>
      </c>
      <c r="K8494" t="s">
        <v>26</v>
      </c>
      <c r="L8494">
        <v>60.735999999999997</v>
      </c>
    </row>
    <row r="8495" spans="1:12" x14ac:dyDescent="0.3">
      <c r="A8495" t="s">
        <v>8193</v>
      </c>
      <c r="B8495">
        <v>23</v>
      </c>
      <c r="C8495">
        <v>10</v>
      </c>
      <c r="D8495">
        <v>2016</v>
      </c>
      <c r="E8495" t="s">
        <v>2252</v>
      </c>
      <c r="F8495" t="s">
        <v>30</v>
      </c>
      <c r="G8495" t="s">
        <v>3423</v>
      </c>
      <c r="H8495" t="s">
        <v>14</v>
      </c>
      <c r="I8495" t="s">
        <v>61</v>
      </c>
      <c r="J8495" t="s">
        <v>5976</v>
      </c>
      <c r="K8495" t="s">
        <v>41</v>
      </c>
      <c r="L8495">
        <v>479.976</v>
      </c>
    </row>
    <row r="8496" spans="1:12" x14ac:dyDescent="0.3">
      <c r="A8496" t="s">
        <v>8193</v>
      </c>
      <c r="B8496">
        <v>23</v>
      </c>
      <c r="C8496">
        <v>10</v>
      </c>
      <c r="D8496">
        <v>2016</v>
      </c>
      <c r="E8496" t="s">
        <v>2252</v>
      </c>
      <c r="F8496" t="s">
        <v>30</v>
      </c>
      <c r="G8496" t="s">
        <v>3423</v>
      </c>
      <c r="H8496" t="s">
        <v>14</v>
      </c>
      <c r="I8496" t="s">
        <v>61</v>
      </c>
      <c r="J8496" t="s">
        <v>2968</v>
      </c>
      <c r="K8496" t="s">
        <v>26</v>
      </c>
      <c r="L8496">
        <v>6.08</v>
      </c>
    </row>
    <row r="8497" spans="1:12" x14ac:dyDescent="0.3">
      <c r="A8497" t="s">
        <v>8194</v>
      </c>
      <c r="B8497">
        <v>2</v>
      </c>
      <c r="C8497">
        <v>12</v>
      </c>
      <c r="D8497">
        <v>2017</v>
      </c>
      <c r="E8497" t="s">
        <v>118</v>
      </c>
      <c r="F8497" t="s">
        <v>30</v>
      </c>
      <c r="G8497" t="s">
        <v>792</v>
      </c>
      <c r="H8497" t="s">
        <v>23</v>
      </c>
      <c r="I8497" t="s">
        <v>24</v>
      </c>
      <c r="J8497" t="s">
        <v>5534</v>
      </c>
      <c r="K8497" t="s">
        <v>41</v>
      </c>
      <c r="L8497">
        <v>165.6</v>
      </c>
    </row>
    <row r="8498" spans="1:12" x14ac:dyDescent="0.3">
      <c r="A8498" t="s">
        <v>8195</v>
      </c>
      <c r="B8498">
        <v>5</v>
      </c>
      <c r="C8498">
        <v>3</v>
      </c>
      <c r="D8498">
        <v>2015</v>
      </c>
      <c r="E8498" t="s">
        <v>2518</v>
      </c>
      <c r="F8498" t="s">
        <v>12</v>
      </c>
      <c r="G8498" t="s">
        <v>3135</v>
      </c>
      <c r="H8498" t="s">
        <v>14</v>
      </c>
      <c r="I8498" t="s">
        <v>90</v>
      </c>
      <c r="J8498" t="s">
        <v>1130</v>
      </c>
      <c r="K8498" t="s">
        <v>26</v>
      </c>
      <c r="L8498">
        <v>59.52</v>
      </c>
    </row>
    <row r="8499" spans="1:12" x14ac:dyDescent="0.3">
      <c r="A8499" t="s">
        <v>8195</v>
      </c>
      <c r="B8499">
        <v>5</v>
      </c>
      <c r="C8499">
        <v>3</v>
      </c>
      <c r="D8499">
        <v>2015</v>
      </c>
      <c r="E8499" t="s">
        <v>2518</v>
      </c>
      <c r="F8499" t="s">
        <v>12</v>
      </c>
      <c r="G8499" t="s">
        <v>3135</v>
      </c>
      <c r="H8499" t="s">
        <v>14</v>
      </c>
      <c r="I8499" t="s">
        <v>90</v>
      </c>
      <c r="J8499" t="s">
        <v>771</v>
      </c>
      <c r="K8499" t="s">
        <v>41</v>
      </c>
      <c r="L8499">
        <v>479.97</v>
      </c>
    </row>
    <row r="8500" spans="1:12" x14ac:dyDescent="0.3">
      <c r="A8500" t="s">
        <v>8195</v>
      </c>
      <c r="B8500">
        <v>5</v>
      </c>
      <c r="C8500">
        <v>3</v>
      </c>
      <c r="D8500">
        <v>2015</v>
      </c>
      <c r="E8500" t="s">
        <v>2518</v>
      </c>
      <c r="F8500" t="s">
        <v>12</v>
      </c>
      <c r="G8500" t="s">
        <v>3135</v>
      </c>
      <c r="H8500" t="s">
        <v>14</v>
      </c>
      <c r="I8500" t="s">
        <v>90</v>
      </c>
      <c r="J8500" t="s">
        <v>1914</v>
      </c>
      <c r="K8500" t="s">
        <v>26</v>
      </c>
      <c r="L8500">
        <v>18.62</v>
      </c>
    </row>
    <row r="8501" spans="1:12" x14ac:dyDescent="0.3">
      <c r="A8501" t="s">
        <v>8195</v>
      </c>
      <c r="B8501">
        <v>5</v>
      </c>
      <c r="C8501">
        <v>3</v>
      </c>
      <c r="D8501">
        <v>2015</v>
      </c>
      <c r="E8501" t="s">
        <v>2518</v>
      </c>
      <c r="F8501" t="s">
        <v>12</v>
      </c>
      <c r="G8501" t="s">
        <v>3135</v>
      </c>
      <c r="H8501" t="s">
        <v>14</v>
      </c>
      <c r="I8501" t="s">
        <v>90</v>
      </c>
      <c r="J8501" t="s">
        <v>4197</v>
      </c>
      <c r="K8501" t="s">
        <v>26</v>
      </c>
      <c r="L8501">
        <v>49.631999999999998</v>
      </c>
    </row>
    <row r="8502" spans="1:12" x14ac:dyDescent="0.3">
      <c r="A8502" t="s">
        <v>8195</v>
      </c>
      <c r="B8502">
        <v>5</v>
      </c>
      <c r="C8502">
        <v>3</v>
      </c>
      <c r="D8502">
        <v>2015</v>
      </c>
      <c r="E8502" t="s">
        <v>2518</v>
      </c>
      <c r="F8502" t="s">
        <v>12</v>
      </c>
      <c r="G8502" t="s">
        <v>3135</v>
      </c>
      <c r="H8502" t="s">
        <v>14</v>
      </c>
      <c r="I8502" t="s">
        <v>90</v>
      </c>
      <c r="J8502" t="s">
        <v>3634</v>
      </c>
      <c r="K8502" t="s">
        <v>26</v>
      </c>
      <c r="L8502">
        <v>97.82</v>
      </c>
    </row>
    <row r="8503" spans="1:12" x14ac:dyDescent="0.3">
      <c r="A8503" t="s">
        <v>8196</v>
      </c>
      <c r="B8503">
        <v>1</v>
      </c>
      <c r="C8503">
        <v>3</v>
      </c>
      <c r="D8503">
        <v>2016</v>
      </c>
      <c r="E8503" t="s">
        <v>8197</v>
      </c>
      <c r="F8503" t="s">
        <v>12</v>
      </c>
      <c r="G8503" t="s">
        <v>5093</v>
      </c>
      <c r="H8503" t="s">
        <v>23</v>
      </c>
      <c r="I8503" t="s">
        <v>24</v>
      </c>
      <c r="J8503" t="s">
        <v>1224</v>
      </c>
      <c r="K8503" t="s">
        <v>41</v>
      </c>
      <c r="L8503">
        <v>15.984</v>
      </c>
    </row>
    <row r="8504" spans="1:12" x14ac:dyDescent="0.3">
      <c r="A8504" t="s">
        <v>8196</v>
      </c>
      <c r="B8504">
        <v>1</v>
      </c>
      <c r="C8504">
        <v>3</v>
      </c>
      <c r="D8504">
        <v>2016</v>
      </c>
      <c r="E8504" t="s">
        <v>8197</v>
      </c>
      <c r="F8504" t="s">
        <v>12</v>
      </c>
      <c r="G8504" t="s">
        <v>5093</v>
      </c>
      <c r="H8504" t="s">
        <v>23</v>
      </c>
      <c r="I8504" t="s">
        <v>24</v>
      </c>
      <c r="J8504" t="s">
        <v>1113</v>
      </c>
      <c r="K8504" t="s">
        <v>17</v>
      </c>
      <c r="L8504">
        <v>184.75200000000001</v>
      </c>
    </row>
    <row r="8505" spans="1:12" x14ac:dyDescent="0.3">
      <c r="A8505" t="s">
        <v>8198</v>
      </c>
      <c r="B8505">
        <v>20</v>
      </c>
      <c r="C8505">
        <v>2</v>
      </c>
      <c r="D8505">
        <v>2015</v>
      </c>
      <c r="E8505" t="s">
        <v>6539</v>
      </c>
      <c r="F8505" t="s">
        <v>30</v>
      </c>
      <c r="G8505" t="s">
        <v>1574</v>
      </c>
      <c r="H8505" t="s">
        <v>60</v>
      </c>
      <c r="I8505" t="s">
        <v>24</v>
      </c>
      <c r="J8505" t="s">
        <v>5155</v>
      </c>
      <c r="K8505" t="s">
        <v>26</v>
      </c>
      <c r="L8505">
        <v>12.96</v>
      </c>
    </row>
    <row r="8506" spans="1:12" x14ac:dyDescent="0.3">
      <c r="A8506" t="s">
        <v>8199</v>
      </c>
      <c r="B8506">
        <v>2</v>
      </c>
      <c r="C8506">
        <v>5</v>
      </c>
      <c r="D8506">
        <v>2017</v>
      </c>
      <c r="E8506" t="s">
        <v>4140</v>
      </c>
      <c r="F8506" t="s">
        <v>30</v>
      </c>
      <c r="G8506" t="s">
        <v>6024</v>
      </c>
      <c r="H8506" t="s">
        <v>14</v>
      </c>
      <c r="I8506" t="s">
        <v>61</v>
      </c>
      <c r="J8506" t="s">
        <v>5379</v>
      </c>
      <c r="K8506" t="s">
        <v>17</v>
      </c>
      <c r="L8506">
        <v>366.74400000000003</v>
      </c>
    </row>
    <row r="8507" spans="1:12" x14ac:dyDescent="0.3">
      <c r="A8507" t="s">
        <v>8200</v>
      </c>
      <c r="B8507">
        <v>8</v>
      </c>
      <c r="C8507">
        <v>3</v>
      </c>
      <c r="D8507">
        <v>2017</v>
      </c>
      <c r="E8507" t="s">
        <v>1865</v>
      </c>
      <c r="F8507" t="s">
        <v>30</v>
      </c>
      <c r="G8507" t="s">
        <v>1975</v>
      </c>
      <c r="H8507" t="s">
        <v>60</v>
      </c>
      <c r="I8507" t="s">
        <v>61</v>
      </c>
      <c r="J8507" t="s">
        <v>3626</v>
      </c>
      <c r="K8507" t="s">
        <v>26</v>
      </c>
      <c r="L8507">
        <v>8.8559999999999999</v>
      </c>
    </row>
    <row r="8508" spans="1:12" x14ac:dyDescent="0.3">
      <c r="A8508" t="s">
        <v>8200</v>
      </c>
      <c r="B8508">
        <v>8</v>
      </c>
      <c r="C8508">
        <v>3</v>
      </c>
      <c r="D8508">
        <v>2017</v>
      </c>
      <c r="E8508" t="s">
        <v>1865</v>
      </c>
      <c r="F8508" t="s">
        <v>30</v>
      </c>
      <c r="G8508" t="s">
        <v>1975</v>
      </c>
      <c r="H8508" t="s">
        <v>60</v>
      </c>
      <c r="I8508" t="s">
        <v>61</v>
      </c>
      <c r="J8508" t="s">
        <v>191</v>
      </c>
      <c r="K8508" t="s">
        <v>41</v>
      </c>
      <c r="L8508">
        <v>27.96</v>
      </c>
    </row>
    <row r="8509" spans="1:12" x14ac:dyDescent="0.3">
      <c r="A8509" t="s">
        <v>8200</v>
      </c>
      <c r="B8509">
        <v>8</v>
      </c>
      <c r="C8509">
        <v>3</v>
      </c>
      <c r="D8509">
        <v>2017</v>
      </c>
      <c r="E8509" t="s">
        <v>1865</v>
      </c>
      <c r="F8509" t="s">
        <v>30</v>
      </c>
      <c r="G8509" t="s">
        <v>1975</v>
      </c>
      <c r="H8509" t="s">
        <v>60</v>
      </c>
      <c r="I8509" t="s">
        <v>61</v>
      </c>
      <c r="J8509" t="s">
        <v>6052</v>
      </c>
      <c r="K8509" t="s">
        <v>26</v>
      </c>
      <c r="L8509">
        <v>146.352</v>
      </c>
    </row>
    <row r="8510" spans="1:12" x14ac:dyDescent="0.3">
      <c r="A8510" t="s">
        <v>8201</v>
      </c>
      <c r="B8510">
        <v>11</v>
      </c>
      <c r="C8510">
        <v>12</v>
      </c>
      <c r="D8510">
        <v>2016</v>
      </c>
      <c r="E8510" t="s">
        <v>3711</v>
      </c>
      <c r="F8510" t="s">
        <v>119</v>
      </c>
      <c r="G8510" t="s">
        <v>1396</v>
      </c>
      <c r="H8510" t="s">
        <v>14</v>
      </c>
      <c r="I8510" t="s">
        <v>61</v>
      </c>
      <c r="J8510" t="s">
        <v>2338</v>
      </c>
      <c r="K8510" t="s">
        <v>41</v>
      </c>
      <c r="L8510">
        <v>175.23</v>
      </c>
    </row>
    <row r="8511" spans="1:12" x14ac:dyDescent="0.3">
      <c r="A8511" t="s">
        <v>8201</v>
      </c>
      <c r="B8511">
        <v>11</v>
      </c>
      <c r="C8511">
        <v>12</v>
      </c>
      <c r="D8511">
        <v>2016</v>
      </c>
      <c r="E8511" t="s">
        <v>3711</v>
      </c>
      <c r="F8511" t="s">
        <v>119</v>
      </c>
      <c r="G8511" t="s">
        <v>1396</v>
      </c>
      <c r="H8511" t="s">
        <v>14</v>
      </c>
      <c r="I8511" t="s">
        <v>61</v>
      </c>
      <c r="J8511" t="s">
        <v>4510</v>
      </c>
      <c r="K8511" t="s">
        <v>41</v>
      </c>
      <c r="L8511">
        <v>125.99</v>
      </c>
    </row>
    <row r="8512" spans="1:12" x14ac:dyDescent="0.3">
      <c r="A8512" t="s">
        <v>8201</v>
      </c>
      <c r="B8512">
        <v>11</v>
      </c>
      <c r="C8512">
        <v>12</v>
      </c>
      <c r="D8512">
        <v>2016</v>
      </c>
      <c r="E8512" t="s">
        <v>3711</v>
      </c>
      <c r="F8512" t="s">
        <v>119</v>
      </c>
      <c r="G8512" t="s">
        <v>1396</v>
      </c>
      <c r="H8512" t="s">
        <v>14</v>
      </c>
      <c r="I8512" t="s">
        <v>61</v>
      </c>
      <c r="J8512" t="s">
        <v>3064</v>
      </c>
      <c r="K8512" t="s">
        <v>26</v>
      </c>
      <c r="L8512">
        <v>23</v>
      </c>
    </row>
    <row r="8513" spans="1:12" x14ac:dyDescent="0.3">
      <c r="A8513" t="s">
        <v>8202</v>
      </c>
      <c r="B8513">
        <v>22</v>
      </c>
      <c r="C8513">
        <v>12</v>
      </c>
      <c r="D8513">
        <v>2017</v>
      </c>
      <c r="E8513" t="s">
        <v>2923</v>
      </c>
      <c r="F8513" t="s">
        <v>30</v>
      </c>
      <c r="G8513" t="s">
        <v>399</v>
      </c>
      <c r="H8513" t="s">
        <v>14</v>
      </c>
      <c r="I8513" t="s">
        <v>90</v>
      </c>
      <c r="J8513" t="s">
        <v>4424</v>
      </c>
      <c r="K8513" t="s">
        <v>26</v>
      </c>
      <c r="L8513">
        <v>25.584</v>
      </c>
    </row>
    <row r="8514" spans="1:12" x14ac:dyDescent="0.3">
      <c r="A8514" t="s">
        <v>8203</v>
      </c>
      <c r="B8514">
        <v>2</v>
      </c>
      <c r="C8514">
        <v>2</v>
      </c>
      <c r="D8514">
        <v>2017</v>
      </c>
      <c r="E8514" t="s">
        <v>3499</v>
      </c>
      <c r="F8514" t="s">
        <v>30</v>
      </c>
      <c r="G8514" t="s">
        <v>2341</v>
      </c>
      <c r="H8514" t="s">
        <v>23</v>
      </c>
      <c r="I8514" t="s">
        <v>61</v>
      </c>
      <c r="J8514" t="s">
        <v>2160</v>
      </c>
      <c r="K8514" t="s">
        <v>17</v>
      </c>
      <c r="L8514">
        <v>73.784000000000006</v>
      </c>
    </row>
    <row r="8515" spans="1:12" x14ac:dyDescent="0.3">
      <c r="A8515" t="s">
        <v>8204</v>
      </c>
      <c r="B8515">
        <v>5</v>
      </c>
      <c r="C8515">
        <v>6</v>
      </c>
      <c r="D8515">
        <v>2018</v>
      </c>
      <c r="E8515" t="s">
        <v>1605</v>
      </c>
      <c r="F8515" t="s">
        <v>30</v>
      </c>
      <c r="G8515" t="s">
        <v>2341</v>
      </c>
      <c r="H8515" t="s">
        <v>23</v>
      </c>
      <c r="I8515" t="s">
        <v>15</v>
      </c>
      <c r="J8515" t="s">
        <v>4021</v>
      </c>
      <c r="K8515" t="s">
        <v>26</v>
      </c>
      <c r="L8515">
        <v>20.736000000000001</v>
      </c>
    </row>
    <row r="8516" spans="1:12" x14ac:dyDescent="0.3">
      <c r="A8516" t="s">
        <v>8205</v>
      </c>
      <c r="B8516">
        <v>21</v>
      </c>
      <c r="C8516">
        <v>8</v>
      </c>
      <c r="D8516">
        <v>2016</v>
      </c>
      <c r="E8516" t="s">
        <v>3942</v>
      </c>
      <c r="F8516" t="s">
        <v>30</v>
      </c>
      <c r="G8516" t="s">
        <v>2739</v>
      </c>
      <c r="H8516" t="s">
        <v>23</v>
      </c>
      <c r="I8516" t="s">
        <v>15</v>
      </c>
      <c r="J8516" t="s">
        <v>714</v>
      </c>
      <c r="K8516" t="s">
        <v>26</v>
      </c>
      <c r="L8516">
        <v>17.52</v>
      </c>
    </row>
    <row r="8517" spans="1:12" x14ac:dyDescent="0.3">
      <c r="A8517" t="s">
        <v>8205</v>
      </c>
      <c r="B8517">
        <v>21</v>
      </c>
      <c r="C8517">
        <v>8</v>
      </c>
      <c r="D8517">
        <v>2016</v>
      </c>
      <c r="E8517" t="s">
        <v>3942</v>
      </c>
      <c r="F8517" t="s">
        <v>30</v>
      </c>
      <c r="G8517" t="s">
        <v>2739</v>
      </c>
      <c r="H8517" t="s">
        <v>23</v>
      </c>
      <c r="I8517" t="s">
        <v>15</v>
      </c>
      <c r="J8517" t="s">
        <v>247</v>
      </c>
      <c r="K8517" t="s">
        <v>26</v>
      </c>
      <c r="L8517">
        <v>35.76</v>
      </c>
    </row>
    <row r="8518" spans="1:12" x14ac:dyDescent="0.3">
      <c r="A8518" t="s">
        <v>8206</v>
      </c>
      <c r="B8518">
        <v>7</v>
      </c>
      <c r="C8518">
        <v>4</v>
      </c>
      <c r="D8518">
        <v>2017</v>
      </c>
      <c r="E8518" t="s">
        <v>6918</v>
      </c>
      <c r="F8518" t="s">
        <v>30</v>
      </c>
      <c r="G8518" t="s">
        <v>1418</v>
      </c>
      <c r="H8518" t="s">
        <v>14</v>
      </c>
      <c r="I8518" t="s">
        <v>90</v>
      </c>
      <c r="J8518" t="s">
        <v>39</v>
      </c>
      <c r="K8518" t="s">
        <v>26</v>
      </c>
      <c r="L8518">
        <v>3.64</v>
      </c>
    </row>
    <row r="8519" spans="1:12" x14ac:dyDescent="0.3">
      <c r="A8519" t="s">
        <v>8207</v>
      </c>
      <c r="B8519">
        <v>4</v>
      </c>
      <c r="C8519">
        <v>6</v>
      </c>
      <c r="D8519">
        <v>2018</v>
      </c>
      <c r="E8519" t="s">
        <v>586</v>
      </c>
      <c r="F8519" t="s">
        <v>12</v>
      </c>
      <c r="G8519" t="s">
        <v>1207</v>
      </c>
      <c r="H8519" t="s">
        <v>14</v>
      </c>
      <c r="I8519" t="s">
        <v>61</v>
      </c>
      <c r="J8519" t="s">
        <v>4100</v>
      </c>
      <c r="K8519" t="s">
        <v>17</v>
      </c>
      <c r="L8519">
        <v>30.335999999999999</v>
      </c>
    </row>
    <row r="8520" spans="1:12" x14ac:dyDescent="0.3">
      <c r="A8520" t="s">
        <v>8208</v>
      </c>
      <c r="B8520">
        <v>4</v>
      </c>
      <c r="C8520">
        <v>12</v>
      </c>
      <c r="D8520">
        <v>2018</v>
      </c>
      <c r="E8520" t="s">
        <v>1404</v>
      </c>
      <c r="F8520" t="s">
        <v>30</v>
      </c>
      <c r="G8520" t="s">
        <v>6742</v>
      </c>
      <c r="H8520" t="s">
        <v>14</v>
      </c>
      <c r="I8520" t="s">
        <v>90</v>
      </c>
      <c r="J8520" t="s">
        <v>7743</v>
      </c>
      <c r="K8520" t="s">
        <v>17</v>
      </c>
      <c r="L8520">
        <v>12.99</v>
      </c>
    </row>
    <row r="8521" spans="1:12" x14ac:dyDescent="0.3">
      <c r="A8521" t="s">
        <v>8208</v>
      </c>
      <c r="B8521">
        <v>4</v>
      </c>
      <c r="C8521">
        <v>12</v>
      </c>
      <c r="D8521">
        <v>2018</v>
      </c>
      <c r="E8521" t="s">
        <v>1404</v>
      </c>
      <c r="F8521" t="s">
        <v>30</v>
      </c>
      <c r="G8521" t="s">
        <v>6742</v>
      </c>
      <c r="H8521" t="s">
        <v>14</v>
      </c>
      <c r="I8521" t="s">
        <v>90</v>
      </c>
      <c r="J8521" t="s">
        <v>495</v>
      </c>
      <c r="K8521" t="s">
        <v>17</v>
      </c>
      <c r="L8521">
        <v>182.22</v>
      </c>
    </row>
    <row r="8522" spans="1:12" x14ac:dyDescent="0.3">
      <c r="A8522" t="s">
        <v>8208</v>
      </c>
      <c r="B8522">
        <v>4</v>
      </c>
      <c r="C8522">
        <v>12</v>
      </c>
      <c r="D8522">
        <v>2018</v>
      </c>
      <c r="E8522" t="s">
        <v>1404</v>
      </c>
      <c r="F8522" t="s">
        <v>30</v>
      </c>
      <c r="G8522" t="s">
        <v>6742</v>
      </c>
      <c r="H8522" t="s">
        <v>14</v>
      </c>
      <c r="I8522" t="s">
        <v>90</v>
      </c>
      <c r="J8522" t="s">
        <v>637</v>
      </c>
      <c r="K8522" t="s">
        <v>17</v>
      </c>
      <c r="L8522">
        <v>302.94</v>
      </c>
    </row>
    <row r="8523" spans="1:12" x14ac:dyDescent="0.3">
      <c r="A8523" t="s">
        <v>8209</v>
      </c>
      <c r="B8523">
        <v>11</v>
      </c>
      <c r="C8523">
        <v>1</v>
      </c>
      <c r="D8523">
        <v>2017</v>
      </c>
      <c r="E8523" t="s">
        <v>4658</v>
      </c>
      <c r="F8523" t="s">
        <v>30</v>
      </c>
      <c r="G8523" t="s">
        <v>546</v>
      </c>
      <c r="H8523" t="s">
        <v>60</v>
      </c>
      <c r="I8523" t="s">
        <v>90</v>
      </c>
      <c r="J8523" t="s">
        <v>2574</v>
      </c>
      <c r="K8523" t="s">
        <v>17</v>
      </c>
      <c r="L8523">
        <v>54.991999999999997</v>
      </c>
    </row>
    <row r="8524" spans="1:12" x14ac:dyDescent="0.3">
      <c r="A8524" t="s">
        <v>8210</v>
      </c>
      <c r="B8524">
        <v>1</v>
      </c>
      <c r="C8524">
        <v>4</v>
      </c>
      <c r="D8524">
        <v>2017</v>
      </c>
      <c r="E8524" t="s">
        <v>1763</v>
      </c>
      <c r="F8524" t="s">
        <v>30</v>
      </c>
      <c r="G8524" t="s">
        <v>3191</v>
      </c>
      <c r="H8524" t="s">
        <v>23</v>
      </c>
      <c r="I8524" t="s">
        <v>61</v>
      </c>
      <c r="J8524" t="s">
        <v>2311</v>
      </c>
      <c r="K8524" t="s">
        <v>41</v>
      </c>
      <c r="L8524">
        <v>12.99</v>
      </c>
    </row>
    <row r="8525" spans="1:12" x14ac:dyDescent="0.3">
      <c r="A8525" t="s">
        <v>8211</v>
      </c>
      <c r="B8525">
        <v>21</v>
      </c>
      <c r="C8525">
        <v>9</v>
      </c>
      <c r="D8525">
        <v>2018</v>
      </c>
      <c r="E8525" t="s">
        <v>919</v>
      </c>
      <c r="F8525" t="s">
        <v>30</v>
      </c>
      <c r="G8525" t="s">
        <v>866</v>
      </c>
      <c r="H8525" t="s">
        <v>14</v>
      </c>
      <c r="I8525" t="s">
        <v>24</v>
      </c>
      <c r="J8525" t="s">
        <v>668</v>
      </c>
      <c r="K8525" t="s">
        <v>26</v>
      </c>
      <c r="L8525">
        <v>55.86</v>
      </c>
    </row>
    <row r="8526" spans="1:12" x14ac:dyDescent="0.3">
      <c r="A8526" t="s">
        <v>8212</v>
      </c>
      <c r="B8526">
        <v>16</v>
      </c>
      <c r="C8526">
        <v>3</v>
      </c>
      <c r="D8526">
        <v>2018</v>
      </c>
      <c r="E8526" t="s">
        <v>3666</v>
      </c>
      <c r="F8526" t="s">
        <v>930</v>
      </c>
      <c r="G8526" t="s">
        <v>5508</v>
      </c>
      <c r="H8526" t="s">
        <v>14</v>
      </c>
      <c r="I8526" t="s">
        <v>90</v>
      </c>
      <c r="J8526" t="s">
        <v>2955</v>
      </c>
      <c r="K8526" t="s">
        <v>41</v>
      </c>
      <c r="L8526">
        <v>44.375999999999998</v>
      </c>
    </row>
    <row r="8527" spans="1:12" x14ac:dyDescent="0.3">
      <c r="A8527" t="s">
        <v>8212</v>
      </c>
      <c r="B8527">
        <v>16</v>
      </c>
      <c r="C8527">
        <v>3</v>
      </c>
      <c r="D8527">
        <v>2018</v>
      </c>
      <c r="E8527" t="s">
        <v>3666</v>
      </c>
      <c r="F8527" t="s">
        <v>930</v>
      </c>
      <c r="G8527" t="s">
        <v>5508</v>
      </c>
      <c r="H8527" t="s">
        <v>14</v>
      </c>
      <c r="I8527" t="s">
        <v>90</v>
      </c>
      <c r="J8527" t="s">
        <v>5940</v>
      </c>
      <c r="K8527" t="s">
        <v>17</v>
      </c>
      <c r="L8527">
        <v>51.264000000000003</v>
      </c>
    </row>
    <row r="8528" spans="1:12" x14ac:dyDescent="0.3">
      <c r="A8528" t="s">
        <v>8212</v>
      </c>
      <c r="B8528">
        <v>16</v>
      </c>
      <c r="C8528">
        <v>3</v>
      </c>
      <c r="D8528">
        <v>2018</v>
      </c>
      <c r="E8528" t="s">
        <v>3666</v>
      </c>
      <c r="F8528" t="s">
        <v>930</v>
      </c>
      <c r="G8528" t="s">
        <v>5508</v>
      </c>
      <c r="H8528" t="s">
        <v>14</v>
      </c>
      <c r="I8528" t="s">
        <v>90</v>
      </c>
      <c r="J8528" t="s">
        <v>215</v>
      </c>
      <c r="K8528" t="s">
        <v>26</v>
      </c>
      <c r="L8528">
        <v>5.1929999999999996</v>
      </c>
    </row>
    <row r="8529" spans="1:12" x14ac:dyDescent="0.3">
      <c r="A8529" t="s">
        <v>8212</v>
      </c>
      <c r="B8529">
        <v>16</v>
      </c>
      <c r="C8529">
        <v>3</v>
      </c>
      <c r="D8529">
        <v>2018</v>
      </c>
      <c r="E8529" t="s">
        <v>3666</v>
      </c>
      <c r="F8529" t="s">
        <v>930</v>
      </c>
      <c r="G8529" t="s">
        <v>5508</v>
      </c>
      <c r="H8529" t="s">
        <v>14</v>
      </c>
      <c r="I8529" t="s">
        <v>90</v>
      </c>
      <c r="J8529" t="s">
        <v>1155</v>
      </c>
      <c r="K8529" t="s">
        <v>41</v>
      </c>
      <c r="L8529">
        <v>159.98400000000001</v>
      </c>
    </row>
    <row r="8530" spans="1:12" x14ac:dyDescent="0.3">
      <c r="A8530" t="s">
        <v>8212</v>
      </c>
      <c r="B8530">
        <v>16</v>
      </c>
      <c r="C8530">
        <v>3</v>
      </c>
      <c r="D8530">
        <v>2018</v>
      </c>
      <c r="E8530" t="s">
        <v>3666</v>
      </c>
      <c r="F8530" t="s">
        <v>930</v>
      </c>
      <c r="G8530" t="s">
        <v>5508</v>
      </c>
      <c r="H8530" t="s">
        <v>14</v>
      </c>
      <c r="I8530" t="s">
        <v>90</v>
      </c>
      <c r="J8530" t="s">
        <v>852</v>
      </c>
      <c r="K8530" t="s">
        <v>26</v>
      </c>
      <c r="L8530">
        <v>54.223999999999997</v>
      </c>
    </row>
    <row r="8531" spans="1:12" x14ac:dyDescent="0.3">
      <c r="A8531" t="s">
        <v>8213</v>
      </c>
      <c r="B8531">
        <v>10</v>
      </c>
      <c r="C8531">
        <v>11</v>
      </c>
      <c r="D8531">
        <v>2018</v>
      </c>
      <c r="E8531" t="s">
        <v>1493</v>
      </c>
      <c r="F8531" t="s">
        <v>30</v>
      </c>
      <c r="G8531" t="s">
        <v>2967</v>
      </c>
      <c r="H8531" t="s">
        <v>60</v>
      </c>
      <c r="I8531" t="s">
        <v>24</v>
      </c>
      <c r="J8531" t="s">
        <v>4123</v>
      </c>
      <c r="K8531" t="s">
        <v>17</v>
      </c>
      <c r="L8531">
        <v>241.42400000000001</v>
      </c>
    </row>
    <row r="8532" spans="1:12" x14ac:dyDescent="0.3">
      <c r="A8532" t="s">
        <v>8214</v>
      </c>
      <c r="B8532">
        <v>30</v>
      </c>
      <c r="C8532">
        <v>11</v>
      </c>
      <c r="D8532">
        <v>2017</v>
      </c>
      <c r="E8532" t="s">
        <v>1727</v>
      </c>
      <c r="F8532" t="s">
        <v>30</v>
      </c>
      <c r="G8532" t="s">
        <v>576</v>
      </c>
      <c r="H8532" t="s">
        <v>14</v>
      </c>
      <c r="I8532" t="s">
        <v>61</v>
      </c>
      <c r="J8532" t="s">
        <v>4087</v>
      </c>
      <c r="K8532" t="s">
        <v>26</v>
      </c>
      <c r="L8532">
        <v>33.36</v>
      </c>
    </row>
    <row r="8533" spans="1:12" x14ac:dyDescent="0.3">
      <c r="A8533" t="s">
        <v>8214</v>
      </c>
      <c r="B8533">
        <v>30</v>
      </c>
      <c r="C8533">
        <v>11</v>
      </c>
      <c r="D8533">
        <v>2017</v>
      </c>
      <c r="E8533" t="s">
        <v>1727</v>
      </c>
      <c r="F8533" t="s">
        <v>30</v>
      </c>
      <c r="G8533" t="s">
        <v>576</v>
      </c>
      <c r="H8533" t="s">
        <v>14</v>
      </c>
      <c r="I8533" t="s">
        <v>61</v>
      </c>
      <c r="J8533" t="s">
        <v>909</v>
      </c>
      <c r="K8533" t="s">
        <v>26</v>
      </c>
      <c r="L8533">
        <v>13.76</v>
      </c>
    </row>
    <row r="8534" spans="1:12" x14ac:dyDescent="0.3">
      <c r="A8534" t="s">
        <v>8214</v>
      </c>
      <c r="B8534">
        <v>30</v>
      </c>
      <c r="C8534">
        <v>11</v>
      </c>
      <c r="D8534">
        <v>2017</v>
      </c>
      <c r="E8534" t="s">
        <v>1727</v>
      </c>
      <c r="F8534" t="s">
        <v>30</v>
      </c>
      <c r="G8534" t="s">
        <v>576</v>
      </c>
      <c r="H8534" t="s">
        <v>14</v>
      </c>
      <c r="I8534" t="s">
        <v>61</v>
      </c>
      <c r="J8534" t="s">
        <v>3156</v>
      </c>
      <c r="K8534" t="s">
        <v>26</v>
      </c>
      <c r="L8534">
        <v>496.86</v>
      </c>
    </row>
    <row r="8535" spans="1:12" x14ac:dyDescent="0.3">
      <c r="A8535" t="s">
        <v>8214</v>
      </c>
      <c r="B8535">
        <v>30</v>
      </c>
      <c r="C8535">
        <v>11</v>
      </c>
      <c r="D8535">
        <v>2017</v>
      </c>
      <c r="E8535" t="s">
        <v>1727</v>
      </c>
      <c r="F8535" t="s">
        <v>30</v>
      </c>
      <c r="G8535" t="s">
        <v>576</v>
      </c>
      <c r="H8535" t="s">
        <v>14</v>
      </c>
      <c r="I8535" t="s">
        <v>61</v>
      </c>
      <c r="J8535" t="s">
        <v>224</v>
      </c>
      <c r="K8535" t="s">
        <v>17</v>
      </c>
      <c r="L8535">
        <v>389.97</v>
      </c>
    </row>
    <row r="8536" spans="1:12" x14ac:dyDescent="0.3">
      <c r="A8536" t="s">
        <v>8215</v>
      </c>
      <c r="B8536">
        <v>13</v>
      </c>
      <c r="C8536">
        <v>1</v>
      </c>
      <c r="D8536">
        <v>2016</v>
      </c>
      <c r="E8536" t="s">
        <v>3297</v>
      </c>
      <c r="F8536" t="s">
        <v>12</v>
      </c>
      <c r="G8536" t="s">
        <v>6162</v>
      </c>
      <c r="H8536" t="s">
        <v>23</v>
      </c>
      <c r="I8536" t="s">
        <v>15</v>
      </c>
      <c r="J8536" t="s">
        <v>1743</v>
      </c>
      <c r="K8536" t="s">
        <v>26</v>
      </c>
      <c r="L8536">
        <v>9.82</v>
      </c>
    </row>
    <row r="8537" spans="1:12" x14ac:dyDescent="0.3">
      <c r="A8537" t="s">
        <v>8216</v>
      </c>
      <c r="B8537">
        <v>16</v>
      </c>
      <c r="C8537">
        <v>5</v>
      </c>
      <c r="D8537">
        <v>2015</v>
      </c>
      <c r="E8537" t="s">
        <v>1798</v>
      </c>
      <c r="F8537" t="s">
        <v>30</v>
      </c>
      <c r="G8537" t="s">
        <v>4965</v>
      </c>
      <c r="H8537" t="s">
        <v>14</v>
      </c>
      <c r="I8537" t="s">
        <v>24</v>
      </c>
      <c r="J8537" t="s">
        <v>3690</v>
      </c>
      <c r="K8537" t="s">
        <v>41</v>
      </c>
      <c r="L8537">
        <v>56.4</v>
      </c>
    </row>
    <row r="8538" spans="1:12" x14ac:dyDescent="0.3">
      <c r="A8538" t="s">
        <v>8217</v>
      </c>
      <c r="B8538">
        <v>7</v>
      </c>
      <c r="C8538">
        <v>6</v>
      </c>
      <c r="D8538">
        <v>2016</v>
      </c>
      <c r="E8538" t="s">
        <v>4800</v>
      </c>
      <c r="F8538" t="s">
        <v>30</v>
      </c>
      <c r="G8538" t="s">
        <v>8218</v>
      </c>
      <c r="H8538" t="s">
        <v>60</v>
      </c>
      <c r="I8538" t="s">
        <v>90</v>
      </c>
      <c r="J8538" t="s">
        <v>2328</v>
      </c>
      <c r="K8538" t="s">
        <v>26</v>
      </c>
      <c r="L8538">
        <v>18.312000000000001</v>
      </c>
    </row>
    <row r="8539" spans="1:12" x14ac:dyDescent="0.3">
      <c r="A8539" t="s">
        <v>8217</v>
      </c>
      <c r="B8539">
        <v>7</v>
      </c>
      <c r="C8539">
        <v>6</v>
      </c>
      <c r="D8539">
        <v>2016</v>
      </c>
      <c r="E8539" t="s">
        <v>4800</v>
      </c>
      <c r="F8539" t="s">
        <v>30</v>
      </c>
      <c r="G8539" t="s">
        <v>8218</v>
      </c>
      <c r="H8539" t="s">
        <v>60</v>
      </c>
      <c r="I8539" t="s">
        <v>90</v>
      </c>
      <c r="J8539" t="s">
        <v>5213</v>
      </c>
      <c r="K8539" t="s">
        <v>26</v>
      </c>
      <c r="L8539">
        <v>25.92</v>
      </c>
    </row>
    <row r="8540" spans="1:12" x14ac:dyDescent="0.3">
      <c r="A8540" t="s">
        <v>8217</v>
      </c>
      <c r="B8540">
        <v>7</v>
      </c>
      <c r="C8540">
        <v>6</v>
      </c>
      <c r="D8540">
        <v>2016</v>
      </c>
      <c r="E8540" t="s">
        <v>4800</v>
      </c>
      <c r="F8540" t="s">
        <v>30</v>
      </c>
      <c r="G8540" t="s">
        <v>8218</v>
      </c>
      <c r="H8540" t="s">
        <v>60</v>
      </c>
      <c r="I8540" t="s">
        <v>90</v>
      </c>
      <c r="J8540" t="s">
        <v>4473</v>
      </c>
      <c r="K8540" t="s">
        <v>26</v>
      </c>
      <c r="L8540">
        <v>8.016</v>
      </c>
    </row>
    <row r="8541" spans="1:12" x14ac:dyDescent="0.3">
      <c r="A8541" t="s">
        <v>8219</v>
      </c>
      <c r="B8541">
        <v>9</v>
      </c>
      <c r="C8541">
        <v>3</v>
      </c>
      <c r="D8541">
        <v>2018</v>
      </c>
      <c r="E8541" t="s">
        <v>3661</v>
      </c>
      <c r="F8541" t="s">
        <v>30</v>
      </c>
      <c r="G8541" t="s">
        <v>281</v>
      </c>
      <c r="H8541" t="s">
        <v>14</v>
      </c>
      <c r="I8541" t="s">
        <v>24</v>
      </c>
      <c r="J8541" t="s">
        <v>4148</v>
      </c>
      <c r="K8541" t="s">
        <v>41</v>
      </c>
      <c r="L8541">
        <v>479.98399999999998</v>
      </c>
    </row>
    <row r="8542" spans="1:12" x14ac:dyDescent="0.3">
      <c r="A8542" t="s">
        <v>8219</v>
      </c>
      <c r="B8542">
        <v>9</v>
      </c>
      <c r="C8542">
        <v>3</v>
      </c>
      <c r="D8542">
        <v>2018</v>
      </c>
      <c r="E8542" t="s">
        <v>3661</v>
      </c>
      <c r="F8542" t="s">
        <v>30</v>
      </c>
      <c r="G8542" t="s">
        <v>281</v>
      </c>
      <c r="H8542" t="s">
        <v>14</v>
      </c>
      <c r="I8542" t="s">
        <v>24</v>
      </c>
      <c r="J8542" t="s">
        <v>42</v>
      </c>
      <c r="K8542" t="s">
        <v>26</v>
      </c>
      <c r="L8542">
        <v>30.84</v>
      </c>
    </row>
    <row r="8543" spans="1:12" x14ac:dyDescent="0.3">
      <c r="A8543" t="s">
        <v>8220</v>
      </c>
      <c r="B8543">
        <v>22</v>
      </c>
      <c r="C8543">
        <v>12</v>
      </c>
      <c r="D8543">
        <v>2016</v>
      </c>
      <c r="E8543" t="s">
        <v>1350</v>
      </c>
      <c r="F8543" t="s">
        <v>119</v>
      </c>
      <c r="G8543" t="s">
        <v>2562</v>
      </c>
      <c r="H8543" t="s">
        <v>23</v>
      </c>
      <c r="I8543" t="s">
        <v>90</v>
      </c>
      <c r="J8543" t="s">
        <v>3758</v>
      </c>
      <c r="K8543" t="s">
        <v>26</v>
      </c>
      <c r="L8543">
        <v>33.567999999999998</v>
      </c>
    </row>
    <row r="8544" spans="1:12" x14ac:dyDescent="0.3">
      <c r="A8544" t="s">
        <v>8220</v>
      </c>
      <c r="B8544">
        <v>22</v>
      </c>
      <c r="C8544">
        <v>12</v>
      </c>
      <c r="D8544">
        <v>2016</v>
      </c>
      <c r="E8544" t="s">
        <v>1350</v>
      </c>
      <c r="F8544" t="s">
        <v>119</v>
      </c>
      <c r="G8544" t="s">
        <v>2562</v>
      </c>
      <c r="H8544" t="s">
        <v>23</v>
      </c>
      <c r="I8544" t="s">
        <v>90</v>
      </c>
      <c r="J8544" t="s">
        <v>2550</v>
      </c>
      <c r="K8544" t="s">
        <v>17</v>
      </c>
      <c r="L8544">
        <v>422.625</v>
      </c>
    </row>
    <row r="8545" spans="1:12" x14ac:dyDescent="0.3">
      <c r="A8545" t="s">
        <v>8221</v>
      </c>
      <c r="B8545">
        <v>6</v>
      </c>
      <c r="C8545">
        <v>8</v>
      </c>
      <c r="D8545">
        <v>2015</v>
      </c>
      <c r="E8545" t="s">
        <v>2615</v>
      </c>
      <c r="F8545" t="s">
        <v>30</v>
      </c>
      <c r="G8545" t="s">
        <v>3871</v>
      </c>
      <c r="H8545" t="s">
        <v>14</v>
      </c>
      <c r="I8545" t="s">
        <v>90</v>
      </c>
      <c r="J8545" t="s">
        <v>1155</v>
      </c>
      <c r="K8545" t="s">
        <v>41</v>
      </c>
      <c r="L8545">
        <v>199.98</v>
      </c>
    </row>
    <row r="8546" spans="1:12" x14ac:dyDescent="0.3">
      <c r="A8546" t="s">
        <v>8222</v>
      </c>
      <c r="B8546">
        <v>27</v>
      </c>
      <c r="C8546">
        <v>3</v>
      </c>
      <c r="D8546">
        <v>2017</v>
      </c>
      <c r="E8546" t="s">
        <v>2818</v>
      </c>
      <c r="F8546" t="s">
        <v>30</v>
      </c>
      <c r="G8546" t="s">
        <v>629</v>
      </c>
      <c r="H8546" t="s">
        <v>23</v>
      </c>
      <c r="I8546" t="s">
        <v>15</v>
      </c>
      <c r="J8546" t="s">
        <v>5783</v>
      </c>
      <c r="K8546" t="s">
        <v>17</v>
      </c>
      <c r="L8546">
        <v>20.239999999999998</v>
      </c>
    </row>
    <row r="8547" spans="1:12" x14ac:dyDescent="0.3">
      <c r="A8547" t="s">
        <v>8222</v>
      </c>
      <c r="B8547">
        <v>27</v>
      </c>
      <c r="C8547">
        <v>3</v>
      </c>
      <c r="D8547">
        <v>2017</v>
      </c>
      <c r="E8547" t="s">
        <v>2818</v>
      </c>
      <c r="F8547" t="s">
        <v>30</v>
      </c>
      <c r="G8547" t="s">
        <v>629</v>
      </c>
      <c r="H8547" t="s">
        <v>23</v>
      </c>
      <c r="I8547" t="s">
        <v>15</v>
      </c>
      <c r="J8547" t="s">
        <v>5514</v>
      </c>
      <c r="K8547" t="s">
        <v>17</v>
      </c>
      <c r="L8547">
        <v>39.92</v>
      </c>
    </row>
    <row r="8548" spans="1:12" x14ac:dyDescent="0.3">
      <c r="A8548" t="s">
        <v>8222</v>
      </c>
      <c r="B8548">
        <v>27</v>
      </c>
      <c r="C8548">
        <v>3</v>
      </c>
      <c r="D8548">
        <v>2017</v>
      </c>
      <c r="E8548" t="s">
        <v>2818</v>
      </c>
      <c r="F8548" t="s">
        <v>30</v>
      </c>
      <c r="G8548" t="s">
        <v>629</v>
      </c>
      <c r="H8548" t="s">
        <v>23</v>
      </c>
      <c r="I8548" t="s">
        <v>15</v>
      </c>
      <c r="J8548" t="s">
        <v>5046</v>
      </c>
      <c r="K8548" t="s">
        <v>26</v>
      </c>
      <c r="L8548">
        <v>32.54</v>
      </c>
    </row>
    <row r="8549" spans="1:12" x14ac:dyDescent="0.3">
      <c r="A8549" t="s">
        <v>8223</v>
      </c>
      <c r="B8549">
        <v>5</v>
      </c>
      <c r="C8549">
        <v>12</v>
      </c>
      <c r="D8549">
        <v>2016</v>
      </c>
      <c r="E8549" t="s">
        <v>4153</v>
      </c>
      <c r="F8549" t="s">
        <v>30</v>
      </c>
      <c r="G8549" t="s">
        <v>2071</v>
      </c>
      <c r="H8549" t="s">
        <v>23</v>
      </c>
      <c r="I8549" t="s">
        <v>24</v>
      </c>
      <c r="J8549" t="s">
        <v>604</v>
      </c>
      <c r="K8549" t="s">
        <v>41</v>
      </c>
      <c r="L8549">
        <v>39</v>
      </c>
    </row>
    <row r="8550" spans="1:12" x14ac:dyDescent="0.3">
      <c r="A8550" t="s">
        <v>8223</v>
      </c>
      <c r="B8550">
        <v>5</v>
      </c>
      <c r="C8550">
        <v>12</v>
      </c>
      <c r="D8550">
        <v>2016</v>
      </c>
      <c r="E8550" t="s">
        <v>4153</v>
      </c>
      <c r="F8550" t="s">
        <v>30</v>
      </c>
      <c r="G8550" t="s">
        <v>2071</v>
      </c>
      <c r="H8550" t="s">
        <v>23</v>
      </c>
      <c r="I8550" t="s">
        <v>24</v>
      </c>
      <c r="J8550" t="s">
        <v>2421</v>
      </c>
      <c r="K8550" t="s">
        <v>26</v>
      </c>
      <c r="L8550">
        <v>12.6</v>
      </c>
    </row>
    <row r="8551" spans="1:12" x14ac:dyDescent="0.3">
      <c r="A8551" t="s">
        <v>8224</v>
      </c>
      <c r="B8551">
        <v>11</v>
      </c>
      <c r="C8551">
        <v>9</v>
      </c>
      <c r="D8551">
        <v>2016</v>
      </c>
      <c r="E8551" t="s">
        <v>423</v>
      </c>
      <c r="F8551" t="s">
        <v>119</v>
      </c>
      <c r="G8551" t="s">
        <v>2071</v>
      </c>
      <c r="H8551" t="s">
        <v>23</v>
      </c>
      <c r="I8551" t="s">
        <v>24</v>
      </c>
      <c r="J8551" t="s">
        <v>1248</v>
      </c>
      <c r="K8551" t="s">
        <v>17</v>
      </c>
      <c r="L8551">
        <v>24.64</v>
      </c>
    </row>
    <row r="8552" spans="1:12" x14ac:dyDescent="0.3">
      <c r="A8552" t="s">
        <v>8225</v>
      </c>
      <c r="B8552">
        <v>17</v>
      </c>
      <c r="C8552">
        <v>7</v>
      </c>
      <c r="D8552">
        <v>2016</v>
      </c>
      <c r="E8552" t="s">
        <v>7110</v>
      </c>
      <c r="F8552" t="s">
        <v>30</v>
      </c>
      <c r="G8552" t="s">
        <v>915</v>
      </c>
      <c r="H8552" t="s">
        <v>23</v>
      </c>
      <c r="I8552" t="s">
        <v>61</v>
      </c>
      <c r="J8552" t="s">
        <v>7229</v>
      </c>
      <c r="K8552" t="s">
        <v>26</v>
      </c>
      <c r="L8552">
        <v>6.2640000000000002</v>
      </c>
    </row>
    <row r="8553" spans="1:12" x14ac:dyDescent="0.3">
      <c r="A8553" t="s">
        <v>8225</v>
      </c>
      <c r="B8553">
        <v>17</v>
      </c>
      <c r="C8553">
        <v>7</v>
      </c>
      <c r="D8553">
        <v>2016</v>
      </c>
      <c r="E8553" t="s">
        <v>7110</v>
      </c>
      <c r="F8553" t="s">
        <v>30</v>
      </c>
      <c r="G8553" t="s">
        <v>915</v>
      </c>
      <c r="H8553" t="s">
        <v>23</v>
      </c>
      <c r="I8553" t="s">
        <v>61</v>
      </c>
      <c r="J8553" t="s">
        <v>1375</v>
      </c>
      <c r="K8553" t="s">
        <v>26</v>
      </c>
      <c r="L8553">
        <v>14.432</v>
      </c>
    </row>
    <row r="8554" spans="1:12" x14ac:dyDescent="0.3">
      <c r="A8554" t="s">
        <v>8226</v>
      </c>
      <c r="B8554">
        <v>30</v>
      </c>
      <c r="C8554">
        <v>5</v>
      </c>
      <c r="D8554">
        <v>2015</v>
      </c>
      <c r="E8554" t="s">
        <v>3336</v>
      </c>
      <c r="F8554" t="s">
        <v>30</v>
      </c>
      <c r="G8554" t="s">
        <v>2963</v>
      </c>
      <c r="H8554" t="s">
        <v>23</v>
      </c>
      <c r="I8554" t="s">
        <v>61</v>
      </c>
      <c r="J8554" t="s">
        <v>2497</v>
      </c>
      <c r="K8554" t="s">
        <v>41</v>
      </c>
      <c r="L8554">
        <v>719.976</v>
      </c>
    </row>
    <row r="8555" spans="1:12" x14ac:dyDescent="0.3">
      <c r="A8555" t="s">
        <v>8227</v>
      </c>
      <c r="B8555">
        <v>13</v>
      </c>
      <c r="C8555">
        <v>11</v>
      </c>
      <c r="D8555">
        <v>2018</v>
      </c>
      <c r="E8555" t="s">
        <v>1391</v>
      </c>
      <c r="F8555" t="s">
        <v>30</v>
      </c>
      <c r="G8555" t="s">
        <v>558</v>
      </c>
      <c r="H8555" t="s">
        <v>14</v>
      </c>
      <c r="I8555" t="s">
        <v>15</v>
      </c>
      <c r="J8555" t="s">
        <v>2050</v>
      </c>
      <c r="K8555" t="s">
        <v>41</v>
      </c>
      <c r="L8555">
        <v>239.92</v>
      </c>
    </row>
    <row r="8556" spans="1:12" x14ac:dyDescent="0.3">
      <c r="A8556" t="s">
        <v>8228</v>
      </c>
      <c r="B8556">
        <v>9</v>
      </c>
      <c r="C8556">
        <v>12</v>
      </c>
      <c r="D8556">
        <v>2017</v>
      </c>
      <c r="E8556" t="s">
        <v>172</v>
      </c>
      <c r="F8556" t="s">
        <v>119</v>
      </c>
      <c r="G8556" t="s">
        <v>2524</v>
      </c>
      <c r="H8556" t="s">
        <v>14</v>
      </c>
      <c r="I8556" t="s">
        <v>15</v>
      </c>
      <c r="J8556" t="s">
        <v>2969</v>
      </c>
      <c r="K8556" t="s">
        <v>17</v>
      </c>
      <c r="L8556">
        <v>1056.8599999999999</v>
      </c>
    </row>
    <row r="8557" spans="1:12" x14ac:dyDescent="0.3">
      <c r="A8557" t="s">
        <v>8229</v>
      </c>
      <c r="B8557">
        <v>22</v>
      </c>
      <c r="C8557">
        <v>3</v>
      </c>
      <c r="D8557">
        <v>2016</v>
      </c>
      <c r="E8557" t="s">
        <v>1260</v>
      </c>
      <c r="F8557" t="s">
        <v>930</v>
      </c>
      <c r="G8557" t="s">
        <v>1773</v>
      </c>
      <c r="H8557" t="s">
        <v>14</v>
      </c>
      <c r="I8557" t="s">
        <v>15</v>
      </c>
      <c r="J8557" t="s">
        <v>1208</v>
      </c>
      <c r="K8557" t="s">
        <v>41</v>
      </c>
      <c r="L8557">
        <v>447.94400000000002</v>
      </c>
    </row>
    <row r="8558" spans="1:12" x14ac:dyDescent="0.3">
      <c r="A8558" t="s">
        <v>8229</v>
      </c>
      <c r="B8558">
        <v>22</v>
      </c>
      <c r="C8558">
        <v>3</v>
      </c>
      <c r="D8558">
        <v>2016</v>
      </c>
      <c r="E8558" t="s">
        <v>1260</v>
      </c>
      <c r="F8558" t="s">
        <v>930</v>
      </c>
      <c r="G8558" t="s">
        <v>1773</v>
      </c>
      <c r="H8558" t="s">
        <v>14</v>
      </c>
      <c r="I8558" t="s">
        <v>15</v>
      </c>
      <c r="J8558" t="s">
        <v>6579</v>
      </c>
      <c r="K8558" t="s">
        <v>26</v>
      </c>
      <c r="L8558">
        <v>150.40799999999999</v>
      </c>
    </row>
    <row r="8559" spans="1:12" x14ac:dyDescent="0.3">
      <c r="A8559" t="s">
        <v>8230</v>
      </c>
      <c r="B8559">
        <v>23</v>
      </c>
      <c r="C8559">
        <v>12</v>
      </c>
      <c r="D8559">
        <v>2017</v>
      </c>
      <c r="E8559" t="s">
        <v>2923</v>
      </c>
      <c r="F8559" t="s">
        <v>12</v>
      </c>
      <c r="G8559" t="s">
        <v>971</v>
      </c>
      <c r="H8559" t="s">
        <v>23</v>
      </c>
      <c r="I8559" t="s">
        <v>61</v>
      </c>
      <c r="J8559" t="s">
        <v>2555</v>
      </c>
      <c r="K8559" t="s">
        <v>41</v>
      </c>
      <c r="L8559">
        <v>453.57600000000002</v>
      </c>
    </row>
    <row r="8560" spans="1:12" x14ac:dyDescent="0.3">
      <c r="A8560" t="s">
        <v>8230</v>
      </c>
      <c r="B8560">
        <v>23</v>
      </c>
      <c r="C8560">
        <v>12</v>
      </c>
      <c r="D8560">
        <v>2017</v>
      </c>
      <c r="E8560" t="s">
        <v>2923</v>
      </c>
      <c r="F8560" t="s">
        <v>12</v>
      </c>
      <c r="G8560" t="s">
        <v>971</v>
      </c>
      <c r="H8560" t="s">
        <v>23</v>
      </c>
      <c r="I8560" t="s">
        <v>61</v>
      </c>
      <c r="J8560" t="s">
        <v>5563</v>
      </c>
      <c r="K8560" t="s">
        <v>26</v>
      </c>
      <c r="L8560">
        <v>45.36</v>
      </c>
    </row>
    <row r="8561" spans="1:12" x14ac:dyDescent="0.3">
      <c r="A8561" t="s">
        <v>8230</v>
      </c>
      <c r="B8561">
        <v>23</v>
      </c>
      <c r="C8561">
        <v>12</v>
      </c>
      <c r="D8561">
        <v>2017</v>
      </c>
      <c r="E8561" t="s">
        <v>2923</v>
      </c>
      <c r="F8561" t="s">
        <v>12</v>
      </c>
      <c r="G8561" t="s">
        <v>971</v>
      </c>
      <c r="H8561" t="s">
        <v>23</v>
      </c>
      <c r="I8561" t="s">
        <v>61</v>
      </c>
      <c r="J8561" t="s">
        <v>3658</v>
      </c>
      <c r="K8561" t="s">
        <v>41</v>
      </c>
      <c r="L8561">
        <v>287.88</v>
      </c>
    </row>
    <row r="8562" spans="1:12" x14ac:dyDescent="0.3">
      <c r="A8562" t="s">
        <v>8230</v>
      </c>
      <c r="B8562">
        <v>23</v>
      </c>
      <c r="C8562">
        <v>12</v>
      </c>
      <c r="D8562">
        <v>2017</v>
      </c>
      <c r="E8562" t="s">
        <v>2923</v>
      </c>
      <c r="F8562" t="s">
        <v>12</v>
      </c>
      <c r="G8562" t="s">
        <v>971</v>
      </c>
      <c r="H8562" t="s">
        <v>23</v>
      </c>
      <c r="I8562" t="s">
        <v>61</v>
      </c>
      <c r="J8562" t="s">
        <v>4974</v>
      </c>
      <c r="K8562" t="s">
        <v>41</v>
      </c>
      <c r="L8562">
        <v>131.88</v>
      </c>
    </row>
    <row r="8563" spans="1:12" x14ac:dyDescent="0.3">
      <c r="A8563" t="s">
        <v>8230</v>
      </c>
      <c r="B8563">
        <v>23</v>
      </c>
      <c r="C8563">
        <v>12</v>
      </c>
      <c r="D8563">
        <v>2017</v>
      </c>
      <c r="E8563" t="s">
        <v>2923</v>
      </c>
      <c r="F8563" t="s">
        <v>12</v>
      </c>
      <c r="G8563" t="s">
        <v>971</v>
      </c>
      <c r="H8563" t="s">
        <v>23</v>
      </c>
      <c r="I8563" t="s">
        <v>61</v>
      </c>
      <c r="J8563" t="s">
        <v>1125</v>
      </c>
      <c r="K8563" t="s">
        <v>17</v>
      </c>
      <c r="L8563">
        <v>2.3279999999999998</v>
      </c>
    </row>
    <row r="8564" spans="1:12" x14ac:dyDescent="0.3">
      <c r="A8564" t="s">
        <v>8231</v>
      </c>
      <c r="B8564">
        <v>2</v>
      </c>
      <c r="C8564">
        <v>4</v>
      </c>
      <c r="D8564">
        <v>2017</v>
      </c>
      <c r="E8564" t="s">
        <v>5502</v>
      </c>
      <c r="F8564" t="s">
        <v>12</v>
      </c>
      <c r="G8564" t="s">
        <v>1535</v>
      </c>
      <c r="H8564" t="s">
        <v>23</v>
      </c>
      <c r="I8564" t="s">
        <v>61</v>
      </c>
      <c r="J8564" t="s">
        <v>2989</v>
      </c>
      <c r="K8564" t="s">
        <v>17</v>
      </c>
      <c r="L8564">
        <v>1454.9</v>
      </c>
    </row>
    <row r="8565" spans="1:12" x14ac:dyDescent="0.3">
      <c r="A8565" t="s">
        <v>8232</v>
      </c>
      <c r="B8565">
        <v>30</v>
      </c>
      <c r="C8565">
        <v>4</v>
      </c>
      <c r="D8565">
        <v>2018</v>
      </c>
      <c r="E8565" t="s">
        <v>2821</v>
      </c>
      <c r="F8565" t="s">
        <v>30</v>
      </c>
      <c r="G8565" t="s">
        <v>2643</v>
      </c>
      <c r="H8565" t="s">
        <v>60</v>
      </c>
      <c r="I8565" t="s">
        <v>15</v>
      </c>
      <c r="J8565" t="s">
        <v>2878</v>
      </c>
      <c r="K8565" t="s">
        <v>26</v>
      </c>
      <c r="L8565">
        <v>4.8419999999999996</v>
      </c>
    </row>
    <row r="8566" spans="1:12" x14ac:dyDescent="0.3">
      <c r="A8566" t="s">
        <v>8232</v>
      </c>
      <c r="B8566">
        <v>30</v>
      </c>
      <c r="C8566">
        <v>4</v>
      </c>
      <c r="D8566">
        <v>2018</v>
      </c>
      <c r="E8566" t="s">
        <v>2821</v>
      </c>
      <c r="F8566" t="s">
        <v>30</v>
      </c>
      <c r="G8566" t="s">
        <v>2643</v>
      </c>
      <c r="H8566" t="s">
        <v>60</v>
      </c>
      <c r="I8566" t="s">
        <v>15</v>
      </c>
      <c r="J8566" t="s">
        <v>6728</v>
      </c>
      <c r="K8566" t="s">
        <v>17</v>
      </c>
      <c r="L8566">
        <v>220.70400000000001</v>
      </c>
    </row>
    <row r="8567" spans="1:12" x14ac:dyDescent="0.3">
      <c r="A8567" t="s">
        <v>8233</v>
      </c>
      <c r="B8567">
        <v>17</v>
      </c>
      <c r="C8567">
        <v>11</v>
      </c>
      <c r="D8567">
        <v>2017</v>
      </c>
      <c r="E8567" t="s">
        <v>4281</v>
      </c>
      <c r="F8567" t="s">
        <v>119</v>
      </c>
      <c r="G8567" t="s">
        <v>6599</v>
      </c>
      <c r="H8567" t="s">
        <v>14</v>
      </c>
      <c r="I8567" t="s">
        <v>61</v>
      </c>
      <c r="J8567" t="s">
        <v>4825</v>
      </c>
      <c r="K8567" t="s">
        <v>41</v>
      </c>
      <c r="L8567">
        <v>67.176000000000002</v>
      </c>
    </row>
    <row r="8568" spans="1:12" x14ac:dyDescent="0.3">
      <c r="A8568" t="s">
        <v>8233</v>
      </c>
      <c r="B8568">
        <v>17</v>
      </c>
      <c r="C8568">
        <v>11</v>
      </c>
      <c r="D8568">
        <v>2017</v>
      </c>
      <c r="E8568" t="s">
        <v>4281</v>
      </c>
      <c r="F8568" t="s">
        <v>119</v>
      </c>
      <c r="G8568" t="s">
        <v>6599</v>
      </c>
      <c r="H8568" t="s">
        <v>14</v>
      </c>
      <c r="I8568" t="s">
        <v>61</v>
      </c>
      <c r="J8568" t="s">
        <v>4410</v>
      </c>
      <c r="K8568" t="s">
        <v>26</v>
      </c>
      <c r="L8568">
        <v>15.231999999999999</v>
      </c>
    </row>
    <row r="8569" spans="1:12" x14ac:dyDescent="0.3">
      <c r="A8569" t="s">
        <v>8234</v>
      </c>
      <c r="B8569">
        <v>10</v>
      </c>
      <c r="C8569">
        <v>11</v>
      </c>
      <c r="D8569">
        <v>2017</v>
      </c>
      <c r="E8569" t="s">
        <v>2056</v>
      </c>
      <c r="F8569" t="s">
        <v>119</v>
      </c>
      <c r="G8569" t="s">
        <v>1695</v>
      </c>
      <c r="H8569" t="s">
        <v>14</v>
      </c>
      <c r="I8569" t="s">
        <v>90</v>
      </c>
      <c r="J8569" t="s">
        <v>4021</v>
      </c>
      <c r="K8569" t="s">
        <v>26</v>
      </c>
      <c r="L8569">
        <v>31.103999999999999</v>
      </c>
    </row>
    <row r="8570" spans="1:12" x14ac:dyDescent="0.3">
      <c r="A8570" t="s">
        <v>8235</v>
      </c>
      <c r="B8570">
        <v>6</v>
      </c>
      <c r="C8570">
        <v>12</v>
      </c>
      <c r="D8570">
        <v>2017</v>
      </c>
      <c r="E8570" t="s">
        <v>2713</v>
      </c>
      <c r="F8570" t="s">
        <v>30</v>
      </c>
      <c r="G8570" t="s">
        <v>1960</v>
      </c>
      <c r="H8570" t="s">
        <v>23</v>
      </c>
      <c r="I8570" t="s">
        <v>90</v>
      </c>
      <c r="J8570" t="s">
        <v>5407</v>
      </c>
      <c r="K8570" t="s">
        <v>26</v>
      </c>
      <c r="L8570">
        <v>968.74400000000003</v>
      </c>
    </row>
    <row r="8571" spans="1:12" x14ac:dyDescent="0.3">
      <c r="A8571" t="s">
        <v>8235</v>
      </c>
      <c r="B8571">
        <v>6</v>
      </c>
      <c r="C8571">
        <v>12</v>
      </c>
      <c r="D8571">
        <v>2017</v>
      </c>
      <c r="E8571" t="s">
        <v>2713</v>
      </c>
      <c r="F8571" t="s">
        <v>30</v>
      </c>
      <c r="G8571" t="s">
        <v>1960</v>
      </c>
      <c r="H8571" t="s">
        <v>23</v>
      </c>
      <c r="I8571" t="s">
        <v>90</v>
      </c>
      <c r="J8571" t="s">
        <v>299</v>
      </c>
      <c r="K8571" t="s">
        <v>26</v>
      </c>
      <c r="L8571">
        <v>222.352</v>
      </c>
    </row>
    <row r="8572" spans="1:12" x14ac:dyDescent="0.3">
      <c r="A8572" t="s">
        <v>8235</v>
      </c>
      <c r="B8572">
        <v>6</v>
      </c>
      <c r="C8572">
        <v>12</v>
      </c>
      <c r="D8572">
        <v>2017</v>
      </c>
      <c r="E8572" t="s">
        <v>2713</v>
      </c>
      <c r="F8572" t="s">
        <v>30</v>
      </c>
      <c r="G8572" t="s">
        <v>1960</v>
      </c>
      <c r="H8572" t="s">
        <v>23</v>
      </c>
      <c r="I8572" t="s">
        <v>90</v>
      </c>
      <c r="J8572" t="s">
        <v>2497</v>
      </c>
      <c r="K8572" t="s">
        <v>41</v>
      </c>
      <c r="L8572">
        <v>479.98399999999998</v>
      </c>
    </row>
    <row r="8573" spans="1:12" x14ac:dyDescent="0.3">
      <c r="A8573" t="s">
        <v>8236</v>
      </c>
      <c r="B8573">
        <v>3</v>
      </c>
      <c r="C8573">
        <v>4</v>
      </c>
      <c r="D8573">
        <v>2017</v>
      </c>
      <c r="E8573" t="s">
        <v>1128</v>
      </c>
      <c r="F8573" t="s">
        <v>930</v>
      </c>
      <c r="G8573" t="s">
        <v>1574</v>
      </c>
      <c r="H8573" t="s">
        <v>60</v>
      </c>
      <c r="I8573" t="s">
        <v>61</v>
      </c>
      <c r="J8573" t="s">
        <v>3401</v>
      </c>
      <c r="K8573" t="s">
        <v>26</v>
      </c>
      <c r="L8573">
        <v>10.272</v>
      </c>
    </row>
    <row r="8574" spans="1:12" x14ac:dyDescent="0.3">
      <c r="A8574" t="s">
        <v>8237</v>
      </c>
      <c r="B8574">
        <v>28</v>
      </c>
      <c r="C8574">
        <v>11</v>
      </c>
      <c r="D8574">
        <v>2015</v>
      </c>
      <c r="E8574" t="s">
        <v>1673</v>
      </c>
      <c r="F8574" t="s">
        <v>30</v>
      </c>
      <c r="G8574" t="s">
        <v>3479</v>
      </c>
      <c r="H8574" t="s">
        <v>14</v>
      </c>
      <c r="I8574" t="s">
        <v>61</v>
      </c>
      <c r="J8574" t="s">
        <v>3313</v>
      </c>
      <c r="K8574" t="s">
        <v>41</v>
      </c>
      <c r="L8574">
        <v>998.85</v>
      </c>
    </row>
    <row r="8575" spans="1:12" x14ac:dyDescent="0.3">
      <c r="A8575" t="s">
        <v>8238</v>
      </c>
      <c r="B8575">
        <v>20</v>
      </c>
      <c r="C8575">
        <v>10</v>
      </c>
      <c r="D8575">
        <v>2016</v>
      </c>
      <c r="E8575" t="s">
        <v>2538</v>
      </c>
      <c r="F8575" t="s">
        <v>119</v>
      </c>
      <c r="G8575" t="s">
        <v>3022</v>
      </c>
      <c r="H8575" t="s">
        <v>14</v>
      </c>
      <c r="I8575" t="s">
        <v>90</v>
      </c>
      <c r="J8575" t="s">
        <v>116</v>
      </c>
      <c r="K8575" t="s">
        <v>26</v>
      </c>
      <c r="L8575">
        <v>24.56</v>
      </c>
    </row>
    <row r="8576" spans="1:12" x14ac:dyDescent="0.3">
      <c r="A8576" t="s">
        <v>8239</v>
      </c>
      <c r="B8576">
        <v>19</v>
      </c>
      <c r="C8576">
        <v>9</v>
      </c>
      <c r="D8576">
        <v>2015</v>
      </c>
      <c r="E8576" t="s">
        <v>498</v>
      </c>
      <c r="F8576" t="s">
        <v>930</v>
      </c>
      <c r="G8576" t="s">
        <v>515</v>
      </c>
      <c r="H8576" t="s">
        <v>60</v>
      </c>
      <c r="I8576" t="s">
        <v>24</v>
      </c>
      <c r="J8576" t="s">
        <v>2870</v>
      </c>
      <c r="K8576" t="s">
        <v>26</v>
      </c>
      <c r="L8576">
        <v>5.67</v>
      </c>
    </row>
    <row r="8577" spans="1:12" x14ac:dyDescent="0.3">
      <c r="A8577" t="s">
        <v>8240</v>
      </c>
      <c r="B8577">
        <v>27</v>
      </c>
      <c r="C8577">
        <v>8</v>
      </c>
      <c r="D8577">
        <v>2018</v>
      </c>
      <c r="E8577" t="s">
        <v>3457</v>
      </c>
      <c r="F8577" t="s">
        <v>12</v>
      </c>
      <c r="G8577" t="s">
        <v>2927</v>
      </c>
      <c r="H8577" t="s">
        <v>14</v>
      </c>
      <c r="I8577" t="s">
        <v>15</v>
      </c>
      <c r="J8577" t="s">
        <v>1619</v>
      </c>
      <c r="K8577" t="s">
        <v>26</v>
      </c>
      <c r="L8577">
        <v>14.336</v>
      </c>
    </row>
    <row r="8578" spans="1:12" x14ac:dyDescent="0.3">
      <c r="A8578" t="s">
        <v>8241</v>
      </c>
      <c r="B8578">
        <v>3</v>
      </c>
      <c r="C8578">
        <v>7</v>
      </c>
      <c r="D8578">
        <v>2018</v>
      </c>
      <c r="E8578" t="s">
        <v>2512</v>
      </c>
      <c r="F8578" t="s">
        <v>119</v>
      </c>
      <c r="G8578" t="s">
        <v>5036</v>
      </c>
      <c r="H8578" t="s">
        <v>14</v>
      </c>
      <c r="I8578" t="s">
        <v>90</v>
      </c>
      <c r="J8578" t="s">
        <v>2181</v>
      </c>
      <c r="K8578" t="s">
        <v>17</v>
      </c>
      <c r="L8578">
        <v>102.3</v>
      </c>
    </row>
    <row r="8579" spans="1:12" x14ac:dyDescent="0.3">
      <c r="A8579" t="s">
        <v>8242</v>
      </c>
      <c r="B8579">
        <v>22</v>
      </c>
      <c r="C8579">
        <v>12</v>
      </c>
      <c r="D8579">
        <v>2018</v>
      </c>
      <c r="E8579" t="s">
        <v>2271</v>
      </c>
      <c r="F8579" t="s">
        <v>30</v>
      </c>
      <c r="G8579" t="s">
        <v>3153</v>
      </c>
      <c r="H8579" t="s">
        <v>14</v>
      </c>
      <c r="I8579" t="s">
        <v>61</v>
      </c>
      <c r="J8579" t="s">
        <v>957</v>
      </c>
      <c r="K8579" t="s">
        <v>17</v>
      </c>
      <c r="L8579">
        <v>607.52</v>
      </c>
    </row>
    <row r="8580" spans="1:12" x14ac:dyDescent="0.3">
      <c r="A8580" t="s">
        <v>8242</v>
      </c>
      <c r="B8580">
        <v>22</v>
      </c>
      <c r="C8580">
        <v>12</v>
      </c>
      <c r="D8580">
        <v>2018</v>
      </c>
      <c r="E8580" t="s">
        <v>2271</v>
      </c>
      <c r="F8580" t="s">
        <v>30</v>
      </c>
      <c r="G8580" t="s">
        <v>3153</v>
      </c>
      <c r="H8580" t="s">
        <v>14</v>
      </c>
      <c r="I8580" t="s">
        <v>61</v>
      </c>
      <c r="J8580" t="s">
        <v>679</v>
      </c>
      <c r="K8580" t="s">
        <v>26</v>
      </c>
      <c r="L8580">
        <v>31.16</v>
      </c>
    </row>
    <row r="8581" spans="1:12" x14ac:dyDescent="0.3">
      <c r="A8581" t="s">
        <v>8243</v>
      </c>
      <c r="B8581">
        <v>27</v>
      </c>
      <c r="C8581">
        <v>12</v>
      </c>
      <c r="D8581">
        <v>2017</v>
      </c>
      <c r="E8581" t="s">
        <v>2798</v>
      </c>
      <c r="F8581" t="s">
        <v>30</v>
      </c>
      <c r="G8581" t="s">
        <v>3399</v>
      </c>
      <c r="H8581" t="s">
        <v>14</v>
      </c>
      <c r="I8581" t="s">
        <v>15</v>
      </c>
      <c r="J8581" t="s">
        <v>7229</v>
      </c>
      <c r="K8581" t="s">
        <v>26</v>
      </c>
      <c r="L8581">
        <v>2.61</v>
      </c>
    </row>
    <row r="8582" spans="1:12" x14ac:dyDescent="0.3">
      <c r="A8582" t="s">
        <v>8244</v>
      </c>
      <c r="B8582">
        <v>20</v>
      </c>
      <c r="C8582">
        <v>5</v>
      </c>
      <c r="D8582">
        <v>2015</v>
      </c>
      <c r="E8582" t="s">
        <v>3861</v>
      </c>
      <c r="F8582" t="s">
        <v>12</v>
      </c>
      <c r="G8582" t="s">
        <v>3775</v>
      </c>
      <c r="H8582" t="s">
        <v>23</v>
      </c>
      <c r="I8582" t="s">
        <v>61</v>
      </c>
      <c r="J8582" t="s">
        <v>7009</v>
      </c>
      <c r="K8582" t="s">
        <v>17</v>
      </c>
      <c r="L8582">
        <v>10.332000000000001</v>
      </c>
    </row>
    <row r="8583" spans="1:12" x14ac:dyDescent="0.3">
      <c r="A8583" t="s">
        <v>8244</v>
      </c>
      <c r="B8583">
        <v>20</v>
      </c>
      <c r="C8583">
        <v>5</v>
      </c>
      <c r="D8583">
        <v>2015</v>
      </c>
      <c r="E8583" t="s">
        <v>3861</v>
      </c>
      <c r="F8583" t="s">
        <v>12</v>
      </c>
      <c r="G8583" t="s">
        <v>3775</v>
      </c>
      <c r="H8583" t="s">
        <v>23</v>
      </c>
      <c r="I8583" t="s">
        <v>61</v>
      </c>
      <c r="J8583" t="s">
        <v>2143</v>
      </c>
      <c r="K8583" t="s">
        <v>26</v>
      </c>
      <c r="L8583">
        <v>10.368</v>
      </c>
    </row>
    <row r="8584" spans="1:12" x14ac:dyDescent="0.3">
      <c r="A8584" t="s">
        <v>8244</v>
      </c>
      <c r="B8584">
        <v>20</v>
      </c>
      <c r="C8584">
        <v>5</v>
      </c>
      <c r="D8584">
        <v>2015</v>
      </c>
      <c r="E8584" t="s">
        <v>3861</v>
      </c>
      <c r="F8584" t="s">
        <v>12</v>
      </c>
      <c r="G8584" t="s">
        <v>3775</v>
      </c>
      <c r="H8584" t="s">
        <v>23</v>
      </c>
      <c r="I8584" t="s">
        <v>61</v>
      </c>
      <c r="J8584" t="s">
        <v>4513</v>
      </c>
      <c r="K8584" t="s">
        <v>41</v>
      </c>
      <c r="L8584">
        <v>20.783999999999999</v>
      </c>
    </row>
    <row r="8585" spans="1:12" x14ac:dyDescent="0.3">
      <c r="A8585" t="s">
        <v>8244</v>
      </c>
      <c r="B8585">
        <v>20</v>
      </c>
      <c r="C8585">
        <v>5</v>
      </c>
      <c r="D8585">
        <v>2015</v>
      </c>
      <c r="E8585" t="s">
        <v>3861</v>
      </c>
      <c r="F8585" t="s">
        <v>12</v>
      </c>
      <c r="G8585" t="s">
        <v>3775</v>
      </c>
      <c r="H8585" t="s">
        <v>23</v>
      </c>
      <c r="I8585" t="s">
        <v>61</v>
      </c>
      <c r="J8585" t="s">
        <v>6745</v>
      </c>
      <c r="K8585" t="s">
        <v>26</v>
      </c>
      <c r="L8585">
        <v>66.959999999999994</v>
      </c>
    </row>
    <row r="8586" spans="1:12" x14ac:dyDescent="0.3">
      <c r="A8586" t="s">
        <v>8245</v>
      </c>
      <c r="B8586">
        <v>4</v>
      </c>
      <c r="C8586">
        <v>2</v>
      </c>
      <c r="D8586">
        <v>2015</v>
      </c>
      <c r="E8586" t="s">
        <v>3114</v>
      </c>
      <c r="F8586" t="s">
        <v>12</v>
      </c>
      <c r="G8586" t="s">
        <v>6930</v>
      </c>
      <c r="H8586" t="s">
        <v>23</v>
      </c>
      <c r="I8586" t="s">
        <v>24</v>
      </c>
      <c r="J8586" t="s">
        <v>2449</v>
      </c>
      <c r="K8586" t="s">
        <v>26</v>
      </c>
      <c r="L8586">
        <v>17.248000000000001</v>
      </c>
    </row>
    <row r="8587" spans="1:12" x14ac:dyDescent="0.3">
      <c r="A8587" t="s">
        <v>8246</v>
      </c>
      <c r="B8587">
        <v>9</v>
      </c>
      <c r="C8587">
        <v>12</v>
      </c>
      <c r="D8587">
        <v>2018</v>
      </c>
      <c r="E8587" t="s">
        <v>989</v>
      </c>
      <c r="F8587" t="s">
        <v>30</v>
      </c>
      <c r="G8587" t="s">
        <v>5773</v>
      </c>
      <c r="H8587" t="s">
        <v>14</v>
      </c>
      <c r="I8587" t="s">
        <v>90</v>
      </c>
      <c r="J8587" t="s">
        <v>3279</v>
      </c>
      <c r="K8587" t="s">
        <v>26</v>
      </c>
      <c r="L8587">
        <v>11.087999999999999</v>
      </c>
    </row>
    <row r="8588" spans="1:12" x14ac:dyDescent="0.3">
      <c r="A8588" t="s">
        <v>8247</v>
      </c>
      <c r="B8588">
        <v>11</v>
      </c>
      <c r="C8588">
        <v>7</v>
      </c>
      <c r="D8588">
        <v>2018</v>
      </c>
      <c r="E8588" t="s">
        <v>88</v>
      </c>
      <c r="F8588" t="s">
        <v>30</v>
      </c>
      <c r="G8588" t="s">
        <v>1312</v>
      </c>
      <c r="H8588" t="s">
        <v>23</v>
      </c>
      <c r="I8588" t="s">
        <v>24</v>
      </c>
      <c r="J8588" t="s">
        <v>650</v>
      </c>
      <c r="K8588" t="s">
        <v>41</v>
      </c>
      <c r="L8588">
        <v>1287.45</v>
      </c>
    </row>
    <row r="8589" spans="1:12" x14ac:dyDescent="0.3">
      <c r="A8589" t="s">
        <v>8247</v>
      </c>
      <c r="B8589">
        <v>11</v>
      </c>
      <c r="C8589">
        <v>7</v>
      </c>
      <c r="D8589">
        <v>2018</v>
      </c>
      <c r="E8589" t="s">
        <v>88</v>
      </c>
      <c r="F8589" t="s">
        <v>30</v>
      </c>
      <c r="G8589" t="s">
        <v>1312</v>
      </c>
      <c r="H8589" t="s">
        <v>23</v>
      </c>
      <c r="I8589" t="s">
        <v>24</v>
      </c>
      <c r="J8589" t="s">
        <v>2144</v>
      </c>
      <c r="K8589" t="s">
        <v>26</v>
      </c>
      <c r="L8589">
        <v>168.1</v>
      </c>
    </row>
    <row r="8590" spans="1:12" x14ac:dyDescent="0.3">
      <c r="A8590" t="s">
        <v>8248</v>
      </c>
      <c r="B8590">
        <v>15</v>
      </c>
      <c r="C8590">
        <v>5</v>
      </c>
      <c r="D8590">
        <v>2016</v>
      </c>
      <c r="E8590" t="s">
        <v>7968</v>
      </c>
      <c r="F8590" t="s">
        <v>30</v>
      </c>
      <c r="G8590" t="s">
        <v>5218</v>
      </c>
      <c r="H8590" t="s">
        <v>23</v>
      </c>
      <c r="I8590" t="s">
        <v>90</v>
      </c>
      <c r="J8590" t="s">
        <v>1627</v>
      </c>
      <c r="K8590" t="s">
        <v>26</v>
      </c>
      <c r="L8590">
        <v>51.968000000000004</v>
      </c>
    </row>
    <row r="8591" spans="1:12" x14ac:dyDescent="0.3">
      <c r="A8591" t="s">
        <v>8249</v>
      </c>
      <c r="B8591">
        <v>29</v>
      </c>
      <c r="C8591">
        <v>1</v>
      </c>
      <c r="D8591">
        <v>2018</v>
      </c>
      <c r="E8591" t="s">
        <v>6072</v>
      </c>
      <c r="F8591" t="s">
        <v>119</v>
      </c>
      <c r="G8591" t="s">
        <v>2679</v>
      </c>
      <c r="H8591" t="s">
        <v>14</v>
      </c>
      <c r="I8591" t="s">
        <v>90</v>
      </c>
      <c r="J8591" t="s">
        <v>247</v>
      </c>
      <c r="K8591" t="s">
        <v>26</v>
      </c>
      <c r="L8591">
        <v>4.7679999999999998</v>
      </c>
    </row>
    <row r="8592" spans="1:12" x14ac:dyDescent="0.3">
      <c r="A8592" t="s">
        <v>8250</v>
      </c>
      <c r="B8592">
        <v>29</v>
      </c>
      <c r="C8592">
        <v>9</v>
      </c>
      <c r="D8592">
        <v>2018</v>
      </c>
      <c r="E8592" t="s">
        <v>920</v>
      </c>
      <c r="F8592" t="s">
        <v>119</v>
      </c>
      <c r="G8592" t="s">
        <v>567</v>
      </c>
      <c r="H8592" t="s">
        <v>23</v>
      </c>
      <c r="I8592" t="s">
        <v>90</v>
      </c>
      <c r="J8592" t="s">
        <v>4956</v>
      </c>
      <c r="K8592" t="s">
        <v>26</v>
      </c>
      <c r="L8592">
        <v>7.98</v>
      </c>
    </row>
    <row r="8593" spans="1:12" x14ac:dyDescent="0.3">
      <c r="A8593" t="s">
        <v>8251</v>
      </c>
      <c r="B8593">
        <v>23</v>
      </c>
      <c r="C8593">
        <v>4</v>
      </c>
      <c r="D8593">
        <v>2018</v>
      </c>
      <c r="E8593" t="s">
        <v>2829</v>
      </c>
      <c r="F8593" t="s">
        <v>119</v>
      </c>
      <c r="G8593" t="s">
        <v>31</v>
      </c>
      <c r="H8593" t="s">
        <v>14</v>
      </c>
      <c r="I8593" t="s">
        <v>24</v>
      </c>
      <c r="J8593" t="s">
        <v>3139</v>
      </c>
      <c r="K8593" t="s">
        <v>26</v>
      </c>
      <c r="L8593">
        <v>18.687999999999999</v>
      </c>
    </row>
    <row r="8594" spans="1:12" x14ac:dyDescent="0.3">
      <c r="A8594" t="s">
        <v>8251</v>
      </c>
      <c r="B8594">
        <v>23</v>
      </c>
      <c r="C8594">
        <v>4</v>
      </c>
      <c r="D8594">
        <v>2018</v>
      </c>
      <c r="E8594" t="s">
        <v>2829</v>
      </c>
      <c r="F8594" t="s">
        <v>119</v>
      </c>
      <c r="G8594" t="s">
        <v>31</v>
      </c>
      <c r="H8594" t="s">
        <v>14</v>
      </c>
      <c r="I8594" t="s">
        <v>24</v>
      </c>
      <c r="J8594" t="s">
        <v>6277</v>
      </c>
      <c r="K8594" t="s">
        <v>17</v>
      </c>
      <c r="L8594">
        <v>11.664</v>
      </c>
    </row>
    <row r="8595" spans="1:12" x14ac:dyDescent="0.3">
      <c r="A8595" t="s">
        <v>8252</v>
      </c>
      <c r="B8595">
        <v>9</v>
      </c>
      <c r="C8595">
        <v>11</v>
      </c>
      <c r="D8595">
        <v>2018</v>
      </c>
      <c r="E8595" t="s">
        <v>254</v>
      </c>
      <c r="F8595" t="s">
        <v>30</v>
      </c>
      <c r="G8595" t="s">
        <v>2030</v>
      </c>
      <c r="H8595" t="s">
        <v>60</v>
      </c>
      <c r="I8595" t="s">
        <v>15</v>
      </c>
      <c r="J8595" t="s">
        <v>1208</v>
      </c>
      <c r="K8595" t="s">
        <v>41</v>
      </c>
      <c r="L8595">
        <v>191.976</v>
      </c>
    </row>
    <row r="8596" spans="1:12" x14ac:dyDescent="0.3">
      <c r="A8596" t="s">
        <v>8252</v>
      </c>
      <c r="B8596">
        <v>9</v>
      </c>
      <c r="C8596">
        <v>11</v>
      </c>
      <c r="D8596">
        <v>2018</v>
      </c>
      <c r="E8596" t="s">
        <v>254</v>
      </c>
      <c r="F8596" t="s">
        <v>30</v>
      </c>
      <c r="G8596" t="s">
        <v>2030</v>
      </c>
      <c r="H8596" t="s">
        <v>60</v>
      </c>
      <c r="I8596" t="s">
        <v>15</v>
      </c>
      <c r="J8596" t="s">
        <v>7359</v>
      </c>
      <c r="K8596" t="s">
        <v>41</v>
      </c>
      <c r="L8596">
        <v>499.16800000000001</v>
      </c>
    </row>
    <row r="8597" spans="1:12" x14ac:dyDescent="0.3">
      <c r="A8597" t="s">
        <v>8253</v>
      </c>
      <c r="B8597">
        <v>5</v>
      </c>
      <c r="C8597">
        <v>5</v>
      </c>
      <c r="D8597">
        <v>2015</v>
      </c>
      <c r="E8597" t="s">
        <v>7147</v>
      </c>
      <c r="F8597" t="s">
        <v>119</v>
      </c>
      <c r="G8597" t="s">
        <v>1488</v>
      </c>
      <c r="H8597" t="s">
        <v>23</v>
      </c>
      <c r="I8597" t="s">
        <v>15</v>
      </c>
      <c r="J8597" t="s">
        <v>2932</v>
      </c>
      <c r="K8597" t="s">
        <v>26</v>
      </c>
      <c r="L8597">
        <v>11.88</v>
      </c>
    </row>
    <row r="8598" spans="1:12" x14ac:dyDescent="0.3">
      <c r="A8598" t="s">
        <v>8253</v>
      </c>
      <c r="B8598">
        <v>5</v>
      </c>
      <c r="C8598">
        <v>5</v>
      </c>
      <c r="D8598">
        <v>2015</v>
      </c>
      <c r="E8598" t="s">
        <v>7147</v>
      </c>
      <c r="F8598" t="s">
        <v>119</v>
      </c>
      <c r="G8598" t="s">
        <v>1488</v>
      </c>
      <c r="H8598" t="s">
        <v>23</v>
      </c>
      <c r="I8598" t="s">
        <v>15</v>
      </c>
      <c r="J8598" t="s">
        <v>758</v>
      </c>
      <c r="K8598" t="s">
        <v>26</v>
      </c>
      <c r="L8598">
        <v>35.44</v>
      </c>
    </row>
    <row r="8599" spans="1:12" x14ac:dyDescent="0.3">
      <c r="A8599" t="s">
        <v>8254</v>
      </c>
      <c r="B8599">
        <v>27</v>
      </c>
      <c r="C8599">
        <v>10</v>
      </c>
      <c r="D8599">
        <v>2017</v>
      </c>
      <c r="E8599" t="s">
        <v>4222</v>
      </c>
      <c r="F8599" t="s">
        <v>30</v>
      </c>
      <c r="G8599" t="s">
        <v>334</v>
      </c>
      <c r="H8599" t="s">
        <v>60</v>
      </c>
      <c r="I8599" t="s">
        <v>24</v>
      </c>
      <c r="J8599" t="s">
        <v>7078</v>
      </c>
      <c r="K8599" t="s">
        <v>26</v>
      </c>
      <c r="L8599">
        <v>67.135999999999996</v>
      </c>
    </row>
    <row r="8600" spans="1:12" x14ac:dyDescent="0.3">
      <c r="A8600" t="s">
        <v>8255</v>
      </c>
      <c r="B8600">
        <v>26</v>
      </c>
      <c r="C8600">
        <v>11</v>
      </c>
      <c r="D8600">
        <v>2015</v>
      </c>
      <c r="E8600" t="s">
        <v>236</v>
      </c>
      <c r="F8600" t="s">
        <v>30</v>
      </c>
      <c r="G8600" t="s">
        <v>4270</v>
      </c>
      <c r="H8600" t="s">
        <v>23</v>
      </c>
      <c r="I8600" t="s">
        <v>24</v>
      </c>
      <c r="J8600" t="s">
        <v>2209</v>
      </c>
      <c r="K8600" t="s">
        <v>26</v>
      </c>
      <c r="L8600">
        <v>4.32</v>
      </c>
    </row>
    <row r="8601" spans="1:12" x14ac:dyDescent="0.3">
      <c r="A8601" t="s">
        <v>8255</v>
      </c>
      <c r="B8601">
        <v>26</v>
      </c>
      <c r="C8601">
        <v>11</v>
      </c>
      <c r="D8601">
        <v>2015</v>
      </c>
      <c r="E8601" t="s">
        <v>236</v>
      </c>
      <c r="F8601" t="s">
        <v>30</v>
      </c>
      <c r="G8601" t="s">
        <v>4270</v>
      </c>
      <c r="H8601" t="s">
        <v>23</v>
      </c>
      <c r="I8601" t="s">
        <v>24</v>
      </c>
      <c r="J8601" t="s">
        <v>3085</v>
      </c>
      <c r="K8601" t="s">
        <v>26</v>
      </c>
      <c r="L8601">
        <v>14.94</v>
      </c>
    </row>
    <row r="8602" spans="1:12" x14ac:dyDescent="0.3">
      <c r="A8602" t="s">
        <v>8255</v>
      </c>
      <c r="B8602">
        <v>26</v>
      </c>
      <c r="C8602">
        <v>11</v>
      </c>
      <c r="D8602">
        <v>2015</v>
      </c>
      <c r="E8602" t="s">
        <v>236</v>
      </c>
      <c r="F8602" t="s">
        <v>30</v>
      </c>
      <c r="G8602" t="s">
        <v>4270</v>
      </c>
      <c r="H8602" t="s">
        <v>23</v>
      </c>
      <c r="I8602" t="s">
        <v>24</v>
      </c>
      <c r="J8602" t="s">
        <v>3924</v>
      </c>
      <c r="K8602" t="s">
        <v>26</v>
      </c>
      <c r="L8602">
        <v>40.54</v>
      </c>
    </row>
    <row r="8603" spans="1:12" x14ac:dyDescent="0.3">
      <c r="A8603" t="s">
        <v>8255</v>
      </c>
      <c r="B8603">
        <v>26</v>
      </c>
      <c r="C8603">
        <v>11</v>
      </c>
      <c r="D8603">
        <v>2015</v>
      </c>
      <c r="E8603" t="s">
        <v>236</v>
      </c>
      <c r="F8603" t="s">
        <v>30</v>
      </c>
      <c r="G8603" t="s">
        <v>4270</v>
      </c>
      <c r="H8603" t="s">
        <v>23</v>
      </c>
      <c r="I8603" t="s">
        <v>24</v>
      </c>
      <c r="J8603" t="s">
        <v>4119</v>
      </c>
      <c r="K8603" t="s">
        <v>26</v>
      </c>
      <c r="L8603">
        <v>7.3120000000000003</v>
      </c>
    </row>
    <row r="8604" spans="1:12" x14ac:dyDescent="0.3">
      <c r="A8604" t="s">
        <v>8256</v>
      </c>
      <c r="B8604">
        <v>31</v>
      </c>
      <c r="C8604">
        <v>12</v>
      </c>
      <c r="D8604">
        <v>2015</v>
      </c>
      <c r="E8604" t="s">
        <v>1504</v>
      </c>
      <c r="F8604" t="s">
        <v>930</v>
      </c>
      <c r="G8604" t="s">
        <v>1931</v>
      </c>
      <c r="H8604" t="s">
        <v>60</v>
      </c>
      <c r="I8604" t="s">
        <v>24</v>
      </c>
      <c r="J8604" t="s">
        <v>4880</v>
      </c>
      <c r="K8604" t="s">
        <v>41</v>
      </c>
      <c r="L8604">
        <v>475.94400000000002</v>
      </c>
    </row>
    <row r="8605" spans="1:12" x14ac:dyDescent="0.3">
      <c r="A8605" t="s">
        <v>8257</v>
      </c>
      <c r="B8605">
        <v>3</v>
      </c>
      <c r="C8605">
        <v>1</v>
      </c>
      <c r="D8605">
        <v>2017</v>
      </c>
      <c r="E8605" t="s">
        <v>6761</v>
      </c>
      <c r="F8605" t="s">
        <v>30</v>
      </c>
      <c r="G8605" t="s">
        <v>720</v>
      </c>
      <c r="H8605" t="s">
        <v>23</v>
      </c>
      <c r="I8605" t="s">
        <v>61</v>
      </c>
      <c r="J8605" t="s">
        <v>3690</v>
      </c>
      <c r="K8605" t="s">
        <v>41</v>
      </c>
      <c r="L8605">
        <v>30.08</v>
      </c>
    </row>
    <row r="8606" spans="1:12" x14ac:dyDescent="0.3">
      <c r="A8606" t="s">
        <v>8257</v>
      </c>
      <c r="B8606">
        <v>3</v>
      </c>
      <c r="C8606">
        <v>1</v>
      </c>
      <c r="D8606">
        <v>2017</v>
      </c>
      <c r="E8606" t="s">
        <v>6761</v>
      </c>
      <c r="F8606" t="s">
        <v>30</v>
      </c>
      <c r="G8606" t="s">
        <v>720</v>
      </c>
      <c r="H8606" t="s">
        <v>23</v>
      </c>
      <c r="I8606" t="s">
        <v>61</v>
      </c>
      <c r="J8606" t="s">
        <v>5534</v>
      </c>
      <c r="K8606" t="s">
        <v>41</v>
      </c>
      <c r="L8606">
        <v>165.6</v>
      </c>
    </row>
    <row r="8607" spans="1:12" x14ac:dyDescent="0.3">
      <c r="A8607" t="s">
        <v>8257</v>
      </c>
      <c r="B8607">
        <v>3</v>
      </c>
      <c r="C8607">
        <v>1</v>
      </c>
      <c r="D8607">
        <v>2017</v>
      </c>
      <c r="E8607" t="s">
        <v>6761</v>
      </c>
      <c r="F8607" t="s">
        <v>30</v>
      </c>
      <c r="G8607" t="s">
        <v>720</v>
      </c>
      <c r="H8607" t="s">
        <v>23</v>
      </c>
      <c r="I8607" t="s">
        <v>61</v>
      </c>
      <c r="J8607" t="s">
        <v>4463</v>
      </c>
      <c r="K8607" t="s">
        <v>41</v>
      </c>
      <c r="L8607">
        <v>180.96</v>
      </c>
    </row>
    <row r="8608" spans="1:12" x14ac:dyDescent="0.3">
      <c r="A8608" t="s">
        <v>8258</v>
      </c>
      <c r="B8608">
        <v>18</v>
      </c>
      <c r="C8608">
        <v>8</v>
      </c>
      <c r="D8608">
        <v>2018</v>
      </c>
      <c r="E8608" t="s">
        <v>3069</v>
      </c>
      <c r="F8608" t="s">
        <v>30</v>
      </c>
      <c r="G8608" t="s">
        <v>2384</v>
      </c>
      <c r="H8608" t="s">
        <v>14</v>
      </c>
      <c r="I8608" t="s">
        <v>90</v>
      </c>
      <c r="J8608" t="s">
        <v>1620</v>
      </c>
      <c r="K8608" t="s">
        <v>41</v>
      </c>
      <c r="L8608">
        <v>23.18</v>
      </c>
    </row>
    <row r="8609" spans="1:12" x14ac:dyDescent="0.3">
      <c r="A8609" t="s">
        <v>8259</v>
      </c>
      <c r="B8609">
        <v>4</v>
      </c>
      <c r="C8609">
        <v>6</v>
      </c>
      <c r="D8609">
        <v>2015</v>
      </c>
      <c r="E8609" t="s">
        <v>35</v>
      </c>
      <c r="F8609" t="s">
        <v>30</v>
      </c>
      <c r="G8609" t="s">
        <v>3964</v>
      </c>
      <c r="H8609" t="s">
        <v>14</v>
      </c>
      <c r="I8609" t="s">
        <v>90</v>
      </c>
      <c r="J8609" t="s">
        <v>3497</v>
      </c>
      <c r="K8609" t="s">
        <v>17</v>
      </c>
      <c r="L8609">
        <v>56.96</v>
      </c>
    </row>
    <row r="8610" spans="1:12" x14ac:dyDescent="0.3">
      <c r="A8610" t="s">
        <v>8259</v>
      </c>
      <c r="B8610">
        <v>4</v>
      </c>
      <c r="C8610">
        <v>6</v>
      </c>
      <c r="D8610">
        <v>2015</v>
      </c>
      <c r="E8610" t="s">
        <v>35</v>
      </c>
      <c r="F8610" t="s">
        <v>30</v>
      </c>
      <c r="G8610" t="s">
        <v>3964</v>
      </c>
      <c r="H8610" t="s">
        <v>14</v>
      </c>
      <c r="I8610" t="s">
        <v>90</v>
      </c>
      <c r="J8610" t="s">
        <v>3105</v>
      </c>
      <c r="K8610" t="s">
        <v>26</v>
      </c>
      <c r="L8610">
        <v>15.56</v>
      </c>
    </row>
    <row r="8611" spans="1:12" x14ac:dyDescent="0.3">
      <c r="A8611" t="s">
        <v>8259</v>
      </c>
      <c r="B8611">
        <v>4</v>
      </c>
      <c r="C8611">
        <v>6</v>
      </c>
      <c r="D8611">
        <v>2015</v>
      </c>
      <c r="E8611" t="s">
        <v>35</v>
      </c>
      <c r="F8611" t="s">
        <v>30</v>
      </c>
      <c r="G8611" t="s">
        <v>3964</v>
      </c>
      <c r="H8611" t="s">
        <v>14</v>
      </c>
      <c r="I8611" t="s">
        <v>90</v>
      </c>
      <c r="J8611" t="s">
        <v>1676</v>
      </c>
      <c r="K8611" t="s">
        <v>17</v>
      </c>
      <c r="L8611">
        <v>353.56799999999998</v>
      </c>
    </row>
    <row r="8612" spans="1:12" x14ac:dyDescent="0.3">
      <c r="A8612" t="s">
        <v>8259</v>
      </c>
      <c r="B8612">
        <v>4</v>
      </c>
      <c r="C8612">
        <v>6</v>
      </c>
      <c r="D8612">
        <v>2015</v>
      </c>
      <c r="E8612" t="s">
        <v>35</v>
      </c>
      <c r="F8612" t="s">
        <v>30</v>
      </c>
      <c r="G8612" t="s">
        <v>3964</v>
      </c>
      <c r="H8612" t="s">
        <v>14</v>
      </c>
      <c r="I8612" t="s">
        <v>90</v>
      </c>
      <c r="J8612" t="s">
        <v>2289</v>
      </c>
      <c r="K8612" t="s">
        <v>17</v>
      </c>
      <c r="L8612">
        <v>13.96</v>
      </c>
    </row>
    <row r="8613" spans="1:12" x14ac:dyDescent="0.3">
      <c r="A8613" t="s">
        <v>8260</v>
      </c>
      <c r="B8613">
        <v>13</v>
      </c>
      <c r="C8613">
        <v>11</v>
      </c>
      <c r="D8613">
        <v>2018</v>
      </c>
      <c r="E8613" t="s">
        <v>1493</v>
      </c>
      <c r="F8613" t="s">
        <v>12</v>
      </c>
      <c r="G8613" t="s">
        <v>2111</v>
      </c>
      <c r="H8613" t="s">
        <v>14</v>
      </c>
      <c r="I8613" t="s">
        <v>24</v>
      </c>
      <c r="J8613" t="s">
        <v>4241</v>
      </c>
      <c r="K8613" t="s">
        <v>41</v>
      </c>
      <c r="L8613">
        <v>82.95</v>
      </c>
    </row>
    <row r="8614" spans="1:12" x14ac:dyDescent="0.3">
      <c r="A8614" t="s">
        <v>8261</v>
      </c>
      <c r="B8614">
        <v>28</v>
      </c>
      <c r="C8614">
        <v>1</v>
      </c>
      <c r="D8614">
        <v>2017</v>
      </c>
      <c r="E8614" t="s">
        <v>4970</v>
      </c>
      <c r="F8614" t="s">
        <v>12</v>
      </c>
      <c r="G8614" t="s">
        <v>2739</v>
      </c>
      <c r="H8614" t="s">
        <v>23</v>
      </c>
      <c r="I8614" t="s">
        <v>24</v>
      </c>
      <c r="J8614" t="s">
        <v>1130</v>
      </c>
      <c r="K8614" t="s">
        <v>26</v>
      </c>
      <c r="L8614">
        <v>39.68</v>
      </c>
    </row>
    <row r="8615" spans="1:12" x14ac:dyDescent="0.3">
      <c r="A8615" t="s">
        <v>8262</v>
      </c>
      <c r="B8615">
        <v>9</v>
      </c>
      <c r="C8615">
        <v>11</v>
      </c>
      <c r="D8615">
        <v>2017</v>
      </c>
      <c r="E8615" t="s">
        <v>4012</v>
      </c>
      <c r="F8615" t="s">
        <v>30</v>
      </c>
      <c r="G8615" t="s">
        <v>378</v>
      </c>
      <c r="H8615" t="s">
        <v>14</v>
      </c>
      <c r="I8615" t="s">
        <v>24</v>
      </c>
      <c r="J8615" t="s">
        <v>771</v>
      </c>
      <c r="K8615" t="s">
        <v>41</v>
      </c>
      <c r="L8615">
        <v>479.97</v>
      </c>
    </row>
    <row r="8616" spans="1:12" x14ac:dyDescent="0.3">
      <c r="A8616" t="s">
        <v>8263</v>
      </c>
      <c r="B8616">
        <v>10</v>
      </c>
      <c r="C8616">
        <v>9</v>
      </c>
      <c r="D8616">
        <v>2017</v>
      </c>
      <c r="E8616" t="s">
        <v>808</v>
      </c>
      <c r="F8616" t="s">
        <v>30</v>
      </c>
      <c r="G8616" t="s">
        <v>2679</v>
      </c>
      <c r="H8616" t="s">
        <v>14</v>
      </c>
      <c r="I8616" t="s">
        <v>24</v>
      </c>
      <c r="J8616" t="s">
        <v>5737</v>
      </c>
      <c r="K8616" t="s">
        <v>26</v>
      </c>
      <c r="L8616">
        <v>7.38</v>
      </c>
    </row>
    <row r="8617" spans="1:12" x14ac:dyDescent="0.3">
      <c r="A8617" t="s">
        <v>8263</v>
      </c>
      <c r="B8617">
        <v>10</v>
      </c>
      <c r="C8617">
        <v>9</v>
      </c>
      <c r="D8617">
        <v>2017</v>
      </c>
      <c r="E8617" t="s">
        <v>808</v>
      </c>
      <c r="F8617" t="s">
        <v>30</v>
      </c>
      <c r="G8617" t="s">
        <v>2679</v>
      </c>
      <c r="H8617" t="s">
        <v>14</v>
      </c>
      <c r="I8617" t="s">
        <v>24</v>
      </c>
      <c r="J8617" t="s">
        <v>2932</v>
      </c>
      <c r="K8617" t="s">
        <v>26</v>
      </c>
      <c r="L8617">
        <v>14.256</v>
      </c>
    </row>
    <row r="8618" spans="1:12" x14ac:dyDescent="0.3">
      <c r="A8618" t="s">
        <v>8263</v>
      </c>
      <c r="B8618">
        <v>10</v>
      </c>
      <c r="C8618">
        <v>9</v>
      </c>
      <c r="D8618">
        <v>2017</v>
      </c>
      <c r="E8618" t="s">
        <v>808</v>
      </c>
      <c r="F8618" t="s">
        <v>30</v>
      </c>
      <c r="G8618" t="s">
        <v>2679</v>
      </c>
      <c r="H8618" t="s">
        <v>14</v>
      </c>
      <c r="I8618" t="s">
        <v>24</v>
      </c>
      <c r="J8618" t="s">
        <v>2474</v>
      </c>
      <c r="K8618" t="s">
        <v>26</v>
      </c>
      <c r="L8618">
        <v>81.98</v>
      </c>
    </row>
    <row r="8619" spans="1:12" x14ac:dyDescent="0.3">
      <c r="A8619" t="s">
        <v>8263</v>
      </c>
      <c r="B8619">
        <v>10</v>
      </c>
      <c r="C8619">
        <v>9</v>
      </c>
      <c r="D8619">
        <v>2017</v>
      </c>
      <c r="E8619" t="s">
        <v>808</v>
      </c>
      <c r="F8619" t="s">
        <v>30</v>
      </c>
      <c r="G8619" t="s">
        <v>2679</v>
      </c>
      <c r="H8619" t="s">
        <v>14</v>
      </c>
      <c r="I8619" t="s">
        <v>24</v>
      </c>
      <c r="J8619" t="s">
        <v>2137</v>
      </c>
      <c r="K8619" t="s">
        <v>26</v>
      </c>
      <c r="L8619">
        <v>39.624000000000002</v>
      </c>
    </row>
    <row r="8620" spans="1:12" x14ac:dyDescent="0.3">
      <c r="A8620" t="s">
        <v>8264</v>
      </c>
      <c r="B8620">
        <v>3</v>
      </c>
      <c r="C8620">
        <v>3</v>
      </c>
      <c r="D8620">
        <v>2018</v>
      </c>
      <c r="E8620" t="s">
        <v>913</v>
      </c>
      <c r="F8620" t="s">
        <v>30</v>
      </c>
      <c r="G8620" t="s">
        <v>2408</v>
      </c>
      <c r="H8620" t="s">
        <v>23</v>
      </c>
      <c r="I8620" t="s">
        <v>24</v>
      </c>
      <c r="J8620" t="s">
        <v>2101</v>
      </c>
      <c r="K8620" t="s">
        <v>17</v>
      </c>
      <c r="L8620">
        <v>399.67200000000003</v>
      </c>
    </row>
    <row r="8621" spans="1:12" x14ac:dyDescent="0.3">
      <c r="A8621" t="s">
        <v>8265</v>
      </c>
      <c r="B8621">
        <v>8</v>
      </c>
      <c r="C8621">
        <v>9</v>
      </c>
      <c r="D8621">
        <v>2018</v>
      </c>
      <c r="E8621" t="s">
        <v>2590</v>
      </c>
      <c r="F8621" t="s">
        <v>12</v>
      </c>
      <c r="G8621" t="s">
        <v>1942</v>
      </c>
      <c r="H8621" t="s">
        <v>23</v>
      </c>
      <c r="I8621" t="s">
        <v>90</v>
      </c>
      <c r="J8621" t="s">
        <v>5283</v>
      </c>
      <c r="K8621" t="s">
        <v>26</v>
      </c>
      <c r="L8621">
        <v>65.12</v>
      </c>
    </row>
    <row r="8622" spans="1:12" x14ac:dyDescent="0.3">
      <c r="A8622" t="s">
        <v>8266</v>
      </c>
      <c r="B8622">
        <v>6</v>
      </c>
      <c r="C8622">
        <v>11</v>
      </c>
      <c r="D8622">
        <v>2018</v>
      </c>
      <c r="E8622" t="s">
        <v>291</v>
      </c>
      <c r="F8622" t="s">
        <v>12</v>
      </c>
      <c r="G8622" t="s">
        <v>5067</v>
      </c>
      <c r="H8622" t="s">
        <v>14</v>
      </c>
      <c r="I8622" t="s">
        <v>61</v>
      </c>
      <c r="J8622" t="s">
        <v>1955</v>
      </c>
      <c r="K8622" t="s">
        <v>17</v>
      </c>
      <c r="L8622">
        <v>30.56</v>
      </c>
    </row>
    <row r="8623" spans="1:12" x14ac:dyDescent="0.3">
      <c r="A8623" t="s">
        <v>8267</v>
      </c>
      <c r="B8623">
        <v>13</v>
      </c>
      <c r="C8623">
        <v>5</v>
      </c>
      <c r="D8623">
        <v>2018</v>
      </c>
      <c r="E8623" t="s">
        <v>2175</v>
      </c>
      <c r="F8623" t="s">
        <v>30</v>
      </c>
      <c r="G8623" t="s">
        <v>2484</v>
      </c>
      <c r="H8623" t="s">
        <v>23</v>
      </c>
      <c r="I8623" t="s">
        <v>15</v>
      </c>
      <c r="J8623" t="s">
        <v>304</v>
      </c>
      <c r="K8623" t="s">
        <v>26</v>
      </c>
      <c r="L8623">
        <v>20.768000000000001</v>
      </c>
    </row>
    <row r="8624" spans="1:12" x14ac:dyDescent="0.3">
      <c r="A8624" t="s">
        <v>8268</v>
      </c>
      <c r="B8624">
        <v>27</v>
      </c>
      <c r="C8624">
        <v>11</v>
      </c>
      <c r="D8624">
        <v>2017</v>
      </c>
      <c r="E8624" t="s">
        <v>313</v>
      </c>
      <c r="F8624" t="s">
        <v>30</v>
      </c>
      <c r="G8624" t="s">
        <v>4349</v>
      </c>
      <c r="H8624" t="s">
        <v>14</v>
      </c>
      <c r="I8624" t="s">
        <v>24</v>
      </c>
      <c r="J8624" t="s">
        <v>745</v>
      </c>
      <c r="K8624" t="s">
        <v>26</v>
      </c>
      <c r="L8624">
        <v>39.808</v>
      </c>
    </row>
    <row r="8625" spans="1:12" x14ac:dyDescent="0.3">
      <c r="A8625" t="s">
        <v>8269</v>
      </c>
      <c r="B8625">
        <v>13</v>
      </c>
      <c r="C8625">
        <v>11</v>
      </c>
      <c r="D8625">
        <v>2016</v>
      </c>
      <c r="E8625" t="s">
        <v>4591</v>
      </c>
      <c r="F8625" t="s">
        <v>30</v>
      </c>
      <c r="G8625" t="s">
        <v>1524</v>
      </c>
      <c r="H8625" t="s">
        <v>14</v>
      </c>
      <c r="I8625" t="s">
        <v>15</v>
      </c>
      <c r="J8625" t="s">
        <v>3269</v>
      </c>
      <c r="K8625" t="s">
        <v>26</v>
      </c>
      <c r="L8625">
        <v>121.104</v>
      </c>
    </row>
    <row r="8626" spans="1:12" x14ac:dyDescent="0.3">
      <c r="A8626" t="s">
        <v>8269</v>
      </c>
      <c r="B8626">
        <v>13</v>
      </c>
      <c r="C8626">
        <v>11</v>
      </c>
      <c r="D8626">
        <v>2016</v>
      </c>
      <c r="E8626" t="s">
        <v>4591</v>
      </c>
      <c r="F8626" t="s">
        <v>30</v>
      </c>
      <c r="G8626" t="s">
        <v>1524</v>
      </c>
      <c r="H8626" t="s">
        <v>14</v>
      </c>
      <c r="I8626" t="s">
        <v>15</v>
      </c>
      <c r="J8626" t="s">
        <v>3443</v>
      </c>
      <c r="K8626" t="s">
        <v>41</v>
      </c>
      <c r="L8626">
        <v>111.96</v>
      </c>
    </row>
    <row r="8627" spans="1:12" x14ac:dyDescent="0.3">
      <c r="A8627" t="s">
        <v>8270</v>
      </c>
      <c r="B8627">
        <v>8</v>
      </c>
      <c r="C8627">
        <v>12</v>
      </c>
      <c r="D8627">
        <v>2016</v>
      </c>
      <c r="E8627" t="s">
        <v>1768</v>
      </c>
      <c r="F8627" t="s">
        <v>30</v>
      </c>
      <c r="G8627" t="s">
        <v>2739</v>
      </c>
      <c r="H8627" t="s">
        <v>23</v>
      </c>
      <c r="I8627" t="s">
        <v>24</v>
      </c>
      <c r="J8627" t="s">
        <v>3746</v>
      </c>
      <c r="K8627" t="s">
        <v>26</v>
      </c>
      <c r="L8627">
        <v>15.696</v>
      </c>
    </row>
    <row r="8628" spans="1:12" x14ac:dyDescent="0.3">
      <c r="A8628" t="s">
        <v>8271</v>
      </c>
      <c r="B8628">
        <v>7</v>
      </c>
      <c r="C8628">
        <v>9</v>
      </c>
      <c r="D8628">
        <v>2016</v>
      </c>
      <c r="E8628" t="s">
        <v>423</v>
      </c>
      <c r="F8628" t="s">
        <v>30</v>
      </c>
      <c r="G8628" t="s">
        <v>821</v>
      </c>
      <c r="H8628" t="s">
        <v>23</v>
      </c>
      <c r="I8628" t="s">
        <v>90</v>
      </c>
      <c r="J8628" t="s">
        <v>3843</v>
      </c>
      <c r="K8628" t="s">
        <v>26</v>
      </c>
      <c r="L8628">
        <v>70.260000000000005</v>
      </c>
    </row>
    <row r="8629" spans="1:12" x14ac:dyDescent="0.3">
      <c r="A8629" t="s">
        <v>8271</v>
      </c>
      <c r="B8629">
        <v>7</v>
      </c>
      <c r="C8629">
        <v>9</v>
      </c>
      <c r="D8629">
        <v>2016</v>
      </c>
      <c r="E8629" t="s">
        <v>423</v>
      </c>
      <c r="F8629" t="s">
        <v>30</v>
      </c>
      <c r="G8629" t="s">
        <v>821</v>
      </c>
      <c r="H8629" t="s">
        <v>23</v>
      </c>
      <c r="I8629" t="s">
        <v>90</v>
      </c>
      <c r="J8629" t="s">
        <v>5164</v>
      </c>
      <c r="K8629" t="s">
        <v>41</v>
      </c>
      <c r="L8629">
        <v>90</v>
      </c>
    </row>
    <row r="8630" spans="1:12" x14ac:dyDescent="0.3">
      <c r="A8630" t="s">
        <v>8271</v>
      </c>
      <c r="B8630">
        <v>7</v>
      </c>
      <c r="C8630">
        <v>9</v>
      </c>
      <c r="D8630">
        <v>2016</v>
      </c>
      <c r="E8630" t="s">
        <v>423</v>
      </c>
      <c r="F8630" t="s">
        <v>30</v>
      </c>
      <c r="G8630" t="s">
        <v>821</v>
      </c>
      <c r="H8630" t="s">
        <v>23</v>
      </c>
      <c r="I8630" t="s">
        <v>90</v>
      </c>
      <c r="J8630" t="s">
        <v>1522</v>
      </c>
      <c r="K8630" t="s">
        <v>26</v>
      </c>
      <c r="L8630">
        <v>6.0960000000000001</v>
      </c>
    </row>
    <row r="8631" spans="1:12" x14ac:dyDescent="0.3">
      <c r="A8631" t="s">
        <v>8271</v>
      </c>
      <c r="B8631">
        <v>7</v>
      </c>
      <c r="C8631">
        <v>9</v>
      </c>
      <c r="D8631">
        <v>2016</v>
      </c>
      <c r="E8631" t="s">
        <v>423</v>
      </c>
      <c r="F8631" t="s">
        <v>30</v>
      </c>
      <c r="G8631" t="s">
        <v>821</v>
      </c>
      <c r="H8631" t="s">
        <v>23</v>
      </c>
      <c r="I8631" t="s">
        <v>90</v>
      </c>
      <c r="J8631" t="s">
        <v>4364</v>
      </c>
      <c r="K8631" t="s">
        <v>17</v>
      </c>
      <c r="L8631">
        <v>481.17599999999999</v>
      </c>
    </row>
    <row r="8632" spans="1:12" x14ac:dyDescent="0.3">
      <c r="A8632" t="s">
        <v>8271</v>
      </c>
      <c r="B8632">
        <v>7</v>
      </c>
      <c r="C8632">
        <v>9</v>
      </c>
      <c r="D8632">
        <v>2016</v>
      </c>
      <c r="E8632" t="s">
        <v>423</v>
      </c>
      <c r="F8632" t="s">
        <v>30</v>
      </c>
      <c r="G8632" t="s">
        <v>821</v>
      </c>
      <c r="H8632" t="s">
        <v>23</v>
      </c>
      <c r="I8632" t="s">
        <v>90</v>
      </c>
      <c r="J8632" t="s">
        <v>2377</v>
      </c>
      <c r="K8632" t="s">
        <v>26</v>
      </c>
      <c r="L8632">
        <v>7.24</v>
      </c>
    </row>
    <row r="8633" spans="1:12" x14ac:dyDescent="0.3">
      <c r="A8633" t="s">
        <v>8272</v>
      </c>
      <c r="B8633">
        <v>28</v>
      </c>
      <c r="C8633">
        <v>7</v>
      </c>
      <c r="D8633">
        <v>2017</v>
      </c>
      <c r="E8633" t="s">
        <v>4779</v>
      </c>
      <c r="F8633" t="s">
        <v>119</v>
      </c>
      <c r="G8633" t="s">
        <v>1386</v>
      </c>
      <c r="H8633" t="s">
        <v>14</v>
      </c>
      <c r="I8633" t="s">
        <v>90</v>
      </c>
      <c r="J8633" t="s">
        <v>1824</v>
      </c>
      <c r="K8633" t="s">
        <v>17</v>
      </c>
      <c r="L8633">
        <v>177.45</v>
      </c>
    </row>
    <row r="8634" spans="1:12" x14ac:dyDescent="0.3">
      <c r="A8634" t="s">
        <v>8272</v>
      </c>
      <c r="B8634">
        <v>28</v>
      </c>
      <c r="C8634">
        <v>7</v>
      </c>
      <c r="D8634">
        <v>2017</v>
      </c>
      <c r="E8634" t="s">
        <v>4779</v>
      </c>
      <c r="F8634" t="s">
        <v>119</v>
      </c>
      <c r="G8634" t="s">
        <v>1386</v>
      </c>
      <c r="H8634" t="s">
        <v>14</v>
      </c>
      <c r="I8634" t="s">
        <v>90</v>
      </c>
      <c r="J8634" t="s">
        <v>2003</v>
      </c>
      <c r="K8634" t="s">
        <v>26</v>
      </c>
      <c r="L8634">
        <v>1369.7639999999999</v>
      </c>
    </row>
    <row r="8635" spans="1:12" x14ac:dyDescent="0.3">
      <c r="A8635" t="s">
        <v>8272</v>
      </c>
      <c r="B8635">
        <v>28</v>
      </c>
      <c r="C8635">
        <v>7</v>
      </c>
      <c r="D8635">
        <v>2017</v>
      </c>
      <c r="E8635" t="s">
        <v>4779</v>
      </c>
      <c r="F8635" t="s">
        <v>119</v>
      </c>
      <c r="G8635" t="s">
        <v>1386</v>
      </c>
      <c r="H8635" t="s">
        <v>14</v>
      </c>
      <c r="I8635" t="s">
        <v>90</v>
      </c>
      <c r="J8635" t="s">
        <v>5948</v>
      </c>
      <c r="K8635" t="s">
        <v>26</v>
      </c>
      <c r="L8635">
        <v>9.48</v>
      </c>
    </row>
    <row r="8636" spans="1:12" x14ac:dyDescent="0.3">
      <c r="A8636" t="s">
        <v>8273</v>
      </c>
      <c r="B8636">
        <v>25</v>
      </c>
      <c r="C8636">
        <v>8</v>
      </c>
      <c r="D8636">
        <v>2018</v>
      </c>
      <c r="E8636" t="s">
        <v>2011</v>
      </c>
      <c r="F8636" t="s">
        <v>30</v>
      </c>
      <c r="G8636" t="s">
        <v>1695</v>
      </c>
      <c r="H8636" t="s">
        <v>14</v>
      </c>
      <c r="I8636" t="s">
        <v>90</v>
      </c>
      <c r="J8636" t="s">
        <v>16</v>
      </c>
      <c r="K8636" t="s">
        <v>17</v>
      </c>
      <c r="L8636">
        <v>130.97999999999999</v>
      </c>
    </row>
    <row r="8637" spans="1:12" x14ac:dyDescent="0.3">
      <c r="A8637" t="s">
        <v>8274</v>
      </c>
      <c r="B8637">
        <v>30</v>
      </c>
      <c r="C8637">
        <v>4</v>
      </c>
      <c r="D8637">
        <v>2015</v>
      </c>
      <c r="E8637" t="s">
        <v>6212</v>
      </c>
      <c r="F8637" t="s">
        <v>119</v>
      </c>
      <c r="G8637" t="s">
        <v>3994</v>
      </c>
      <c r="H8637" t="s">
        <v>14</v>
      </c>
      <c r="I8637" t="s">
        <v>15</v>
      </c>
      <c r="J8637" t="s">
        <v>6591</v>
      </c>
      <c r="K8637" t="s">
        <v>26</v>
      </c>
      <c r="L8637">
        <v>174.95</v>
      </c>
    </row>
    <row r="8638" spans="1:12" x14ac:dyDescent="0.3">
      <c r="A8638" t="s">
        <v>8274</v>
      </c>
      <c r="B8638">
        <v>30</v>
      </c>
      <c r="C8638">
        <v>4</v>
      </c>
      <c r="D8638">
        <v>2015</v>
      </c>
      <c r="E8638" t="s">
        <v>6212</v>
      </c>
      <c r="F8638" t="s">
        <v>119</v>
      </c>
      <c r="G8638" t="s">
        <v>3994</v>
      </c>
      <c r="H8638" t="s">
        <v>14</v>
      </c>
      <c r="I8638" t="s">
        <v>15</v>
      </c>
      <c r="J8638" t="s">
        <v>1555</v>
      </c>
      <c r="K8638" t="s">
        <v>26</v>
      </c>
      <c r="L8638">
        <v>826</v>
      </c>
    </row>
    <row r="8639" spans="1:12" x14ac:dyDescent="0.3">
      <c r="A8639" t="s">
        <v>8275</v>
      </c>
      <c r="B8639">
        <v>27</v>
      </c>
      <c r="C8639">
        <v>4</v>
      </c>
      <c r="D8639">
        <v>2018</v>
      </c>
      <c r="E8639" t="s">
        <v>4294</v>
      </c>
      <c r="F8639" t="s">
        <v>30</v>
      </c>
      <c r="G8639" t="s">
        <v>214</v>
      </c>
      <c r="H8639" t="s">
        <v>14</v>
      </c>
      <c r="I8639" t="s">
        <v>24</v>
      </c>
      <c r="J8639" t="s">
        <v>194</v>
      </c>
      <c r="K8639" t="s">
        <v>17</v>
      </c>
      <c r="L8639">
        <v>139.58000000000001</v>
      </c>
    </row>
    <row r="8640" spans="1:12" x14ac:dyDescent="0.3">
      <c r="A8640" t="s">
        <v>8276</v>
      </c>
      <c r="B8640">
        <v>23</v>
      </c>
      <c r="C8640">
        <v>7</v>
      </c>
      <c r="D8640">
        <v>2018</v>
      </c>
      <c r="E8640" t="s">
        <v>4895</v>
      </c>
      <c r="F8640" t="s">
        <v>119</v>
      </c>
      <c r="G8640" t="s">
        <v>1106</v>
      </c>
      <c r="H8640" t="s">
        <v>60</v>
      </c>
      <c r="I8640" t="s">
        <v>61</v>
      </c>
      <c r="J8640" t="s">
        <v>3364</v>
      </c>
      <c r="K8640" t="s">
        <v>41</v>
      </c>
      <c r="L8640">
        <v>399.95</v>
      </c>
    </row>
    <row r="8641" spans="1:12" x14ac:dyDescent="0.3">
      <c r="A8641" t="s">
        <v>8277</v>
      </c>
      <c r="B8641">
        <v>13</v>
      </c>
      <c r="C8641">
        <v>12</v>
      </c>
      <c r="D8641">
        <v>2015</v>
      </c>
      <c r="E8641" t="s">
        <v>2007</v>
      </c>
      <c r="F8641" t="s">
        <v>12</v>
      </c>
      <c r="G8641" t="s">
        <v>1047</v>
      </c>
      <c r="H8641" t="s">
        <v>23</v>
      </c>
      <c r="I8641" t="s">
        <v>15</v>
      </c>
      <c r="J8641" t="s">
        <v>2704</v>
      </c>
      <c r="K8641" t="s">
        <v>26</v>
      </c>
      <c r="L8641">
        <v>12.39</v>
      </c>
    </row>
    <row r="8642" spans="1:12" x14ac:dyDescent="0.3">
      <c r="A8642" t="s">
        <v>8278</v>
      </c>
      <c r="B8642">
        <v>12</v>
      </c>
      <c r="C8642">
        <v>1</v>
      </c>
      <c r="D8642">
        <v>2018</v>
      </c>
      <c r="E8642" t="s">
        <v>5640</v>
      </c>
      <c r="F8642" t="s">
        <v>30</v>
      </c>
      <c r="G8642" t="s">
        <v>652</v>
      </c>
      <c r="H8642" t="s">
        <v>23</v>
      </c>
      <c r="I8642" t="s">
        <v>61</v>
      </c>
      <c r="J8642" t="s">
        <v>2003</v>
      </c>
      <c r="K8642" t="s">
        <v>26</v>
      </c>
      <c r="L8642">
        <v>760.98</v>
      </c>
    </row>
    <row r="8643" spans="1:12" x14ac:dyDescent="0.3">
      <c r="A8643" t="s">
        <v>8279</v>
      </c>
      <c r="B8643">
        <v>2</v>
      </c>
      <c r="C8643">
        <v>12</v>
      </c>
      <c r="D8643">
        <v>2018</v>
      </c>
      <c r="E8643" t="s">
        <v>2022</v>
      </c>
      <c r="F8643" t="s">
        <v>930</v>
      </c>
      <c r="G8643" t="s">
        <v>4068</v>
      </c>
      <c r="H8643" t="s">
        <v>14</v>
      </c>
      <c r="I8643" t="s">
        <v>24</v>
      </c>
      <c r="J8643" t="s">
        <v>1252</v>
      </c>
      <c r="K8643" t="s">
        <v>26</v>
      </c>
      <c r="L8643">
        <v>67.86</v>
      </c>
    </row>
    <row r="8644" spans="1:12" x14ac:dyDescent="0.3">
      <c r="A8644" t="s">
        <v>8280</v>
      </c>
      <c r="B8644">
        <v>8</v>
      </c>
      <c r="C8644">
        <v>11</v>
      </c>
      <c r="D8644">
        <v>2016</v>
      </c>
      <c r="E8644" t="s">
        <v>708</v>
      </c>
      <c r="F8644" t="s">
        <v>30</v>
      </c>
      <c r="G8644" t="s">
        <v>2341</v>
      </c>
      <c r="H8644" t="s">
        <v>23</v>
      </c>
      <c r="I8644" t="s">
        <v>15</v>
      </c>
      <c r="J8644" t="s">
        <v>837</v>
      </c>
      <c r="K8644" t="s">
        <v>26</v>
      </c>
      <c r="L8644">
        <v>31.504000000000001</v>
      </c>
    </row>
    <row r="8645" spans="1:12" x14ac:dyDescent="0.3">
      <c r="A8645" t="s">
        <v>8280</v>
      </c>
      <c r="B8645">
        <v>8</v>
      </c>
      <c r="C8645">
        <v>11</v>
      </c>
      <c r="D8645">
        <v>2016</v>
      </c>
      <c r="E8645" t="s">
        <v>708</v>
      </c>
      <c r="F8645" t="s">
        <v>30</v>
      </c>
      <c r="G8645" t="s">
        <v>2341</v>
      </c>
      <c r="H8645" t="s">
        <v>23</v>
      </c>
      <c r="I8645" t="s">
        <v>15</v>
      </c>
      <c r="J8645" t="s">
        <v>5563</v>
      </c>
      <c r="K8645" t="s">
        <v>26</v>
      </c>
      <c r="L8645">
        <v>5.04</v>
      </c>
    </row>
    <row r="8646" spans="1:12" x14ac:dyDescent="0.3">
      <c r="A8646" t="s">
        <v>8280</v>
      </c>
      <c r="B8646">
        <v>8</v>
      </c>
      <c r="C8646">
        <v>11</v>
      </c>
      <c r="D8646">
        <v>2016</v>
      </c>
      <c r="E8646" t="s">
        <v>708</v>
      </c>
      <c r="F8646" t="s">
        <v>30</v>
      </c>
      <c r="G8646" t="s">
        <v>2341</v>
      </c>
      <c r="H8646" t="s">
        <v>23</v>
      </c>
      <c r="I8646" t="s">
        <v>15</v>
      </c>
      <c r="J8646" t="s">
        <v>1161</v>
      </c>
      <c r="K8646" t="s">
        <v>26</v>
      </c>
      <c r="L8646">
        <v>39.878999999999998</v>
      </c>
    </row>
    <row r="8647" spans="1:12" x14ac:dyDescent="0.3">
      <c r="A8647" t="s">
        <v>8280</v>
      </c>
      <c r="B8647">
        <v>8</v>
      </c>
      <c r="C8647">
        <v>11</v>
      </c>
      <c r="D8647">
        <v>2016</v>
      </c>
      <c r="E8647" t="s">
        <v>708</v>
      </c>
      <c r="F8647" t="s">
        <v>30</v>
      </c>
      <c r="G8647" t="s">
        <v>2341</v>
      </c>
      <c r="H8647" t="s">
        <v>23</v>
      </c>
      <c r="I8647" t="s">
        <v>15</v>
      </c>
      <c r="J8647" t="s">
        <v>924</v>
      </c>
      <c r="K8647" t="s">
        <v>17</v>
      </c>
      <c r="L8647">
        <v>4.7119999999999997</v>
      </c>
    </row>
    <row r="8648" spans="1:12" x14ac:dyDescent="0.3">
      <c r="A8648" t="s">
        <v>8281</v>
      </c>
      <c r="B8648">
        <v>25</v>
      </c>
      <c r="C8648">
        <v>11</v>
      </c>
      <c r="D8648">
        <v>2017</v>
      </c>
      <c r="E8648" t="s">
        <v>2962</v>
      </c>
      <c r="F8648" t="s">
        <v>30</v>
      </c>
      <c r="G8648" t="s">
        <v>5148</v>
      </c>
      <c r="H8648" t="s">
        <v>14</v>
      </c>
      <c r="I8648" t="s">
        <v>24</v>
      </c>
      <c r="J8648" t="s">
        <v>510</v>
      </c>
      <c r="K8648" t="s">
        <v>17</v>
      </c>
      <c r="L8648">
        <v>194.352</v>
      </c>
    </row>
    <row r="8649" spans="1:12" x14ac:dyDescent="0.3">
      <c r="A8649" t="s">
        <v>8282</v>
      </c>
      <c r="B8649">
        <v>5</v>
      </c>
      <c r="C8649">
        <v>12</v>
      </c>
      <c r="D8649">
        <v>2016</v>
      </c>
      <c r="E8649" t="s">
        <v>1334</v>
      </c>
      <c r="F8649" t="s">
        <v>119</v>
      </c>
      <c r="G8649" t="s">
        <v>4439</v>
      </c>
      <c r="H8649" t="s">
        <v>23</v>
      </c>
      <c r="I8649" t="s">
        <v>15</v>
      </c>
      <c r="J8649" t="s">
        <v>638</v>
      </c>
      <c r="K8649" t="s">
        <v>17</v>
      </c>
      <c r="L8649">
        <v>97.424000000000007</v>
      </c>
    </row>
    <row r="8650" spans="1:12" x14ac:dyDescent="0.3">
      <c r="A8650" t="s">
        <v>8283</v>
      </c>
      <c r="B8650">
        <v>29</v>
      </c>
      <c r="C8650">
        <v>7</v>
      </c>
      <c r="D8650">
        <v>2017</v>
      </c>
      <c r="E8650" t="s">
        <v>6647</v>
      </c>
      <c r="F8650" t="s">
        <v>30</v>
      </c>
      <c r="G8650" t="s">
        <v>4525</v>
      </c>
      <c r="H8650" t="s">
        <v>14</v>
      </c>
      <c r="I8650" t="s">
        <v>15</v>
      </c>
      <c r="J8650" t="s">
        <v>2093</v>
      </c>
      <c r="K8650" t="s">
        <v>26</v>
      </c>
      <c r="L8650">
        <v>704.76</v>
      </c>
    </row>
    <row r="8651" spans="1:12" x14ac:dyDescent="0.3">
      <c r="A8651" t="s">
        <v>8283</v>
      </c>
      <c r="B8651">
        <v>29</v>
      </c>
      <c r="C8651">
        <v>7</v>
      </c>
      <c r="D8651">
        <v>2017</v>
      </c>
      <c r="E8651" t="s">
        <v>6647</v>
      </c>
      <c r="F8651" t="s">
        <v>30</v>
      </c>
      <c r="G8651" t="s">
        <v>4525</v>
      </c>
      <c r="H8651" t="s">
        <v>14</v>
      </c>
      <c r="I8651" t="s">
        <v>15</v>
      </c>
      <c r="J8651" t="s">
        <v>1332</v>
      </c>
      <c r="K8651" t="s">
        <v>26</v>
      </c>
      <c r="L8651">
        <v>27.396000000000001</v>
      </c>
    </row>
    <row r="8652" spans="1:12" x14ac:dyDescent="0.3">
      <c r="A8652" t="s">
        <v>8284</v>
      </c>
      <c r="B8652">
        <v>13</v>
      </c>
      <c r="C8652">
        <v>9</v>
      </c>
      <c r="D8652">
        <v>2015</v>
      </c>
      <c r="E8652" t="s">
        <v>640</v>
      </c>
      <c r="F8652" t="s">
        <v>930</v>
      </c>
      <c r="G8652" t="s">
        <v>1602</v>
      </c>
      <c r="H8652" t="s">
        <v>14</v>
      </c>
      <c r="I8652" t="s">
        <v>24</v>
      </c>
      <c r="J8652" t="s">
        <v>6123</v>
      </c>
      <c r="K8652" t="s">
        <v>26</v>
      </c>
      <c r="L8652">
        <v>5.7</v>
      </c>
    </row>
    <row r="8653" spans="1:12" x14ac:dyDescent="0.3">
      <c r="A8653" t="s">
        <v>8284</v>
      </c>
      <c r="B8653">
        <v>13</v>
      </c>
      <c r="C8653">
        <v>9</v>
      </c>
      <c r="D8653">
        <v>2015</v>
      </c>
      <c r="E8653" t="s">
        <v>640</v>
      </c>
      <c r="F8653" t="s">
        <v>930</v>
      </c>
      <c r="G8653" t="s">
        <v>1602</v>
      </c>
      <c r="H8653" t="s">
        <v>14</v>
      </c>
      <c r="I8653" t="s">
        <v>24</v>
      </c>
      <c r="J8653" t="s">
        <v>810</v>
      </c>
      <c r="K8653" t="s">
        <v>17</v>
      </c>
      <c r="L8653">
        <v>14.19</v>
      </c>
    </row>
    <row r="8654" spans="1:12" x14ac:dyDescent="0.3">
      <c r="A8654" t="s">
        <v>8284</v>
      </c>
      <c r="B8654">
        <v>13</v>
      </c>
      <c r="C8654">
        <v>9</v>
      </c>
      <c r="D8654">
        <v>2015</v>
      </c>
      <c r="E8654" t="s">
        <v>640</v>
      </c>
      <c r="F8654" t="s">
        <v>930</v>
      </c>
      <c r="G8654" t="s">
        <v>1602</v>
      </c>
      <c r="H8654" t="s">
        <v>14</v>
      </c>
      <c r="I8654" t="s">
        <v>24</v>
      </c>
      <c r="J8654" t="s">
        <v>1425</v>
      </c>
      <c r="K8654" t="s">
        <v>26</v>
      </c>
      <c r="L8654">
        <v>7.3</v>
      </c>
    </row>
    <row r="8655" spans="1:12" x14ac:dyDescent="0.3">
      <c r="A8655" t="s">
        <v>8284</v>
      </c>
      <c r="B8655">
        <v>13</v>
      </c>
      <c r="C8655">
        <v>9</v>
      </c>
      <c r="D8655">
        <v>2015</v>
      </c>
      <c r="E8655" t="s">
        <v>640</v>
      </c>
      <c r="F8655" t="s">
        <v>930</v>
      </c>
      <c r="G8655" t="s">
        <v>1602</v>
      </c>
      <c r="H8655" t="s">
        <v>14</v>
      </c>
      <c r="I8655" t="s">
        <v>24</v>
      </c>
      <c r="J8655" t="s">
        <v>1688</v>
      </c>
      <c r="K8655" t="s">
        <v>41</v>
      </c>
      <c r="L8655">
        <v>199.98</v>
      </c>
    </row>
    <row r="8656" spans="1:12" x14ac:dyDescent="0.3">
      <c r="A8656" t="s">
        <v>8284</v>
      </c>
      <c r="B8656">
        <v>13</v>
      </c>
      <c r="C8656">
        <v>9</v>
      </c>
      <c r="D8656">
        <v>2015</v>
      </c>
      <c r="E8656" t="s">
        <v>640</v>
      </c>
      <c r="F8656" t="s">
        <v>930</v>
      </c>
      <c r="G8656" t="s">
        <v>1602</v>
      </c>
      <c r="H8656" t="s">
        <v>14</v>
      </c>
      <c r="I8656" t="s">
        <v>24</v>
      </c>
      <c r="J8656" t="s">
        <v>5013</v>
      </c>
      <c r="K8656" t="s">
        <v>41</v>
      </c>
      <c r="L8656">
        <v>144.96</v>
      </c>
    </row>
    <row r="8657" spans="1:12" x14ac:dyDescent="0.3">
      <c r="A8657" t="s">
        <v>8284</v>
      </c>
      <c r="B8657">
        <v>13</v>
      </c>
      <c r="C8657">
        <v>9</v>
      </c>
      <c r="D8657">
        <v>2015</v>
      </c>
      <c r="E8657" t="s">
        <v>640</v>
      </c>
      <c r="F8657" t="s">
        <v>930</v>
      </c>
      <c r="G8657" t="s">
        <v>1602</v>
      </c>
      <c r="H8657" t="s">
        <v>14</v>
      </c>
      <c r="I8657" t="s">
        <v>24</v>
      </c>
      <c r="J8657" t="s">
        <v>3018</v>
      </c>
      <c r="K8657" t="s">
        <v>41</v>
      </c>
      <c r="L8657">
        <v>118</v>
      </c>
    </row>
    <row r="8658" spans="1:12" x14ac:dyDescent="0.3">
      <c r="A8658" t="s">
        <v>8284</v>
      </c>
      <c r="B8658">
        <v>13</v>
      </c>
      <c r="C8658">
        <v>9</v>
      </c>
      <c r="D8658">
        <v>2015</v>
      </c>
      <c r="E8658" t="s">
        <v>640</v>
      </c>
      <c r="F8658" t="s">
        <v>930</v>
      </c>
      <c r="G8658" t="s">
        <v>1602</v>
      </c>
      <c r="H8658" t="s">
        <v>14</v>
      </c>
      <c r="I8658" t="s">
        <v>24</v>
      </c>
      <c r="J8658" t="s">
        <v>4604</v>
      </c>
      <c r="K8658" t="s">
        <v>26</v>
      </c>
      <c r="L8658">
        <v>48.94</v>
      </c>
    </row>
    <row r="8659" spans="1:12" x14ac:dyDescent="0.3">
      <c r="A8659" t="s">
        <v>8284</v>
      </c>
      <c r="B8659">
        <v>13</v>
      </c>
      <c r="C8659">
        <v>9</v>
      </c>
      <c r="D8659">
        <v>2015</v>
      </c>
      <c r="E8659" t="s">
        <v>640</v>
      </c>
      <c r="F8659" t="s">
        <v>930</v>
      </c>
      <c r="G8659" t="s">
        <v>1602</v>
      </c>
      <c r="H8659" t="s">
        <v>14</v>
      </c>
      <c r="I8659" t="s">
        <v>24</v>
      </c>
      <c r="J8659" t="s">
        <v>3689</v>
      </c>
      <c r="K8659" t="s">
        <v>26</v>
      </c>
      <c r="L8659">
        <v>22.66</v>
      </c>
    </row>
    <row r="8660" spans="1:12" x14ac:dyDescent="0.3">
      <c r="A8660" t="s">
        <v>8285</v>
      </c>
      <c r="B8660">
        <v>21</v>
      </c>
      <c r="C8660">
        <v>6</v>
      </c>
      <c r="D8660">
        <v>2017</v>
      </c>
      <c r="E8660" t="s">
        <v>159</v>
      </c>
      <c r="F8660" t="s">
        <v>30</v>
      </c>
      <c r="G8660" t="s">
        <v>230</v>
      </c>
      <c r="H8660" t="s">
        <v>23</v>
      </c>
      <c r="I8660" t="s">
        <v>61</v>
      </c>
      <c r="J8660" t="s">
        <v>2398</v>
      </c>
      <c r="K8660" t="s">
        <v>26</v>
      </c>
      <c r="L8660">
        <v>0.83599999999999997</v>
      </c>
    </row>
    <row r="8661" spans="1:12" x14ac:dyDescent="0.3">
      <c r="A8661" t="s">
        <v>8286</v>
      </c>
      <c r="B8661">
        <v>3</v>
      </c>
      <c r="C8661">
        <v>9</v>
      </c>
      <c r="D8661">
        <v>2017</v>
      </c>
      <c r="E8661" t="s">
        <v>1015</v>
      </c>
      <c r="F8661" t="s">
        <v>30</v>
      </c>
      <c r="G8661" t="s">
        <v>3957</v>
      </c>
      <c r="H8661" t="s">
        <v>23</v>
      </c>
      <c r="I8661" t="s">
        <v>90</v>
      </c>
      <c r="J8661" t="s">
        <v>4462</v>
      </c>
      <c r="K8661" t="s">
        <v>26</v>
      </c>
      <c r="L8661">
        <v>30.96</v>
      </c>
    </row>
    <row r="8662" spans="1:12" x14ac:dyDescent="0.3">
      <c r="A8662" t="s">
        <v>8287</v>
      </c>
      <c r="B8662">
        <v>25</v>
      </c>
      <c r="C8662">
        <v>11</v>
      </c>
      <c r="D8662">
        <v>2018</v>
      </c>
      <c r="E8662" t="s">
        <v>2021</v>
      </c>
      <c r="F8662" t="s">
        <v>30</v>
      </c>
      <c r="G8662" t="s">
        <v>3327</v>
      </c>
      <c r="H8662" t="s">
        <v>14</v>
      </c>
      <c r="I8662" t="s">
        <v>15</v>
      </c>
      <c r="J8662" t="s">
        <v>3356</v>
      </c>
      <c r="K8662" t="s">
        <v>17</v>
      </c>
      <c r="L8662">
        <v>723.92</v>
      </c>
    </row>
    <row r="8663" spans="1:12" x14ac:dyDescent="0.3">
      <c r="A8663" t="s">
        <v>8288</v>
      </c>
      <c r="B8663">
        <v>12</v>
      </c>
      <c r="C8663">
        <v>5</v>
      </c>
      <c r="D8663">
        <v>2016</v>
      </c>
      <c r="E8663" t="s">
        <v>1653</v>
      </c>
      <c r="F8663" t="s">
        <v>30</v>
      </c>
      <c r="G8663" t="s">
        <v>3244</v>
      </c>
      <c r="H8663" t="s">
        <v>14</v>
      </c>
      <c r="I8663" t="s">
        <v>61</v>
      </c>
      <c r="J8663" t="s">
        <v>5762</v>
      </c>
      <c r="K8663" t="s">
        <v>17</v>
      </c>
      <c r="L8663">
        <v>21.968</v>
      </c>
    </row>
    <row r="8664" spans="1:12" x14ac:dyDescent="0.3">
      <c r="A8664" t="s">
        <v>8288</v>
      </c>
      <c r="B8664">
        <v>12</v>
      </c>
      <c r="C8664">
        <v>5</v>
      </c>
      <c r="D8664">
        <v>2016</v>
      </c>
      <c r="E8664" t="s">
        <v>1653</v>
      </c>
      <c r="F8664" t="s">
        <v>30</v>
      </c>
      <c r="G8664" t="s">
        <v>3244</v>
      </c>
      <c r="H8664" t="s">
        <v>14</v>
      </c>
      <c r="I8664" t="s">
        <v>61</v>
      </c>
      <c r="J8664" t="s">
        <v>2839</v>
      </c>
      <c r="K8664" t="s">
        <v>41</v>
      </c>
      <c r="L8664">
        <v>619.15200000000004</v>
      </c>
    </row>
    <row r="8665" spans="1:12" x14ac:dyDescent="0.3">
      <c r="A8665" t="s">
        <v>8288</v>
      </c>
      <c r="B8665">
        <v>12</v>
      </c>
      <c r="C8665">
        <v>5</v>
      </c>
      <c r="D8665">
        <v>2016</v>
      </c>
      <c r="E8665" t="s">
        <v>1653</v>
      </c>
      <c r="F8665" t="s">
        <v>30</v>
      </c>
      <c r="G8665" t="s">
        <v>3244</v>
      </c>
      <c r="H8665" t="s">
        <v>14</v>
      </c>
      <c r="I8665" t="s">
        <v>61</v>
      </c>
      <c r="J8665" t="s">
        <v>1729</v>
      </c>
      <c r="K8665" t="s">
        <v>26</v>
      </c>
      <c r="L8665">
        <v>127.904</v>
      </c>
    </row>
    <row r="8666" spans="1:12" x14ac:dyDescent="0.3">
      <c r="A8666" t="s">
        <v>8289</v>
      </c>
      <c r="B8666">
        <v>30</v>
      </c>
      <c r="C8666">
        <v>3</v>
      </c>
      <c r="D8666">
        <v>2018</v>
      </c>
      <c r="E8666" t="s">
        <v>4166</v>
      </c>
      <c r="F8666" t="s">
        <v>12</v>
      </c>
      <c r="G8666" t="s">
        <v>1648</v>
      </c>
      <c r="H8666" t="s">
        <v>14</v>
      </c>
      <c r="I8666" t="s">
        <v>24</v>
      </c>
      <c r="J8666" t="s">
        <v>3536</v>
      </c>
      <c r="K8666" t="s">
        <v>17</v>
      </c>
      <c r="L8666">
        <v>94.2</v>
      </c>
    </row>
    <row r="8667" spans="1:12" x14ac:dyDescent="0.3">
      <c r="A8667" t="s">
        <v>8290</v>
      </c>
      <c r="B8667">
        <v>17</v>
      </c>
      <c r="C8667">
        <v>11</v>
      </c>
      <c r="D8667">
        <v>2017</v>
      </c>
      <c r="E8667" t="s">
        <v>4281</v>
      </c>
      <c r="F8667" t="s">
        <v>119</v>
      </c>
      <c r="G8667" t="s">
        <v>5143</v>
      </c>
      <c r="H8667" t="s">
        <v>60</v>
      </c>
      <c r="I8667" t="s">
        <v>24</v>
      </c>
      <c r="J8667" t="s">
        <v>1599</v>
      </c>
      <c r="K8667" t="s">
        <v>26</v>
      </c>
      <c r="L8667">
        <v>49.5</v>
      </c>
    </row>
    <row r="8668" spans="1:12" x14ac:dyDescent="0.3">
      <c r="A8668" t="s">
        <v>8291</v>
      </c>
      <c r="B8668">
        <v>30</v>
      </c>
      <c r="C8668">
        <v>12</v>
      </c>
      <c r="D8668">
        <v>2017</v>
      </c>
      <c r="E8668" t="s">
        <v>2798</v>
      </c>
      <c r="F8668" t="s">
        <v>119</v>
      </c>
      <c r="G8668" t="s">
        <v>8292</v>
      </c>
      <c r="H8668" t="s">
        <v>23</v>
      </c>
      <c r="I8668" t="s">
        <v>90</v>
      </c>
      <c r="J8668" t="s">
        <v>5262</v>
      </c>
      <c r="K8668" t="s">
        <v>26</v>
      </c>
      <c r="L8668">
        <v>16.52</v>
      </c>
    </row>
    <row r="8669" spans="1:12" x14ac:dyDescent="0.3">
      <c r="A8669" t="s">
        <v>8293</v>
      </c>
      <c r="B8669">
        <v>22</v>
      </c>
      <c r="C8669">
        <v>12</v>
      </c>
      <c r="D8669">
        <v>2017</v>
      </c>
      <c r="E8669" t="s">
        <v>2647</v>
      </c>
      <c r="F8669" t="s">
        <v>12</v>
      </c>
      <c r="G8669" t="s">
        <v>3386</v>
      </c>
      <c r="H8669" t="s">
        <v>60</v>
      </c>
      <c r="I8669" t="s">
        <v>24</v>
      </c>
      <c r="J8669" t="s">
        <v>477</v>
      </c>
      <c r="K8669" t="s">
        <v>26</v>
      </c>
      <c r="L8669">
        <v>55.36</v>
      </c>
    </row>
    <row r="8670" spans="1:12" x14ac:dyDescent="0.3">
      <c r="A8670" t="s">
        <v>8293</v>
      </c>
      <c r="B8670">
        <v>22</v>
      </c>
      <c r="C8670">
        <v>12</v>
      </c>
      <c r="D8670">
        <v>2017</v>
      </c>
      <c r="E8670" t="s">
        <v>2647</v>
      </c>
      <c r="F8670" t="s">
        <v>12</v>
      </c>
      <c r="G8670" t="s">
        <v>3386</v>
      </c>
      <c r="H8670" t="s">
        <v>60</v>
      </c>
      <c r="I8670" t="s">
        <v>24</v>
      </c>
      <c r="J8670" t="s">
        <v>6095</v>
      </c>
      <c r="K8670" t="s">
        <v>41</v>
      </c>
      <c r="L8670">
        <v>11.56</v>
      </c>
    </row>
    <row r="8671" spans="1:12" x14ac:dyDescent="0.3">
      <c r="A8671" t="s">
        <v>8294</v>
      </c>
      <c r="B8671">
        <v>20</v>
      </c>
      <c r="C8671">
        <v>12</v>
      </c>
      <c r="D8671">
        <v>2016</v>
      </c>
      <c r="E8671" t="s">
        <v>3363</v>
      </c>
      <c r="F8671" t="s">
        <v>12</v>
      </c>
      <c r="G8671" t="s">
        <v>3071</v>
      </c>
      <c r="H8671" t="s">
        <v>14</v>
      </c>
      <c r="I8671" t="s">
        <v>24</v>
      </c>
      <c r="J8671" t="s">
        <v>3393</v>
      </c>
      <c r="K8671" t="s">
        <v>26</v>
      </c>
      <c r="L8671">
        <v>17.12</v>
      </c>
    </row>
    <row r="8672" spans="1:12" x14ac:dyDescent="0.3">
      <c r="A8672" t="s">
        <v>8295</v>
      </c>
      <c r="B8672">
        <v>27</v>
      </c>
      <c r="C8672">
        <v>12</v>
      </c>
      <c r="D8672">
        <v>2015</v>
      </c>
      <c r="E8672" t="s">
        <v>5026</v>
      </c>
      <c r="F8672" t="s">
        <v>12</v>
      </c>
      <c r="G8672" t="s">
        <v>281</v>
      </c>
      <c r="H8672" t="s">
        <v>14</v>
      </c>
      <c r="I8672" t="s">
        <v>90</v>
      </c>
      <c r="J8672" t="s">
        <v>5427</v>
      </c>
      <c r="K8672" t="s">
        <v>17</v>
      </c>
      <c r="L8672">
        <v>182.352</v>
      </c>
    </row>
    <row r="8673" spans="1:12" x14ac:dyDescent="0.3">
      <c r="A8673" t="s">
        <v>8295</v>
      </c>
      <c r="B8673">
        <v>27</v>
      </c>
      <c r="C8673">
        <v>12</v>
      </c>
      <c r="D8673">
        <v>2015</v>
      </c>
      <c r="E8673" t="s">
        <v>5026</v>
      </c>
      <c r="F8673" t="s">
        <v>12</v>
      </c>
      <c r="G8673" t="s">
        <v>281</v>
      </c>
      <c r="H8673" t="s">
        <v>14</v>
      </c>
      <c r="I8673" t="s">
        <v>90</v>
      </c>
      <c r="J8673" t="s">
        <v>691</v>
      </c>
      <c r="K8673" t="s">
        <v>26</v>
      </c>
      <c r="L8673">
        <v>118.16</v>
      </c>
    </row>
    <row r="8674" spans="1:12" x14ac:dyDescent="0.3">
      <c r="A8674" t="s">
        <v>8296</v>
      </c>
      <c r="B8674">
        <v>16</v>
      </c>
      <c r="C8674">
        <v>2</v>
      </c>
      <c r="D8674">
        <v>2018</v>
      </c>
      <c r="E8674" t="s">
        <v>3520</v>
      </c>
      <c r="F8674" t="s">
        <v>30</v>
      </c>
      <c r="G8674" t="s">
        <v>3727</v>
      </c>
      <c r="H8674" t="s">
        <v>14</v>
      </c>
      <c r="I8674" t="s">
        <v>61</v>
      </c>
      <c r="J8674" t="s">
        <v>779</v>
      </c>
      <c r="K8674" t="s">
        <v>26</v>
      </c>
      <c r="L8674">
        <v>18.367999999999999</v>
      </c>
    </row>
    <row r="8675" spans="1:12" x14ac:dyDescent="0.3">
      <c r="A8675" t="s">
        <v>8296</v>
      </c>
      <c r="B8675">
        <v>16</v>
      </c>
      <c r="C8675">
        <v>2</v>
      </c>
      <c r="D8675">
        <v>2018</v>
      </c>
      <c r="E8675" t="s">
        <v>3520</v>
      </c>
      <c r="F8675" t="s">
        <v>30</v>
      </c>
      <c r="G8675" t="s">
        <v>3727</v>
      </c>
      <c r="H8675" t="s">
        <v>14</v>
      </c>
      <c r="I8675" t="s">
        <v>61</v>
      </c>
      <c r="J8675" t="s">
        <v>374</v>
      </c>
      <c r="K8675" t="s">
        <v>17</v>
      </c>
      <c r="L8675">
        <v>600.55799999999999</v>
      </c>
    </row>
    <row r="8676" spans="1:12" x14ac:dyDescent="0.3">
      <c r="A8676" t="s">
        <v>8296</v>
      </c>
      <c r="B8676">
        <v>16</v>
      </c>
      <c r="C8676">
        <v>2</v>
      </c>
      <c r="D8676">
        <v>2018</v>
      </c>
      <c r="E8676" t="s">
        <v>3520</v>
      </c>
      <c r="F8676" t="s">
        <v>30</v>
      </c>
      <c r="G8676" t="s">
        <v>3727</v>
      </c>
      <c r="H8676" t="s">
        <v>14</v>
      </c>
      <c r="I8676" t="s">
        <v>61</v>
      </c>
      <c r="J8676" t="s">
        <v>597</v>
      </c>
      <c r="K8676" t="s">
        <v>26</v>
      </c>
      <c r="L8676">
        <v>50.351999999999997</v>
      </c>
    </row>
    <row r="8677" spans="1:12" x14ac:dyDescent="0.3">
      <c r="A8677" t="s">
        <v>8296</v>
      </c>
      <c r="B8677">
        <v>16</v>
      </c>
      <c r="C8677">
        <v>2</v>
      </c>
      <c r="D8677">
        <v>2018</v>
      </c>
      <c r="E8677" t="s">
        <v>3520</v>
      </c>
      <c r="F8677" t="s">
        <v>30</v>
      </c>
      <c r="G8677" t="s">
        <v>3727</v>
      </c>
      <c r="H8677" t="s">
        <v>14</v>
      </c>
      <c r="I8677" t="s">
        <v>61</v>
      </c>
      <c r="J8677" t="s">
        <v>1455</v>
      </c>
      <c r="K8677" t="s">
        <v>26</v>
      </c>
      <c r="L8677">
        <v>28.032</v>
      </c>
    </row>
    <row r="8678" spans="1:12" x14ac:dyDescent="0.3">
      <c r="A8678" t="s">
        <v>8296</v>
      </c>
      <c r="B8678">
        <v>16</v>
      </c>
      <c r="C8678">
        <v>2</v>
      </c>
      <c r="D8678">
        <v>2018</v>
      </c>
      <c r="E8678" t="s">
        <v>3520</v>
      </c>
      <c r="F8678" t="s">
        <v>30</v>
      </c>
      <c r="G8678" t="s">
        <v>3727</v>
      </c>
      <c r="H8678" t="s">
        <v>14</v>
      </c>
      <c r="I8678" t="s">
        <v>61</v>
      </c>
      <c r="J8678" t="s">
        <v>2997</v>
      </c>
      <c r="K8678" t="s">
        <v>17</v>
      </c>
      <c r="L8678">
        <v>7.6920000000000002</v>
      </c>
    </row>
    <row r="8679" spans="1:12" x14ac:dyDescent="0.3">
      <c r="A8679" t="s">
        <v>8297</v>
      </c>
      <c r="B8679">
        <v>24</v>
      </c>
      <c r="C8679">
        <v>10</v>
      </c>
      <c r="D8679">
        <v>2018</v>
      </c>
      <c r="E8679" t="s">
        <v>262</v>
      </c>
      <c r="F8679" t="s">
        <v>119</v>
      </c>
      <c r="G8679" t="s">
        <v>850</v>
      </c>
      <c r="H8679" t="s">
        <v>14</v>
      </c>
      <c r="I8679" t="s">
        <v>61</v>
      </c>
      <c r="J8679" t="s">
        <v>3397</v>
      </c>
      <c r="K8679" t="s">
        <v>17</v>
      </c>
      <c r="L8679">
        <v>517.40499999999997</v>
      </c>
    </row>
    <row r="8680" spans="1:12" x14ac:dyDescent="0.3">
      <c r="A8680" t="s">
        <v>8298</v>
      </c>
      <c r="B8680">
        <v>2</v>
      </c>
      <c r="C8680">
        <v>9</v>
      </c>
      <c r="D8680">
        <v>2017</v>
      </c>
      <c r="E8680" t="s">
        <v>408</v>
      </c>
      <c r="F8680" t="s">
        <v>12</v>
      </c>
      <c r="G8680" t="s">
        <v>1705</v>
      </c>
      <c r="H8680" t="s">
        <v>60</v>
      </c>
      <c r="I8680" t="s">
        <v>61</v>
      </c>
      <c r="J8680" t="s">
        <v>1838</v>
      </c>
      <c r="K8680" t="s">
        <v>26</v>
      </c>
      <c r="L8680">
        <v>8.6080000000000005</v>
      </c>
    </row>
    <row r="8681" spans="1:12" x14ac:dyDescent="0.3">
      <c r="A8681" t="s">
        <v>8298</v>
      </c>
      <c r="B8681">
        <v>2</v>
      </c>
      <c r="C8681">
        <v>9</v>
      </c>
      <c r="D8681">
        <v>2017</v>
      </c>
      <c r="E8681" t="s">
        <v>408</v>
      </c>
      <c r="F8681" t="s">
        <v>12</v>
      </c>
      <c r="G8681" t="s">
        <v>1705</v>
      </c>
      <c r="H8681" t="s">
        <v>60</v>
      </c>
      <c r="I8681" t="s">
        <v>61</v>
      </c>
      <c r="J8681" t="s">
        <v>1983</v>
      </c>
      <c r="K8681" t="s">
        <v>41</v>
      </c>
      <c r="L8681">
        <v>159.56</v>
      </c>
    </row>
    <row r="8682" spans="1:12" x14ac:dyDescent="0.3">
      <c r="A8682" t="s">
        <v>8299</v>
      </c>
      <c r="B8682">
        <v>1</v>
      </c>
      <c r="C8682">
        <v>12</v>
      </c>
      <c r="D8682">
        <v>2017</v>
      </c>
      <c r="E8682" t="s">
        <v>1726</v>
      </c>
      <c r="F8682" t="s">
        <v>12</v>
      </c>
      <c r="G8682" t="s">
        <v>409</v>
      </c>
      <c r="H8682" t="s">
        <v>23</v>
      </c>
      <c r="I8682" t="s">
        <v>15</v>
      </c>
      <c r="J8682" t="s">
        <v>669</v>
      </c>
      <c r="K8682" t="s">
        <v>26</v>
      </c>
      <c r="L8682">
        <v>2104.5500000000002</v>
      </c>
    </row>
    <row r="8683" spans="1:12" x14ac:dyDescent="0.3">
      <c r="A8683" t="s">
        <v>8299</v>
      </c>
      <c r="B8683">
        <v>1</v>
      </c>
      <c r="C8683">
        <v>12</v>
      </c>
      <c r="D8683">
        <v>2017</v>
      </c>
      <c r="E8683" t="s">
        <v>1726</v>
      </c>
      <c r="F8683" t="s">
        <v>12</v>
      </c>
      <c r="G8683" t="s">
        <v>409</v>
      </c>
      <c r="H8683" t="s">
        <v>23</v>
      </c>
      <c r="I8683" t="s">
        <v>15</v>
      </c>
      <c r="J8683" t="s">
        <v>1719</v>
      </c>
      <c r="K8683" t="s">
        <v>26</v>
      </c>
      <c r="L8683">
        <v>40.700000000000003</v>
      </c>
    </row>
    <row r="8684" spans="1:12" x14ac:dyDescent="0.3">
      <c r="A8684" t="s">
        <v>8300</v>
      </c>
      <c r="B8684">
        <v>5</v>
      </c>
      <c r="C8684">
        <v>11</v>
      </c>
      <c r="D8684">
        <v>2015</v>
      </c>
      <c r="E8684" t="s">
        <v>4943</v>
      </c>
      <c r="F8684" t="s">
        <v>30</v>
      </c>
      <c r="G8684" t="s">
        <v>1574</v>
      </c>
      <c r="H8684" t="s">
        <v>60</v>
      </c>
      <c r="I8684" t="s">
        <v>15</v>
      </c>
      <c r="J8684" t="s">
        <v>4302</v>
      </c>
      <c r="K8684" t="s">
        <v>41</v>
      </c>
      <c r="L8684">
        <v>47.79</v>
      </c>
    </row>
    <row r="8685" spans="1:12" x14ac:dyDescent="0.3">
      <c r="A8685" t="s">
        <v>8301</v>
      </c>
      <c r="B8685">
        <v>25</v>
      </c>
      <c r="C8685">
        <v>11</v>
      </c>
      <c r="D8685">
        <v>2018</v>
      </c>
      <c r="E8685" t="s">
        <v>594</v>
      </c>
      <c r="F8685" t="s">
        <v>30</v>
      </c>
      <c r="G8685" t="s">
        <v>2222</v>
      </c>
      <c r="H8685" t="s">
        <v>14</v>
      </c>
      <c r="I8685" t="s">
        <v>24</v>
      </c>
      <c r="J8685" t="s">
        <v>1961</v>
      </c>
      <c r="K8685" t="s">
        <v>26</v>
      </c>
      <c r="L8685">
        <v>5.16</v>
      </c>
    </row>
    <row r="8686" spans="1:12" x14ac:dyDescent="0.3">
      <c r="A8686" t="s">
        <v>8302</v>
      </c>
      <c r="B8686">
        <v>16</v>
      </c>
      <c r="C8686">
        <v>12</v>
      </c>
      <c r="D8686">
        <v>2017</v>
      </c>
      <c r="E8686" t="s">
        <v>2718</v>
      </c>
      <c r="F8686" t="s">
        <v>30</v>
      </c>
      <c r="G8686" t="s">
        <v>1159</v>
      </c>
      <c r="H8686" t="s">
        <v>60</v>
      </c>
      <c r="I8686" t="s">
        <v>24</v>
      </c>
      <c r="J8686" t="s">
        <v>1204</v>
      </c>
      <c r="K8686" t="s">
        <v>41</v>
      </c>
      <c r="L8686">
        <v>21.21</v>
      </c>
    </row>
    <row r="8687" spans="1:12" x14ac:dyDescent="0.3">
      <c r="A8687" t="s">
        <v>8303</v>
      </c>
      <c r="B8687">
        <v>14</v>
      </c>
      <c r="C8687">
        <v>11</v>
      </c>
      <c r="D8687">
        <v>2018</v>
      </c>
      <c r="E8687" t="s">
        <v>3050</v>
      </c>
      <c r="F8687" t="s">
        <v>12</v>
      </c>
      <c r="G8687" t="s">
        <v>2940</v>
      </c>
      <c r="H8687" t="s">
        <v>23</v>
      </c>
      <c r="I8687" t="s">
        <v>90</v>
      </c>
      <c r="J8687" t="s">
        <v>3785</v>
      </c>
      <c r="K8687" t="s">
        <v>26</v>
      </c>
      <c r="L8687">
        <v>96.36</v>
      </c>
    </row>
    <row r="8688" spans="1:12" x14ac:dyDescent="0.3">
      <c r="A8688" t="s">
        <v>8304</v>
      </c>
      <c r="B8688">
        <v>26</v>
      </c>
      <c r="C8688">
        <v>6</v>
      </c>
      <c r="D8688">
        <v>2017</v>
      </c>
      <c r="E8688" t="s">
        <v>1195</v>
      </c>
      <c r="F8688" t="s">
        <v>930</v>
      </c>
      <c r="G8688" t="s">
        <v>2117</v>
      </c>
      <c r="H8688" t="s">
        <v>23</v>
      </c>
      <c r="I8688" t="s">
        <v>24</v>
      </c>
      <c r="J8688" t="s">
        <v>1162</v>
      </c>
      <c r="K8688" t="s">
        <v>26</v>
      </c>
      <c r="L8688">
        <v>231.72</v>
      </c>
    </row>
    <row r="8689" spans="1:12" x14ac:dyDescent="0.3">
      <c r="A8689" t="s">
        <v>8304</v>
      </c>
      <c r="B8689">
        <v>26</v>
      </c>
      <c r="C8689">
        <v>6</v>
      </c>
      <c r="D8689">
        <v>2017</v>
      </c>
      <c r="E8689" t="s">
        <v>1195</v>
      </c>
      <c r="F8689" t="s">
        <v>930</v>
      </c>
      <c r="G8689" t="s">
        <v>2117</v>
      </c>
      <c r="H8689" t="s">
        <v>23</v>
      </c>
      <c r="I8689" t="s">
        <v>24</v>
      </c>
      <c r="J8689" t="s">
        <v>837</v>
      </c>
      <c r="K8689" t="s">
        <v>26</v>
      </c>
      <c r="L8689">
        <v>17.899999999999999</v>
      </c>
    </row>
    <row r="8690" spans="1:12" x14ac:dyDescent="0.3">
      <c r="A8690" t="s">
        <v>8304</v>
      </c>
      <c r="B8690">
        <v>26</v>
      </c>
      <c r="C8690">
        <v>6</v>
      </c>
      <c r="D8690">
        <v>2017</v>
      </c>
      <c r="E8690" t="s">
        <v>1195</v>
      </c>
      <c r="F8690" t="s">
        <v>930</v>
      </c>
      <c r="G8690" t="s">
        <v>2117</v>
      </c>
      <c r="H8690" t="s">
        <v>23</v>
      </c>
      <c r="I8690" t="s">
        <v>24</v>
      </c>
      <c r="J8690" t="s">
        <v>2669</v>
      </c>
      <c r="K8690" t="s">
        <v>26</v>
      </c>
      <c r="L8690">
        <v>12.48</v>
      </c>
    </row>
    <row r="8691" spans="1:12" x14ac:dyDescent="0.3">
      <c r="A8691" t="s">
        <v>8305</v>
      </c>
      <c r="B8691">
        <v>26</v>
      </c>
      <c r="C8691">
        <v>12</v>
      </c>
      <c r="D8691">
        <v>2015</v>
      </c>
      <c r="E8691" t="s">
        <v>795</v>
      </c>
      <c r="F8691" t="s">
        <v>30</v>
      </c>
      <c r="G8691" t="s">
        <v>4737</v>
      </c>
      <c r="H8691" t="s">
        <v>23</v>
      </c>
      <c r="I8691" t="s">
        <v>90</v>
      </c>
      <c r="J8691" t="s">
        <v>3724</v>
      </c>
      <c r="K8691" t="s">
        <v>26</v>
      </c>
      <c r="L8691">
        <v>8.016</v>
      </c>
    </row>
    <row r="8692" spans="1:12" x14ac:dyDescent="0.3">
      <c r="A8692" t="s">
        <v>8306</v>
      </c>
      <c r="B8692">
        <v>14</v>
      </c>
      <c r="C8692">
        <v>8</v>
      </c>
      <c r="D8692">
        <v>2017</v>
      </c>
      <c r="E8692" t="s">
        <v>1861</v>
      </c>
      <c r="F8692" t="s">
        <v>30</v>
      </c>
      <c r="G8692" t="s">
        <v>443</v>
      </c>
      <c r="H8692" t="s">
        <v>23</v>
      </c>
      <c r="I8692" t="s">
        <v>90</v>
      </c>
      <c r="J8692" t="s">
        <v>3026</v>
      </c>
      <c r="K8692" t="s">
        <v>41</v>
      </c>
      <c r="L8692">
        <v>259.89600000000002</v>
      </c>
    </row>
    <row r="8693" spans="1:12" x14ac:dyDescent="0.3">
      <c r="A8693" t="s">
        <v>8306</v>
      </c>
      <c r="B8693">
        <v>14</v>
      </c>
      <c r="C8693">
        <v>8</v>
      </c>
      <c r="D8693">
        <v>2017</v>
      </c>
      <c r="E8693" t="s">
        <v>1861</v>
      </c>
      <c r="F8693" t="s">
        <v>30</v>
      </c>
      <c r="G8693" t="s">
        <v>443</v>
      </c>
      <c r="H8693" t="s">
        <v>23</v>
      </c>
      <c r="I8693" t="s">
        <v>90</v>
      </c>
      <c r="J8693" t="s">
        <v>1842</v>
      </c>
      <c r="K8693" t="s">
        <v>41</v>
      </c>
      <c r="L8693">
        <v>247.18799999999999</v>
      </c>
    </row>
    <row r="8694" spans="1:12" x14ac:dyDescent="0.3">
      <c r="A8694" t="s">
        <v>8306</v>
      </c>
      <c r="B8694">
        <v>14</v>
      </c>
      <c r="C8694">
        <v>8</v>
      </c>
      <c r="D8694">
        <v>2017</v>
      </c>
      <c r="E8694" t="s">
        <v>1861</v>
      </c>
      <c r="F8694" t="s">
        <v>30</v>
      </c>
      <c r="G8694" t="s">
        <v>443</v>
      </c>
      <c r="H8694" t="s">
        <v>23</v>
      </c>
      <c r="I8694" t="s">
        <v>90</v>
      </c>
      <c r="J8694" t="s">
        <v>4946</v>
      </c>
      <c r="K8694" t="s">
        <v>41</v>
      </c>
      <c r="L8694">
        <v>279.95999999999998</v>
      </c>
    </row>
    <row r="8695" spans="1:12" x14ac:dyDescent="0.3">
      <c r="A8695" t="s">
        <v>8307</v>
      </c>
      <c r="B8695">
        <v>24</v>
      </c>
      <c r="C8695">
        <v>10</v>
      </c>
      <c r="D8695">
        <v>2017</v>
      </c>
      <c r="E8695" t="s">
        <v>614</v>
      </c>
      <c r="F8695" t="s">
        <v>30</v>
      </c>
      <c r="G8695" t="s">
        <v>3386</v>
      </c>
      <c r="H8695" t="s">
        <v>60</v>
      </c>
      <c r="I8695" t="s">
        <v>24</v>
      </c>
      <c r="J8695" t="s">
        <v>833</v>
      </c>
      <c r="K8695" t="s">
        <v>41</v>
      </c>
      <c r="L8695">
        <v>450</v>
      </c>
    </row>
    <row r="8696" spans="1:12" x14ac:dyDescent="0.3">
      <c r="A8696" t="s">
        <v>8308</v>
      </c>
      <c r="B8696">
        <v>23</v>
      </c>
      <c r="C8696">
        <v>8</v>
      </c>
      <c r="D8696">
        <v>2015</v>
      </c>
      <c r="E8696" t="s">
        <v>8309</v>
      </c>
      <c r="F8696" t="s">
        <v>12</v>
      </c>
      <c r="G8696" t="s">
        <v>799</v>
      </c>
      <c r="H8696" t="s">
        <v>60</v>
      </c>
      <c r="I8696" t="s">
        <v>61</v>
      </c>
      <c r="J8696" t="s">
        <v>1562</v>
      </c>
      <c r="K8696" t="s">
        <v>26</v>
      </c>
      <c r="L8696">
        <v>19.440000000000001</v>
      </c>
    </row>
    <row r="8697" spans="1:12" x14ac:dyDescent="0.3">
      <c r="A8697" t="s">
        <v>8310</v>
      </c>
      <c r="B8697">
        <v>15</v>
      </c>
      <c r="C8697">
        <v>9</v>
      </c>
      <c r="D8697">
        <v>2018</v>
      </c>
      <c r="E8697" t="s">
        <v>218</v>
      </c>
      <c r="F8697" t="s">
        <v>12</v>
      </c>
      <c r="G8697" t="s">
        <v>256</v>
      </c>
      <c r="H8697" t="s">
        <v>60</v>
      </c>
      <c r="I8697" t="s">
        <v>24</v>
      </c>
      <c r="J8697" t="s">
        <v>648</v>
      </c>
      <c r="K8697" t="s">
        <v>17</v>
      </c>
      <c r="L8697">
        <v>300.904</v>
      </c>
    </row>
    <row r="8698" spans="1:12" x14ac:dyDescent="0.3">
      <c r="A8698" t="s">
        <v>8311</v>
      </c>
      <c r="B8698">
        <v>15</v>
      </c>
      <c r="C8698">
        <v>6</v>
      </c>
      <c r="D8698">
        <v>2018</v>
      </c>
      <c r="E8698" t="s">
        <v>297</v>
      </c>
      <c r="F8698" t="s">
        <v>30</v>
      </c>
      <c r="G8698" t="s">
        <v>817</v>
      </c>
      <c r="H8698" t="s">
        <v>23</v>
      </c>
      <c r="I8698" t="s">
        <v>15</v>
      </c>
      <c r="J8698" t="s">
        <v>3978</v>
      </c>
      <c r="K8698" t="s">
        <v>41</v>
      </c>
      <c r="L8698">
        <v>239.976</v>
      </c>
    </row>
    <row r="8699" spans="1:12" x14ac:dyDescent="0.3">
      <c r="A8699" t="s">
        <v>8311</v>
      </c>
      <c r="B8699">
        <v>15</v>
      </c>
      <c r="C8699">
        <v>6</v>
      </c>
      <c r="D8699">
        <v>2018</v>
      </c>
      <c r="E8699" t="s">
        <v>297</v>
      </c>
      <c r="F8699" t="s">
        <v>30</v>
      </c>
      <c r="G8699" t="s">
        <v>817</v>
      </c>
      <c r="H8699" t="s">
        <v>23</v>
      </c>
      <c r="I8699" t="s">
        <v>15</v>
      </c>
      <c r="J8699" t="s">
        <v>659</v>
      </c>
      <c r="K8699" t="s">
        <v>17</v>
      </c>
      <c r="L8699">
        <v>31.167999999999999</v>
      </c>
    </row>
    <row r="8700" spans="1:12" x14ac:dyDescent="0.3">
      <c r="A8700" t="s">
        <v>8311</v>
      </c>
      <c r="B8700">
        <v>15</v>
      </c>
      <c r="C8700">
        <v>6</v>
      </c>
      <c r="D8700">
        <v>2018</v>
      </c>
      <c r="E8700" t="s">
        <v>297</v>
      </c>
      <c r="F8700" t="s">
        <v>30</v>
      </c>
      <c r="G8700" t="s">
        <v>817</v>
      </c>
      <c r="H8700" t="s">
        <v>23</v>
      </c>
      <c r="I8700" t="s">
        <v>15</v>
      </c>
      <c r="J8700" t="s">
        <v>5058</v>
      </c>
      <c r="K8700" t="s">
        <v>17</v>
      </c>
      <c r="L8700">
        <v>120.96</v>
      </c>
    </row>
    <row r="8701" spans="1:12" x14ac:dyDescent="0.3">
      <c r="A8701" t="s">
        <v>8311</v>
      </c>
      <c r="B8701">
        <v>15</v>
      </c>
      <c r="C8701">
        <v>6</v>
      </c>
      <c r="D8701">
        <v>2018</v>
      </c>
      <c r="E8701" t="s">
        <v>297</v>
      </c>
      <c r="F8701" t="s">
        <v>30</v>
      </c>
      <c r="G8701" t="s">
        <v>817</v>
      </c>
      <c r="H8701" t="s">
        <v>23</v>
      </c>
      <c r="I8701" t="s">
        <v>15</v>
      </c>
      <c r="J8701" t="s">
        <v>2224</v>
      </c>
      <c r="K8701" t="s">
        <v>41</v>
      </c>
      <c r="L8701">
        <v>2239.9360000000001</v>
      </c>
    </row>
    <row r="8702" spans="1:12" x14ac:dyDescent="0.3">
      <c r="A8702" t="s">
        <v>8311</v>
      </c>
      <c r="B8702">
        <v>15</v>
      </c>
      <c r="C8702">
        <v>6</v>
      </c>
      <c r="D8702">
        <v>2018</v>
      </c>
      <c r="E8702" t="s">
        <v>297</v>
      </c>
      <c r="F8702" t="s">
        <v>30</v>
      </c>
      <c r="G8702" t="s">
        <v>817</v>
      </c>
      <c r="H8702" t="s">
        <v>23</v>
      </c>
      <c r="I8702" t="s">
        <v>15</v>
      </c>
      <c r="J8702" t="s">
        <v>1033</v>
      </c>
      <c r="K8702" t="s">
        <v>26</v>
      </c>
      <c r="L8702">
        <v>76.608000000000004</v>
      </c>
    </row>
    <row r="8703" spans="1:12" x14ac:dyDescent="0.3">
      <c r="A8703" t="s">
        <v>8311</v>
      </c>
      <c r="B8703">
        <v>15</v>
      </c>
      <c r="C8703">
        <v>6</v>
      </c>
      <c r="D8703">
        <v>2018</v>
      </c>
      <c r="E8703" t="s">
        <v>297</v>
      </c>
      <c r="F8703" t="s">
        <v>30</v>
      </c>
      <c r="G8703" t="s">
        <v>817</v>
      </c>
      <c r="H8703" t="s">
        <v>23</v>
      </c>
      <c r="I8703" t="s">
        <v>15</v>
      </c>
      <c r="J8703" t="s">
        <v>1474</v>
      </c>
      <c r="K8703" t="s">
        <v>26</v>
      </c>
      <c r="L8703">
        <v>142.77600000000001</v>
      </c>
    </row>
    <row r="8704" spans="1:12" x14ac:dyDescent="0.3">
      <c r="A8704" t="s">
        <v>8311</v>
      </c>
      <c r="B8704">
        <v>15</v>
      </c>
      <c r="C8704">
        <v>6</v>
      </c>
      <c r="D8704">
        <v>2018</v>
      </c>
      <c r="E8704" t="s">
        <v>297</v>
      </c>
      <c r="F8704" t="s">
        <v>30</v>
      </c>
      <c r="G8704" t="s">
        <v>817</v>
      </c>
      <c r="H8704" t="s">
        <v>23</v>
      </c>
      <c r="I8704" t="s">
        <v>15</v>
      </c>
      <c r="J8704" t="s">
        <v>8312</v>
      </c>
      <c r="K8704" t="s">
        <v>26</v>
      </c>
      <c r="L8704">
        <v>91.36</v>
      </c>
    </row>
    <row r="8705" spans="1:12" x14ac:dyDescent="0.3">
      <c r="A8705" t="s">
        <v>8313</v>
      </c>
      <c r="B8705">
        <v>1</v>
      </c>
      <c r="C8705">
        <v>3</v>
      </c>
      <c r="D8705">
        <v>2016</v>
      </c>
      <c r="E8705" t="s">
        <v>3587</v>
      </c>
      <c r="F8705" t="s">
        <v>30</v>
      </c>
      <c r="G8705" t="s">
        <v>1602</v>
      </c>
      <c r="H8705" t="s">
        <v>14</v>
      </c>
      <c r="I8705" t="s">
        <v>90</v>
      </c>
      <c r="J8705" t="s">
        <v>3368</v>
      </c>
      <c r="K8705" t="s">
        <v>26</v>
      </c>
      <c r="L8705">
        <v>3.552</v>
      </c>
    </row>
    <row r="8706" spans="1:12" x14ac:dyDescent="0.3">
      <c r="A8706" t="s">
        <v>8314</v>
      </c>
      <c r="B8706">
        <v>23</v>
      </c>
      <c r="C8706">
        <v>7</v>
      </c>
      <c r="D8706">
        <v>2017</v>
      </c>
      <c r="E8706" t="s">
        <v>5842</v>
      </c>
      <c r="F8706" t="s">
        <v>119</v>
      </c>
      <c r="G8706" t="s">
        <v>3907</v>
      </c>
      <c r="H8706" t="s">
        <v>14</v>
      </c>
      <c r="I8706" t="s">
        <v>61</v>
      </c>
      <c r="J8706" t="s">
        <v>6743</v>
      </c>
      <c r="K8706" t="s">
        <v>41</v>
      </c>
      <c r="L8706">
        <v>115.136</v>
      </c>
    </row>
    <row r="8707" spans="1:12" x14ac:dyDescent="0.3">
      <c r="A8707" t="s">
        <v>8315</v>
      </c>
      <c r="B8707">
        <v>1</v>
      </c>
      <c r="C8707">
        <v>10</v>
      </c>
      <c r="D8707">
        <v>2015</v>
      </c>
      <c r="E8707" t="s">
        <v>3837</v>
      </c>
      <c r="F8707" t="s">
        <v>30</v>
      </c>
      <c r="G8707" t="s">
        <v>5699</v>
      </c>
      <c r="H8707" t="s">
        <v>60</v>
      </c>
      <c r="I8707" t="s">
        <v>24</v>
      </c>
      <c r="J8707" t="s">
        <v>8034</v>
      </c>
      <c r="K8707" t="s">
        <v>26</v>
      </c>
      <c r="L8707">
        <v>4.71</v>
      </c>
    </row>
    <row r="8708" spans="1:12" x14ac:dyDescent="0.3">
      <c r="A8708" t="s">
        <v>8316</v>
      </c>
      <c r="B8708">
        <v>8</v>
      </c>
      <c r="C8708">
        <v>9</v>
      </c>
      <c r="D8708">
        <v>2015</v>
      </c>
      <c r="E8708" t="s">
        <v>640</v>
      </c>
      <c r="F8708" t="s">
        <v>30</v>
      </c>
      <c r="G8708" t="s">
        <v>2868</v>
      </c>
      <c r="H8708" t="s">
        <v>60</v>
      </c>
      <c r="I8708" t="s">
        <v>90</v>
      </c>
      <c r="J8708" t="s">
        <v>2946</v>
      </c>
      <c r="K8708" t="s">
        <v>17</v>
      </c>
      <c r="L8708">
        <v>172.76400000000001</v>
      </c>
    </row>
    <row r="8709" spans="1:12" x14ac:dyDescent="0.3">
      <c r="A8709" t="s">
        <v>8316</v>
      </c>
      <c r="B8709">
        <v>8</v>
      </c>
      <c r="C8709">
        <v>9</v>
      </c>
      <c r="D8709">
        <v>2015</v>
      </c>
      <c r="E8709" t="s">
        <v>640</v>
      </c>
      <c r="F8709" t="s">
        <v>30</v>
      </c>
      <c r="G8709" t="s">
        <v>2868</v>
      </c>
      <c r="H8709" t="s">
        <v>60</v>
      </c>
      <c r="I8709" t="s">
        <v>90</v>
      </c>
      <c r="J8709" t="s">
        <v>3955</v>
      </c>
      <c r="K8709" t="s">
        <v>26</v>
      </c>
      <c r="L8709">
        <v>3.52</v>
      </c>
    </row>
    <row r="8710" spans="1:12" x14ac:dyDescent="0.3">
      <c r="A8710" t="s">
        <v>8317</v>
      </c>
      <c r="B8710">
        <v>16</v>
      </c>
      <c r="C8710">
        <v>11</v>
      </c>
      <c r="D8710">
        <v>2015</v>
      </c>
      <c r="E8710" t="s">
        <v>66</v>
      </c>
      <c r="F8710" t="s">
        <v>119</v>
      </c>
      <c r="G8710" t="s">
        <v>1549</v>
      </c>
      <c r="H8710" t="s">
        <v>23</v>
      </c>
      <c r="I8710" t="s">
        <v>24</v>
      </c>
      <c r="J8710" t="s">
        <v>2290</v>
      </c>
      <c r="K8710" t="s">
        <v>41</v>
      </c>
      <c r="L8710">
        <v>79.968000000000004</v>
      </c>
    </row>
    <row r="8711" spans="1:12" x14ac:dyDescent="0.3">
      <c r="A8711" t="s">
        <v>8317</v>
      </c>
      <c r="B8711">
        <v>16</v>
      </c>
      <c r="C8711">
        <v>11</v>
      </c>
      <c r="D8711">
        <v>2015</v>
      </c>
      <c r="E8711" t="s">
        <v>66</v>
      </c>
      <c r="F8711" t="s">
        <v>119</v>
      </c>
      <c r="G8711" t="s">
        <v>1549</v>
      </c>
      <c r="H8711" t="s">
        <v>23</v>
      </c>
      <c r="I8711" t="s">
        <v>24</v>
      </c>
      <c r="J8711" t="s">
        <v>1639</v>
      </c>
      <c r="K8711" t="s">
        <v>17</v>
      </c>
      <c r="L8711">
        <v>305.97449999999998</v>
      </c>
    </row>
    <row r="8712" spans="1:12" x14ac:dyDescent="0.3">
      <c r="A8712" t="s">
        <v>8317</v>
      </c>
      <c r="B8712">
        <v>16</v>
      </c>
      <c r="C8712">
        <v>11</v>
      </c>
      <c r="D8712">
        <v>2015</v>
      </c>
      <c r="E8712" t="s">
        <v>66</v>
      </c>
      <c r="F8712" t="s">
        <v>119</v>
      </c>
      <c r="G8712" t="s">
        <v>1549</v>
      </c>
      <c r="H8712" t="s">
        <v>23</v>
      </c>
      <c r="I8712" t="s">
        <v>24</v>
      </c>
      <c r="J8712" t="s">
        <v>484</v>
      </c>
      <c r="K8712" t="s">
        <v>26</v>
      </c>
      <c r="L8712">
        <v>344.91</v>
      </c>
    </row>
    <row r="8713" spans="1:12" x14ac:dyDescent="0.3">
      <c r="A8713" t="s">
        <v>8318</v>
      </c>
      <c r="B8713">
        <v>3</v>
      </c>
      <c r="C8713">
        <v>3</v>
      </c>
      <c r="D8713">
        <v>2015</v>
      </c>
      <c r="E8713" t="s">
        <v>1381</v>
      </c>
      <c r="F8713" t="s">
        <v>30</v>
      </c>
      <c r="G8713" t="s">
        <v>2626</v>
      </c>
      <c r="H8713" t="s">
        <v>14</v>
      </c>
      <c r="I8713" t="s">
        <v>24</v>
      </c>
      <c r="J8713" t="s">
        <v>2875</v>
      </c>
      <c r="K8713" t="s">
        <v>17</v>
      </c>
      <c r="L8713">
        <v>626.35199999999998</v>
      </c>
    </row>
    <row r="8714" spans="1:12" x14ac:dyDescent="0.3">
      <c r="A8714" t="s">
        <v>8319</v>
      </c>
      <c r="B8714">
        <v>3</v>
      </c>
      <c r="C8714">
        <v>12</v>
      </c>
      <c r="D8714">
        <v>2016</v>
      </c>
      <c r="E8714" t="s">
        <v>981</v>
      </c>
      <c r="F8714" t="s">
        <v>30</v>
      </c>
      <c r="G8714" t="s">
        <v>4212</v>
      </c>
      <c r="H8714" t="s">
        <v>14</v>
      </c>
      <c r="I8714" t="s">
        <v>24</v>
      </c>
      <c r="J8714" t="s">
        <v>3844</v>
      </c>
      <c r="K8714" t="s">
        <v>17</v>
      </c>
      <c r="L8714">
        <v>359.49900000000002</v>
      </c>
    </row>
    <row r="8715" spans="1:12" x14ac:dyDescent="0.3">
      <c r="A8715" t="s">
        <v>8320</v>
      </c>
      <c r="B8715">
        <v>11</v>
      </c>
      <c r="C8715">
        <v>7</v>
      </c>
      <c r="D8715">
        <v>2018</v>
      </c>
      <c r="E8715" t="s">
        <v>87</v>
      </c>
      <c r="F8715" t="s">
        <v>30</v>
      </c>
      <c r="G8715" t="s">
        <v>5943</v>
      </c>
      <c r="H8715" t="s">
        <v>23</v>
      </c>
      <c r="I8715" t="s">
        <v>24</v>
      </c>
      <c r="J8715" t="s">
        <v>1754</v>
      </c>
      <c r="K8715" t="s">
        <v>41</v>
      </c>
      <c r="L8715">
        <v>71.951999999999998</v>
      </c>
    </row>
    <row r="8716" spans="1:12" x14ac:dyDescent="0.3">
      <c r="A8716" t="s">
        <v>8320</v>
      </c>
      <c r="B8716">
        <v>11</v>
      </c>
      <c r="C8716">
        <v>7</v>
      </c>
      <c r="D8716">
        <v>2018</v>
      </c>
      <c r="E8716" t="s">
        <v>87</v>
      </c>
      <c r="F8716" t="s">
        <v>30</v>
      </c>
      <c r="G8716" t="s">
        <v>5943</v>
      </c>
      <c r="H8716" t="s">
        <v>23</v>
      </c>
      <c r="I8716" t="s">
        <v>24</v>
      </c>
      <c r="J8716" t="s">
        <v>2918</v>
      </c>
      <c r="K8716" t="s">
        <v>26</v>
      </c>
      <c r="L8716">
        <v>29.8</v>
      </c>
    </row>
    <row r="8717" spans="1:12" x14ac:dyDescent="0.3">
      <c r="A8717" t="s">
        <v>8321</v>
      </c>
      <c r="B8717">
        <v>16</v>
      </c>
      <c r="C8717">
        <v>11</v>
      </c>
      <c r="D8717">
        <v>2018</v>
      </c>
      <c r="E8717" t="s">
        <v>1391</v>
      </c>
      <c r="F8717" t="s">
        <v>12</v>
      </c>
      <c r="G8717" t="s">
        <v>1937</v>
      </c>
      <c r="H8717" t="s">
        <v>23</v>
      </c>
      <c r="I8717" t="s">
        <v>90</v>
      </c>
      <c r="J8717" t="s">
        <v>1495</v>
      </c>
      <c r="K8717" t="s">
        <v>26</v>
      </c>
      <c r="L8717">
        <v>1.8240000000000001</v>
      </c>
    </row>
    <row r="8718" spans="1:12" x14ac:dyDescent="0.3">
      <c r="A8718" t="s">
        <v>8322</v>
      </c>
      <c r="B8718">
        <v>12</v>
      </c>
      <c r="C8718">
        <v>6</v>
      </c>
      <c r="D8718">
        <v>2017</v>
      </c>
      <c r="E8718" t="s">
        <v>21</v>
      </c>
      <c r="F8718" t="s">
        <v>12</v>
      </c>
      <c r="G8718" t="s">
        <v>3940</v>
      </c>
      <c r="H8718" t="s">
        <v>60</v>
      </c>
      <c r="I8718" t="s">
        <v>61</v>
      </c>
      <c r="J8718" t="s">
        <v>4550</v>
      </c>
      <c r="K8718" t="s">
        <v>26</v>
      </c>
      <c r="L8718">
        <v>64.384</v>
      </c>
    </row>
    <row r="8719" spans="1:12" x14ac:dyDescent="0.3">
      <c r="A8719" t="s">
        <v>8322</v>
      </c>
      <c r="B8719">
        <v>12</v>
      </c>
      <c r="C8719">
        <v>6</v>
      </c>
      <c r="D8719">
        <v>2017</v>
      </c>
      <c r="E8719" t="s">
        <v>21</v>
      </c>
      <c r="F8719" t="s">
        <v>12</v>
      </c>
      <c r="G8719" t="s">
        <v>3940</v>
      </c>
      <c r="H8719" t="s">
        <v>60</v>
      </c>
      <c r="I8719" t="s">
        <v>61</v>
      </c>
      <c r="J8719" t="s">
        <v>2035</v>
      </c>
      <c r="K8719" t="s">
        <v>17</v>
      </c>
      <c r="L8719">
        <v>6.984</v>
      </c>
    </row>
    <row r="8720" spans="1:12" x14ac:dyDescent="0.3">
      <c r="A8720" t="s">
        <v>8322</v>
      </c>
      <c r="B8720">
        <v>12</v>
      </c>
      <c r="C8720">
        <v>6</v>
      </c>
      <c r="D8720">
        <v>2017</v>
      </c>
      <c r="E8720" t="s">
        <v>21</v>
      </c>
      <c r="F8720" t="s">
        <v>12</v>
      </c>
      <c r="G8720" t="s">
        <v>3940</v>
      </c>
      <c r="H8720" t="s">
        <v>60</v>
      </c>
      <c r="I8720" t="s">
        <v>61</v>
      </c>
      <c r="J8720" t="s">
        <v>3955</v>
      </c>
      <c r="K8720" t="s">
        <v>26</v>
      </c>
      <c r="L8720">
        <v>11.263999999999999</v>
      </c>
    </row>
    <row r="8721" spans="1:12" x14ac:dyDescent="0.3">
      <c r="A8721" t="s">
        <v>8322</v>
      </c>
      <c r="B8721">
        <v>12</v>
      </c>
      <c r="C8721">
        <v>6</v>
      </c>
      <c r="D8721">
        <v>2017</v>
      </c>
      <c r="E8721" t="s">
        <v>21</v>
      </c>
      <c r="F8721" t="s">
        <v>12</v>
      </c>
      <c r="G8721" t="s">
        <v>3940</v>
      </c>
      <c r="H8721" t="s">
        <v>60</v>
      </c>
      <c r="I8721" t="s">
        <v>61</v>
      </c>
      <c r="J8721" t="s">
        <v>5696</v>
      </c>
      <c r="K8721" t="s">
        <v>26</v>
      </c>
      <c r="L8721">
        <v>15.552</v>
      </c>
    </row>
    <row r="8722" spans="1:12" x14ac:dyDescent="0.3">
      <c r="A8722" t="s">
        <v>8322</v>
      </c>
      <c r="B8722">
        <v>12</v>
      </c>
      <c r="C8722">
        <v>6</v>
      </c>
      <c r="D8722">
        <v>2017</v>
      </c>
      <c r="E8722" t="s">
        <v>21</v>
      </c>
      <c r="F8722" t="s">
        <v>12</v>
      </c>
      <c r="G8722" t="s">
        <v>3940</v>
      </c>
      <c r="H8722" t="s">
        <v>60</v>
      </c>
      <c r="I8722" t="s">
        <v>61</v>
      </c>
      <c r="J8722" t="s">
        <v>5644</v>
      </c>
      <c r="K8722" t="s">
        <v>17</v>
      </c>
      <c r="L8722">
        <v>379.37200000000001</v>
      </c>
    </row>
    <row r="8723" spans="1:12" x14ac:dyDescent="0.3">
      <c r="A8723" t="s">
        <v>8322</v>
      </c>
      <c r="B8723">
        <v>12</v>
      </c>
      <c r="C8723">
        <v>6</v>
      </c>
      <c r="D8723">
        <v>2017</v>
      </c>
      <c r="E8723" t="s">
        <v>21</v>
      </c>
      <c r="F8723" t="s">
        <v>12</v>
      </c>
      <c r="G8723" t="s">
        <v>3940</v>
      </c>
      <c r="H8723" t="s">
        <v>60</v>
      </c>
      <c r="I8723" t="s">
        <v>61</v>
      </c>
      <c r="J8723" t="s">
        <v>3654</v>
      </c>
      <c r="K8723" t="s">
        <v>26</v>
      </c>
      <c r="L8723">
        <v>67.536000000000001</v>
      </c>
    </row>
    <row r="8724" spans="1:12" x14ac:dyDescent="0.3">
      <c r="A8724" t="s">
        <v>8322</v>
      </c>
      <c r="B8724">
        <v>12</v>
      </c>
      <c r="C8724">
        <v>6</v>
      </c>
      <c r="D8724">
        <v>2017</v>
      </c>
      <c r="E8724" t="s">
        <v>21</v>
      </c>
      <c r="F8724" t="s">
        <v>12</v>
      </c>
      <c r="G8724" t="s">
        <v>3940</v>
      </c>
      <c r="H8724" t="s">
        <v>60</v>
      </c>
      <c r="I8724" t="s">
        <v>61</v>
      </c>
      <c r="J8724" t="s">
        <v>110</v>
      </c>
      <c r="K8724" t="s">
        <v>26</v>
      </c>
      <c r="L8724">
        <v>1.524</v>
      </c>
    </row>
    <row r="8725" spans="1:12" x14ac:dyDescent="0.3">
      <c r="A8725" t="s">
        <v>8323</v>
      </c>
      <c r="B8725">
        <v>29</v>
      </c>
      <c r="C8725">
        <v>12</v>
      </c>
      <c r="D8725">
        <v>2017</v>
      </c>
      <c r="E8725" t="s">
        <v>2502</v>
      </c>
      <c r="F8725" t="s">
        <v>12</v>
      </c>
      <c r="G8725" t="s">
        <v>6479</v>
      </c>
      <c r="H8725" t="s">
        <v>60</v>
      </c>
      <c r="I8725" t="s">
        <v>15</v>
      </c>
      <c r="J8725" t="s">
        <v>1362</v>
      </c>
      <c r="K8725" t="s">
        <v>26</v>
      </c>
      <c r="L8725">
        <v>37.408000000000001</v>
      </c>
    </row>
    <row r="8726" spans="1:12" x14ac:dyDescent="0.3">
      <c r="A8726" t="s">
        <v>8323</v>
      </c>
      <c r="B8726">
        <v>29</v>
      </c>
      <c r="C8726">
        <v>12</v>
      </c>
      <c r="D8726">
        <v>2017</v>
      </c>
      <c r="E8726" t="s">
        <v>2502</v>
      </c>
      <c r="F8726" t="s">
        <v>12</v>
      </c>
      <c r="G8726" t="s">
        <v>6479</v>
      </c>
      <c r="H8726" t="s">
        <v>60</v>
      </c>
      <c r="I8726" t="s">
        <v>15</v>
      </c>
      <c r="J8726" t="s">
        <v>6210</v>
      </c>
      <c r="K8726" t="s">
        <v>26</v>
      </c>
      <c r="L8726">
        <v>25.344000000000001</v>
      </c>
    </row>
    <row r="8727" spans="1:12" x14ac:dyDescent="0.3">
      <c r="A8727" t="s">
        <v>8324</v>
      </c>
      <c r="B8727">
        <v>18</v>
      </c>
      <c r="C8727">
        <v>3</v>
      </c>
      <c r="D8727">
        <v>2018</v>
      </c>
      <c r="E8727" t="s">
        <v>1617</v>
      </c>
      <c r="F8727" t="s">
        <v>30</v>
      </c>
      <c r="G8727" t="s">
        <v>2172</v>
      </c>
      <c r="H8727" t="s">
        <v>14</v>
      </c>
      <c r="I8727" t="s">
        <v>24</v>
      </c>
      <c r="J8727" t="s">
        <v>1979</v>
      </c>
      <c r="K8727" t="s">
        <v>26</v>
      </c>
      <c r="L8727">
        <v>46.2</v>
      </c>
    </row>
    <row r="8728" spans="1:12" x14ac:dyDescent="0.3">
      <c r="A8728" t="s">
        <v>8325</v>
      </c>
      <c r="B8728">
        <v>27</v>
      </c>
      <c r="C8728">
        <v>12</v>
      </c>
      <c r="D8728">
        <v>2016</v>
      </c>
      <c r="E8728" t="s">
        <v>125</v>
      </c>
      <c r="F8728" t="s">
        <v>30</v>
      </c>
      <c r="G8728" t="s">
        <v>825</v>
      </c>
      <c r="H8728" t="s">
        <v>23</v>
      </c>
      <c r="I8728" t="s">
        <v>15</v>
      </c>
      <c r="J8728" t="s">
        <v>8091</v>
      </c>
      <c r="K8728" t="s">
        <v>41</v>
      </c>
      <c r="L8728">
        <v>4.7279999999999998</v>
      </c>
    </row>
    <row r="8729" spans="1:12" x14ac:dyDescent="0.3">
      <c r="A8729" t="s">
        <v>8325</v>
      </c>
      <c r="B8729">
        <v>27</v>
      </c>
      <c r="C8729">
        <v>12</v>
      </c>
      <c r="D8729">
        <v>2016</v>
      </c>
      <c r="E8729" t="s">
        <v>125</v>
      </c>
      <c r="F8729" t="s">
        <v>30</v>
      </c>
      <c r="G8729" t="s">
        <v>825</v>
      </c>
      <c r="H8729" t="s">
        <v>23</v>
      </c>
      <c r="I8729" t="s">
        <v>15</v>
      </c>
      <c r="J8729" t="s">
        <v>8031</v>
      </c>
      <c r="K8729" t="s">
        <v>17</v>
      </c>
      <c r="L8729">
        <v>53.351999999999997</v>
      </c>
    </row>
    <row r="8730" spans="1:12" x14ac:dyDescent="0.3">
      <c r="A8730" t="s">
        <v>8325</v>
      </c>
      <c r="B8730">
        <v>27</v>
      </c>
      <c r="C8730">
        <v>12</v>
      </c>
      <c r="D8730">
        <v>2016</v>
      </c>
      <c r="E8730" t="s">
        <v>125</v>
      </c>
      <c r="F8730" t="s">
        <v>30</v>
      </c>
      <c r="G8730" t="s">
        <v>825</v>
      </c>
      <c r="H8730" t="s">
        <v>23</v>
      </c>
      <c r="I8730" t="s">
        <v>15</v>
      </c>
      <c r="J8730" t="s">
        <v>5657</v>
      </c>
      <c r="K8730" t="s">
        <v>17</v>
      </c>
      <c r="L8730">
        <v>131.10400000000001</v>
      </c>
    </row>
    <row r="8731" spans="1:12" x14ac:dyDescent="0.3">
      <c r="A8731" t="s">
        <v>8325</v>
      </c>
      <c r="B8731">
        <v>27</v>
      </c>
      <c r="C8731">
        <v>12</v>
      </c>
      <c r="D8731">
        <v>2016</v>
      </c>
      <c r="E8731" t="s">
        <v>125</v>
      </c>
      <c r="F8731" t="s">
        <v>30</v>
      </c>
      <c r="G8731" t="s">
        <v>825</v>
      </c>
      <c r="H8731" t="s">
        <v>23</v>
      </c>
      <c r="I8731" t="s">
        <v>15</v>
      </c>
      <c r="J8731" t="s">
        <v>3654</v>
      </c>
      <c r="K8731" t="s">
        <v>26</v>
      </c>
      <c r="L8731">
        <v>22.512</v>
      </c>
    </row>
    <row r="8732" spans="1:12" x14ac:dyDescent="0.3">
      <c r="A8732" t="s">
        <v>8325</v>
      </c>
      <c r="B8732">
        <v>27</v>
      </c>
      <c r="C8732">
        <v>12</v>
      </c>
      <c r="D8732">
        <v>2016</v>
      </c>
      <c r="E8732" t="s">
        <v>125</v>
      </c>
      <c r="F8732" t="s">
        <v>30</v>
      </c>
      <c r="G8732" t="s">
        <v>825</v>
      </c>
      <c r="H8732" t="s">
        <v>23</v>
      </c>
      <c r="I8732" t="s">
        <v>15</v>
      </c>
      <c r="J8732" t="s">
        <v>4513</v>
      </c>
      <c r="K8732" t="s">
        <v>41</v>
      </c>
      <c r="L8732">
        <v>72.744</v>
      </c>
    </row>
    <row r="8733" spans="1:12" x14ac:dyDescent="0.3">
      <c r="A8733" t="s">
        <v>8326</v>
      </c>
      <c r="B8733">
        <v>31</v>
      </c>
      <c r="C8733">
        <v>7</v>
      </c>
      <c r="D8733">
        <v>2016</v>
      </c>
      <c r="E8733" t="s">
        <v>4065</v>
      </c>
      <c r="F8733" t="s">
        <v>30</v>
      </c>
      <c r="G8733" t="s">
        <v>1718</v>
      </c>
      <c r="H8733" t="s">
        <v>23</v>
      </c>
      <c r="I8733" t="s">
        <v>61</v>
      </c>
      <c r="J8733" t="s">
        <v>1013</v>
      </c>
      <c r="K8733" t="s">
        <v>26</v>
      </c>
      <c r="L8733">
        <v>52.59</v>
      </c>
    </row>
    <row r="8734" spans="1:12" x14ac:dyDescent="0.3">
      <c r="A8734" t="s">
        <v>8327</v>
      </c>
      <c r="B8734">
        <v>27</v>
      </c>
      <c r="C8734">
        <v>6</v>
      </c>
      <c r="D8734">
        <v>2018</v>
      </c>
      <c r="E8734" t="s">
        <v>571</v>
      </c>
      <c r="F8734" t="s">
        <v>12</v>
      </c>
      <c r="G8734" t="s">
        <v>2940</v>
      </c>
      <c r="H8734" t="s">
        <v>23</v>
      </c>
      <c r="I8734" t="s">
        <v>24</v>
      </c>
      <c r="J8734" t="s">
        <v>4752</v>
      </c>
      <c r="K8734" t="s">
        <v>26</v>
      </c>
      <c r="L8734">
        <v>19.440000000000001</v>
      </c>
    </row>
    <row r="8735" spans="1:12" x14ac:dyDescent="0.3">
      <c r="A8735" t="s">
        <v>8327</v>
      </c>
      <c r="B8735">
        <v>27</v>
      </c>
      <c r="C8735">
        <v>6</v>
      </c>
      <c r="D8735">
        <v>2018</v>
      </c>
      <c r="E8735" t="s">
        <v>571</v>
      </c>
      <c r="F8735" t="s">
        <v>12</v>
      </c>
      <c r="G8735" t="s">
        <v>2940</v>
      </c>
      <c r="H8735" t="s">
        <v>23</v>
      </c>
      <c r="I8735" t="s">
        <v>24</v>
      </c>
      <c r="J8735" t="s">
        <v>1268</v>
      </c>
      <c r="K8735" t="s">
        <v>17</v>
      </c>
      <c r="L8735">
        <v>126.3</v>
      </c>
    </row>
    <row r="8736" spans="1:12" x14ac:dyDescent="0.3">
      <c r="A8736" t="s">
        <v>8327</v>
      </c>
      <c r="B8736">
        <v>27</v>
      </c>
      <c r="C8736">
        <v>6</v>
      </c>
      <c r="D8736">
        <v>2018</v>
      </c>
      <c r="E8736" t="s">
        <v>571</v>
      </c>
      <c r="F8736" t="s">
        <v>12</v>
      </c>
      <c r="G8736" t="s">
        <v>2940</v>
      </c>
      <c r="H8736" t="s">
        <v>23</v>
      </c>
      <c r="I8736" t="s">
        <v>24</v>
      </c>
      <c r="J8736" t="s">
        <v>650</v>
      </c>
      <c r="K8736" t="s">
        <v>41</v>
      </c>
      <c r="L8736">
        <v>1287.45</v>
      </c>
    </row>
    <row r="8737" spans="1:12" x14ac:dyDescent="0.3">
      <c r="A8737" t="s">
        <v>8328</v>
      </c>
      <c r="B8737">
        <v>7</v>
      </c>
      <c r="C8737">
        <v>2</v>
      </c>
      <c r="D8737">
        <v>2015</v>
      </c>
      <c r="E8737" t="s">
        <v>8329</v>
      </c>
      <c r="F8737" t="s">
        <v>12</v>
      </c>
      <c r="G8737" t="s">
        <v>1791</v>
      </c>
      <c r="H8737" t="s">
        <v>23</v>
      </c>
      <c r="I8737" t="s">
        <v>90</v>
      </c>
      <c r="J8737" t="s">
        <v>2105</v>
      </c>
      <c r="K8737" t="s">
        <v>26</v>
      </c>
      <c r="L8737">
        <v>64.959999999999994</v>
      </c>
    </row>
    <row r="8738" spans="1:12" x14ac:dyDescent="0.3">
      <c r="A8738" t="s">
        <v>8330</v>
      </c>
      <c r="B8738">
        <v>4</v>
      </c>
      <c r="C8738">
        <v>9</v>
      </c>
      <c r="D8738">
        <v>2017</v>
      </c>
      <c r="E8738" t="s">
        <v>2242</v>
      </c>
      <c r="F8738" t="s">
        <v>30</v>
      </c>
      <c r="G8738" t="s">
        <v>3442</v>
      </c>
      <c r="H8738" t="s">
        <v>23</v>
      </c>
      <c r="I8738" t="s">
        <v>61</v>
      </c>
      <c r="J8738" t="s">
        <v>1474</v>
      </c>
      <c r="K8738" t="s">
        <v>26</v>
      </c>
      <c r="L8738">
        <v>535.41</v>
      </c>
    </row>
    <row r="8739" spans="1:12" x14ac:dyDescent="0.3">
      <c r="A8739" t="s">
        <v>8331</v>
      </c>
      <c r="B8739">
        <v>6</v>
      </c>
      <c r="C8739">
        <v>4</v>
      </c>
      <c r="D8739">
        <v>2018</v>
      </c>
      <c r="E8739" t="s">
        <v>1974</v>
      </c>
      <c r="F8739" t="s">
        <v>30</v>
      </c>
      <c r="G8739" t="s">
        <v>5523</v>
      </c>
      <c r="H8739" t="s">
        <v>23</v>
      </c>
      <c r="I8739" t="s">
        <v>15</v>
      </c>
      <c r="J8739" t="s">
        <v>2395</v>
      </c>
      <c r="K8739" t="s">
        <v>26</v>
      </c>
      <c r="L8739">
        <v>8.1</v>
      </c>
    </row>
    <row r="8740" spans="1:12" x14ac:dyDescent="0.3">
      <c r="A8740" t="s">
        <v>8332</v>
      </c>
      <c r="B8740">
        <v>8</v>
      </c>
      <c r="C8740">
        <v>12</v>
      </c>
      <c r="D8740">
        <v>2018</v>
      </c>
      <c r="E8740" t="s">
        <v>229</v>
      </c>
      <c r="F8740" t="s">
        <v>119</v>
      </c>
      <c r="G8740" t="s">
        <v>476</v>
      </c>
      <c r="H8740" t="s">
        <v>14</v>
      </c>
      <c r="I8740" t="s">
        <v>90</v>
      </c>
      <c r="J8740" t="s">
        <v>482</v>
      </c>
      <c r="K8740" t="s">
        <v>26</v>
      </c>
      <c r="L8740">
        <v>13.247999999999999</v>
      </c>
    </row>
    <row r="8741" spans="1:12" x14ac:dyDescent="0.3">
      <c r="A8741" t="s">
        <v>8332</v>
      </c>
      <c r="B8741">
        <v>8</v>
      </c>
      <c r="C8741">
        <v>12</v>
      </c>
      <c r="D8741">
        <v>2018</v>
      </c>
      <c r="E8741" t="s">
        <v>229</v>
      </c>
      <c r="F8741" t="s">
        <v>119</v>
      </c>
      <c r="G8741" t="s">
        <v>476</v>
      </c>
      <c r="H8741" t="s">
        <v>14</v>
      </c>
      <c r="I8741" t="s">
        <v>90</v>
      </c>
      <c r="J8741" t="s">
        <v>1215</v>
      </c>
      <c r="K8741" t="s">
        <v>41</v>
      </c>
      <c r="L8741">
        <v>83.988</v>
      </c>
    </row>
    <row r="8742" spans="1:12" x14ac:dyDescent="0.3">
      <c r="A8742" t="s">
        <v>8333</v>
      </c>
      <c r="B8742">
        <v>24</v>
      </c>
      <c r="C8742">
        <v>7</v>
      </c>
      <c r="D8742">
        <v>2017</v>
      </c>
      <c r="E8742" t="s">
        <v>1244</v>
      </c>
      <c r="F8742" t="s">
        <v>119</v>
      </c>
      <c r="G8742" t="s">
        <v>3244</v>
      </c>
      <c r="H8742" t="s">
        <v>14</v>
      </c>
      <c r="I8742" t="s">
        <v>15</v>
      </c>
      <c r="J8742" t="s">
        <v>3223</v>
      </c>
      <c r="K8742" t="s">
        <v>26</v>
      </c>
      <c r="L8742">
        <v>73.2</v>
      </c>
    </row>
    <row r="8743" spans="1:12" x14ac:dyDescent="0.3">
      <c r="A8743" t="s">
        <v>8334</v>
      </c>
      <c r="B8743">
        <v>9</v>
      </c>
      <c r="C8743">
        <v>11</v>
      </c>
      <c r="D8743">
        <v>2016</v>
      </c>
      <c r="E8743" t="s">
        <v>1311</v>
      </c>
      <c r="F8743" t="s">
        <v>930</v>
      </c>
      <c r="G8743" t="s">
        <v>2018</v>
      </c>
      <c r="H8743" t="s">
        <v>60</v>
      </c>
      <c r="I8743" t="s">
        <v>61</v>
      </c>
      <c r="J8743" t="s">
        <v>533</v>
      </c>
      <c r="K8743" t="s">
        <v>26</v>
      </c>
      <c r="L8743">
        <v>10.74</v>
      </c>
    </row>
    <row r="8744" spans="1:12" x14ac:dyDescent="0.3">
      <c r="A8744" t="s">
        <v>8335</v>
      </c>
      <c r="B8744">
        <v>2</v>
      </c>
      <c r="C8744">
        <v>10</v>
      </c>
      <c r="D8744">
        <v>2016</v>
      </c>
      <c r="E8744" t="s">
        <v>1533</v>
      </c>
      <c r="F8744" t="s">
        <v>119</v>
      </c>
      <c r="G8744" t="s">
        <v>1467</v>
      </c>
      <c r="H8744" t="s">
        <v>14</v>
      </c>
      <c r="I8744" t="s">
        <v>24</v>
      </c>
      <c r="J8744" t="s">
        <v>294</v>
      </c>
      <c r="K8744" t="s">
        <v>17</v>
      </c>
      <c r="L8744">
        <v>11.032</v>
      </c>
    </row>
    <row r="8745" spans="1:12" x14ac:dyDescent="0.3">
      <c r="A8745" t="s">
        <v>8335</v>
      </c>
      <c r="B8745">
        <v>2</v>
      </c>
      <c r="C8745">
        <v>10</v>
      </c>
      <c r="D8745">
        <v>2016</v>
      </c>
      <c r="E8745" t="s">
        <v>1533</v>
      </c>
      <c r="F8745" t="s">
        <v>119</v>
      </c>
      <c r="G8745" t="s">
        <v>1467</v>
      </c>
      <c r="H8745" t="s">
        <v>14</v>
      </c>
      <c r="I8745" t="s">
        <v>24</v>
      </c>
      <c r="J8745" t="s">
        <v>538</v>
      </c>
      <c r="K8745" t="s">
        <v>41</v>
      </c>
      <c r="L8745">
        <v>53.04</v>
      </c>
    </row>
    <row r="8746" spans="1:12" x14ac:dyDescent="0.3">
      <c r="A8746" t="s">
        <v>8336</v>
      </c>
      <c r="B8746">
        <v>22</v>
      </c>
      <c r="C8746">
        <v>11</v>
      </c>
      <c r="D8746">
        <v>2016</v>
      </c>
      <c r="E8746" t="s">
        <v>1936</v>
      </c>
      <c r="F8746" t="s">
        <v>12</v>
      </c>
      <c r="G8746" t="s">
        <v>8218</v>
      </c>
      <c r="H8746" t="s">
        <v>60</v>
      </c>
      <c r="I8746" t="s">
        <v>90</v>
      </c>
      <c r="J8746" t="s">
        <v>77</v>
      </c>
      <c r="K8746" t="s">
        <v>26</v>
      </c>
      <c r="L8746">
        <v>17.12</v>
      </c>
    </row>
    <row r="8747" spans="1:12" x14ac:dyDescent="0.3">
      <c r="A8747" t="s">
        <v>8336</v>
      </c>
      <c r="B8747">
        <v>22</v>
      </c>
      <c r="C8747">
        <v>11</v>
      </c>
      <c r="D8747">
        <v>2016</v>
      </c>
      <c r="E8747" t="s">
        <v>1936</v>
      </c>
      <c r="F8747" t="s">
        <v>12</v>
      </c>
      <c r="G8747" t="s">
        <v>8218</v>
      </c>
      <c r="H8747" t="s">
        <v>60</v>
      </c>
      <c r="I8747" t="s">
        <v>90</v>
      </c>
      <c r="J8747" t="s">
        <v>7068</v>
      </c>
      <c r="K8747" t="s">
        <v>26</v>
      </c>
      <c r="L8747">
        <v>59.94</v>
      </c>
    </row>
    <row r="8748" spans="1:12" x14ac:dyDescent="0.3">
      <c r="A8748" t="s">
        <v>8337</v>
      </c>
      <c r="B8748">
        <v>2</v>
      </c>
      <c r="C8748">
        <v>2</v>
      </c>
      <c r="D8748">
        <v>2018</v>
      </c>
      <c r="E8748" t="s">
        <v>6299</v>
      </c>
      <c r="F8748" t="s">
        <v>30</v>
      </c>
      <c r="G8748" t="s">
        <v>4382</v>
      </c>
      <c r="H8748" t="s">
        <v>23</v>
      </c>
      <c r="I8748" t="s">
        <v>24</v>
      </c>
      <c r="J8748" t="s">
        <v>2354</v>
      </c>
      <c r="K8748" t="s">
        <v>17</v>
      </c>
      <c r="L8748">
        <v>210.58</v>
      </c>
    </row>
    <row r="8749" spans="1:12" x14ac:dyDescent="0.3">
      <c r="A8749" t="s">
        <v>8337</v>
      </c>
      <c r="B8749">
        <v>2</v>
      </c>
      <c r="C8749">
        <v>2</v>
      </c>
      <c r="D8749">
        <v>2018</v>
      </c>
      <c r="E8749" t="s">
        <v>6299</v>
      </c>
      <c r="F8749" t="s">
        <v>30</v>
      </c>
      <c r="G8749" t="s">
        <v>4382</v>
      </c>
      <c r="H8749" t="s">
        <v>23</v>
      </c>
      <c r="I8749" t="s">
        <v>24</v>
      </c>
      <c r="J8749" t="s">
        <v>1759</v>
      </c>
      <c r="K8749" t="s">
        <v>26</v>
      </c>
      <c r="L8749">
        <v>30.96</v>
      </c>
    </row>
    <row r="8750" spans="1:12" x14ac:dyDescent="0.3">
      <c r="A8750" t="s">
        <v>8337</v>
      </c>
      <c r="B8750">
        <v>2</v>
      </c>
      <c r="C8750">
        <v>2</v>
      </c>
      <c r="D8750">
        <v>2018</v>
      </c>
      <c r="E8750" t="s">
        <v>6299</v>
      </c>
      <c r="F8750" t="s">
        <v>30</v>
      </c>
      <c r="G8750" t="s">
        <v>4382</v>
      </c>
      <c r="H8750" t="s">
        <v>23</v>
      </c>
      <c r="I8750" t="s">
        <v>24</v>
      </c>
      <c r="J8750" t="s">
        <v>6569</v>
      </c>
      <c r="K8750" t="s">
        <v>41</v>
      </c>
      <c r="L8750">
        <v>239.98400000000001</v>
      </c>
    </row>
    <row r="8751" spans="1:12" x14ac:dyDescent="0.3">
      <c r="A8751" t="s">
        <v>8338</v>
      </c>
      <c r="B8751">
        <v>16</v>
      </c>
      <c r="C8751">
        <v>6</v>
      </c>
      <c r="D8751">
        <v>2016</v>
      </c>
      <c r="E8751" t="s">
        <v>5306</v>
      </c>
      <c r="F8751" t="s">
        <v>119</v>
      </c>
      <c r="G8751" t="s">
        <v>399</v>
      </c>
      <c r="H8751" t="s">
        <v>14</v>
      </c>
      <c r="I8751" t="s">
        <v>90</v>
      </c>
      <c r="J8751" t="s">
        <v>1264</v>
      </c>
      <c r="K8751" t="s">
        <v>26</v>
      </c>
      <c r="L8751">
        <v>3050.3760000000002</v>
      </c>
    </row>
    <row r="8752" spans="1:12" x14ac:dyDescent="0.3">
      <c r="A8752" t="s">
        <v>8338</v>
      </c>
      <c r="B8752">
        <v>16</v>
      </c>
      <c r="C8752">
        <v>6</v>
      </c>
      <c r="D8752">
        <v>2016</v>
      </c>
      <c r="E8752" t="s">
        <v>5306</v>
      </c>
      <c r="F8752" t="s">
        <v>119</v>
      </c>
      <c r="G8752" t="s">
        <v>399</v>
      </c>
      <c r="H8752" t="s">
        <v>14</v>
      </c>
      <c r="I8752" t="s">
        <v>90</v>
      </c>
      <c r="J8752" t="s">
        <v>3284</v>
      </c>
      <c r="K8752" t="s">
        <v>41</v>
      </c>
      <c r="L8752">
        <v>133.97999999999999</v>
      </c>
    </row>
    <row r="8753" spans="1:12" x14ac:dyDescent="0.3">
      <c r="A8753" t="s">
        <v>8339</v>
      </c>
      <c r="B8753">
        <v>5</v>
      </c>
      <c r="C8753">
        <v>5</v>
      </c>
      <c r="D8753">
        <v>2017</v>
      </c>
      <c r="E8753" t="s">
        <v>1231</v>
      </c>
      <c r="F8753" t="s">
        <v>30</v>
      </c>
      <c r="G8753" t="s">
        <v>308</v>
      </c>
      <c r="H8753" t="s">
        <v>60</v>
      </c>
      <c r="I8753" t="s">
        <v>15</v>
      </c>
      <c r="J8753" t="s">
        <v>8340</v>
      </c>
      <c r="K8753" t="s">
        <v>26</v>
      </c>
      <c r="L8753">
        <v>93.248000000000005</v>
      </c>
    </row>
    <row r="8754" spans="1:12" x14ac:dyDescent="0.3">
      <c r="A8754" t="s">
        <v>8339</v>
      </c>
      <c r="B8754">
        <v>5</v>
      </c>
      <c r="C8754">
        <v>5</v>
      </c>
      <c r="D8754">
        <v>2017</v>
      </c>
      <c r="E8754" t="s">
        <v>1231</v>
      </c>
      <c r="F8754" t="s">
        <v>30</v>
      </c>
      <c r="G8754" t="s">
        <v>308</v>
      </c>
      <c r="H8754" t="s">
        <v>60</v>
      </c>
      <c r="I8754" t="s">
        <v>15</v>
      </c>
      <c r="J8754" t="s">
        <v>3663</v>
      </c>
      <c r="K8754" t="s">
        <v>41</v>
      </c>
      <c r="L8754">
        <v>177.48</v>
      </c>
    </row>
    <row r="8755" spans="1:12" x14ac:dyDescent="0.3">
      <c r="A8755" t="s">
        <v>8341</v>
      </c>
      <c r="B8755">
        <v>9</v>
      </c>
      <c r="C8755">
        <v>9</v>
      </c>
      <c r="D8755">
        <v>2018</v>
      </c>
      <c r="E8755" t="s">
        <v>132</v>
      </c>
      <c r="F8755" t="s">
        <v>119</v>
      </c>
      <c r="G8755" t="s">
        <v>3699</v>
      </c>
      <c r="H8755" t="s">
        <v>14</v>
      </c>
      <c r="I8755" t="s">
        <v>90</v>
      </c>
      <c r="J8755" t="s">
        <v>3483</v>
      </c>
      <c r="K8755" t="s">
        <v>26</v>
      </c>
      <c r="L8755">
        <v>17.712</v>
      </c>
    </row>
    <row r="8756" spans="1:12" x14ac:dyDescent="0.3">
      <c r="A8756" t="s">
        <v>8341</v>
      </c>
      <c r="B8756">
        <v>9</v>
      </c>
      <c r="C8756">
        <v>9</v>
      </c>
      <c r="D8756">
        <v>2018</v>
      </c>
      <c r="E8756" t="s">
        <v>132</v>
      </c>
      <c r="F8756" t="s">
        <v>119</v>
      </c>
      <c r="G8756" t="s">
        <v>3699</v>
      </c>
      <c r="H8756" t="s">
        <v>14</v>
      </c>
      <c r="I8756" t="s">
        <v>90</v>
      </c>
      <c r="J8756" t="s">
        <v>2395</v>
      </c>
      <c r="K8756" t="s">
        <v>26</v>
      </c>
      <c r="L8756">
        <v>4.8600000000000003</v>
      </c>
    </row>
    <row r="8757" spans="1:12" x14ac:dyDescent="0.3">
      <c r="A8757" t="s">
        <v>8341</v>
      </c>
      <c r="B8757">
        <v>9</v>
      </c>
      <c r="C8757">
        <v>9</v>
      </c>
      <c r="D8757">
        <v>2018</v>
      </c>
      <c r="E8757" t="s">
        <v>132</v>
      </c>
      <c r="F8757" t="s">
        <v>119</v>
      </c>
      <c r="G8757" t="s">
        <v>3699</v>
      </c>
      <c r="H8757" t="s">
        <v>14</v>
      </c>
      <c r="I8757" t="s">
        <v>90</v>
      </c>
      <c r="J8757" t="s">
        <v>3429</v>
      </c>
      <c r="K8757" t="s">
        <v>26</v>
      </c>
      <c r="L8757">
        <v>6.258</v>
      </c>
    </row>
    <row r="8758" spans="1:12" x14ac:dyDescent="0.3">
      <c r="A8758" t="s">
        <v>8342</v>
      </c>
      <c r="B8758">
        <v>22</v>
      </c>
      <c r="C8758">
        <v>7</v>
      </c>
      <c r="D8758">
        <v>2017</v>
      </c>
      <c r="E8758" t="s">
        <v>5842</v>
      </c>
      <c r="F8758" t="s">
        <v>30</v>
      </c>
      <c r="G8758" t="s">
        <v>5304</v>
      </c>
      <c r="H8758" t="s">
        <v>23</v>
      </c>
      <c r="I8758" t="s">
        <v>90</v>
      </c>
      <c r="J8758" t="s">
        <v>1569</v>
      </c>
      <c r="K8758" t="s">
        <v>26</v>
      </c>
      <c r="L8758">
        <v>37.68</v>
      </c>
    </row>
    <row r="8759" spans="1:12" x14ac:dyDescent="0.3">
      <c r="A8759" t="s">
        <v>8342</v>
      </c>
      <c r="B8759">
        <v>22</v>
      </c>
      <c r="C8759">
        <v>7</v>
      </c>
      <c r="D8759">
        <v>2017</v>
      </c>
      <c r="E8759" t="s">
        <v>5842</v>
      </c>
      <c r="F8759" t="s">
        <v>30</v>
      </c>
      <c r="G8759" t="s">
        <v>5304</v>
      </c>
      <c r="H8759" t="s">
        <v>23</v>
      </c>
      <c r="I8759" t="s">
        <v>90</v>
      </c>
      <c r="J8759" t="s">
        <v>760</v>
      </c>
      <c r="K8759" t="s">
        <v>26</v>
      </c>
      <c r="L8759">
        <v>51.84</v>
      </c>
    </row>
    <row r="8760" spans="1:12" x14ac:dyDescent="0.3">
      <c r="A8760" t="s">
        <v>8342</v>
      </c>
      <c r="B8760">
        <v>22</v>
      </c>
      <c r="C8760">
        <v>7</v>
      </c>
      <c r="D8760">
        <v>2017</v>
      </c>
      <c r="E8760" t="s">
        <v>5842</v>
      </c>
      <c r="F8760" t="s">
        <v>30</v>
      </c>
      <c r="G8760" t="s">
        <v>5304</v>
      </c>
      <c r="H8760" t="s">
        <v>23</v>
      </c>
      <c r="I8760" t="s">
        <v>90</v>
      </c>
      <c r="J8760" t="s">
        <v>1873</v>
      </c>
      <c r="K8760" t="s">
        <v>17</v>
      </c>
      <c r="L8760">
        <v>27.42</v>
      </c>
    </row>
    <row r="8761" spans="1:12" x14ac:dyDescent="0.3">
      <c r="A8761" t="s">
        <v>8342</v>
      </c>
      <c r="B8761">
        <v>22</v>
      </c>
      <c r="C8761">
        <v>7</v>
      </c>
      <c r="D8761">
        <v>2017</v>
      </c>
      <c r="E8761" t="s">
        <v>5842</v>
      </c>
      <c r="F8761" t="s">
        <v>30</v>
      </c>
      <c r="G8761" t="s">
        <v>5304</v>
      </c>
      <c r="H8761" t="s">
        <v>23</v>
      </c>
      <c r="I8761" t="s">
        <v>90</v>
      </c>
      <c r="J8761" t="s">
        <v>2209</v>
      </c>
      <c r="K8761" t="s">
        <v>26</v>
      </c>
      <c r="L8761">
        <v>5.4</v>
      </c>
    </row>
    <row r="8762" spans="1:12" x14ac:dyDescent="0.3">
      <c r="A8762" t="s">
        <v>8343</v>
      </c>
      <c r="B8762">
        <v>31</v>
      </c>
      <c r="C8762">
        <v>1</v>
      </c>
      <c r="D8762">
        <v>2017</v>
      </c>
      <c r="E8762" t="s">
        <v>6726</v>
      </c>
      <c r="F8762" t="s">
        <v>30</v>
      </c>
      <c r="G8762" t="s">
        <v>2597</v>
      </c>
      <c r="H8762" t="s">
        <v>60</v>
      </c>
      <c r="I8762" t="s">
        <v>15</v>
      </c>
      <c r="J8762" t="s">
        <v>1264</v>
      </c>
      <c r="K8762" t="s">
        <v>26</v>
      </c>
      <c r="L8762">
        <v>1270.99</v>
      </c>
    </row>
    <row r="8763" spans="1:12" x14ac:dyDescent="0.3">
      <c r="A8763" t="s">
        <v>8343</v>
      </c>
      <c r="B8763">
        <v>31</v>
      </c>
      <c r="C8763">
        <v>1</v>
      </c>
      <c r="D8763">
        <v>2017</v>
      </c>
      <c r="E8763" t="s">
        <v>6726</v>
      </c>
      <c r="F8763" t="s">
        <v>30</v>
      </c>
      <c r="G8763" t="s">
        <v>2597</v>
      </c>
      <c r="H8763" t="s">
        <v>60</v>
      </c>
      <c r="I8763" t="s">
        <v>15</v>
      </c>
      <c r="J8763" t="s">
        <v>4268</v>
      </c>
      <c r="K8763" t="s">
        <v>26</v>
      </c>
      <c r="L8763">
        <v>125.36</v>
      </c>
    </row>
    <row r="8764" spans="1:12" x14ac:dyDescent="0.3">
      <c r="A8764" t="s">
        <v>8344</v>
      </c>
      <c r="B8764">
        <v>29</v>
      </c>
      <c r="C8764">
        <v>12</v>
      </c>
      <c r="D8764">
        <v>2017</v>
      </c>
      <c r="E8764" t="s">
        <v>2798</v>
      </c>
      <c r="F8764" t="s">
        <v>30</v>
      </c>
      <c r="G8764" t="s">
        <v>2394</v>
      </c>
      <c r="H8764" t="s">
        <v>14</v>
      </c>
      <c r="I8764" t="s">
        <v>24</v>
      </c>
      <c r="J8764" t="s">
        <v>2278</v>
      </c>
      <c r="K8764" t="s">
        <v>26</v>
      </c>
      <c r="L8764">
        <v>14.03</v>
      </c>
    </row>
    <row r="8765" spans="1:12" x14ac:dyDescent="0.3">
      <c r="A8765" t="s">
        <v>8344</v>
      </c>
      <c r="B8765">
        <v>29</v>
      </c>
      <c r="C8765">
        <v>12</v>
      </c>
      <c r="D8765">
        <v>2017</v>
      </c>
      <c r="E8765" t="s">
        <v>2798</v>
      </c>
      <c r="F8765" t="s">
        <v>30</v>
      </c>
      <c r="G8765" t="s">
        <v>2394</v>
      </c>
      <c r="H8765" t="s">
        <v>14</v>
      </c>
      <c r="I8765" t="s">
        <v>24</v>
      </c>
      <c r="J8765" t="s">
        <v>4247</v>
      </c>
      <c r="K8765" t="s">
        <v>26</v>
      </c>
      <c r="L8765">
        <v>27.96</v>
      </c>
    </row>
    <row r="8766" spans="1:12" x14ac:dyDescent="0.3">
      <c r="A8766" t="s">
        <v>8345</v>
      </c>
      <c r="B8766">
        <v>21</v>
      </c>
      <c r="C8766">
        <v>11</v>
      </c>
      <c r="D8766">
        <v>2016</v>
      </c>
      <c r="E8766" t="s">
        <v>974</v>
      </c>
      <c r="F8766" t="s">
        <v>30</v>
      </c>
      <c r="G8766" t="s">
        <v>1109</v>
      </c>
      <c r="H8766" t="s">
        <v>23</v>
      </c>
      <c r="I8766" t="s">
        <v>61</v>
      </c>
      <c r="J8766" t="s">
        <v>3724</v>
      </c>
      <c r="K8766" t="s">
        <v>26</v>
      </c>
      <c r="L8766">
        <v>5.3440000000000003</v>
      </c>
    </row>
    <row r="8767" spans="1:12" x14ac:dyDescent="0.3">
      <c r="A8767" t="s">
        <v>8345</v>
      </c>
      <c r="B8767">
        <v>21</v>
      </c>
      <c r="C8767">
        <v>11</v>
      </c>
      <c r="D8767">
        <v>2016</v>
      </c>
      <c r="E8767" t="s">
        <v>974</v>
      </c>
      <c r="F8767" t="s">
        <v>30</v>
      </c>
      <c r="G8767" t="s">
        <v>1109</v>
      </c>
      <c r="H8767" t="s">
        <v>23</v>
      </c>
      <c r="I8767" t="s">
        <v>61</v>
      </c>
      <c r="J8767" t="s">
        <v>63</v>
      </c>
      <c r="K8767" t="s">
        <v>26</v>
      </c>
      <c r="L8767">
        <v>1.696</v>
      </c>
    </row>
    <row r="8768" spans="1:12" x14ac:dyDescent="0.3">
      <c r="A8768" t="s">
        <v>8345</v>
      </c>
      <c r="B8768">
        <v>21</v>
      </c>
      <c r="C8768">
        <v>11</v>
      </c>
      <c r="D8768">
        <v>2016</v>
      </c>
      <c r="E8768" t="s">
        <v>974</v>
      </c>
      <c r="F8768" t="s">
        <v>30</v>
      </c>
      <c r="G8768" t="s">
        <v>1109</v>
      </c>
      <c r="H8768" t="s">
        <v>23</v>
      </c>
      <c r="I8768" t="s">
        <v>61</v>
      </c>
      <c r="J8768" t="s">
        <v>8054</v>
      </c>
      <c r="K8768" t="s">
        <v>26</v>
      </c>
      <c r="L8768">
        <v>24.588000000000001</v>
      </c>
    </row>
    <row r="8769" spans="1:12" x14ac:dyDescent="0.3">
      <c r="A8769" t="s">
        <v>8345</v>
      </c>
      <c r="B8769">
        <v>21</v>
      </c>
      <c r="C8769">
        <v>11</v>
      </c>
      <c r="D8769">
        <v>2016</v>
      </c>
      <c r="E8769" t="s">
        <v>974</v>
      </c>
      <c r="F8769" t="s">
        <v>30</v>
      </c>
      <c r="G8769" t="s">
        <v>1109</v>
      </c>
      <c r="H8769" t="s">
        <v>23</v>
      </c>
      <c r="I8769" t="s">
        <v>61</v>
      </c>
      <c r="J8769" t="s">
        <v>1174</v>
      </c>
      <c r="K8769" t="s">
        <v>26</v>
      </c>
      <c r="L8769">
        <v>7.98</v>
      </c>
    </row>
    <row r="8770" spans="1:12" x14ac:dyDescent="0.3">
      <c r="A8770" t="s">
        <v>8346</v>
      </c>
      <c r="B8770">
        <v>5</v>
      </c>
      <c r="C8770">
        <v>10</v>
      </c>
      <c r="D8770">
        <v>2016</v>
      </c>
      <c r="E8770" t="s">
        <v>1534</v>
      </c>
      <c r="F8770" t="s">
        <v>30</v>
      </c>
      <c r="G8770" t="s">
        <v>3907</v>
      </c>
      <c r="H8770" t="s">
        <v>14</v>
      </c>
      <c r="I8770" t="s">
        <v>90</v>
      </c>
      <c r="J8770" t="s">
        <v>833</v>
      </c>
      <c r="K8770" t="s">
        <v>41</v>
      </c>
      <c r="L8770">
        <v>288</v>
      </c>
    </row>
    <row r="8771" spans="1:12" x14ac:dyDescent="0.3">
      <c r="A8771" t="s">
        <v>8347</v>
      </c>
      <c r="B8771">
        <v>12</v>
      </c>
      <c r="C8771">
        <v>9</v>
      </c>
      <c r="D8771">
        <v>2017</v>
      </c>
      <c r="E8771" t="s">
        <v>1487</v>
      </c>
      <c r="F8771" t="s">
        <v>930</v>
      </c>
      <c r="G8771" t="s">
        <v>1106</v>
      </c>
      <c r="H8771" t="s">
        <v>60</v>
      </c>
      <c r="I8771" t="s">
        <v>24</v>
      </c>
      <c r="J8771" t="s">
        <v>6572</v>
      </c>
      <c r="K8771" t="s">
        <v>41</v>
      </c>
      <c r="L8771">
        <v>146.952</v>
      </c>
    </row>
    <row r="8772" spans="1:12" x14ac:dyDescent="0.3">
      <c r="A8772" t="s">
        <v>8347</v>
      </c>
      <c r="B8772">
        <v>12</v>
      </c>
      <c r="C8772">
        <v>9</v>
      </c>
      <c r="D8772">
        <v>2017</v>
      </c>
      <c r="E8772" t="s">
        <v>1487</v>
      </c>
      <c r="F8772" t="s">
        <v>930</v>
      </c>
      <c r="G8772" t="s">
        <v>1106</v>
      </c>
      <c r="H8772" t="s">
        <v>60</v>
      </c>
      <c r="I8772" t="s">
        <v>24</v>
      </c>
      <c r="J8772" t="s">
        <v>2347</v>
      </c>
      <c r="K8772" t="s">
        <v>17</v>
      </c>
      <c r="L8772">
        <v>83.135999999999996</v>
      </c>
    </row>
    <row r="8773" spans="1:12" x14ac:dyDescent="0.3">
      <c r="A8773" t="s">
        <v>8348</v>
      </c>
      <c r="B8773">
        <v>14</v>
      </c>
      <c r="C8773">
        <v>9</v>
      </c>
      <c r="D8773">
        <v>2018</v>
      </c>
      <c r="E8773" t="s">
        <v>218</v>
      </c>
      <c r="F8773" t="s">
        <v>119</v>
      </c>
      <c r="G8773" t="s">
        <v>3954</v>
      </c>
      <c r="H8773" t="s">
        <v>23</v>
      </c>
      <c r="I8773" t="s">
        <v>15</v>
      </c>
      <c r="J8773" t="s">
        <v>3728</v>
      </c>
      <c r="K8773" t="s">
        <v>26</v>
      </c>
      <c r="L8773">
        <v>942.78399999999999</v>
      </c>
    </row>
    <row r="8774" spans="1:12" x14ac:dyDescent="0.3">
      <c r="A8774" t="s">
        <v>8348</v>
      </c>
      <c r="B8774">
        <v>14</v>
      </c>
      <c r="C8774">
        <v>9</v>
      </c>
      <c r="D8774">
        <v>2018</v>
      </c>
      <c r="E8774" t="s">
        <v>218</v>
      </c>
      <c r="F8774" t="s">
        <v>119</v>
      </c>
      <c r="G8774" t="s">
        <v>3954</v>
      </c>
      <c r="H8774" t="s">
        <v>23</v>
      </c>
      <c r="I8774" t="s">
        <v>15</v>
      </c>
      <c r="J8774" t="s">
        <v>3093</v>
      </c>
      <c r="K8774" t="s">
        <v>26</v>
      </c>
      <c r="L8774">
        <v>74.352000000000004</v>
      </c>
    </row>
    <row r="8775" spans="1:12" x14ac:dyDescent="0.3">
      <c r="A8775" t="s">
        <v>8349</v>
      </c>
      <c r="B8775">
        <v>23</v>
      </c>
      <c r="C8775">
        <v>2</v>
      </c>
      <c r="D8775">
        <v>2016</v>
      </c>
      <c r="E8775" t="s">
        <v>634</v>
      </c>
      <c r="F8775" t="s">
        <v>30</v>
      </c>
      <c r="G8775" t="s">
        <v>7955</v>
      </c>
      <c r="H8775" t="s">
        <v>60</v>
      </c>
      <c r="I8775" t="s">
        <v>90</v>
      </c>
      <c r="J8775" t="s">
        <v>1619</v>
      </c>
      <c r="K8775" t="s">
        <v>26</v>
      </c>
      <c r="L8775">
        <v>26.88</v>
      </c>
    </row>
    <row r="8776" spans="1:12" x14ac:dyDescent="0.3">
      <c r="A8776" t="s">
        <v>8349</v>
      </c>
      <c r="B8776">
        <v>23</v>
      </c>
      <c r="C8776">
        <v>2</v>
      </c>
      <c r="D8776">
        <v>2016</v>
      </c>
      <c r="E8776" t="s">
        <v>634</v>
      </c>
      <c r="F8776" t="s">
        <v>30</v>
      </c>
      <c r="G8776" t="s">
        <v>7955</v>
      </c>
      <c r="H8776" t="s">
        <v>60</v>
      </c>
      <c r="I8776" t="s">
        <v>90</v>
      </c>
      <c r="J8776" t="s">
        <v>3988</v>
      </c>
      <c r="K8776" t="s">
        <v>26</v>
      </c>
      <c r="L8776">
        <v>10.896000000000001</v>
      </c>
    </row>
    <row r="8777" spans="1:12" x14ac:dyDescent="0.3">
      <c r="A8777" t="s">
        <v>8350</v>
      </c>
      <c r="B8777">
        <v>5</v>
      </c>
      <c r="C8777">
        <v>12</v>
      </c>
      <c r="D8777">
        <v>2017</v>
      </c>
      <c r="E8777" t="s">
        <v>81</v>
      </c>
      <c r="F8777" t="s">
        <v>12</v>
      </c>
      <c r="G8777" t="s">
        <v>3101</v>
      </c>
      <c r="H8777" t="s">
        <v>60</v>
      </c>
      <c r="I8777" t="s">
        <v>61</v>
      </c>
      <c r="J8777" t="s">
        <v>451</v>
      </c>
      <c r="K8777" t="s">
        <v>26</v>
      </c>
      <c r="L8777">
        <v>3.536</v>
      </c>
    </row>
    <row r="8778" spans="1:12" x14ac:dyDescent="0.3">
      <c r="A8778" t="s">
        <v>8351</v>
      </c>
      <c r="B8778">
        <v>2</v>
      </c>
      <c r="C8778">
        <v>7</v>
      </c>
      <c r="D8778">
        <v>2017</v>
      </c>
      <c r="E8778" t="s">
        <v>2694</v>
      </c>
      <c r="F8778" t="s">
        <v>119</v>
      </c>
      <c r="G8778" t="s">
        <v>642</v>
      </c>
      <c r="H8778" t="s">
        <v>23</v>
      </c>
      <c r="I8778" t="s">
        <v>61</v>
      </c>
      <c r="J8778" t="s">
        <v>1918</v>
      </c>
      <c r="K8778" t="s">
        <v>17</v>
      </c>
      <c r="L8778">
        <v>528.42999999999995</v>
      </c>
    </row>
    <row r="8779" spans="1:12" x14ac:dyDescent="0.3">
      <c r="A8779" t="s">
        <v>8351</v>
      </c>
      <c r="B8779">
        <v>2</v>
      </c>
      <c r="C8779">
        <v>7</v>
      </c>
      <c r="D8779">
        <v>2017</v>
      </c>
      <c r="E8779" t="s">
        <v>2694</v>
      </c>
      <c r="F8779" t="s">
        <v>119</v>
      </c>
      <c r="G8779" t="s">
        <v>642</v>
      </c>
      <c r="H8779" t="s">
        <v>23</v>
      </c>
      <c r="I8779" t="s">
        <v>61</v>
      </c>
      <c r="J8779" t="s">
        <v>4611</v>
      </c>
      <c r="K8779" t="s">
        <v>26</v>
      </c>
      <c r="L8779">
        <v>41.472000000000001</v>
      </c>
    </row>
    <row r="8780" spans="1:12" x14ac:dyDescent="0.3">
      <c r="A8780" t="s">
        <v>8352</v>
      </c>
      <c r="B8780">
        <v>13</v>
      </c>
      <c r="C8780">
        <v>12</v>
      </c>
      <c r="D8780">
        <v>2018</v>
      </c>
      <c r="E8780" t="s">
        <v>2455</v>
      </c>
      <c r="F8780" t="s">
        <v>30</v>
      </c>
      <c r="G8780" t="s">
        <v>1000</v>
      </c>
      <c r="H8780" t="s">
        <v>23</v>
      </c>
      <c r="I8780" t="s">
        <v>90</v>
      </c>
      <c r="J8780" t="s">
        <v>1639</v>
      </c>
      <c r="K8780" t="s">
        <v>17</v>
      </c>
      <c r="L8780">
        <v>287.976</v>
      </c>
    </row>
    <row r="8781" spans="1:12" x14ac:dyDescent="0.3">
      <c r="A8781" t="s">
        <v>8353</v>
      </c>
      <c r="B8781">
        <v>20</v>
      </c>
      <c r="C8781">
        <v>3</v>
      </c>
      <c r="D8781">
        <v>2016</v>
      </c>
      <c r="E8781" t="s">
        <v>1260</v>
      </c>
      <c r="F8781" t="s">
        <v>12</v>
      </c>
      <c r="G8781" t="s">
        <v>1823</v>
      </c>
      <c r="H8781" t="s">
        <v>14</v>
      </c>
      <c r="I8781" t="s">
        <v>24</v>
      </c>
      <c r="J8781" t="s">
        <v>2256</v>
      </c>
      <c r="K8781" t="s">
        <v>26</v>
      </c>
      <c r="L8781">
        <v>29.303999999999998</v>
      </c>
    </row>
    <row r="8782" spans="1:12" x14ac:dyDescent="0.3">
      <c r="A8782" t="s">
        <v>8354</v>
      </c>
      <c r="B8782">
        <v>1</v>
      </c>
      <c r="C8782">
        <v>3</v>
      </c>
      <c r="D8782">
        <v>2016</v>
      </c>
      <c r="E8782" t="s">
        <v>635</v>
      </c>
      <c r="F8782" t="s">
        <v>119</v>
      </c>
      <c r="G8782" t="s">
        <v>7680</v>
      </c>
      <c r="H8782" t="s">
        <v>23</v>
      </c>
      <c r="I8782" t="s">
        <v>61</v>
      </c>
      <c r="J8782" t="s">
        <v>3898</v>
      </c>
      <c r="K8782" t="s">
        <v>26</v>
      </c>
      <c r="L8782">
        <v>55.328000000000003</v>
      </c>
    </row>
    <row r="8783" spans="1:12" x14ac:dyDescent="0.3">
      <c r="A8783" t="s">
        <v>8354</v>
      </c>
      <c r="B8783">
        <v>1</v>
      </c>
      <c r="C8783">
        <v>3</v>
      </c>
      <c r="D8783">
        <v>2016</v>
      </c>
      <c r="E8783" t="s">
        <v>635</v>
      </c>
      <c r="F8783" t="s">
        <v>119</v>
      </c>
      <c r="G8783" t="s">
        <v>7680</v>
      </c>
      <c r="H8783" t="s">
        <v>23</v>
      </c>
      <c r="I8783" t="s">
        <v>61</v>
      </c>
      <c r="J8783" t="s">
        <v>2339</v>
      </c>
      <c r="K8783" t="s">
        <v>17</v>
      </c>
      <c r="L8783">
        <v>1227.9983999999999</v>
      </c>
    </row>
    <row r="8784" spans="1:12" x14ac:dyDescent="0.3">
      <c r="A8784" t="s">
        <v>8355</v>
      </c>
      <c r="B8784">
        <v>15</v>
      </c>
      <c r="C8784">
        <v>9</v>
      </c>
      <c r="D8784">
        <v>2017</v>
      </c>
      <c r="E8784" t="s">
        <v>2116</v>
      </c>
      <c r="F8784" t="s">
        <v>30</v>
      </c>
      <c r="G8784" t="s">
        <v>1549</v>
      </c>
      <c r="H8784" t="s">
        <v>23</v>
      </c>
      <c r="I8784" t="s">
        <v>24</v>
      </c>
      <c r="J8784" t="s">
        <v>3700</v>
      </c>
      <c r="K8784" t="s">
        <v>26</v>
      </c>
      <c r="L8784">
        <v>20.416</v>
      </c>
    </row>
    <row r="8785" spans="1:12" x14ac:dyDescent="0.3">
      <c r="A8785" t="s">
        <v>8355</v>
      </c>
      <c r="B8785">
        <v>15</v>
      </c>
      <c r="C8785">
        <v>9</v>
      </c>
      <c r="D8785">
        <v>2017</v>
      </c>
      <c r="E8785" t="s">
        <v>2116</v>
      </c>
      <c r="F8785" t="s">
        <v>30</v>
      </c>
      <c r="G8785" t="s">
        <v>1549</v>
      </c>
      <c r="H8785" t="s">
        <v>23</v>
      </c>
      <c r="I8785" t="s">
        <v>24</v>
      </c>
      <c r="J8785" t="s">
        <v>648</v>
      </c>
      <c r="K8785" t="s">
        <v>17</v>
      </c>
      <c r="L8785">
        <v>1128.3900000000001</v>
      </c>
    </row>
    <row r="8786" spans="1:12" x14ac:dyDescent="0.3">
      <c r="A8786" t="s">
        <v>8356</v>
      </c>
      <c r="B8786">
        <v>17</v>
      </c>
      <c r="C8786">
        <v>3</v>
      </c>
      <c r="D8786">
        <v>2018</v>
      </c>
      <c r="E8786" t="s">
        <v>1617</v>
      </c>
      <c r="F8786" t="s">
        <v>30</v>
      </c>
      <c r="G8786" t="s">
        <v>2226</v>
      </c>
      <c r="H8786" t="s">
        <v>60</v>
      </c>
      <c r="I8786" t="s">
        <v>15</v>
      </c>
      <c r="J8786" t="s">
        <v>3640</v>
      </c>
      <c r="K8786" t="s">
        <v>26</v>
      </c>
      <c r="L8786">
        <v>4.6079999999999997</v>
      </c>
    </row>
    <row r="8787" spans="1:12" x14ac:dyDescent="0.3">
      <c r="A8787" t="s">
        <v>8357</v>
      </c>
      <c r="B8787">
        <v>28</v>
      </c>
      <c r="C8787">
        <v>5</v>
      </c>
      <c r="D8787">
        <v>2018</v>
      </c>
      <c r="E8787" t="s">
        <v>2776</v>
      </c>
      <c r="F8787" t="s">
        <v>30</v>
      </c>
      <c r="G8787" t="s">
        <v>4990</v>
      </c>
      <c r="H8787" t="s">
        <v>23</v>
      </c>
      <c r="I8787" t="s">
        <v>24</v>
      </c>
      <c r="J8787" t="s">
        <v>6005</v>
      </c>
      <c r="K8787" t="s">
        <v>41</v>
      </c>
      <c r="L8787">
        <v>195.96</v>
      </c>
    </row>
    <row r="8788" spans="1:12" x14ac:dyDescent="0.3">
      <c r="A8788" t="s">
        <v>8357</v>
      </c>
      <c r="B8788">
        <v>28</v>
      </c>
      <c r="C8788">
        <v>5</v>
      </c>
      <c r="D8788">
        <v>2018</v>
      </c>
      <c r="E8788" t="s">
        <v>2776</v>
      </c>
      <c r="F8788" t="s">
        <v>30</v>
      </c>
      <c r="G8788" t="s">
        <v>4990</v>
      </c>
      <c r="H8788" t="s">
        <v>23</v>
      </c>
      <c r="I8788" t="s">
        <v>24</v>
      </c>
      <c r="J8788" t="s">
        <v>4830</v>
      </c>
      <c r="K8788" t="s">
        <v>26</v>
      </c>
      <c r="L8788">
        <v>15.552</v>
      </c>
    </row>
    <row r="8789" spans="1:12" x14ac:dyDescent="0.3">
      <c r="A8789" t="s">
        <v>8357</v>
      </c>
      <c r="B8789">
        <v>28</v>
      </c>
      <c r="C8789">
        <v>5</v>
      </c>
      <c r="D8789">
        <v>2018</v>
      </c>
      <c r="E8789" t="s">
        <v>2776</v>
      </c>
      <c r="F8789" t="s">
        <v>30</v>
      </c>
      <c r="G8789" t="s">
        <v>4990</v>
      </c>
      <c r="H8789" t="s">
        <v>23</v>
      </c>
      <c r="I8789" t="s">
        <v>24</v>
      </c>
      <c r="J8789" t="s">
        <v>335</v>
      </c>
      <c r="K8789" t="s">
        <v>41</v>
      </c>
      <c r="L8789">
        <v>271.96800000000002</v>
      </c>
    </row>
    <row r="8790" spans="1:12" x14ac:dyDescent="0.3">
      <c r="A8790" t="s">
        <v>8358</v>
      </c>
      <c r="B8790">
        <v>15</v>
      </c>
      <c r="C8790">
        <v>6</v>
      </c>
      <c r="D8790">
        <v>2018</v>
      </c>
      <c r="E8790" t="s">
        <v>889</v>
      </c>
      <c r="F8790" t="s">
        <v>30</v>
      </c>
      <c r="G8790" t="s">
        <v>3679</v>
      </c>
      <c r="H8790" t="s">
        <v>14</v>
      </c>
      <c r="I8790" t="s">
        <v>15</v>
      </c>
      <c r="J8790" t="s">
        <v>2989</v>
      </c>
      <c r="K8790" t="s">
        <v>17</v>
      </c>
      <c r="L8790">
        <v>698.35199999999998</v>
      </c>
    </row>
    <row r="8791" spans="1:12" x14ac:dyDescent="0.3">
      <c r="A8791" t="s">
        <v>8358</v>
      </c>
      <c r="B8791">
        <v>15</v>
      </c>
      <c r="C8791">
        <v>6</v>
      </c>
      <c r="D8791">
        <v>2018</v>
      </c>
      <c r="E8791" t="s">
        <v>889</v>
      </c>
      <c r="F8791" t="s">
        <v>30</v>
      </c>
      <c r="G8791" t="s">
        <v>3679</v>
      </c>
      <c r="H8791" t="s">
        <v>14</v>
      </c>
      <c r="I8791" t="s">
        <v>15</v>
      </c>
      <c r="J8791" t="s">
        <v>3673</v>
      </c>
      <c r="K8791" t="s">
        <v>17</v>
      </c>
      <c r="L8791">
        <v>77.727999999999994</v>
      </c>
    </row>
    <row r="8792" spans="1:12" x14ac:dyDescent="0.3">
      <c r="A8792" t="s">
        <v>8359</v>
      </c>
      <c r="B8792">
        <v>6</v>
      </c>
      <c r="C8792">
        <v>9</v>
      </c>
      <c r="D8792">
        <v>2016</v>
      </c>
      <c r="E8792" t="s">
        <v>423</v>
      </c>
      <c r="F8792" t="s">
        <v>30</v>
      </c>
      <c r="G8792" t="s">
        <v>821</v>
      </c>
      <c r="H8792" t="s">
        <v>23</v>
      </c>
      <c r="I8792" t="s">
        <v>15</v>
      </c>
      <c r="J8792" t="s">
        <v>4791</v>
      </c>
      <c r="K8792" t="s">
        <v>26</v>
      </c>
      <c r="L8792">
        <v>46.62</v>
      </c>
    </row>
    <row r="8793" spans="1:12" x14ac:dyDescent="0.3">
      <c r="A8793" t="s">
        <v>8360</v>
      </c>
      <c r="B8793">
        <v>18</v>
      </c>
      <c r="C8793">
        <v>3</v>
      </c>
      <c r="D8793">
        <v>2018</v>
      </c>
      <c r="E8793" t="s">
        <v>3004</v>
      </c>
      <c r="F8793" t="s">
        <v>30</v>
      </c>
      <c r="G8793" t="s">
        <v>4301</v>
      </c>
      <c r="H8793" t="s">
        <v>14</v>
      </c>
      <c r="I8793" t="s">
        <v>61</v>
      </c>
      <c r="J8793" t="s">
        <v>1920</v>
      </c>
      <c r="K8793" t="s">
        <v>41</v>
      </c>
      <c r="L8793">
        <v>537.54399999999998</v>
      </c>
    </row>
    <row r="8794" spans="1:12" x14ac:dyDescent="0.3">
      <c r="A8794" t="s">
        <v>8361</v>
      </c>
      <c r="B8794">
        <v>19</v>
      </c>
      <c r="C8794">
        <v>12</v>
      </c>
      <c r="D8794">
        <v>2015</v>
      </c>
      <c r="E8794" t="s">
        <v>2506</v>
      </c>
      <c r="F8794" t="s">
        <v>119</v>
      </c>
      <c r="G8794" t="s">
        <v>1000</v>
      </c>
      <c r="H8794" t="s">
        <v>23</v>
      </c>
      <c r="I8794" t="s">
        <v>24</v>
      </c>
      <c r="J8794" t="s">
        <v>1636</v>
      </c>
      <c r="K8794" t="s">
        <v>26</v>
      </c>
      <c r="L8794">
        <v>14.62</v>
      </c>
    </row>
    <row r="8795" spans="1:12" x14ac:dyDescent="0.3">
      <c r="A8795" t="s">
        <v>8361</v>
      </c>
      <c r="B8795">
        <v>19</v>
      </c>
      <c r="C8795">
        <v>12</v>
      </c>
      <c r="D8795">
        <v>2015</v>
      </c>
      <c r="E8795" t="s">
        <v>2506</v>
      </c>
      <c r="F8795" t="s">
        <v>119</v>
      </c>
      <c r="G8795" t="s">
        <v>1000</v>
      </c>
      <c r="H8795" t="s">
        <v>23</v>
      </c>
      <c r="I8795" t="s">
        <v>24</v>
      </c>
      <c r="J8795" t="s">
        <v>1375</v>
      </c>
      <c r="K8795" t="s">
        <v>26</v>
      </c>
      <c r="L8795">
        <v>22.55</v>
      </c>
    </row>
    <row r="8796" spans="1:12" x14ac:dyDescent="0.3">
      <c r="A8796" t="s">
        <v>8361</v>
      </c>
      <c r="B8796">
        <v>19</v>
      </c>
      <c r="C8796">
        <v>12</v>
      </c>
      <c r="D8796">
        <v>2015</v>
      </c>
      <c r="E8796" t="s">
        <v>2506</v>
      </c>
      <c r="F8796" t="s">
        <v>119</v>
      </c>
      <c r="G8796" t="s">
        <v>1000</v>
      </c>
      <c r="H8796" t="s">
        <v>23</v>
      </c>
      <c r="I8796" t="s">
        <v>24</v>
      </c>
      <c r="J8796" t="s">
        <v>4000</v>
      </c>
      <c r="K8796" t="s">
        <v>41</v>
      </c>
      <c r="L8796">
        <v>583.79999999999995</v>
      </c>
    </row>
    <row r="8797" spans="1:12" x14ac:dyDescent="0.3">
      <c r="A8797" t="s">
        <v>8361</v>
      </c>
      <c r="B8797">
        <v>19</v>
      </c>
      <c r="C8797">
        <v>12</v>
      </c>
      <c r="D8797">
        <v>2015</v>
      </c>
      <c r="E8797" t="s">
        <v>2506</v>
      </c>
      <c r="F8797" t="s">
        <v>119</v>
      </c>
      <c r="G8797" t="s">
        <v>1000</v>
      </c>
      <c r="H8797" t="s">
        <v>23</v>
      </c>
      <c r="I8797" t="s">
        <v>24</v>
      </c>
      <c r="J8797" t="s">
        <v>1921</v>
      </c>
      <c r="K8797" t="s">
        <v>41</v>
      </c>
      <c r="L8797">
        <v>211.16800000000001</v>
      </c>
    </row>
    <row r="8798" spans="1:12" x14ac:dyDescent="0.3">
      <c r="A8798" t="s">
        <v>8362</v>
      </c>
      <c r="B8798">
        <v>7</v>
      </c>
      <c r="C8798">
        <v>7</v>
      </c>
      <c r="D8798">
        <v>2017</v>
      </c>
      <c r="E8798" t="s">
        <v>2898</v>
      </c>
      <c r="F8798" t="s">
        <v>30</v>
      </c>
      <c r="G8798" t="s">
        <v>476</v>
      </c>
      <c r="H8798" t="s">
        <v>14</v>
      </c>
      <c r="I8798" t="s">
        <v>24</v>
      </c>
      <c r="J8798" t="s">
        <v>1389</v>
      </c>
      <c r="K8798" t="s">
        <v>26</v>
      </c>
      <c r="L8798">
        <v>12.96</v>
      </c>
    </row>
    <row r="8799" spans="1:12" x14ac:dyDescent="0.3">
      <c r="A8799" t="s">
        <v>8362</v>
      </c>
      <c r="B8799">
        <v>7</v>
      </c>
      <c r="C8799">
        <v>7</v>
      </c>
      <c r="D8799">
        <v>2017</v>
      </c>
      <c r="E8799" t="s">
        <v>2898</v>
      </c>
      <c r="F8799" t="s">
        <v>30</v>
      </c>
      <c r="G8799" t="s">
        <v>476</v>
      </c>
      <c r="H8799" t="s">
        <v>14</v>
      </c>
      <c r="I8799" t="s">
        <v>24</v>
      </c>
      <c r="J8799" t="s">
        <v>3828</v>
      </c>
      <c r="K8799" t="s">
        <v>26</v>
      </c>
      <c r="L8799">
        <v>45.98</v>
      </c>
    </row>
    <row r="8800" spans="1:12" x14ac:dyDescent="0.3">
      <c r="A8800" t="s">
        <v>8363</v>
      </c>
      <c r="B8800">
        <v>6</v>
      </c>
      <c r="C8800">
        <v>4</v>
      </c>
      <c r="D8800">
        <v>2017</v>
      </c>
      <c r="E8800" t="s">
        <v>269</v>
      </c>
      <c r="F8800" t="s">
        <v>30</v>
      </c>
      <c r="G8800" t="s">
        <v>562</v>
      </c>
      <c r="H8800" t="s">
        <v>60</v>
      </c>
      <c r="I8800" t="s">
        <v>90</v>
      </c>
      <c r="J8800" t="s">
        <v>4312</v>
      </c>
      <c r="K8800" t="s">
        <v>41</v>
      </c>
      <c r="L8800">
        <v>1294.75</v>
      </c>
    </row>
    <row r="8801" spans="1:12" x14ac:dyDescent="0.3">
      <c r="A8801" t="s">
        <v>8364</v>
      </c>
      <c r="B8801">
        <v>8</v>
      </c>
      <c r="C8801">
        <v>5</v>
      </c>
      <c r="D8801">
        <v>2015</v>
      </c>
      <c r="E8801" t="s">
        <v>2784</v>
      </c>
      <c r="F8801" t="s">
        <v>119</v>
      </c>
      <c r="G8801" t="s">
        <v>2606</v>
      </c>
      <c r="H8801" t="s">
        <v>14</v>
      </c>
      <c r="I8801" t="s">
        <v>90</v>
      </c>
      <c r="J8801" t="s">
        <v>868</v>
      </c>
      <c r="K8801" t="s">
        <v>41</v>
      </c>
      <c r="L8801">
        <v>1799.97</v>
      </c>
    </row>
    <row r="8802" spans="1:12" x14ac:dyDescent="0.3">
      <c r="A8802" t="s">
        <v>8365</v>
      </c>
      <c r="B8802">
        <v>23</v>
      </c>
      <c r="C8802">
        <v>11</v>
      </c>
      <c r="D8802">
        <v>2018</v>
      </c>
      <c r="E8802" t="s">
        <v>1266</v>
      </c>
      <c r="F8802" t="s">
        <v>30</v>
      </c>
      <c r="G8802" t="s">
        <v>1791</v>
      </c>
      <c r="H8802" t="s">
        <v>23</v>
      </c>
      <c r="I8802" t="s">
        <v>61</v>
      </c>
      <c r="J8802" t="s">
        <v>3995</v>
      </c>
      <c r="K8802" t="s">
        <v>26</v>
      </c>
      <c r="L8802">
        <v>10.688000000000001</v>
      </c>
    </row>
    <row r="8803" spans="1:12" x14ac:dyDescent="0.3">
      <c r="A8803" t="s">
        <v>8366</v>
      </c>
      <c r="B8803">
        <v>10</v>
      </c>
      <c r="C8803">
        <v>11</v>
      </c>
      <c r="D8803">
        <v>2017</v>
      </c>
      <c r="E8803" t="s">
        <v>2056</v>
      </c>
      <c r="F8803" t="s">
        <v>119</v>
      </c>
      <c r="G8803" t="s">
        <v>6181</v>
      </c>
      <c r="H8803" t="s">
        <v>14</v>
      </c>
      <c r="I8803" t="s">
        <v>61</v>
      </c>
      <c r="J8803" t="s">
        <v>6264</v>
      </c>
      <c r="K8803" t="s">
        <v>41</v>
      </c>
      <c r="L8803">
        <v>221.98</v>
      </c>
    </row>
    <row r="8804" spans="1:12" x14ac:dyDescent="0.3">
      <c r="A8804" t="s">
        <v>8366</v>
      </c>
      <c r="B8804">
        <v>10</v>
      </c>
      <c r="C8804">
        <v>11</v>
      </c>
      <c r="D8804">
        <v>2017</v>
      </c>
      <c r="E8804" t="s">
        <v>2056</v>
      </c>
      <c r="F8804" t="s">
        <v>119</v>
      </c>
      <c r="G8804" t="s">
        <v>6181</v>
      </c>
      <c r="H8804" t="s">
        <v>14</v>
      </c>
      <c r="I8804" t="s">
        <v>61</v>
      </c>
      <c r="J8804" t="s">
        <v>3365</v>
      </c>
      <c r="K8804" t="s">
        <v>17</v>
      </c>
      <c r="L8804">
        <v>341.96</v>
      </c>
    </row>
    <row r="8805" spans="1:12" x14ac:dyDescent="0.3">
      <c r="A8805" t="s">
        <v>8367</v>
      </c>
      <c r="B8805">
        <v>31</v>
      </c>
      <c r="C8805">
        <v>12</v>
      </c>
      <c r="D8805">
        <v>2015</v>
      </c>
      <c r="E8805" t="s">
        <v>5026</v>
      </c>
      <c r="F8805" t="s">
        <v>119</v>
      </c>
      <c r="G8805" t="s">
        <v>4940</v>
      </c>
      <c r="H8805" t="s">
        <v>23</v>
      </c>
      <c r="I8805" t="s">
        <v>90</v>
      </c>
      <c r="J8805" t="s">
        <v>1620</v>
      </c>
      <c r="K8805" t="s">
        <v>41</v>
      </c>
      <c r="L8805">
        <v>34.770000000000003</v>
      </c>
    </row>
    <row r="8806" spans="1:12" x14ac:dyDescent="0.3">
      <c r="A8806" t="s">
        <v>8367</v>
      </c>
      <c r="B8806">
        <v>31</v>
      </c>
      <c r="C8806">
        <v>12</v>
      </c>
      <c r="D8806">
        <v>2015</v>
      </c>
      <c r="E8806" t="s">
        <v>5026</v>
      </c>
      <c r="F8806" t="s">
        <v>119</v>
      </c>
      <c r="G8806" t="s">
        <v>4940</v>
      </c>
      <c r="H8806" t="s">
        <v>23</v>
      </c>
      <c r="I8806" t="s">
        <v>90</v>
      </c>
      <c r="J8806" t="s">
        <v>501</v>
      </c>
      <c r="K8806" t="s">
        <v>26</v>
      </c>
      <c r="L8806">
        <v>18.899999999999999</v>
      </c>
    </row>
    <row r="8807" spans="1:12" x14ac:dyDescent="0.3">
      <c r="A8807" t="s">
        <v>8368</v>
      </c>
      <c r="B8807">
        <v>19</v>
      </c>
      <c r="C8807">
        <v>8</v>
      </c>
      <c r="D8807">
        <v>2018</v>
      </c>
      <c r="E8807" t="s">
        <v>1075</v>
      </c>
      <c r="F8807" t="s">
        <v>30</v>
      </c>
      <c r="G8807" t="s">
        <v>976</v>
      </c>
      <c r="H8807" t="s">
        <v>14</v>
      </c>
      <c r="I8807" t="s">
        <v>24</v>
      </c>
      <c r="J8807" t="s">
        <v>3546</v>
      </c>
      <c r="K8807" t="s">
        <v>26</v>
      </c>
      <c r="L8807">
        <v>102.72</v>
      </c>
    </row>
    <row r="8808" spans="1:12" x14ac:dyDescent="0.3">
      <c r="A8808" t="s">
        <v>8369</v>
      </c>
      <c r="B8808">
        <v>12</v>
      </c>
      <c r="C8808">
        <v>9</v>
      </c>
      <c r="D8808">
        <v>2017</v>
      </c>
      <c r="E8808" t="s">
        <v>5975</v>
      </c>
      <c r="F8808" t="s">
        <v>30</v>
      </c>
      <c r="G8808" t="s">
        <v>3775</v>
      </c>
      <c r="H8808" t="s">
        <v>23</v>
      </c>
      <c r="I8808" t="s">
        <v>90</v>
      </c>
      <c r="J8808" t="s">
        <v>6087</v>
      </c>
      <c r="K8808" t="s">
        <v>17</v>
      </c>
      <c r="L8808">
        <v>40.479999999999997</v>
      </c>
    </row>
    <row r="8809" spans="1:12" x14ac:dyDescent="0.3">
      <c r="A8809" t="s">
        <v>8370</v>
      </c>
      <c r="B8809">
        <v>26</v>
      </c>
      <c r="C8809">
        <v>10</v>
      </c>
      <c r="D8809">
        <v>2018</v>
      </c>
      <c r="E8809" t="s">
        <v>2070</v>
      </c>
      <c r="F8809" t="s">
        <v>30</v>
      </c>
      <c r="G8809" t="s">
        <v>2791</v>
      </c>
      <c r="H8809" t="s">
        <v>14</v>
      </c>
      <c r="I8809" t="s">
        <v>90</v>
      </c>
      <c r="J8809" t="s">
        <v>2378</v>
      </c>
      <c r="K8809" t="s">
        <v>26</v>
      </c>
      <c r="L8809">
        <v>33.281999999999996</v>
      </c>
    </row>
    <row r="8810" spans="1:12" x14ac:dyDescent="0.3">
      <c r="A8810" t="s">
        <v>8370</v>
      </c>
      <c r="B8810">
        <v>26</v>
      </c>
      <c r="C8810">
        <v>10</v>
      </c>
      <c r="D8810">
        <v>2018</v>
      </c>
      <c r="E8810" t="s">
        <v>2070</v>
      </c>
      <c r="F8810" t="s">
        <v>30</v>
      </c>
      <c r="G8810" t="s">
        <v>2791</v>
      </c>
      <c r="H8810" t="s">
        <v>14</v>
      </c>
      <c r="I8810" t="s">
        <v>90</v>
      </c>
      <c r="J8810" t="s">
        <v>3869</v>
      </c>
      <c r="K8810" t="s">
        <v>41</v>
      </c>
      <c r="L8810">
        <v>118.65</v>
      </c>
    </row>
    <row r="8811" spans="1:12" x14ac:dyDescent="0.3">
      <c r="A8811" t="s">
        <v>8370</v>
      </c>
      <c r="B8811">
        <v>26</v>
      </c>
      <c r="C8811">
        <v>10</v>
      </c>
      <c r="D8811">
        <v>2018</v>
      </c>
      <c r="E8811" t="s">
        <v>2070</v>
      </c>
      <c r="F8811" t="s">
        <v>30</v>
      </c>
      <c r="G8811" t="s">
        <v>2791</v>
      </c>
      <c r="H8811" t="s">
        <v>14</v>
      </c>
      <c r="I8811" t="s">
        <v>90</v>
      </c>
      <c r="J8811" t="s">
        <v>2734</v>
      </c>
      <c r="K8811" t="s">
        <v>26</v>
      </c>
      <c r="L8811">
        <v>14.76</v>
      </c>
    </row>
    <row r="8812" spans="1:12" x14ac:dyDescent="0.3">
      <c r="A8812" t="s">
        <v>8371</v>
      </c>
      <c r="B8812">
        <v>30</v>
      </c>
      <c r="C8812">
        <v>5</v>
      </c>
      <c r="D8812">
        <v>2018</v>
      </c>
      <c r="E8812" t="s">
        <v>937</v>
      </c>
      <c r="F8812" t="s">
        <v>30</v>
      </c>
      <c r="G8812" t="s">
        <v>2655</v>
      </c>
      <c r="H8812" t="s">
        <v>23</v>
      </c>
      <c r="I8812" t="s">
        <v>24</v>
      </c>
      <c r="J8812" t="s">
        <v>2796</v>
      </c>
      <c r="K8812" t="s">
        <v>26</v>
      </c>
      <c r="L8812">
        <v>37.520000000000003</v>
      </c>
    </row>
    <row r="8813" spans="1:12" x14ac:dyDescent="0.3">
      <c r="A8813" t="s">
        <v>8372</v>
      </c>
      <c r="B8813">
        <v>8</v>
      </c>
      <c r="C8813">
        <v>3</v>
      </c>
      <c r="D8813">
        <v>2017</v>
      </c>
      <c r="E8813" t="s">
        <v>148</v>
      </c>
      <c r="F8813" t="s">
        <v>30</v>
      </c>
      <c r="G8813" t="s">
        <v>443</v>
      </c>
      <c r="H8813" t="s">
        <v>23</v>
      </c>
      <c r="I8813" t="s">
        <v>61</v>
      </c>
      <c r="J8813" t="s">
        <v>3493</v>
      </c>
      <c r="K8813" t="s">
        <v>26</v>
      </c>
      <c r="L8813">
        <v>207.14400000000001</v>
      </c>
    </row>
    <row r="8814" spans="1:12" x14ac:dyDescent="0.3">
      <c r="A8814" t="s">
        <v>8372</v>
      </c>
      <c r="B8814">
        <v>8</v>
      </c>
      <c r="C8814">
        <v>3</v>
      </c>
      <c r="D8814">
        <v>2017</v>
      </c>
      <c r="E8814" t="s">
        <v>148</v>
      </c>
      <c r="F8814" t="s">
        <v>30</v>
      </c>
      <c r="G8814" t="s">
        <v>443</v>
      </c>
      <c r="H8814" t="s">
        <v>23</v>
      </c>
      <c r="I8814" t="s">
        <v>61</v>
      </c>
      <c r="J8814" t="s">
        <v>5572</v>
      </c>
      <c r="K8814" t="s">
        <v>26</v>
      </c>
      <c r="L8814">
        <v>13.9</v>
      </c>
    </row>
    <row r="8815" spans="1:12" x14ac:dyDescent="0.3">
      <c r="A8815" t="s">
        <v>8373</v>
      </c>
      <c r="B8815">
        <v>26</v>
      </c>
      <c r="C8815">
        <v>7</v>
      </c>
      <c r="D8815">
        <v>2016</v>
      </c>
      <c r="E8815" t="s">
        <v>730</v>
      </c>
      <c r="F8815" t="s">
        <v>30</v>
      </c>
      <c r="G8815" t="s">
        <v>1957</v>
      </c>
      <c r="H8815" t="s">
        <v>23</v>
      </c>
      <c r="I8815" t="s">
        <v>24</v>
      </c>
      <c r="J8815" t="s">
        <v>1839</v>
      </c>
      <c r="K8815" t="s">
        <v>17</v>
      </c>
      <c r="L8815">
        <v>266.35199999999998</v>
      </c>
    </row>
    <row r="8816" spans="1:12" x14ac:dyDescent="0.3">
      <c r="A8816" t="s">
        <v>8374</v>
      </c>
      <c r="B8816">
        <v>23</v>
      </c>
      <c r="C8816">
        <v>11</v>
      </c>
      <c r="D8816">
        <v>2016</v>
      </c>
      <c r="E8816" t="s">
        <v>1936</v>
      </c>
      <c r="F8816" t="s">
        <v>12</v>
      </c>
      <c r="G8816" t="s">
        <v>4212</v>
      </c>
      <c r="H8816" t="s">
        <v>14</v>
      </c>
      <c r="I8816" t="s">
        <v>90</v>
      </c>
      <c r="J8816" t="s">
        <v>995</v>
      </c>
      <c r="K8816" t="s">
        <v>41</v>
      </c>
      <c r="L8816">
        <v>307.98</v>
      </c>
    </row>
    <row r="8817" spans="1:12" x14ac:dyDescent="0.3">
      <c r="A8817" t="s">
        <v>8374</v>
      </c>
      <c r="B8817">
        <v>23</v>
      </c>
      <c r="C8817">
        <v>11</v>
      </c>
      <c r="D8817">
        <v>2016</v>
      </c>
      <c r="E8817" t="s">
        <v>1936</v>
      </c>
      <c r="F8817" t="s">
        <v>12</v>
      </c>
      <c r="G8817" t="s">
        <v>4212</v>
      </c>
      <c r="H8817" t="s">
        <v>14</v>
      </c>
      <c r="I8817" t="s">
        <v>90</v>
      </c>
      <c r="J8817" t="s">
        <v>8375</v>
      </c>
      <c r="K8817" t="s">
        <v>26</v>
      </c>
      <c r="L8817">
        <v>44.1</v>
      </c>
    </row>
    <row r="8818" spans="1:12" x14ac:dyDescent="0.3">
      <c r="A8818" t="s">
        <v>8374</v>
      </c>
      <c r="B8818">
        <v>23</v>
      </c>
      <c r="C8818">
        <v>11</v>
      </c>
      <c r="D8818">
        <v>2016</v>
      </c>
      <c r="E8818" t="s">
        <v>1936</v>
      </c>
      <c r="F8818" t="s">
        <v>12</v>
      </c>
      <c r="G8818" t="s">
        <v>4212</v>
      </c>
      <c r="H8818" t="s">
        <v>14</v>
      </c>
      <c r="I8818" t="s">
        <v>90</v>
      </c>
      <c r="J8818" t="s">
        <v>516</v>
      </c>
      <c r="K8818" t="s">
        <v>26</v>
      </c>
      <c r="L8818">
        <v>13.12</v>
      </c>
    </row>
    <row r="8819" spans="1:12" x14ac:dyDescent="0.3">
      <c r="A8819" t="s">
        <v>8374</v>
      </c>
      <c r="B8819">
        <v>23</v>
      </c>
      <c r="C8819">
        <v>11</v>
      </c>
      <c r="D8819">
        <v>2016</v>
      </c>
      <c r="E8819" t="s">
        <v>1936</v>
      </c>
      <c r="F8819" t="s">
        <v>12</v>
      </c>
      <c r="G8819" t="s">
        <v>4212</v>
      </c>
      <c r="H8819" t="s">
        <v>14</v>
      </c>
      <c r="I8819" t="s">
        <v>90</v>
      </c>
      <c r="J8819" t="s">
        <v>4695</v>
      </c>
      <c r="K8819" t="s">
        <v>26</v>
      </c>
      <c r="L8819">
        <v>16.559999999999999</v>
      </c>
    </row>
    <row r="8820" spans="1:12" x14ac:dyDescent="0.3">
      <c r="A8820" t="s">
        <v>8374</v>
      </c>
      <c r="B8820">
        <v>23</v>
      </c>
      <c r="C8820">
        <v>11</v>
      </c>
      <c r="D8820">
        <v>2016</v>
      </c>
      <c r="E8820" t="s">
        <v>1936</v>
      </c>
      <c r="F8820" t="s">
        <v>12</v>
      </c>
      <c r="G8820" t="s">
        <v>4212</v>
      </c>
      <c r="H8820" t="s">
        <v>14</v>
      </c>
      <c r="I8820" t="s">
        <v>90</v>
      </c>
      <c r="J8820" t="s">
        <v>1389</v>
      </c>
      <c r="K8820" t="s">
        <v>26</v>
      </c>
      <c r="L8820">
        <v>38.880000000000003</v>
      </c>
    </row>
    <row r="8821" spans="1:12" x14ac:dyDescent="0.3">
      <c r="A8821" t="s">
        <v>8376</v>
      </c>
      <c r="B8821">
        <v>28</v>
      </c>
      <c r="C8821">
        <v>11</v>
      </c>
      <c r="D8821">
        <v>2016</v>
      </c>
      <c r="E8821" t="s">
        <v>975</v>
      </c>
      <c r="F8821" t="s">
        <v>30</v>
      </c>
      <c r="G8821" t="s">
        <v>2755</v>
      </c>
      <c r="H8821" t="s">
        <v>14</v>
      </c>
      <c r="I8821" t="s">
        <v>61</v>
      </c>
      <c r="J8821" t="s">
        <v>1902</v>
      </c>
      <c r="K8821" t="s">
        <v>26</v>
      </c>
      <c r="L8821">
        <v>335.52</v>
      </c>
    </row>
    <row r="8822" spans="1:12" x14ac:dyDescent="0.3">
      <c r="A8822" t="s">
        <v>8377</v>
      </c>
      <c r="B8822">
        <v>3</v>
      </c>
      <c r="C8822">
        <v>11</v>
      </c>
      <c r="D8822">
        <v>2018</v>
      </c>
      <c r="E8822" t="s">
        <v>1046</v>
      </c>
      <c r="F8822" t="s">
        <v>30</v>
      </c>
      <c r="G8822" t="s">
        <v>357</v>
      </c>
      <c r="H8822" t="s">
        <v>14</v>
      </c>
      <c r="I8822" t="s">
        <v>15</v>
      </c>
      <c r="J8822" t="s">
        <v>1279</v>
      </c>
      <c r="K8822" t="s">
        <v>41</v>
      </c>
      <c r="L8822">
        <v>959.98400000000004</v>
      </c>
    </row>
    <row r="8823" spans="1:12" x14ac:dyDescent="0.3">
      <c r="A8823" t="s">
        <v>8377</v>
      </c>
      <c r="B8823">
        <v>3</v>
      </c>
      <c r="C8823">
        <v>11</v>
      </c>
      <c r="D8823">
        <v>2018</v>
      </c>
      <c r="E8823" t="s">
        <v>1046</v>
      </c>
      <c r="F8823" t="s">
        <v>30</v>
      </c>
      <c r="G8823" t="s">
        <v>357</v>
      </c>
      <c r="H8823" t="s">
        <v>14</v>
      </c>
      <c r="I8823" t="s">
        <v>15</v>
      </c>
      <c r="J8823" t="s">
        <v>3988</v>
      </c>
      <c r="K8823" t="s">
        <v>26</v>
      </c>
      <c r="L8823">
        <v>4.0860000000000003</v>
      </c>
    </row>
    <row r="8824" spans="1:12" x14ac:dyDescent="0.3">
      <c r="A8824" t="s">
        <v>8377</v>
      </c>
      <c r="B8824">
        <v>3</v>
      </c>
      <c r="C8824">
        <v>11</v>
      </c>
      <c r="D8824">
        <v>2018</v>
      </c>
      <c r="E8824" t="s">
        <v>1046</v>
      </c>
      <c r="F8824" t="s">
        <v>30</v>
      </c>
      <c r="G8824" t="s">
        <v>357</v>
      </c>
      <c r="H8824" t="s">
        <v>14</v>
      </c>
      <c r="I8824" t="s">
        <v>15</v>
      </c>
      <c r="J8824" t="s">
        <v>6591</v>
      </c>
      <c r="K8824" t="s">
        <v>26</v>
      </c>
      <c r="L8824">
        <v>55.984000000000002</v>
      </c>
    </row>
    <row r="8825" spans="1:12" x14ac:dyDescent="0.3">
      <c r="A8825" t="s">
        <v>8377</v>
      </c>
      <c r="B8825">
        <v>3</v>
      </c>
      <c r="C8825">
        <v>11</v>
      </c>
      <c r="D8825">
        <v>2018</v>
      </c>
      <c r="E8825" t="s">
        <v>1046</v>
      </c>
      <c r="F8825" t="s">
        <v>30</v>
      </c>
      <c r="G8825" t="s">
        <v>357</v>
      </c>
      <c r="H8825" t="s">
        <v>14</v>
      </c>
      <c r="I8825" t="s">
        <v>15</v>
      </c>
      <c r="J8825" t="s">
        <v>2082</v>
      </c>
      <c r="K8825" t="s">
        <v>26</v>
      </c>
      <c r="L8825">
        <v>10.688000000000001</v>
      </c>
    </row>
    <row r="8826" spans="1:12" x14ac:dyDescent="0.3">
      <c r="A8826" t="s">
        <v>8378</v>
      </c>
      <c r="B8826">
        <v>21</v>
      </c>
      <c r="C8826">
        <v>3</v>
      </c>
      <c r="D8826">
        <v>2018</v>
      </c>
      <c r="E8826" t="s">
        <v>1617</v>
      </c>
      <c r="F8826" t="s">
        <v>12</v>
      </c>
      <c r="G8826" t="s">
        <v>180</v>
      </c>
      <c r="H8826" t="s">
        <v>14</v>
      </c>
      <c r="I8826" t="s">
        <v>90</v>
      </c>
      <c r="J8826" t="s">
        <v>1229</v>
      </c>
      <c r="K8826" t="s">
        <v>26</v>
      </c>
      <c r="L8826">
        <v>8.8559999999999999</v>
      </c>
    </row>
    <row r="8827" spans="1:12" x14ac:dyDescent="0.3">
      <c r="A8827" t="s">
        <v>8379</v>
      </c>
      <c r="B8827">
        <v>19</v>
      </c>
      <c r="C8827">
        <v>12</v>
      </c>
      <c r="D8827">
        <v>2016</v>
      </c>
      <c r="E8827" t="s">
        <v>1153</v>
      </c>
      <c r="F8827" t="s">
        <v>119</v>
      </c>
      <c r="G8827" t="s">
        <v>944</v>
      </c>
      <c r="H8827" t="s">
        <v>14</v>
      </c>
      <c r="I8827" t="s">
        <v>90</v>
      </c>
      <c r="J8827" t="s">
        <v>3640</v>
      </c>
      <c r="K8827" t="s">
        <v>26</v>
      </c>
      <c r="L8827">
        <v>6.9119999999999999</v>
      </c>
    </row>
    <row r="8828" spans="1:12" x14ac:dyDescent="0.3">
      <c r="A8828" t="s">
        <v>8380</v>
      </c>
      <c r="B8828">
        <v>2</v>
      </c>
      <c r="C8828">
        <v>4</v>
      </c>
      <c r="D8828">
        <v>2015</v>
      </c>
      <c r="E8828" t="s">
        <v>1997</v>
      </c>
      <c r="F8828" t="s">
        <v>12</v>
      </c>
      <c r="G8828" t="s">
        <v>5173</v>
      </c>
      <c r="H8828" t="s">
        <v>14</v>
      </c>
      <c r="I8828" t="s">
        <v>61</v>
      </c>
      <c r="J8828" t="s">
        <v>1362</v>
      </c>
      <c r="K8828" t="s">
        <v>26</v>
      </c>
      <c r="L8828">
        <v>26.72</v>
      </c>
    </row>
    <row r="8829" spans="1:12" x14ac:dyDescent="0.3">
      <c r="A8829" t="s">
        <v>8380</v>
      </c>
      <c r="B8829">
        <v>2</v>
      </c>
      <c r="C8829">
        <v>4</v>
      </c>
      <c r="D8829">
        <v>2015</v>
      </c>
      <c r="E8829" t="s">
        <v>1997</v>
      </c>
      <c r="F8829" t="s">
        <v>12</v>
      </c>
      <c r="G8829" t="s">
        <v>5173</v>
      </c>
      <c r="H8829" t="s">
        <v>14</v>
      </c>
      <c r="I8829" t="s">
        <v>61</v>
      </c>
      <c r="J8829" t="s">
        <v>6896</v>
      </c>
      <c r="K8829" t="s">
        <v>26</v>
      </c>
      <c r="L8829">
        <v>33.488</v>
      </c>
    </row>
    <row r="8830" spans="1:12" x14ac:dyDescent="0.3">
      <c r="A8830" t="s">
        <v>8381</v>
      </c>
      <c r="B8830">
        <v>5</v>
      </c>
      <c r="C8830">
        <v>6</v>
      </c>
      <c r="D8830">
        <v>2016</v>
      </c>
      <c r="E8830" t="s">
        <v>4178</v>
      </c>
      <c r="F8830" t="s">
        <v>30</v>
      </c>
      <c r="G8830" t="s">
        <v>1109</v>
      </c>
      <c r="H8830" t="s">
        <v>23</v>
      </c>
      <c r="I8830" t="s">
        <v>61</v>
      </c>
      <c r="J8830" t="s">
        <v>3540</v>
      </c>
      <c r="K8830" t="s">
        <v>26</v>
      </c>
      <c r="L8830">
        <v>10.56</v>
      </c>
    </row>
    <row r="8831" spans="1:12" x14ac:dyDescent="0.3">
      <c r="A8831" t="s">
        <v>8382</v>
      </c>
      <c r="B8831">
        <v>6</v>
      </c>
      <c r="C8831">
        <v>10</v>
      </c>
      <c r="D8831">
        <v>2015</v>
      </c>
      <c r="E8831" t="s">
        <v>6126</v>
      </c>
      <c r="F8831" t="s">
        <v>119</v>
      </c>
      <c r="G8831" t="s">
        <v>7177</v>
      </c>
      <c r="H8831" t="s">
        <v>23</v>
      </c>
      <c r="I8831" t="s">
        <v>61</v>
      </c>
      <c r="J8831" t="s">
        <v>5843</v>
      </c>
      <c r="K8831" t="s">
        <v>26</v>
      </c>
      <c r="L8831">
        <v>386.34</v>
      </c>
    </row>
    <row r="8832" spans="1:12" x14ac:dyDescent="0.3">
      <c r="A8832" t="s">
        <v>8383</v>
      </c>
      <c r="B8832">
        <v>21</v>
      </c>
      <c r="C8832">
        <v>8</v>
      </c>
      <c r="D8832">
        <v>2017</v>
      </c>
      <c r="E8832" t="s">
        <v>4728</v>
      </c>
      <c r="F8832" t="s">
        <v>12</v>
      </c>
      <c r="G8832" t="s">
        <v>2142</v>
      </c>
      <c r="H8832" t="s">
        <v>23</v>
      </c>
      <c r="I8832" t="s">
        <v>24</v>
      </c>
      <c r="J8832" t="s">
        <v>2398</v>
      </c>
      <c r="K8832" t="s">
        <v>26</v>
      </c>
      <c r="L8832">
        <v>33.44</v>
      </c>
    </row>
    <row r="8833" spans="1:12" x14ac:dyDescent="0.3">
      <c r="A8833" t="s">
        <v>8384</v>
      </c>
      <c r="B8833">
        <v>15</v>
      </c>
      <c r="C8833">
        <v>11</v>
      </c>
      <c r="D8833">
        <v>2016</v>
      </c>
      <c r="E8833" t="s">
        <v>4161</v>
      </c>
      <c r="F8833" t="s">
        <v>30</v>
      </c>
      <c r="G8833" t="s">
        <v>5410</v>
      </c>
      <c r="H8833" t="s">
        <v>60</v>
      </c>
      <c r="I8833" t="s">
        <v>15</v>
      </c>
      <c r="J8833" t="s">
        <v>1606</v>
      </c>
      <c r="K8833" t="s">
        <v>17</v>
      </c>
      <c r="L8833">
        <v>39.96</v>
      </c>
    </row>
    <row r="8834" spans="1:12" x14ac:dyDescent="0.3">
      <c r="A8834" t="s">
        <v>8385</v>
      </c>
      <c r="B8834">
        <v>22</v>
      </c>
      <c r="C8834">
        <v>6</v>
      </c>
      <c r="D8834">
        <v>2016</v>
      </c>
      <c r="E8834" t="s">
        <v>6290</v>
      </c>
      <c r="F8834" t="s">
        <v>30</v>
      </c>
      <c r="G8834" t="s">
        <v>3305</v>
      </c>
      <c r="H8834" t="s">
        <v>14</v>
      </c>
      <c r="I8834" t="s">
        <v>90</v>
      </c>
      <c r="J8834" t="s">
        <v>2003</v>
      </c>
      <c r="K8834" t="s">
        <v>26</v>
      </c>
      <c r="L8834">
        <v>1217.568</v>
      </c>
    </row>
    <row r="8835" spans="1:12" x14ac:dyDescent="0.3">
      <c r="A8835" t="s">
        <v>8386</v>
      </c>
      <c r="B8835">
        <v>24</v>
      </c>
      <c r="C8835">
        <v>9</v>
      </c>
      <c r="D8835">
        <v>2018</v>
      </c>
      <c r="E8835" t="s">
        <v>2382</v>
      </c>
      <c r="F8835" t="s">
        <v>30</v>
      </c>
      <c r="G8835" t="s">
        <v>3900</v>
      </c>
      <c r="H8835" t="s">
        <v>60</v>
      </c>
      <c r="I8835" t="s">
        <v>15</v>
      </c>
      <c r="J8835" t="s">
        <v>3046</v>
      </c>
      <c r="K8835" t="s">
        <v>26</v>
      </c>
      <c r="L8835">
        <v>15.51</v>
      </c>
    </row>
    <row r="8836" spans="1:12" x14ac:dyDescent="0.3">
      <c r="A8836" t="s">
        <v>8386</v>
      </c>
      <c r="B8836">
        <v>24</v>
      </c>
      <c r="C8836">
        <v>9</v>
      </c>
      <c r="D8836">
        <v>2018</v>
      </c>
      <c r="E8836" t="s">
        <v>2382</v>
      </c>
      <c r="F8836" t="s">
        <v>30</v>
      </c>
      <c r="G8836" t="s">
        <v>3900</v>
      </c>
      <c r="H8836" t="s">
        <v>60</v>
      </c>
      <c r="I8836" t="s">
        <v>15</v>
      </c>
      <c r="J8836" t="s">
        <v>4997</v>
      </c>
      <c r="K8836" t="s">
        <v>41</v>
      </c>
      <c r="L8836">
        <v>89.9</v>
      </c>
    </row>
    <row r="8837" spans="1:12" x14ac:dyDescent="0.3">
      <c r="A8837" t="s">
        <v>8386</v>
      </c>
      <c r="B8837">
        <v>24</v>
      </c>
      <c r="C8837">
        <v>9</v>
      </c>
      <c r="D8837">
        <v>2018</v>
      </c>
      <c r="E8837" t="s">
        <v>2382</v>
      </c>
      <c r="F8837" t="s">
        <v>30</v>
      </c>
      <c r="G8837" t="s">
        <v>3900</v>
      </c>
      <c r="H8837" t="s">
        <v>60</v>
      </c>
      <c r="I8837" t="s">
        <v>15</v>
      </c>
      <c r="J8837" t="s">
        <v>6494</v>
      </c>
      <c r="K8837" t="s">
        <v>26</v>
      </c>
      <c r="L8837">
        <v>14.28</v>
      </c>
    </row>
    <row r="8838" spans="1:12" x14ac:dyDescent="0.3">
      <c r="A8838" t="s">
        <v>8386</v>
      </c>
      <c r="B8838">
        <v>24</v>
      </c>
      <c r="C8838">
        <v>9</v>
      </c>
      <c r="D8838">
        <v>2018</v>
      </c>
      <c r="E8838" t="s">
        <v>2382</v>
      </c>
      <c r="F8838" t="s">
        <v>30</v>
      </c>
      <c r="G8838" t="s">
        <v>3900</v>
      </c>
      <c r="H8838" t="s">
        <v>60</v>
      </c>
      <c r="I8838" t="s">
        <v>15</v>
      </c>
      <c r="J8838" t="s">
        <v>2223</v>
      </c>
      <c r="K8838" t="s">
        <v>26</v>
      </c>
      <c r="L8838">
        <v>12.72</v>
      </c>
    </row>
    <row r="8839" spans="1:12" x14ac:dyDescent="0.3">
      <c r="A8839" t="s">
        <v>8386</v>
      </c>
      <c r="B8839">
        <v>24</v>
      </c>
      <c r="C8839">
        <v>9</v>
      </c>
      <c r="D8839">
        <v>2018</v>
      </c>
      <c r="E8839" t="s">
        <v>2382</v>
      </c>
      <c r="F8839" t="s">
        <v>30</v>
      </c>
      <c r="G8839" t="s">
        <v>3900</v>
      </c>
      <c r="H8839" t="s">
        <v>60</v>
      </c>
      <c r="I8839" t="s">
        <v>15</v>
      </c>
      <c r="J8839" t="s">
        <v>1042</v>
      </c>
      <c r="K8839" t="s">
        <v>26</v>
      </c>
      <c r="L8839">
        <v>15.75</v>
      </c>
    </row>
    <row r="8840" spans="1:12" x14ac:dyDescent="0.3">
      <c r="A8840" t="s">
        <v>8387</v>
      </c>
      <c r="B8840">
        <v>6</v>
      </c>
      <c r="C8840">
        <v>4</v>
      </c>
      <c r="D8840">
        <v>2015</v>
      </c>
      <c r="E8840" t="s">
        <v>1998</v>
      </c>
      <c r="F8840" t="s">
        <v>12</v>
      </c>
      <c r="G8840" t="s">
        <v>2484</v>
      </c>
      <c r="H8840" t="s">
        <v>23</v>
      </c>
      <c r="I8840" t="s">
        <v>24</v>
      </c>
      <c r="J8840" t="s">
        <v>5261</v>
      </c>
      <c r="K8840" t="s">
        <v>26</v>
      </c>
      <c r="L8840">
        <v>70.95</v>
      </c>
    </row>
    <row r="8841" spans="1:12" x14ac:dyDescent="0.3">
      <c r="A8841" t="s">
        <v>8387</v>
      </c>
      <c r="B8841">
        <v>6</v>
      </c>
      <c r="C8841">
        <v>4</v>
      </c>
      <c r="D8841">
        <v>2015</v>
      </c>
      <c r="E8841" t="s">
        <v>1998</v>
      </c>
      <c r="F8841" t="s">
        <v>12</v>
      </c>
      <c r="G8841" t="s">
        <v>2484</v>
      </c>
      <c r="H8841" t="s">
        <v>23</v>
      </c>
      <c r="I8841" t="s">
        <v>24</v>
      </c>
      <c r="J8841" t="s">
        <v>323</v>
      </c>
      <c r="K8841" t="s">
        <v>26</v>
      </c>
      <c r="L8841">
        <v>65.567999999999998</v>
      </c>
    </row>
    <row r="8842" spans="1:12" x14ac:dyDescent="0.3">
      <c r="A8842" t="s">
        <v>8387</v>
      </c>
      <c r="B8842">
        <v>6</v>
      </c>
      <c r="C8842">
        <v>4</v>
      </c>
      <c r="D8842">
        <v>2015</v>
      </c>
      <c r="E8842" t="s">
        <v>1998</v>
      </c>
      <c r="F8842" t="s">
        <v>12</v>
      </c>
      <c r="G8842" t="s">
        <v>2484</v>
      </c>
      <c r="H8842" t="s">
        <v>23</v>
      </c>
      <c r="I8842" t="s">
        <v>24</v>
      </c>
      <c r="J8842" t="s">
        <v>4189</v>
      </c>
      <c r="K8842" t="s">
        <v>41</v>
      </c>
      <c r="L8842">
        <v>299.97000000000003</v>
      </c>
    </row>
    <row r="8843" spans="1:12" x14ac:dyDescent="0.3">
      <c r="A8843" t="s">
        <v>8388</v>
      </c>
      <c r="B8843">
        <v>9</v>
      </c>
      <c r="C8843">
        <v>2</v>
      </c>
      <c r="D8843">
        <v>2017</v>
      </c>
      <c r="E8843" t="s">
        <v>1703</v>
      </c>
      <c r="F8843" t="s">
        <v>30</v>
      </c>
      <c r="G8843" t="s">
        <v>2075</v>
      </c>
      <c r="H8843" t="s">
        <v>23</v>
      </c>
      <c r="I8843" t="s">
        <v>24</v>
      </c>
      <c r="J8843" t="s">
        <v>731</v>
      </c>
      <c r="K8843" t="s">
        <v>41</v>
      </c>
      <c r="L8843">
        <v>89.97</v>
      </c>
    </row>
    <row r="8844" spans="1:12" x14ac:dyDescent="0.3">
      <c r="A8844" t="s">
        <v>8388</v>
      </c>
      <c r="B8844">
        <v>9</v>
      </c>
      <c r="C8844">
        <v>2</v>
      </c>
      <c r="D8844">
        <v>2017</v>
      </c>
      <c r="E8844" t="s">
        <v>1703</v>
      </c>
      <c r="F8844" t="s">
        <v>30</v>
      </c>
      <c r="G8844" t="s">
        <v>2075</v>
      </c>
      <c r="H8844" t="s">
        <v>23</v>
      </c>
      <c r="I8844" t="s">
        <v>24</v>
      </c>
      <c r="J8844" t="s">
        <v>2338</v>
      </c>
      <c r="K8844" t="s">
        <v>41</v>
      </c>
      <c r="L8844">
        <v>31.86</v>
      </c>
    </row>
    <row r="8845" spans="1:12" x14ac:dyDescent="0.3">
      <c r="A8845" t="s">
        <v>8389</v>
      </c>
      <c r="B8845">
        <v>18</v>
      </c>
      <c r="C8845">
        <v>11</v>
      </c>
      <c r="D8845">
        <v>2015</v>
      </c>
      <c r="E8845" t="s">
        <v>4211</v>
      </c>
      <c r="F8845" t="s">
        <v>12</v>
      </c>
      <c r="G8845" t="s">
        <v>251</v>
      </c>
      <c r="H8845" t="s">
        <v>23</v>
      </c>
      <c r="I8845" t="s">
        <v>61</v>
      </c>
      <c r="J8845" t="s">
        <v>5933</v>
      </c>
      <c r="K8845" t="s">
        <v>26</v>
      </c>
      <c r="L8845">
        <v>67.150000000000006</v>
      </c>
    </row>
    <row r="8846" spans="1:12" x14ac:dyDescent="0.3">
      <c r="A8846" t="s">
        <v>8390</v>
      </c>
      <c r="B8846">
        <v>18</v>
      </c>
      <c r="C8846">
        <v>12</v>
      </c>
      <c r="D8846">
        <v>2018</v>
      </c>
      <c r="E8846" t="s">
        <v>2026</v>
      </c>
      <c r="F8846" t="s">
        <v>30</v>
      </c>
      <c r="G8846" t="s">
        <v>2815</v>
      </c>
      <c r="H8846" t="s">
        <v>14</v>
      </c>
      <c r="I8846" t="s">
        <v>90</v>
      </c>
      <c r="J8846" t="s">
        <v>3788</v>
      </c>
      <c r="K8846" t="s">
        <v>26</v>
      </c>
      <c r="L8846">
        <v>7.2359999999999998</v>
      </c>
    </row>
    <row r="8847" spans="1:12" x14ac:dyDescent="0.3">
      <c r="A8847" t="s">
        <v>8390</v>
      </c>
      <c r="B8847">
        <v>18</v>
      </c>
      <c r="C8847">
        <v>12</v>
      </c>
      <c r="D8847">
        <v>2018</v>
      </c>
      <c r="E8847" t="s">
        <v>2026</v>
      </c>
      <c r="F8847" t="s">
        <v>30</v>
      </c>
      <c r="G8847" t="s">
        <v>2815</v>
      </c>
      <c r="H8847" t="s">
        <v>14</v>
      </c>
      <c r="I8847" t="s">
        <v>90</v>
      </c>
      <c r="J8847" t="s">
        <v>403</v>
      </c>
      <c r="K8847" t="s">
        <v>26</v>
      </c>
      <c r="L8847">
        <v>4.8239999999999998</v>
      </c>
    </row>
    <row r="8848" spans="1:12" x14ac:dyDescent="0.3">
      <c r="A8848" t="s">
        <v>8390</v>
      </c>
      <c r="B8848">
        <v>18</v>
      </c>
      <c r="C8848">
        <v>12</v>
      </c>
      <c r="D8848">
        <v>2018</v>
      </c>
      <c r="E8848" t="s">
        <v>2026</v>
      </c>
      <c r="F8848" t="s">
        <v>30</v>
      </c>
      <c r="G8848" t="s">
        <v>2815</v>
      </c>
      <c r="H8848" t="s">
        <v>14</v>
      </c>
      <c r="I8848" t="s">
        <v>90</v>
      </c>
      <c r="J8848" t="s">
        <v>1118</v>
      </c>
      <c r="K8848" t="s">
        <v>26</v>
      </c>
      <c r="L8848">
        <v>91.36</v>
      </c>
    </row>
    <row r="8849" spans="1:12" x14ac:dyDescent="0.3">
      <c r="A8849" t="s">
        <v>8390</v>
      </c>
      <c r="B8849">
        <v>18</v>
      </c>
      <c r="C8849">
        <v>12</v>
      </c>
      <c r="D8849">
        <v>2018</v>
      </c>
      <c r="E8849" t="s">
        <v>2026</v>
      </c>
      <c r="F8849" t="s">
        <v>30</v>
      </c>
      <c r="G8849" t="s">
        <v>2815</v>
      </c>
      <c r="H8849" t="s">
        <v>14</v>
      </c>
      <c r="I8849" t="s">
        <v>90</v>
      </c>
      <c r="J8849" t="s">
        <v>2114</v>
      </c>
      <c r="K8849" t="s">
        <v>26</v>
      </c>
      <c r="L8849">
        <v>130.11199999999999</v>
      </c>
    </row>
    <row r="8850" spans="1:12" x14ac:dyDescent="0.3">
      <c r="A8850" t="s">
        <v>8391</v>
      </c>
      <c r="B8850">
        <v>2</v>
      </c>
      <c r="C8850">
        <v>7</v>
      </c>
      <c r="D8850">
        <v>2016</v>
      </c>
      <c r="E8850" t="s">
        <v>2638</v>
      </c>
      <c r="F8850" t="s">
        <v>119</v>
      </c>
      <c r="G8850" t="s">
        <v>836</v>
      </c>
      <c r="H8850" t="s">
        <v>23</v>
      </c>
      <c r="I8850" t="s">
        <v>15</v>
      </c>
      <c r="J8850" t="s">
        <v>2686</v>
      </c>
      <c r="K8850" t="s">
        <v>41</v>
      </c>
      <c r="L8850">
        <v>74.239999999999995</v>
      </c>
    </row>
    <row r="8851" spans="1:12" x14ac:dyDescent="0.3">
      <c r="A8851" t="s">
        <v>8391</v>
      </c>
      <c r="B8851">
        <v>2</v>
      </c>
      <c r="C8851">
        <v>7</v>
      </c>
      <c r="D8851">
        <v>2016</v>
      </c>
      <c r="E8851" t="s">
        <v>2638</v>
      </c>
      <c r="F8851" t="s">
        <v>119</v>
      </c>
      <c r="G8851" t="s">
        <v>836</v>
      </c>
      <c r="H8851" t="s">
        <v>23</v>
      </c>
      <c r="I8851" t="s">
        <v>15</v>
      </c>
      <c r="J8851" t="s">
        <v>2612</v>
      </c>
      <c r="K8851" t="s">
        <v>17</v>
      </c>
      <c r="L8851">
        <v>159.84</v>
      </c>
    </row>
    <row r="8852" spans="1:12" x14ac:dyDescent="0.3">
      <c r="A8852" t="s">
        <v>8391</v>
      </c>
      <c r="B8852">
        <v>2</v>
      </c>
      <c r="C8852">
        <v>7</v>
      </c>
      <c r="D8852">
        <v>2016</v>
      </c>
      <c r="E8852" t="s">
        <v>2638</v>
      </c>
      <c r="F8852" t="s">
        <v>119</v>
      </c>
      <c r="G8852" t="s">
        <v>836</v>
      </c>
      <c r="H8852" t="s">
        <v>23</v>
      </c>
      <c r="I8852" t="s">
        <v>15</v>
      </c>
      <c r="J8852" t="s">
        <v>1546</v>
      </c>
      <c r="K8852" t="s">
        <v>26</v>
      </c>
      <c r="L8852">
        <v>2.8919999999999999</v>
      </c>
    </row>
    <row r="8853" spans="1:12" x14ac:dyDescent="0.3">
      <c r="A8853" t="s">
        <v>8391</v>
      </c>
      <c r="B8853">
        <v>2</v>
      </c>
      <c r="C8853">
        <v>7</v>
      </c>
      <c r="D8853">
        <v>2016</v>
      </c>
      <c r="E8853" t="s">
        <v>2638</v>
      </c>
      <c r="F8853" t="s">
        <v>119</v>
      </c>
      <c r="G8853" t="s">
        <v>836</v>
      </c>
      <c r="H8853" t="s">
        <v>23</v>
      </c>
      <c r="I8853" t="s">
        <v>15</v>
      </c>
      <c r="J8853" t="s">
        <v>2072</v>
      </c>
      <c r="K8853" t="s">
        <v>26</v>
      </c>
      <c r="L8853">
        <v>9.3919999999999995</v>
      </c>
    </row>
    <row r="8854" spans="1:12" x14ac:dyDescent="0.3">
      <c r="A8854" t="s">
        <v>8392</v>
      </c>
      <c r="B8854">
        <v>8</v>
      </c>
      <c r="C8854">
        <v>10</v>
      </c>
      <c r="D8854">
        <v>2015</v>
      </c>
      <c r="E8854" t="s">
        <v>1713</v>
      </c>
      <c r="F8854" t="s">
        <v>12</v>
      </c>
      <c r="G8854" t="s">
        <v>246</v>
      </c>
      <c r="H8854" t="s">
        <v>14</v>
      </c>
      <c r="I8854" t="s">
        <v>90</v>
      </c>
      <c r="J8854" t="s">
        <v>3051</v>
      </c>
      <c r="K8854" t="s">
        <v>26</v>
      </c>
      <c r="L8854">
        <v>123.92</v>
      </c>
    </row>
    <row r="8855" spans="1:12" x14ac:dyDescent="0.3">
      <c r="A8855" t="s">
        <v>8393</v>
      </c>
      <c r="B8855">
        <v>22</v>
      </c>
      <c r="C8855">
        <v>9</v>
      </c>
      <c r="D8855">
        <v>2016</v>
      </c>
      <c r="E8855" t="s">
        <v>93</v>
      </c>
      <c r="F8855" t="s">
        <v>119</v>
      </c>
      <c r="G8855" t="s">
        <v>2394</v>
      </c>
      <c r="H8855" t="s">
        <v>14</v>
      </c>
      <c r="I8855" t="s">
        <v>90</v>
      </c>
      <c r="J8855" t="s">
        <v>3694</v>
      </c>
      <c r="K8855" t="s">
        <v>26</v>
      </c>
      <c r="L8855">
        <v>55.6</v>
      </c>
    </row>
    <row r="8856" spans="1:12" x14ac:dyDescent="0.3">
      <c r="A8856" t="s">
        <v>8393</v>
      </c>
      <c r="B8856">
        <v>22</v>
      </c>
      <c r="C8856">
        <v>9</v>
      </c>
      <c r="D8856">
        <v>2016</v>
      </c>
      <c r="E8856" t="s">
        <v>93</v>
      </c>
      <c r="F8856" t="s">
        <v>119</v>
      </c>
      <c r="G8856" t="s">
        <v>2394</v>
      </c>
      <c r="H8856" t="s">
        <v>14</v>
      </c>
      <c r="I8856" t="s">
        <v>90</v>
      </c>
      <c r="J8856" t="s">
        <v>650</v>
      </c>
      <c r="K8856" t="s">
        <v>41</v>
      </c>
      <c r="L8856">
        <v>617.976</v>
      </c>
    </row>
    <row r="8857" spans="1:12" x14ac:dyDescent="0.3">
      <c r="A8857" t="s">
        <v>8394</v>
      </c>
      <c r="B8857">
        <v>24</v>
      </c>
      <c r="C8857">
        <v>12</v>
      </c>
      <c r="D8857">
        <v>2018</v>
      </c>
      <c r="E8857" t="s">
        <v>338</v>
      </c>
      <c r="F8857" t="s">
        <v>30</v>
      </c>
      <c r="G8857" t="s">
        <v>1960</v>
      </c>
      <c r="H8857" t="s">
        <v>23</v>
      </c>
      <c r="I8857" t="s">
        <v>24</v>
      </c>
      <c r="J8857" t="s">
        <v>643</v>
      </c>
      <c r="K8857" t="s">
        <v>26</v>
      </c>
      <c r="L8857">
        <v>21.312000000000001</v>
      </c>
    </row>
    <row r="8858" spans="1:12" x14ac:dyDescent="0.3">
      <c r="A8858" t="s">
        <v>8395</v>
      </c>
      <c r="B8858">
        <v>13</v>
      </c>
      <c r="C8858">
        <v>10</v>
      </c>
      <c r="D8858">
        <v>2018</v>
      </c>
      <c r="E8858" t="s">
        <v>1137</v>
      </c>
      <c r="F8858" t="s">
        <v>30</v>
      </c>
      <c r="G8858" t="s">
        <v>3040</v>
      </c>
      <c r="H8858" t="s">
        <v>23</v>
      </c>
      <c r="I8858" t="s">
        <v>24</v>
      </c>
      <c r="J8858" t="s">
        <v>978</v>
      </c>
      <c r="K8858" t="s">
        <v>41</v>
      </c>
      <c r="L8858">
        <v>209.94</v>
      </c>
    </row>
    <row r="8859" spans="1:12" x14ac:dyDescent="0.3">
      <c r="A8859" t="s">
        <v>8395</v>
      </c>
      <c r="B8859">
        <v>13</v>
      </c>
      <c r="C8859">
        <v>10</v>
      </c>
      <c r="D8859">
        <v>2018</v>
      </c>
      <c r="E8859" t="s">
        <v>1137</v>
      </c>
      <c r="F8859" t="s">
        <v>30</v>
      </c>
      <c r="G8859" t="s">
        <v>3040</v>
      </c>
      <c r="H8859" t="s">
        <v>23</v>
      </c>
      <c r="I8859" t="s">
        <v>24</v>
      </c>
      <c r="J8859" t="s">
        <v>4566</v>
      </c>
      <c r="K8859" t="s">
        <v>41</v>
      </c>
      <c r="L8859">
        <v>31.984000000000002</v>
      </c>
    </row>
    <row r="8860" spans="1:12" x14ac:dyDescent="0.3">
      <c r="A8860" t="s">
        <v>8395</v>
      </c>
      <c r="B8860">
        <v>13</v>
      </c>
      <c r="C8860">
        <v>10</v>
      </c>
      <c r="D8860">
        <v>2018</v>
      </c>
      <c r="E8860" t="s">
        <v>1137</v>
      </c>
      <c r="F8860" t="s">
        <v>30</v>
      </c>
      <c r="G8860" t="s">
        <v>3040</v>
      </c>
      <c r="H8860" t="s">
        <v>23</v>
      </c>
      <c r="I8860" t="s">
        <v>24</v>
      </c>
      <c r="J8860" t="s">
        <v>1264</v>
      </c>
      <c r="K8860" t="s">
        <v>26</v>
      </c>
      <c r="L8860">
        <v>5083.96</v>
      </c>
    </row>
    <row r="8861" spans="1:12" x14ac:dyDescent="0.3">
      <c r="A8861" t="s">
        <v>8396</v>
      </c>
      <c r="B8861">
        <v>20</v>
      </c>
      <c r="C8861">
        <v>8</v>
      </c>
      <c r="D8861">
        <v>2018</v>
      </c>
      <c r="E8861" t="s">
        <v>4490</v>
      </c>
      <c r="F8861" t="s">
        <v>30</v>
      </c>
      <c r="G8861" t="s">
        <v>3178</v>
      </c>
      <c r="H8861" t="s">
        <v>60</v>
      </c>
      <c r="I8861" t="s">
        <v>15</v>
      </c>
      <c r="J8861" t="s">
        <v>4997</v>
      </c>
      <c r="K8861" t="s">
        <v>41</v>
      </c>
      <c r="L8861">
        <v>35.96</v>
      </c>
    </row>
    <row r="8862" spans="1:12" x14ac:dyDescent="0.3">
      <c r="A8862" t="s">
        <v>8397</v>
      </c>
      <c r="B8862">
        <v>11</v>
      </c>
      <c r="C8862">
        <v>9</v>
      </c>
      <c r="D8862">
        <v>2016</v>
      </c>
      <c r="E8862" t="s">
        <v>1421</v>
      </c>
      <c r="F8862" t="s">
        <v>30</v>
      </c>
      <c r="G8862" t="s">
        <v>2389</v>
      </c>
      <c r="H8862" t="s">
        <v>60</v>
      </c>
      <c r="I8862" t="s">
        <v>90</v>
      </c>
      <c r="J8862" t="s">
        <v>5797</v>
      </c>
      <c r="K8862" t="s">
        <v>26</v>
      </c>
      <c r="L8862">
        <v>31.05</v>
      </c>
    </row>
    <row r="8863" spans="1:12" x14ac:dyDescent="0.3">
      <c r="A8863" t="s">
        <v>8397</v>
      </c>
      <c r="B8863">
        <v>11</v>
      </c>
      <c r="C8863">
        <v>9</v>
      </c>
      <c r="D8863">
        <v>2016</v>
      </c>
      <c r="E8863" t="s">
        <v>1421</v>
      </c>
      <c r="F8863" t="s">
        <v>30</v>
      </c>
      <c r="G8863" t="s">
        <v>2389</v>
      </c>
      <c r="H8863" t="s">
        <v>60</v>
      </c>
      <c r="I8863" t="s">
        <v>90</v>
      </c>
      <c r="J8863" t="s">
        <v>4238</v>
      </c>
      <c r="K8863" t="s">
        <v>17</v>
      </c>
      <c r="L8863">
        <v>8.92</v>
      </c>
    </row>
    <row r="8864" spans="1:12" x14ac:dyDescent="0.3">
      <c r="A8864" t="s">
        <v>8397</v>
      </c>
      <c r="B8864">
        <v>11</v>
      </c>
      <c r="C8864">
        <v>9</v>
      </c>
      <c r="D8864">
        <v>2016</v>
      </c>
      <c r="E8864" t="s">
        <v>1421</v>
      </c>
      <c r="F8864" t="s">
        <v>30</v>
      </c>
      <c r="G8864" t="s">
        <v>2389</v>
      </c>
      <c r="H8864" t="s">
        <v>60</v>
      </c>
      <c r="I8864" t="s">
        <v>90</v>
      </c>
      <c r="J8864" t="s">
        <v>778</v>
      </c>
      <c r="K8864" t="s">
        <v>26</v>
      </c>
      <c r="L8864">
        <v>209.6</v>
      </c>
    </row>
    <row r="8865" spans="1:12" x14ac:dyDescent="0.3">
      <c r="A8865" t="s">
        <v>8397</v>
      </c>
      <c r="B8865">
        <v>11</v>
      </c>
      <c r="C8865">
        <v>9</v>
      </c>
      <c r="D8865">
        <v>2016</v>
      </c>
      <c r="E8865" t="s">
        <v>1421</v>
      </c>
      <c r="F8865" t="s">
        <v>30</v>
      </c>
      <c r="G8865" t="s">
        <v>2389</v>
      </c>
      <c r="H8865" t="s">
        <v>60</v>
      </c>
      <c r="I8865" t="s">
        <v>90</v>
      </c>
      <c r="J8865" t="s">
        <v>3369</v>
      </c>
      <c r="K8865" t="s">
        <v>26</v>
      </c>
      <c r="L8865">
        <v>111.04</v>
      </c>
    </row>
    <row r="8866" spans="1:12" x14ac:dyDescent="0.3">
      <c r="A8866" t="s">
        <v>8397</v>
      </c>
      <c r="B8866">
        <v>11</v>
      </c>
      <c r="C8866">
        <v>9</v>
      </c>
      <c r="D8866">
        <v>2016</v>
      </c>
      <c r="E8866" t="s">
        <v>1421</v>
      </c>
      <c r="F8866" t="s">
        <v>30</v>
      </c>
      <c r="G8866" t="s">
        <v>2389</v>
      </c>
      <c r="H8866" t="s">
        <v>60</v>
      </c>
      <c r="I8866" t="s">
        <v>90</v>
      </c>
      <c r="J8866" t="s">
        <v>5770</v>
      </c>
      <c r="K8866" t="s">
        <v>26</v>
      </c>
      <c r="L8866">
        <v>38.880000000000003</v>
      </c>
    </row>
    <row r="8867" spans="1:12" x14ac:dyDescent="0.3">
      <c r="A8867" t="s">
        <v>8398</v>
      </c>
      <c r="B8867">
        <v>20</v>
      </c>
      <c r="C8867">
        <v>12</v>
      </c>
      <c r="D8867">
        <v>2016</v>
      </c>
      <c r="E8867" t="s">
        <v>1296</v>
      </c>
      <c r="F8867" t="s">
        <v>30</v>
      </c>
      <c r="G8867" t="s">
        <v>4261</v>
      </c>
      <c r="H8867" t="s">
        <v>14</v>
      </c>
      <c r="I8867" t="s">
        <v>15</v>
      </c>
      <c r="J8867" t="s">
        <v>3692</v>
      </c>
      <c r="K8867" t="s">
        <v>26</v>
      </c>
      <c r="L8867">
        <v>36.270000000000003</v>
      </c>
    </row>
    <row r="8868" spans="1:12" x14ac:dyDescent="0.3">
      <c r="A8868" t="s">
        <v>8399</v>
      </c>
      <c r="B8868">
        <v>20</v>
      </c>
      <c r="C8868">
        <v>9</v>
      </c>
      <c r="D8868">
        <v>2015</v>
      </c>
      <c r="E8868" t="s">
        <v>993</v>
      </c>
      <c r="F8868" t="s">
        <v>119</v>
      </c>
      <c r="G8868" t="s">
        <v>6588</v>
      </c>
      <c r="H8868" t="s">
        <v>14</v>
      </c>
      <c r="I8868" t="s">
        <v>61</v>
      </c>
      <c r="J8868" t="s">
        <v>5461</v>
      </c>
      <c r="K8868" t="s">
        <v>17</v>
      </c>
      <c r="L8868">
        <v>493.43</v>
      </c>
    </row>
    <row r="8869" spans="1:12" x14ac:dyDescent="0.3">
      <c r="A8869" t="s">
        <v>8399</v>
      </c>
      <c r="B8869">
        <v>20</v>
      </c>
      <c r="C8869">
        <v>9</v>
      </c>
      <c r="D8869">
        <v>2015</v>
      </c>
      <c r="E8869" t="s">
        <v>993</v>
      </c>
      <c r="F8869" t="s">
        <v>119</v>
      </c>
      <c r="G8869" t="s">
        <v>6588</v>
      </c>
      <c r="H8869" t="s">
        <v>14</v>
      </c>
      <c r="I8869" t="s">
        <v>61</v>
      </c>
      <c r="J8869" t="s">
        <v>3299</v>
      </c>
      <c r="K8869" t="s">
        <v>41</v>
      </c>
      <c r="L8869">
        <v>11.12</v>
      </c>
    </row>
    <row r="8870" spans="1:12" x14ac:dyDescent="0.3">
      <c r="A8870" t="s">
        <v>8400</v>
      </c>
      <c r="B8870">
        <v>4</v>
      </c>
      <c r="C8870">
        <v>11</v>
      </c>
      <c r="D8870">
        <v>2017</v>
      </c>
      <c r="E8870" t="s">
        <v>10</v>
      </c>
      <c r="F8870" t="s">
        <v>30</v>
      </c>
      <c r="G8870" t="s">
        <v>4965</v>
      </c>
      <c r="H8870" t="s">
        <v>14</v>
      </c>
      <c r="I8870" t="s">
        <v>24</v>
      </c>
      <c r="J8870" t="s">
        <v>6871</v>
      </c>
      <c r="K8870" t="s">
        <v>41</v>
      </c>
      <c r="L8870">
        <v>686.4</v>
      </c>
    </row>
    <row r="8871" spans="1:12" x14ac:dyDescent="0.3">
      <c r="A8871" t="s">
        <v>8401</v>
      </c>
      <c r="B8871">
        <v>1</v>
      </c>
      <c r="C8871">
        <v>12</v>
      </c>
      <c r="D8871">
        <v>2018</v>
      </c>
      <c r="E8871" t="s">
        <v>4286</v>
      </c>
      <c r="F8871" t="s">
        <v>30</v>
      </c>
      <c r="G8871" t="s">
        <v>412</v>
      </c>
      <c r="H8871" t="s">
        <v>23</v>
      </c>
      <c r="I8871" t="s">
        <v>24</v>
      </c>
      <c r="J8871" t="s">
        <v>4455</v>
      </c>
      <c r="K8871" t="s">
        <v>26</v>
      </c>
      <c r="L8871">
        <v>15.92</v>
      </c>
    </row>
    <row r="8872" spans="1:12" x14ac:dyDescent="0.3">
      <c r="A8872" t="s">
        <v>8401</v>
      </c>
      <c r="B8872">
        <v>1</v>
      </c>
      <c r="C8872">
        <v>12</v>
      </c>
      <c r="D8872">
        <v>2018</v>
      </c>
      <c r="E8872" t="s">
        <v>4286</v>
      </c>
      <c r="F8872" t="s">
        <v>30</v>
      </c>
      <c r="G8872" t="s">
        <v>412</v>
      </c>
      <c r="H8872" t="s">
        <v>23</v>
      </c>
      <c r="I8872" t="s">
        <v>24</v>
      </c>
      <c r="J8872" t="s">
        <v>924</v>
      </c>
      <c r="K8872" t="s">
        <v>17</v>
      </c>
      <c r="L8872">
        <v>70.680000000000007</v>
      </c>
    </row>
    <row r="8873" spans="1:12" x14ac:dyDescent="0.3">
      <c r="A8873" t="s">
        <v>8401</v>
      </c>
      <c r="B8873">
        <v>1</v>
      </c>
      <c r="C8873">
        <v>12</v>
      </c>
      <c r="D8873">
        <v>2018</v>
      </c>
      <c r="E8873" t="s">
        <v>4286</v>
      </c>
      <c r="F8873" t="s">
        <v>30</v>
      </c>
      <c r="G8873" t="s">
        <v>412</v>
      </c>
      <c r="H8873" t="s">
        <v>23</v>
      </c>
      <c r="I8873" t="s">
        <v>24</v>
      </c>
      <c r="J8873" t="s">
        <v>782</v>
      </c>
      <c r="K8873" t="s">
        <v>26</v>
      </c>
      <c r="L8873">
        <v>541.24</v>
      </c>
    </row>
    <row r="8874" spans="1:12" x14ac:dyDescent="0.3">
      <c r="A8874" t="s">
        <v>8402</v>
      </c>
      <c r="B8874">
        <v>10</v>
      </c>
      <c r="C8874">
        <v>10</v>
      </c>
      <c r="D8874">
        <v>2015</v>
      </c>
      <c r="E8874" t="s">
        <v>1202</v>
      </c>
      <c r="F8874" t="s">
        <v>930</v>
      </c>
      <c r="G8874" t="s">
        <v>3886</v>
      </c>
      <c r="H8874" t="s">
        <v>14</v>
      </c>
      <c r="I8874" t="s">
        <v>90</v>
      </c>
      <c r="J8874" t="s">
        <v>8403</v>
      </c>
      <c r="K8874" t="s">
        <v>41</v>
      </c>
      <c r="L8874">
        <v>101.994</v>
      </c>
    </row>
    <row r="8875" spans="1:12" x14ac:dyDescent="0.3">
      <c r="A8875" t="s">
        <v>8402</v>
      </c>
      <c r="B8875">
        <v>10</v>
      </c>
      <c r="C8875">
        <v>10</v>
      </c>
      <c r="D8875">
        <v>2015</v>
      </c>
      <c r="E8875" t="s">
        <v>1202</v>
      </c>
      <c r="F8875" t="s">
        <v>930</v>
      </c>
      <c r="G8875" t="s">
        <v>3886</v>
      </c>
      <c r="H8875" t="s">
        <v>14</v>
      </c>
      <c r="I8875" t="s">
        <v>90</v>
      </c>
      <c r="J8875" t="s">
        <v>1332</v>
      </c>
      <c r="K8875" t="s">
        <v>26</v>
      </c>
      <c r="L8875">
        <v>18.263999999999999</v>
      </c>
    </row>
    <row r="8876" spans="1:12" x14ac:dyDescent="0.3">
      <c r="A8876" t="s">
        <v>8404</v>
      </c>
      <c r="B8876">
        <v>14</v>
      </c>
      <c r="C8876">
        <v>11</v>
      </c>
      <c r="D8876">
        <v>2018</v>
      </c>
      <c r="E8876" t="s">
        <v>255</v>
      </c>
      <c r="F8876" t="s">
        <v>12</v>
      </c>
      <c r="G8876" t="s">
        <v>4443</v>
      </c>
      <c r="H8876" t="s">
        <v>14</v>
      </c>
      <c r="I8876" t="s">
        <v>61</v>
      </c>
      <c r="J8876" t="s">
        <v>2088</v>
      </c>
      <c r="K8876" t="s">
        <v>26</v>
      </c>
      <c r="L8876">
        <v>21.99</v>
      </c>
    </row>
    <row r="8877" spans="1:12" x14ac:dyDescent="0.3">
      <c r="A8877" t="s">
        <v>8405</v>
      </c>
      <c r="B8877">
        <v>13</v>
      </c>
      <c r="C8877">
        <v>8</v>
      </c>
      <c r="D8877">
        <v>2017</v>
      </c>
      <c r="E8877" t="s">
        <v>6904</v>
      </c>
      <c r="F8877" t="s">
        <v>30</v>
      </c>
      <c r="G8877" t="s">
        <v>3761</v>
      </c>
      <c r="H8877" t="s">
        <v>14</v>
      </c>
      <c r="I8877" t="s">
        <v>61</v>
      </c>
      <c r="J8877" t="s">
        <v>1162</v>
      </c>
      <c r="K8877" t="s">
        <v>26</v>
      </c>
      <c r="L8877">
        <v>185.376</v>
      </c>
    </row>
    <row r="8878" spans="1:12" x14ac:dyDescent="0.3">
      <c r="A8878" t="s">
        <v>8405</v>
      </c>
      <c r="B8878">
        <v>13</v>
      </c>
      <c r="C8878">
        <v>8</v>
      </c>
      <c r="D8878">
        <v>2017</v>
      </c>
      <c r="E8878" t="s">
        <v>6904</v>
      </c>
      <c r="F8878" t="s">
        <v>30</v>
      </c>
      <c r="G8878" t="s">
        <v>3761</v>
      </c>
      <c r="H8878" t="s">
        <v>14</v>
      </c>
      <c r="I8878" t="s">
        <v>61</v>
      </c>
      <c r="J8878" t="s">
        <v>3728</v>
      </c>
      <c r="K8878" t="s">
        <v>26</v>
      </c>
      <c r="L8878">
        <v>58.923999999999999</v>
      </c>
    </row>
    <row r="8879" spans="1:12" x14ac:dyDescent="0.3">
      <c r="A8879" t="s">
        <v>8406</v>
      </c>
      <c r="B8879">
        <v>17</v>
      </c>
      <c r="C8879">
        <v>9</v>
      </c>
      <c r="D8879">
        <v>2018</v>
      </c>
      <c r="E8879" t="s">
        <v>143</v>
      </c>
      <c r="F8879" t="s">
        <v>30</v>
      </c>
      <c r="G8879" t="s">
        <v>315</v>
      </c>
      <c r="H8879" t="s">
        <v>14</v>
      </c>
      <c r="I8879" t="s">
        <v>90</v>
      </c>
      <c r="J8879" t="s">
        <v>8407</v>
      </c>
      <c r="K8879" t="s">
        <v>41</v>
      </c>
      <c r="L8879">
        <v>480</v>
      </c>
    </row>
    <row r="8880" spans="1:12" x14ac:dyDescent="0.3">
      <c r="A8880" t="s">
        <v>8406</v>
      </c>
      <c r="B8880">
        <v>17</v>
      </c>
      <c r="C8880">
        <v>9</v>
      </c>
      <c r="D8880">
        <v>2018</v>
      </c>
      <c r="E8880" t="s">
        <v>143</v>
      </c>
      <c r="F8880" t="s">
        <v>30</v>
      </c>
      <c r="G8880" t="s">
        <v>315</v>
      </c>
      <c r="H8880" t="s">
        <v>14</v>
      </c>
      <c r="I8880" t="s">
        <v>90</v>
      </c>
      <c r="J8880" t="s">
        <v>233</v>
      </c>
      <c r="K8880" t="s">
        <v>26</v>
      </c>
      <c r="L8880">
        <v>34.049999999999997</v>
      </c>
    </row>
    <row r="8881" spans="1:12" x14ac:dyDescent="0.3">
      <c r="A8881" t="s">
        <v>8408</v>
      </c>
      <c r="B8881">
        <v>23</v>
      </c>
      <c r="C8881">
        <v>3</v>
      </c>
      <c r="D8881">
        <v>2016</v>
      </c>
      <c r="E8881" t="s">
        <v>3159</v>
      </c>
      <c r="F8881" t="s">
        <v>119</v>
      </c>
      <c r="G8881" t="s">
        <v>541</v>
      </c>
      <c r="H8881" t="s">
        <v>23</v>
      </c>
      <c r="I8881" t="s">
        <v>24</v>
      </c>
      <c r="J8881" t="s">
        <v>493</v>
      </c>
      <c r="K8881" t="s">
        <v>26</v>
      </c>
      <c r="L8881">
        <v>192.72</v>
      </c>
    </row>
    <row r="8882" spans="1:12" x14ac:dyDescent="0.3">
      <c r="A8882" t="s">
        <v>8408</v>
      </c>
      <c r="B8882">
        <v>23</v>
      </c>
      <c r="C8882">
        <v>3</v>
      </c>
      <c r="D8882">
        <v>2016</v>
      </c>
      <c r="E8882" t="s">
        <v>3159</v>
      </c>
      <c r="F8882" t="s">
        <v>119</v>
      </c>
      <c r="G8882" t="s">
        <v>541</v>
      </c>
      <c r="H8882" t="s">
        <v>23</v>
      </c>
      <c r="I8882" t="s">
        <v>24</v>
      </c>
      <c r="J8882" t="s">
        <v>3364</v>
      </c>
      <c r="K8882" t="s">
        <v>41</v>
      </c>
      <c r="L8882">
        <v>239.97</v>
      </c>
    </row>
    <row r="8883" spans="1:12" x14ac:dyDescent="0.3">
      <c r="A8883" t="s">
        <v>8409</v>
      </c>
      <c r="B8883">
        <v>30</v>
      </c>
      <c r="C8883">
        <v>6</v>
      </c>
      <c r="D8883">
        <v>2017</v>
      </c>
      <c r="E8883" t="s">
        <v>2694</v>
      </c>
      <c r="F8883" t="s">
        <v>12</v>
      </c>
      <c r="G8883" t="s">
        <v>3834</v>
      </c>
      <c r="H8883" t="s">
        <v>60</v>
      </c>
      <c r="I8883" t="s">
        <v>61</v>
      </c>
      <c r="J8883" t="s">
        <v>3162</v>
      </c>
      <c r="K8883" t="s">
        <v>41</v>
      </c>
      <c r="L8883">
        <v>50.12</v>
      </c>
    </row>
    <row r="8884" spans="1:12" x14ac:dyDescent="0.3">
      <c r="A8884" t="s">
        <v>8410</v>
      </c>
      <c r="B8884">
        <v>20</v>
      </c>
      <c r="C8884">
        <v>10</v>
      </c>
      <c r="D8884">
        <v>2018</v>
      </c>
      <c r="E8884" t="s">
        <v>2836</v>
      </c>
      <c r="F8884" t="s">
        <v>30</v>
      </c>
      <c r="G8884" t="s">
        <v>3191</v>
      </c>
      <c r="H8884" t="s">
        <v>23</v>
      </c>
      <c r="I8884" t="s">
        <v>15</v>
      </c>
      <c r="J8884" t="s">
        <v>5251</v>
      </c>
      <c r="K8884" t="s">
        <v>41</v>
      </c>
      <c r="L8884">
        <v>15.984</v>
      </c>
    </row>
    <row r="8885" spans="1:12" x14ac:dyDescent="0.3">
      <c r="A8885" t="s">
        <v>8410</v>
      </c>
      <c r="B8885">
        <v>20</v>
      </c>
      <c r="C8885">
        <v>10</v>
      </c>
      <c r="D8885">
        <v>2018</v>
      </c>
      <c r="E8885" t="s">
        <v>2836</v>
      </c>
      <c r="F8885" t="s">
        <v>30</v>
      </c>
      <c r="G8885" t="s">
        <v>3191</v>
      </c>
      <c r="H8885" t="s">
        <v>23</v>
      </c>
      <c r="I8885" t="s">
        <v>15</v>
      </c>
      <c r="J8885" t="s">
        <v>1281</v>
      </c>
      <c r="K8885" t="s">
        <v>26</v>
      </c>
      <c r="L8885">
        <v>14.352</v>
      </c>
    </row>
    <row r="8886" spans="1:12" x14ac:dyDescent="0.3">
      <c r="A8886" t="s">
        <v>8411</v>
      </c>
      <c r="B8886">
        <v>25</v>
      </c>
      <c r="C8886">
        <v>8</v>
      </c>
      <c r="D8886">
        <v>2015</v>
      </c>
      <c r="E8886" t="s">
        <v>536</v>
      </c>
      <c r="F8886" t="s">
        <v>30</v>
      </c>
      <c r="G8886" t="s">
        <v>203</v>
      </c>
      <c r="H8886" t="s">
        <v>23</v>
      </c>
      <c r="I8886" t="s">
        <v>90</v>
      </c>
      <c r="J8886" t="s">
        <v>862</v>
      </c>
      <c r="K8886" t="s">
        <v>26</v>
      </c>
      <c r="L8886">
        <v>6.5279999999999996</v>
      </c>
    </row>
    <row r="8887" spans="1:12" x14ac:dyDescent="0.3">
      <c r="A8887" t="s">
        <v>8411</v>
      </c>
      <c r="B8887">
        <v>25</v>
      </c>
      <c r="C8887">
        <v>8</v>
      </c>
      <c r="D8887">
        <v>2015</v>
      </c>
      <c r="E8887" t="s">
        <v>536</v>
      </c>
      <c r="F8887" t="s">
        <v>30</v>
      </c>
      <c r="G8887" t="s">
        <v>203</v>
      </c>
      <c r="H8887" t="s">
        <v>23</v>
      </c>
      <c r="I8887" t="s">
        <v>90</v>
      </c>
      <c r="J8887" t="s">
        <v>4107</v>
      </c>
      <c r="K8887" t="s">
        <v>26</v>
      </c>
      <c r="L8887">
        <v>2.8620000000000001</v>
      </c>
    </row>
    <row r="8888" spans="1:12" x14ac:dyDescent="0.3">
      <c r="A8888" t="s">
        <v>8411</v>
      </c>
      <c r="B8888">
        <v>25</v>
      </c>
      <c r="C8888">
        <v>8</v>
      </c>
      <c r="D8888">
        <v>2015</v>
      </c>
      <c r="E8888" t="s">
        <v>536</v>
      </c>
      <c r="F8888" t="s">
        <v>30</v>
      </c>
      <c r="G8888" t="s">
        <v>203</v>
      </c>
      <c r="H8888" t="s">
        <v>23</v>
      </c>
      <c r="I8888" t="s">
        <v>90</v>
      </c>
      <c r="J8888" t="s">
        <v>1506</v>
      </c>
      <c r="K8888" t="s">
        <v>26</v>
      </c>
      <c r="L8888">
        <v>20.856000000000002</v>
      </c>
    </row>
    <row r="8889" spans="1:12" x14ac:dyDescent="0.3">
      <c r="A8889" t="s">
        <v>8412</v>
      </c>
      <c r="B8889">
        <v>27</v>
      </c>
      <c r="C8889">
        <v>7</v>
      </c>
      <c r="D8889">
        <v>2015</v>
      </c>
      <c r="E8889" t="s">
        <v>4102</v>
      </c>
      <c r="F8889" t="s">
        <v>12</v>
      </c>
      <c r="G8889" t="s">
        <v>736</v>
      </c>
      <c r="H8889" t="s">
        <v>23</v>
      </c>
      <c r="I8889" t="s">
        <v>24</v>
      </c>
      <c r="J8889" t="s">
        <v>2788</v>
      </c>
      <c r="K8889" t="s">
        <v>26</v>
      </c>
      <c r="L8889">
        <v>276.27999999999997</v>
      </c>
    </row>
    <row r="8890" spans="1:12" x14ac:dyDescent="0.3">
      <c r="A8890" t="s">
        <v>8413</v>
      </c>
      <c r="B8890">
        <v>1</v>
      </c>
      <c r="C8890">
        <v>12</v>
      </c>
      <c r="D8890">
        <v>2018</v>
      </c>
      <c r="E8890" t="s">
        <v>595</v>
      </c>
      <c r="F8890" t="s">
        <v>30</v>
      </c>
      <c r="G8890" t="s">
        <v>3417</v>
      </c>
      <c r="H8890" t="s">
        <v>60</v>
      </c>
      <c r="I8890" t="s">
        <v>24</v>
      </c>
      <c r="J8890" t="s">
        <v>1662</v>
      </c>
      <c r="K8890" t="s">
        <v>17</v>
      </c>
      <c r="L8890">
        <v>629.64</v>
      </c>
    </row>
    <row r="8891" spans="1:12" x14ac:dyDescent="0.3">
      <c r="A8891" t="s">
        <v>8414</v>
      </c>
      <c r="B8891">
        <v>17</v>
      </c>
      <c r="C8891">
        <v>10</v>
      </c>
      <c r="D8891">
        <v>2017</v>
      </c>
      <c r="E8891" t="s">
        <v>929</v>
      </c>
      <c r="F8891" t="s">
        <v>12</v>
      </c>
      <c r="G8891" t="s">
        <v>6483</v>
      </c>
      <c r="H8891" t="s">
        <v>60</v>
      </c>
      <c r="I8891" t="s">
        <v>61</v>
      </c>
      <c r="J8891" t="s">
        <v>4173</v>
      </c>
      <c r="K8891" t="s">
        <v>41</v>
      </c>
      <c r="L8891">
        <v>449.97</v>
      </c>
    </row>
    <row r="8892" spans="1:12" x14ac:dyDescent="0.3">
      <c r="A8892" t="s">
        <v>8414</v>
      </c>
      <c r="B8892">
        <v>17</v>
      </c>
      <c r="C8892">
        <v>10</v>
      </c>
      <c r="D8892">
        <v>2017</v>
      </c>
      <c r="E8892" t="s">
        <v>929</v>
      </c>
      <c r="F8892" t="s">
        <v>12</v>
      </c>
      <c r="G8892" t="s">
        <v>6483</v>
      </c>
      <c r="H8892" t="s">
        <v>60</v>
      </c>
      <c r="I8892" t="s">
        <v>61</v>
      </c>
      <c r="J8892" t="s">
        <v>4207</v>
      </c>
      <c r="K8892" t="s">
        <v>26</v>
      </c>
      <c r="L8892">
        <v>1927.59</v>
      </c>
    </row>
    <row r="8893" spans="1:12" x14ac:dyDescent="0.3">
      <c r="A8893" t="s">
        <v>8415</v>
      </c>
      <c r="B8893">
        <v>16</v>
      </c>
      <c r="C8893">
        <v>9</v>
      </c>
      <c r="D8893">
        <v>2017</v>
      </c>
      <c r="E8893" t="s">
        <v>212</v>
      </c>
      <c r="F8893" t="s">
        <v>119</v>
      </c>
      <c r="G8893" t="s">
        <v>799</v>
      </c>
      <c r="H8893" t="s">
        <v>60</v>
      </c>
      <c r="I8893" t="s">
        <v>15</v>
      </c>
      <c r="J8893" t="s">
        <v>199</v>
      </c>
      <c r="K8893" t="s">
        <v>17</v>
      </c>
      <c r="L8893">
        <v>121.78</v>
      </c>
    </row>
    <row r="8894" spans="1:12" x14ac:dyDescent="0.3">
      <c r="A8894" t="s">
        <v>8416</v>
      </c>
      <c r="B8894">
        <v>1</v>
      </c>
      <c r="C8894">
        <v>12</v>
      </c>
      <c r="D8894">
        <v>2016</v>
      </c>
      <c r="E8894" t="s">
        <v>2425</v>
      </c>
      <c r="F8894" t="s">
        <v>30</v>
      </c>
      <c r="G8894" t="s">
        <v>7955</v>
      </c>
      <c r="H8894" t="s">
        <v>60</v>
      </c>
      <c r="I8894" t="s">
        <v>24</v>
      </c>
      <c r="J8894" t="s">
        <v>2570</v>
      </c>
      <c r="K8894" t="s">
        <v>17</v>
      </c>
      <c r="L8894">
        <v>2676.672</v>
      </c>
    </row>
    <row r="8895" spans="1:12" x14ac:dyDescent="0.3">
      <c r="A8895" t="s">
        <v>8417</v>
      </c>
      <c r="B8895">
        <v>5</v>
      </c>
      <c r="C8895">
        <v>8</v>
      </c>
      <c r="D8895">
        <v>2015</v>
      </c>
      <c r="E8895" t="s">
        <v>6251</v>
      </c>
      <c r="F8895" t="s">
        <v>30</v>
      </c>
      <c r="G8895" t="s">
        <v>315</v>
      </c>
      <c r="H8895" t="s">
        <v>14</v>
      </c>
      <c r="I8895" t="s">
        <v>61</v>
      </c>
      <c r="J8895" t="s">
        <v>3373</v>
      </c>
      <c r="K8895" t="s">
        <v>17</v>
      </c>
      <c r="L8895">
        <v>489.23</v>
      </c>
    </row>
    <row r="8896" spans="1:12" x14ac:dyDescent="0.3">
      <c r="A8896" t="s">
        <v>8418</v>
      </c>
      <c r="B8896">
        <v>15</v>
      </c>
      <c r="C8896">
        <v>8</v>
      </c>
      <c r="D8896">
        <v>2017</v>
      </c>
      <c r="E8896" t="s">
        <v>1579</v>
      </c>
      <c r="F8896" t="s">
        <v>30</v>
      </c>
      <c r="G8896" t="s">
        <v>1367</v>
      </c>
      <c r="H8896" t="s">
        <v>14</v>
      </c>
      <c r="I8896" t="s">
        <v>24</v>
      </c>
      <c r="J8896" t="s">
        <v>1644</v>
      </c>
      <c r="K8896" t="s">
        <v>17</v>
      </c>
      <c r="L8896">
        <v>312.02999999999997</v>
      </c>
    </row>
    <row r="8897" spans="1:12" x14ac:dyDescent="0.3">
      <c r="A8897" t="s">
        <v>8418</v>
      </c>
      <c r="B8897">
        <v>15</v>
      </c>
      <c r="C8897">
        <v>8</v>
      </c>
      <c r="D8897">
        <v>2017</v>
      </c>
      <c r="E8897" t="s">
        <v>1579</v>
      </c>
      <c r="F8897" t="s">
        <v>30</v>
      </c>
      <c r="G8897" t="s">
        <v>1367</v>
      </c>
      <c r="H8897" t="s">
        <v>14</v>
      </c>
      <c r="I8897" t="s">
        <v>24</v>
      </c>
      <c r="J8897" t="s">
        <v>3681</v>
      </c>
      <c r="K8897" t="s">
        <v>26</v>
      </c>
      <c r="L8897">
        <v>17.940000000000001</v>
      </c>
    </row>
    <row r="8898" spans="1:12" x14ac:dyDescent="0.3">
      <c r="A8898" t="s">
        <v>8418</v>
      </c>
      <c r="B8898">
        <v>15</v>
      </c>
      <c r="C8898">
        <v>8</v>
      </c>
      <c r="D8898">
        <v>2017</v>
      </c>
      <c r="E8898" t="s">
        <v>1579</v>
      </c>
      <c r="F8898" t="s">
        <v>30</v>
      </c>
      <c r="G8898" t="s">
        <v>1367</v>
      </c>
      <c r="H8898" t="s">
        <v>14</v>
      </c>
      <c r="I8898" t="s">
        <v>24</v>
      </c>
      <c r="J8898" t="s">
        <v>860</v>
      </c>
      <c r="K8898" t="s">
        <v>41</v>
      </c>
      <c r="L8898">
        <v>165.6</v>
      </c>
    </row>
    <row r="8899" spans="1:12" x14ac:dyDescent="0.3">
      <c r="A8899" t="s">
        <v>8418</v>
      </c>
      <c r="B8899">
        <v>15</v>
      </c>
      <c r="C8899">
        <v>8</v>
      </c>
      <c r="D8899">
        <v>2017</v>
      </c>
      <c r="E8899" t="s">
        <v>1579</v>
      </c>
      <c r="F8899" t="s">
        <v>30</v>
      </c>
      <c r="G8899" t="s">
        <v>1367</v>
      </c>
      <c r="H8899" t="s">
        <v>14</v>
      </c>
      <c r="I8899" t="s">
        <v>24</v>
      </c>
      <c r="J8899" t="s">
        <v>2796</v>
      </c>
      <c r="K8899" t="s">
        <v>26</v>
      </c>
      <c r="L8899">
        <v>37.520000000000003</v>
      </c>
    </row>
    <row r="8900" spans="1:12" x14ac:dyDescent="0.3">
      <c r="A8900" t="s">
        <v>8419</v>
      </c>
      <c r="B8900">
        <v>7</v>
      </c>
      <c r="C8900">
        <v>8</v>
      </c>
      <c r="D8900">
        <v>2016</v>
      </c>
      <c r="E8900" t="s">
        <v>627</v>
      </c>
      <c r="F8900" t="s">
        <v>12</v>
      </c>
      <c r="G8900" t="s">
        <v>1942</v>
      </c>
      <c r="H8900" t="s">
        <v>23</v>
      </c>
      <c r="I8900" t="s">
        <v>15</v>
      </c>
      <c r="J8900" t="s">
        <v>4450</v>
      </c>
      <c r="K8900" t="s">
        <v>41</v>
      </c>
      <c r="L8900">
        <v>494.97</v>
      </c>
    </row>
    <row r="8901" spans="1:12" x14ac:dyDescent="0.3">
      <c r="A8901" t="s">
        <v>8419</v>
      </c>
      <c r="B8901">
        <v>7</v>
      </c>
      <c r="C8901">
        <v>8</v>
      </c>
      <c r="D8901">
        <v>2016</v>
      </c>
      <c r="E8901" t="s">
        <v>627</v>
      </c>
      <c r="F8901" t="s">
        <v>12</v>
      </c>
      <c r="G8901" t="s">
        <v>1942</v>
      </c>
      <c r="H8901" t="s">
        <v>23</v>
      </c>
      <c r="I8901" t="s">
        <v>15</v>
      </c>
      <c r="J8901" t="s">
        <v>4242</v>
      </c>
      <c r="K8901" t="s">
        <v>26</v>
      </c>
      <c r="L8901">
        <v>25.06</v>
      </c>
    </row>
    <row r="8902" spans="1:12" x14ac:dyDescent="0.3">
      <c r="A8902" t="s">
        <v>8420</v>
      </c>
      <c r="B8902">
        <v>31</v>
      </c>
      <c r="C8902">
        <v>5</v>
      </c>
      <c r="D8902">
        <v>2017</v>
      </c>
      <c r="E8902" t="s">
        <v>207</v>
      </c>
      <c r="F8902" t="s">
        <v>30</v>
      </c>
      <c r="G8902" t="s">
        <v>2815</v>
      </c>
      <c r="H8902" t="s">
        <v>14</v>
      </c>
      <c r="I8902" t="s">
        <v>61</v>
      </c>
      <c r="J8902" t="s">
        <v>7937</v>
      </c>
      <c r="K8902" t="s">
        <v>17</v>
      </c>
      <c r="L8902">
        <v>32.064</v>
      </c>
    </row>
    <row r="8903" spans="1:12" x14ac:dyDescent="0.3">
      <c r="A8903" t="s">
        <v>8420</v>
      </c>
      <c r="B8903">
        <v>31</v>
      </c>
      <c r="C8903">
        <v>5</v>
      </c>
      <c r="D8903">
        <v>2017</v>
      </c>
      <c r="E8903" t="s">
        <v>207</v>
      </c>
      <c r="F8903" t="s">
        <v>30</v>
      </c>
      <c r="G8903" t="s">
        <v>2815</v>
      </c>
      <c r="H8903" t="s">
        <v>14</v>
      </c>
      <c r="I8903" t="s">
        <v>61</v>
      </c>
      <c r="J8903" t="s">
        <v>7856</v>
      </c>
      <c r="K8903" t="s">
        <v>26</v>
      </c>
      <c r="L8903">
        <v>18.495999999999999</v>
      </c>
    </row>
    <row r="8904" spans="1:12" x14ac:dyDescent="0.3">
      <c r="A8904" t="s">
        <v>8420</v>
      </c>
      <c r="B8904">
        <v>31</v>
      </c>
      <c r="C8904">
        <v>5</v>
      </c>
      <c r="D8904">
        <v>2017</v>
      </c>
      <c r="E8904" t="s">
        <v>207</v>
      </c>
      <c r="F8904" t="s">
        <v>30</v>
      </c>
      <c r="G8904" t="s">
        <v>2815</v>
      </c>
      <c r="H8904" t="s">
        <v>14</v>
      </c>
      <c r="I8904" t="s">
        <v>61</v>
      </c>
      <c r="J8904" t="s">
        <v>4715</v>
      </c>
      <c r="K8904" t="s">
        <v>17</v>
      </c>
      <c r="L8904">
        <v>191.07900000000001</v>
      </c>
    </row>
    <row r="8905" spans="1:12" x14ac:dyDescent="0.3">
      <c r="A8905" t="s">
        <v>8420</v>
      </c>
      <c r="B8905">
        <v>31</v>
      </c>
      <c r="C8905">
        <v>5</v>
      </c>
      <c r="D8905">
        <v>2017</v>
      </c>
      <c r="E8905" t="s">
        <v>207</v>
      </c>
      <c r="F8905" t="s">
        <v>30</v>
      </c>
      <c r="G8905" t="s">
        <v>2815</v>
      </c>
      <c r="H8905" t="s">
        <v>14</v>
      </c>
      <c r="I8905" t="s">
        <v>61</v>
      </c>
      <c r="J8905" t="s">
        <v>2197</v>
      </c>
      <c r="K8905" t="s">
        <v>26</v>
      </c>
      <c r="L8905">
        <v>10.368</v>
      </c>
    </row>
    <row r="8906" spans="1:12" x14ac:dyDescent="0.3">
      <c r="A8906" t="s">
        <v>8421</v>
      </c>
      <c r="B8906">
        <v>1</v>
      </c>
      <c r="C8906">
        <v>7</v>
      </c>
      <c r="D8906">
        <v>2017</v>
      </c>
      <c r="E8906" t="s">
        <v>4687</v>
      </c>
      <c r="F8906" t="s">
        <v>930</v>
      </c>
      <c r="G8906" t="s">
        <v>5186</v>
      </c>
      <c r="H8906" t="s">
        <v>60</v>
      </c>
      <c r="I8906" t="s">
        <v>90</v>
      </c>
      <c r="J8906" t="s">
        <v>2735</v>
      </c>
      <c r="K8906" t="s">
        <v>26</v>
      </c>
      <c r="L8906">
        <v>30.53</v>
      </c>
    </row>
    <row r="8907" spans="1:12" x14ac:dyDescent="0.3">
      <c r="A8907" t="s">
        <v>8421</v>
      </c>
      <c r="B8907">
        <v>1</v>
      </c>
      <c r="C8907">
        <v>7</v>
      </c>
      <c r="D8907">
        <v>2017</v>
      </c>
      <c r="E8907" t="s">
        <v>4687</v>
      </c>
      <c r="F8907" t="s">
        <v>930</v>
      </c>
      <c r="G8907" t="s">
        <v>5186</v>
      </c>
      <c r="H8907" t="s">
        <v>60</v>
      </c>
      <c r="I8907" t="s">
        <v>90</v>
      </c>
      <c r="J8907" t="s">
        <v>4380</v>
      </c>
      <c r="K8907" t="s">
        <v>41</v>
      </c>
      <c r="L8907">
        <v>30.84</v>
      </c>
    </row>
    <row r="8908" spans="1:12" x14ac:dyDescent="0.3">
      <c r="A8908" t="s">
        <v>8421</v>
      </c>
      <c r="B8908">
        <v>1</v>
      </c>
      <c r="C8908">
        <v>7</v>
      </c>
      <c r="D8908">
        <v>2017</v>
      </c>
      <c r="E8908" t="s">
        <v>4687</v>
      </c>
      <c r="F8908" t="s">
        <v>930</v>
      </c>
      <c r="G8908" t="s">
        <v>5186</v>
      </c>
      <c r="H8908" t="s">
        <v>60</v>
      </c>
      <c r="I8908" t="s">
        <v>90</v>
      </c>
      <c r="J8908" t="s">
        <v>444</v>
      </c>
      <c r="K8908" t="s">
        <v>26</v>
      </c>
      <c r="L8908">
        <v>75.06</v>
      </c>
    </row>
    <row r="8909" spans="1:12" x14ac:dyDescent="0.3">
      <c r="A8909" t="s">
        <v>8422</v>
      </c>
      <c r="B8909">
        <v>18</v>
      </c>
      <c r="C8909">
        <v>12</v>
      </c>
      <c r="D8909">
        <v>2017</v>
      </c>
      <c r="E8909" t="s">
        <v>763</v>
      </c>
      <c r="F8909" t="s">
        <v>119</v>
      </c>
      <c r="G8909" t="s">
        <v>4737</v>
      </c>
      <c r="H8909" t="s">
        <v>23</v>
      </c>
      <c r="I8909" t="s">
        <v>24</v>
      </c>
      <c r="J8909" t="s">
        <v>548</v>
      </c>
      <c r="K8909" t="s">
        <v>41</v>
      </c>
      <c r="L8909">
        <v>66.975999999999999</v>
      </c>
    </row>
    <row r="8910" spans="1:12" x14ac:dyDescent="0.3">
      <c r="A8910" t="s">
        <v>8423</v>
      </c>
      <c r="B8910">
        <v>26</v>
      </c>
      <c r="C8910">
        <v>1</v>
      </c>
      <c r="D8910">
        <v>2016</v>
      </c>
      <c r="E8910" t="s">
        <v>8424</v>
      </c>
      <c r="F8910" t="s">
        <v>30</v>
      </c>
      <c r="G8910" t="s">
        <v>4072</v>
      </c>
      <c r="H8910" t="s">
        <v>23</v>
      </c>
      <c r="I8910" t="s">
        <v>24</v>
      </c>
      <c r="J8910" t="s">
        <v>3962</v>
      </c>
      <c r="K8910" t="s">
        <v>26</v>
      </c>
      <c r="L8910">
        <v>182.72</v>
      </c>
    </row>
    <row r="8911" spans="1:12" x14ac:dyDescent="0.3">
      <c r="A8911" t="s">
        <v>8425</v>
      </c>
      <c r="B8911">
        <v>28</v>
      </c>
      <c r="C8911">
        <v>10</v>
      </c>
      <c r="D8911">
        <v>2018</v>
      </c>
      <c r="E8911" t="s">
        <v>4343</v>
      </c>
      <c r="F8911" t="s">
        <v>30</v>
      </c>
      <c r="G8911" t="s">
        <v>1219</v>
      </c>
      <c r="H8911" t="s">
        <v>14</v>
      </c>
      <c r="I8911" t="s">
        <v>90</v>
      </c>
      <c r="J8911" t="s">
        <v>459</v>
      </c>
      <c r="K8911" t="s">
        <v>26</v>
      </c>
      <c r="L8911">
        <v>21.93</v>
      </c>
    </row>
    <row r="8912" spans="1:12" x14ac:dyDescent="0.3">
      <c r="A8912" t="s">
        <v>8426</v>
      </c>
      <c r="B8912">
        <v>4</v>
      </c>
      <c r="C8912">
        <v>11</v>
      </c>
      <c r="D8912">
        <v>2018</v>
      </c>
      <c r="E8912" t="s">
        <v>4580</v>
      </c>
      <c r="F8912" t="s">
        <v>30</v>
      </c>
      <c r="G8912" t="s">
        <v>1505</v>
      </c>
      <c r="H8912" t="s">
        <v>14</v>
      </c>
      <c r="I8912" t="s">
        <v>15</v>
      </c>
      <c r="J8912" t="s">
        <v>1225</v>
      </c>
      <c r="K8912" t="s">
        <v>41</v>
      </c>
      <c r="L8912">
        <v>95.975999999999999</v>
      </c>
    </row>
    <row r="8913" spans="1:12" x14ac:dyDescent="0.3">
      <c r="A8913" t="s">
        <v>8426</v>
      </c>
      <c r="B8913">
        <v>4</v>
      </c>
      <c r="C8913">
        <v>11</v>
      </c>
      <c r="D8913">
        <v>2018</v>
      </c>
      <c r="E8913" t="s">
        <v>4580</v>
      </c>
      <c r="F8913" t="s">
        <v>30</v>
      </c>
      <c r="G8913" t="s">
        <v>1505</v>
      </c>
      <c r="H8913" t="s">
        <v>14</v>
      </c>
      <c r="I8913" t="s">
        <v>15</v>
      </c>
      <c r="J8913" t="s">
        <v>6962</v>
      </c>
      <c r="K8913" t="s">
        <v>41</v>
      </c>
      <c r="L8913">
        <v>143.928</v>
      </c>
    </row>
    <row r="8914" spans="1:12" x14ac:dyDescent="0.3">
      <c r="A8914" t="s">
        <v>8426</v>
      </c>
      <c r="B8914">
        <v>4</v>
      </c>
      <c r="C8914">
        <v>11</v>
      </c>
      <c r="D8914">
        <v>2018</v>
      </c>
      <c r="E8914" t="s">
        <v>4580</v>
      </c>
      <c r="F8914" t="s">
        <v>30</v>
      </c>
      <c r="G8914" t="s">
        <v>1505</v>
      </c>
      <c r="H8914" t="s">
        <v>14</v>
      </c>
      <c r="I8914" t="s">
        <v>15</v>
      </c>
      <c r="J8914" t="s">
        <v>2932</v>
      </c>
      <c r="K8914" t="s">
        <v>26</v>
      </c>
      <c r="L8914">
        <v>3.5640000000000001</v>
      </c>
    </row>
    <row r="8915" spans="1:12" x14ac:dyDescent="0.3">
      <c r="A8915" t="s">
        <v>8426</v>
      </c>
      <c r="B8915">
        <v>4</v>
      </c>
      <c r="C8915">
        <v>11</v>
      </c>
      <c r="D8915">
        <v>2018</v>
      </c>
      <c r="E8915" t="s">
        <v>4580</v>
      </c>
      <c r="F8915" t="s">
        <v>30</v>
      </c>
      <c r="G8915" t="s">
        <v>1505</v>
      </c>
      <c r="H8915" t="s">
        <v>14</v>
      </c>
      <c r="I8915" t="s">
        <v>15</v>
      </c>
      <c r="J8915" t="s">
        <v>3128</v>
      </c>
      <c r="K8915" t="s">
        <v>26</v>
      </c>
      <c r="L8915">
        <v>4.9279999999999999</v>
      </c>
    </row>
    <row r="8916" spans="1:12" x14ac:dyDescent="0.3">
      <c r="A8916" t="s">
        <v>8427</v>
      </c>
      <c r="B8916">
        <v>9</v>
      </c>
      <c r="C8916">
        <v>5</v>
      </c>
      <c r="D8916">
        <v>2017</v>
      </c>
      <c r="E8916" t="s">
        <v>3215</v>
      </c>
      <c r="F8916" t="s">
        <v>30</v>
      </c>
      <c r="G8916" t="s">
        <v>339</v>
      </c>
      <c r="H8916" t="s">
        <v>23</v>
      </c>
      <c r="I8916" t="s">
        <v>61</v>
      </c>
      <c r="J8916" t="s">
        <v>1474</v>
      </c>
      <c r="K8916" t="s">
        <v>26</v>
      </c>
      <c r="L8916">
        <v>856.65599999999995</v>
      </c>
    </row>
    <row r="8917" spans="1:12" x14ac:dyDescent="0.3">
      <c r="A8917" t="s">
        <v>8427</v>
      </c>
      <c r="B8917">
        <v>9</v>
      </c>
      <c r="C8917">
        <v>5</v>
      </c>
      <c r="D8917">
        <v>2017</v>
      </c>
      <c r="E8917" t="s">
        <v>3215</v>
      </c>
      <c r="F8917" t="s">
        <v>30</v>
      </c>
      <c r="G8917" t="s">
        <v>339</v>
      </c>
      <c r="H8917" t="s">
        <v>23</v>
      </c>
      <c r="I8917" t="s">
        <v>61</v>
      </c>
      <c r="J8917" t="s">
        <v>284</v>
      </c>
      <c r="K8917" t="s">
        <v>26</v>
      </c>
      <c r="L8917">
        <v>13.183999999999999</v>
      </c>
    </row>
    <row r="8918" spans="1:12" x14ac:dyDescent="0.3">
      <c r="A8918" t="s">
        <v>8427</v>
      </c>
      <c r="B8918">
        <v>9</v>
      </c>
      <c r="C8918">
        <v>5</v>
      </c>
      <c r="D8918">
        <v>2017</v>
      </c>
      <c r="E8918" t="s">
        <v>3215</v>
      </c>
      <c r="F8918" t="s">
        <v>30</v>
      </c>
      <c r="G8918" t="s">
        <v>339</v>
      </c>
      <c r="H8918" t="s">
        <v>23</v>
      </c>
      <c r="I8918" t="s">
        <v>61</v>
      </c>
      <c r="J8918" t="s">
        <v>6201</v>
      </c>
      <c r="K8918" t="s">
        <v>26</v>
      </c>
      <c r="L8918">
        <v>48.783999999999999</v>
      </c>
    </row>
    <row r="8919" spans="1:12" x14ac:dyDescent="0.3">
      <c r="A8919" t="s">
        <v>8427</v>
      </c>
      <c r="B8919">
        <v>9</v>
      </c>
      <c r="C8919">
        <v>5</v>
      </c>
      <c r="D8919">
        <v>2017</v>
      </c>
      <c r="E8919" t="s">
        <v>3215</v>
      </c>
      <c r="F8919" t="s">
        <v>30</v>
      </c>
      <c r="G8919" t="s">
        <v>339</v>
      </c>
      <c r="H8919" t="s">
        <v>23</v>
      </c>
      <c r="I8919" t="s">
        <v>61</v>
      </c>
      <c r="J8919" t="s">
        <v>415</v>
      </c>
      <c r="K8919" t="s">
        <v>26</v>
      </c>
      <c r="L8919">
        <v>76.64</v>
      </c>
    </row>
    <row r="8920" spans="1:12" x14ac:dyDescent="0.3">
      <c r="A8920" t="s">
        <v>8427</v>
      </c>
      <c r="B8920">
        <v>9</v>
      </c>
      <c r="C8920">
        <v>5</v>
      </c>
      <c r="D8920">
        <v>2017</v>
      </c>
      <c r="E8920" t="s">
        <v>3215</v>
      </c>
      <c r="F8920" t="s">
        <v>30</v>
      </c>
      <c r="G8920" t="s">
        <v>339</v>
      </c>
      <c r="H8920" t="s">
        <v>23</v>
      </c>
      <c r="I8920" t="s">
        <v>61</v>
      </c>
      <c r="J8920" t="s">
        <v>3289</v>
      </c>
      <c r="K8920" t="s">
        <v>26</v>
      </c>
      <c r="L8920">
        <v>18.527999999999999</v>
      </c>
    </row>
    <row r="8921" spans="1:12" x14ac:dyDescent="0.3">
      <c r="A8921" t="s">
        <v>8428</v>
      </c>
      <c r="B8921">
        <v>2</v>
      </c>
      <c r="C8921">
        <v>4</v>
      </c>
      <c r="D8921">
        <v>2015</v>
      </c>
      <c r="E8921" t="s">
        <v>2888</v>
      </c>
      <c r="F8921" t="s">
        <v>30</v>
      </c>
      <c r="G8921" t="s">
        <v>5125</v>
      </c>
      <c r="H8921" t="s">
        <v>23</v>
      </c>
      <c r="I8921" t="s">
        <v>15</v>
      </c>
      <c r="J8921" t="s">
        <v>6488</v>
      </c>
      <c r="K8921" t="s">
        <v>17</v>
      </c>
      <c r="L8921">
        <v>177.68</v>
      </c>
    </row>
    <row r="8922" spans="1:12" x14ac:dyDescent="0.3">
      <c r="A8922" t="s">
        <v>8429</v>
      </c>
      <c r="B8922">
        <v>28</v>
      </c>
      <c r="C8922">
        <v>4</v>
      </c>
      <c r="D8922">
        <v>2015</v>
      </c>
      <c r="E8922" t="s">
        <v>3126</v>
      </c>
      <c r="F8922" t="s">
        <v>30</v>
      </c>
      <c r="G8922" t="s">
        <v>629</v>
      </c>
      <c r="H8922" t="s">
        <v>23</v>
      </c>
      <c r="I8922" t="s">
        <v>90</v>
      </c>
      <c r="J8922" t="s">
        <v>3364</v>
      </c>
      <c r="K8922" t="s">
        <v>41</v>
      </c>
      <c r="L8922">
        <v>159.97999999999999</v>
      </c>
    </row>
    <row r="8923" spans="1:12" x14ac:dyDescent="0.3">
      <c r="A8923" t="s">
        <v>8430</v>
      </c>
      <c r="B8923">
        <v>4</v>
      </c>
      <c r="C8923">
        <v>10</v>
      </c>
      <c r="D8923">
        <v>2017</v>
      </c>
      <c r="E8923" t="s">
        <v>2219</v>
      </c>
      <c r="F8923" t="s">
        <v>30</v>
      </c>
      <c r="G8923" t="s">
        <v>5125</v>
      </c>
      <c r="H8923" t="s">
        <v>23</v>
      </c>
      <c r="I8923" t="s">
        <v>15</v>
      </c>
      <c r="J8923" t="s">
        <v>4968</v>
      </c>
      <c r="K8923" t="s">
        <v>41</v>
      </c>
      <c r="L8923">
        <v>52.68</v>
      </c>
    </row>
    <row r="8924" spans="1:12" x14ac:dyDescent="0.3">
      <c r="A8924" t="s">
        <v>8430</v>
      </c>
      <c r="B8924">
        <v>4</v>
      </c>
      <c r="C8924">
        <v>10</v>
      </c>
      <c r="D8924">
        <v>2017</v>
      </c>
      <c r="E8924" t="s">
        <v>2219</v>
      </c>
      <c r="F8924" t="s">
        <v>30</v>
      </c>
      <c r="G8924" t="s">
        <v>5125</v>
      </c>
      <c r="H8924" t="s">
        <v>23</v>
      </c>
      <c r="I8924" t="s">
        <v>15</v>
      </c>
      <c r="J8924" t="s">
        <v>2257</v>
      </c>
      <c r="K8924" t="s">
        <v>17</v>
      </c>
      <c r="L8924">
        <v>11.568</v>
      </c>
    </row>
    <row r="8925" spans="1:12" x14ac:dyDescent="0.3">
      <c r="A8925" t="s">
        <v>8431</v>
      </c>
      <c r="B8925">
        <v>11</v>
      </c>
      <c r="C8925">
        <v>6</v>
      </c>
      <c r="D8925">
        <v>2018</v>
      </c>
      <c r="E8925" t="s">
        <v>296</v>
      </c>
      <c r="F8925" t="s">
        <v>30</v>
      </c>
      <c r="G8925" t="s">
        <v>1448</v>
      </c>
      <c r="H8925" t="s">
        <v>14</v>
      </c>
      <c r="I8925" t="s">
        <v>15</v>
      </c>
      <c r="J8925" t="s">
        <v>110</v>
      </c>
      <c r="K8925" t="s">
        <v>26</v>
      </c>
      <c r="L8925">
        <v>4.5720000000000001</v>
      </c>
    </row>
    <row r="8926" spans="1:12" x14ac:dyDescent="0.3">
      <c r="A8926" t="s">
        <v>8432</v>
      </c>
      <c r="B8926">
        <v>30</v>
      </c>
      <c r="C8926">
        <v>1</v>
      </c>
      <c r="D8926">
        <v>2017</v>
      </c>
      <c r="E8926" t="s">
        <v>4665</v>
      </c>
      <c r="F8926" t="s">
        <v>30</v>
      </c>
      <c r="G8926" t="s">
        <v>4500</v>
      </c>
      <c r="H8926" t="s">
        <v>14</v>
      </c>
      <c r="I8926" t="s">
        <v>61</v>
      </c>
      <c r="J8926" t="s">
        <v>8433</v>
      </c>
      <c r="K8926" t="s">
        <v>41</v>
      </c>
      <c r="L8926">
        <v>1439.9680000000001</v>
      </c>
    </row>
    <row r="8927" spans="1:12" x14ac:dyDescent="0.3">
      <c r="A8927" t="s">
        <v>8432</v>
      </c>
      <c r="B8927">
        <v>30</v>
      </c>
      <c r="C8927">
        <v>1</v>
      </c>
      <c r="D8927">
        <v>2017</v>
      </c>
      <c r="E8927" t="s">
        <v>4665</v>
      </c>
      <c r="F8927" t="s">
        <v>30</v>
      </c>
      <c r="G8927" t="s">
        <v>4500</v>
      </c>
      <c r="H8927" t="s">
        <v>14</v>
      </c>
      <c r="I8927" t="s">
        <v>61</v>
      </c>
      <c r="J8927" t="s">
        <v>1761</v>
      </c>
      <c r="K8927" t="s">
        <v>26</v>
      </c>
      <c r="L8927">
        <v>1.728</v>
      </c>
    </row>
    <row r="8928" spans="1:12" x14ac:dyDescent="0.3">
      <c r="A8928" t="s">
        <v>8432</v>
      </c>
      <c r="B8928">
        <v>30</v>
      </c>
      <c r="C8928">
        <v>1</v>
      </c>
      <c r="D8928">
        <v>2017</v>
      </c>
      <c r="E8928" t="s">
        <v>4665</v>
      </c>
      <c r="F8928" t="s">
        <v>30</v>
      </c>
      <c r="G8928" t="s">
        <v>4500</v>
      </c>
      <c r="H8928" t="s">
        <v>14</v>
      </c>
      <c r="I8928" t="s">
        <v>61</v>
      </c>
      <c r="J8928" t="s">
        <v>1388</v>
      </c>
      <c r="K8928" t="s">
        <v>17</v>
      </c>
      <c r="L8928">
        <v>626.1</v>
      </c>
    </row>
    <row r="8929" spans="1:12" x14ac:dyDescent="0.3">
      <c r="A8929" t="s">
        <v>8434</v>
      </c>
      <c r="B8929">
        <v>27</v>
      </c>
      <c r="C8929">
        <v>9</v>
      </c>
      <c r="D8929">
        <v>2016</v>
      </c>
      <c r="E8929" t="s">
        <v>3268</v>
      </c>
      <c r="F8929" t="s">
        <v>12</v>
      </c>
      <c r="G8929" t="s">
        <v>1008</v>
      </c>
      <c r="H8929" t="s">
        <v>23</v>
      </c>
      <c r="I8929" t="s">
        <v>24</v>
      </c>
      <c r="J8929" t="s">
        <v>3571</v>
      </c>
      <c r="K8929" t="s">
        <v>26</v>
      </c>
      <c r="L8929">
        <v>99.2</v>
      </c>
    </row>
    <row r="8930" spans="1:12" x14ac:dyDescent="0.3">
      <c r="A8930" t="s">
        <v>8435</v>
      </c>
      <c r="B8930">
        <v>13</v>
      </c>
      <c r="C8930">
        <v>4</v>
      </c>
      <c r="D8930">
        <v>2016</v>
      </c>
      <c r="E8930" t="s">
        <v>4532</v>
      </c>
      <c r="F8930" t="s">
        <v>30</v>
      </c>
      <c r="G8930" t="s">
        <v>1405</v>
      </c>
      <c r="H8930" t="s">
        <v>14</v>
      </c>
      <c r="I8930" t="s">
        <v>61</v>
      </c>
      <c r="J8930" t="s">
        <v>1607</v>
      </c>
      <c r="K8930" t="s">
        <v>17</v>
      </c>
      <c r="L8930">
        <v>609.98</v>
      </c>
    </row>
    <row r="8931" spans="1:12" x14ac:dyDescent="0.3">
      <c r="A8931" t="s">
        <v>8435</v>
      </c>
      <c r="B8931">
        <v>13</v>
      </c>
      <c r="C8931">
        <v>4</v>
      </c>
      <c r="D8931">
        <v>2016</v>
      </c>
      <c r="E8931" t="s">
        <v>4532</v>
      </c>
      <c r="F8931" t="s">
        <v>30</v>
      </c>
      <c r="G8931" t="s">
        <v>1405</v>
      </c>
      <c r="H8931" t="s">
        <v>14</v>
      </c>
      <c r="I8931" t="s">
        <v>61</v>
      </c>
      <c r="J8931" t="s">
        <v>2969</v>
      </c>
      <c r="K8931" t="s">
        <v>17</v>
      </c>
      <c r="L8931">
        <v>211.37200000000001</v>
      </c>
    </row>
    <row r="8932" spans="1:12" x14ac:dyDescent="0.3">
      <c r="A8932" t="s">
        <v>8435</v>
      </c>
      <c r="B8932">
        <v>13</v>
      </c>
      <c r="C8932">
        <v>4</v>
      </c>
      <c r="D8932">
        <v>2016</v>
      </c>
      <c r="E8932" t="s">
        <v>4532</v>
      </c>
      <c r="F8932" t="s">
        <v>30</v>
      </c>
      <c r="G8932" t="s">
        <v>1405</v>
      </c>
      <c r="H8932" t="s">
        <v>14</v>
      </c>
      <c r="I8932" t="s">
        <v>61</v>
      </c>
      <c r="J8932" t="s">
        <v>2466</v>
      </c>
      <c r="K8932" t="s">
        <v>41</v>
      </c>
      <c r="L8932">
        <v>239.976</v>
      </c>
    </row>
    <row r="8933" spans="1:12" x14ac:dyDescent="0.3">
      <c r="A8933" t="s">
        <v>8436</v>
      </c>
      <c r="B8933">
        <v>18</v>
      </c>
      <c r="C8933">
        <v>12</v>
      </c>
      <c r="D8933">
        <v>2018</v>
      </c>
      <c r="E8933" t="s">
        <v>1030</v>
      </c>
      <c r="F8933" t="s">
        <v>30</v>
      </c>
      <c r="G8933" t="s">
        <v>8010</v>
      </c>
      <c r="H8933" t="s">
        <v>23</v>
      </c>
      <c r="I8933" t="s">
        <v>61</v>
      </c>
      <c r="J8933" t="s">
        <v>7287</v>
      </c>
      <c r="K8933" t="s">
        <v>17</v>
      </c>
      <c r="L8933">
        <v>99.95</v>
      </c>
    </row>
    <row r="8934" spans="1:12" x14ac:dyDescent="0.3">
      <c r="A8934" t="s">
        <v>8436</v>
      </c>
      <c r="B8934">
        <v>18</v>
      </c>
      <c r="C8934">
        <v>12</v>
      </c>
      <c r="D8934">
        <v>2018</v>
      </c>
      <c r="E8934" t="s">
        <v>1030</v>
      </c>
      <c r="F8934" t="s">
        <v>30</v>
      </c>
      <c r="G8934" t="s">
        <v>8010</v>
      </c>
      <c r="H8934" t="s">
        <v>23</v>
      </c>
      <c r="I8934" t="s">
        <v>61</v>
      </c>
      <c r="J8934" t="s">
        <v>5450</v>
      </c>
      <c r="K8934" t="s">
        <v>41</v>
      </c>
      <c r="L8934">
        <v>29.34</v>
      </c>
    </row>
    <row r="8935" spans="1:12" x14ac:dyDescent="0.3">
      <c r="A8935" t="s">
        <v>8437</v>
      </c>
      <c r="B8935">
        <v>14</v>
      </c>
      <c r="C8935">
        <v>3</v>
      </c>
      <c r="D8935">
        <v>2017</v>
      </c>
      <c r="E8935" t="s">
        <v>3231</v>
      </c>
      <c r="F8935" t="s">
        <v>30</v>
      </c>
      <c r="G8935" t="s">
        <v>1594</v>
      </c>
      <c r="H8935" t="s">
        <v>23</v>
      </c>
      <c r="I8935" t="s">
        <v>61</v>
      </c>
      <c r="J8935" t="s">
        <v>2644</v>
      </c>
      <c r="K8935" t="s">
        <v>17</v>
      </c>
      <c r="L8935">
        <v>16.739999999999998</v>
      </c>
    </row>
    <row r="8936" spans="1:12" x14ac:dyDescent="0.3">
      <c r="A8936" t="s">
        <v>8438</v>
      </c>
      <c r="B8936">
        <v>27</v>
      </c>
      <c r="C8936">
        <v>8</v>
      </c>
      <c r="D8936">
        <v>2018</v>
      </c>
      <c r="E8936" t="s">
        <v>954</v>
      </c>
      <c r="F8936" t="s">
        <v>930</v>
      </c>
      <c r="G8936" t="s">
        <v>809</v>
      </c>
      <c r="H8936" t="s">
        <v>23</v>
      </c>
      <c r="I8936" t="s">
        <v>90</v>
      </c>
      <c r="J8936" t="s">
        <v>3540</v>
      </c>
      <c r="K8936" t="s">
        <v>26</v>
      </c>
      <c r="L8936">
        <v>12.672000000000001</v>
      </c>
    </row>
    <row r="8937" spans="1:12" x14ac:dyDescent="0.3">
      <c r="A8937" t="s">
        <v>8438</v>
      </c>
      <c r="B8937">
        <v>27</v>
      </c>
      <c r="C8937">
        <v>8</v>
      </c>
      <c r="D8937">
        <v>2018</v>
      </c>
      <c r="E8937" t="s">
        <v>954</v>
      </c>
      <c r="F8937" t="s">
        <v>930</v>
      </c>
      <c r="G8937" t="s">
        <v>809</v>
      </c>
      <c r="H8937" t="s">
        <v>23</v>
      </c>
      <c r="I8937" t="s">
        <v>90</v>
      </c>
      <c r="J8937" t="s">
        <v>842</v>
      </c>
      <c r="K8937" t="s">
        <v>41</v>
      </c>
      <c r="L8937">
        <v>1119.8879999999999</v>
      </c>
    </row>
    <row r="8938" spans="1:12" x14ac:dyDescent="0.3">
      <c r="A8938" t="s">
        <v>8439</v>
      </c>
      <c r="B8938">
        <v>17</v>
      </c>
      <c r="C8938">
        <v>12</v>
      </c>
      <c r="D8938">
        <v>2016</v>
      </c>
      <c r="E8938" t="s">
        <v>514</v>
      </c>
      <c r="F8938" t="s">
        <v>12</v>
      </c>
      <c r="G8938" t="s">
        <v>264</v>
      </c>
      <c r="H8938" t="s">
        <v>14</v>
      </c>
      <c r="I8938" t="s">
        <v>24</v>
      </c>
      <c r="J8938" t="s">
        <v>2618</v>
      </c>
      <c r="K8938" t="s">
        <v>26</v>
      </c>
      <c r="L8938">
        <v>204.85</v>
      </c>
    </row>
    <row r="8939" spans="1:12" x14ac:dyDescent="0.3">
      <c r="A8939" t="s">
        <v>8439</v>
      </c>
      <c r="B8939">
        <v>17</v>
      </c>
      <c r="C8939">
        <v>12</v>
      </c>
      <c r="D8939">
        <v>2016</v>
      </c>
      <c r="E8939" t="s">
        <v>514</v>
      </c>
      <c r="F8939" t="s">
        <v>12</v>
      </c>
      <c r="G8939" t="s">
        <v>264</v>
      </c>
      <c r="H8939" t="s">
        <v>14</v>
      </c>
      <c r="I8939" t="s">
        <v>24</v>
      </c>
      <c r="J8939" t="s">
        <v>4880</v>
      </c>
      <c r="K8939" t="s">
        <v>41</v>
      </c>
      <c r="L8939">
        <v>135.98400000000001</v>
      </c>
    </row>
    <row r="8940" spans="1:12" x14ac:dyDescent="0.3">
      <c r="A8940" t="s">
        <v>8439</v>
      </c>
      <c r="B8940">
        <v>17</v>
      </c>
      <c r="C8940">
        <v>12</v>
      </c>
      <c r="D8940">
        <v>2016</v>
      </c>
      <c r="E8940" t="s">
        <v>514</v>
      </c>
      <c r="F8940" t="s">
        <v>12</v>
      </c>
      <c r="G8940" t="s">
        <v>264</v>
      </c>
      <c r="H8940" t="s">
        <v>14</v>
      </c>
      <c r="I8940" t="s">
        <v>24</v>
      </c>
      <c r="J8940" t="s">
        <v>516</v>
      </c>
      <c r="K8940" t="s">
        <v>26</v>
      </c>
      <c r="L8940">
        <v>16.399999999999999</v>
      </c>
    </row>
    <row r="8941" spans="1:12" x14ac:dyDescent="0.3">
      <c r="A8941" t="s">
        <v>8439</v>
      </c>
      <c r="B8941">
        <v>17</v>
      </c>
      <c r="C8941">
        <v>12</v>
      </c>
      <c r="D8941">
        <v>2016</v>
      </c>
      <c r="E8941" t="s">
        <v>514</v>
      </c>
      <c r="F8941" t="s">
        <v>12</v>
      </c>
      <c r="G8941" t="s">
        <v>264</v>
      </c>
      <c r="H8941" t="s">
        <v>14</v>
      </c>
      <c r="I8941" t="s">
        <v>24</v>
      </c>
      <c r="J8941" t="s">
        <v>2689</v>
      </c>
      <c r="K8941" t="s">
        <v>26</v>
      </c>
      <c r="L8941">
        <v>92.96</v>
      </c>
    </row>
    <row r="8942" spans="1:12" x14ac:dyDescent="0.3">
      <c r="A8942" t="s">
        <v>8440</v>
      </c>
      <c r="B8942">
        <v>22</v>
      </c>
      <c r="C8942">
        <v>8</v>
      </c>
      <c r="D8942">
        <v>2015</v>
      </c>
      <c r="E8942" t="s">
        <v>4096</v>
      </c>
      <c r="F8942" t="s">
        <v>12</v>
      </c>
      <c r="G8942" t="s">
        <v>1179</v>
      </c>
      <c r="H8942" t="s">
        <v>14</v>
      </c>
      <c r="I8942" t="s">
        <v>15</v>
      </c>
      <c r="J8942" t="s">
        <v>8441</v>
      </c>
      <c r="K8942" t="s">
        <v>26</v>
      </c>
      <c r="L8942">
        <v>7.6319999999999997</v>
      </c>
    </row>
    <row r="8943" spans="1:12" x14ac:dyDescent="0.3">
      <c r="A8943" t="s">
        <v>8442</v>
      </c>
      <c r="B8943">
        <v>3</v>
      </c>
      <c r="C8943">
        <v>11</v>
      </c>
      <c r="D8943">
        <v>2017</v>
      </c>
      <c r="E8943" t="s">
        <v>2881</v>
      </c>
      <c r="F8943" t="s">
        <v>119</v>
      </c>
      <c r="G8943" t="s">
        <v>3254</v>
      </c>
      <c r="H8943" t="s">
        <v>14</v>
      </c>
      <c r="I8943" t="s">
        <v>24</v>
      </c>
      <c r="J8943" t="s">
        <v>2692</v>
      </c>
      <c r="K8943" t="s">
        <v>26</v>
      </c>
      <c r="L8943">
        <v>4.1580000000000004</v>
      </c>
    </row>
    <row r="8944" spans="1:12" x14ac:dyDescent="0.3">
      <c r="A8944" t="s">
        <v>8442</v>
      </c>
      <c r="B8944">
        <v>3</v>
      </c>
      <c r="C8944">
        <v>11</v>
      </c>
      <c r="D8944">
        <v>2017</v>
      </c>
      <c r="E8944" t="s">
        <v>2881</v>
      </c>
      <c r="F8944" t="s">
        <v>119</v>
      </c>
      <c r="G8944" t="s">
        <v>3254</v>
      </c>
      <c r="H8944" t="s">
        <v>14</v>
      </c>
      <c r="I8944" t="s">
        <v>24</v>
      </c>
      <c r="J8944" t="s">
        <v>8443</v>
      </c>
      <c r="K8944" t="s">
        <v>41</v>
      </c>
      <c r="L8944">
        <v>179.99100000000001</v>
      </c>
    </row>
    <row r="8945" spans="1:12" x14ac:dyDescent="0.3">
      <c r="A8945" t="s">
        <v>8444</v>
      </c>
      <c r="B8945">
        <v>10</v>
      </c>
      <c r="C8945">
        <v>10</v>
      </c>
      <c r="D8945">
        <v>2018</v>
      </c>
      <c r="E8945" t="s">
        <v>2346</v>
      </c>
      <c r="F8945" t="s">
        <v>30</v>
      </c>
      <c r="G8945" t="s">
        <v>3847</v>
      </c>
      <c r="H8945" t="s">
        <v>14</v>
      </c>
      <c r="I8945" t="s">
        <v>61</v>
      </c>
      <c r="J8945" t="s">
        <v>6611</v>
      </c>
      <c r="K8945" t="s">
        <v>17</v>
      </c>
      <c r="L8945">
        <v>239.358</v>
      </c>
    </row>
    <row r="8946" spans="1:12" x14ac:dyDescent="0.3">
      <c r="A8946" t="s">
        <v>8445</v>
      </c>
      <c r="B8946">
        <v>7</v>
      </c>
      <c r="C8946">
        <v>12</v>
      </c>
      <c r="D8946">
        <v>2015</v>
      </c>
      <c r="E8946" t="s">
        <v>3451</v>
      </c>
      <c r="F8946" t="s">
        <v>119</v>
      </c>
      <c r="G8946" t="s">
        <v>2392</v>
      </c>
      <c r="H8946" t="s">
        <v>60</v>
      </c>
      <c r="I8946" t="s">
        <v>24</v>
      </c>
      <c r="J8946" t="s">
        <v>4422</v>
      </c>
      <c r="K8946" t="s">
        <v>26</v>
      </c>
      <c r="L8946">
        <v>164.88</v>
      </c>
    </row>
    <row r="8947" spans="1:12" x14ac:dyDescent="0.3">
      <c r="A8947" t="s">
        <v>8446</v>
      </c>
      <c r="B8947">
        <v>15</v>
      </c>
      <c r="C8947">
        <v>11</v>
      </c>
      <c r="D8947">
        <v>2015</v>
      </c>
      <c r="E8947" t="s">
        <v>3822</v>
      </c>
      <c r="F8947" t="s">
        <v>12</v>
      </c>
      <c r="G8947" t="s">
        <v>4112</v>
      </c>
      <c r="H8947" t="s">
        <v>23</v>
      </c>
      <c r="I8947" t="s">
        <v>24</v>
      </c>
      <c r="J8947" t="s">
        <v>1425</v>
      </c>
      <c r="K8947" t="s">
        <v>26</v>
      </c>
      <c r="L8947">
        <v>10.95</v>
      </c>
    </row>
    <row r="8948" spans="1:12" x14ac:dyDescent="0.3">
      <c r="A8948" t="s">
        <v>8447</v>
      </c>
      <c r="B8948">
        <v>24</v>
      </c>
      <c r="C8948">
        <v>12</v>
      </c>
      <c r="D8948">
        <v>2018</v>
      </c>
      <c r="E8948" t="s">
        <v>724</v>
      </c>
      <c r="F8948" t="s">
        <v>30</v>
      </c>
      <c r="G8948" t="s">
        <v>5245</v>
      </c>
      <c r="H8948" t="s">
        <v>23</v>
      </c>
      <c r="I8948" t="s">
        <v>90</v>
      </c>
      <c r="J8948" t="s">
        <v>3667</v>
      </c>
      <c r="K8948" t="s">
        <v>26</v>
      </c>
      <c r="L8948">
        <v>19.440000000000001</v>
      </c>
    </row>
    <row r="8949" spans="1:12" x14ac:dyDescent="0.3">
      <c r="A8949" t="s">
        <v>8447</v>
      </c>
      <c r="B8949">
        <v>24</v>
      </c>
      <c r="C8949">
        <v>12</v>
      </c>
      <c r="D8949">
        <v>2018</v>
      </c>
      <c r="E8949" t="s">
        <v>724</v>
      </c>
      <c r="F8949" t="s">
        <v>30</v>
      </c>
      <c r="G8949" t="s">
        <v>5245</v>
      </c>
      <c r="H8949" t="s">
        <v>23</v>
      </c>
      <c r="I8949" t="s">
        <v>90</v>
      </c>
      <c r="J8949" t="s">
        <v>6070</v>
      </c>
      <c r="K8949" t="s">
        <v>26</v>
      </c>
      <c r="L8949">
        <v>12.3</v>
      </c>
    </row>
    <row r="8950" spans="1:12" x14ac:dyDescent="0.3">
      <c r="A8950" t="s">
        <v>8448</v>
      </c>
      <c r="B8950">
        <v>24</v>
      </c>
      <c r="C8950">
        <v>12</v>
      </c>
      <c r="D8950">
        <v>2015</v>
      </c>
      <c r="E8950" t="s">
        <v>371</v>
      </c>
      <c r="F8950" t="s">
        <v>119</v>
      </c>
      <c r="G8950" t="s">
        <v>3604</v>
      </c>
      <c r="H8950" t="s">
        <v>14</v>
      </c>
      <c r="I8950" t="s">
        <v>24</v>
      </c>
      <c r="J8950" t="s">
        <v>7329</v>
      </c>
      <c r="K8950" t="s">
        <v>26</v>
      </c>
      <c r="L8950">
        <v>13.97</v>
      </c>
    </row>
    <row r="8951" spans="1:12" x14ac:dyDescent="0.3">
      <c r="A8951" t="s">
        <v>8449</v>
      </c>
      <c r="B8951">
        <v>22</v>
      </c>
      <c r="C8951">
        <v>12</v>
      </c>
      <c r="D8951">
        <v>2018</v>
      </c>
      <c r="E8951" t="s">
        <v>724</v>
      </c>
      <c r="F8951" t="s">
        <v>30</v>
      </c>
      <c r="G8951" t="s">
        <v>4931</v>
      </c>
      <c r="H8951" t="s">
        <v>14</v>
      </c>
      <c r="I8951" t="s">
        <v>15</v>
      </c>
      <c r="J8951" t="s">
        <v>755</v>
      </c>
      <c r="K8951" t="s">
        <v>17</v>
      </c>
      <c r="L8951">
        <v>934.95600000000002</v>
      </c>
    </row>
    <row r="8952" spans="1:12" x14ac:dyDescent="0.3">
      <c r="A8952" t="s">
        <v>8449</v>
      </c>
      <c r="B8952">
        <v>22</v>
      </c>
      <c r="C8952">
        <v>12</v>
      </c>
      <c r="D8952">
        <v>2018</v>
      </c>
      <c r="E8952" t="s">
        <v>724</v>
      </c>
      <c r="F8952" t="s">
        <v>30</v>
      </c>
      <c r="G8952" t="s">
        <v>4931</v>
      </c>
      <c r="H8952" t="s">
        <v>14</v>
      </c>
      <c r="I8952" t="s">
        <v>15</v>
      </c>
      <c r="J8952" t="s">
        <v>2441</v>
      </c>
      <c r="K8952" t="s">
        <v>41</v>
      </c>
      <c r="L8952">
        <v>46.863999999999997</v>
      </c>
    </row>
    <row r="8953" spans="1:12" x14ac:dyDescent="0.3">
      <c r="A8953" t="s">
        <v>8449</v>
      </c>
      <c r="B8953">
        <v>22</v>
      </c>
      <c r="C8953">
        <v>12</v>
      </c>
      <c r="D8953">
        <v>2018</v>
      </c>
      <c r="E8953" t="s">
        <v>724</v>
      </c>
      <c r="F8953" t="s">
        <v>30</v>
      </c>
      <c r="G8953" t="s">
        <v>4931</v>
      </c>
      <c r="H8953" t="s">
        <v>14</v>
      </c>
      <c r="I8953" t="s">
        <v>15</v>
      </c>
      <c r="J8953" t="s">
        <v>1072</v>
      </c>
      <c r="K8953" t="s">
        <v>26</v>
      </c>
      <c r="L8953">
        <v>26.16</v>
      </c>
    </row>
    <row r="8954" spans="1:12" x14ac:dyDescent="0.3">
      <c r="A8954" t="s">
        <v>8449</v>
      </c>
      <c r="B8954">
        <v>22</v>
      </c>
      <c r="C8954">
        <v>12</v>
      </c>
      <c r="D8954">
        <v>2018</v>
      </c>
      <c r="E8954" t="s">
        <v>724</v>
      </c>
      <c r="F8954" t="s">
        <v>30</v>
      </c>
      <c r="G8954" t="s">
        <v>4931</v>
      </c>
      <c r="H8954" t="s">
        <v>14</v>
      </c>
      <c r="I8954" t="s">
        <v>15</v>
      </c>
      <c r="J8954" t="s">
        <v>3082</v>
      </c>
      <c r="K8954" t="s">
        <v>26</v>
      </c>
      <c r="L8954">
        <v>23.128</v>
      </c>
    </row>
    <row r="8955" spans="1:12" x14ac:dyDescent="0.3">
      <c r="A8955" t="s">
        <v>8449</v>
      </c>
      <c r="B8955">
        <v>22</v>
      </c>
      <c r="C8955">
        <v>12</v>
      </c>
      <c r="D8955">
        <v>2018</v>
      </c>
      <c r="E8955" t="s">
        <v>724</v>
      </c>
      <c r="F8955" t="s">
        <v>30</v>
      </c>
      <c r="G8955" t="s">
        <v>4931</v>
      </c>
      <c r="H8955" t="s">
        <v>14</v>
      </c>
      <c r="I8955" t="s">
        <v>15</v>
      </c>
      <c r="J8955" t="s">
        <v>1926</v>
      </c>
      <c r="K8955" t="s">
        <v>26</v>
      </c>
      <c r="L8955">
        <v>59.24</v>
      </c>
    </row>
    <row r="8956" spans="1:12" x14ac:dyDescent="0.3">
      <c r="A8956" t="s">
        <v>8450</v>
      </c>
      <c r="B8956">
        <v>8</v>
      </c>
      <c r="C8956">
        <v>8</v>
      </c>
      <c r="D8956">
        <v>2015</v>
      </c>
      <c r="E8956" t="s">
        <v>8451</v>
      </c>
      <c r="F8956" t="s">
        <v>12</v>
      </c>
      <c r="G8956" t="s">
        <v>2275</v>
      </c>
      <c r="H8956" t="s">
        <v>14</v>
      </c>
      <c r="I8956" t="s">
        <v>15</v>
      </c>
      <c r="J8956" t="s">
        <v>3673</v>
      </c>
      <c r="K8956" t="s">
        <v>17</v>
      </c>
      <c r="L8956">
        <v>155.45599999999999</v>
      </c>
    </row>
    <row r="8957" spans="1:12" x14ac:dyDescent="0.3">
      <c r="A8957" t="s">
        <v>8452</v>
      </c>
      <c r="B8957">
        <v>20</v>
      </c>
      <c r="C8957">
        <v>9</v>
      </c>
      <c r="D8957">
        <v>2015</v>
      </c>
      <c r="E8957" t="s">
        <v>835</v>
      </c>
      <c r="F8957" t="s">
        <v>30</v>
      </c>
      <c r="G8957" t="s">
        <v>2739</v>
      </c>
      <c r="H8957" t="s">
        <v>23</v>
      </c>
      <c r="I8957" t="s">
        <v>24</v>
      </c>
      <c r="J8957" t="s">
        <v>5078</v>
      </c>
      <c r="K8957" t="s">
        <v>26</v>
      </c>
      <c r="L8957">
        <v>8.56</v>
      </c>
    </row>
    <row r="8958" spans="1:12" x14ac:dyDescent="0.3">
      <c r="A8958" t="s">
        <v>8453</v>
      </c>
      <c r="B8958">
        <v>25</v>
      </c>
      <c r="C8958">
        <v>12</v>
      </c>
      <c r="D8958">
        <v>2018</v>
      </c>
      <c r="E8958" t="s">
        <v>724</v>
      </c>
      <c r="F8958" t="s">
        <v>119</v>
      </c>
      <c r="G8958" t="s">
        <v>2331</v>
      </c>
      <c r="H8958" t="s">
        <v>14</v>
      </c>
      <c r="I8958" t="s">
        <v>15</v>
      </c>
      <c r="J8958" t="s">
        <v>4720</v>
      </c>
      <c r="K8958" t="s">
        <v>17</v>
      </c>
      <c r="L8958">
        <v>21</v>
      </c>
    </row>
    <row r="8959" spans="1:12" x14ac:dyDescent="0.3">
      <c r="A8959" t="s">
        <v>8453</v>
      </c>
      <c r="B8959">
        <v>25</v>
      </c>
      <c r="C8959">
        <v>12</v>
      </c>
      <c r="D8959">
        <v>2018</v>
      </c>
      <c r="E8959" t="s">
        <v>724</v>
      </c>
      <c r="F8959" t="s">
        <v>119</v>
      </c>
      <c r="G8959" t="s">
        <v>2331</v>
      </c>
      <c r="H8959" t="s">
        <v>14</v>
      </c>
      <c r="I8959" t="s">
        <v>15</v>
      </c>
      <c r="J8959" t="s">
        <v>8407</v>
      </c>
      <c r="K8959" t="s">
        <v>41</v>
      </c>
      <c r="L8959">
        <v>120</v>
      </c>
    </row>
    <row r="8960" spans="1:12" x14ac:dyDescent="0.3">
      <c r="A8960" t="s">
        <v>8454</v>
      </c>
      <c r="B8960">
        <v>25</v>
      </c>
      <c r="C8960">
        <v>11</v>
      </c>
      <c r="D8960">
        <v>2018</v>
      </c>
      <c r="E8960" t="s">
        <v>2021</v>
      </c>
      <c r="F8960" t="s">
        <v>30</v>
      </c>
      <c r="G8960" t="s">
        <v>1238</v>
      </c>
      <c r="H8960" t="s">
        <v>14</v>
      </c>
      <c r="I8960" t="s">
        <v>61</v>
      </c>
      <c r="J8960" t="s">
        <v>2728</v>
      </c>
      <c r="K8960" t="s">
        <v>41</v>
      </c>
      <c r="L8960">
        <v>299.95999999999998</v>
      </c>
    </row>
    <row r="8961" spans="1:12" x14ac:dyDescent="0.3">
      <c r="A8961" t="s">
        <v>8454</v>
      </c>
      <c r="B8961">
        <v>25</v>
      </c>
      <c r="C8961">
        <v>11</v>
      </c>
      <c r="D8961">
        <v>2018</v>
      </c>
      <c r="E8961" t="s">
        <v>2021</v>
      </c>
      <c r="F8961" t="s">
        <v>30</v>
      </c>
      <c r="G8961" t="s">
        <v>1238</v>
      </c>
      <c r="H8961" t="s">
        <v>14</v>
      </c>
      <c r="I8961" t="s">
        <v>61</v>
      </c>
      <c r="J8961" t="s">
        <v>5047</v>
      </c>
      <c r="K8961" t="s">
        <v>26</v>
      </c>
      <c r="L8961">
        <v>67.84</v>
      </c>
    </row>
    <row r="8962" spans="1:12" x14ac:dyDescent="0.3">
      <c r="A8962" t="s">
        <v>8454</v>
      </c>
      <c r="B8962">
        <v>25</v>
      </c>
      <c r="C8962">
        <v>11</v>
      </c>
      <c r="D8962">
        <v>2018</v>
      </c>
      <c r="E8962" t="s">
        <v>2021</v>
      </c>
      <c r="F8962" t="s">
        <v>30</v>
      </c>
      <c r="G8962" t="s">
        <v>1238</v>
      </c>
      <c r="H8962" t="s">
        <v>14</v>
      </c>
      <c r="I8962" t="s">
        <v>61</v>
      </c>
      <c r="J8962" t="s">
        <v>2510</v>
      </c>
      <c r="K8962" t="s">
        <v>17</v>
      </c>
      <c r="L8962">
        <v>853.93</v>
      </c>
    </row>
    <row r="8963" spans="1:12" x14ac:dyDescent="0.3">
      <c r="A8963" t="s">
        <v>8454</v>
      </c>
      <c r="B8963">
        <v>25</v>
      </c>
      <c r="C8963">
        <v>11</v>
      </c>
      <c r="D8963">
        <v>2018</v>
      </c>
      <c r="E8963" t="s">
        <v>2021</v>
      </c>
      <c r="F8963" t="s">
        <v>30</v>
      </c>
      <c r="G8963" t="s">
        <v>1238</v>
      </c>
      <c r="H8963" t="s">
        <v>14</v>
      </c>
      <c r="I8963" t="s">
        <v>61</v>
      </c>
      <c r="J8963" t="s">
        <v>5844</v>
      </c>
      <c r="K8963" t="s">
        <v>26</v>
      </c>
      <c r="L8963">
        <v>18.687999999999999</v>
      </c>
    </row>
    <row r="8964" spans="1:12" x14ac:dyDescent="0.3">
      <c r="A8964" t="s">
        <v>8455</v>
      </c>
      <c r="B8964">
        <v>5</v>
      </c>
      <c r="C8964">
        <v>11</v>
      </c>
      <c r="D8964">
        <v>2017</v>
      </c>
      <c r="E8964" t="s">
        <v>475</v>
      </c>
      <c r="F8964" t="s">
        <v>119</v>
      </c>
      <c r="G8964" t="s">
        <v>6091</v>
      </c>
      <c r="H8964" t="s">
        <v>14</v>
      </c>
      <c r="I8964" t="s">
        <v>15</v>
      </c>
      <c r="J8964" t="s">
        <v>4324</v>
      </c>
      <c r="K8964" t="s">
        <v>17</v>
      </c>
      <c r="L8964">
        <v>273.95999999999998</v>
      </c>
    </row>
    <row r="8965" spans="1:12" x14ac:dyDescent="0.3">
      <c r="A8965" t="s">
        <v>8455</v>
      </c>
      <c r="B8965">
        <v>5</v>
      </c>
      <c r="C8965">
        <v>11</v>
      </c>
      <c r="D8965">
        <v>2017</v>
      </c>
      <c r="E8965" t="s">
        <v>475</v>
      </c>
      <c r="F8965" t="s">
        <v>119</v>
      </c>
      <c r="G8965" t="s">
        <v>6091</v>
      </c>
      <c r="H8965" t="s">
        <v>14</v>
      </c>
      <c r="I8965" t="s">
        <v>15</v>
      </c>
      <c r="J8965" t="s">
        <v>1825</v>
      </c>
      <c r="K8965" t="s">
        <v>41</v>
      </c>
      <c r="L8965">
        <v>89.97</v>
      </c>
    </row>
    <row r="8966" spans="1:12" x14ac:dyDescent="0.3">
      <c r="A8966" t="s">
        <v>8455</v>
      </c>
      <c r="B8966">
        <v>5</v>
      </c>
      <c r="C8966">
        <v>11</v>
      </c>
      <c r="D8966">
        <v>2017</v>
      </c>
      <c r="E8966" t="s">
        <v>475</v>
      </c>
      <c r="F8966" t="s">
        <v>119</v>
      </c>
      <c r="G8966" t="s">
        <v>6091</v>
      </c>
      <c r="H8966" t="s">
        <v>14</v>
      </c>
      <c r="I8966" t="s">
        <v>15</v>
      </c>
      <c r="J8966" t="s">
        <v>7503</v>
      </c>
      <c r="K8966" t="s">
        <v>17</v>
      </c>
      <c r="L8966">
        <v>756.8</v>
      </c>
    </row>
    <row r="8967" spans="1:12" x14ac:dyDescent="0.3">
      <c r="A8967" t="s">
        <v>8456</v>
      </c>
      <c r="B8967">
        <v>6</v>
      </c>
      <c r="C8967">
        <v>11</v>
      </c>
      <c r="D8967">
        <v>2018</v>
      </c>
      <c r="E8967" t="s">
        <v>287</v>
      </c>
      <c r="F8967" t="s">
        <v>30</v>
      </c>
      <c r="G8967" t="s">
        <v>4639</v>
      </c>
      <c r="H8967" t="s">
        <v>14</v>
      </c>
      <c r="I8967" t="s">
        <v>61</v>
      </c>
      <c r="J8967" t="s">
        <v>2187</v>
      </c>
      <c r="K8967" t="s">
        <v>26</v>
      </c>
      <c r="L8967">
        <v>1.248</v>
      </c>
    </row>
    <row r="8968" spans="1:12" x14ac:dyDescent="0.3">
      <c r="A8968" t="s">
        <v>8457</v>
      </c>
      <c r="B8968">
        <v>3</v>
      </c>
      <c r="C8968">
        <v>11</v>
      </c>
      <c r="D8968">
        <v>2017</v>
      </c>
      <c r="E8968" t="s">
        <v>475</v>
      </c>
      <c r="F8968" t="s">
        <v>30</v>
      </c>
      <c r="G8968" t="s">
        <v>4536</v>
      </c>
      <c r="H8968" t="s">
        <v>60</v>
      </c>
      <c r="I8968" t="s">
        <v>90</v>
      </c>
      <c r="J8968" t="s">
        <v>833</v>
      </c>
      <c r="K8968" t="s">
        <v>41</v>
      </c>
      <c r="L8968">
        <v>72</v>
      </c>
    </row>
    <row r="8969" spans="1:12" x14ac:dyDescent="0.3">
      <c r="A8969" t="s">
        <v>8457</v>
      </c>
      <c r="B8969">
        <v>3</v>
      </c>
      <c r="C8969">
        <v>11</v>
      </c>
      <c r="D8969">
        <v>2017</v>
      </c>
      <c r="E8969" t="s">
        <v>475</v>
      </c>
      <c r="F8969" t="s">
        <v>30</v>
      </c>
      <c r="G8969" t="s">
        <v>4536</v>
      </c>
      <c r="H8969" t="s">
        <v>60</v>
      </c>
      <c r="I8969" t="s">
        <v>90</v>
      </c>
      <c r="J8969" t="s">
        <v>1057</v>
      </c>
      <c r="K8969" t="s">
        <v>17</v>
      </c>
      <c r="L8969">
        <v>470.15499999999997</v>
      </c>
    </row>
    <row r="8970" spans="1:12" x14ac:dyDescent="0.3">
      <c r="A8970" t="s">
        <v>8458</v>
      </c>
      <c r="B8970">
        <v>30</v>
      </c>
      <c r="C8970">
        <v>12</v>
      </c>
      <c r="D8970">
        <v>2015</v>
      </c>
      <c r="E8970" t="s">
        <v>5026</v>
      </c>
      <c r="F8970" t="s">
        <v>119</v>
      </c>
      <c r="G8970" t="s">
        <v>5599</v>
      </c>
      <c r="H8970" t="s">
        <v>14</v>
      </c>
      <c r="I8970" t="s">
        <v>15</v>
      </c>
      <c r="J8970" t="s">
        <v>3565</v>
      </c>
      <c r="K8970" t="s">
        <v>26</v>
      </c>
      <c r="L8970">
        <v>39.128</v>
      </c>
    </row>
    <row r="8971" spans="1:12" x14ac:dyDescent="0.3">
      <c r="A8971" t="s">
        <v>8459</v>
      </c>
      <c r="B8971">
        <v>2</v>
      </c>
      <c r="C8971">
        <v>12</v>
      </c>
      <c r="D8971">
        <v>2018</v>
      </c>
      <c r="E8971" t="s">
        <v>595</v>
      </c>
      <c r="F8971" t="s">
        <v>30</v>
      </c>
      <c r="G8971" t="s">
        <v>144</v>
      </c>
      <c r="H8971" t="s">
        <v>23</v>
      </c>
      <c r="I8971" t="s">
        <v>90</v>
      </c>
      <c r="J8971" t="s">
        <v>1262</v>
      </c>
      <c r="K8971" t="s">
        <v>26</v>
      </c>
      <c r="L8971">
        <v>19.728000000000002</v>
      </c>
    </row>
    <row r="8972" spans="1:12" x14ac:dyDescent="0.3">
      <c r="A8972" t="s">
        <v>8459</v>
      </c>
      <c r="B8972">
        <v>2</v>
      </c>
      <c r="C8972">
        <v>12</v>
      </c>
      <c r="D8972">
        <v>2018</v>
      </c>
      <c r="E8972" t="s">
        <v>595</v>
      </c>
      <c r="F8972" t="s">
        <v>30</v>
      </c>
      <c r="G8972" t="s">
        <v>144</v>
      </c>
      <c r="H8972" t="s">
        <v>23</v>
      </c>
      <c r="I8972" t="s">
        <v>90</v>
      </c>
      <c r="J8972" t="s">
        <v>2113</v>
      </c>
      <c r="K8972" t="s">
        <v>41</v>
      </c>
      <c r="L8972">
        <v>151.18799999999999</v>
      </c>
    </row>
    <row r="8973" spans="1:12" x14ac:dyDescent="0.3">
      <c r="A8973" t="s">
        <v>8460</v>
      </c>
      <c r="B8973">
        <v>24</v>
      </c>
      <c r="C8973">
        <v>3</v>
      </c>
      <c r="D8973">
        <v>2018</v>
      </c>
      <c r="E8973" t="s">
        <v>3585</v>
      </c>
      <c r="F8973" t="s">
        <v>30</v>
      </c>
      <c r="G8973" t="s">
        <v>4010</v>
      </c>
      <c r="H8973" t="s">
        <v>14</v>
      </c>
      <c r="I8973" t="s">
        <v>90</v>
      </c>
      <c r="J8973" t="s">
        <v>1918</v>
      </c>
      <c r="K8973" t="s">
        <v>17</v>
      </c>
      <c r="L8973">
        <v>271.76400000000001</v>
      </c>
    </row>
    <row r="8974" spans="1:12" x14ac:dyDescent="0.3">
      <c r="A8974" t="s">
        <v>8461</v>
      </c>
      <c r="B8974">
        <v>19</v>
      </c>
      <c r="C8974">
        <v>11</v>
      </c>
      <c r="D8974">
        <v>2015</v>
      </c>
      <c r="E8974" t="s">
        <v>3740</v>
      </c>
      <c r="F8974" t="s">
        <v>119</v>
      </c>
      <c r="G8974" t="s">
        <v>472</v>
      </c>
      <c r="H8974" t="s">
        <v>14</v>
      </c>
      <c r="I8974" t="s">
        <v>90</v>
      </c>
      <c r="J8974" t="s">
        <v>3293</v>
      </c>
      <c r="K8974" t="s">
        <v>41</v>
      </c>
      <c r="L8974">
        <v>47.496000000000002</v>
      </c>
    </row>
    <row r="8975" spans="1:12" x14ac:dyDescent="0.3">
      <c r="A8975" t="s">
        <v>8462</v>
      </c>
      <c r="B8975">
        <v>25</v>
      </c>
      <c r="C8975">
        <v>4</v>
      </c>
      <c r="D8975">
        <v>2018</v>
      </c>
      <c r="E8975" t="s">
        <v>2444</v>
      </c>
      <c r="F8975" t="s">
        <v>12</v>
      </c>
      <c r="G8975" t="s">
        <v>1322</v>
      </c>
      <c r="H8975" t="s">
        <v>14</v>
      </c>
      <c r="I8975" t="s">
        <v>24</v>
      </c>
      <c r="J8975" t="s">
        <v>772</v>
      </c>
      <c r="K8975" t="s">
        <v>17</v>
      </c>
      <c r="L8975">
        <v>344.98099999999999</v>
      </c>
    </row>
    <row r="8976" spans="1:12" x14ac:dyDescent="0.3">
      <c r="A8976" t="s">
        <v>8463</v>
      </c>
      <c r="B8976">
        <v>23</v>
      </c>
      <c r="C8976">
        <v>11</v>
      </c>
      <c r="D8976">
        <v>2018</v>
      </c>
      <c r="E8976" t="s">
        <v>1079</v>
      </c>
      <c r="F8976" t="s">
        <v>119</v>
      </c>
      <c r="G8976" t="s">
        <v>4877</v>
      </c>
      <c r="H8976" t="s">
        <v>23</v>
      </c>
      <c r="I8976" t="s">
        <v>61</v>
      </c>
      <c r="J8976" t="s">
        <v>3787</v>
      </c>
      <c r="K8976" t="s">
        <v>26</v>
      </c>
      <c r="L8976">
        <v>36.287999999999997</v>
      </c>
    </row>
    <row r="8977" spans="1:12" x14ac:dyDescent="0.3">
      <c r="A8977" t="s">
        <v>8463</v>
      </c>
      <c r="B8977">
        <v>23</v>
      </c>
      <c r="C8977">
        <v>11</v>
      </c>
      <c r="D8977">
        <v>2018</v>
      </c>
      <c r="E8977" t="s">
        <v>1079</v>
      </c>
      <c r="F8977" t="s">
        <v>119</v>
      </c>
      <c r="G8977" t="s">
        <v>4877</v>
      </c>
      <c r="H8977" t="s">
        <v>23</v>
      </c>
      <c r="I8977" t="s">
        <v>61</v>
      </c>
      <c r="J8977" t="s">
        <v>4604</v>
      </c>
      <c r="K8977" t="s">
        <v>26</v>
      </c>
      <c r="L8977">
        <v>78.304000000000002</v>
      </c>
    </row>
    <row r="8978" spans="1:12" x14ac:dyDescent="0.3">
      <c r="A8978" t="s">
        <v>8463</v>
      </c>
      <c r="B8978">
        <v>23</v>
      </c>
      <c r="C8978">
        <v>11</v>
      </c>
      <c r="D8978">
        <v>2018</v>
      </c>
      <c r="E8978" t="s">
        <v>1079</v>
      </c>
      <c r="F8978" t="s">
        <v>119</v>
      </c>
      <c r="G8978" t="s">
        <v>4877</v>
      </c>
      <c r="H8978" t="s">
        <v>23</v>
      </c>
      <c r="I8978" t="s">
        <v>61</v>
      </c>
      <c r="J8978" t="s">
        <v>2857</v>
      </c>
      <c r="K8978" t="s">
        <v>17</v>
      </c>
      <c r="L8978">
        <v>127.785</v>
      </c>
    </row>
    <row r="8979" spans="1:12" x14ac:dyDescent="0.3">
      <c r="A8979" t="s">
        <v>8463</v>
      </c>
      <c r="B8979">
        <v>23</v>
      </c>
      <c r="C8979">
        <v>11</v>
      </c>
      <c r="D8979">
        <v>2018</v>
      </c>
      <c r="E8979" t="s">
        <v>1079</v>
      </c>
      <c r="F8979" t="s">
        <v>119</v>
      </c>
      <c r="G8979" t="s">
        <v>4877</v>
      </c>
      <c r="H8979" t="s">
        <v>23</v>
      </c>
      <c r="I8979" t="s">
        <v>61</v>
      </c>
      <c r="J8979" t="s">
        <v>2328</v>
      </c>
      <c r="K8979" t="s">
        <v>26</v>
      </c>
      <c r="L8979">
        <v>6.1040000000000001</v>
      </c>
    </row>
    <row r="8980" spans="1:12" x14ac:dyDescent="0.3">
      <c r="A8980" t="s">
        <v>8464</v>
      </c>
      <c r="B8980">
        <v>3</v>
      </c>
      <c r="C8980">
        <v>11</v>
      </c>
      <c r="D8980">
        <v>2015</v>
      </c>
      <c r="E8980" t="s">
        <v>4606</v>
      </c>
      <c r="F8980" t="s">
        <v>12</v>
      </c>
      <c r="G8980" t="s">
        <v>4626</v>
      </c>
      <c r="H8980" t="s">
        <v>23</v>
      </c>
      <c r="I8980" t="s">
        <v>90</v>
      </c>
      <c r="J8980" t="s">
        <v>1761</v>
      </c>
      <c r="K8980" t="s">
        <v>26</v>
      </c>
      <c r="L8980">
        <v>5.76</v>
      </c>
    </row>
    <row r="8981" spans="1:12" x14ac:dyDescent="0.3">
      <c r="A8981" t="s">
        <v>8465</v>
      </c>
      <c r="B8981">
        <v>19</v>
      </c>
      <c r="C8981">
        <v>10</v>
      </c>
      <c r="D8981">
        <v>2016</v>
      </c>
      <c r="E8981" t="s">
        <v>5496</v>
      </c>
      <c r="F8981" t="s">
        <v>12</v>
      </c>
      <c r="G8981" t="s">
        <v>6058</v>
      </c>
      <c r="H8981" t="s">
        <v>14</v>
      </c>
      <c r="I8981" t="s">
        <v>61</v>
      </c>
      <c r="J8981" t="s">
        <v>1361</v>
      </c>
      <c r="K8981" t="s">
        <v>26</v>
      </c>
      <c r="L8981">
        <v>1.72</v>
      </c>
    </row>
    <row r="8982" spans="1:12" x14ac:dyDescent="0.3">
      <c r="A8982" t="s">
        <v>8466</v>
      </c>
      <c r="B8982">
        <v>6</v>
      </c>
      <c r="C8982">
        <v>2</v>
      </c>
      <c r="D8982">
        <v>2015</v>
      </c>
      <c r="E8982" t="s">
        <v>8329</v>
      </c>
      <c r="F8982" t="s">
        <v>12</v>
      </c>
      <c r="G8982" t="s">
        <v>678</v>
      </c>
      <c r="H8982" t="s">
        <v>14</v>
      </c>
      <c r="I8982" t="s">
        <v>61</v>
      </c>
      <c r="J8982" t="s">
        <v>4448</v>
      </c>
      <c r="K8982" t="s">
        <v>26</v>
      </c>
      <c r="L8982">
        <v>8.952</v>
      </c>
    </row>
    <row r="8983" spans="1:12" x14ac:dyDescent="0.3">
      <c r="A8983" t="s">
        <v>8467</v>
      </c>
      <c r="B8983">
        <v>6</v>
      </c>
      <c r="C8983">
        <v>3</v>
      </c>
      <c r="D8983">
        <v>2017</v>
      </c>
      <c r="E8983" t="s">
        <v>1865</v>
      </c>
      <c r="F8983" t="s">
        <v>30</v>
      </c>
      <c r="G8983" t="s">
        <v>320</v>
      </c>
      <c r="H8983" t="s">
        <v>14</v>
      </c>
      <c r="I8983" t="s">
        <v>61</v>
      </c>
      <c r="J8983" t="s">
        <v>3105</v>
      </c>
      <c r="K8983" t="s">
        <v>26</v>
      </c>
      <c r="L8983">
        <v>2.3340000000000001</v>
      </c>
    </row>
    <row r="8984" spans="1:12" x14ac:dyDescent="0.3">
      <c r="A8984" t="s">
        <v>8467</v>
      </c>
      <c r="B8984">
        <v>6</v>
      </c>
      <c r="C8984">
        <v>3</v>
      </c>
      <c r="D8984">
        <v>2017</v>
      </c>
      <c r="E8984" t="s">
        <v>1865</v>
      </c>
      <c r="F8984" t="s">
        <v>30</v>
      </c>
      <c r="G8984" t="s">
        <v>320</v>
      </c>
      <c r="H8984" t="s">
        <v>14</v>
      </c>
      <c r="I8984" t="s">
        <v>61</v>
      </c>
      <c r="J8984" t="s">
        <v>2563</v>
      </c>
      <c r="K8984" t="s">
        <v>26</v>
      </c>
      <c r="L8984">
        <v>1.728</v>
      </c>
    </row>
    <row r="8985" spans="1:12" x14ac:dyDescent="0.3">
      <c r="A8985" t="s">
        <v>8467</v>
      </c>
      <c r="B8985">
        <v>6</v>
      </c>
      <c r="C8985">
        <v>3</v>
      </c>
      <c r="D8985">
        <v>2017</v>
      </c>
      <c r="E8985" t="s">
        <v>1865</v>
      </c>
      <c r="F8985" t="s">
        <v>30</v>
      </c>
      <c r="G8985" t="s">
        <v>320</v>
      </c>
      <c r="H8985" t="s">
        <v>14</v>
      </c>
      <c r="I8985" t="s">
        <v>61</v>
      </c>
      <c r="J8985" t="s">
        <v>388</v>
      </c>
      <c r="K8985" t="s">
        <v>17</v>
      </c>
      <c r="L8985">
        <v>159.04</v>
      </c>
    </row>
    <row r="8986" spans="1:12" x14ac:dyDescent="0.3">
      <c r="A8986" t="s">
        <v>8467</v>
      </c>
      <c r="B8986">
        <v>6</v>
      </c>
      <c r="C8986">
        <v>3</v>
      </c>
      <c r="D8986">
        <v>2017</v>
      </c>
      <c r="E8986" t="s">
        <v>1865</v>
      </c>
      <c r="F8986" t="s">
        <v>30</v>
      </c>
      <c r="G8986" t="s">
        <v>320</v>
      </c>
      <c r="H8986" t="s">
        <v>14</v>
      </c>
      <c r="I8986" t="s">
        <v>61</v>
      </c>
      <c r="J8986" t="s">
        <v>4213</v>
      </c>
      <c r="K8986" t="s">
        <v>17</v>
      </c>
      <c r="L8986">
        <v>145.97999999999999</v>
      </c>
    </row>
    <row r="8987" spans="1:12" x14ac:dyDescent="0.3">
      <c r="A8987" t="s">
        <v>8468</v>
      </c>
      <c r="B8987">
        <v>3</v>
      </c>
      <c r="C8987">
        <v>12</v>
      </c>
      <c r="D8987">
        <v>2016</v>
      </c>
      <c r="E8987" t="s">
        <v>981</v>
      </c>
      <c r="F8987" t="s">
        <v>30</v>
      </c>
      <c r="G8987" t="s">
        <v>994</v>
      </c>
      <c r="H8987" t="s">
        <v>14</v>
      </c>
      <c r="I8987" t="s">
        <v>15</v>
      </c>
      <c r="J8987" t="s">
        <v>1715</v>
      </c>
      <c r="K8987" t="s">
        <v>17</v>
      </c>
      <c r="L8987">
        <v>77.951999999999998</v>
      </c>
    </row>
    <row r="8988" spans="1:12" x14ac:dyDescent="0.3">
      <c r="A8988" t="s">
        <v>8468</v>
      </c>
      <c r="B8988">
        <v>3</v>
      </c>
      <c r="C8988">
        <v>12</v>
      </c>
      <c r="D8988">
        <v>2016</v>
      </c>
      <c r="E8988" t="s">
        <v>981</v>
      </c>
      <c r="F8988" t="s">
        <v>30</v>
      </c>
      <c r="G8988" t="s">
        <v>994</v>
      </c>
      <c r="H8988" t="s">
        <v>14</v>
      </c>
      <c r="I8988" t="s">
        <v>15</v>
      </c>
      <c r="J8988" t="s">
        <v>3827</v>
      </c>
      <c r="K8988" t="s">
        <v>26</v>
      </c>
      <c r="L8988">
        <v>95.97</v>
      </c>
    </row>
    <row r="8989" spans="1:12" x14ac:dyDescent="0.3">
      <c r="A8989" t="s">
        <v>8468</v>
      </c>
      <c r="B8989">
        <v>3</v>
      </c>
      <c r="C8989">
        <v>12</v>
      </c>
      <c r="D8989">
        <v>2016</v>
      </c>
      <c r="E8989" t="s">
        <v>981</v>
      </c>
      <c r="F8989" t="s">
        <v>30</v>
      </c>
      <c r="G8989" t="s">
        <v>994</v>
      </c>
      <c r="H8989" t="s">
        <v>14</v>
      </c>
      <c r="I8989" t="s">
        <v>15</v>
      </c>
      <c r="J8989" t="s">
        <v>598</v>
      </c>
      <c r="K8989" t="s">
        <v>41</v>
      </c>
      <c r="L8989">
        <v>105.584</v>
      </c>
    </row>
    <row r="8990" spans="1:12" x14ac:dyDescent="0.3">
      <c r="A8990" t="s">
        <v>8468</v>
      </c>
      <c r="B8990">
        <v>3</v>
      </c>
      <c r="C8990">
        <v>12</v>
      </c>
      <c r="D8990">
        <v>2016</v>
      </c>
      <c r="E8990" t="s">
        <v>981</v>
      </c>
      <c r="F8990" t="s">
        <v>30</v>
      </c>
      <c r="G8990" t="s">
        <v>994</v>
      </c>
      <c r="H8990" t="s">
        <v>14</v>
      </c>
      <c r="I8990" t="s">
        <v>15</v>
      </c>
      <c r="J8990" t="s">
        <v>1455</v>
      </c>
      <c r="K8990" t="s">
        <v>26</v>
      </c>
      <c r="L8990">
        <v>9.3439999999999994</v>
      </c>
    </row>
    <row r="8991" spans="1:12" x14ac:dyDescent="0.3">
      <c r="A8991" t="s">
        <v>8469</v>
      </c>
      <c r="B8991">
        <v>24</v>
      </c>
      <c r="C8991">
        <v>12</v>
      </c>
      <c r="D8991">
        <v>2016</v>
      </c>
      <c r="E8991" t="s">
        <v>6085</v>
      </c>
      <c r="F8991" t="s">
        <v>30</v>
      </c>
      <c r="G8991" t="s">
        <v>2837</v>
      </c>
      <c r="H8991" t="s">
        <v>23</v>
      </c>
      <c r="I8991" t="s">
        <v>61</v>
      </c>
      <c r="J8991" t="s">
        <v>5296</v>
      </c>
      <c r="K8991" t="s">
        <v>17</v>
      </c>
      <c r="L8991">
        <v>9.68</v>
      </c>
    </row>
    <row r="8992" spans="1:12" x14ac:dyDescent="0.3">
      <c r="A8992" t="s">
        <v>8469</v>
      </c>
      <c r="B8992">
        <v>24</v>
      </c>
      <c r="C8992">
        <v>12</v>
      </c>
      <c r="D8992">
        <v>2016</v>
      </c>
      <c r="E8992" t="s">
        <v>6085</v>
      </c>
      <c r="F8992" t="s">
        <v>30</v>
      </c>
      <c r="G8992" t="s">
        <v>2837</v>
      </c>
      <c r="H8992" t="s">
        <v>23</v>
      </c>
      <c r="I8992" t="s">
        <v>61</v>
      </c>
      <c r="J8992" t="s">
        <v>4028</v>
      </c>
      <c r="K8992" t="s">
        <v>41</v>
      </c>
      <c r="L8992">
        <v>4899.93</v>
      </c>
    </row>
    <row r="8993" spans="1:12" x14ac:dyDescent="0.3">
      <c r="A8993" t="s">
        <v>8470</v>
      </c>
      <c r="B8993">
        <v>1</v>
      </c>
      <c r="C8993">
        <v>10</v>
      </c>
      <c r="D8993">
        <v>2018</v>
      </c>
      <c r="E8993" t="s">
        <v>1757</v>
      </c>
      <c r="F8993" t="s">
        <v>30</v>
      </c>
      <c r="G8993" t="s">
        <v>1159</v>
      </c>
      <c r="H8993" t="s">
        <v>60</v>
      </c>
      <c r="I8993" t="s">
        <v>24</v>
      </c>
      <c r="J8993" t="s">
        <v>972</v>
      </c>
      <c r="K8993" t="s">
        <v>41</v>
      </c>
      <c r="L8993">
        <v>104.75</v>
      </c>
    </row>
    <row r="8994" spans="1:12" x14ac:dyDescent="0.3">
      <c r="A8994" t="s">
        <v>8471</v>
      </c>
      <c r="B8994">
        <v>16</v>
      </c>
      <c r="C8994">
        <v>10</v>
      </c>
      <c r="D8994">
        <v>2018</v>
      </c>
      <c r="E8994" t="s">
        <v>1301</v>
      </c>
      <c r="F8994" t="s">
        <v>30</v>
      </c>
      <c r="G8994" t="s">
        <v>7177</v>
      </c>
      <c r="H8994" t="s">
        <v>23</v>
      </c>
      <c r="I8994" t="s">
        <v>15</v>
      </c>
      <c r="J8994" t="s">
        <v>328</v>
      </c>
      <c r="K8994" t="s">
        <v>41</v>
      </c>
      <c r="L8994">
        <v>18.527999999999999</v>
      </c>
    </row>
    <row r="8995" spans="1:12" x14ac:dyDescent="0.3">
      <c r="A8995" t="s">
        <v>8471</v>
      </c>
      <c r="B8995">
        <v>16</v>
      </c>
      <c r="C8995">
        <v>10</v>
      </c>
      <c r="D8995">
        <v>2018</v>
      </c>
      <c r="E8995" t="s">
        <v>1301</v>
      </c>
      <c r="F8995" t="s">
        <v>30</v>
      </c>
      <c r="G8995" t="s">
        <v>7177</v>
      </c>
      <c r="H8995" t="s">
        <v>23</v>
      </c>
      <c r="I8995" t="s">
        <v>15</v>
      </c>
      <c r="J8995" t="s">
        <v>4053</v>
      </c>
      <c r="K8995" t="s">
        <v>17</v>
      </c>
      <c r="L8995">
        <v>1875.258</v>
      </c>
    </row>
    <row r="8996" spans="1:12" x14ac:dyDescent="0.3">
      <c r="A8996" t="s">
        <v>8472</v>
      </c>
      <c r="B8996">
        <v>15</v>
      </c>
      <c r="C8996">
        <v>8</v>
      </c>
      <c r="D8996">
        <v>2015</v>
      </c>
      <c r="E8996" t="s">
        <v>3772</v>
      </c>
      <c r="F8996" t="s">
        <v>119</v>
      </c>
      <c r="G8996" t="s">
        <v>2461</v>
      </c>
      <c r="H8996" t="s">
        <v>14</v>
      </c>
      <c r="I8996" t="s">
        <v>15</v>
      </c>
      <c r="J8996" t="s">
        <v>8312</v>
      </c>
      <c r="K8996" t="s">
        <v>26</v>
      </c>
      <c r="L8996">
        <v>91.36</v>
      </c>
    </row>
    <row r="8997" spans="1:12" x14ac:dyDescent="0.3">
      <c r="A8997" t="s">
        <v>8472</v>
      </c>
      <c r="B8997">
        <v>15</v>
      </c>
      <c r="C8997">
        <v>8</v>
      </c>
      <c r="D8997">
        <v>2015</v>
      </c>
      <c r="E8997" t="s">
        <v>3772</v>
      </c>
      <c r="F8997" t="s">
        <v>119</v>
      </c>
      <c r="G8997" t="s">
        <v>2461</v>
      </c>
      <c r="H8997" t="s">
        <v>14</v>
      </c>
      <c r="I8997" t="s">
        <v>15</v>
      </c>
      <c r="J8997" t="s">
        <v>1460</v>
      </c>
      <c r="K8997" t="s">
        <v>26</v>
      </c>
      <c r="L8997">
        <v>152.24</v>
      </c>
    </row>
    <row r="8998" spans="1:12" x14ac:dyDescent="0.3">
      <c r="A8998" t="s">
        <v>8473</v>
      </c>
      <c r="B8998">
        <v>11</v>
      </c>
      <c r="C8998">
        <v>11</v>
      </c>
      <c r="D8998">
        <v>2018</v>
      </c>
      <c r="E8998" t="s">
        <v>254</v>
      </c>
      <c r="F8998" t="s">
        <v>119</v>
      </c>
      <c r="G8998" t="s">
        <v>1909</v>
      </c>
      <c r="H8998" t="s">
        <v>14</v>
      </c>
      <c r="I8998" t="s">
        <v>61</v>
      </c>
      <c r="J8998" t="s">
        <v>2113</v>
      </c>
      <c r="K8998" t="s">
        <v>41</v>
      </c>
      <c r="L8998">
        <v>35.183999999999997</v>
      </c>
    </row>
    <row r="8999" spans="1:12" x14ac:dyDescent="0.3">
      <c r="A8999" t="s">
        <v>8474</v>
      </c>
      <c r="B8999">
        <v>20</v>
      </c>
      <c r="C8999">
        <v>3</v>
      </c>
      <c r="D8999">
        <v>2018</v>
      </c>
      <c r="E8999" t="s">
        <v>1122</v>
      </c>
      <c r="F8999" t="s">
        <v>930</v>
      </c>
      <c r="G8999" t="s">
        <v>4672</v>
      </c>
      <c r="H8999" t="s">
        <v>14</v>
      </c>
      <c r="I8999" t="s">
        <v>61</v>
      </c>
      <c r="J8999" t="s">
        <v>758</v>
      </c>
      <c r="K8999" t="s">
        <v>26</v>
      </c>
      <c r="L8999">
        <v>56.704000000000001</v>
      </c>
    </row>
    <row r="9000" spans="1:12" x14ac:dyDescent="0.3">
      <c r="A9000" t="s">
        <v>8474</v>
      </c>
      <c r="B9000">
        <v>20</v>
      </c>
      <c r="C9000">
        <v>3</v>
      </c>
      <c r="D9000">
        <v>2018</v>
      </c>
      <c r="E9000" t="s">
        <v>1122</v>
      </c>
      <c r="F9000" t="s">
        <v>930</v>
      </c>
      <c r="G9000" t="s">
        <v>4672</v>
      </c>
      <c r="H9000" t="s">
        <v>14</v>
      </c>
      <c r="I9000" t="s">
        <v>61</v>
      </c>
      <c r="J9000" t="s">
        <v>394</v>
      </c>
      <c r="K9000" t="s">
        <v>26</v>
      </c>
      <c r="L9000">
        <v>274.06400000000002</v>
      </c>
    </row>
    <row r="9001" spans="1:12" x14ac:dyDescent="0.3">
      <c r="A9001" t="s">
        <v>8475</v>
      </c>
      <c r="B9001">
        <v>13</v>
      </c>
      <c r="C9001">
        <v>5</v>
      </c>
      <c r="D9001">
        <v>2018</v>
      </c>
      <c r="E9001" t="s">
        <v>4367</v>
      </c>
      <c r="F9001" t="s">
        <v>30</v>
      </c>
      <c r="G9001" t="s">
        <v>2643</v>
      </c>
      <c r="H9001" t="s">
        <v>60</v>
      </c>
      <c r="I9001" t="s">
        <v>90</v>
      </c>
      <c r="J9001" t="s">
        <v>1536</v>
      </c>
      <c r="K9001" t="s">
        <v>17</v>
      </c>
      <c r="L9001">
        <v>458.43</v>
      </c>
    </row>
    <row r="9002" spans="1:12" x14ac:dyDescent="0.3">
      <c r="A9002" t="s">
        <v>8476</v>
      </c>
      <c r="B9002">
        <v>22</v>
      </c>
      <c r="C9002">
        <v>6</v>
      </c>
      <c r="D9002">
        <v>2015</v>
      </c>
      <c r="E9002" t="s">
        <v>1066</v>
      </c>
      <c r="F9002" t="s">
        <v>930</v>
      </c>
      <c r="G9002" t="s">
        <v>3257</v>
      </c>
      <c r="H9002" t="s">
        <v>14</v>
      </c>
      <c r="I9002" t="s">
        <v>24</v>
      </c>
      <c r="J9002" t="s">
        <v>4119</v>
      </c>
      <c r="K9002" t="s">
        <v>26</v>
      </c>
      <c r="L9002">
        <v>8.2260000000000009</v>
      </c>
    </row>
    <row r="9003" spans="1:12" x14ac:dyDescent="0.3">
      <c r="A9003" t="s">
        <v>8477</v>
      </c>
      <c r="B9003">
        <v>2</v>
      </c>
      <c r="C9003">
        <v>12</v>
      </c>
      <c r="D9003">
        <v>2015</v>
      </c>
      <c r="E9003" t="s">
        <v>518</v>
      </c>
      <c r="F9003" t="s">
        <v>30</v>
      </c>
      <c r="G9003" t="s">
        <v>4072</v>
      </c>
      <c r="H9003" t="s">
        <v>23</v>
      </c>
      <c r="I9003" t="s">
        <v>15</v>
      </c>
      <c r="J9003" t="s">
        <v>5607</v>
      </c>
      <c r="K9003" t="s">
        <v>41</v>
      </c>
      <c r="L9003">
        <v>5.95</v>
      </c>
    </row>
    <row r="9004" spans="1:12" x14ac:dyDescent="0.3">
      <c r="A9004" t="s">
        <v>8477</v>
      </c>
      <c r="B9004">
        <v>2</v>
      </c>
      <c r="C9004">
        <v>12</v>
      </c>
      <c r="D9004">
        <v>2015</v>
      </c>
      <c r="E9004" t="s">
        <v>518</v>
      </c>
      <c r="F9004" t="s">
        <v>30</v>
      </c>
      <c r="G9004" t="s">
        <v>4072</v>
      </c>
      <c r="H9004" t="s">
        <v>23</v>
      </c>
      <c r="I9004" t="s">
        <v>15</v>
      </c>
      <c r="J9004" t="s">
        <v>2132</v>
      </c>
      <c r="K9004" t="s">
        <v>26</v>
      </c>
      <c r="L9004">
        <v>15.24</v>
      </c>
    </row>
    <row r="9005" spans="1:12" x14ac:dyDescent="0.3">
      <c r="A9005" t="s">
        <v>8478</v>
      </c>
      <c r="B9005">
        <v>5</v>
      </c>
      <c r="C9005">
        <v>4</v>
      </c>
      <c r="D9005">
        <v>2016</v>
      </c>
      <c r="E9005" t="s">
        <v>4300</v>
      </c>
      <c r="F9005" t="s">
        <v>930</v>
      </c>
      <c r="G9005" t="s">
        <v>1415</v>
      </c>
      <c r="H9005" t="s">
        <v>14</v>
      </c>
      <c r="I9005" t="s">
        <v>24</v>
      </c>
      <c r="J9005" t="s">
        <v>310</v>
      </c>
      <c r="K9005" t="s">
        <v>41</v>
      </c>
      <c r="L9005">
        <v>239.94</v>
      </c>
    </row>
    <row r="9006" spans="1:12" x14ac:dyDescent="0.3">
      <c r="A9006" t="s">
        <v>8478</v>
      </c>
      <c r="B9006">
        <v>5</v>
      </c>
      <c r="C9006">
        <v>4</v>
      </c>
      <c r="D9006">
        <v>2016</v>
      </c>
      <c r="E9006" t="s">
        <v>4300</v>
      </c>
      <c r="F9006" t="s">
        <v>930</v>
      </c>
      <c r="G9006" t="s">
        <v>1415</v>
      </c>
      <c r="H9006" t="s">
        <v>14</v>
      </c>
      <c r="I9006" t="s">
        <v>24</v>
      </c>
      <c r="J9006" t="s">
        <v>6080</v>
      </c>
      <c r="K9006" t="s">
        <v>26</v>
      </c>
      <c r="L9006">
        <v>23.84</v>
      </c>
    </row>
    <row r="9007" spans="1:12" x14ac:dyDescent="0.3">
      <c r="A9007" t="s">
        <v>8479</v>
      </c>
      <c r="B9007">
        <v>18</v>
      </c>
      <c r="C9007">
        <v>11</v>
      </c>
      <c r="D9007">
        <v>2018</v>
      </c>
      <c r="E9007" t="s">
        <v>3050</v>
      </c>
      <c r="F9007" t="s">
        <v>930</v>
      </c>
      <c r="G9007" t="s">
        <v>1484</v>
      </c>
      <c r="H9007" t="s">
        <v>23</v>
      </c>
      <c r="I9007" t="s">
        <v>61</v>
      </c>
      <c r="J9007" t="s">
        <v>1183</v>
      </c>
      <c r="K9007" t="s">
        <v>26</v>
      </c>
      <c r="L9007">
        <v>92.52</v>
      </c>
    </row>
    <row r="9008" spans="1:12" x14ac:dyDescent="0.3">
      <c r="A9008" t="s">
        <v>8479</v>
      </c>
      <c r="B9008">
        <v>18</v>
      </c>
      <c r="C9008">
        <v>11</v>
      </c>
      <c r="D9008">
        <v>2018</v>
      </c>
      <c r="E9008" t="s">
        <v>3050</v>
      </c>
      <c r="F9008" t="s">
        <v>930</v>
      </c>
      <c r="G9008" t="s">
        <v>1484</v>
      </c>
      <c r="H9008" t="s">
        <v>23</v>
      </c>
      <c r="I9008" t="s">
        <v>61</v>
      </c>
      <c r="J9008" t="s">
        <v>367</v>
      </c>
      <c r="K9008" t="s">
        <v>26</v>
      </c>
      <c r="L9008">
        <v>37.76</v>
      </c>
    </row>
    <row r="9009" spans="1:12" x14ac:dyDescent="0.3">
      <c r="A9009" t="s">
        <v>8479</v>
      </c>
      <c r="B9009">
        <v>18</v>
      </c>
      <c r="C9009">
        <v>11</v>
      </c>
      <c r="D9009">
        <v>2018</v>
      </c>
      <c r="E9009" t="s">
        <v>3050</v>
      </c>
      <c r="F9009" t="s">
        <v>930</v>
      </c>
      <c r="G9009" t="s">
        <v>1484</v>
      </c>
      <c r="H9009" t="s">
        <v>23</v>
      </c>
      <c r="I9009" t="s">
        <v>61</v>
      </c>
      <c r="J9009" t="s">
        <v>5737</v>
      </c>
      <c r="K9009" t="s">
        <v>26</v>
      </c>
      <c r="L9009">
        <v>7.38</v>
      </c>
    </row>
    <row r="9010" spans="1:12" x14ac:dyDescent="0.3">
      <c r="A9010" t="s">
        <v>8479</v>
      </c>
      <c r="B9010">
        <v>18</v>
      </c>
      <c r="C9010">
        <v>11</v>
      </c>
      <c r="D9010">
        <v>2018</v>
      </c>
      <c r="E9010" t="s">
        <v>3050</v>
      </c>
      <c r="F9010" t="s">
        <v>930</v>
      </c>
      <c r="G9010" t="s">
        <v>1484</v>
      </c>
      <c r="H9010" t="s">
        <v>23</v>
      </c>
      <c r="I9010" t="s">
        <v>61</v>
      </c>
      <c r="J9010" t="s">
        <v>1125</v>
      </c>
      <c r="K9010" t="s">
        <v>17</v>
      </c>
      <c r="L9010">
        <v>5.82</v>
      </c>
    </row>
    <row r="9011" spans="1:12" x14ac:dyDescent="0.3">
      <c r="A9011" t="s">
        <v>8480</v>
      </c>
      <c r="B9011">
        <v>12</v>
      </c>
      <c r="C9011">
        <v>7</v>
      </c>
      <c r="D9011">
        <v>2018</v>
      </c>
      <c r="E9011" t="s">
        <v>88</v>
      </c>
      <c r="F9011" t="s">
        <v>30</v>
      </c>
      <c r="G9011" t="s">
        <v>6058</v>
      </c>
      <c r="H9011" t="s">
        <v>14</v>
      </c>
      <c r="I9011" t="s">
        <v>90</v>
      </c>
      <c r="J9011" t="s">
        <v>4669</v>
      </c>
      <c r="K9011" t="s">
        <v>26</v>
      </c>
      <c r="L9011">
        <v>3.8159999999999998</v>
      </c>
    </row>
    <row r="9012" spans="1:12" x14ac:dyDescent="0.3">
      <c r="A9012" t="s">
        <v>8481</v>
      </c>
      <c r="B9012">
        <v>19</v>
      </c>
      <c r="C9012">
        <v>5</v>
      </c>
      <c r="D9012">
        <v>2018</v>
      </c>
      <c r="E9012" t="s">
        <v>1518</v>
      </c>
      <c r="F9012" t="s">
        <v>30</v>
      </c>
      <c r="G9012" t="s">
        <v>3503</v>
      </c>
      <c r="H9012" t="s">
        <v>23</v>
      </c>
      <c r="I9012" t="s">
        <v>15</v>
      </c>
      <c r="J9012" t="s">
        <v>4923</v>
      </c>
      <c r="K9012" t="s">
        <v>26</v>
      </c>
      <c r="L9012">
        <v>26.16</v>
      </c>
    </row>
    <row r="9013" spans="1:12" x14ac:dyDescent="0.3">
      <c r="A9013" t="s">
        <v>8482</v>
      </c>
      <c r="B9013">
        <v>20</v>
      </c>
      <c r="C9013">
        <v>12</v>
      </c>
      <c r="D9013">
        <v>2016</v>
      </c>
      <c r="E9013" t="s">
        <v>2280</v>
      </c>
      <c r="F9013" t="s">
        <v>119</v>
      </c>
      <c r="G9013" t="s">
        <v>3386</v>
      </c>
      <c r="H9013" t="s">
        <v>60</v>
      </c>
      <c r="I9013" t="s">
        <v>61</v>
      </c>
      <c r="J9013" t="s">
        <v>2122</v>
      </c>
      <c r="K9013" t="s">
        <v>41</v>
      </c>
      <c r="L9013">
        <v>100.8</v>
      </c>
    </row>
    <row r="9014" spans="1:12" x14ac:dyDescent="0.3">
      <c r="A9014" t="s">
        <v>8483</v>
      </c>
      <c r="B9014">
        <v>21</v>
      </c>
      <c r="C9014">
        <v>2</v>
      </c>
      <c r="D9014">
        <v>2017</v>
      </c>
      <c r="E9014" t="s">
        <v>2623</v>
      </c>
      <c r="F9014" t="s">
        <v>119</v>
      </c>
      <c r="G9014" t="s">
        <v>642</v>
      </c>
      <c r="H9014" t="s">
        <v>23</v>
      </c>
      <c r="I9014" t="s">
        <v>90</v>
      </c>
      <c r="J9014" t="s">
        <v>784</v>
      </c>
      <c r="K9014" t="s">
        <v>17</v>
      </c>
      <c r="L9014">
        <v>135.80000000000001</v>
      </c>
    </row>
    <row r="9015" spans="1:12" x14ac:dyDescent="0.3">
      <c r="A9015" t="s">
        <v>8484</v>
      </c>
      <c r="B9015">
        <v>18</v>
      </c>
      <c r="C9015">
        <v>3</v>
      </c>
      <c r="D9015">
        <v>2018</v>
      </c>
      <c r="E9015" t="s">
        <v>4227</v>
      </c>
      <c r="F9015" t="s">
        <v>30</v>
      </c>
      <c r="G9015" t="s">
        <v>6774</v>
      </c>
      <c r="H9015" t="s">
        <v>23</v>
      </c>
      <c r="I9015" t="s">
        <v>24</v>
      </c>
      <c r="J9015" t="s">
        <v>5572</v>
      </c>
      <c r="K9015" t="s">
        <v>26</v>
      </c>
      <c r="L9015">
        <v>13.9</v>
      </c>
    </row>
    <row r="9016" spans="1:12" x14ac:dyDescent="0.3">
      <c r="A9016" t="s">
        <v>8484</v>
      </c>
      <c r="B9016">
        <v>18</v>
      </c>
      <c r="C9016">
        <v>3</v>
      </c>
      <c r="D9016">
        <v>2018</v>
      </c>
      <c r="E9016" t="s">
        <v>4227</v>
      </c>
      <c r="F9016" t="s">
        <v>30</v>
      </c>
      <c r="G9016" t="s">
        <v>6774</v>
      </c>
      <c r="H9016" t="s">
        <v>23</v>
      </c>
      <c r="I9016" t="s">
        <v>24</v>
      </c>
      <c r="J9016" t="s">
        <v>2300</v>
      </c>
      <c r="K9016" t="s">
        <v>26</v>
      </c>
      <c r="L9016">
        <v>19.399999999999999</v>
      </c>
    </row>
    <row r="9017" spans="1:12" x14ac:dyDescent="0.3">
      <c r="A9017" t="s">
        <v>8485</v>
      </c>
      <c r="B9017">
        <v>17</v>
      </c>
      <c r="C9017">
        <v>12</v>
      </c>
      <c r="D9017">
        <v>2017</v>
      </c>
      <c r="E9017" t="s">
        <v>2718</v>
      </c>
      <c r="F9017" t="s">
        <v>30</v>
      </c>
      <c r="G9017" t="s">
        <v>2341</v>
      </c>
      <c r="H9017" t="s">
        <v>23</v>
      </c>
      <c r="I9017" t="s">
        <v>24</v>
      </c>
      <c r="J9017" t="s">
        <v>1944</v>
      </c>
      <c r="K9017" t="s">
        <v>26</v>
      </c>
      <c r="L9017">
        <v>13.488</v>
      </c>
    </row>
    <row r="9018" spans="1:12" x14ac:dyDescent="0.3">
      <c r="A9018" t="s">
        <v>8485</v>
      </c>
      <c r="B9018">
        <v>17</v>
      </c>
      <c r="C9018">
        <v>12</v>
      </c>
      <c r="D9018">
        <v>2017</v>
      </c>
      <c r="E9018" t="s">
        <v>2718</v>
      </c>
      <c r="F9018" t="s">
        <v>30</v>
      </c>
      <c r="G9018" t="s">
        <v>2341</v>
      </c>
      <c r="H9018" t="s">
        <v>23</v>
      </c>
      <c r="I9018" t="s">
        <v>24</v>
      </c>
      <c r="J9018" t="s">
        <v>4418</v>
      </c>
      <c r="K9018" t="s">
        <v>26</v>
      </c>
      <c r="L9018">
        <v>11.416</v>
      </c>
    </row>
    <row r="9019" spans="1:12" x14ac:dyDescent="0.3">
      <c r="A9019" t="s">
        <v>8486</v>
      </c>
      <c r="B9019">
        <v>26</v>
      </c>
      <c r="C9019">
        <v>3</v>
      </c>
      <c r="D9019">
        <v>2017</v>
      </c>
      <c r="E9019" t="s">
        <v>2817</v>
      </c>
      <c r="F9019" t="s">
        <v>12</v>
      </c>
      <c r="G9019" t="s">
        <v>4010</v>
      </c>
      <c r="H9019" t="s">
        <v>14</v>
      </c>
      <c r="I9019" t="s">
        <v>24</v>
      </c>
      <c r="J9019" t="s">
        <v>3037</v>
      </c>
      <c r="K9019" t="s">
        <v>26</v>
      </c>
      <c r="L9019">
        <v>17.64</v>
      </c>
    </row>
    <row r="9020" spans="1:12" x14ac:dyDescent="0.3">
      <c r="A9020" t="s">
        <v>8486</v>
      </c>
      <c r="B9020">
        <v>26</v>
      </c>
      <c r="C9020">
        <v>3</v>
      </c>
      <c r="D9020">
        <v>2017</v>
      </c>
      <c r="E9020" t="s">
        <v>2817</v>
      </c>
      <c r="F9020" t="s">
        <v>12</v>
      </c>
      <c r="G9020" t="s">
        <v>4010</v>
      </c>
      <c r="H9020" t="s">
        <v>14</v>
      </c>
      <c r="I9020" t="s">
        <v>24</v>
      </c>
      <c r="J9020" t="s">
        <v>79</v>
      </c>
      <c r="K9020" t="s">
        <v>26</v>
      </c>
      <c r="L9020">
        <v>17.04</v>
      </c>
    </row>
    <row r="9021" spans="1:12" x14ac:dyDescent="0.3">
      <c r="A9021" t="s">
        <v>8487</v>
      </c>
      <c r="B9021">
        <v>16</v>
      </c>
      <c r="C9021">
        <v>12</v>
      </c>
      <c r="D9021">
        <v>2015</v>
      </c>
      <c r="E9021" t="s">
        <v>3174</v>
      </c>
      <c r="F9021" t="s">
        <v>12</v>
      </c>
      <c r="G9021" t="s">
        <v>591</v>
      </c>
      <c r="H9021" t="s">
        <v>14</v>
      </c>
      <c r="I9021" t="s">
        <v>15</v>
      </c>
      <c r="J9021" t="s">
        <v>2843</v>
      </c>
      <c r="K9021" t="s">
        <v>41</v>
      </c>
      <c r="L9021">
        <v>99.98</v>
      </c>
    </row>
    <row r="9022" spans="1:12" x14ac:dyDescent="0.3">
      <c r="A9022" t="s">
        <v>8487</v>
      </c>
      <c r="B9022">
        <v>16</v>
      </c>
      <c r="C9022">
        <v>12</v>
      </c>
      <c r="D9022">
        <v>2015</v>
      </c>
      <c r="E9022" t="s">
        <v>3174</v>
      </c>
      <c r="F9022" t="s">
        <v>12</v>
      </c>
      <c r="G9022" t="s">
        <v>591</v>
      </c>
      <c r="H9022" t="s">
        <v>14</v>
      </c>
      <c r="I9022" t="s">
        <v>15</v>
      </c>
      <c r="J9022" t="s">
        <v>2574</v>
      </c>
      <c r="K9022" t="s">
        <v>17</v>
      </c>
      <c r="L9022">
        <v>29.46</v>
      </c>
    </row>
    <row r="9023" spans="1:12" x14ac:dyDescent="0.3">
      <c r="A9023" t="s">
        <v>8488</v>
      </c>
      <c r="B9023">
        <v>15</v>
      </c>
      <c r="C9023">
        <v>11</v>
      </c>
      <c r="D9023">
        <v>2016</v>
      </c>
      <c r="E9023" t="s">
        <v>1935</v>
      </c>
      <c r="F9023" t="s">
        <v>30</v>
      </c>
      <c r="G9023" t="s">
        <v>7177</v>
      </c>
      <c r="H9023" t="s">
        <v>23</v>
      </c>
      <c r="I9023" t="s">
        <v>90</v>
      </c>
      <c r="J9023" t="s">
        <v>3546</v>
      </c>
      <c r="K9023" t="s">
        <v>26</v>
      </c>
      <c r="L9023">
        <v>166.92</v>
      </c>
    </row>
    <row r="9024" spans="1:12" x14ac:dyDescent="0.3">
      <c r="A9024" t="s">
        <v>8489</v>
      </c>
      <c r="B9024">
        <v>22</v>
      </c>
      <c r="C9024">
        <v>8</v>
      </c>
      <c r="D9024">
        <v>2017</v>
      </c>
      <c r="E9024" t="s">
        <v>1862</v>
      </c>
      <c r="F9024" t="s">
        <v>119</v>
      </c>
      <c r="G9024" t="s">
        <v>4813</v>
      </c>
      <c r="H9024" t="s">
        <v>60</v>
      </c>
      <c r="I9024" t="s">
        <v>24</v>
      </c>
      <c r="J9024" t="s">
        <v>1461</v>
      </c>
      <c r="K9024" t="s">
        <v>17</v>
      </c>
      <c r="L9024">
        <v>98.328000000000003</v>
      </c>
    </row>
    <row r="9025" spans="1:12" x14ac:dyDescent="0.3">
      <c r="A9025" t="s">
        <v>8490</v>
      </c>
      <c r="B9025">
        <v>29</v>
      </c>
      <c r="C9025">
        <v>6</v>
      </c>
      <c r="D9025">
        <v>2016</v>
      </c>
      <c r="E9025" t="s">
        <v>4276</v>
      </c>
      <c r="F9025" t="s">
        <v>119</v>
      </c>
      <c r="G9025" t="s">
        <v>3151</v>
      </c>
      <c r="H9025" t="s">
        <v>14</v>
      </c>
      <c r="I9025" t="s">
        <v>90</v>
      </c>
      <c r="J9025" t="s">
        <v>1536</v>
      </c>
      <c r="K9025" t="s">
        <v>17</v>
      </c>
      <c r="L9025">
        <v>117.88200000000001</v>
      </c>
    </row>
    <row r="9026" spans="1:12" x14ac:dyDescent="0.3">
      <c r="A9026" t="s">
        <v>8491</v>
      </c>
      <c r="B9026">
        <v>26</v>
      </c>
      <c r="C9026">
        <v>6</v>
      </c>
      <c r="D9026">
        <v>2017</v>
      </c>
      <c r="E9026" t="s">
        <v>1196</v>
      </c>
      <c r="F9026" t="s">
        <v>30</v>
      </c>
      <c r="G9026" t="s">
        <v>7177</v>
      </c>
      <c r="H9026" t="s">
        <v>23</v>
      </c>
      <c r="I9026" t="s">
        <v>90</v>
      </c>
      <c r="J9026" t="s">
        <v>6044</v>
      </c>
      <c r="K9026" t="s">
        <v>41</v>
      </c>
      <c r="L9026">
        <v>20.97</v>
      </c>
    </row>
    <row r="9027" spans="1:12" x14ac:dyDescent="0.3">
      <c r="A9027" t="s">
        <v>8491</v>
      </c>
      <c r="B9027">
        <v>26</v>
      </c>
      <c r="C9027">
        <v>6</v>
      </c>
      <c r="D9027">
        <v>2017</v>
      </c>
      <c r="E9027" t="s">
        <v>1196</v>
      </c>
      <c r="F9027" t="s">
        <v>30</v>
      </c>
      <c r="G9027" t="s">
        <v>7177</v>
      </c>
      <c r="H9027" t="s">
        <v>23</v>
      </c>
      <c r="I9027" t="s">
        <v>90</v>
      </c>
      <c r="J9027" t="s">
        <v>4826</v>
      </c>
      <c r="K9027" t="s">
        <v>41</v>
      </c>
      <c r="L9027">
        <v>139.96</v>
      </c>
    </row>
    <row r="9028" spans="1:12" x14ac:dyDescent="0.3">
      <c r="A9028" t="s">
        <v>8491</v>
      </c>
      <c r="B9028">
        <v>26</v>
      </c>
      <c r="C9028">
        <v>6</v>
      </c>
      <c r="D9028">
        <v>2017</v>
      </c>
      <c r="E9028" t="s">
        <v>1196</v>
      </c>
      <c r="F9028" t="s">
        <v>30</v>
      </c>
      <c r="G9028" t="s">
        <v>7177</v>
      </c>
      <c r="H9028" t="s">
        <v>23</v>
      </c>
      <c r="I9028" t="s">
        <v>90</v>
      </c>
      <c r="J9028" t="s">
        <v>2907</v>
      </c>
      <c r="K9028" t="s">
        <v>17</v>
      </c>
      <c r="L9028">
        <v>37.74</v>
      </c>
    </row>
    <row r="9029" spans="1:12" x14ac:dyDescent="0.3">
      <c r="A9029" t="s">
        <v>8492</v>
      </c>
      <c r="B9029">
        <v>17</v>
      </c>
      <c r="C9029">
        <v>9</v>
      </c>
      <c r="D9029">
        <v>2017</v>
      </c>
      <c r="E9029" t="s">
        <v>274</v>
      </c>
      <c r="F9029" t="s">
        <v>30</v>
      </c>
      <c r="G9029" t="s">
        <v>155</v>
      </c>
      <c r="H9029" t="s">
        <v>14</v>
      </c>
      <c r="I9029" t="s">
        <v>90</v>
      </c>
      <c r="J9029" t="s">
        <v>1811</v>
      </c>
      <c r="K9029" t="s">
        <v>17</v>
      </c>
      <c r="L9029">
        <v>14.82</v>
      </c>
    </row>
    <row r="9030" spans="1:12" x14ac:dyDescent="0.3">
      <c r="A9030" t="s">
        <v>8492</v>
      </c>
      <c r="B9030">
        <v>17</v>
      </c>
      <c r="C9030">
        <v>9</v>
      </c>
      <c r="D9030">
        <v>2017</v>
      </c>
      <c r="E9030" t="s">
        <v>274</v>
      </c>
      <c r="F9030" t="s">
        <v>30</v>
      </c>
      <c r="G9030" t="s">
        <v>155</v>
      </c>
      <c r="H9030" t="s">
        <v>14</v>
      </c>
      <c r="I9030" t="s">
        <v>90</v>
      </c>
      <c r="J9030" t="s">
        <v>1247</v>
      </c>
      <c r="K9030" t="s">
        <v>17</v>
      </c>
      <c r="L9030">
        <v>191.82</v>
      </c>
    </row>
    <row r="9031" spans="1:12" x14ac:dyDescent="0.3">
      <c r="A9031" t="s">
        <v>8493</v>
      </c>
      <c r="B9031">
        <v>18</v>
      </c>
      <c r="C9031">
        <v>7</v>
      </c>
      <c r="D9031">
        <v>2015</v>
      </c>
      <c r="E9031" t="s">
        <v>942</v>
      </c>
      <c r="F9031" t="s">
        <v>30</v>
      </c>
      <c r="G9031" t="s">
        <v>4931</v>
      </c>
      <c r="H9031" t="s">
        <v>14</v>
      </c>
      <c r="I9031" t="s">
        <v>90</v>
      </c>
      <c r="J9031" t="s">
        <v>1506</v>
      </c>
      <c r="K9031" t="s">
        <v>26</v>
      </c>
      <c r="L9031">
        <v>13.904</v>
      </c>
    </row>
    <row r="9032" spans="1:12" x14ac:dyDescent="0.3">
      <c r="A9032" t="s">
        <v>8494</v>
      </c>
      <c r="B9032">
        <v>1</v>
      </c>
      <c r="C9032">
        <v>9</v>
      </c>
      <c r="D9032">
        <v>2018</v>
      </c>
      <c r="E9032" t="s">
        <v>955</v>
      </c>
      <c r="F9032" t="s">
        <v>930</v>
      </c>
      <c r="G9032" t="s">
        <v>2912</v>
      </c>
      <c r="H9032" t="s">
        <v>23</v>
      </c>
      <c r="I9032" t="s">
        <v>24</v>
      </c>
      <c r="J9032" t="s">
        <v>3524</v>
      </c>
      <c r="K9032" t="s">
        <v>26</v>
      </c>
      <c r="L9032">
        <v>314.60000000000002</v>
      </c>
    </row>
    <row r="9033" spans="1:12" x14ac:dyDescent="0.3">
      <c r="A9033" t="s">
        <v>8494</v>
      </c>
      <c r="B9033">
        <v>1</v>
      </c>
      <c r="C9033">
        <v>9</v>
      </c>
      <c r="D9033">
        <v>2018</v>
      </c>
      <c r="E9033" t="s">
        <v>955</v>
      </c>
      <c r="F9033" t="s">
        <v>930</v>
      </c>
      <c r="G9033" t="s">
        <v>2912</v>
      </c>
      <c r="H9033" t="s">
        <v>23</v>
      </c>
      <c r="I9033" t="s">
        <v>24</v>
      </c>
      <c r="J9033" t="s">
        <v>661</v>
      </c>
      <c r="K9033" t="s">
        <v>17</v>
      </c>
      <c r="L9033">
        <v>283.56</v>
      </c>
    </row>
    <row r="9034" spans="1:12" x14ac:dyDescent="0.3">
      <c r="A9034" t="s">
        <v>8495</v>
      </c>
      <c r="B9034">
        <v>22</v>
      </c>
      <c r="C9034">
        <v>6</v>
      </c>
      <c r="D9034">
        <v>2018</v>
      </c>
      <c r="E9034" t="s">
        <v>2041</v>
      </c>
      <c r="F9034" t="s">
        <v>30</v>
      </c>
      <c r="G9034" t="s">
        <v>308</v>
      </c>
      <c r="H9034" t="s">
        <v>60</v>
      </c>
      <c r="I9034" t="s">
        <v>61</v>
      </c>
      <c r="J9034" t="s">
        <v>18</v>
      </c>
      <c r="K9034" t="s">
        <v>17</v>
      </c>
      <c r="L9034">
        <v>487.96</v>
      </c>
    </row>
    <row r="9035" spans="1:12" x14ac:dyDescent="0.3">
      <c r="A9035" t="s">
        <v>8496</v>
      </c>
      <c r="B9035">
        <v>2</v>
      </c>
      <c r="C9035">
        <v>9</v>
      </c>
      <c r="D9035">
        <v>2015</v>
      </c>
      <c r="E9035" t="s">
        <v>3311</v>
      </c>
      <c r="F9035" t="s">
        <v>30</v>
      </c>
      <c r="G9035" t="s">
        <v>1146</v>
      </c>
      <c r="H9035" t="s">
        <v>14</v>
      </c>
      <c r="I9035" t="s">
        <v>15</v>
      </c>
      <c r="J9035" t="s">
        <v>3611</v>
      </c>
      <c r="K9035" t="s">
        <v>26</v>
      </c>
      <c r="L9035">
        <v>1793.98</v>
      </c>
    </row>
    <row r="9036" spans="1:12" x14ac:dyDescent="0.3">
      <c r="A9036" t="s">
        <v>8497</v>
      </c>
      <c r="B9036">
        <v>1</v>
      </c>
      <c r="C9036">
        <v>10</v>
      </c>
      <c r="D9036">
        <v>2016</v>
      </c>
      <c r="E9036" t="s">
        <v>2124</v>
      </c>
      <c r="F9036" t="s">
        <v>30</v>
      </c>
      <c r="G9036" t="s">
        <v>468</v>
      </c>
      <c r="H9036" t="s">
        <v>14</v>
      </c>
      <c r="I9036" t="s">
        <v>61</v>
      </c>
      <c r="J9036" t="s">
        <v>4396</v>
      </c>
      <c r="K9036" t="s">
        <v>26</v>
      </c>
      <c r="L9036">
        <v>2.992</v>
      </c>
    </row>
    <row r="9037" spans="1:12" x14ac:dyDescent="0.3">
      <c r="A9037" t="s">
        <v>8497</v>
      </c>
      <c r="B9037">
        <v>1</v>
      </c>
      <c r="C9037">
        <v>10</v>
      </c>
      <c r="D9037">
        <v>2016</v>
      </c>
      <c r="E9037" t="s">
        <v>2124</v>
      </c>
      <c r="F9037" t="s">
        <v>30</v>
      </c>
      <c r="G9037" t="s">
        <v>468</v>
      </c>
      <c r="H9037" t="s">
        <v>14</v>
      </c>
      <c r="I9037" t="s">
        <v>61</v>
      </c>
      <c r="J9037" t="s">
        <v>469</v>
      </c>
      <c r="K9037" t="s">
        <v>41</v>
      </c>
      <c r="L9037">
        <v>108.768</v>
      </c>
    </row>
    <row r="9038" spans="1:12" x14ac:dyDescent="0.3">
      <c r="A9038" t="s">
        <v>8498</v>
      </c>
      <c r="B9038">
        <v>7</v>
      </c>
      <c r="C9038">
        <v>4</v>
      </c>
      <c r="D9038">
        <v>2016</v>
      </c>
      <c r="E9038" t="s">
        <v>361</v>
      </c>
      <c r="F9038" t="s">
        <v>119</v>
      </c>
      <c r="G9038" t="s">
        <v>1602</v>
      </c>
      <c r="H9038" t="s">
        <v>14</v>
      </c>
      <c r="I9038" t="s">
        <v>90</v>
      </c>
      <c r="J9038" t="s">
        <v>3010</v>
      </c>
      <c r="K9038" t="s">
        <v>26</v>
      </c>
      <c r="L9038">
        <v>25.92</v>
      </c>
    </row>
    <row r="9039" spans="1:12" x14ac:dyDescent="0.3">
      <c r="A9039" t="s">
        <v>8498</v>
      </c>
      <c r="B9039">
        <v>7</v>
      </c>
      <c r="C9039">
        <v>4</v>
      </c>
      <c r="D9039">
        <v>2016</v>
      </c>
      <c r="E9039" t="s">
        <v>361</v>
      </c>
      <c r="F9039" t="s">
        <v>119</v>
      </c>
      <c r="G9039" t="s">
        <v>1602</v>
      </c>
      <c r="H9039" t="s">
        <v>14</v>
      </c>
      <c r="I9039" t="s">
        <v>90</v>
      </c>
      <c r="J9039" t="s">
        <v>3012</v>
      </c>
      <c r="K9039" t="s">
        <v>26</v>
      </c>
      <c r="L9039">
        <v>22.58</v>
      </c>
    </row>
    <row r="9040" spans="1:12" x14ac:dyDescent="0.3">
      <c r="A9040" t="s">
        <v>8499</v>
      </c>
      <c r="B9040">
        <v>21</v>
      </c>
      <c r="C9040">
        <v>11</v>
      </c>
      <c r="D9040">
        <v>2018</v>
      </c>
      <c r="E9040" t="s">
        <v>2330</v>
      </c>
      <c r="F9040" t="s">
        <v>930</v>
      </c>
      <c r="G9040" t="s">
        <v>3327</v>
      </c>
      <c r="H9040" t="s">
        <v>14</v>
      </c>
      <c r="I9040" t="s">
        <v>61</v>
      </c>
      <c r="J9040" t="s">
        <v>1294</v>
      </c>
      <c r="K9040" t="s">
        <v>41</v>
      </c>
      <c r="L9040">
        <v>55.176000000000002</v>
      </c>
    </row>
    <row r="9041" spans="1:12" x14ac:dyDescent="0.3">
      <c r="A9041" t="s">
        <v>8500</v>
      </c>
      <c r="B9041">
        <v>17</v>
      </c>
      <c r="C9041">
        <v>12</v>
      </c>
      <c r="D9041">
        <v>2017</v>
      </c>
      <c r="E9041" t="s">
        <v>5347</v>
      </c>
      <c r="F9041" t="s">
        <v>30</v>
      </c>
      <c r="G9041" t="s">
        <v>2894</v>
      </c>
      <c r="H9041" t="s">
        <v>14</v>
      </c>
      <c r="I9041" t="s">
        <v>61</v>
      </c>
      <c r="J9041" t="s">
        <v>2003</v>
      </c>
      <c r="K9041" t="s">
        <v>26</v>
      </c>
      <c r="L9041">
        <v>9892.74</v>
      </c>
    </row>
    <row r="9042" spans="1:12" x14ac:dyDescent="0.3">
      <c r="A9042" t="s">
        <v>8501</v>
      </c>
      <c r="B9042">
        <v>19</v>
      </c>
      <c r="C9042">
        <v>9</v>
      </c>
      <c r="D9042">
        <v>2015</v>
      </c>
      <c r="E9042" t="s">
        <v>835</v>
      </c>
      <c r="F9042" t="s">
        <v>30</v>
      </c>
      <c r="G9042" t="s">
        <v>3503</v>
      </c>
      <c r="H9042" t="s">
        <v>23</v>
      </c>
      <c r="I9042" t="s">
        <v>24</v>
      </c>
      <c r="J9042" t="s">
        <v>3397</v>
      </c>
      <c r="K9042" t="s">
        <v>17</v>
      </c>
      <c r="L9042">
        <v>73.915000000000006</v>
      </c>
    </row>
    <row r="9043" spans="1:12" x14ac:dyDescent="0.3">
      <c r="A9043" t="s">
        <v>8502</v>
      </c>
      <c r="B9043">
        <v>28</v>
      </c>
      <c r="C9043">
        <v>9</v>
      </c>
      <c r="D9043">
        <v>2015</v>
      </c>
      <c r="E9043" t="s">
        <v>816</v>
      </c>
      <c r="F9043" t="s">
        <v>30</v>
      </c>
      <c r="G9043" t="s">
        <v>1203</v>
      </c>
      <c r="H9043" t="s">
        <v>14</v>
      </c>
      <c r="I9043" t="s">
        <v>15</v>
      </c>
      <c r="J9043" t="s">
        <v>7353</v>
      </c>
      <c r="K9043" t="s">
        <v>17</v>
      </c>
      <c r="L9043">
        <v>337.08800000000002</v>
      </c>
    </row>
    <row r="9044" spans="1:12" x14ac:dyDescent="0.3">
      <c r="A9044" t="s">
        <v>8503</v>
      </c>
      <c r="B9044">
        <v>22</v>
      </c>
      <c r="C9044">
        <v>9</v>
      </c>
      <c r="D9044">
        <v>2016</v>
      </c>
      <c r="E9044" t="s">
        <v>748</v>
      </c>
      <c r="F9044" t="s">
        <v>12</v>
      </c>
      <c r="G9044" t="s">
        <v>951</v>
      </c>
      <c r="H9044" t="s">
        <v>23</v>
      </c>
      <c r="I9044" t="s">
        <v>24</v>
      </c>
      <c r="J9044" t="s">
        <v>1613</v>
      </c>
      <c r="K9044" t="s">
        <v>26</v>
      </c>
      <c r="L9044">
        <v>61.44</v>
      </c>
    </row>
    <row r="9045" spans="1:12" x14ac:dyDescent="0.3">
      <c r="A9045" t="s">
        <v>8504</v>
      </c>
      <c r="B9045">
        <v>7</v>
      </c>
      <c r="C9045">
        <v>11</v>
      </c>
      <c r="D9045">
        <v>2017</v>
      </c>
      <c r="E9045" t="s">
        <v>2259</v>
      </c>
      <c r="F9045" t="s">
        <v>30</v>
      </c>
      <c r="G9045" t="s">
        <v>3227</v>
      </c>
      <c r="H9045" t="s">
        <v>23</v>
      </c>
      <c r="I9045" t="s">
        <v>24</v>
      </c>
      <c r="J9045" t="s">
        <v>945</v>
      </c>
      <c r="K9045" t="s">
        <v>41</v>
      </c>
      <c r="L9045">
        <v>479.97</v>
      </c>
    </row>
    <row r="9046" spans="1:12" x14ac:dyDescent="0.3">
      <c r="A9046" t="s">
        <v>8505</v>
      </c>
      <c r="B9046">
        <v>16</v>
      </c>
      <c r="C9046">
        <v>12</v>
      </c>
      <c r="D9046">
        <v>2018</v>
      </c>
      <c r="E9046" t="s">
        <v>2302</v>
      </c>
      <c r="F9046" t="s">
        <v>12</v>
      </c>
      <c r="G9046" t="s">
        <v>2288</v>
      </c>
      <c r="H9046" t="s">
        <v>23</v>
      </c>
      <c r="I9046" t="s">
        <v>24</v>
      </c>
      <c r="J9046" t="s">
        <v>4396</v>
      </c>
      <c r="K9046" t="s">
        <v>26</v>
      </c>
      <c r="L9046">
        <v>5.984</v>
      </c>
    </row>
    <row r="9047" spans="1:12" x14ac:dyDescent="0.3">
      <c r="A9047" t="s">
        <v>8505</v>
      </c>
      <c r="B9047">
        <v>16</v>
      </c>
      <c r="C9047">
        <v>12</v>
      </c>
      <c r="D9047">
        <v>2018</v>
      </c>
      <c r="E9047" t="s">
        <v>2302</v>
      </c>
      <c r="F9047" t="s">
        <v>12</v>
      </c>
      <c r="G9047" t="s">
        <v>2288</v>
      </c>
      <c r="H9047" t="s">
        <v>23</v>
      </c>
      <c r="I9047" t="s">
        <v>24</v>
      </c>
      <c r="J9047" t="s">
        <v>4076</v>
      </c>
      <c r="K9047" t="s">
        <v>41</v>
      </c>
      <c r="L9047">
        <v>189.95</v>
      </c>
    </row>
    <row r="9048" spans="1:12" x14ac:dyDescent="0.3">
      <c r="A9048" t="s">
        <v>8505</v>
      </c>
      <c r="B9048">
        <v>16</v>
      </c>
      <c r="C9048">
        <v>12</v>
      </c>
      <c r="D9048">
        <v>2018</v>
      </c>
      <c r="E9048" t="s">
        <v>2302</v>
      </c>
      <c r="F9048" t="s">
        <v>12</v>
      </c>
      <c r="G9048" t="s">
        <v>2288</v>
      </c>
      <c r="H9048" t="s">
        <v>23</v>
      </c>
      <c r="I9048" t="s">
        <v>24</v>
      </c>
      <c r="J9048" t="s">
        <v>1825</v>
      </c>
      <c r="K9048" t="s">
        <v>41</v>
      </c>
      <c r="L9048">
        <v>149.94999999999999</v>
      </c>
    </row>
    <row r="9049" spans="1:12" x14ac:dyDescent="0.3">
      <c r="A9049" t="s">
        <v>8505</v>
      </c>
      <c r="B9049">
        <v>16</v>
      </c>
      <c r="C9049">
        <v>12</v>
      </c>
      <c r="D9049">
        <v>2018</v>
      </c>
      <c r="E9049" t="s">
        <v>2302</v>
      </c>
      <c r="F9049" t="s">
        <v>12</v>
      </c>
      <c r="G9049" t="s">
        <v>2288</v>
      </c>
      <c r="H9049" t="s">
        <v>23</v>
      </c>
      <c r="I9049" t="s">
        <v>24</v>
      </c>
      <c r="J9049" t="s">
        <v>2236</v>
      </c>
      <c r="K9049" t="s">
        <v>26</v>
      </c>
      <c r="L9049">
        <v>29.95</v>
      </c>
    </row>
    <row r="9050" spans="1:12" x14ac:dyDescent="0.3">
      <c r="A9050" t="s">
        <v>8505</v>
      </c>
      <c r="B9050">
        <v>16</v>
      </c>
      <c r="C9050">
        <v>12</v>
      </c>
      <c r="D9050">
        <v>2018</v>
      </c>
      <c r="E9050" t="s">
        <v>2302</v>
      </c>
      <c r="F9050" t="s">
        <v>12</v>
      </c>
      <c r="G9050" t="s">
        <v>2288</v>
      </c>
      <c r="H9050" t="s">
        <v>23</v>
      </c>
      <c r="I9050" t="s">
        <v>24</v>
      </c>
      <c r="J9050" t="s">
        <v>6687</v>
      </c>
      <c r="K9050" t="s">
        <v>26</v>
      </c>
      <c r="L9050">
        <v>44.4</v>
      </c>
    </row>
    <row r="9051" spans="1:12" x14ac:dyDescent="0.3">
      <c r="A9051" t="s">
        <v>8506</v>
      </c>
      <c r="B9051">
        <v>21</v>
      </c>
      <c r="C9051">
        <v>9</v>
      </c>
      <c r="D9051">
        <v>2015</v>
      </c>
      <c r="E9051" t="s">
        <v>377</v>
      </c>
      <c r="F9051" t="s">
        <v>30</v>
      </c>
      <c r="G9051" t="s">
        <v>2240</v>
      </c>
      <c r="H9051" t="s">
        <v>60</v>
      </c>
      <c r="I9051" t="s">
        <v>90</v>
      </c>
      <c r="J9051" t="s">
        <v>1925</v>
      </c>
      <c r="K9051" t="s">
        <v>26</v>
      </c>
      <c r="L9051">
        <v>66.03</v>
      </c>
    </row>
    <row r="9052" spans="1:12" x14ac:dyDescent="0.3">
      <c r="A9052" t="s">
        <v>8507</v>
      </c>
      <c r="B9052">
        <v>18</v>
      </c>
      <c r="C9052">
        <v>5</v>
      </c>
      <c r="D9052">
        <v>2016</v>
      </c>
      <c r="E9052" t="s">
        <v>7968</v>
      </c>
      <c r="F9052" t="s">
        <v>30</v>
      </c>
      <c r="G9052" t="s">
        <v>1988</v>
      </c>
      <c r="H9052" t="s">
        <v>23</v>
      </c>
      <c r="I9052" t="s">
        <v>24</v>
      </c>
      <c r="J9052" t="s">
        <v>1039</v>
      </c>
      <c r="K9052" t="s">
        <v>26</v>
      </c>
      <c r="L9052">
        <v>10.86</v>
      </c>
    </row>
    <row r="9053" spans="1:12" x14ac:dyDescent="0.3">
      <c r="A9053" t="s">
        <v>8508</v>
      </c>
      <c r="B9053">
        <v>26</v>
      </c>
      <c r="C9053">
        <v>3</v>
      </c>
      <c r="D9053">
        <v>2015</v>
      </c>
      <c r="E9053" t="s">
        <v>3970</v>
      </c>
      <c r="F9053" t="s">
        <v>12</v>
      </c>
      <c r="G9053" t="s">
        <v>2917</v>
      </c>
      <c r="H9053" t="s">
        <v>23</v>
      </c>
      <c r="I9053" t="s">
        <v>24</v>
      </c>
      <c r="J9053" t="s">
        <v>3841</v>
      </c>
      <c r="K9053" t="s">
        <v>26</v>
      </c>
      <c r="L9053">
        <v>3.36</v>
      </c>
    </row>
    <row r="9054" spans="1:12" x14ac:dyDescent="0.3">
      <c r="A9054" t="s">
        <v>8508</v>
      </c>
      <c r="B9054">
        <v>26</v>
      </c>
      <c r="C9054">
        <v>3</v>
      </c>
      <c r="D9054">
        <v>2015</v>
      </c>
      <c r="E9054" t="s">
        <v>3970</v>
      </c>
      <c r="F9054" t="s">
        <v>12</v>
      </c>
      <c r="G9054" t="s">
        <v>2917</v>
      </c>
      <c r="H9054" t="s">
        <v>23</v>
      </c>
      <c r="I9054" t="s">
        <v>24</v>
      </c>
      <c r="J9054" t="s">
        <v>151</v>
      </c>
      <c r="K9054" t="s">
        <v>26</v>
      </c>
      <c r="L9054">
        <v>27.936</v>
      </c>
    </row>
    <row r="9055" spans="1:12" x14ac:dyDescent="0.3">
      <c r="A9055" t="s">
        <v>8508</v>
      </c>
      <c r="B9055">
        <v>26</v>
      </c>
      <c r="C9055">
        <v>3</v>
      </c>
      <c r="D9055">
        <v>2015</v>
      </c>
      <c r="E9055" t="s">
        <v>3970</v>
      </c>
      <c r="F9055" t="s">
        <v>12</v>
      </c>
      <c r="G9055" t="s">
        <v>2917</v>
      </c>
      <c r="H9055" t="s">
        <v>23</v>
      </c>
      <c r="I9055" t="s">
        <v>24</v>
      </c>
      <c r="J9055" t="s">
        <v>6743</v>
      </c>
      <c r="K9055" t="s">
        <v>41</v>
      </c>
      <c r="L9055">
        <v>28.783999999999999</v>
      </c>
    </row>
    <row r="9056" spans="1:12" x14ac:dyDescent="0.3">
      <c r="A9056" t="s">
        <v>8509</v>
      </c>
      <c r="B9056">
        <v>22</v>
      </c>
      <c r="C9056">
        <v>9</v>
      </c>
      <c r="D9056">
        <v>2018</v>
      </c>
      <c r="E9056" t="s">
        <v>2382</v>
      </c>
      <c r="F9056" t="s">
        <v>30</v>
      </c>
      <c r="G9056" t="s">
        <v>1969</v>
      </c>
      <c r="H9056" t="s">
        <v>14</v>
      </c>
      <c r="I9056" t="s">
        <v>24</v>
      </c>
      <c r="J9056" t="s">
        <v>405</v>
      </c>
      <c r="K9056" t="s">
        <v>26</v>
      </c>
      <c r="L9056">
        <v>21.96</v>
      </c>
    </row>
    <row r="9057" spans="1:12" x14ac:dyDescent="0.3">
      <c r="A9057" t="s">
        <v>8510</v>
      </c>
      <c r="B9057">
        <v>12</v>
      </c>
      <c r="C9057">
        <v>9</v>
      </c>
      <c r="D9057">
        <v>2016</v>
      </c>
      <c r="E9057" t="s">
        <v>102</v>
      </c>
      <c r="F9057" t="s">
        <v>12</v>
      </c>
      <c r="G9057" t="s">
        <v>689</v>
      </c>
      <c r="H9057" t="s">
        <v>14</v>
      </c>
      <c r="I9057" t="s">
        <v>24</v>
      </c>
      <c r="J9057" t="s">
        <v>2683</v>
      </c>
      <c r="K9057" t="s">
        <v>41</v>
      </c>
      <c r="L9057">
        <v>21.98</v>
      </c>
    </row>
    <row r="9058" spans="1:12" x14ac:dyDescent="0.3">
      <c r="A9058" t="s">
        <v>8511</v>
      </c>
      <c r="B9058">
        <v>2</v>
      </c>
      <c r="C9058">
        <v>11</v>
      </c>
      <c r="D9058">
        <v>2016</v>
      </c>
      <c r="E9058" t="s">
        <v>1012</v>
      </c>
      <c r="F9058" t="s">
        <v>119</v>
      </c>
      <c r="G9058" t="s">
        <v>3386</v>
      </c>
      <c r="H9058" t="s">
        <v>60</v>
      </c>
      <c r="I9058" t="s">
        <v>90</v>
      </c>
      <c r="J9058" t="s">
        <v>7303</v>
      </c>
      <c r="K9058" t="s">
        <v>17</v>
      </c>
      <c r="L9058">
        <v>2621.3220000000001</v>
      </c>
    </row>
    <row r="9059" spans="1:12" x14ac:dyDescent="0.3">
      <c r="A9059" t="s">
        <v>8512</v>
      </c>
      <c r="B9059">
        <v>20</v>
      </c>
      <c r="C9059">
        <v>10</v>
      </c>
      <c r="D9059">
        <v>2016</v>
      </c>
      <c r="E9059" t="s">
        <v>5496</v>
      </c>
      <c r="F9059" t="s">
        <v>30</v>
      </c>
      <c r="G9059" t="s">
        <v>4446</v>
      </c>
      <c r="H9059" t="s">
        <v>14</v>
      </c>
      <c r="I9059" t="s">
        <v>24</v>
      </c>
      <c r="J9059" t="s">
        <v>5940</v>
      </c>
      <c r="K9059" t="s">
        <v>17</v>
      </c>
      <c r="L9059">
        <v>74.760000000000005</v>
      </c>
    </row>
    <row r="9060" spans="1:12" x14ac:dyDescent="0.3">
      <c r="A9060" t="s">
        <v>8512</v>
      </c>
      <c r="B9060">
        <v>20</v>
      </c>
      <c r="C9060">
        <v>10</v>
      </c>
      <c r="D9060">
        <v>2016</v>
      </c>
      <c r="E9060" t="s">
        <v>5496</v>
      </c>
      <c r="F9060" t="s">
        <v>30</v>
      </c>
      <c r="G9060" t="s">
        <v>4446</v>
      </c>
      <c r="H9060" t="s">
        <v>14</v>
      </c>
      <c r="I9060" t="s">
        <v>24</v>
      </c>
      <c r="J9060" t="s">
        <v>6558</v>
      </c>
      <c r="K9060" t="s">
        <v>17</v>
      </c>
      <c r="L9060">
        <v>364.77600000000001</v>
      </c>
    </row>
    <row r="9061" spans="1:12" x14ac:dyDescent="0.3">
      <c r="A9061" t="s">
        <v>8513</v>
      </c>
      <c r="B9061">
        <v>14</v>
      </c>
      <c r="C9061">
        <v>6</v>
      </c>
      <c r="D9061">
        <v>2017</v>
      </c>
      <c r="E9061" t="s">
        <v>179</v>
      </c>
      <c r="F9061" t="s">
        <v>30</v>
      </c>
      <c r="G9061" t="s">
        <v>1571</v>
      </c>
      <c r="H9061" t="s">
        <v>23</v>
      </c>
      <c r="I9061" t="s">
        <v>24</v>
      </c>
      <c r="J9061" t="s">
        <v>2631</v>
      </c>
      <c r="K9061" t="s">
        <v>17</v>
      </c>
      <c r="L9061">
        <v>1115.17</v>
      </c>
    </row>
    <row r="9062" spans="1:12" x14ac:dyDescent="0.3">
      <c r="A9062" t="s">
        <v>8514</v>
      </c>
      <c r="B9062">
        <v>20</v>
      </c>
      <c r="C9062">
        <v>11</v>
      </c>
      <c r="D9062">
        <v>2016</v>
      </c>
      <c r="E9062" t="s">
        <v>508</v>
      </c>
      <c r="F9062" t="s">
        <v>119</v>
      </c>
      <c r="G9062" t="s">
        <v>1791</v>
      </c>
      <c r="H9062" t="s">
        <v>23</v>
      </c>
      <c r="I9062" t="s">
        <v>24</v>
      </c>
      <c r="J9062" t="s">
        <v>2672</v>
      </c>
      <c r="K9062" t="s">
        <v>26</v>
      </c>
      <c r="L9062">
        <v>89.695999999999998</v>
      </c>
    </row>
    <row r="9063" spans="1:12" x14ac:dyDescent="0.3">
      <c r="A9063" t="s">
        <v>8514</v>
      </c>
      <c r="B9063">
        <v>20</v>
      </c>
      <c r="C9063">
        <v>11</v>
      </c>
      <c r="D9063">
        <v>2016</v>
      </c>
      <c r="E9063" t="s">
        <v>508</v>
      </c>
      <c r="F9063" t="s">
        <v>119</v>
      </c>
      <c r="G9063" t="s">
        <v>1791</v>
      </c>
      <c r="H9063" t="s">
        <v>23</v>
      </c>
      <c r="I9063" t="s">
        <v>24</v>
      </c>
      <c r="J9063" t="s">
        <v>168</v>
      </c>
      <c r="K9063" t="s">
        <v>26</v>
      </c>
      <c r="L9063">
        <v>50.12</v>
      </c>
    </row>
    <row r="9064" spans="1:12" x14ac:dyDescent="0.3">
      <c r="A9064" t="s">
        <v>8515</v>
      </c>
      <c r="B9064">
        <v>28</v>
      </c>
      <c r="C9064">
        <v>2</v>
      </c>
      <c r="D9064">
        <v>2017</v>
      </c>
      <c r="E9064" t="s">
        <v>5336</v>
      </c>
      <c r="F9064" t="s">
        <v>30</v>
      </c>
      <c r="G9064" t="s">
        <v>4439</v>
      </c>
      <c r="H9064" t="s">
        <v>23</v>
      </c>
      <c r="I9064" t="s">
        <v>90</v>
      </c>
      <c r="J9064" t="s">
        <v>2450</v>
      </c>
      <c r="K9064" t="s">
        <v>26</v>
      </c>
      <c r="L9064">
        <v>36.479999999999997</v>
      </c>
    </row>
    <row r="9065" spans="1:12" x14ac:dyDescent="0.3">
      <c r="A9065" t="s">
        <v>8516</v>
      </c>
      <c r="B9065">
        <v>14</v>
      </c>
      <c r="C9065">
        <v>10</v>
      </c>
      <c r="D9065">
        <v>2015</v>
      </c>
      <c r="E9065" t="s">
        <v>153</v>
      </c>
      <c r="F9065" t="s">
        <v>30</v>
      </c>
      <c r="G9065" t="s">
        <v>1343</v>
      </c>
      <c r="H9065" t="s">
        <v>14</v>
      </c>
      <c r="I9065" t="s">
        <v>61</v>
      </c>
      <c r="J9065" t="s">
        <v>4142</v>
      </c>
      <c r="K9065" t="s">
        <v>26</v>
      </c>
      <c r="L9065">
        <v>322.19200000000001</v>
      </c>
    </row>
    <row r="9066" spans="1:12" x14ac:dyDescent="0.3">
      <c r="A9066" t="s">
        <v>8516</v>
      </c>
      <c r="B9066">
        <v>14</v>
      </c>
      <c r="C9066">
        <v>10</v>
      </c>
      <c r="D9066">
        <v>2015</v>
      </c>
      <c r="E9066" t="s">
        <v>153</v>
      </c>
      <c r="F9066" t="s">
        <v>30</v>
      </c>
      <c r="G9066" t="s">
        <v>1343</v>
      </c>
      <c r="H9066" t="s">
        <v>14</v>
      </c>
      <c r="I9066" t="s">
        <v>61</v>
      </c>
      <c r="J9066" t="s">
        <v>568</v>
      </c>
      <c r="K9066" t="s">
        <v>26</v>
      </c>
      <c r="L9066">
        <v>2.9460000000000002</v>
      </c>
    </row>
    <row r="9067" spans="1:12" x14ac:dyDescent="0.3">
      <c r="A9067" t="s">
        <v>8516</v>
      </c>
      <c r="B9067">
        <v>14</v>
      </c>
      <c r="C9067">
        <v>10</v>
      </c>
      <c r="D9067">
        <v>2015</v>
      </c>
      <c r="E9067" t="s">
        <v>153</v>
      </c>
      <c r="F9067" t="s">
        <v>30</v>
      </c>
      <c r="G9067" t="s">
        <v>1343</v>
      </c>
      <c r="H9067" t="s">
        <v>14</v>
      </c>
      <c r="I9067" t="s">
        <v>61</v>
      </c>
      <c r="J9067" t="s">
        <v>4156</v>
      </c>
      <c r="K9067" t="s">
        <v>26</v>
      </c>
      <c r="L9067">
        <v>19.135999999999999</v>
      </c>
    </row>
    <row r="9068" spans="1:12" x14ac:dyDescent="0.3">
      <c r="A9068" t="s">
        <v>8517</v>
      </c>
      <c r="B9068">
        <v>26</v>
      </c>
      <c r="C9068">
        <v>5</v>
      </c>
      <c r="D9068">
        <v>2018</v>
      </c>
      <c r="E9068" t="s">
        <v>259</v>
      </c>
      <c r="F9068" t="s">
        <v>30</v>
      </c>
      <c r="G9068" t="s">
        <v>1823</v>
      </c>
      <c r="H9068" t="s">
        <v>14</v>
      </c>
      <c r="I9068" t="s">
        <v>15</v>
      </c>
      <c r="J9068" t="s">
        <v>5311</v>
      </c>
      <c r="K9068" t="s">
        <v>41</v>
      </c>
      <c r="L9068">
        <v>23.08</v>
      </c>
    </row>
    <row r="9069" spans="1:12" x14ac:dyDescent="0.3">
      <c r="A9069" t="s">
        <v>8518</v>
      </c>
      <c r="B9069">
        <v>4</v>
      </c>
      <c r="C9069">
        <v>2</v>
      </c>
      <c r="D9069">
        <v>2017</v>
      </c>
      <c r="E9069" t="s">
        <v>6689</v>
      </c>
      <c r="F9069" t="s">
        <v>30</v>
      </c>
      <c r="G9069" t="s">
        <v>2067</v>
      </c>
      <c r="H9069" t="s">
        <v>14</v>
      </c>
      <c r="I9069" t="s">
        <v>90</v>
      </c>
      <c r="J9069" t="s">
        <v>4463</v>
      </c>
      <c r="K9069" t="s">
        <v>41</v>
      </c>
      <c r="L9069">
        <v>90.48</v>
      </c>
    </row>
    <row r="9070" spans="1:12" x14ac:dyDescent="0.3">
      <c r="A9070" t="s">
        <v>8519</v>
      </c>
      <c r="B9070">
        <v>2</v>
      </c>
      <c r="C9070">
        <v>9</v>
      </c>
      <c r="D9070">
        <v>2017</v>
      </c>
      <c r="E9070" t="s">
        <v>407</v>
      </c>
      <c r="F9070" t="s">
        <v>12</v>
      </c>
      <c r="G9070" t="s">
        <v>481</v>
      </c>
      <c r="H9070" t="s">
        <v>14</v>
      </c>
      <c r="I9070" t="s">
        <v>24</v>
      </c>
      <c r="J9070" t="s">
        <v>170</v>
      </c>
      <c r="K9070" t="s">
        <v>17</v>
      </c>
      <c r="L9070">
        <v>215.976</v>
      </c>
    </row>
    <row r="9071" spans="1:12" x14ac:dyDescent="0.3">
      <c r="A9071" t="s">
        <v>8519</v>
      </c>
      <c r="B9071">
        <v>2</v>
      </c>
      <c r="C9071">
        <v>9</v>
      </c>
      <c r="D9071">
        <v>2017</v>
      </c>
      <c r="E9071" t="s">
        <v>407</v>
      </c>
      <c r="F9071" t="s">
        <v>12</v>
      </c>
      <c r="G9071" t="s">
        <v>481</v>
      </c>
      <c r="H9071" t="s">
        <v>14</v>
      </c>
      <c r="I9071" t="s">
        <v>24</v>
      </c>
      <c r="J9071" t="s">
        <v>5849</v>
      </c>
      <c r="K9071" t="s">
        <v>26</v>
      </c>
      <c r="L9071">
        <v>65.94</v>
      </c>
    </row>
    <row r="9072" spans="1:12" x14ac:dyDescent="0.3">
      <c r="A9072" t="s">
        <v>8520</v>
      </c>
      <c r="B9072">
        <v>4</v>
      </c>
      <c r="C9072">
        <v>12</v>
      </c>
      <c r="D9072">
        <v>2018</v>
      </c>
      <c r="E9072" t="s">
        <v>1436</v>
      </c>
      <c r="F9072" t="s">
        <v>119</v>
      </c>
      <c r="G9072" t="s">
        <v>5402</v>
      </c>
      <c r="H9072" t="s">
        <v>23</v>
      </c>
      <c r="I9072" t="s">
        <v>90</v>
      </c>
      <c r="J9072" t="s">
        <v>810</v>
      </c>
      <c r="K9072" t="s">
        <v>17</v>
      </c>
      <c r="L9072">
        <v>11.352</v>
      </c>
    </row>
    <row r="9073" spans="1:12" x14ac:dyDescent="0.3">
      <c r="A9073" t="s">
        <v>8521</v>
      </c>
      <c r="B9073">
        <v>12</v>
      </c>
      <c r="C9073">
        <v>6</v>
      </c>
      <c r="D9073">
        <v>2016</v>
      </c>
      <c r="E9073" t="s">
        <v>2298</v>
      </c>
      <c r="F9073" t="s">
        <v>30</v>
      </c>
      <c r="G9073" t="s">
        <v>2846</v>
      </c>
      <c r="H9073" t="s">
        <v>60</v>
      </c>
      <c r="I9073" t="s">
        <v>61</v>
      </c>
      <c r="J9073" t="s">
        <v>1645</v>
      </c>
      <c r="K9073" t="s">
        <v>26</v>
      </c>
      <c r="L9073">
        <v>24.56</v>
      </c>
    </row>
    <row r="9074" spans="1:12" x14ac:dyDescent="0.3">
      <c r="A9074" t="s">
        <v>8522</v>
      </c>
      <c r="B9074">
        <v>4</v>
      </c>
      <c r="C9074">
        <v>9</v>
      </c>
      <c r="D9074">
        <v>2017</v>
      </c>
      <c r="E9074" t="s">
        <v>1015</v>
      </c>
      <c r="F9074" t="s">
        <v>30</v>
      </c>
      <c r="G9074" t="s">
        <v>2980</v>
      </c>
      <c r="H9074" t="s">
        <v>14</v>
      </c>
      <c r="I9074" t="s">
        <v>61</v>
      </c>
      <c r="J9074" t="s">
        <v>4695</v>
      </c>
      <c r="K9074" t="s">
        <v>26</v>
      </c>
      <c r="L9074">
        <v>16.559999999999999</v>
      </c>
    </row>
    <row r="9075" spans="1:12" x14ac:dyDescent="0.3">
      <c r="A9075" t="s">
        <v>8522</v>
      </c>
      <c r="B9075">
        <v>4</v>
      </c>
      <c r="C9075">
        <v>9</v>
      </c>
      <c r="D9075">
        <v>2017</v>
      </c>
      <c r="E9075" t="s">
        <v>1015</v>
      </c>
      <c r="F9075" t="s">
        <v>30</v>
      </c>
      <c r="G9075" t="s">
        <v>2980</v>
      </c>
      <c r="H9075" t="s">
        <v>14</v>
      </c>
      <c r="I9075" t="s">
        <v>61</v>
      </c>
      <c r="J9075" t="s">
        <v>612</v>
      </c>
      <c r="K9075" t="s">
        <v>41</v>
      </c>
      <c r="L9075">
        <v>279.95</v>
      </c>
    </row>
    <row r="9076" spans="1:12" x14ac:dyDescent="0.3">
      <c r="A9076" t="s">
        <v>8523</v>
      </c>
      <c r="B9076">
        <v>21</v>
      </c>
      <c r="C9076">
        <v>4</v>
      </c>
      <c r="D9076">
        <v>2015</v>
      </c>
      <c r="E9076" t="s">
        <v>4384</v>
      </c>
      <c r="F9076" t="s">
        <v>30</v>
      </c>
      <c r="G9076" t="s">
        <v>3954</v>
      </c>
      <c r="H9076" t="s">
        <v>23</v>
      </c>
      <c r="I9076" t="s">
        <v>15</v>
      </c>
      <c r="J9076" t="s">
        <v>2788</v>
      </c>
      <c r="K9076" t="s">
        <v>26</v>
      </c>
      <c r="L9076">
        <v>828.84</v>
      </c>
    </row>
    <row r="9077" spans="1:12" x14ac:dyDescent="0.3">
      <c r="A9077" t="s">
        <v>8524</v>
      </c>
      <c r="B9077">
        <v>5</v>
      </c>
      <c r="C9077">
        <v>11</v>
      </c>
      <c r="D9077">
        <v>2016</v>
      </c>
      <c r="E9077" t="s">
        <v>3642</v>
      </c>
      <c r="F9077" t="s">
        <v>119</v>
      </c>
      <c r="G9077" t="s">
        <v>3716</v>
      </c>
      <c r="H9077" t="s">
        <v>14</v>
      </c>
      <c r="I9077" t="s">
        <v>90</v>
      </c>
      <c r="J9077" t="s">
        <v>1102</v>
      </c>
      <c r="K9077" t="s">
        <v>26</v>
      </c>
      <c r="L9077">
        <v>7.218</v>
      </c>
    </row>
    <row r="9078" spans="1:12" x14ac:dyDescent="0.3">
      <c r="A9078" t="s">
        <v>8524</v>
      </c>
      <c r="B9078">
        <v>5</v>
      </c>
      <c r="C9078">
        <v>11</v>
      </c>
      <c r="D9078">
        <v>2016</v>
      </c>
      <c r="E9078" t="s">
        <v>3642</v>
      </c>
      <c r="F9078" t="s">
        <v>119</v>
      </c>
      <c r="G9078" t="s">
        <v>3716</v>
      </c>
      <c r="H9078" t="s">
        <v>14</v>
      </c>
      <c r="I9078" t="s">
        <v>90</v>
      </c>
      <c r="J9078" t="s">
        <v>6790</v>
      </c>
      <c r="K9078" t="s">
        <v>26</v>
      </c>
      <c r="L9078">
        <v>27.2</v>
      </c>
    </row>
    <row r="9079" spans="1:12" x14ac:dyDescent="0.3">
      <c r="A9079" t="s">
        <v>8525</v>
      </c>
      <c r="B9079">
        <v>3</v>
      </c>
      <c r="C9079">
        <v>11</v>
      </c>
      <c r="D9079">
        <v>2015</v>
      </c>
      <c r="E9079" t="s">
        <v>1876</v>
      </c>
      <c r="F9079" t="s">
        <v>30</v>
      </c>
      <c r="G9079" t="s">
        <v>443</v>
      </c>
      <c r="H9079" t="s">
        <v>23</v>
      </c>
      <c r="I9079" t="s">
        <v>61</v>
      </c>
      <c r="J9079" t="s">
        <v>3172</v>
      </c>
      <c r="K9079" t="s">
        <v>41</v>
      </c>
      <c r="L9079">
        <v>89.97</v>
      </c>
    </row>
    <row r="9080" spans="1:12" x14ac:dyDescent="0.3">
      <c r="A9080" t="s">
        <v>8526</v>
      </c>
      <c r="B9080">
        <v>16</v>
      </c>
      <c r="C9080">
        <v>2</v>
      </c>
      <c r="D9080">
        <v>2017</v>
      </c>
      <c r="E9080" t="s">
        <v>6065</v>
      </c>
      <c r="F9080" t="s">
        <v>30</v>
      </c>
      <c r="G9080" t="s">
        <v>3533</v>
      </c>
      <c r="H9080" t="s">
        <v>14</v>
      </c>
      <c r="I9080" t="s">
        <v>15</v>
      </c>
      <c r="J9080" t="s">
        <v>388</v>
      </c>
      <c r="K9080" t="s">
        <v>17</v>
      </c>
      <c r="L9080">
        <v>318.08</v>
      </c>
    </row>
    <row r="9081" spans="1:12" x14ac:dyDescent="0.3">
      <c r="A9081" t="s">
        <v>8526</v>
      </c>
      <c r="B9081">
        <v>16</v>
      </c>
      <c r="C9081">
        <v>2</v>
      </c>
      <c r="D9081">
        <v>2017</v>
      </c>
      <c r="E9081" t="s">
        <v>6065</v>
      </c>
      <c r="F9081" t="s">
        <v>30</v>
      </c>
      <c r="G9081" t="s">
        <v>3533</v>
      </c>
      <c r="H9081" t="s">
        <v>14</v>
      </c>
      <c r="I9081" t="s">
        <v>15</v>
      </c>
      <c r="J9081" t="s">
        <v>932</v>
      </c>
      <c r="K9081" t="s">
        <v>26</v>
      </c>
      <c r="L9081">
        <v>5.8</v>
      </c>
    </row>
    <row r="9082" spans="1:12" x14ac:dyDescent="0.3">
      <c r="A9082" t="s">
        <v>8527</v>
      </c>
      <c r="B9082">
        <v>11</v>
      </c>
      <c r="C9082">
        <v>9</v>
      </c>
      <c r="D9082">
        <v>2018</v>
      </c>
      <c r="E9082" t="s">
        <v>2590</v>
      </c>
      <c r="F9082" t="s">
        <v>12</v>
      </c>
      <c r="G9082" t="s">
        <v>1087</v>
      </c>
      <c r="H9082" t="s">
        <v>23</v>
      </c>
      <c r="I9082" t="s">
        <v>24</v>
      </c>
      <c r="J9082" t="s">
        <v>2947</v>
      </c>
      <c r="K9082" t="s">
        <v>41</v>
      </c>
      <c r="L9082">
        <v>143.952</v>
      </c>
    </row>
    <row r="9083" spans="1:12" x14ac:dyDescent="0.3">
      <c r="A9083" t="s">
        <v>8527</v>
      </c>
      <c r="B9083">
        <v>11</v>
      </c>
      <c r="C9083">
        <v>9</v>
      </c>
      <c r="D9083">
        <v>2018</v>
      </c>
      <c r="E9083" t="s">
        <v>2590</v>
      </c>
      <c r="F9083" t="s">
        <v>12</v>
      </c>
      <c r="G9083" t="s">
        <v>1087</v>
      </c>
      <c r="H9083" t="s">
        <v>23</v>
      </c>
      <c r="I9083" t="s">
        <v>24</v>
      </c>
      <c r="J9083" t="s">
        <v>3010</v>
      </c>
      <c r="K9083" t="s">
        <v>26</v>
      </c>
      <c r="L9083">
        <v>19.440000000000001</v>
      </c>
    </row>
    <row r="9084" spans="1:12" x14ac:dyDescent="0.3">
      <c r="A9084" t="s">
        <v>8528</v>
      </c>
      <c r="B9084">
        <v>2</v>
      </c>
      <c r="C9084">
        <v>11</v>
      </c>
      <c r="D9084">
        <v>2018</v>
      </c>
      <c r="E9084" t="s">
        <v>286</v>
      </c>
      <c r="F9084" t="s">
        <v>30</v>
      </c>
      <c r="G9084" t="s">
        <v>6599</v>
      </c>
      <c r="H9084" t="s">
        <v>14</v>
      </c>
      <c r="I9084" t="s">
        <v>15</v>
      </c>
      <c r="J9084" t="s">
        <v>84</v>
      </c>
      <c r="K9084" t="s">
        <v>26</v>
      </c>
      <c r="L9084">
        <v>5.56</v>
      </c>
    </row>
    <row r="9085" spans="1:12" x14ac:dyDescent="0.3">
      <c r="A9085" t="s">
        <v>8529</v>
      </c>
      <c r="B9085">
        <v>6</v>
      </c>
      <c r="C9085">
        <v>2</v>
      </c>
      <c r="D9085">
        <v>2016</v>
      </c>
      <c r="E9085" t="s">
        <v>1787</v>
      </c>
      <c r="F9085" t="s">
        <v>119</v>
      </c>
      <c r="G9085" t="s">
        <v>4309</v>
      </c>
      <c r="H9085" t="s">
        <v>23</v>
      </c>
      <c r="I9085" t="s">
        <v>15</v>
      </c>
      <c r="J9085" t="s">
        <v>3565</v>
      </c>
      <c r="K9085" t="s">
        <v>26</v>
      </c>
      <c r="L9085">
        <v>146.72999999999999</v>
      </c>
    </row>
    <row r="9086" spans="1:12" x14ac:dyDescent="0.3">
      <c r="A9086" t="s">
        <v>8529</v>
      </c>
      <c r="B9086">
        <v>6</v>
      </c>
      <c r="C9086">
        <v>2</v>
      </c>
      <c r="D9086">
        <v>2016</v>
      </c>
      <c r="E9086" t="s">
        <v>1787</v>
      </c>
      <c r="F9086" t="s">
        <v>119</v>
      </c>
      <c r="G9086" t="s">
        <v>4309</v>
      </c>
      <c r="H9086" t="s">
        <v>23</v>
      </c>
      <c r="I9086" t="s">
        <v>15</v>
      </c>
      <c r="J9086" t="s">
        <v>465</v>
      </c>
      <c r="K9086" t="s">
        <v>26</v>
      </c>
      <c r="L9086">
        <v>29.9</v>
      </c>
    </row>
    <row r="9087" spans="1:12" x14ac:dyDescent="0.3">
      <c r="A9087" t="s">
        <v>8530</v>
      </c>
      <c r="B9087">
        <v>10</v>
      </c>
      <c r="C9087">
        <v>9</v>
      </c>
      <c r="D9087">
        <v>2017</v>
      </c>
      <c r="E9087" t="s">
        <v>807</v>
      </c>
      <c r="F9087" t="s">
        <v>12</v>
      </c>
      <c r="G9087" t="s">
        <v>1437</v>
      </c>
      <c r="H9087" t="s">
        <v>14</v>
      </c>
      <c r="I9087" t="s">
        <v>24</v>
      </c>
      <c r="J9087" t="s">
        <v>5407</v>
      </c>
      <c r="K9087" t="s">
        <v>26</v>
      </c>
      <c r="L9087">
        <v>276.78399999999999</v>
      </c>
    </row>
    <row r="9088" spans="1:12" x14ac:dyDescent="0.3">
      <c r="A9088" t="s">
        <v>8531</v>
      </c>
      <c r="B9088">
        <v>26</v>
      </c>
      <c r="C9088">
        <v>9</v>
      </c>
      <c r="D9088">
        <v>2017</v>
      </c>
      <c r="E9088" t="s">
        <v>2401</v>
      </c>
      <c r="F9088" t="s">
        <v>30</v>
      </c>
      <c r="G9088" t="s">
        <v>6217</v>
      </c>
      <c r="H9088" t="s">
        <v>23</v>
      </c>
      <c r="I9088" t="s">
        <v>61</v>
      </c>
      <c r="J9088" t="s">
        <v>6973</v>
      </c>
      <c r="K9088" t="s">
        <v>26</v>
      </c>
      <c r="L9088">
        <v>93.031999999999996</v>
      </c>
    </row>
    <row r="9089" spans="1:12" x14ac:dyDescent="0.3">
      <c r="A9089" t="s">
        <v>8531</v>
      </c>
      <c r="B9089">
        <v>26</v>
      </c>
      <c r="C9089">
        <v>9</v>
      </c>
      <c r="D9089">
        <v>2017</v>
      </c>
      <c r="E9089" t="s">
        <v>2401</v>
      </c>
      <c r="F9089" t="s">
        <v>30</v>
      </c>
      <c r="G9089" t="s">
        <v>6217</v>
      </c>
      <c r="H9089" t="s">
        <v>23</v>
      </c>
      <c r="I9089" t="s">
        <v>61</v>
      </c>
      <c r="J9089" t="s">
        <v>224</v>
      </c>
      <c r="K9089" t="s">
        <v>17</v>
      </c>
      <c r="L9089">
        <v>454.96499999999997</v>
      </c>
    </row>
    <row r="9090" spans="1:12" x14ac:dyDescent="0.3">
      <c r="A9090" t="s">
        <v>8532</v>
      </c>
      <c r="B9090">
        <v>15</v>
      </c>
      <c r="C9090">
        <v>12</v>
      </c>
      <c r="D9090">
        <v>2016</v>
      </c>
      <c r="E9090" t="s">
        <v>886</v>
      </c>
      <c r="F9090" t="s">
        <v>30</v>
      </c>
      <c r="G9090" t="s">
        <v>4439</v>
      </c>
      <c r="H9090" t="s">
        <v>23</v>
      </c>
      <c r="I9090" t="s">
        <v>15</v>
      </c>
      <c r="J9090" t="s">
        <v>705</v>
      </c>
      <c r="K9090" t="s">
        <v>41</v>
      </c>
      <c r="L9090">
        <v>246.16800000000001</v>
      </c>
    </row>
    <row r="9091" spans="1:12" x14ac:dyDescent="0.3">
      <c r="A9091" t="s">
        <v>8533</v>
      </c>
      <c r="B9091">
        <v>17</v>
      </c>
      <c r="C9091">
        <v>9</v>
      </c>
      <c r="D9091">
        <v>2017</v>
      </c>
      <c r="E9091" t="s">
        <v>2116</v>
      </c>
      <c r="F9091" t="s">
        <v>12</v>
      </c>
      <c r="G9091" t="s">
        <v>382</v>
      </c>
      <c r="H9091" t="s">
        <v>14</v>
      </c>
      <c r="I9091" t="s">
        <v>90</v>
      </c>
      <c r="J9091" t="s">
        <v>691</v>
      </c>
      <c r="K9091" t="s">
        <v>26</v>
      </c>
      <c r="L9091">
        <v>295.39999999999998</v>
      </c>
    </row>
    <row r="9092" spans="1:12" x14ac:dyDescent="0.3">
      <c r="A9092" t="s">
        <v>8534</v>
      </c>
      <c r="B9092">
        <v>13</v>
      </c>
      <c r="C9092">
        <v>10</v>
      </c>
      <c r="D9092">
        <v>2018</v>
      </c>
      <c r="E9092" t="s">
        <v>2768</v>
      </c>
      <c r="F9092" t="s">
        <v>119</v>
      </c>
      <c r="G9092" t="s">
        <v>709</v>
      </c>
      <c r="H9092" t="s">
        <v>14</v>
      </c>
      <c r="I9092" t="s">
        <v>15</v>
      </c>
      <c r="J9092" t="s">
        <v>384</v>
      </c>
      <c r="K9092" t="s">
        <v>26</v>
      </c>
      <c r="L9092">
        <v>348.56</v>
      </c>
    </row>
    <row r="9093" spans="1:12" x14ac:dyDescent="0.3">
      <c r="A9093" t="s">
        <v>8535</v>
      </c>
      <c r="B9093">
        <v>28</v>
      </c>
      <c r="C9093">
        <v>6</v>
      </c>
      <c r="D9093">
        <v>2016</v>
      </c>
      <c r="E9093" t="s">
        <v>1441</v>
      </c>
      <c r="F9093" t="s">
        <v>12</v>
      </c>
      <c r="G9093" t="s">
        <v>392</v>
      </c>
      <c r="H9093" t="s">
        <v>23</v>
      </c>
      <c r="I9093" t="s">
        <v>90</v>
      </c>
      <c r="J9093" t="s">
        <v>282</v>
      </c>
      <c r="K9093" t="s">
        <v>26</v>
      </c>
      <c r="L9093">
        <v>15.552</v>
      </c>
    </row>
    <row r="9094" spans="1:12" x14ac:dyDescent="0.3">
      <c r="A9094" t="s">
        <v>8535</v>
      </c>
      <c r="B9094">
        <v>28</v>
      </c>
      <c r="C9094">
        <v>6</v>
      </c>
      <c r="D9094">
        <v>2016</v>
      </c>
      <c r="E9094" t="s">
        <v>1441</v>
      </c>
      <c r="F9094" t="s">
        <v>12</v>
      </c>
      <c r="G9094" t="s">
        <v>392</v>
      </c>
      <c r="H9094" t="s">
        <v>23</v>
      </c>
      <c r="I9094" t="s">
        <v>90</v>
      </c>
      <c r="J9094" t="s">
        <v>3552</v>
      </c>
      <c r="K9094" t="s">
        <v>17</v>
      </c>
      <c r="L9094">
        <v>482.94</v>
      </c>
    </row>
    <row r="9095" spans="1:12" x14ac:dyDescent="0.3">
      <c r="A9095" t="s">
        <v>8536</v>
      </c>
      <c r="B9095">
        <v>1</v>
      </c>
      <c r="C9095">
        <v>6</v>
      </c>
      <c r="D9095">
        <v>2016</v>
      </c>
      <c r="E9095" t="s">
        <v>5505</v>
      </c>
      <c r="F9095" t="s">
        <v>30</v>
      </c>
      <c r="G9095" t="s">
        <v>1382</v>
      </c>
      <c r="H9095" t="s">
        <v>14</v>
      </c>
      <c r="I9095" t="s">
        <v>61</v>
      </c>
      <c r="J9095" t="s">
        <v>4907</v>
      </c>
      <c r="K9095" t="s">
        <v>41</v>
      </c>
      <c r="L9095">
        <v>299.98</v>
      </c>
    </row>
    <row r="9096" spans="1:12" x14ac:dyDescent="0.3">
      <c r="A9096" t="s">
        <v>8536</v>
      </c>
      <c r="B9096">
        <v>1</v>
      </c>
      <c r="C9096">
        <v>6</v>
      </c>
      <c r="D9096">
        <v>2016</v>
      </c>
      <c r="E9096" t="s">
        <v>5505</v>
      </c>
      <c r="F9096" t="s">
        <v>30</v>
      </c>
      <c r="G9096" t="s">
        <v>1382</v>
      </c>
      <c r="H9096" t="s">
        <v>14</v>
      </c>
      <c r="I9096" t="s">
        <v>61</v>
      </c>
      <c r="J9096" t="s">
        <v>3269</v>
      </c>
      <c r="K9096" t="s">
        <v>26</v>
      </c>
      <c r="L9096">
        <v>403.68</v>
      </c>
    </row>
    <row r="9097" spans="1:12" x14ac:dyDescent="0.3">
      <c r="A9097" t="s">
        <v>8536</v>
      </c>
      <c r="B9097">
        <v>1</v>
      </c>
      <c r="C9097">
        <v>6</v>
      </c>
      <c r="D9097">
        <v>2016</v>
      </c>
      <c r="E9097" t="s">
        <v>5505</v>
      </c>
      <c r="F9097" t="s">
        <v>30</v>
      </c>
      <c r="G9097" t="s">
        <v>1382</v>
      </c>
      <c r="H9097" t="s">
        <v>14</v>
      </c>
      <c r="I9097" t="s">
        <v>61</v>
      </c>
      <c r="J9097" t="s">
        <v>3053</v>
      </c>
      <c r="K9097" t="s">
        <v>41</v>
      </c>
      <c r="L9097">
        <v>41.9</v>
      </c>
    </row>
    <row r="9098" spans="1:12" x14ac:dyDescent="0.3">
      <c r="A9098" t="s">
        <v>8536</v>
      </c>
      <c r="B9098">
        <v>1</v>
      </c>
      <c r="C9098">
        <v>6</v>
      </c>
      <c r="D9098">
        <v>2016</v>
      </c>
      <c r="E9098" t="s">
        <v>5505</v>
      </c>
      <c r="F9098" t="s">
        <v>30</v>
      </c>
      <c r="G9098" t="s">
        <v>1382</v>
      </c>
      <c r="H9098" t="s">
        <v>14</v>
      </c>
      <c r="I9098" t="s">
        <v>61</v>
      </c>
      <c r="J9098" t="s">
        <v>6282</v>
      </c>
      <c r="K9098" t="s">
        <v>26</v>
      </c>
      <c r="L9098">
        <v>28.91</v>
      </c>
    </row>
    <row r="9099" spans="1:12" x14ac:dyDescent="0.3">
      <c r="A9099" t="s">
        <v>8537</v>
      </c>
      <c r="B9099">
        <v>12</v>
      </c>
      <c r="C9099">
        <v>4</v>
      </c>
      <c r="D9099">
        <v>2015</v>
      </c>
      <c r="E9099" t="s">
        <v>882</v>
      </c>
      <c r="F9099" t="s">
        <v>30</v>
      </c>
      <c r="G9099" t="s">
        <v>4446</v>
      </c>
      <c r="H9099" t="s">
        <v>14</v>
      </c>
      <c r="I9099" t="s">
        <v>61</v>
      </c>
      <c r="J9099" t="s">
        <v>2143</v>
      </c>
      <c r="K9099" t="s">
        <v>26</v>
      </c>
      <c r="L9099">
        <v>32.4</v>
      </c>
    </row>
    <row r="9100" spans="1:12" x14ac:dyDescent="0.3">
      <c r="A9100" t="s">
        <v>8538</v>
      </c>
      <c r="B9100">
        <v>12</v>
      </c>
      <c r="C9100">
        <v>10</v>
      </c>
      <c r="D9100">
        <v>2018</v>
      </c>
      <c r="E9100" t="s">
        <v>2346</v>
      </c>
      <c r="F9100" t="s">
        <v>30</v>
      </c>
      <c r="G9100" t="s">
        <v>2368</v>
      </c>
      <c r="H9100" t="s">
        <v>60</v>
      </c>
      <c r="I9100" t="s">
        <v>61</v>
      </c>
      <c r="J9100" t="s">
        <v>1921</v>
      </c>
      <c r="K9100" t="s">
        <v>41</v>
      </c>
      <c r="L9100">
        <v>369.54399999999998</v>
      </c>
    </row>
    <row r="9101" spans="1:12" x14ac:dyDescent="0.3">
      <c r="A9101" t="s">
        <v>8538</v>
      </c>
      <c r="B9101">
        <v>12</v>
      </c>
      <c r="C9101">
        <v>10</v>
      </c>
      <c r="D9101">
        <v>2018</v>
      </c>
      <c r="E9101" t="s">
        <v>2346</v>
      </c>
      <c r="F9101" t="s">
        <v>30</v>
      </c>
      <c r="G9101" t="s">
        <v>2368</v>
      </c>
      <c r="H9101" t="s">
        <v>60</v>
      </c>
      <c r="I9101" t="s">
        <v>61</v>
      </c>
      <c r="J9101" t="s">
        <v>1562</v>
      </c>
      <c r="K9101" t="s">
        <v>26</v>
      </c>
      <c r="L9101">
        <v>10.368</v>
      </c>
    </row>
    <row r="9102" spans="1:12" x14ac:dyDescent="0.3">
      <c r="A9102" t="s">
        <v>8538</v>
      </c>
      <c r="B9102">
        <v>12</v>
      </c>
      <c r="C9102">
        <v>10</v>
      </c>
      <c r="D9102">
        <v>2018</v>
      </c>
      <c r="E9102" t="s">
        <v>2346</v>
      </c>
      <c r="F9102" t="s">
        <v>30</v>
      </c>
      <c r="G9102" t="s">
        <v>2368</v>
      </c>
      <c r="H9102" t="s">
        <v>60</v>
      </c>
      <c r="I9102" t="s">
        <v>61</v>
      </c>
      <c r="J9102" t="s">
        <v>2262</v>
      </c>
      <c r="K9102" t="s">
        <v>41</v>
      </c>
      <c r="L9102">
        <v>791.88</v>
      </c>
    </row>
    <row r="9103" spans="1:12" x14ac:dyDescent="0.3">
      <c r="A9103" t="s">
        <v>8539</v>
      </c>
      <c r="B9103">
        <v>7</v>
      </c>
      <c r="C9103">
        <v>11</v>
      </c>
      <c r="D9103">
        <v>2016</v>
      </c>
      <c r="E9103" t="s">
        <v>4457</v>
      </c>
      <c r="F9103" t="s">
        <v>30</v>
      </c>
      <c r="G9103" t="s">
        <v>2894</v>
      </c>
      <c r="H9103" t="s">
        <v>14</v>
      </c>
      <c r="I9103" t="s">
        <v>61</v>
      </c>
      <c r="J9103" t="s">
        <v>111</v>
      </c>
      <c r="K9103" t="s">
        <v>26</v>
      </c>
      <c r="L9103">
        <v>23.64</v>
      </c>
    </row>
    <row r="9104" spans="1:12" x14ac:dyDescent="0.3">
      <c r="A9104" t="s">
        <v>8539</v>
      </c>
      <c r="B9104">
        <v>7</v>
      </c>
      <c r="C9104">
        <v>11</v>
      </c>
      <c r="D9104">
        <v>2016</v>
      </c>
      <c r="E9104" t="s">
        <v>4457</v>
      </c>
      <c r="F9104" t="s">
        <v>30</v>
      </c>
      <c r="G9104" t="s">
        <v>2894</v>
      </c>
      <c r="H9104" t="s">
        <v>14</v>
      </c>
      <c r="I9104" t="s">
        <v>61</v>
      </c>
      <c r="J9104" t="s">
        <v>156</v>
      </c>
      <c r="K9104" t="s">
        <v>26</v>
      </c>
      <c r="L9104">
        <v>84.784000000000006</v>
      </c>
    </row>
    <row r="9105" spans="1:12" x14ac:dyDescent="0.3">
      <c r="A9105" t="s">
        <v>8539</v>
      </c>
      <c r="B9105">
        <v>7</v>
      </c>
      <c r="C9105">
        <v>11</v>
      </c>
      <c r="D9105">
        <v>2016</v>
      </c>
      <c r="E9105" t="s">
        <v>4457</v>
      </c>
      <c r="F9105" t="s">
        <v>30</v>
      </c>
      <c r="G9105" t="s">
        <v>2894</v>
      </c>
      <c r="H9105" t="s">
        <v>14</v>
      </c>
      <c r="I9105" t="s">
        <v>61</v>
      </c>
      <c r="J9105" t="s">
        <v>5045</v>
      </c>
      <c r="K9105" t="s">
        <v>17</v>
      </c>
      <c r="L9105">
        <v>64.959999999999994</v>
      </c>
    </row>
    <row r="9106" spans="1:12" x14ac:dyDescent="0.3">
      <c r="A9106" t="s">
        <v>8539</v>
      </c>
      <c r="B9106">
        <v>7</v>
      </c>
      <c r="C9106">
        <v>11</v>
      </c>
      <c r="D9106">
        <v>2016</v>
      </c>
      <c r="E9106" t="s">
        <v>4457</v>
      </c>
      <c r="F9106" t="s">
        <v>30</v>
      </c>
      <c r="G9106" t="s">
        <v>2894</v>
      </c>
      <c r="H9106" t="s">
        <v>14</v>
      </c>
      <c r="I9106" t="s">
        <v>61</v>
      </c>
      <c r="J9106" t="s">
        <v>106</v>
      </c>
      <c r="K9106" t="s">
        <v>26</v>
      </c>
      <c r="L9106">
        <v>32.06</v>
      </c>
    </row>
    <row r="9107" spans="1:12" x14ac:dyDescent="0.3">
      <c r="A9107" t="s">
        <v>8539</v>
      </c>
      <c r="B9107">
        <v>7</v>
      </c>
      <c r="C9107">
        <v>11</v>
      </c>
      <c r="D9107">
        <v>2016</v>
      </c>
      <c r="E9107" t="s">
        <v>4457</v>
      </c>
      <c r="F9107" t="s">
        <v>30</v>
      </c>
      <c r="G9107" t="s">
        <v>2894</v>
      </c>
      <c r="H9107" t="s">
        <v>14</v>
      </c>
      <c r="I9107" t="s">
        <v>61</v>
      </c>
      <c r="J9107" t="s">
        <v>5862</v>
      </c>
      <c r="K9107" t="s">
        <v>26</v>
      </c>
      <c r="L9107">
        <v>177.648</v>
      </c>
    </row>
    <row r="9108" spans="1:12" x14ac:dyDescent="0.3">
      <c r="A9108" t="s">
        <v>8539</v>
      </c>
      <c r="B9108">
        <v>7</v>
      </c>
      <c r="C9108">
        <v>11</v>
      </c>
      <c r="D9108">
        <v>2016</v>
      </c>
      <c r="E9108" t="s">
        <v>4457</v>
      </c>
      <c r="F9108" t="s">
        <v>30</v>
      </c>
      <c r="G9108" t="s">
        <v>2894</v>
      </c>
      <c r="H9108" t="s">
        <v>14</v>
      </c>
      <c r="I9108" t="s">
        <v>61</v>
      </c>
      <c r="J9108" t="s">
        <v>5536</v>
      </c>
      <c r="K9108" t="s">
        <v>41</v>
      </c>
      <c r="L9108">
        <v>287.91000000000003</v>
      </c>
    </row>
    <row r="9109" spans="1:12" x14ac:dyDescent="0.3">
      <c r="A9109" t="s">
        <v>8540</v>
      </c>
      <c r="B9109">
        <v>25</v>
      </c>
      <c r="C9109">
        <v>5</v>
      </c>
      <c r="D9109">
        <v>2016</v>
      </c>
      <c r="E9109" t="s">
        <v>448</v>
      </c>
      <c r="F9109" t="s">
        <v>119</v>
      </c>
      <c r="G9109" t="s">
        <v>951</v>
      </c>
      <c r="H9109" t="s">
        <v>23</v>
      </c>
      <c r="I9109" t="s">
        <v>61</v>
      </c>
      <c r="J9109" t="s">
        <v>4247</v>
      </c>
      <c r="K9109" t="s">
        <v>26</v>
      </c>
      <c r="L9109">
        <v>22.367999999999999</v>
      </c>
    </row>
    <row r="9110" spans="1:12" x14ac:dyDescent="0.3">
      <c r="A9110" t="s">
        <v>8540</v>
      </c>
      <c r="B9110">
        <v>25</v>
      </c>
      <c r="C9110">
        <v>5</v>
      </c>
      <c r="D9110">
        <v>2016</v>
      </c>
      <c r="E9110" t="s">
        <v>448</v>
      </c>
      <c r="F9110" t="s">
        <v>119</v>
      </c>
      <c r="G9110" t="s">
        <v>951</v>
      </c>
      <c r="H9110" t="s">
        <v>23</v>
      </c>
      <c r="I9110" t="s">
        <v>61</v>
      </c>
      <c r="J9110" t="s">
        <v>3721</v>
      </c>
      <c r="K9110" t="s">
        <v>26</v>
      </c>
      <c r="L9110">
        <v>32.368000000000002</v>
      </c>
    </row>
    <row r="9111" spans="1:12" x14ac:dyDescent="0.3">
      <c r="A9111" t="s">
        <v>8540</v>
      </c>
      <c r="B9111">
        <v>25</v>
      </c>
      <c r="C9111">
        <v>5</v>
      </c>
      <c r="D9111">
        <v>2016</v>
      </c>
      <c r="E9111" t="s">
        <v>448</v>
      </c>
      <c r="F9111" t="s">
        <v>119</v>
      </c>
      <c r="G9111" t="s">
        <v>951</v>
      </c>
      <c r="H9111" t="s">
        <v>23</v>
      </c>
      <c r="I9111" t="s">
        <v>61</v>
      </c>
      <c r="J9111" t="s">
        <v>4073</v>
      </c>
      <c r="K9111" t="s">
        <v>41</v>
      </c>
      <c r="L9111">
        <v>207.98400000000001</v>
      </c>
    </row>
    <row r="9112" spans="1:12" x14ac:dyDescent="0.3">
      <c r="A9112" t="s">
        <v>8541</v>
      </c>
      <c r="B9112">
        <v>13</v>
      </c>
      <c r="C9112">
        <v>10</v>
      </c>
      <c r="D9112">
        <v>2015</v>
      </c>
      <c r="E9112" t="s">
        <v>1882</v>
      </c>
      <c r="F9112" t="s">
        <v>119</v>
      </c>
      <c r="G9112" t="s">
        <v>4730</v>
      </c>
      <c r="H9112" t="s">
        <v>60</v>
      </c>
      <c r="I9112" t="s">
        <v>15</v>
      </c>
      <c r="J9112" t="s">
        <v>3171</v>
      </c>
      <c r="K9112" t="s">
        <v>26</v>
      </c>
      <c r="L9112">
        <v>36.4</v>
      </c>
    </row>
    <row r="9113" spans="1:12" x14ac:dyDescent="0.3">
      <c r="A9113" t="s">
        <v>8541</v>
      </c>
      <c r="B9113">
        <v>13</v>
      </c>
      <c r="C9113">
        <v>10</v>
      </c>
      <c r="D9113">
        <v>2015</v>
      </c>
      <c r="E9113" t="s">
        <v>1882</v>
      </c>
      <c r="F9113" t="s">
        <v>119</v>
      </c>
      <c r="G9113" t="s">
        <v>4730</v>
      </c>
      <c r="H9113" t="s">
        <v>60</v>
      </c>
      <c r="I9113" t="s">
        <v>15</v>
      </c>
      <c r="J9113" t="s">
        <v>5992</v>
      </c>
      <c r="K9113" t="s">
        <v>41</v>
      </c>
      <c r="L9113">
        <v>22.96</v>
      </c>
    </row>
    <row r="9114" spans="1:12" x14ac:dyDescent="0.3">
      <c r="A9114" t="s">
        <v>8541</v>
      </c>
      <c r="B9114">
        <v>13</v>
      </c>
      <c r="C9114">
        <v>10</v>
      </c>
      <c r="D9114">
        <v>2015</v>
      </c>
      <c r="E9114" t="s">
        <v>1882</v>
      </c>
      <c r="F9114" t="s">
        <v>119</v>
      </c>
      <c r="G9114" t="s">
        <v>4730</v>
      </c>
      <c r="H9114" t="s">
        <v>60</v>
      </c>
      <c r="I9114" t="s">
        <v>15</v>
      </c>
      <c r="J9114" t="s">
        <v>7626</v>
      </c>
      <c r="K9114" t="s">
        <v>26</v>
      </c>
      <c r="L9114">
        <v>315.2</v>
      </c>
    </row>
    <row r="9115" spans="1:12" x14ac:dyDescent="0.3">
      <c r="A9115" t="s">
        <v>8541</v>
      </c>
      <c r="B9115">
        <v>13</v>
      </c>
      <c r="C9115">
        <v>10</v>
      </c>
      <c r="D9115">
        <v>2015</v>
      </c>
      <c r="E9115" t="s">
        <v>1882</v>
      </c>
      <c r="F9115" t="s">
        <v>119</v>
      </c>
      <c r="G9115" t="s">
        <v>4730</v>
      </c>
      <c r="H9115" t="s">
        <v>60</v>
      </c>
      <c r="I9115" t="s">
        <v>15</v>
      </c>
      <c r="J9115" t="s">
        <v>2592</v>
      </c>
      <c r="K9115" t="s">
        <v>26</v>
      </c>
      <c r="L9115">
        <v>15.18</v>
      </c>
    </row>
    <row r="9116" spans="1:12" x14ac:dyDescent="0.3">
      <c r="A9116" t="s">
        <v>8542</v>
      </c>
      <c r="B9116">
        <v>7</v>
      </c>
      <c r="C9116">
        <v>2</v>
      </c>
      <c r="D9116">
        <v>2017</v>
      </c>
      <c r="E9116" t="s">
        <v>6689</v>
      </c>
      <c r="F9116" t="s">
        <v>12</v>
      </c>
      <c r="G9116" t="s">
        <v>2711</v>
      </c>
      <c r="H9116" t="s">
        <v>23</v>
      </c>
      <c r="I9116" t="s">
        <v>24</v>
      </c>
      <c r="J9116" t="s">
        <v>7359</v>
      </c>
      <c r="K9116" t="s">
        <v>41</v>
      </c>
      <c r="L9116">
        <v>623.96</v>
      </c>
    </row>
    <row r="9117" spans="1:12" x14ac:dyDescent="0.3">
      <c r="A9117" t="s">
        <v>8543</v>
      </c>
      <c r="B9117">
        <v>19</v>
      </c>
      <c r="C9117">
        <v>1</v>
      </c>
      <c r="D9117">
        <v>2018</v>
      </c>
      <c r="E9117" t="s">
        <v>4134</v>
      </c>
      <c r="F9117" t="s">
        <v>12</v>
      </c>
      <c r="G9117" t="s">
        <v>3291</v>
      </c>
      <c r="H9117" t="s">
        <v>14</v>
      </c>
      <c r="I9117" t="s">
        <v>90</v>
      </c>
      <c r="J9117" t="s">
        <v>3403</v>
      </c>
      <c r="K9117" t="s">
        <v>41</v>
      </c>
      <c r="L9117">
        <v>429.6</v>
      </c>
    </row>
    <row r="9118" spans="1:12" x14ac:dyDescent="0.3">
      <c r="A9118" t="s">
        <v>8543</v>
      </c>
      <c r="B9118">
        <v>19</v>
      </c>
      <c r="C9118">
        <v>1</v>
      </c>
      <c r="D9118">
        <v>2018</v>
      </c>
      <c r="E9118" t="s">
        <v>4134</v>
      </c>
      <c r="F9118" t="s">
        <v>12</v>
      </c>
      <c r="G9118" t="s">
        <v>3291</v>
      </c>
      <c r="H9118" t="s">
        <v>14</v>
      </c>
      <c r="I9118" t="s">
        <v>90</v>
      </c>
      <c r="J9118" t="s">
        <v>1606</v>
      </c>
      <c r="K9118" t="s">
        <v>17</v>
      </c>
      <c r="L9118">
        <v>31.968</v>
      </c>
    </row>
    <row r="9119" spans="1:12" x14ac:dyDescent="0.3">
      <c r="A9119" t="s">
        <v>8543</v>
      </c>
      <c r="B9119">
        <v>19</v>
      </c>
      <c r="C9119">
        <v>1</v>
      </c>
      <c r="D9119">
        <v>2018</v>
      </c>
      <c r="E9119" t="s">
        <v>4134</v>
      </c>
      <c r="F9119" t="s">
        <v>12</v>
      </c>
      <c r="G9119" t="s">
        <v>3291</v>
      </c>
      <c r="H9119" t="s">
        <v>14</v>
      </c>
      <c r="I9119" t="s">
        <v>90</v>
      </c>
      <c r="J9119" t="s">
        <v>2295</v>
      </c>
      <c r="K9119" t="s">
        <v>17</v>
      </c>
      <c r="L9119">
        <v>887.27099999999996</v>
      </c>
    </row>
    <row r="9120" spans="1:12" x14ac:dyDescent="0.3">
      <c r="A9120" t="s">
        <v>8543</v>
      </c>
      <c r="B9120">
        <v>19</v>
      </c>
      <c r="C9120">
        <v>1</v>
      </c>
      <c r="D9120">
        <v>2018</v>
      </c>
      <c r="E9120" t="s">
        <v>4134</v>
      </c>
      <c r="F9120" t="s">
        <v>12</v>
      </c>
      <c r="G9120" t="s">
        <v>3291</v>
      </c>
      <c r="H9120" t="s">
        <v>14</v>
      </c>
      <c r="I9120" t="s">
        <v>90</v>
      </c>
      <c r="J9120" t="s">
        <v>2925</v>
      </c>
      <c r="K9120" t="s">
        <v>26</v>
      </c>
      <c r="L9120">
        <v>21.696000000000002</v>
      </c>
    </row>
    <row r="9121" spans="1:12" x14ac:dyDescent="0.3">
      <c r="A9121" t="s">
        <v>8544</v>
      </c>
      <c r="B9121">
        <v>6</v>
      </c>
      <c r="C9121">
        <v>6</v>
      </c>
      <c r="D9121">
        <v>2017</v>
      </c>
      <c r="E9121" t="s">
        <v>20</v>
      </c>
      <c r="F9121" t="s">
        <v>30</v>
      </c>
      <c r="G9121" t="s">
        <v>1092</v>
      </c>
      <c r="H9121" t="s">
        <v>60</v>
      </c>
      <c r="I9121" t="s">
        <v>24</v>
      </c>
      <c r="J9121" t="s">
        <v>2421</v>
      </c>
      <c r="K9121" t="s">
        <v>26</v>
      </c>
      <c r="L9121">
        <v>22.05</v>
      </c>
    </row>
    <row r="9122" spans="1:12" x14ac:dyDescent="0.3">
      <c r="A9122" t="s">
        <v>8544</v>
      </c>
      <c r="B9122">
        <v>6</v>
      </c>
      <c r="C9122">
        <v>6</v>
      </c>
      <c r="D9122">
        <v>2017</v>
      </c>
      <c r="E9122" t="s">
        <v>20</v>
      </c>
      <c r="F9122" t="s">
        <v>30</v>
      </c>
      <c r="G9122" t="s">
        <v>1092</v>
      </c>
      <c r="H9122" t="s">
        <v>60</v>
      </c>
      <c r="I9122" t="s">
        <v>24</v>
      </c>
      <c r="J9122" t="s">
        <v>8545</v>
      </c>
      <c r="K9122" t="s">
        <v>26</v>
      </c>
      <c r="L9122">
        <v>99.9</v>
      </c>
    </row>
    <row r="9123" spans="1:12" x14ac:dyDescent="0.3">
      <c r="A9123" t="s">
        <v>8546</v>
      </c>
      <c r="B9123">
        <v>18</v>
      </c>
      <c r="C9123">
        <v>3</v>
      </c>
      <c r="D9123">
        <v>2018</v>
      </c>
      <c r="E9123" t="s">
        <v>1122</v>
      </c>
      <c r="F9123" t="s">
        <v>12</v>
      </c>
      <c r="G9123" t="s">
        <v>6419</v>
      </c>
      <c r="H9123" t="s">
        <v>23</v>
      </c>
      <c r="I9123" t="s">
        <v>24</v>
      </c>
      <c r="J9123" t="s">
        <v>304</v>
      </c>
      <c r="K9123" t="s">
        <v>26</v>
      </c>
      <c r="L9123">
        <v>90.86</v>
      </c>
    </row>
    <row r="9124" spans="1:12" x14ac:dyDescent="0.3">
      <c r="A9124" t="s">
        <v>8547</v>
      </c>
      <c r="B9124">
        <v>24</v>
      </c>
      <c r="C9124">
        <v>11</v>
      </c>
      <c r="D9124">
        <v>2018</v>
      </c>
      <c r="E9124" t="s">
        <v>1373</v>
      </c>
      <c r="F9124" t="s">
        <v>930</v>
      </c>
      <c r="G9124" t="s">
        <v>5044</v>
      </c>
      <c r="H9124" t="s">
        <v>14</v>
      </c>
      <c r="I9124" t="s">
        <v>24</v>
      </c>
      <c r="J9124" t="s">
        <v>1614</v>
      </c>
      <c r="K9124" t="s">
        <v>26</v>
      </c>
      <c r="L9124">
        <v>7.78</v>
      </c>
    </row>
    <row r="9125" spans="1:12" x14ac:dyDescent="0.3">
      <c r="A9125" t="s">
        <v>8548</v>
      </c>
      <c r="B9125">
        <v>26</v>
      </c>
      <c r="C9125">
        <v>11</v>
      </c>
      <c r="D9125">
        <v>2017</v>
      </c>
      <c r="E9125" t="s">
        <v>530</v>
      </c>
      <c r="F9125" t="s">
        <v>12</v>
      </c>
      <c r="G9125" t="s">
        <v>98</v>
      </c>
      <c r="H9125" t="s">
        <v>14</v>
      </c>
      <c r="I9125" t="s">
        <v>90</v>
      </c>
      <c r="J9125" t="s">
        <v>2058</v>
      </c>
      <c r="K9125" t="s">
        <v>26</v>
      </c>
      <c r="L9125">
        <v>78.759</v>
      </c>
    </row>
    <row r="9126" spans="1:12" x14ac:dyDescent="0.3">
      <c r="A9126" t="s">
        <v>8549</v>
      </c>
      <c r="B9126">
        <v>18</v>
      </c>
      <c r="C9126">
        <v>8</v>
      </c>
      <c r="D9126">
        <v>2017</v>
      </c>
      <c r="E9126" t="s">
        <v>2419</v>
      </c>
      <c r="F9126" t="s">
        <v>12</v>
      </c>
      <c r="G9126" t="s">
        <v>115</v>
      </c>
      <c r="H9126" t="s">
        <v>60</v>
      </c>
      <c r="I9126" t="s">
        <v>61</v>
      </c>
      <c r="J9126" t="s">
        <v>2166</v>
      </c>
      <c r="K9126" t="s">
        <v>17</v>
      </c>
      <c r="L9126">
        <v>9.5519999999999996</v>
      </c>
    </row>
    <row r="9127" spans="1:12" x14ac:dyDescent="0.3">
      <c r="A9127" t="s">
        <v>8549</v>
      </c>
      <c r="B9127">
        <v>18</v>
      </c>
      <c r="C9127">
        <v>8</v>
      </c>
      <c r="D9127">
        <v>2017</v>
      </c>
      <c r="E9127" t="s">
        <v>2419</v>
      </c>
      <c r="F9127" t="s">
        <v>12</v>
      </c>
      <c r="G9127" t="s">
        <v>115</v>
      </c>
      <c r="H9127" t="s">
        <v>60</v>
      </c>
      <c r="I9127" t="s">
        <v>61</v>
      </c>
      <c r="J9127" t="s">
        <v>5080</v>
      </c>
      <c r="K9127" t="s">
        <v>17</v>
      </c>
      <c r="L9127">
        <v>5.3440000000000003</v>
      </c>
    </row>
    <row r="9128" spans="1:12" x14ac:dyDescent="0.3">
      <c r="A9128" t="s">
        <v>8550</v>
      </c>
      <c r="B9128">
        <v>28</v>
      </c>
      <c r="C9128">
        <v>11</v>
      </c>
      <c r="D9128">
        <v>2016</v>
      </c>
      <c r="E9128" t="s">
        <v>980</v>
      </c>
      <c r="F9128" t="s">
        <v>30</v>
      </c>
      <c r="G9128" t="s">
        <v>4730</v>
      </c>
      <c r="H9128" t="s">
        <v>60</v>
      </c>
      <c r="I9128" t="s">
        <v>24</v>
      </c>
      <c r="J9128" t="s">
        <v>482</v>
      </c>
      <c r="K9128" t="s">
        <v>26</v>
      </c>
      <c r="L9128">
        <v>8.2799999999999994</v>
      </c>
    </row>
    <row r="9129" spans="1:12" x14ac:dyDescent="0.3">
      <c r="A9129" t="s">
        <v>8551</v>
      </c>
      <c r="B9129">
        <v>25</v>
      </c>
      <c r="C9129">
        <v>5</v>
      </c>
      <c r="D9129">
        <v>2018</v>
      </c>
      <c r="E9129" t="s">
        <v>4045</v>
      </c>
      <c r="F9129" t="s">
        <v>30</v>
      </c>
      <c r="G9129" t="s">
        <v>905</v>
      </c>
      <c r="H9129" t="s">
        <v>14</v>
      </c>
      <c r="I9129" t="s">
        <v>61</v>
      </c>
      <c r="J9129" t="s">
        <v>6579</v>
      </c>
      <c r="K9129" t="s">
        <v>26</v>
      </c>
      <c r="L9129">
        <v>50.136000000000003</v>
      </c>
    </row>
    <row r="9130" spans="1:12" x14ac:dyDescent="0.3">
      <c r="A9130" t="s">
        <v>8552</v>
      </c>
      <c r="B9130">
        <v>4</v>
      </c>
      <c r="C9130">
        <v>9</v>
      </c>
      <c r="D9130">
        <v>2018</v>
      </c>
      <c r="E9130" t="s">
        <v>3096</v>
      </c>
      <c r="F9130" t="s">
        <v>119</v>
      </c>
      <c r="G9130" t="s">
        <v>2800</v>
      </c>
      <c r="H9130" t="s">
        <v>23</v>
      </c>
      <c r="I9130" t="s">
        <v>24</v>
      </c>
      <c r="J9130" t="s">
        <v>2154</v>
      </c>
      <c r="K9130" t="s">
        <v>26</v>
      </c>
      <c r="L9130">
        <v>88.073999999999998</v>
      </c>
    </row>
    <row r="9131" spans="1:12" x14ac:dyDescent="0.3">
      <c r="A9131" t="s">
        <v>8553</v>
      </c>
      <c r="B9131">
        <v>24</v>
      </c>
      <c r="C9131">
        <v>3</v>
      </c>
      <c r="D9131">
        <v>2017</v>
      </c>
      <c r="E9131" t="s">
        <v>1592</v>
      </c>
      <c r="F9131" t="s">
        <v>12</v>
      </c>
      <c r="G9131" t="s">
        <v>2668</v>
      </c>
      <c r="H9131" t="s">
        <v>14</v>
      </c>
      <c r="I9131" t="s">
        <v>90</v>
      </c>
      <c r="J9131" t="s">
        <v>4335</v>
      </c>
      <c r="K9131" t="s">
        <v>17</v>
      </c>
      <c r="L9131">
        <v>301.47000000000003</v>
      </c>
    </row>
    <row r="9132" spans="1:12" x14ac:dyDescent="0.3">
      <c r="A9132" t="s">
        <v>8553</v>
      </c>
      <c r="B9132">
        <v>24</v>
      </c>
      <c r="C9132">
        <v>3</v>
      </c>
      <c r="D9132">
        <v>2017</v>
      </c>
      <c r="E9132" t="s">
        <v>1592</v>
      </c>
      <c r="F9132" t="s">
        <v>12</v>
      </c>
      <c r="G9132" t="s">
        <v>2668</v>
      </c>
      <c r="H9132" t="s">
        <v>14</v>
      </c>
      <c r="I9132" t="s">
        <v>90</v>
      </c>
      <c r="J9132" t="s">
        <v>3449</v>
      </c>
      <c r="K9132" t="s">
        <v>26</v>
      </c>
      <c r="L9132">
        <v>18.655999999999999</v>
      </c>
    </row>
    <row r="9133" spans="1:12" x14ac:dyDescent="0.3">
      <c r="A9133" t="s">
        <v>8554</v>
      </c>
      <c r="B9133">
        <v>28</v>
      </c>
      <c r="C9133">
        <v>5</v>
      </c>
      <c r="D9133">
        <v>2018</v>
      </c>
      <c r="E9133" t="s">
        <v>4045</v>
      </c>
      <c r="F9133" t="s">
        <v>30</v>
      </c>
      <c r="G9133" t="s">
        <v>3623</v>
      </c>
      <c r="H9133" t="s">
        <v>23</v>
      </c>
      <c r="I9133" t="s">
        <v>90</v>
      </c>
      <c r="J9133" t="s">
        <v>2975</v>
      </c>
      <c r="K9133" t="s">
        <v>17</v>
      </c>
      <c r="L9133">
        <v>27.46</v>
      </c>
    </row>
    <row r="9134" spans="1:12" x14ac:dyDescent="0.3">
      <c r="A9134" t="s">
        <v>8554</v>
      </c>
      <c r="B9134">
        <v>28</v>
      </c>
      <c r="C9134">
        <v>5</v>
      </c>
      <c r="D9134">
        <v>2018</v>
      </c>
      <c r="E9134" t="s">
        <v>4045</v>
      </c>
      <c r="F9134" t="s">
        <v>30</v>
      </c>
      <c r="G9134" t="s">
        <v>3623</v>
      </c>
      <c r="H9134" t="s">
        <v>23</v>
      </c>
      <c r="I9134" t="s">
        <v>90</v>
      </c>
      <c r="J9134" t="s">
        <v>1671</v>
      </c>
      <c r="K9134" t="s">
        <v>26</v>
      </c>
      <c r="L9134">
        <v>125.13</v>
      </c>
    </row>
    <row r="9135" spans="1:12" x14ac:dyDescent="0.3">
      <c r="A9135" t="s">
        <v>8555</v>
      </c>
      <c r="B9135">
        <v>31</v>
      </c>
      <c r="C9135">
        <v>8</v>
      </c>
      <c r="D9135">
        <v>2016</v>
      </c>
      <c r="E9135" t="s">
        <v>865</v>
      </c>
      <c r="F9135" t="s">
        <v>30</v>
      </c>
      <c r="G9135" t="s">
        <v>3750</v>
      </c>
      <c r="H9135" t="s">
        <v>60</v>
      </c>
      <c r="I9135" t="s">
        <v>24</v>
      </c>
      <c r="J9135" t="s">
        <v>2569</v>
      </c>
      <c r="K9135" t="s">
        <v>41</v>
      </c>
      <c r="L9135">
        <v>555.96</v>
      </c>
    </row>
    <row r="9136" spans="1:12" x14ac:dyDescent="0.3">
      <c r="A9136" t="s">
        <v>8556</v>
      </c>
      <c r="B9136">
        <v>12</v>
      </c>
      <c r="C9136">
        <v>4</v>
      </c>
      <c r="D9136">
        <v>2017</v>
      </c>
      <c r="E9136" t="s">
        <v>1366</v>
      </c>
      <c r="F9136" t="s">
        <v>30</v>
      </c>
      <c r="G9136" t="s">
        <v>3453</v>
      </c>
      <c r="H9136" t="s">
        <v>23</v>
      </c>
      <c r="I9136" t="s">
        <v>15</v>
      </c>
      <c r="J9136" t="s">
        <v>1131</v>
      </c>
      <c r="K9136" t="s">
        <v>26</v>
      </c>
      <c r="L9136">
        <v>129.55199999999999</v>
      </c>
    </row>
    <row r="9137" spans="1:12" x14ac:dyDescent="0.3">
      <c r="A9137" t="s">
        <v>8556</v>
      </c>
      <c r="B9137">
        <v>12</v>
      </c>
      <c r="C9137">
        <v>4</v>
      </c>
      <c r="D9137">
        <v>2017</v>
      </c>
      <c r="E9137" t="s">
        <v>1366</v>
      </c>
      <c r="F9137" t="s">
        <v>30</v>
      </c>
      <c r="G9137" t="s">
        <v>3453</v>
      </c>
      <c r="H9137" t="s">
        <v>23</v>
      </c>
      <c r="I9137" t="s">
        <v>15</v>
      </c>
      <c r="J9137" t="s">
        <v>1116</v>
      </c>
      <c r="K9137" t="s">
        <v>26</v>
      </c>
      <c r="L9137">
        <v>51.984000000000002</v>
      </c>
    </row>
    <row r="9138" spans="1:12" x14ac:dyDescent="0.3">
      <c r="A9138" t="s">
        <v>8556</v>
      </c>
      <c r="B9138">
        <v>12</v>
      </c>
      <c r="C9138">
        <v>4</v>
      </c>
      <c r="D9138">
        <v>2017</v>
      </c>
      <c r="E9138" t="s">
        <v>1366</v>
      </c>
      <c r="F9138" t="s">
        <v>30</v>
      </c>
      <c r="G9138" t="s">
        <v>3453</v>
      </c>
      <c r="H9138" t="s">
        <v>23</v>
      </c>
      <c r="I9138" t="s">
        <v>15</v>
      </c>
      <c r="J9138" t="s">
        <v>5887</v>
      </c>
      <c r="K9138" t="s">
        <v>26</v>
      </c>
      <c r="L9138">
        <v>10.272</v>
      </c>
    </row>
    <row r="9139" spans="1:12" x14ac:dyDescent="0.3">
      <c r="A9139" t="s">
        <v>8557</v>
      </c>
      <c r="B9139">
        <v>2</v>
      </c>
      <c r="C9139">
        <v>2</v>
      </c>
      <c r="D9139">
        <v>2015</v>
      </c>
      <c r="E9139" t="s">
        <v>3730</v>
      </c>
      <c r="F9139" t="s">
        <v>30</v>
      </c>
      <c r="G9139" t="s">
        <v>3309</v>
      </c>
      <c r="H9139" t="s">
        <v>14</v>
      </c>
      <c r="I9139" t="s">
        <v>15</v>
      </c>
      <c r="J9139" t="s">
        <v>2964</v>
      </c>
      <c r="K9139" t="s">
        <v>26</v>
      </c>
      <c r="L9139">
        <v>18.335999999999999</v>
      </c>
    </row>
    <row r="9140" spans="1:12" x14ac:dyDescent="0.3">
      <c r="A9140" t="s">
        <v>8557</v>
      </c>
      <c r="B9140">
        <v>2</v>
      </c>
      <c r="C9140">
        <v>2</v>
      </c>
      <c r="D9140">
        <v>2015</v>
      </c>
      <c r="E9140" t="s">
        <v>3730</v>
      </c>
      <c r="F9140" t="s">
        <v>30</v>
      </c>
      <c r="G9140" t="s">
        <v>3309</v>
      </c>
      <c r="H9140" t="s">
        <v>14</v>
      </c>
      <c r="I9140" t="s">
        <v>15</v>
      </c>
      <c r="J9140" t="s">
        <v>4463</v>
      </c>
      <c r="K9140" t="s">
        <v>41</v>
      </c>
      <c r="L9140">
        <v>180.96</v>
      </c>
    </row>
    <row r="9141" spans="1:12" x14ac:dyDescent="0.3">
      <c r="A9141" t="s">
        <v>8558</v>
      </c>
      <c r="B9141">
        <v>2</v>
      </c>
      <c r="C9141">
        <v>9</v>
      </c>
      <c r="D9141">
        <v>2015</v>
      </c>
      <c r="E9141" t="s">
        <v>479</v>
      </c>
      <c r="F9141" t="s">
        <v>30</v>
      </c>
      <c r="G9141" t="s">
        <v>1823</v>
      </c>
      <c r="H9141" t="s">
        <v>14</v>
      </c>
      <c r="I9141" t="s">
        <v>61</v>
      </c>
      <c r="J9141" t="s">
        <v>335</v>
      </c>
      <c r="K9141" t="s">
        <v>41</v>
      </c>
      <c r="L9141">
        <v>475.94400000000002</v>
      </c>
    </row>
    <row r="9142" spans="1:12" x14ac:dyDescent="0.3">
      <c r="A9142" t="s">
        <v>8559</v>
      </c>
      <c r="B9142">
        <v>30</v>
      </c>
      <c r="C9142">
        <v>9</v>
      </c>
      <c r="D9142">
        <v>2018</v>
      </c>
      <c r="E9142" t="s">
        <v>1756</v>
      </c>
      <c r="F9142" t="s">
        <v>12</v>
      </c>
      <c r="G9142" t="s">
        <v>2568</v>
      </c>
      <c r="H9142" t="s">
        <v>60</v>
      </c>
      <c r="I9142" t="s">
        <v>24</v>
      </c>
      <c r="J9142" t="s">
        <v>1906</v>
      </c>
      <c r="K9142" t="s">
        <v>41</v>
      </c>
      <c r="L9142">
        <v>159.97999999999999</v>
      </c>
    </row>
    <row r="9143" spans="1:12" x14ac:dyDescent="0.3">
      <c r="A9143" t="s">
        <v>8560</v>
      </c>
      <c r="B9143">
        <v>5</v>
      </c>
      <c r="C9143">
        <v>9</v>
      </c>
      <c r="D9143">
        <v>2017</v>
      </c>
      <c r="E9143" t="s">
        <v>408</v>
      </c>
      <c r="F9143" t="s">
        <v>119</v>
      </c>
      <c r="G9143" t="s">
        <v>7732</v>
      </c>
      <c r="H9143" t="s">
        <v>23</v>
      </c>
      <c r="I9143" t="s">
        <v>90</v>
      </c>
      <c r="J9143" t="s">
        <v>162</v>
      </c>
      <c r="K9143" t="s">
        <v>41</v>
      </c>
      <c r="L9143">
        <v>43.6</v>
      </c>
    </row>
    <row r="9144" spans="1:12" x14ac:dyDescent="0.3">
      <c r="A9144" t="s">
        <v>8561</v>
      </c>
      <c r="B9144">
        <v>20</v>
      </c>
      <c r="C9144">
        <v>5</v>
      </c>
      <c r="D9144">
        <v>2018</v>
      </c>
      <c r="E9144" t="s">
        <v>2235</v>
      </c>
      <c r="F9144" t="s">
        <v>30</v>
      </c>
      <c r="G9144" t="s">
        <v>3196</v>
      </c>
      <c r="H9144" t="s">
        <v>14</v>
      </c>
      <c r="I9144" t="s">
        <v>24</v>
      </c>
      <c r="J9144" t="s">
        <v>4904</v>
      </c>
      <c r="K9144" t="s">
        <v>26</v>
      </c>
      <c r="L9144">
        <v>8.2880000000000003</v>
      </c>
    </row>
    <row r="9145" spans="1:12" x14ac:dyDescent="0.3">
      <c r="A9145" t="s">
        <v>8561</v>
      </c>
      <c r="B9145">
        <v>20</v>
      </c>
      <c r="C9145">
        <v>5</v>
      </c>
      <c r="D9145">
        <v>2018</v>
      </c>
      <c r="E9145" t="s">
        <v>2235</v>
      </c>
      <c r="F9145" t="s">
        <v>30</v>
      </c>
      <c r="G9145" t="s">
        <v>3196</v>
      </c>
      <c r="H9145" t="s">
        <v>14</v>
      </c>
      <c r="I9145" t="s">
        <v>24</v>
      </c>
      <c r="J9145" t="s">
        <v>7359</v>
      </c>
      <c r="K9145" t="s">
        <v>41</v>
      </c>
      <c r="L9145">
        <v>1123.1279999999999</v>
      </c>
    </row>
    <row r="9146" spans="1:12" x14ac:dyDescent="0.3">
      <c r="A9146" t="s">
        <v>8561</v>
      </c>
      <c r="B9146">
        <v>20</v>
      </c>
      <c r="C9146">
        <v>5</v>
      </c>
      <c r="D9146">
        <v>2018</v>
      </c>
      <c r="E9146" t="s">
        <v>2235</v>
      </c>
      <c r="F9146" t="s">
        <v>30</v>
      </c>
      <c r="G9146" t="s">
        <v>3196</v>
      </c>
      <c r="H9146" t="s">
        <v>14</v>
      </c>
      <c r="I9146" t="s">
        <v>24</v>
      </c>
      <c r="J9146" t="s">
        <v>304</v>
      </c>
      <c r="K9146" t="s">
        <v>26</v>
      </c>
      <c r="L9146">
        <v>64.900000000000006</v>
      </c>
    </row>
    <row r="9147" spans="1:12" x14ac:dyDescent="0.3">
      <c r="A9147" t="s">
        <v>8562</v>
      </c>
      <c r="B9147">
        <v>20</v>
      </c>
      <c r="C9147">
        <v>9</v>
      </c>
      <c r="D9147">
        <v>2016</v>
      </c>
      <c r="E9147" t="s">
        <v>2721</v>
      </c>
      <c r="F9147" t="s">
        <v>30</v>
      </c>
      <c r="G9147" t="s">
        <v>1463</v>
      </c>
      <c r="H9147" t="s">
        <v>14</v>
      </c>
      <c r="I9147" t="s">
        <v>61</v>
      </c>
      <c r="J9147" t="s">
        <v>1737</v>
      </c>
      <c r="K9147" t="s">
        <v>26</v>
      </c>
      <c r="L9147">
        <v>2.8079999999999998</v>
      </c>
    </row>
    <row r="9148" spans="1:12" x14ac:dyDescent="0.3">
      <c r="A9148" t="s">
        <v>8563</v>
      </c>
      <c r="B9148">
        <v>23</v>
      </c>
      <c r="C9148">
        <v>1</v>
      </c>
      <c r="D9148">
        <v>2017</v>
      </c>
      <c r="E9148" t="s">
        <v>5767</v>
      </c>
      <c r="F9148" t="s">
        <v>30</v>
      </c>
      <c r="G9148" t="s">
        <v>713</v>
      </c>
      <c r="H9148" t="s">
        <v>23</v>
      </c>
      <c r="I9148" t="s">
        <v>90</v>
      </c>
      <c r="J9148" t="s">
        <v>3467</v>
      </c>
      <c r="K9148" t="s">
        <v>41</v>
      </c>
      <c r="L9148">
        <v>99.98</v>
      </c>
    </row>
    <row r="9149" spans="1:12" x14ac:dyDescent="0.3">
      <c r="A9149" t="s">
        <v>8563</v>
      </c>
      <c r="B9149">
        <v>23</v>
      </c>
      <c r="C9149">
        <v>1</v>
      </c>
      <c r="D9149">
        <v>2017</v>
      </c>
      <c r="E9149" t="s">
        <v>5767</v>
      </c>
      <c r="F9149" t="s">
        <v>30</v>
      </c>
      <c r="G9149" t="s">
        <v>713</v>
      </c>
      <c r="H9149" t="s">
        <v>23</v>
      </c>
      <c r="I9149" t="s">
        <v>90</v>
      </c>
      <c r="J9149" t="s">
        <v>8564</v>
      </c>
      <c r="K9149" t="s">
        <v>26</v>
      </c>
      <c r="L9149">
        <v>8.0399999999999991</v>
      </c>
    </row>
    <row r="9150" spans="1:12" x14ac:dyDescent="0.3">
      <c r="A9150" t="s">
        <v>8563</v>
      </c>
      <c r="B9150">
        <v>23</v>
      </c>
      <c r="C9150">
        <v>1</v>
      </c>
      <c r="D9150">
        <v>2017</v>
      </c>
      <c r="E9150" t="s">
        <v>5767</v>
      </c>
      <c r="F9150" t="s">
        <v>30</v>
      </c>
      <c r="G9150" t="s">
        <v>713</v>
      </c>
      <c r="H9150" t="s">
        <v>23</v>
      </c>
      <c r="I9150" t="s">
        <v>90</v>
      </c>
      <c r="J9150" t="s">
        <v>2291</v>
      </c>
      <c r="K9150" t="s">
        <v>26</v>
      </c>
      <c r="L9150">
        <v>1564.29</v>
      </c>
    </row>
    <row r="9151" spans="1:12" x14ac:dyDescent="0.3">
      <c r="A9151" t="s">
        <v>8565</v>
      </c>
      <c r="B9151">
        <v>1</v>
      </c>
      <c r="C9151">
        <v>6</v>
      </c>
      <c r="D9151">
        <v>2015</v>
      </c>
      <c r="E9151" t="s">
        <v>665</v>
      </c>
      <c r="F9151" t="s">
        <v>30</v>
      </c>
      <c r="G9151" t="s">
        <v>2714</v>
      </c>
      <c r="H9151" t="s">
        <v>23</v>
      </c>
      <c r="I9151" t="s">
        <v>61</v>
      </c>
      <c r="J9151" t="s">
        <v>2977</v>
      </c>
      <c r="K9151" t="s">
        <v>26</v>
      </c>
      <c r="L9151">
        <v>138.56</v>
      </c>
    </row>
    <row r="9152" spans="1:12" x14ac:dyDescent="0.3">
      <c r="A9152" t="s">
        <v>8565</v>
      </c>
      <c r="B9152">
        <v>1</v>
      </c>
      <c r="C9152">
        <v>6</v>
      </c>
      <c r="D9152">
        <v>2015</v>
      </c>
      <c r="E9152" t="s">
        <v>665</v>
      </c>
      <c r="F9152" t="s">
        <v>30</v>
      </c>
      <c r="G9152" t="s">
        <v>2714</v>
      </c>
      <c r="H9152" t="s">
        <v>23</v>
      </c>
      <c r="I9152" t="s">
        <v>61</v>
      </c>
      <c r="J9152" t="s">
        <v>2751</v>
      </c>
      <c r="K9152" t="s">
        <v>26</v>
      </c>
      <c r="L9152">
        <v>65.52</v>
      </c>
    </row>
    <row r="9153" spans="1:12" x14ac:dyDescent="0.3">
      <c r="A9153" t="s">
        <v>8566</v>
      </c>
      <c r="B9153">
        <v>24</v>
      </c>
      <c r="C9153">
        <v>9</v>
      </c>
      <c r="D9153">
        <v>2016</v>
      </c>
      <c r="E9153" t="s">
        <v>3268</v>
      </c>
      <c r="F9153" t="s">
        <v>12</v>
      </c>
      <c r="G9153" t="s">
        <v>190</v>
      </c>
      <c r="H9153" t="s">
        <v>14</v>
      </c>
      <c r="I9153" t="s">
        <v>24</v>
      </c>
      <c r="J9153" t="s">
        <v>5372</v>
      </c>
      <c r="K9153" t="s">
        <v>26</v>
      </c>
      <c r="L9153">
        <v>14.576000000000001</v>
      </c>
    </row>
    <row r="9154" spans="1:12" x14ac:dyDescent="0.3">
      <c r="A9154" t="s">
        <v>8566</v>
      </c>
      <c r="B9154">
        <v>24</v>
      </c>
      <c r="C9154">
        <v>9</v>
      </c>
      <c r="D9154">
        <v>2016</v>
      </c>
      <c r="E9154" t="s">
        <v>3268</v>
      </c>
      <c r="F9154" t="s">
        <v>12</v>
      </c>
      <c r="G9154" t="s">
        <v>190</v>
      </c>
      <c r="H9154" t="s">
        <v>14</v>
      </c>
      <c r="I9154" t="s">
        <v>24</v>
      </c>
      <c r="J9154" t="s">
        <v>528</v>
      </c>
      <c r="K9154" t="s">
        <v>41</v>
      </c>
      <c r="L9154">
        <v>23.2</v>
      </c>
    </row>
    <row r="9155" spans="1:12" x14ac:dyDescent="0.3">
      <c r="A9155" t="s">
        <v>8566</v>
      </c>
      <c r="B9155">
        <v>24</v>
      </c>
      <c r="C9155">
        <v>9</v>
      </c>
      <c r="D9155">
        <v>2016</v>
      </c>
      <c r="E9155" t="s">
        <v>3268</v>
      </c>
      <c r="F9155" t="s">
        <v>12</v>
      </c>
      <c r="G9155" t="s">
        <v>190</v>
      </c>
      <c r="H9155" t="s">
        <v>14</v>
      </c>
      <c r="I9155" t="s">
        <v>24</v>
      </c>
      <c r="J9155" t="s">
        <v>1276</v>
      </c>
      <c r="K9155" t="s">
        <v>26</v>
      </c>
      <c r="L9155">
        <v>16.463999999999999</v>
      </c>
    </row>
    <row r="9156" spans="1:12" x14ac:dyDescent="0.3">
      <c r="A9156" t="s">
        <v>8567</v>
      </c>
      <c r="B9156">
        <v>1</v>
      </c>
      <c r="C9156">
        <v>8</v>
      </c>
      <c r="D9156">
        <v>2017</v>
      </c>
      <c r="E9156" t="s">
        <v>6647</v>
      </c>
      <c r="F9156" t="s">
        <v>12</v>
      </c>
      <c r="G9156" t="s">
        <v>5538</v>
      </c>
      <c r="H9156" t="s">
        <v>14</v>
      </c>
      <c r="I9156" t="s">
        <v>90</v>
      </c>
      <c r="J9156" t="s">
        <v>1247</v>
      </c>
      <c r="K9156" t="s">
        <v>17</v>
      </c>
      <c r="L9156">
        <v>19.312000000000001</v>
      </c>
    </row>
    <row r="9157" spans="1:12" x14ac:dyDescent="0.3">
      <c r="A9157" t="s">
        <v>8568</v>
      </c>
      <c r="B9157">
        <v>23</v>
      </c>
      <c r="C9157">
        <v>1</v>
      </c>
      <c r="D9157">
        <v>2015</v>
      </c>
      <c r="E9157" t="s">
        <v>4844</v>
      </c>
      <c r="F9157" t="s">
        <v>30</v>
      </c>
      <c r="G9157" t="s">
        <v>7275</v>
      </c>
      <c r="H9157" t="s">
        <v>14</v>
      </c>
      <c r="I9157" t="s">
        <v>24</v>
      </c>
      <c r="J9157" t="s">
        <v>400</v>
      </c>
      <c r="K9157" t="s">
        <v>26</v>
      </c>
      <c r="L9157">
        <v>40.08</v>
      </c>
    </row>
    <row r="9158" spans="1:12" x14ac:dyDescent="0.3">
      <c r="A9158" t="s">
        <v>8569</v>
      </c>
      <c r="B9158">
        <v>4</v>
      </c>
      <c r="C9158">
        <v>8</v>
      </c>
      <c r="D9158">
        <v>2015</v>
      </c>
      <c r="E9158" t="s">
        <v>1457</v>
      </c>
      <c r="F9158" t="s">
        <v>30</v>
      </c>
      <c r="G9158" t="s">
        <v>3227</v>
      </c>
      <c r="H9158" t="s">
        <v>23</v>
      </c>
      <c r="I9158" t="s">
        <v>90</v>
      </c>
      <c r="J9158" t="s">
        <v>1339</v>
      </c>
      <c r="K9158" t="s">
        <v>26</v>
      </c>
      <c r="L9158">
        <v>101.96</v>
      </c>
    </row>
    <row r="9159" spans="1:12" x14ac:dyDescent="0.3">
      <c r="A9159" t="s">
        <v>8569</v>
      </c>
      <c r="B9159">
        <v>4</v>
      </c>
      <c r="C9159">
        <v>8</v>
      </c>
      <c r="D9159">
        <v>2015</v>
      </c>
      <c r="E9159" t="s">
        <v>1457</v>
      </c>
      <c r="F9159" t="s">
        <v>30</v>
      </c>
      <c r="G9159" t="s">
        <v>3227</v>
      </c>
      <c r="H9159" t="s">
        <v>23</v>
      </c>
      <c r="I9159" t="s">
        <v>90</v>
      </c>
      <c r="J9159" t="s">
        <v>5898</v>
      </c>
      <c r="K9159" t="s">
        <v>26</v>
      </c>
      <c r="L9159">
        <v>259.74</v>
      </c>
    </row>
    <row r="9160" spans="1:12" x14ac:dyDescent="0.3">
      <c r="A9160" t="s">
        <v>8569</v>
      </c>
      <c r="B9160">
        <v>4</v>
      </c>
      <c r="C9160">
        <v>8</v>
      </c>
      <c r="D9160">
        <v>2015</v>
      </c>
      <c r="E9160" t="s">
        <v>1457</v>
      </c>
      <c r="F9160" t="s">
        <v>30</v>
      </c>
      <c r="G9160" t="s">
        <v>3227</v>
      </c>
      <c r="H9160" t="s">
        <v>23</v>
      </c>
      <c r="I9160" t="s">
        <v>90</v>
      </c>
      <c r="J9160" t="s">
        <v>2112</v>
      </c>
      <c r="K9160" t="s">
        <v>41</v>
      </c>
      <c r="L9160">
        <v>255.42</v>
      </c>
    </row>
    <row r="9161" spans="1:12" x14ac:dyDescent="0.3">
      <c r="A9161" t="s">
        <v>8570</v>
      </c>
      <c r="B9161">
        <v>9</v>
      </c>
      <c r="C9161">
        <v>8</v>
      </c>
      <c r="D9161">
        <v>2017</v>
      </c>
      <c r="E9161" t="s">
        <v>6366</v>
      </c>
      <c r="F9161" t="s">
        <v>30</v>
      </c>
      <c r="G9161" t="s">
        <v>4898</v>
      </c>
      <c r="H9161" t="s">
        <v>60</v>
      </c>
      <c r="I9161" t="s">
        <v>15</v>
      </c>
      <c r="J9161" t="s">
        <v>874</v>
      </c>
      <c r="K9161" t="s">
        <v>26</v>
      </c>
      <c r="L9161">
        <v>4.3380000000000001</v>
      </c>
    </row>
    <row r="9162" spans="1:12" x14ac:dyDescent="0.3">
      <c r="A9162" t="s">
        <v>8570</v>
      </c>
      <c r="B9162">
        <v>9</v>
      </c>
      <c r="C9162">
        <v>8</v>
      </c>
      <c r="D9162">
        <v>2017</v>
      </c>
      <c r="E9162" t="s">
        <v>6366</v>
      </c>
      <c r="F9162" t="s">
        <v>30</v>
      </c>
      <c r="G9162" t="s">
        <v>4898</v>
      </c>
      <c r="H9162" t="s">
        <v>60</v>
      </c>
      <c r="I9162" t="s">
        <v>15</v>
      </c>
      <c r="J9162" t="s">
        <v>2177</v>
      </c>
      <c r="K9162" t="s">
        <v>26</v>
      </c>
      <c r="L9162">
        <v>11.88</v>
      </c>
    </row>
    <row r="9163" spans="1:12" x14ac:dyDescent="0.3">
      <c r="A9163" t="s">
        <v>8571</v>
      </c>
      <c r="B9163">
        <v>8</v>
      </c>
      <c r="C9163">
        <v>12</v>
      </c>
      <c r="D9163">
        <v>2017</v>
      </c>
      <c r="E9163" t="s">
        <v>2713</v>
      </c>
      <c r="F9163" t="s">
        <v>30</v>
      </c>
      <c r="G9163" t="s">
        <v>944</v>
      </c>
      <c r="H9163" t="s">
        <v>14</v>
      </c>
      <c r="I9163" t="s">
        <v>61</v>
      </c>
      <c r="J9163" t="s">
        <v>4320</v>
      </c>
      <c r="K9163" t="s">
        <v>17</v>
      </c>
      <c r="L9163">
        <v>405.86</v>
      </c>
    </row>
    <row r="9164" spans="1:12" x14ac:dyDescent="0.3">
      <c r="A9164" t="s">
        <v>8571</v>
      </c>
      <c r="B9164">
        <v>8</v>
      </c>
      <c r="C9164">
        <v>12</v>
      </c>
      <c r="D9164">
        <v>2017</v>
      </c>
      <c r="E9164" t="s">
        <v>2713</v>
      </c>
      <c r="F9164" t="s">
        <v>30</v>
      </c>
      <c r="G9164" t="s">
        <v>944</v>
      </c>
      <c r="H9164" t="s">
        <v>14</v>
      </c>
      <c r="I9164" t="s">
        <v>61</v>
      </c>
      <c r="J9164" t="s">
        <v>1818</v>
      </c>
      <c r="K9164" t="s">
        <v>17</v>
      </c>
      <c r="L9164">
        <v>680.01</v>
      </c>
    </row>
    <row r="9165" spans="1:12" x14ac:dyDescent="0.3">
      <c r="A9165" t="s">
        <v>8572</v>
      </c>
      <c r="B9165">
        <v>8</v>
      </c>
      <c r="C9165">
        <v>6</v>
      </c>
      <c r="D9165">
        <v>2016</v>
      </c>
      <c r="E9165" t="s">
        <v>4749</v>
      </c>
      <c r="F9165" t="s">
        <v>30</v>
      </c>
      <c r="G9165" t="s">
        <v>5483</v>
      </c>
      <c r="H9165" t="s">
        <v>14</v>
      </c>
      <c r="I9165" t="s">
        <v>61</v>
      </c>
      <c r="J9165" t="s">
        <v>4561</v>
      </c>
      <c r="K9165" t="s">
        <v>41</v>
      </c>
      <c r="L9165">
        <v>2.3759999999999999</v>
      </c>
    </row>
    <row r="9166" spans="1:12" x14ac:dyDescent="0.3">
      <c r="A9166" t="s">
        <v>8572</v>
      </c>
      <c r="B9166">
        <v>8</v>
      </c>
      <c r="C9166">
        <v>6</v>
      </c>
      <c r="D9166">
        <v>2016</v>
      </c>
      <c r="E9166" t="s">
        <v>4749</v>
      </c>
      <c r="F9166" t="s">
        <v>30</v>
      </c>
      <c r="G9166" t="s">
        <v>5483</v>
      </c>
      <c r="H9166" t="s">
        <v>14</v>
      </c>
      <c r="I9166" t="s">
        <v>61</v>
      </c>
      <c r="J9166" t="s">
        <v>2493</v>
      </c>
      <c r="K9166" t="s">
        <v>26</v>
      </c>
      <c r="L9166">
        <v>143.12799999999999</v>
      </c>
    </row>
    <row r="9167" spans="1:12" x14ac:dyDescent="0.3">
      <c r="A9167" t="s">
        <v>8573</v>
      </c>
      <c r="B9167">
        <v>24</v>
      </c>
      <c r="C9167">
        <v>6</v>
      </c>
      <c r="D9167">
        <v>2017</v>
      </c>
      <c r="E9167" t="s">
        <v>1195</v>
      </c>
      <c r="F9167" t="s">
        <v>12</v>
      </c>
      <c r="G9167" t="s">
        <v>476</v>
      </c>
      <c r="H9167" t="s">
        <v>14</v>
      </c>
      <c r="I9167" t="s">
        <v>24</v>
      </c>
      <c r="J9167" t="s">
        <v>7966</v>
      </c>
      <c r="K9167" t="s">
        <v>41</v>
      </c>
      <c r="L9167">
        <v>4476.8</v>
      </c>
    </row>
    <row r="9168" spans="1:12" x14ac:dyDescent="0.3">
      <c r="A9168" t="s">
        <v>8573</v>
      </c>
      <c r="B9168">
        <v>24</v>
      </c>
      <c r="C9168">
        <v>6</v>
      </c>
      <c r="D9168">
        <v>2017</v>
      </c>
      <c r="E9168" t="s">
        <v>1195</v>
      </c>
      <c r="F9168" t="s">
        <v>12</v>
      </c>
      <c r="G9168" t="s">
        <v>476</v>
      </c>
      <c r="H9168" t="s">
        <v>14</v>
      </c>
      <c r="I9168" t="s">
        <v>24</v>
      </c>
      <c r="J9168" t="s">
        <v>2886</v>
      </c>
      <c r="K9168" t="s">
        <v>26</v>
      </c>
      <c r="L9168">
        <v>104.85</v>
      </c>
    </row>
    <row r="9169" spans="1:12" x14ac:dyDescent="0.3">
      <c r="A9169" t="s">
        <v>8573</v>
      </c>
      <c r="B9169">
        <v>24</v>
      </c>
      <c r="C9169">
        <v>6</v>
      </c>
      <c r="D9169">
        <v>2017</v>
      </c>
      <c r="E9169" t="s">
        <v>1195</v>
      </c>
      <c r="F9169" t="s">
        <v>12</v>
      </c>
      <c r="G9169" t="s">
        <v>476</v>
      </c>
      <c r="H9169" t="s">
        <v>14</v>
      </c>
      <c r="I9169" t="s">
        <v>24</v>
      </c>
      <c r="J9169" t="s">
        <v>4550</v>
      </c>
      <c r="K9169" t="s">
        <v>26</v>
      </c>
      <c r="L9169">
        <v>241.44</v>
      </c>
    </row>
    <row r="9170" spans="1:12" x14ac:dyDescent="0.3">
      <c r="A9170" t="s">
        <v>8574</v>
      </c>
      <c r="B9170">
        <v>15</v>
      </c>
      <c r="C9170">
        <v>3</v>
      </c>
      <c r="D9170">
        <v>2017</v>
      </c>
      <c r="E9170" t="s">
        <v>3231</v>
      </c>
      <c r="F9170" t="s">
        <v>30</v>
      </c>
      <c r="G9170" t="s">
        <v>1975</v>
      </c>
      <c r="H9170" t="s">
        <v>60</v>
      </c>
      <c r="I9170" t="s">
        <v>15</v>
      </c>
      <c r="J9170" t="s">
        <v>1729</v>
      </c>
      <c r="K9170" t="s">
        <v>26</v>
      </c>
      <c r="L9170">
        <v>319.76</v>
      </c>
    </row>
    <row r="9171" spans="1:12" x14ac:dyDescent="0.3">
      <c r="A9171" t="s">
        <v>8574</v>
      </c>
      <c r="B9171">
        <v>15</v>
      </c>
      <c r="C9171">
        <v>3</v>
      </c>
      <c r="D9171">
        <v>2017</v>
      </c>
      <c r="E9171" t="s">
        <v>3231</v>
      </c>
      <c r="F9171" t="s">
        <v>30</v>
      </c>
      <c r="G9171" t="s">
        <v>1975</v>
      </c>
      <c r="H9171" t="s">
        <v>60</v>
      </c>
      <c r="I9171" t="s">
        <v>15</v>
      </c>
      <c r="J9171" t="s">
        <v>1729</v>
      </c>
      <c r="K9171" t="s">
        <v>26</v>
      </c>
      <c r="L9171">
        <v>45.68</v>
      </c>
    </row>
    <row r="9172" spans="1:12" x14ac:dyDescent="0.3">
      <c r="A9172" t="s">
        <v>8575</v>
      </c>
      <c r="B9172">
        <v>1</v>
      </c>
      <c r="C9172">
        <v>12</v>
      </c>
      <c r="D9172">
        <v>2017</v>
      </c>
      <c r="E9172" t="s">
        <v>313</v>
      </c>
      <c r="F9172" t="s">
        <v>930</v>
      </c>
      <c r="G9172" t="s">
        <v>4988</v>
      </c>
      <c r="H9172" t="s">
        <v>60</v>
      </c>
      <c r="I9172" t="s">
        <v>24</v>
      </c>
      <c r="J9172" t="s">
        <v>1318</v>
      </c>
      <c r="K9172" t="s">
        <v>17</v>
      </c>
      <c r="L9172">
        <v>31.96</v>
      </c>
    </row>
    <row r="9173" spans="1:12" x14ac:dyDescent="0.3">
      <c r="A9173" t="s">
        <v>8575</v>
      </c>
      <c r="B9173">
        <v>1</v>
      </c>
      <c r="C9173">
        <v>12</v>
      </c>
      <c r="D9173">
        <v>2017</v>
      </c>
      <c r="E9173" t="s">
        <v>313</v>
      </c>
      <c r="F9173" t="s">
        <v>930</v>
      </c>
      <c r="G9173" t="s">
        <v>4988</v>
      </c>
      <c r="H9173" t="s">
        <v>60</v>
      </c>
      <c r="I9173" t="s">
        <v>24</v>
      </c>
      <c r="J9173" t="s">
        <v>3186</v>
      </c>
      <c r="K9173" t="s">
        <v>26</v>
      </c>
      <c r="L9173">
        <v>47.9</v>
      </c>
    </row>
    <row r="9174" spans="1:12" x14ac:dyDescent="0.3">
      <c r="A9174" t="s">
        <v>8575</v>
      </c>
      <c r="B9174">
        <v>1</v>
      </c>
      <c r="C9174">
        <v>12</v>
      </c>
      <c r="D9174">
        <v>2017</v>
      </c>
      <c r="E9174" t="s">
        <v>313</v>
      </c>
      <c r="F9174" t="s">
        <v>930</v>
      </c>
      <c r="G9174" t="s">
        <v>4988</v>
      </c>
      <c r="H9174" t="s">
        <v>60</v>
      </c>
      <c r="I9174" t="s">
        <v>24</v>
      </c>
      <c r="J9174" t="s">
        <v>2580</v>
      </c>
      <c r="K9174" t="s">
        <v>26</v>
      </c>
      <c r="L9174">
        <v>1112.94</v>
      </c>
    </row>
    <row r="9175" spans="1:12" x14ac:dyDescent="0.3">
      <c r="A9175" t="s">
        <v>8575</v>
      </c>
      <c r="B9175">
        <v>1</v>
      </c>
      <c r="C9175">
        <v>12</v>
      </c>
      <c r="D9175">
        <v>2017</v>
      </c>
      <c r="E9175" t="s">
        <v>313</v>
      </c>
      <c r="F9175" t="s">
        <v>930</v>
      </c>
      <c r="G9175" t="s">
        <v>4988</v>
      </c>
      <c r="H9175" t="s">
        <v>60</v>
      </c>
      <c r="I9175" t="s">
        <v>24</v>
      </c>
      <c r="J9175" t="s">
        <v>1683</v>
      </c>
      <c r="K9175" t="s">
        <v>26</v>
      </c>
      <c r="L9175">
        <v>22.92</v>
      </c>
    </row>
    <row r="9176" spans="1:12" x14ac:dyDescent="0.3">
      <c r="A9176" t="s">
        <v>8576</v>
      </c>
      <c r="B9176">
        <v>12</v>
      </c>
      <c r="C9176">
        <v>6</v>
      </c>
      <c r="D9176">
        <v>2018</v>
      </c>
      <c r="E9176" t="s">
        <v>5890</v>
      </c>
      <c r="F9176" t="s">
        <v>12</v>
      </c>
      <c r="G9176" t="s">
        <v>6588</v>
      </c>
      <c r="H9176" t="s">
        <v>14</v>
      </c>
      <c r="I9176" t="s">
        <v>24</v>
      </c>
      <c r="J9176" t="s">
        <v>2947</v>
      </c>
      <c r="K9176" t="s">
        <v>41</v>
      </c>
      <c r="L9176">
        <v>71.975999999999999</v>
      </c>
    </row>
    <row r="9177" spans="1:12" x14ac:dyDescent="0.3">
      <c r="A9177" t="s">
        <v>8576</v>
      </c>
      <c r="B9177">
        <v>12</v>
      </c>
      <c r="C9177">
        <v>6</v>
      </c>
      <c r="D9177">
        <v>2018</v>
      </c>
      <c r="E9177" t="s">
        <v>5890</v>
      </c>
      <c r="F9177" t="s">
        <v>12</v>
      </c>
      <c r="G9177" t="s">
        <v>6588</v>
      </c>
      <c r="H9177" t="s">
        <v>14</v>
      </c>
      <c r="I9177" t="s">
        <v>24</v>
      </c>
      <c r="J9177" t="s">
        <v>2928</v>
      </c>
      <c r="K9177" t="s">
        <v>26</v>
      </c>
      <c r="L9177">
        <v>19.440000000000001</v>
      </c>
    </row>
    <row r="9178" spans="1:12" x14ac:dyDescent="0.3">
      <c r="A9178" t="s">
        <v>8577</v>
      </c>
      <c r="B9178">
        <v>19</v>
      </c>
      <c r="C9178">
        <v>3</v>
      </c>
      <c r="D9178">
        <v>2017</v>
      </c>
      <c r="E9178" t="s">
        <v>1447</v>
      </c>
      <c r="F9178" t="s">
        <v>30</v>
      </c>
      <c r="G9178" t="s">
        <v>3794</v>
      </c>
      <c r="H9178" t="s">
        <v>23</v>
      </c>
      <c r="I9178" t="s">
        <v>15</v>
      </c>
      <c r="J9178" t="s">
        <v>861</v>
      </c>
      <c r="K9178" t="s">
        <v>26</v>
      </c>
      <c r="L9178">
        <v>31.085999999999999</v>
      </c>
    </row>
    <row r="9179" spans="1:12" x14ac:dyDescent="0.3">
      <c r="A9179" t="s">
        <v>8578</v>
      </c>
      <c r="B9179">
        <v>14</v>
      </c>
      <c r="C9179">
        <v>11</v>
      </c>
      <c r="D9179">
        <v>2017</v>
      </c>
      <c r="E9179" t="s">
        <v>4281</v>
      </c>
      <c r="F9179" t="s">
        <v>30</v>
      </c>
      <c r="G9179" t="s">
        <v>166</v>
      </c>
      <c r="H9179" t="s">
        <v>14</v>
      </c>
      <c r="I9179" t="s">
        <v>90</v>
      </c>
      <c r="J9179" t="s">
        <v>6163</v>
      </c>
      <c r="K9179" t="s">
        <v>41</v>
      </c>
      <c r="L9179">
        <v>13.98</v>
      </c>
    </row>
    <row r="9180" spans="1:12" x14ac:dyDescent="0.3">
      <c r="A9180" t="s">
        <v>8578</v>
      </c>
      <c r="B9180">
        <v>14</v>
      </c>
      <c r="C9180">
        <v>11</v>
      </c>
      <c r="D9180">
        <v>2017</v>
      </c>
      <c r="E9180" t="s">
        <v>4281</v>
      </c>
      <c r="F9180" t="s">
        <v>30</v>
      </c>
      <c r="G9180" t="s">
        <v>166</v>
      </c>
      <c r="H9180" t="s">
        <v>14</v>
      </c>
      <c r="I9180" t="s">
        <v>90</v>
      </c>
      <c r="J9180" t="s">
        <v>5261</v>
      </c>
      <c r="K9180" t="s">
        <v>26</v>
      </c>
      <c r="L9180">
        <v>23.65</v>
      </c>
    </row>
    <row r="9181" spans="1:12" x14ac:dyDescent="0.3">
      <c r="A9181" t="s">
        <v>8579</v>
      </c>
      <c r="B9181">
        <v>7</v>
      </c>
      <c r="C9181">
        <v>8</v>
      </c>
      <c r="D9181">
        <v>2018</v>
      </c>
      <c r="E9181" t="s">
        <v>4520</v>
      </c>
      <c r="F9181" t="s">
        <v>30</v>
      </c>
      <c r="G9181" t="s">
        <v>905</v>
      </c>
      <c r="H9181" t="s">
        <v>14</v>
      </c>
      <c r="I9181" t="s">
        <v>24</v>
      </c>
      <c r="J9181" t="s">
        <v>5131</v>
      </c>
      <c r="K9181" t="s">
        <v>41</v>
      </c>
      <c r="L9181">
        <v>707.88</v>
      </c>
    </row>
    <row r="9182" spans="1:12" x14ac:dyDescent="0.3">
      <c r="A9182" t="s">
        <v>8579</v>
      </c>
      <c r="B9182">
        <v>7</v>
      </c>
      <c r="C9182">
        <v>8</v>
      </c>
      <c r="D9182">
        <v>2018</v>
      </c>
      <c r="E9182" t="s">
        <v>4520</v>
      </c>
      <c r="F9182" t="s">
        <v>30</v>
      </c>
      <c r="G9182" t="s">
        <v>905</v>
      </c>
      <c r="H9182" t="s">
        <v>14</v>
      </c>
      <c r="I9182" t="s">
        <v>24</v>
      </c>
      <c r="J9182" t="s">
        <v>1692</v>
      </c>
      <c r="K9182" t="s">
        <v>26</v>
      </c>
      <c r="L9182">
        <v>11.952</v>
      </c>
    </row>
    <row r="9183" spans="1:12" x14ac:dyDescent="0.3">
      <c r="A9183" t="s">
        <v>8579</v>
      </c>
      <c r="B9183">
        <v>7</v>
      </c>
      <c r="C9183">
        <v>8</v>
      </c>
      <c r="D9183">
        <v>2018</v>
      </c>
      <c r="E9183" t="s">
        <v>4520</v>
      </c>
      <c r="F9183" t="s">
        <v>30</v>
      </c>
      <c r="G9183" t="s">
        <v>905</v>
      </c>
      <c r="H9183" t="s">
        <v>14</v>
      </c>
      <c r="I9183" t="s">
        <v>24</v>
      </c>
      <c r="J9183" t="s">
        <v>5722</v>
      </c>
      <c r="K9183" t="s">
        <v>26</v>
      </c>
      <c r="L9183">
        <v>31.128</v>
      </c>
    </row>
    <row r="9184" spans="1:12" x14ac:dyDescent="0.3">
      <c r="A9184" t="s">
        <v>8579</v>
      </c>
      <c r="B9184">
        <v>7</v>
      </c>
      <c r="C9184">
        <v>8</v>
      </c>
      <c r="D9184">
        <v>2018</v>
      </c>
      <c r="E9184" t="s">
        <v>4520</v>
      </c>
      <c r="F9184" t="s">
        <v>30</v>
      </c>
      <c r="G9184" t="s">
        <v>905</v>
      </c>
      <c r="H9184" t="s">
        <v>14</v>
      </c>
      <c r="I9184" t="s">
        <v>24</v>
      </c>
      <c r="J9184" t="s">
        <v>6923</v>
      </c>
      <c r="K9184" t="s">
        <v>41</v>
      </c>
      <c r="L9184">
        <v>55.76</v>
      </c>
    </row>
    <row r="9185" spans="1:12" x14ac:dyDescent="0.3">
      <c r="A9185" t="s">
        <v>8579</v>
      </c>
      <c r="B9185">
        <v>7</v>
      </c>
      <c r="C9185">
        <v>8</v>
      </c>
      <c r="D9185">
        <v>2018</v>
      </c>
      <c r="E9185" t="s">
        <v>4520</v>
      </c>
      <c r="F9185" t="s">
        <v>30</v>
      </c>
      <c r="G9185" t="s">
        <v>905</v>
      </c>
      <c r="H9185" t="s">
        <v>14</v>
      </c>
      <c r="I9185" t="s">
        <v>24</v>
      </c>
      <c r="J9185" t="s">
        <v>899</v>
      </c>
      <c r="K9185" t="s">
        <v>26</v>
      </c>
      <c r="L9185">
        <v>24.56</v>
      </c>
    </row>
    <row r="9186" spans="1:12" x14ac:dyDescent="0.3">
      <c r="A9186" t="s">
        <v>8579</v>
      </c>
      <c r="B9186">
        <v>7</v>
      </c>
      <c r="C9186">
        <v>8</v>
      </c>
      <c r="D9186">
        <v>2018</v>
      </c>
      <c r="E9186" t="s">
        <v>4520</v>
      </c>
      <c r="F9186" t="s">
        <v>30</v>
      </c>
      <c r="G9186" t="s">
        <v>905</v>
      </c>
      <c r="H9186" t="s">
        <v>14</v>
      </c>
      <c r="I9186" t="s">
        <v>24</v>
      </c>
      <c r="J9186" t="s">
        <v>107</v>
      </c>
      <c r="K9186" t="s">
        <v>17</v>
      </c>
      <c r="L9186">
        <v>51.75</v>
      </c>
    </row>
    <row r="9187" spans="1:12" x14ac:dyDescent="0.3">
      <c r="A9187" t="s">
        <v>8579</v>
      </c>
      <c r="B9187">
        <v>7</v>
      </c>
      <c r="C9187">
        <v>8</v>
      </c>
      <c r="D9187">
        <v>2018</v>
      </c>
      <c r="E9187" t="s">
        <v>4520</v>
      </c>
      <c r="F9187" t="s">
        <v>30</v>
      </c>
      <c r="G9187" t="s">
        <v>905</v>
      </c>
      <c r="H9187" t="s">
        <v>14</v>
      </c>
      <c r="I9187" t="s">
        <v>24</v>
      </c>
      <c r="J9187" t="s">
        <v>8580</v>
      </c>
      <c r="K9187" t="s">
        <v>17</v>
      </c>
      <c r="L9187">
        <v>207.184</v>
      </c>
    </row>
    <row r="9188" spans="1:12" x14ac:dyDescent="0.3">
      <c r="A9188" t="s">
        <v>8579</v>
      </c>
      <c r="B9188">
        <v>7</v>
      </c>
      <c r="C9188">
        <v>8</v>
      </c>
      <c r="D9188">
        <v>2018</v>
      </c>
      <c r="E9188" t="s">
        <v>4520</v>
      </c>
      <c r="F9188" t="s">
        <v>30</v>
      </c>
      <c r="G9188" t="s">
        <v>905</v>
      </c>
      <c r="H9188" t="s">
        <v>14</v>
      </c>
      <c r="I9188" t="s">
        <v>24</v>
      </c>
      <c r="J9188" t="s">
        <v>3728</v>
      </c>
      <c r="K9188" t="s">
        <v>26</v>
      </c>
      <c r="L9188">
        <v>1473.1</v>
      </c>
    </row>
    <row r="9189" spans="1:12" x14ac:dyDescent="0.3">
      <c r="A9189" t="s">
        <v>8581</v>
      </c>
      <c r="B9189">
        <v>21</v>
      </c>
      <c r="C9189">
        <v>8</v>
      </c>
      <c r="D9189">
        <v>2016</v>
      </c>
      <c r="E9189" t="s">
        <v>2542</v>
      </c>
      <c r="F9189" t="s">
        <v>30</v>
      </c>
      <c r="G9189" t="s">
        <v>4015</v>
      </c>
      <c r="H9189" t="s">
        <v>60</v>
      </c>
      <c r="I9189" t="s">
        <v>90</v>
      </c>
      <c r="J9189" t="s">
        <v>1364</v>
      </c>
      <c r="K9189" t="s">
        <v>26</v>
      </c>
      <c r="L9189">
        <v>3.488</v>
      </c>
    </row>
    <row r="9190" spans="1:12" x14ac:dyDescent="0.3">
      <c r="A9190" t="s">
        <v>8581</v>
      </c>
      <c r="B9190">
        <v>21</v>
      </c>
      <c r="C9190">
        <v>8</v>
      </c>
      <c r="D9190">
        <v>2016</v>
      </c>
      <c r="E9190" t="s">
        <v>2542</v>
      </c>
      <c r="F9190" t="s">
        <v>30</v>
      </c>
      <c r="G9190" t="s">
        <v>4015</v>
      </c>
      <c r="H9190" t="s">
        <v>60</v>
      </c>
      <c r="I9190" t="s">
        <v>90</v>
      </c>
      <c r="J9190" t="s">
        <v>690</v>
      </c>
      <c r="K9190" t="s">
        <v>41</v>
      </c>
      <c r="L9190">
        <v>21.728000000000002</v>
      </c>
    </row>
    <row r="9191" spans="1:12" x14ac:dyDescent="0.3">
      <c r="A9191" t="s">
        <v>8581</v>
      </c>
      <c r="B9191">
        <v>21</v>
      </c>
      <c r="C9191">
        <v>8</v>
      </c>
      <c r="D9191">
        <v>2016</v>
      </c>
      <c r="E9191" t="s">
        <v>2542</v>
      </c>
      <c r="F9191" t="s">
        <v>30</v>
      </c>
      <c r="G9191" t="s">
        <v>4015</v>
      </c>
      <c r="H9191" t="s">
        <v>60</v>
      </c>
      <c r="I9191" t="s">
        <v>90</v>
      </c>
      <c r="J9191" t="s">
        <v>2788</v>
      </c>
      <c r="K9191" t="s">
        <v>26</v>
      </c>
      <c r="L9191">
        <v>663.072</v>
      </c>
    </row>
    <row r="9192" spans="1:12" x14ac:dyDescent="0.3">
      <c r="A9192" t="s">
        <v>8581</v>
      </c>
      <c r="B9192">
        <v>21</v>
      </c>
      <c r="C9192">
        <v>8</v>
      </c>
      <c r="D9192">
        <v>2016</v>
      </c>
      <c r="E9192" t="s">
        <v>2542</v>
      </c>
      <c r="F9192" t="s">
        <v>30</v>
      </c>
      <c r="G9192" t="s">
        <v>4015</v>
      </c>
      <c r="H9192" t="s">
        <v>60</v>
      </c>
      <c r="I9192" t="s">
        <v>90</v>
      </c>
      <c r="J9192" t="s">
        <v>2624</v>
      </c>
      <c r="K9192" t="s">
        <v>26</v>
      </c>
      <c r="L9192">
        <v>99.587999999999994</v>
      </c>
    </row>
    <row r="9193" spans="1:12" x14ac:dyDescent="0.3">
      <c r="A9193" t="s">
        <v>8581</v>
      </c>
      <c r="B9193">
        <v>21</v>
      </c>
      <c r="C9193">
        <v>8</v>
      </c>
      <c r="D9193">
        <v>2016</v>
      </c>
      <c r="E9193" t="s">
        <v>2542</v>
      </c>
      <c r="F9193" t="s">
        <v>30</v>
      </c>
      <c r="G9193" t="s">
        <v>4015</v>
      </c>
      <c r="H9193" t="s">
        <v>60</v>
      </c>
      <c r="I9193" t="s">
        <v>90</v>
      </c>
      <c r="J9193" t="s">
        <v>2245</v>
      </c>
      <c r="K9193" t="s">
        <v>26</v>
      </c>
      <c r="L9193">
        <v>49.567999999999998</v>
      </c>
    </row>
    <row r="9194" spans="1:12" x14ac:dyDescent="0.3">
      <c r="A9194" t="s">
        <v>8582</v>
      </c>
      <c r="B9194">
        <v>2</v>
      </c>
      <c r="C9194">
        <v>11</v>
      </c>
      <c r="D9194">
        <v>2016</v>
      </c>
      <c r="E9194" t="s">
        <v>1310</v>
      </c>
      <c r="F9194" t="s">
        <v>30</v>
      </c>
      <c r="G9194" t="s">
        <v>736</v>
      </c>
      <c r="H9194" t="s">
        <v>23</v>
      </c>
      <c r="I9194" t="s">
        <v>61</v>
      </c>
      <c r="J9194" t="s">
        <v>855</v>
      </c>
      <c r="K9194" t="s">
        <v>26</v>
      </c>
      <c r="L9194">
        <v>29.372</v>
      </c>
    </row>
    <row r="9195" spans="1:12" x14ac:dyDescent="0.3">
      <c r="A9195" t="s">
        <v>8582</v>
      </c>
      <c r="B9195">
        <v>2</v>
      </c>
      <c r="C9195">
        <v>11</v>
      </c>
      <c r="D9195">
        <v>2016</v>
      </c>
      <c r="E9195" t="s">
        <v>1310</v>
      </c>
      <c r="F9195" t="s">
        <v>30</v>
      </c>
      <c r="G9195" t="s">
        <v>736</v>
      </c>
      <c r="H9195" t="s">
        <v>23</v>
      </c>
      <c r="I9195" t="s">
        <v>61</v>
      </c>
      <c r="J9195" t="s">
        <v>2594</v>
      </c>
      <c r="K9195" t="s">
        <v>41</v>
      </c>
      <c r="L9195">
        <v>344.70400000000001</v>
      </c>
    </row>
    <row r="9196" spans="1:12" x14ac:dyDescent="0.3">
      <c r="A9196" t="s">
        <v>8583</v>
      </c>
      <c r="B9196">
        <v>30</v>
      </c>
      <c r="C9196">
        <v>11</v>
      </c>
      <c r="D9196">
        <v>2015</v>
      </c>
      <c r="E9196" t="s">
        <v>3030</v>
      </c>
      <c r="F9196" t="s">
        <v>30</v>
      </c>
      <c r="G9196" t="s">
        <v>1056</v>
      </c>
      <c r="H9196" t="s">
        <v>14</v>
      </c>
      <c r="I9196" t="s">
        <v>24</v>
      </c>
      <c r="J9196" t="s">
        <v>3875</v>
      </c>
      <c r="K9196" t="s">
        <v>26</v>
      </c>
      <c r="L9196">
        <v>47.991999999999997</v>
      </c>
    </row>
    <row r="9197" spans="1:12" x14ac:dyDescent="0.3">
      <c r="A9197" t="s">
        <v>8583</v>
      </c>
      <c r="B9197">
        <v>30</v>
      </c>
      <c r="C9197">
        <v>11</v>
      </c>
      <c r="D9197">
        <v>2015</v>
      </c>
      <c r="E9197" t="s">
        <v>3030</v>
      </c>
      <c r="F9197" t="s">
        <v>30</v>
      </c>
      <c r="G9197" t="s">
        <v>1056</v>
      </c>
      <c r="H9197" t="s">
        <v>14</v>
      </c>
      <c r="I9197" t="s">
        <v>24</v>
      </c>
      <c r="J9197" t="s">
        <v>4302</v>
      </c>
      <c r="K9197" t="s">
        <v>41</v>
      </c>
      <c r="L9197">
        <v>102.24</v>
      </c>
    </row>
    <row r="9198" spans="1:12" x14ac:dyDescent="0.3">
      <c r="A9198" t="s">
        <v>8584</v>
      </c>
      <c r="B9198">
        <v>10</v>
      </c>
      <c r="C9198">
        <v>5</v>
      </c>
      <c r="D9198">
        <v>2015</v>
      </c>
      <c r="E9198" t="s">
        <v>70</v>
      </c>
      <c r="F9198" t="s">
        <v>30</v>
      </c>
      <c r="G9198" t="s">
        <v>2616</v>
      </c>
      <c r="H9198" t="s">
        <v>14</v>
      </c>
      <c r="I9198" t="s">
        <v>24</v>
      </c>
      <c r="J9198" t="s">
        <v>5898</v>
      </c>
      <c r="K9198" t="s">
        <v>26</v>
      </c>
      <c r="L9198">
        <v>39.96</v>
      </c>
    </row>
    <row r="9199" spans="1:12" x14ac:dyDescent="0.3">
      <c r="A9199" t="s">
        <v>8584</v>
      </c>
      <c r="B9199">
        <v>10</v>
      </c>
      <c r="C9199">
        <v>5</v>
      </c>
      <c r="D9199">
        <v>2015</v>
      </c>
      <c r="E9199" t="s">
        <v>70</v>
      </c>
      <c r="F9199" t="s">
        <v>30</v>
      </c>
      <c r="G9199" t="s">
        <v>2616</v>
      </c>
      <c r="H9199" t="s">
        <v>14</v>
      </c>
      <c r="I9199" t="s">
        <v>24</v>
      </c>
      <c r="J9199" t="s">
        <v>3403</v>
      </c>
      <c r="K9199" t="s">
        <v>41</v>
      </c>
      <c r="L9199">
        <v>1432</v>
      </c>
    </row>
    <row r="9200" spans="1:12" x14ac:dyDescent="0.3">
      <c r="A9200" t="s">
        <v>8584</v>
      </c>
      <c r="B9200">
        <v>10</v>
      </c>
      <c r="C9200">
        <v>5</v>
      </c>
      <c r="D9200">
        <v>2015</v>
      </c>
      <c r="E9200" t="s">
        <v>70</v>
      </c>
      <c r="F9200" t="s">
        <v>30</v>
      </c>
      <c r="G9200" t="s">
        <v>2616</v>
      </c>
      <c r="H9200" t="s">
        <v>14</v>
      </c>
      <c r="I9200" t="s">
        <v>24</v>
      </c>
      <c r="J9200" t="s">
        <v>6353</v>
      </c>
      <c r="K9200" t="s">
        <v>26</v>
      </c>
      <c r="L9200">
        <v>41.04</v>
      </c>
    </row>
    <row r="9201" spans="1:12" x14ac:dyDescent="0.3">
      <c r="A9201" t="s">
        <v>8584</v>
      </c>
      <c r="B9201">
        <v>10</v>
      </c>
      <c r="C9201">
        <v>5</v>
      </c>
      <c r="D9201">
        <v>2015</v>
      </c>
      <c r="E9201" t="s">
        <v>70</v>
      </c>
      <c r="F9201" t="s">
        <v>30</v>
      </c>
      <c r="G9201" t="s">
        <v>2616</v>
      </c>
      <c r="H9201" t="s">
        <v>14</v>
      </c>
      <c r="I9201" t="s">
        <v>24</v>
      </c>
      <c r="J9201" t="s">
        <v>4807</v>
      </c>
      <c r="K9201" t="s">
        <v>17</v>
      </c>
      <c r="L9201">
        <v>256.78399999999999</v>
      </c>
    </row>
    <row r="9202" spans="1:12" x14ac:dyDescent="0.3">
      <c r="A9202" t="s">
        <v>8585</v>
      </c>
      <c r="B9202">
        <v>17</v>
      </c>
      <c r="C9202">
        <v>10</v>
      </c>
      <c r="D9202">
        <v>2017</v>
      </c>
      <c r="E9202" t="s">
        <v>1271</v>
      </c>
      <c r="F9202" t="s">
        <v>119</v>
      </c>
      <c r="G9202" t="s">
        <v>6024</v>
      </c>
      <c r="H9202" t="s">
        <v>14</v>
      </c>
      <c r="I9202" t="s">
        <v>90</v>
      </c>
      <c r="J9202" t="s">
        <v>1214</v>
      </c>
      <c r="K9202" t="s">
        <v>17</v>
      </c>
      <c r="L9202">
        <v>120.98</v>
      </c>
    </row>
    <row r="9203" spans="1:12" x14ac:dyDescent="0.3">
      <c r="A9203" t="s">
        <v>8585</v>
      </c>
      <c r="B9203">
        <v>17</v>
      </c>
      <c r="C9203">
        <v>10</v>
      </c>
      <c r="D9203">
        <v>2017</v>
      </c>
      <c r="E9203" t="s">
        <v>1271</v>
      </c>
      <c r="F9203" t="s">
        <v>119</v>
      </c>
      <c r="G9203" t="s">
        <v>6024</v>
      </c>
      <c r="H9203" t="s">
        <v>14</v>
      </c>
      <c r="I9203" t="s">
        <v>90</v>
      </c>
      <c r="J9203" t="s">
        <v>1093</v>
      </c>
      <c r="K9203" t="s">
        <v>26</v>
      </c>
      <c r="L9203">
        <v>315.98</v>
      </c>
    </row>
    <row r="9204" spans="1:12" x14ac:dyDescent="0.3">
      <c r="A9204" t="s">
        <v>8586</v>
      </c>
      <c r="B9204">
        <v>30</v>
      </c>
      <c r="C9204">
        <v>10</v>
      </c>
      <c r="D9204">
        <v>2017</v>
      </c>
      <c r="E9204" t="s">
        <v>342</v>
      </c>
      <c r="F9204" t="s">
        <v>30</v>
      </c>
      <c r="G9204" t="s">
        <v>3650</v>
      </c>
      <c r="H9204" t="s">
        <v>23</v>
      </c>
      <c r="I9204" t="s">
        <v>90</v>
      </c>
      <c r="J9204" t="s">
        <v>3769</v>
      </c>
      <c r="K9204" t="s">
        <v>26</v>
      </c>
      <c r="L9204">
        <v>28.751999999999999</v>
      </c>
    </row>
    <row r="9205" spans="1:12" x14ac:dyDescent="0.3">
      <c r="A9205" t="s">
        <v>8586</v>
      </c>
      <c r="B9205">
        <v>30</v>
      </c>
      <c r="C9205">
        <v>10</v>
      </c>
      <c r="D9205">
        <v>2017</v>
      </c>
      <c r="E9205" t="s">
        <v>342</v>
      </c>
      <c r="F9205" t="s">
        <v>30</v>
      </c>
      <c r="G9205" t="s">
        <v>3650</v>
      </c>
      <c r="H9205" t="s">
        <v>23</v>
      </c>
      <c r="I9205" t="s">
        <v>90</v>
      </c>
      <c r="J9205" t="s">
        <v>3828</v>
      </c>
      <c r="K9205" t="s">
        <v>26</v>
      </c>
      <c r="L9205">
        <v>114.95</v>
      </c>
    </row>
    <row r="9206" spans="1:12" x14ac:dyDescent="0.3">
      <c r="A9206" t="s">
        <v>8587</v>
      </c>
      <c r="B9206">
        <v>1</v>
      </c>
      <c r="C9206">
        <v>12</v>
      </c>
      <c r="D9206">
        <v>2017</v>
      </c>
      <c r="E9206" t="s">
        <v>52</v>
      </c>
      <c r="F9206" t="s">
        <v>30</v>
      </c>
      <c r="G9206" t="s">
        <v>567</v>
      </c>
      <c r="H9206" t="s">
        <v>23</v>
      </c>
      <c r="I9206" t="s">
        <v>24</v>
      </c>
      <c r="J9206" t="s">
        <v>402</v>
      </c>
      <c r="K9206" t="s">
        <v>26</v>
      </c>
      <c r="L9206">
        <v>23.04</v>
      </c>
    </row>
    <row r="9207" spans="1:12" x14ac:dyDescent="0.3">
      <c r="A9207" t="s">
        <v>8588</v>
      </c>
      <c r="B9207">
        <v>21</v>
      </c>
      <c r="C9207">
        <v>4</v>
      </c>
      <c r="D9207">
        <v>2017</v>
      </c>
      <c r="E9207" t="s">
        <v>1091</v>
      </c>
      <c r="F9207" t="s">
        <v>930</v>
      </c>
      <c r="G9207" t="s">
        <v>3479</v>
      </c>
      <c r="H9207" t="s">
        <v>14</v>
      </c>
      <c r="I9207" t="s">
        <v>90</v>
      </c>
      <c r="J9207" t="s">
        <v>2698</v>
      </c>
      <c r="K9207" t="s">
        <v>26</v>
      </c>
      <c r="L9207">
        <v>15.48</v>
      </c>
    </row>
    <row r="9208" spans="1:12" x14ac:dyDescent="0.3">
      <c r="A9208" t="s">
        <v>8588</v>
      </c>
      <c r="B9208">
        <v>21</v>
      </c>
      <c r="C9208">
        <v>4</v>
      </c>
      <c r="D9208">
        <v>2017</v>
      </c>
      <c r="E9208" t="s">
        <v>1091</v>
      </c>
      <c r="F9208" t="s">
        <v>930</v>
      </c>
      <c r="G9208" t="s">
        <v>3479</v>
      </c>
      <c r="H9208" t="s">
        <v>14</v>
      </c>
      <c r="I9208" t="s">
        <v>90</v>
      </c>
      <c r="J9208" t="s">
        <v>6286</v>
      </c>
      <c r="K9208" t="s">
        <v>26</v>
      </c>
      <c r="L9208">
        <v>51.84</v>
      </c>
    </row>
    <row r="9209" spans="1:12" x14ac:dyDescent="0.3">
      <c r="A9209" t="s">
        <v>8589</v>
      </c>
      <c r="B9209">
        <v>3</v>
      </c>
      <c r="C9209">
        <v>8</v>
      </c>
      <c r="D9209">
        <v>2018</v>
      </c>
      <c r="E9209" t="s">
        <v>3513</v>
      </c>
      <c r="F9209" t="s">
        <v>30</v>
      </c>
      <c r="G9209" t="s">
        <v>2894</v>
      </c>
      <c r="H9209" t="s">
        <v>14</v>
      </c>
      <c r="I9209" t="s">
        <v>61</v>
      </c>
      <c r="J9209" t="s">
        <v>4241</v>
      </c>
      <c r="K9209" t="s">
        <v>41</v>
      </c>
      <c r="L9209">
        <v>39.816000000000003</v>
      </c>
    </row>
    <row r="9210" spans="1:12" x14ac:dyDescent="0.3">
      <c r="A9210" t="s">
        <v>8590</v>
      </c>
      <c r="B9210">
        <v>3</v>
      </c>
      <c r="C9210">
        <v>8</v>
      </c>
      <c r="D9210">
        <v>2018</v>
      </c>
      <c r="E9210" t="s">
        <v>2939</v>
      </c>
      <c r="F9210" t="s">
        <v>12</v>
      </c>
      <c r="G9210" t="s">
        <v>3657</v>
      </c>
      <c r="H9210" t="s">
        <v>23</v>
      </c>
      <c r="I9210" t="s">
        <v>24</v>
      </c>
      <c r="J9210" t="s">
        <v>3785</v>
      </c>
      <c r="K9210" t="s">
        <v>26</v>
      </c>
      <c r="L9210">
        <v>16.059999999999999</v>
      </c>
    </row>
    <row r="9211" spans="1:12" x14ac:dyDescent="0.3">
      <c r="A9211" t="s">
        <v>8591</v>
      </c>
      <c r="B9211">
        <v>11</v>
      </c>
      <c r="C9211">
        <v>12</v>
      </c>
      <c r="D9211">
        <v>2018</v>
      </c>
      <c r="E9211" t="s">
        <v>590</v>
      </c>
      <c r="F9211" t="s">
        <v>12</v>
      </c>
      <c r="G9211" t="s">
        <v>8592</v>
      </c>
      <c r="H9211" t="s">
        <v>60</v>
      </c>
      <c r="I9211" t="s">
        <v>61</v>
      </c>
      <c r="J9211" t="s">
        <v>3171</v>
      </c>
      <c r="K9211" t="s">
        <v>26</v>
      </c>
      <c r="L9211">
        <v>7.28</v>
      </c>
    </row>
    <row r="9212" spans="1:12" x14ac:dyDescent="0.3">
      <c r="A9212" t="s">
        <v>8591</v>
      </c>
      <c r="B9212">
        <v>11</v>
      </c>
      <c r="C9212">
        <v>12</v>
      </c>
      <c r="D9212">
        <v>2018</v>
      </c>
      <c r="E9212" t="s">
        <v>590</v>
      </c>
      <c r="F9212" t="s">
        <v>12</v>
      </c>
      <c r="G9212" t="s">
        <v>8592</v>
      </c>
      <c r="H9212" t="s">
        <v>60</v>
      </c>
      <c r="I9212" t="s">
        <v>61</v>
      </c>
      <c r="J9212" t="s">
        <v>2209</v>
      </c>
      <c r="K9212" t="s">
        <v>26</v>
      </c>
      <c r="L9212">
        <v>5.4</v>
      </c>
    </row>
    <row r="9213" spans="1:12" x14ac:dyDescent="0.3">
      <c r="A9213" t="s">
        <v>8593</v>
      </c>
      <c r="B9213">
        <v>14</v>
      </c>
      <c r="C9213">
        <v>3</v>
      </c>
      <c r="D9213">
        <v>2016</v>
      </c>
      <c r="E9213" t="s">
        <v>3158</v>
      </c>
      <c r="F9213" t="s">
        <v>30</v>
      </c>
      <c r="G9213" t="s">
        <v>3071</v>
      </c>
      <c r="H9213" t="s">
        <v>14</v>
      </c>
      <c r="I9213" t="s">
        <v>24</v>
      </c>
      <c r="J9213" t="s">
        <v>781</v>
      </c>
      <c r="K9213" t="s">
        <v>26</v>
      </c>
      <c r="L9213">
        <v>19.440000000000001</v>
      </c>
    </row>
    <row r="9214" spans="1:12" x14ac:dyDescent="0.3">
      <c r="A9214" t="s">
        <v>8594</v>
      </c>
      <c r="B9214">
        <v>8</v>
      </c>
      <c r="C9214">
        <v>12</v>
      </c>
      <c r="D9214">
        <v>2015</v>
      </c>
      <c r="E9214" t="s">
        <v>2007</v>
      </c>
      <c r="F9214" t="s">
        <v>30</v>
      </c>
      <c r="G9214" t="s">
        <v>1535</v>
      </c>
      <c r="H9214" t="s">
        <v>23</v>
      </c>
      <c r="I9214" t="s">
        <v>24</v>
      </c>
      <c r="J9214" t="s">
        <v>194</v>
      </c>
      <c r="K9214" t="s">
        <v>17</v>
      </c>
      <c r="L9214">
        <v>39.880000000000003</v>
      </c>
    </row>
    <row r="9215" spans="1:12" x14ac:dyDescent="0.3">
      <c r="A9215" t="s">
        <v>8594</v>
      </c>
      <c r="B9215">
        <v>8</v>
      </c>
      <c r="C9215">
        <v>12</v>
      </c>
      <c r="D9215">
        <v>2015</v>
      </c>
      <c r="E9215" t="s">
        <v>2007</v>
      </c>
      <c r="F9215" t="s">
        <v>30</v>
      </c>
      <c r="G9215" t="s">
        <v>1535</v>
      </c>
      <c r="H9215" t="s">
        <v>23</v>
      </c>
      <c r="I9215" t="s">
        <v>24</v>
      </c>
      <c r="J9215" t="s">
        <v>3312</v>
      </c>
      <c r="K9215" t="s">
        <v>17</v>
      </c>
      <c r="L9215">
        <v>79.44</v>
      </c>
    </row>
    <row r="9216" spans="1:12" x14ac:dyDescent="0.3">
      <c r="A9216" t="s">
        <v>8595</v>
      </c>
      <c r="B9216">
        <v>30</v>
      </c>
      <c r="C9216">
        <v>9</v>
      </c>
      <c r="D9216">
        <v>2018</v>
      </c>
      <c r="E9216" t="s">
        <v>1756</v>
      </c>
      <c r="F9216" t="s">
        <v>119</v>
      </c>
      <c r="G9216" t="s">
        <v>3523</v>
      </c>
      <c r="H9216" t="s">
        <v>23</v>
      </c>
      <c r="I9216" t="s">
        <v>90</v>
      </c>
      <c r="J9216" t="s">
        <v>8596</v>
      </c>
      <c r="K9216" t="s">
        <v>26</v>
      </c>
      <c r="L9216">
        <v>20.664000000000001</v>
      </c>
    </row>
    <row r="9217" spans="1:12" x14ac:dyDescent="0.3">
      <c r="A9217" t="s">
        <v>8597</v>
      </c>
      <c r="B9217">
        <v>21</v>
      </c>
      <c r="C9217">
        <v>11</v>
      </c>
      <c r="D9217">
        <v>2017</v>
      </c>
      <c r="E9217" t="s">
        <v>2700</v>
      </c>
      <c r="F9217" t="s">
        <v>30</v>
      </c>
      <c r="G9217" t="s">
        <v>1598</v>
      </c>
      <c r="H9217" t="s">
        <v>23</v>
      </c>
      <c r="I9217" t="s">
        <v>24</v>
      </c>
      <c r="J9217" t="s">
        <v>1411</v>
      </c>
      <c r="K9217" t="s">
        <v>26</v>
      </c>
      <c r="L9217">
        <v>32.4</v>
      </c>
    </row>
    <row r="9218" spans="1:12" x14ac:dyDescent="0.3">
      <c r="A9218" t="s">
        <v>8598</v>
      </c>
      <c r="B9218">
        <v>24</v>
      </c>
      <c r="C9218">
        <v>11</v>
      </c>
      <c r="D9218">
        <v>2018</v>
      </c>
      <c r="E9218" t="s">
        <v>2021</v>
      </c>
      <c r="F9218" t="s">
        <v>30</v>
      </c>
      <c r="G9218" t="s">
        <v>4856</v>
      </c>
      <c r="H9218" t="s">
        <v>23</v>
      </c>
      <c r="I9218" t="s">
        <v>61</v>
      </c>
      <c r="J9218" t="s">
        <v>62</v>
      </c>
      <c r="K9218" t="s">
        <v>26</v>
      </c>
      <c r="L9218">
        <v>13.762</v>
      </c>
    </row>
    <row r="9219" spans="1:12" x14ac:dyDescent="0.3">
      <c r="A9219" t="s">
        <v>8599</v>
      </c>
      <c r="B9219">
        <v>14</v>
      </c>
      <c r="C9219">
        <v>11</v>
      </c>
      <c r="D9219">
        <v>2018</v>
      </c>
      <c r="E9219" t="s">
        <v>1493</v>
      </c>
      <c r="F9219" t="s">
        <v>119</v>
      </c>
      <c r="G9219" t="s">
        <v>3940</v>
      </c>
      <c r="H9219" t="s">
        <v>60</v>
      </c>
      <c r="I9219" t="s">
        <v>61</v>
      </c>
      <c r="J9219" t="s">
        <v>1915</v>
      </c>
      <c r="K9219" t="s">
        <v>26</v>
      </c>
      <c r="L9219">
        <v>15.28</v>
      </c>
    </row>
    <row r="9220" spans="1:12" x14ac:dyDescent="0.3">
      <c r="A9220" t="s">
        <v>8600</v>
      </c>
      <c r="B9220">
        <v>16</v>
      </c>
      <c r="C9220">
        <v>8</v>
      </c>
      <c r="D9220">
        <v>2016</v>
      </c>
      <c r="E9220" t="s">
        <v>5051</v>
      </c>
      <c r="F9220" t="s">
        <v>30</v>
      </c>
      <c r="G9220" t="s">
        <v>3399</v>
      </c>
      <c r="H9220" t="s">
        <v>14</v>
      </c>
      <c r="I9220" t="s">
        <v>90</v>
      </c>
      <c r="J9220" t="s">
        <v>2529</v>
      </c>
      <c r="K9220" t="s">
        <v>26</v>
      </c>
      <c r="L9220">
        <v>44.688000000000002</v>
      </c>
    </row>
    <row r="9221" spans="1:12" x14ac:dyDescent="0.3">
      <c r="A9221" t="s">
        <v>8600</v>
      </c>
      <c r="B9221">
        <v>16</v>
      </c>
      <c r="C9221">
        <v>8</v>
      </c>
      <c r="D9221">
        <v>2016</v>
      </c>
      <c r="E9221" t="s">
        <v>5051</v>
      </c>
      <c r="F9221" t="s">
        <v>30</v>
      </c>
      <c r="G9221" t="s">
        <v>3399</v>
      </c>
      <c r="H9221" t="s">
        <v>14</v>
      </c>
      <c r="I9221" t="s">
        <v>90</v>
      </c>
      <c r="J9221" t="s">
        <v>4168</v>
      </c>
      <c r="K9221" t="s">
        <v>17</v>
      </c>
      <c r="L9221">
        <v>301.47000000000003</v>
      </c>
    </row>
    <row r="9222" spans="1:12" x14ac:dyDescent="0.3">
      <c r="A9222" t="s">
        <v>8601</v>
      </c>
      <c r="B9222">
        <v>13</v>
      </c>
      <c r="C9222">
        <v>10</v>
      </c>
      <c r="D9222">
        <v>2018</v>
      </c>
      <c r="E9222" t="s">
        <v>2045</v>
      </c>
      <c r="F9222" t="s">
        <v>119</v>
      </c>
      <c r="G9222" t="s">
        <v>4588</v>
      </c>
      <c r="H9222" t="s">
        <v>14</v>
      </c>
      <c r="I9222" t="s">
        <v>15</v>
      </c>
      <c r="J9222" t="s">
        <v>3814</v>
      </c>
      <c r="K9222" t="s">
        <v>26</v>
      </c>
      <c r="L9222">
        <v>11.07</v>
      </c>
    </row>
    <row r="9223" spans="1:12" x14ac:dyDescent="0.3">
      <c r="A9223" t="s">
        <v>8601</v>
      </c>
      <c r="B9223">
        <v>13</v>
      </c>
      <c r="C9223">
        <v>10</v>
      </c>
      <c r="D9223">
        <v>2018</v>
      </c>
      <c r="E9223" t="s">
        <v>2045</v>
      </c>
      <c r="F9223" t="s">
        <v>119</v>
      </c>
      <c r="G9223" t="s">
        <v>4588</v>
      </c>
      <c r="H9223" t="s">
        <v>14</v>
      </c>
      <c r="I9223" t="s">
        <v>15</v>
      </c>
      <c r="J9223" t="s">
        <v>648</v>
      </c>
      <c r="K9223" t="s">
        <v>17</v>
      </c>
      <c r="L9223">
        <v>1504.52</v>
      </c>
    </row>
    <row r="9224" spans="1:12" x14ac:dyDescent="0.3">
      <c r="A9224" t="s">
        <v>8601</v>
      </c>
      <c r="B9224">
        <v>13</v>
      </c>
      <c r="C9224">
        <v>10</v>
      </c>
      <c r="D9224">
        <v>2018</v>
      </c>
      <c r="E9224" t="s">
        <v>2045</v>
      </c>
      <c r="F9224" t="s">
        <v>119</v>
      </c>
      <c r="G9224" t="s">
        <v>4588</v>
      </c>
      <c r="H9224" t="s">
        <v>14</v>
      </c>
      <c r="I9224" t="s">
        <v>15</v>
      </c>
      <c r="J9224" t="s">
        <v>3388</v>
      </c>
      <c r="K9224" t="s">
        <v>26</v>
      </c>
      <c r="L9224">
        <v>25.92</v>
      </c>
    </row>
    <row r="9225" spans="1:12" x14ac:dyDescent="0.3">
      <c r="A9225" t="s">
        <v>8602</v>
      </c>
      <c r="B9225">
        <v>4</v>
      </c>
      <c r="C9225">
        <v>11</v>
      </c>
      <c r="D9225">
        <v>2018</v>
      </c>
      <c r="E9225" t="s">
        <v>1629</v>
      </c>
      <c r="F9225" t="s">
        <v>930</v>
      </c>
      <c r="G9225" t="s">
        <v>537</v>
      </c>
      <c r="H9225" t="s">
        <v>60</v>
      </c>
      <c r="I9225" t="s">
        <v>61</v>
      </c>
      <c r="J9225" t="s">
        <v>4344</v>
      </c>
      <c r="K9225" t="s">
        <v>26</v>
      </c>
      <c r="L9225">
        <v>7.5359999999999996</v>
      </c>
    </row>
    <row r="9226" spans="1:12" x14ac:dyDescent="0.3">
      <c r="A9226" t="s">
        <v>8602</v>
      </c>
      <c r="B9226">
        <v>4</v>
      </c>
      <c r="C9226">
        <v>11</v>
      </c>
      <c r="D9226">
        <v>2018</v>
      </c>
      <c r="E9226" t="s">
        <v>1629</v>
      </c>
      <c r="F9226" t="s">
        <v>930</v>
      </c>
      <c r="G9226" t="s">
        <v>537</v>
      </c>
      <c r="H9226" t="s">
        <v>60</v>
      </c>
      <c r="I9226" t="s">
        <v>61</v>
      </c>
      <c r="J9226" t="s">
        <v>1899</v>
      </c>
      <c r="K9226" t="s">
        <v>26</v>
      </c>
      <c r="L9226">
        <v>1.4079999999999999</v>
      </c>
    </row>
    <row r="9227" spans="1:12" x14ac:dyDescent="0.3">
      <c r="A9227" t="s">
        <v>8602</v>
      </c>
      <c r="B9227">
        <v>4</v>
      </c>
      <c r="C9227">
        <v>11</v>
      </c>
      <c r="D9227">
        <v>2018</v>
      </c>
      <c r="E9227" t="s">
        <v>1629</v>
      </c>
      <c r="F9227" t="s">
        <v>930</v>
      </c>
      <c r="G9227" t="s">
        <v>537</v>
      </c>
      <c r="H9227" t="s">
        <v>60</v>
      </c>
      <c r="I9227" t="s">
        <v>61</v>
      </c>
      <c r="J9227" t="s">
        <v>4904</v>
      </c>
      <c r="K9227" t="s">
        <v>26</v>
      </c>
      <c r="L9227">
        <v>4.1440000000000001</v>
      </c>
    </row>
    <row r="9228" spans="1:12" x14ac:dyDescent="0.3">
      <c r="A9228" t="s">
        <v>8602</v>
      </c>
      <c r="B9228">
        <v>4</v>
      </c>
      <c r="C9228">
        <v>11</v>
      </c>
      <c r="D9228">
        <v>2018</v>
      </c>
      <c r="E9228" t="s">
        <v>1629</v>
      </c>
      <c r="F9228" t="s">
        <v>930</v>
      </c>
      <c r="G9228" t="s">
        <v>537</v>
      </c>
      <c r="H9228" t="s">
        <v>60</v>
      </c>
      <c r="I9228" t="s">
        <v>61</v>
      </c>
      <c r="J9228" t="s">
        <v>632</v>
      </c>
      <c r="K9228" t="s">
        <v>26</v>
      </c>
      <c r="L9228">
        <v>52.752000000000002</v>
      </c>
    </row>
    <row r="9229" spans="1:12" x14ac:dyDescent="0.3">
      <c r="A9229" t="s">
        <v>8603</v>
      </c>
      <c r="B9229">
        <v>19</v>
      </c>
      <c r="C9229">
        <v>3</v>
      </c>
      <c r="D9229">
        <v>2018</v>
      </c>
      <c r="E9229" t="s">
        <v>3004</v>
      </c>
      <c r="F9229" t="s">
        <v>30</v>
      </c>
      <c r="G9229" t="s">
        <v>2759</v>
      </c>
      <c r="H9229" t="s">
        <v>23</v>
      </c>
      <c r="I9229" t="s">
        <v>24</v>
      </c>
      <c r="J9229" t="s">
        <v>4105</v>
      </c>
      <c r="K9229" t="s">
        <v>26</v>
      </c>
      <c r="L9229">
        <v>381.36</v>
      </c>
    </row>
    <row r="9230" spans="1:12" x14ac:dyDescent="0.3">
      <c r="A9230" t="s">
        <v>8604</v>
      </c>
      <c r="B9230">
        <v>3</v>
      </c>
      <c r="C9230">
        <v>11</v>
      </c>
      <c r="D9230">
        <v>2015</v>
      </c>
      <c r="E9230" t="s">
        <v>5527</v>
      </c>
      <c r="F9230" t="s">
        <v>930</v>
      </c>
      <c r="G9230" t="s">
        <v>2722</v>
      </c>
      <c r="H9230" t="s">
        <v>60</v>
      </c>
      <c r="I9230" t="s">
        <v>24</v>
      </c>
      <c r="J9230" t="s">
        <v>186</v>
      </c>
      <c r="K9230" t="s">
        <v>26</v>
      </c>
      <c r="L9230">
        <v>6.72</v>
      </c>
    </row>
    <row r="9231" spans="1:12" x14ac:dyDescent="0.3">
      <c r="A9231" t="s">
        <v>8605</v>
      </c>
      <c r="B9231">
        <v>23</v>
      </c>
      <c r="C9231">
        <v>7</v>
      </c>
      <c r="D9231">
        <v>2018</v>
      </c>
      <c r="E9231" t="s">
        <v>1427</v>
      </c>
      <c r="F9231" t="s">
        <v>119</v>
      </c>
      <c r="G9231" t="s">
        <v>104</v>
      </c>
      <c r="H9231" t="s">
        <v>14</v>
      </c>
      <c r="I9231" t="s">
        <v>24</v>
      </c>
      <c r="J9231" t="s">
        <v>2521</v>
      </c>
      <c r="K9231" t="s">
        <v>26</v>
      </c>
      <c r="L9231">
        <v>15.192</v>
      </c>
    </row>
    <row r="9232" spans="1:12" x14ac:dyDescent="0.3">
      <c r="A9232" t="s">
        <v>8605</v>
      </c>
      <c r="B9232">
        <v>23</v>
      </c>
      <c r="C9232">
        <v>7</v>
      </c>
      <c r="D9232">
        <v>2018</v>
      </c>
      <c r="E9232" t="s">
        <v>1427</v>
      </c>
      <c r="F9232" t="s">
        <v>119</v>
      </c>
      <c r="G9232" t="s">
        <v>104</v>
      </c>
      <c r="H9232" t="s">
        <v>14</v>
      </c>
      <c r="I9232" t="s">
        <v>24</v>
      </c>
      <c r="J9232" t="s">
        <v>3258</v>
      </c>
      <c r="K9232" t="s">
        <v>26</v>
      </c>
      <c r="L9232">
        <v>58.32</v>
      </c>
    </row>
    <row r="9233" spans="1:12" x14ac:dyDescent="0.3">
      <c r="A9233" t="s">
        <v>8606</v>
      </c>
      <c r="B9233">
        <v>27</v>
      </c>
      <c r="C9233">
        <v>12</v>
      </c>
      <c r="D9233">
        <v>2015</v>
      </c>
      <c r="E9233" t="s">
        <v>1504</v>
      </c>
      <c r="F9233" t="s">
        <v>30</v>
      </c>
      <c r="G9233" t="s">
        <v>1602</v>
      </c>
      <c r="H9233" t="s">
        <v>14</v>
      </c>
      <c r="I9233" t="s">
        <v>24</v>
      </c>
      <c r="J9233" t="s">
        <v>363</v>
      </c>
      <c r="K9233" t="s">
        <v>26</v>
      </c>
      <c r="L9233">
        <v>946.76400000000001</v>
      </c>
    </row>
    <row r="9234" spans="1:12" x14ac:dyDescent="0.3">
      <c r="A9234" t="s">
        <v>8607</v>
      </c>
      <c r="B9234">
        <v>2</v>
      </c>
      <c r="C9234">
        <v>9</v>
      </c>
      <c r="D9234">
        <v>2017</v>
      </c>
      <c r="E9234" t="s">
        <v>301</v>
      </c>
      <c r="F9234" t="s">
        <v>30</v>
      </c>
      <c r="G9234" t="s">
        <v>1459</v>
      </c>
      <c r="H9234" t="s">
        <v>14</v>
      </c>
      <c r="I9234" t="s">
        <v>24</v>
      </c>
      <c r="J9234" t="s">
        <v>3594</v>
      </c>
      <c r="K9234" t="s">
        <v>17</v>
      </c>
      <c r="L9234">
        <v>94.68</v>
      </c>
    </row>
    <row r="9235" spans="1:12" x14ac:dyDescent="0.3">
      <c r="A9235" t="s">
        <v>8607</v>
      </c>
      <c r="B9235">
        <v>2</v>
      </c>
      <c r="C9235">
        <v>9</v>
      </c>
      <c r="D9235">
        <v>2017</v>
      </c>
      <c r="E9235" t="s">
        <v>301</v>
      </c>
      <c r="F9235" t="s">
        <v>30</v>
      </c>
      <c r="G9235" t="s">
        <v>1459</v>
      </c>
      <c r="H9235" t="s">
        <v>14</v>
      </c>
      <c r="I9235" t="s">
        <v>24</v>
      </c>
      <c r="J9235" t="s">
        <v>5224</v>
      </c>
      <c r="K9235" t="s">
        <v>26</v>
      </c>
      <c r="L9235">
        <v>23.67</v>
      </c>
    </row>
    <row r="9236" spans="1:12" x14ac:dyDescent="0.3">
      <c r="A9236" t="s">
        <v>8607</v>
      </c>
      <c r="B9236">
        <v>2</v>
      </c>
      <c r="C9236">
        <v>9</v>
      </c>
      <c r="D9236">
        <v>2017</v>
      </c>
      <c r="E9236" t="s">
        <v>301</v>
      </c>
      <c r="F9236" t="s">
        <v>30</v>
      </c>
      <c r="G9236" t="s">
        <v>1459</v>
      </c>
      <c r="H9236" t="s">
        <v>14</v>
      </c>
      <c r="I9236" t="s">
        <v>24</v>
      </c>
      <c r="J9236" t="s">
        <v>1842</v>
      </c>
      <c r="K9236" t="s">
        <v>41</v>
      </c>
      <c r="L9236">
        <v>1091.1679999999999</v>
      </c>
    </row>
    <row r="9237" spans="1:12" x14ac:dyDescent="0.3">
      <c r="A9237" t="s">
        <v>8607</v>
      </c>
      <c r="B9237">
        <v>2</v>
      </c>
      <c r="C9237">
        <v>9</v>
      </c>
      <c r="D9237">
        <v>2017</v>
      </c>
      <c r="E9237" t="s">
        <v>301</v>
      </c>
      <c r="F9237" t="s">
        <v>30</v>
      </c>
      <c r="G9237" t="s">
        <v>1459</v>
      </c>
      <c r="H9237" t="s">
        <v>14</v>
      </c>
      <c r="I9237" t="s">
        <v>24</v>
      </c>
      <c r="J9237" t="s">
        <v>3431</v>
      </c>
      <c r="K9237" t="s">
        <v>26</v>
      </c>
      <c r="L9237">
        <v>18.690000000000001</v>
      </c>
    </row>
    <row r="9238" spans="1:12" x14ac:dyDescent="0.3">
      <c r="A9238" t="s">
        <v>8607</v>
      </c>
      <c r="B9238">
        <v>2</v>
      </c>
      <c r="C9238">
        <v>9</v>
      </c>
      <c r="D9238">
        <v>2017</v>
      </c>
      <c r="E9238" t="s">
        <v>301</v>
      </c>
      <c r="F9238" t="s">
        <v>30</v>
      </c>
      <c r="G9238" t="s">
        <v>1459</v>
      </c>
      <c r="H9238" t="s">
        <v>14</v>
      </c>
      <c r="I9238" t="s">
        <v>24</v>
      </c>
      <c r="J9238" t="s">
        <v>44</v>
      </c>
      <c r="K9238" t="s">
        <v>17</v>
      </c>
      <c r="L9238">
        <v>568.72799999999995</v>
      </c>
    </row>
    <row r="9239" spans="1:12" x14ac:dyDescent="0.3">
      <c r="A9239" t="s">
        <v>8607</v>
      </c>
      <c r="B9239">
        <v>2</v>
      </c>
      <c r="C9239">
        <v>9</v>
      </c>
      <c r="D9239">
        <v>2017</v>
      </c>
      <c r="E9239" t="s">
        <v>301</v>
      </c>
      <c r="F9239" t="s">
        <v>30</v>
      </c>
      <c r="G9239" t="s">
        <v>1459</v>
      </c>
      <c r="H9239" t="s">
        <v>14</v>
      </c>
      <c r="I9239" t="s">
        <v>24</v>
      </c>
      <c r="J9239" t="s">
        <v>4119</v>
      </c>
      <c r="K9239" t="s">
        <v>26</v>
      </c>
      <c r="L9239">
        <v>7.3120000000000003</v>
      </c>
    </row>
    <row r="9240" spans="1:12" x14ac:dyDescent="0.3">
      <c r="A9240" t="s">
        <v>8608</v>
      </c>
      <c r="B9240">
        <v>11</v>
      </c>
      <c r="C9240">
        <v>2</v>
      </c>
      <c r="D9240">
        <v>2018</v>
      </c>
      <c r="E9240" t="s">
        <v>3078</v>
      </c>
      <c r="F9240" t="s">
        <v>119</v>
      </c>
      <c r="G9240" t="s">
        <v>3820</v>
      </c>
      <c r="H9240" t="s">
        <v>14</v>
      </c>
      <c r="I9240" t="s">
        <v>90</v>
      </c>
      <c r="J9240" t="s">
        <v>2160</v>
      </c>
      <c r="K9240" t="s">
        <v>17</v>
      </c>
      <c r="L9240">
        <v>147.56800000000001</v>
      </c>
    </row>
    <row r="9241" spans="1:12" x14ac:dyDescent="0.3">
      <c r="A9241" t="s">
        <v>8609</v>
      </c>
      <c r="B9241">
        <v>27</v>
      </c>
      <c r="C9241">
        <v>10</v>
      </c>
      <c r="D9241">
        <v>2018</v>
      </c>
      <c r="E9241" t="s">
        <v>263</v>
      </c>
      <c r="F9241" t="s">
        <v>30</v>
      </c>
      <c r="G9241" t="s">
        <v>1484</v>
      </c>
      <c r="H9241" t="s">
        <v>23</v>
      </c>
      <c r="I9241" t="s">
        <v>15</v>
      </c>
      <c r="J9241" t="s">
        <v>2600</v>
      </c>
      <c r="K9241" t="s">
        <v>26</v>
      </c>
      <c r="L9241">
        <v>56.783999999999999</v>
      </c>
    </row>
    <row r="9242" spans="1:12" x14ac:dyDescent="0.3">
      <c r="A9242" t="s">
        <v>8609</v>
      </c>
      <c r="B9242">
        <v>27</v>
      </c>
      <c r="C9242">
        <v>10</v>
      </c>
      <c r="D9242">
        <v>2018</v>
      </c>
      <c r="E9242" t="s">
        <v>263</v>
      </c>
      <c r="F9242" t="s">
        <v>30</v>
      </c>
      <c r="G9242" t="s">
        <v>1484</v>
      </c>
      <c r="H9242" t="s">
        <v>23</v>
      </c>
      <c r="I9242" t="s">
        <v>15</v>
      </c>
      <c r="J9242" t="s">
        <v>2365</v>
      </c>
      <c r="K9242" t="s">
        <v>26</v>
      </c>
      <c r="L9242">
        <v>5.6070000000000002</v>
      </c>
    </row>
    <row r="9243" spans="1:12" x14ac:dyDescent="0.3">
      <c r="A9243" t="s">
        <v>8609</v>
      </c>
      <c r="B9243">
        <v>27</v>
      </c>
      <c r="C9243">
        <v>10</v>
      </c>
      <c r="D9243">
        <v>2018</v>
      </c>
      <c r="E9243" t="s">
        <v>263</v>
      </c>
      <c r="F9243" t="s">
        <v>30</v>
      </c>
      <c r="G9243" t="s">
        <v>1484</v>
      </c>
      <c r="H9243" t="s">
        <v>23</v>
      </c>
      <c r="I9243" t="s">
        <v>15</v>
      </c>
      <c r="J9243" t="s">
        <v>1262</v>
      </c>
      <c r="K9243" t="s">
        <v>26</v>
      </c>
      <c r="L9243">
        <v>6.5759999999999996</v>
      </c>
    </row>
    <row r="9244" spans="1:12" x14ac:dyDescent="0.3">
      <c r="A9244" t="s">
        <v>8610</v>
      </c>
      <c r="B9244">
        <v>9</v>
      </c>
      <c r="C9244">
        <v>7</v>
      </c>
      <c r="D9244">
        <v>2015</v>
      </c>
      <c r="E9244" t="s">
        <v>3938</v>
      </c>
      <c r="F9244" t="s">
        <v>30</v>
      </c>
      <c r="G9244" t="s">
        <v>1734</v>
      </c>
      <c r="H9244" t="s">
        <v>60</v>
      </c>
      <c r="I9244" t="s">
        <v>24</v>
      </c>
      <c r="J9244" t="s">
        <v>311</v>
      </c>
      <c r="K9244" t="s">
        <v>26</v>
      </c>
      <c r="L9244">
        <v>14.304</v>
      </c>
    </row>
    <row r="9245" spans="1:12" x14ac:dyDescent="0.3">
      <c r="A9245" t="s">
        <v>8610</v>
      </c>
      <c r="B9245">
        <v>9</v>
      </c>
      <c r="C9245">
        <v>7</v>
      </c>
      <c r="D9245">
        <v>2015</v>
      </c>
      <c r="E9245" t="s">
        <v>3938</v>
      </c>
      <c r="F9245" t="s">
        <v>30</v>
      </c>
      <c r="G9245" t="s">
        <v>1734</v>
      </c>
      <c r="H9245" t="s">
        <v>60</v>
      </c>
      <c r="I9245" t="s">
        <v>24</v>
      </c>
      <c r="J9245" t="s">
        <v>5461</v>
      </c>
      <c r="K9245" t="s">
        <v>17</v>
      </c>
      <c r="L9245">
        <v>119.833</v>
      </c>
    </row>
    <row r="9246" spans="1:12" x14ac:dyDescent="0.3">
      <c r="A9246" t="s">
        <v>8610</v>
      </c>
      <c r="B9246">
        <v>9</v>
      </c>
      <c r="C9246">
        <v>7</v>
      </c>
      <c r="D9246">
        <v>2015</v>
      </c>
      <c r="E9246" t="s">
        <v>3938</v>
      </c>
      <c r="F9246" t="s">
        <v>30</v>
      </c>
      <c r="G9246" t="s">
        <v>1734</v>
      </c>
      <c r="H9246" t="s">
        <v>60</v>
      </c>
      <c r="I9246" t="s">
        <v>24</v>
      </c>
      <c r="J9246" t="s">
        <v>3218</v>
      </c>
      <c r="K9246" t="s">
        <v>26</v>
      </c>
      <c r="L9246">
        <v>5.56</v>
      </c>
    </row>
    <row r="9247" spans="1:12" x14ac:dyDescent="0.3">
      <c r="A9247" t="s">
        <v>8610</v>
      </c>
      <c r="B9247">
        <v>9</v>
      </c>
      <c r="C9247">
        <v>7</v>
      </c>
      <c r="D9247">
        <v>2015</v>
      </c>
      <c r="E9247" t="s">
        <v>3938</v>
      </c>
      <c r="F9247" t="s">
        <v>30</v>
      </c>
      <c r="G9247" t="s">
        <v>1734</v>
      </c>
      <c r="H9247" t="s">
        <v>60</v>
      </c>
      <c r="I9247" t="s">
        <v>24</v>
      </c>
      <c r="J9247" t="s">
        <v>50</v>
      </c>
      <c r="K9247" t="s">
        <v>26</v>
      </c>
      <c r="L9247">
        <v>32.4</v>
      </c>
    </row>
    <row r="9248" spans="1:12" x14ac:dyDescent="0.3">
      <c r="A9248" t="s">
        <v>8611</v>
      </c>
      <c r="B9248">
        <v>22</v>
      </c>
      <c r="C9248">
        <v>5</v>
      </c>
      <c r="D9248">
        <v>2018</v>
      </c>
      <c r="E9248" t="s">
        <v>2235</v>
      </c>
      <c r="F9248" t="s">
        <v>30</v>
      </c>
      <c r="G9248" t="s">
        <v>4632</v>
      </c>
      <c r="H9248" t="s">
        <v>60</v>
      </c>
      <c r="I9248" t="s">
        <v>24</v>
      </c>
      <c r="J9248" t="s">
        <v>797</v>
      </c>
      <c r="K9248" t="s">
        <v>26</v>
      </c>
      <c r="L9248">
        <v>9.84</v>
      </c>
    </row>
    <row r="9249" spans="1:12" x14ac:dyDescent="0.3">
      <c r="A9249" t="s">
        <v>8611</v>
      </c>
      <c r="B9249">
        <v>22</v>
      </c>
      <c r="C9249">
        <v>5</v>
      </c>
      <c r="D9249">
        <v>2018</v>
      </c>
      <c r="E9249" t="s">
        <v>2235</v>
      </c>
      <c r="F9249" t="s">
        <v>30</v>
      </c>
      <c r="G9249" t="s">
        <v>4632</v>
      </c>
      <c r="H9249" t="s">
        <v>60</v>
      </c>
      <c r="I9249" t="s">
        <v>24</v>
      </c>
      <c r="J9249" t="s">
        <v>923</v>
      </c>
      <c r="K9249" t="s">
        <v>26</v>
      </c>
      <c r="L9249">
        <v>2.78</v>
      </c>
    </row>
    <row r="9250" spans="1:12" x14ac:dyDescent="0.3">
      <c r="A9250" t="s">
        <v>8612</v>
      </c>
      <c r="B9250">
        <v>10</v>
      </c>
      <c r="C9250">
        <v>11</v>
      </c>
      <c r="D9250">
        <v>2017</v>
      </c>
      <c r="E9250" t="s">
        <v>4012</v>
      </c>
      <c r="F9250" t="s">
        <v>30</v>
      </c>
      <c r="G9250" t="s">
        <v>2172</v>
      </c>
      <c r="H9250" t="s">
        <v>14</v>
      </c>
      <c r="I9250" t="s">
        <v>90</v>
      </c>
      <c r="J9250" t="s">
        <v>733</v>
      </c>
      <c r="K9250" t="s">
        <v>26</v>
      </c>
      <c r="L9250">
        <v>3.64</v>
      </c>
    </row>
    <row r="9251" spans="1:12" x14ac:dyDescent="0.3">
      <c r="A9251" t="s">
        <v>8612</v>
      </c>
      <c r="B9251">
        <v>10</v>
      </c>
      <c r="C9251">
        <v>11</v>
      </c>
      <c r="D9251">
        <v>2017</v>
      </c>
      <c r="E9251" t="s">
        <v>4012</v>
      </c>
      <c r="F9251" t="s">
        <v>30</v>
      </c>
      <c r="G9251" t="s">
        <v>2172</v>
      </c>
      <c r="H9251" t="s">
        <v>14</v>
      </c>
      <c r="I9251" t="s">
        <v>90</v>
      </c>
      <c r="J9251" t="s">
        <v>4510</v>
      </c>
      <c r="K9251" t="s">
        <v>41</v>
      </c>
      <c r="L9251">
        <v>881.93</v>
      </c>
    </row>
    <row r="9252" spans="1:12" x14ac:dyDescent="0.3">
      <c r="A9252" t="s">
        <v>8613</v>
      </c>
      <c r="B9252">
        <v>2</v>
      </c>
      <c r="C9252">
        <v>12</v>
      </c>
      <c r="D9252">
        <v>2017</v>
      </c>
      <c r="E9252" t="s">
        <v>1727</v>
      </c>
      <c r="F9252" t="s">
        <v>30</v>
      </c>
      <c r="G9252" t="s">
        <v>2940</v>
      </c>
      <c r="H9252" t="s">
        <v>23</v>
      </c>
      <c r="I9252" t="s">
        <v>61</v>
      </c>
      <c r="J9252" t="s">
        <v>1410</v>
      </c>
      <c r="K9252" t="s">
        <v>26</v>
      </c>
      <c r="L9252">
        <v>115.84</v>
      </c>
    </row>
    <row r="9253" spans="1:12" x14ac:dyDescent="0.3">
      <c r="A9253" t="s">
        <v>8614</v>
      </c>
      <c r="B9253">
        <v>2</v>
      </c>
      <c r="C9253">
        <v>3</v>
      </c>
      <c r="D9253">
        <v>2018</v>
      </c>
      <c r="E9253" t="s">
        <v>913</v>
      </c>
      <c r="F9253" t="s">
        <v>30</v>
      </c>
      <c r="G9253" t="s">
        <v>4316</v>
      </c>
      <c r="H9253" t="s">
        <v>23</v>
      </c>
      <c r="I9253" t="s">
        <v>24</v>
      </c>
      <c r="J9253" t="s">
        <v>3269</v>
      </c>
      <c r="K9253" t="s">
        <v>26</v>
      </c>
      <c r="L9253">
        <v>107.648</v>
      </c>
    </row>
    <row r="9254" spans="1:12" x14ac:dyDescent="0.3">
      <c r="A9254" t="s">
        <v>8615</v>
      </c>
      <c r="B9254">
        <v>23</v>
      </c>
      <c r="C9254">
        <v>9</v>
      </c>
      <c r="D9254">
        <v>2018</v>
      </c>
      <c r="E9254" t="s">
        <v>919</v>
      </c>
      <c r="F9254" t="s">
        <v>12</v>
      </c>
      <c r="G9254" t="s">
        <v>6742</v>
      </c>
      <c r="H9254" t="s">
        <v>14</v>
      </c>
      <c r="I9254" t="s">
        <v>15</v>
      </c>
      <c r="J9254" t="s">
        <v>3782</v>
      </c>
      <c r="K9254" t="s">
        <v>41</v>
      </c>
      <c r="L9254">
        <v>199.95</v>
      </c>
    </row>
    <row r="9255" spans="1:12" x14ac:dyDescent="0.3">
      <c r="A9255" t="s">
        <v>8615</v>
      </c>
      <c r="B9255">
        <v>23</v>
      </c>
      <c r="C9255">
        <v>9</v>
      </c>
      <c r="D9255">
        <v>2018</v>
      </c>
      <c r="E9255" t="s">
        <v>919</v>
      </c>
      <c r="F9255" t="s">
        <v>12</v>
      </c>
      <c r="G9255" t="s">
        <v>6742</v>
      </c>
      <c r="H9255" t="s">
        <v>14</v>
      </c>
      <c r="I9255" t="s">
        <v>15</v>
      </c>
      <c r="J9255" t="s">
        <v>1450</v>
      </c>
      <c r="K9255" t="s">
        <v>26</v>
      </c>
      <c r="L9255">
        <v>12.96</v>
      </c>
    </row>
    <row r="9256" spans="1:12" x14ac:dyDescent="0.3">
      <c r="A9256" t="s">
        <v>8616</v>
      </c>
      <c r="B9256">
        <v>11</v>
      </c>
      <c r="C9256">
        <v>2</v>
      </c>
      <c r="D9256">
        <v>2015</v>
      </c>
      <c r="E9256" t="s">
        <v>6614</v>
      </c>
      <c r="F9256" t="s">
        <v>12</v>
      </c>
      <c r="G9256" t="s">
        <v>1954</v>
      </c>
      <c r="H9256" t="s">
        <v>14</v>
      </c>
      <c r="I9256" t="s">
        <v>61</v>
      </c>
      <c r="J9256" t="s">
        <v>199</v>
      </c>
      <c r="K9256" t="s">
        <v>17</v>
      </c>
      <c r="L9256">
        <v>60.89</v>
      </c>
    </row>
    <row r="9257" spans="1:12" x14ac:dyDescent="0.3">
      <c r="A9257" t="s">
        <v>8616</v>
      </c>
      <c r="B9257">
        <v>11</v>
      </c>
      <c r="C9257">
        <v>2</v>
      </c>
      <c r="D9257">
        <v>2015</v>
      </c>
      <c r="E9257" t="s">
        <v>6614</v>
      </c>
      <c r="F9257" t="s">
        <v>12</v>
      </c>
      <c r="G9257" t="s">
        <v>1954</v>
      </c>
      <c r="H9257" t="s">
        <v>14</v>
      </c>
      <c r="I9257" t="s">
        <v>61</v>
      </c>
      <c r="J9257" t="s">
        <v>1995</v>
      </c>
      <c r="K9257" t="s">
        <v>26</v>
      </c>
      <c r="L9257">
        <v>14.94</v>
      </c>
    </row>
    <row r="9258" spans="1:12" x14ac:dyDescent="0.3">
      <c r="A9258" t="s">
        <v>8616</v>
      </c>
      <c r="B9258">
        <v>11</v>
      </c>
      <c r="C9258">
        <v>2</v>
      </c>
      <c r="D9258">
        <v>2015</v>
      </c>
      <c r="E9258" t="s">
        <v>6614</v>
      </c>
      <c r="F9258" t="s">
        <v>12</v>
      </c>
      <c r="G9258" t="s">
        <v>1954</v>
      </c>
      <c r="H9258" t="s">
        <v>14</v>
      </c>
      <c r="I9258" t="s">
        <v>61</v>
      </c>
      <c r="J9258" t="s">
        <v>1546</v>
      </c>
      <c r="K9258" t="s">
        <v>26</v>
      </c>
      <c r="L9258">
        <v>9.64</v>
      </c>
    </row>
    <row r="9259" spans="1:12" x14ac:dyDescent="0.3">
      <c r="A9259" t="s">
        <v>8616</v>
      </c>
      <c r="B9259">
        <v>11</v>
      </c>
      <c r="C9259">
        <v>2</v>
      </c>
      <c r="D9259">
        <v>2015</v>
      </c>
      <c r="E9259" t="s">
        <v>6614</v>
      </c>
      <c r="F9259" t="s">
        <v>12</v>
      </c>
      <c r="G9259" t="s">
        <v>1954</v>
      </c>
      <c r="H9259" t="s">
        <v>14</v>
      </c>
      <c r="I9259" t="s">
        <v>61</v>
      </c>
      <c r="J9259" t="s">
        <v>4128</v>
      </c>
      <c r="K9259" t="s">
        <v>17</v>
      </c>
      <c r="L9259">
        <v>332.94</v>
      </c>
    </row>
    <row r="9260" spans="1:12" x14ac:dyDescent="0.3">
      <c r="A9260" t="s">
        <v>8616</v>
      </c>
      <c r="B9260">
        <v>11</v>
      </c>
      <c r="C9260">
        <v>2</v>
      </c>
      <c r="D9260">
        <v>2015</v>
      </c>
      <c r="E9260" t="s">
        <v>6614</v>
      </c>
      <c r="F9260" t="s">
        <v>12</v>
      </c>
      <c r="G9260" t="s">
        <v>1954</v>
      </c>
      <c r="H9260" t="s">
        <v>14</v>
      </c>
      <c r="I9260" t="s">
        <v>61</v>
      </c>
      <c r="J9260" t="s">
        <v>215</v>
      </c>
      <c r="K9260" t="s">
        <v>26</v>
      </c>
      <c r="L9260">
        <v>51.9</v>
      </c>
    </row>
    <row r="9261" spans="1:12" x14ac:dyDescent="0.3">
      <c r="A9261" t="s">
        <v>8616</v>
      </c>
      <c r="B9261">
        <v>11</v>
      </c>
      <c r="C9261">
        <v>2</v>
      </c>
      <c r="D9261">
        <v>2015</v>
      </c>
      <c r="E9261" t="s">
        <v>6614</v>
      </c>
      <c r="F9261" t="s">
        <v>12</v>
      </c>
      <c r="G9261" t="s">
        <v>1954</v>
      </c>
      <c r="H9261" t="s">
        <v>14</v>
      </c>
      <c r="I9261" t="s">
        <v>61</v>
      </c>
      <c r="J9261" t="s">
        <v>1627</v>
      </c>
      <c r="K9261" t="s">
        <v>26</v>
      </c>
      <c r="L9261">
        <v>64.959999999999994</v>
      </c>
    </row>
    <row r="9262" spans="1:12" x14ac:dyDescent="0.3">
      <c r="A9262" t="s">
        <v>8617</v>
      </c>
      <c r="B9262">
        <v>11</v>
      </c>
      <c r="C9262">
        <v>11</v>
      </c>
      <c r="D9262">
        <v>2018</v>
      </c>
      <c r="E9262" t="s">
        <v>1492</v>
      </c>
      <c r="F9262" t="s">
        <v>12</v>
      </c>
      <c r="G9262" t="s">
        <v>905</v>
      </c>
      <c r="H9262" t="s">
        <v>14</v>
      </c>
      <c r="I9262" t="s">
        <v>61</v>
      </c>
      <c r="J9262" t="s">
        <v>6790</v>
      </c>
      <c r="K9262" t="s">
        <v>26</v>
      </c>
      <c r="L9262">
        <v>25.5</v>
      </c>
    </row>
    <row r="9263" spans="1:12" x14ac:dyDescent="0.3">
      <c r="A9263" t="s">
        <v>8618</v>
      </c>
      <c r="B9263">
        <v>2</v>
      </c>
      <c r="C9263">
        <v>9</v>
      </c>
      <c r="D9263">
        <v>2018</v>
      </c>
      <c r="E9263" t="s">
        <v>1660</v>
      </c>
      <c r="F9263" t="s">
        <v>930</v>
      </c>
      <c r="G9263" t="s">
        <v>5186</v>
      </c>
      <c r="H9263" t="s">
        <v>60</v>
      </c>
      <c r="I9263" t="s">
        <v>24</v>
      </c>
      <c r="J9263" t="s">
        <v>170</v>
      </c>
      <c r="K9263" t="s">
        <v>17</v>
      </c>
      <c r="L9263">
        <v>215.976</v>
      </c>
    </row>
    <row r="9264" spans="1:12" x14ac:dyDescent="0.3">
      <c r="A9264" t="s">
        <v>8619</v>
      </c>
      <c r="B9264">
        <v>9</v>
      </c>
      <c r="C9264">
        <v>10</v>
      </c>
      <c r="D9264">
        <v>2016</v>
      </c>
      <c r="E9264" t="s">
        <v>1948</v>
      </c>
      <c r="F9264" t="s">
        <v>30</v>
      </c>
      <c r="G9264" t="s">
        <v>1524</v>
      </c>
      <c r="H9264" t="s">
        <v>14</v>
      </c>
      <c r="I9264" t="s">
        <v>61</v>
      </c>
      <c r="J9264" t="s">
        <v>224</v>
      </c>
      <c r="K9264" t="s">
        <v>17</v>
      </c>
      <c r="L9264">
        <v>389.97</v>
      </c>
    </row>
    <row r="9265" spans="1:12" x14ac:dyDescent="0.3">
      <c r="A9265" t="s">
        <v>8619</v>
      </c>
      <c r="B9265">
        <v>9</v>
      </c>
      <c r="C9265">
        <v>10</v>
      </c>
      <c r="D9265">
        <v>2016</v>
      </c>
      <c r="E9265" t="s">
        <v>1948</v>
      </c>
      <c r="F9265" t="s">
        <v>30</v>
      </c>
      <c r="G9265" t="s">
        <v>1524</v>
      </c>
      <c r="H9265" t="s">
        <v>14</v>
      </c>
      <c r="I9265" t="s">
        <v>61</v>
      </c>
      <c r="J9265" t="s">
        <v>2406</v>
      </c>
      <c r="K9265" t="s">
        <v>26</v>
      </c>
      <c r="L9265">
        <v>269.91000000000003</v>
      </c>
    </row>
    <row r="9266" spans="1:12" x14ac:dyDescent="0.3">
      <c r="A9266" t="s">
        <v>8620</v>
      </c>
      <c r="B9266">
        <v>24</v>
      </c>
      <c r="C9266">
        <v>11</v>
      </c>
      <c r="D9266">
        <v>2018</v>
      </c>
      <c r="E9266" t="s">
        <v>594</v>
      </c>
      <c r="F9266" t="s">
        <v>30</v>
      </c>
      <c r="G9266" t="s">
        <v>1251</v>
      </c>
      <c r="H9266" t="s">
        <v>23</v>
      </c>
      <c r="I9266" t="s">
        <v>15</v>
      </c>
      <c r="J9266" t="s">
        <v>5722</v>
      </c>
      <c r="K9266" t="s">
        <v>26</v>
      </c>
      <c r="L9266">
        <v>11.673</v>
      </c>
    </row>
    <row r="9267" spans="1:12" x14ac:dyDescent="0.3">
      <c r="A9267" t="s">
        <v>8620</v>
      </c>
      <c r="B9267">
        <v>24</v>
      </c>
      <c r="C9267">
        <v>11</v>
      </c>
      <c r="D9267">
        <v>2018</v>
      </c>
      <c r="E9267" t="s">
        <v>594</v>
      </c>
      <c r="F9267" t="s">
        <v>30</v>
      </c>
      <c r="G9267" t="s">
        <v>1251</v>
      </c>
      <c r="H9267" t="s">
        <v>23</v>
      </c>
      <c r="I9267" t="s">
        <v>15</v>
      </c>
      <c r="J9267" t="s">
        <v>6325</v>
      </c>
      <c r="K9267" t="s">
        <v>26</v>
      </c>
      <c r="L9267">
        <v>64.847999999999999</v>
      </c>
    </row>
    <row r="9268" spans="1:12" x14ac:dyDescent="0.3">
      <c r="A9268" t="s">
        <v>8621</v>
      </c>
      <c r="B9268">
        <v>8</v>
      </c>
      <c r="C9268">
        <v>2</v>
      </c>
      <c r="D9268">
        <v>2015</v>
      </c>
      <c r="E9268" t="s">
        <v>3730</v>
      </c>
      <c r="F9268" t="s">
        <v>119</v>
      </c>
      <c r="G9268" t="s">
        <v>830</v>
      </c>
      <c r="H9268" t="s">
        <v>60</v>
      </c>
      <c r="I9268" t="s">
        <v>24</v>
      </c>
      <c r="J9268" t="s">
        <v>5924</v>
      </c>
      <c r="K9268" t="s">
        <v>17</v>
      </c>
      <c r="L9268">
        <v>14.56</v>
      </c>
    </row>
    <row r="9269" spans="1:12" x14ac:dyDescent="0.3">
      <c r="A9269" t="s">
        <v>8622</v>
      </c>
      <c r="B9269">
        <v>25</v>
      </c>
      <c r="C9269">
        <v>9</v>
      </c>
      <c r="D9269">
        <v>2016</v>
      </c>
      <c r="E9269" t="s">
        <v>93</v>
      </c>
      <c r="F9269" t="s">
        <v>930</v>
      </c>
      <c r="G9269" t="s">
        <v>1428</v>
      </c>
      <c r="H9269" t="s">
        <v>14</v>
      </c>
      <c r="I9269" t="s">
        <v>90</v>
      </c>
      <c r="J9269" t="s">
        <v>6611</v>
      </c>
      <c r="K9269" t="s">
        <v>17</v>
      </c>
      <c r="L9269">
        <v>102.58199999999999</v>
      </c>
    </row>
    <row r="9270" spans="1:12" x14ac:dyDescent="0.3">
      <c r="A9270" t="s">
        <v>8622</v>
      </c>
      <c r="B9270">
        <v>25</v>
      </c>
      <c r="C9270">
        <v>9</v>
      </c>
      <c r="D9270">
        <v>2016</v>
      </c>
      <c r="E9270" t="s">
        <v>93</v>
      </c>
      <c r="F9270" t="s">
        <v>930</v>
      </c>
      <c r="G9270" t="s">
        <v>1428</v>
      </c>
      <c r="H9270" t="s">
        <v>14</v>
      </c>
      <c r="I9270" t="s">
        <v>90</v>
      </c>
      <c r="J9270" t="s">
        <v>2082</v>
      </c>
      <c r="K9270" t="s">
        <v>26</v>
      </c>
      <c r="L9270">
        <v>20.04</v>
      </c>
    </row>
    <row r="9271" spans="1:12" x14ac:dyDescent="0.3">
      <c r="A9271" t="s">
        <v>8623</v>
      </c>
      <c r="B9271">
        <v>21</v>
      </c>
      <c r="C9271">
        <v>8</v>
      </c>
      <c r="D9271">
        <v>2018</v>
      </c>
      <c r="E9271" t="s">
        <v>1912</v>
      </c>
      <c r="F9271" t="s">
        <v>30</v>
      </c>
      <c r="G9271" t="s">
        <v>67</v>
      </c>
      <c r="H9271" t="s">
        <v>14</v>
      </c>
      <c r="I9271" t="s">
        <v>90</v>
      </c>
      <c r="J9271" t="s">
        <v>5187</v>
      </c>
      <c r="K9271" t="s">
        <v>26</v>
      </c>
      <c r="L9271">
        <v>32.088000000000001</v>
      </c>
    </row>
    <row r="9272" spans="1:12" x14ac:dyDescent="0.3">
      <c r="A9272" t="s">
        <v>8623</v>
      </c>
      <c r="B9272">
        <v>21</v>
      </c>
      <c r="C9272">
        <v>8</v>
      </c>
      <c r="D9272">
        <v>2018</v>
      </c>
      <c r="E9272" t="s">
        <v>1912</v>
      </c>
      <c r="F9272" t="s">
        <v>30</v>
      </c>
      <c r="G9272" t="s">
        <v>67</v>
      </c>
      <c r="H9272" t="s">
        <v>14</v>
      </c>
      <c r="I9272" t="s">
        <v>90</v>
      </c>
      <c r="J9272" t="s">
        <v>3611</v>
      </c>
      <c r="K9272" t="s">
        <v>26</v>
      </c>
      <c r="L9272">
        <v>4305.5519999999997</v>
      </c>
    </row>
    <row r="9273" spans="1:12" x14ac:dyDescent="0.3">
      <c r="A9273" t="s">
        <v>8624</v>
      </c>
      <c r="B9273">
        <v>12</v>
      </c>
      <c r="C9273">
        <v>5</v>
      </c>
      <c r="D9273">
        <v>2017</v>
      </c>
      <c r="E9273" t="s">
        <v>3625</v>
      </c>
      <c r="F9273" t="s">
        <v>30</v>
      </c>
      <c r="G9273" t="s">
        <v>2837</v>
      </c>
      <c r="H9273" t="s">
        <v>23</v>
      </c>
      <c r="I9273" t="s">
        <v>90</v>
      </c>
      <c r="J9273" t="s">
        <v>5080</v>
      </c>
      <c r="K9273" t="s">
        <v>17</v>
      </c>
      <c r="L9273">
        <v>10.02</v>
      </c>
    </row>
    <row r="9274" spans="1:12" x14ac:dyDescent="0.3">
      <c r="A9274" t="s">
        <v>8624</v>
      </c>
      <c r="B9274">
        <v>12</v>
      </c>
      <c r="C9274">
        <v>5</v>
      </c>
      <c r="D9274">
        <v>2017</v>
      </c>
      <c r="E9274" t="s">
        <v>3625</v>
      </c>
      <c r="F9274" t="s">
        <v>30</v>
      </c>
      <c r="G9274" t="s">
        <v>2837</v>
      </c>
      <c r="H9274" t="s">
        <v>23</v>
      </c>
      <c r="I9274" t="s">
        <v>90</v>
      </c>
      <c r="J9274" t="s">
        <v>4257</v>
      </c>
      <c r="K9274" t="s">
        <v>41</v>
      </c>
      <c r="L9274">
        <v>631.96</v>
      </c>
    </row>
    <row r="9275" spans="1:12" x14ac:dyDescent="0.3">
      <c r="A9275" t="s">
        <v>8625</v>
      </c>
      <c r="B9275">
        <v>2</v>
      </c>
      <c r="C9275">
        <v>9</v>
      </c>
      <c r="D9275">
        <v>2018</v>
      </c>
      <c r="E9275" t="s">
        <v>2130</v>
      </c>
      <c r="F9275" t="s">
        <v>30</v>
      </c>
      <c r="G9275" t="s">
        <v>709</v>
      </c>
      <c r="H9275" t="s">
        <v>14</v>
      </c>
      <c r="I9275" t="s">
        <v>15</v>
      </c>
      <c r="J9275" t="s">
        <v>363</v>
      </c>
      <c r="K9275" t="s">
        <v>26</v>
      </c>
      <c r="L9275">
        <v>1577.94</v>
      </c>
    </row>
    <row r="9276" spans="1:12" x14ac:dyDescent="0.3">
      <c r="A9276" t="s">
        <v>8626</v>
      </c>
      <c r="B9276">
        <v>10</v>
      </c>
      <c r="C9276">
        <v>10</v>
      </c>
      <c r="D9276">
        <v>2015</v>
      </c>
      <c r="E9276" t="s">
        <v>1202</v>
      </c>
      <c r="F9276" t="s">
        <v>930</v>
      </c>
      <c r="G9276" t="s">
        <v>5218</v>
      </c>
      <c r="H9276" t="s">
        <v>23</v>
      </c>
      <c r="I9276" t="s">
        <v>24</v>
      </c>
      <c r="J9276" t="s">
        <v>7970</v>
      </c>
      <c r="K9276" t="s">
        <v>26</v>
      </c>
      <c r="L9276">
        <v>255.85</v>
      </c>
    </row>
    <row r="9277" spans="1:12" x14ac:dyDescent="0.3">
      <c r="A9277" t="s">
        <v>8627</v>
      </c>
      <c r="B9277">
        <v>26</v>
      </c>
      <c r="C9277">
        <v>5</v>
      </c>
      <c r="D9277">
        <v>2017</v>
      </c>
      <c r="E9277" t="s">
        <v>1320</v>
      </c>
      <c r="F9277" t="s">
        <v>12</v>
      </c>
      <c r="G9277" t="s">
        <v>2766</v>
      </c>
      <c r="H9277" t="s">
        <v>23</v>
      </c>
      <c r="I9277" t="s">
        <v>15</v>
      </c>
      <c r="J9277" t="s">
        <v>4529</v>
      </c>
      <c r="K9277" t="s">
        <v>26</v>
      </c>
      <c r="L9277">
        <v>184.70400000000001</v>
      </c>
    </row>
    <row r="9278" spans="1:12" x14ac:dyDescent="0.3">
      <c r="A9278" t="s">
        <v>8627</v>
      </c>
      <c r="B9278">
        <v>26</v>
      </c>
      <c r="C9278">
        <v>5</v>
      </c>
      <c r="D9278">
        <v>2017</v>
      </c>
      <c r="E9278" t="s">
        <v>1320</v>
      </c>
      <c r="F9278" t="s">
        <v>12</v>
      </c>
      <c r="G9278" t="s">
        <v>2766</v>
      </c>
      <c r="H9278" t="s">
        <v>23</v>
      </c>
      <c r="I9278" t="s">
        <v>15</v>
      </c>
      <c r="J9278" t="s">
        <v>1526</v>
      </c>
      <c r="K9278" t="s">
        <v>41</v>
      </c>
      <c r="L9278">
        <v>47.92</v>
      </c>
    </row>
    <row r="9279" spans="1:12" x14ac:dyDescent="0.3">
      <c r="A9279" t="s">
        <v>8628</v>
      </c>
      <c r="B9279">
        <v>1</v>
      </c>
      <c r="C9279">
        <v>12</v>
      </c>
      <c r="D9279">
        <v>2018</v>
      </c>
      <c r="E9279" t="s">
        <v>1436</v>
      </c>
      <c r="F9279" t="s">
        <v>30</v>
      </c>
      <c r="G9279" t="s">
        <v>1558</v>
      </c>
      <c r="H9279" t="s">
        <v>14</v>
      </c>
      <c r="I9279" t="s">
        <v>90</v>
      </c>
      <c r="J9279" t="s">
        <v>1995</v>
      </c>
      <c r="K9279" t="s">
        <v>26</v>
      </c>
      <c r="L9279">
        <v>15.936</v>
      </c>
    </row>
    <row r="9280" spans="1:12" x14ac:dyDescent="0.3">
      <c r="A9280" t="s">
        <v>8628</v>
      </c>
      <c r="B9280">
        <v>1</v>
      </c>
      <c r="C9280">
        <v>12</v>
      </c>
      <c r="D9280">
        <v>2018</v>
      </c>
      <c r="E9280" t="s">
        <v>1436</v>
      </c>
      <c r="F9280" t="s">
        <v>30</v>
      </c>
      <c r="G9280" t="s">
        <v>1558</v>
      </c>
      <c r="H9280" t="s">
        <v>14</v>
      </c>
      <c r="I9280" t="s">
        <v>90</v>
      </c>
      <c r="J9280" t="s">
        <v>2150</v>
      </c>
      <c r="K9280" t="s">
        <v>26</v>
      </c>
      <c r="L9280">
        <v>8.0009999999999994</v>
      </c>
    </row>
    <row r="9281" spans="1:12" x14ac:dyDescent="0.3">
      <c r="A9281" t="s">
        <v>8628</v>
      </c>
      <c r="B9281">
        <v>1</v>
      </c>
      <c r="C9281">
        <v>12</v>
      </c>
      <c r="D9281">
        <v>2018</v>
      </c>
      <c r="E9281" t="s">
        <v>1436</v>
      </c>
      <c r="F9281" t="s">
        <v>30</v>
      </c>
      <c r="G9281" t="s">
        <v>1558</v>
      </c>
      <c r="H9281" t="s">
        <v>14</v>
      </c>
      <c r="I9281" t="s">
        <v>90</v>
      </c>
      <c r="J9281" t="s">
        <v>1303</v>
      </c>
      <c r="K9281" t="s">
        <v>17</v>
      </c>
      <c r="L9281">
        <v>398.97199999999998</v>
      </c>
    </row>
    <row r="9282" spans="1:12" x14ac:dyDescent="0.3">
      <c r="A9282" t="s">
        <v>8629</v>
      </c>
      <c r="B9282">
        <v>20</v>
      </c>
      <c r="C9282">
        <v>9</v>
      </c>
      <c r="D9282">
        <v>2017</v>
      </c>
      <c r="E9282" t="s">
        <v>2737</v>
      </c>
      <c r="F9282" t="s">
        <v>30</v>
      </c>
      <c r="G9282" t="s">
        <v>5143</v>
      </c>
      <c r="H9282" t="s">
        <v>60</v>
      </c>
      <c r="I9282" t="s">
        <v>24</v>
      </c>
      <c r="J9282" t="s">
        <v>5657</v>
      </c>
      <c r="K9282" t="s">
        <v>17</v>
      </c>
      <c r="L9282">
        <v>163.88</v>
      </c>
    </row>
    <row r="9283" spans="1:12" x14ac:dyDescent="0.3">
      <c r="A9283" t="s">
        <v>8630</v>
      </c>
      <c r="B9283">
        <v>11</v>
      </c>
      <c r="C9283">
        <v>9</v>
      </c>
      <c r="D9283">
        <v>2018</v>
      </c>
      <c r="E9283" t="s">
        <v>133</v>
      </c>
      <c r="F9283" t="s">
        <v>30</v>
      </c>
      <c r="G9283" t="s">
        <v>558</v>
      </c>
      <c r="H9283" t="s">
        <v>14</v>
      </c>
      <c r="I9283" t="s">
        <v>15</v>
      </c>
      <c r="J9283" t="s">
        <v>7768</v>
      </c>
      <c r="K9283" t="s">
        <v>26</v>
      </c>
      <c r="L9283">
        <v>67.900000000000006</v>
      </c>
    </row>
    <row r="9284" spans="1:12" x14ac:dyDescent="0.3">
      <c r="A9284" t="s">
        <v>8631</v>
      </c>
      <c r="B9284">
        <v>30</v>
      </c>
      <c r="C9284">
        <v>12</v>
      </c>
      <c r="D9284">
        <v>2017</v>
      </c>
      <c r="E9284" t="s">
        <v>2799</v>
      </c>
      <c r="F9284" t="s">
        <v>30</v>
      </c>
      <c r="G9284" t="s">
        <v>4996</v>
      </c>
      <c r="H9284" t="s">
        <v>14</v>
      </c>
      <c r="I9284" t="s">
        <v>15</v>
      </c>
      <c r="J9284" t="s">
        <v>4603</v>
      </c>
      <c r="K9284" t="s">
        <v>26</v>
      </c>
      <c r="L9284">
        <v>72.224000000000004</v>
      </c>
    </row>
    <row r="9285" spans="1:12" x14ac:dyDescent="0.3">
      <c r="A9285" t="s">
        <v>8632</v>
      </c>
      <c r="B9285">
        <v>2</v>
      </c>
      <c r="C9285">
        <v>9</v>
      </c>
      <c r="D9285">
        <v>2018</v>
      </c>
      <c r="E9285" t="s">
        <v>3044</v>
      </c>
      <c r="F9285" t="s">
        <v>12</v>
      </c>
      <c r="G9285" t="s">
        <v>3732</v>
      </c>
      <c r="H9285" t="s">
        <v>14</v>
      </c>
      <c r="I9285" t="s">
        <v>24</v>
      </c>
      <c r="J9285" t="s">
        <v>459</v>
      </c>
      <c r="K9285" t="s">
        <v>26</v>
      </c>
      <c r="L9285">
        <v>11.696</v>
      </c>
    </row>
    <row r="9286" spans="1:12" x14ac:dyDescent="0.3">
      <c r="A9286" t="s">
        <v>8633</v>
      </c>
      <c r="B9286">
        <v>18</v>
      </c>
      <c r="C9286">
        <v>11</v>
      </c>
      <c r="D9286">
        <v>2015</v>
      </c>
      <c r="E9286" t="s">
        <v>3169</v>
      </c>
      <c r="F9286" t="s">
        <v>30</v>
      </c>
      <c r="G9286" t="s">
        <v>931</v>
      </c>
      <c r="H9286" t="s">
        <v>23</v>
      </c>
      <c r="I9286" t="s">
        <v>61</v>
      </c>
      <c r="J9286" t="s">
        <v>1536</v>
      </c>
      <c r="K9286" t="s">
        <v>17</v>
      </c>
      <c r="L9286">
        <v>392.94</v>
      </c>
    </row>
    <row r="9287" spans="1:12" x14ac:dyDescent="0.3">
      <c r="A9287" t="s">
        <v>8634</v>
      </c>
      <c r="B9287">
        <v>21</v>
      </c>
      <c r="C9287">
        <v>11</v>
      </c>
      <c r="D9287">
        <v>2016</v>
      </c>
      <c r="E9287" t="s">
        <v>188</v>
      </c>
      <c r="F9287" t="s">
        <v>119</v>
      </c>
      <c r="G9287" t="s">
        <v>3904</v>
      </c>
      <c r="H9287" t="s">
        <v>14</v>
      </c>
      <c r="I9287" t="s">
        <v>15</v>
      </c>
      <c r="J9287" t="s">
        <v>623</v>
      </c>
      <c r="K9287" t="s">
        <v>17</v>
      </c>
      <c r="L9287">
        <v>18.175999999999998</v>
      </c>
    </row>
    <row r="9288" spans="1:12" x14ac:dyDescent="0.3">
      <c r="A9288" t="s">
        <v>8635</v>
      </c>
      <c r="B9288">
        <v>19</v>
      </c>
      <c r="C9288">
        <v>6</v>
      </c>
      <c r="D9288">
        <v>2018</v>
      </c>
      <c r="E9288" t="s">
        <v>2041</v>
      </c>
      <c r="F9288" t="s">
        <v>30</v>
      </c>
      <c r="G9288" t="s">
        <v>3115</v>
      </c>
      <c r="H9288" t="s">
        <v>60</v>
      </c>
      <c r="I9288" t="s">
        <v>61</v>
      </c>
      <c r="J9288" t="s">
        <v>4542</v>
      </c>
      <c r="K9288" t="s">
        <v>26</v>
      </c>
      <c r="L9288">
        <v>6.8879999999999999</v>
      </c>
    </row>
    <row r="9289" spans="1:12" x14ac:dyDescent="0.3">
      <c r="A9289" t="s">
        <v>8635</v>
      </c>
      <c r="B9289">
        <v>19</v>
      </c>
      <c r="C9289">
        <v>6</v>
      </c>
      <c r="D9289">
        <v>2018</v>
      </c>
      <c r="E9289" t="s">
        <v>2041</v>
      </c>
      <c r="F9289" t="s">
        <v>30</v>
      </c>
      <c r="G9289" t="s">
        <v>3115</v>
      </c>
      <c r="H9289" t="s">
        <v>60</v>
      </c>
      <c r="I9289" t="s">
        <v>61</v>
      </c>
      <c r="J9289" t="s">
        <v>1607</v>
      </c>
      <c r="K9289" t="s">
        <v>17</v>
      </c>
      <c r="L9289">
        <v>457.48500000000001</v>
      </c>
    </row>
    <row r="9290" spans="1:12" x14ac:dyDescent="0.3">
      <c r="A9290" t="s">
        <v>8636</v>
      </c>
      <c r="B9290">
        <v>30</v>
      </c>
      <c r="C9290">
        <v>11</v>
      </c>
      <c r="D9290">
        <v>2018</v>
      </c>
      <c r="E9290" t="s">
        <v>688</v>
      </c>
      <c r="F9290" t="s">
        <v>119</v>
      </c>
      <c r="G9290" t="s">
        <v>3871</v>
      </c>
      <c r="H9290" t="s">
        <v>14</v>
      </c>
      <c r="I9290" t="s">
        <v>90</v>
      </c>
      <c r="J9290" t="s">
        <v>3652</v>
      </c>
      <c r="K9290" t="s">
        <v>17</v>
      </c>
      <c r="L9290">
        <v>1079.316</v>
      </c>
    </row>
    <row r="9291" spans="1:12" x14ac:dyDescent="0.3">
      <c r="A9291" t="s">
        <v>8637</v>
      </c>
      <c r="B9291">
        <v>23</v>
      </c>
      <c r="C9291">
        <v>4</v>
      </c>
      <c r="D9291">
        <v>2015</v>
      </c>
      <c r="E9291" t="s">
        <v>4384</v>
      </c>
      <c r="F9291" t="s">
        <v>12</v>
      </c>
      <c r="G9291" t="s">
        <v>830</v>
      </c>
      <c r="H9291" t="s">
        <v>60</v>
      </c>
      <c r="I9291" t="s">
        <v>24</v>
      </c>
      <c r="J9291" t="s">
        <v>3634</v>
      </c>
      <c r="K9291" t="s">
        <v>26</v>
      </c>
      <c r="L9291">
        <v>48.91</v>
      </c>
    </row>
    <row r="9292" spans="1:12" x14ac:dyDescent="0.3">
      <c r="A9292" t="s">
        <v>8638</v>
      </c>
      <c r="B9292">
        <v>23</v>
      </c>
      <c r="C9292">
        <v>9</v>
      </c>
      <c r="D9292">
        <v>2015</v>
      </c>
      <c r="E9292" t="s">
        <v>377</v>
      </c>
      <c r="F9292" t="s">
        <v>119</v>
      </c>
      <c r="G9292" t="s">
        <v>4301</v>
      </c>
      <c r="H9292" t="s">
        <v>14</v>
      </c>
      <c r="I9292" t="s">
        <v>90</v>
      </c>
      <c r="J9292" t="s">
        <v>2467</v>
      </c>
      <c r="K9292" t="s">
        <v>26</v>
      </c>
      <c r="L9292">
        <v>9.84</v>
      </c>
    </row>
    <row r="9293" spans="1:12" x14ac:dyDescent="0.3">
      <c r="A9293" t="s">
        <v>8638</v>
      </c>
      <c r="B9293">
        <v>23</v>
      </c>
      <c r="C9293">
        <v>9</v>
      </c>
      <c r="D9293">
        <v>2015</v>
      </c>
      <c r="E9293" t="s">
        <v>377</v>
      </c>
      <c r="F9293" t="s">
        <v>119</v>
      </c>
      <c r="G9293" t="s">
        <v>4301</v>
      </c>
      <c r="H9293" t="s">
        <v>14</v>
      </c>
      <c r="I9293" t="s">
        <v>90</v>
      </c>
      <c r="J9293" t="s">
        <v>3064</v>
      </c>
      <c r="K9293" t="s">
        <v>26</v>
      </c>
      <c r="L9293">
        <v>34.5</v>
      </c>
    </row>
    <row r="9294" spans="1:12" x14ac:dyDescent="0.3">
      <c r="A9294" t="s">
        <v>8639</v>
      </c>
      <c r="B9294">
        <v>2</v>
      </c>
      <c r="C9294">
        <v>3</v>
      </c>
      <c r="D9294">
        <v>2018</v>
      </c>
      <c r="E9294" t="s">
        <v>3425</v>
      </c>
      <c r="F9294" t="s">
        <v>930</v>
      </c>
      <c r="G9294" t="s">
        <v>1686</v>
      </c>
      <c r="H9294" t="s">
        <v>23</v>
      </c>
      <c r="I9294" t="s">
        <v>61</v>
      </c>
      <c r="J9294" t="s">
        <v>2232</v>
      </c>
      <c r="K9294" t="s">
        <v>26</v>
      </c>
      <c r="L9294">
        <v>0.55600000000000005</v>
      </c>
    </row>
    <row r="9295" spans="1:12" x14ac:dyDescent="0.3">
      <c r="A9295" t="s">
        <v>8640</v>
      </c>
      <c r="B9295">
        <v>17</v>
      </c>
      <c r="C9295">
        <v>11</v>
      </c>
      <c r="D9295">
        <v>2018</v>
      </c>
      <c r="E9295" t="s">
        <v>2330</v>
      </c>
      <c r="F9295" t="s">
        <v>12</v>
      </c>
      <c r="G9295" t="s">
        <v>3871</v>
      </c>
      <c r="H9295" t="s">
        <v>14</v>
      </c>
      <c r="I9295" t="s">
        <v>90</v>
      </c>
      <c r="J9295" t="s">
        <v>991</v>
      </c>
      <c r="K9295" t="s">
        <v>26</v>
      </c>
      <c r="L9295">
        <v>43.8</v>
      </c>
    </row>
    <row r="9296" spans="1:12" x14ac:dyDescent="0.3">
      <c r="A9296" t="s">
        <v>8641</v>
      </c>
      <c r="B9296">
        <v>28</v>
      </c>
      <c r="C9296">
        <v>5</v>
      </c>
      <c r="D9296">
        <v>2018</v>
      </c>
      <c r="E9296" t="s">
        <v>4045</v>
      </c>
      <c r="F9296" t="s">
        <v>30</v>
      </c>
      <c r="G9296" t="s">
        <v>541</v>
      </c>
      <c r="H9296" t="s">
        <v>23</v>
      </c>
      <c r="I9296" t="s">
        <v>90</v>
      </c>
      <c r="J9296" t="s">
        <v>3011</v>
      </c>
      <c r="K9296" t="s">
        <v>26</v>
      </c>
      <c r="L9296">
        <v>13.872</v>
      </c>
    </row>
    <row r="9297" spans="1:12" x14ac:dyDescent="0.3">
      <c r="A9297" t="s">
        <v>8641</v>
      </c>
      <c r="B9297">
        <v>28</v>
      </c>
      <c r="C9297">
        <v>5</v>
      </c>
      <c r="D9297">
        <v>2018</v>
      </c>
      <c r="E9297" t="s">
        <v>4045</v>
      </c>
      <c r="F9297" t="s">
        <v>30</v>
      </c>
      <c r="G9297" t="s">
        <v>541</v>
      </c>
      <c r="H9297" t="s">
        <v>23</v>
      </c>
      <c r="I9297" t="s">
        <v>90</v>
      </c>
      <c r="J9297" t="s">
        <v>772</v>
      </c>
      <c r="K9297" t="s">
        <v>17</v>
      </c>
      <c r="L9297">
        <v>115.96</v>
      </c>
    </row>
    <row r="9298" spans="1:12" x14ac:dyDescent="0.3">
      <c r="A9298" t="s">
        <v>8642</v>
      </c>
      <c r="B9298">
        <v>18</v>
      </c>
      <c r="C9298">
        <v>4</v>
      </c>
      <c r="D9298">
        <v>2016</v>
      </c>
      <c r="E9298" t="s">
        <v>165</v>
      </c>
      <c r="F9298" t="s">
        <v>12</v>
      </c>
      <c r="G9298" t="s">
        <v>1070</v>
      </c>
      <c r="H9298" t="s">
        <v>23</v>
      </c>
      <c r="I9298" t="s">
        <v>61</v>
      </c>
      <c r="J9298" t="s">
        <v>3384</v>
      </c>
      <c r="K9298" t="s">
        <v>41</v>
      </c>
      <c r="L9298">
        <v>41.423999999999999</v>
      </c>
    </row>
    <row r="9299" spans="1:12" x14ac:dyDescent="0.3">
      <c r="A9299" t="s">
        <v>8642</v>
      </c>
      <c r="B9299">
        <v>18</v>
      </c>
      <c r="C9299">
        <v>4</v>
      </c>
      <c r="D9299">
        <v>2016</v>
      </c>
      <c r="E9299" t="s">
        <v>165</v>
      </c>
      <c r="F9299" t="s">
        <v>12</v>
      </c>
      <c r="G9299" t="s">
        <v>1070</v>
      </c>
      <c r="H9299" t="s">
        <v>23</v>
      </c>
      <c r="I9299" t="s">
        <v>61</v>
      </c>
      <c r="J9299" t="s">
        <v>3270</v>
      </c>
      <c r="K9299" t="s">
        <v>41</v>
      </c>
      <c r="L9299">
        <v>244.768</v>
      </c>
    </row>
    <row r="9300" spans="1:12" x14ac:dyDescent="0.3">
      <c r="A9300" t="s">
        <v>8642</v>
      </c>
      <c r="B9300">
        <v>18</v>
      </c>
      <c r="C9300">
        <v>4</v>
      </c>
      <c r="D9300">
        <v>2016</v>
      </c>
      <c r="E9300" t="s">
        <v>165</v>
      </c>
      <c r="F9300" t="s">
        <v>12</v>
      </c>
      <c r="G9300" t="s">
        <v>1070</v>
      </c>
      <c r="H9300" t="s">
        <v>23</v>
      </c>
      <c r="I9300" t="s">
        <v>61</v>
      </c>
      <c r="J9300" t="s">
        <v>826</v>
      </c>
      <c r="K9300" t="s">
        <v>26</v>
      </c>
      <c r="L9300">
        <v>74.352000000000004</v>
      </c>
    </row>
    <row r="9301" spans="1:12" x14ac:dyDescent="0.3">
      <c r="A9301" t="s">
        <v>8642</v>
      </c>
      <c r="B9301">
        <v>18</v>
      </c>
      <c r="C9301">
        <v>4</v>
      </c>
      <c r="D9301">
        <v>2016</v>
      </c>
      <c r="E9301" t="s">
        <v>165</v>
      </c>
      <c r="F9301" t="s">
        <v>12</v>
      </c>
      <c r="G9301" t="s">
        <v>1070</v>
      </c>
      <c r="H9301" t="s">
        <v>23</v>
      </c>
      <c r="I9301" t="s">
        <v>61</v>
      </c>
      <c r="J9301" t="s">
        <v>2449</v>
      </c>
      <c r="K9301" t="s">
        <v>26</v>
      </c>
      <c r="L9301">
        <v>4.3120000000000003</v>
      </c>
    </row>
    <row r="9302" spans="1:12" x14ac:dyDescent="0.3">
      <c r="A9302" t="s">
        <v>8642</v>
      </c>
      <c r="B9302">
        <v>18</v>
      </c>
      <c r="C9302">
        <v>4</v>
      </c>
      <c r="D9302">
        <v>2016</v>
      </c>
      <c r="E9302" t="s">
        <v>165</v>
      </c>
      <c r="F9302" t="s">
        <v>12</v>
      </c>
      <c r="G9302" t="s">
        <v>1070</v>
      </c>
      <c r="H9302" t="s">
        <v>23</v>
      </c>
      <c r="I9302" t="s">
        <v>61</v>
      </c>
      <c r="J9302" t="s">
        <v>1147</v>
      </c>
      <c r="K9302" t="s">
        <v>17</v>
      </c>
      <c r="L9302">
        <v>56.686</v>
      </c>
    </row>
    <row r="9303" spans="1:12" x14ac:dyDescent="0.3">
      <c r="A9303" t="s">
        <v>8642</v>
      </c>
      <c r="B9303">
        <v>18</v>
      </c>
      <c r="C9303">
        <v>4</v>
      </c>
      <c r="D9303">
        <v>2016</v>
      </c>
      <c r="E9303" t="s">
        <v>165</v>
      </c>
      <c r="F9303" t="s">
        <v>12</v>
      </c>
      <c r="G9303" t="s">
        <v>1070</v>
      </c>
      <c r="H9303" t="s">
        <v>23</v>
      </c>
      <c r="I9303" t="s">
        <v>61</v>
      </c>
      <c r="J9303" t="s">
        <v>6572</v>
      </c>
      <c r="K9303" t="s">
        <v>41</v>
      </c>
      <c r="L9303">
        <v>97.968000000000004</v>
      </c>
    </row>
    <row r="9304" spans="1:12" x14ac:dyDescent="0.3">
      <c r="A9304" t="s">
        <v>8642</v>
      </c>
      <c r="B9304">
        <v>18</v>
      </c>
      <c r="C9304">
        <v>4</v>
      </c>
      <c r="D9304">
        <v>2016</v>
      </c>
      <c r="E9304" t="s">
        <v>165</v>
      </c>
      <c r="F9304" t="s">
        <v>12</v>
      </c>
      <c r="G9304" t="s">
        <v>1070</v>
      </c>
      <c r="H9304" t="s">
        <v>23</v>
      </c>
      <c r="I9304" t="s">
        <v>61</v>
      </c>
      <c r="J9304" t="s">
        <v>5499</v>
      </c>
      <c r="K9304" t="s">
        <v>26</v>
      </c>
      <c r="L9304">
        <v>7.8719999999999999</v>
      </c>
    </row>
    <row r="9305" spans="1:12" x14ac:dyDescent="0.3">
      <c r="A9305" t="s">
        <v>8642</v>
      </c>
      <c r="B9305">
        <v>18</v>
      </c>
      <c r="C9305">
        <v>4</v>
      </c>
      <c r="D9305">
        <v>2016</v>
      </c>
      <c r="E9305" t="s">
        <v>165</v>
      </c>
      <c r="F9305" t="s">
        <v>12</v>
      </c>
      <c r="G9305" t="s">
        <v>1070</v>
      </c>
      <c r="H9305" t="s">
        <v>23</v>
      </c>
      <c r="I9305" t="s">
        <v>61</v>
      </c>
      <c r="J9305" t="s">
        <v>4094</v>
      </c>
      <c r="K9305" t="s">
        <v>26</v>
      </c>
      <c r="L9305">
        <v>15.552</v>
      </c>
    </row>
    <row r="9306" spans="1:12" x14ac:dyDescent="0.3">
      <c r="A9306" t="s">
        <v>8642</v>
      </c>
      <c r="B9306">
        <v>18</v>
      </c>
      <c r="C9306">
        <v>4</v>
      </c>
      <c r="D9306">
        <v>2016</v>
      </c>
      <c r="E9306" t="s">
        <v>165</v>
      </c>
      <c r="F9306" t="s">
        <v>12</v>
      </c>
      <c r="G9306" t="s">
        <v>1070</v>
      </c>
      <c r="H9306" t="s">
        <v>23</v>
      </c>
      <c r="I9306" t="s">
        <v>61</v>
      </c>
      <c r="J9306" t="s">
        <v>2304</v>
      </c>
      <c r="K9306" t="s">
        <v>26</v>
      </c>
      <c r="L9306">
        <v>1.476</v>
      </c>
    </row>
    <row r="9307" spans="1:12" x14ac:dyDescent="0.3">
      <c r="A9307" t="s">
        <v>8643</v>
      </c>
      <c r="B9307">
        <v>19</v>
      </c>
      <c r="C9307">
        <v>9</v>
      </c>
      <c r="D9307">
        <v>2016</v>
      </c>
      <c r="E9307" t="s">
        <v>2721</v>
      </c>
      <c r="F9307" t="s">
        <v>30</v>
      </c>
      <c r="G9307" t="s">
        <v>6479</v>
      </c>
      <c r="H9307" t="s">
        <v>60</v>
      </c>
      <c r="I9307" t="s">
        <v>24</v>
      </c>
      <c r="J9307" t="s">
        <v>5701</v>
      </c>
      <c r="K9307" t="s">
        <v>26</v>
      </c>
      <c r="L9307">
        <v>8.4</v>
      </c>
    </row>
    <row r="9308" spans="1:12" x14ac:dyDescent="0.3">
      <c r="A9308" t="s">
        <v>8644</v>
      </c>
      <c r="B9308">
        <v>25</v>
      </c>
      <c r="C9308">
        <v>3</v>
      </c>
      <c r="D9308">
        <v>2015</v>
      </c>
      <c r="E9308" t="s">
        <v>4677</v>
      </c>
      <c r="F9308" t="s">
        <v>30</v>
      </c>
      <c r="G9308" t="s">
        <v>1505</v>
      </c>
      <c r="H9308" t="s">
        <v>14</v>
      </c>
      <c r="I9308" t="s">
        <v>24</v>
      </c>
      <c r="J9308" t="s">
        <v>2810</v>
      </c>
      <c r="K9308" t="s">
        <v>26</v>
      </c>
      <c r="L9308">
        <v>6.56</v>
      </c>
    </row>
    <row r="9309" spans="1:12" x14ac:dyDescent="0.3">
      <c r="A9309" t="s">
        <v>8644</v>
      </c>
      <c r="B9309">
        <v>25</v>
      </c>
      <c r="C9309">
        <v>3</v>
      </c>
      <c r="D9309">
        <v>2015</v>
      </c>
      <c r="E9309" t="s">
        <v>4677</v>
      </c>
      <c r="F9309" t="s">
        <v>30</v>
      </c>
      <c r="G9309" t="s">
        <v>1505</v>
      </c>
      <c r="H9309" t="s">
        <v>14</v>
      </c>
      <c r="I9309" t="s">
        <v>24</v>
      </c>
      <c r="J9309" t="s">
        <v>4699</v>
      </c>
      <c r="K9309" t="s">
        <v>26</v>
      </c>
      <c r="L9309">
        <v>14.88</v>
      </c>
    </row>
    <row r="9310" spans="1:12" x14ac:dyDescent="0.3">
      <c r="A9310" t="s">
        <v>8644</v>
      </c>
      <c r="B9310">
        <v>25</v>
      </c>
      <c r="C9310">
        <v>3</v>
      </c>
      <c r="D9310">
        <v>2015</v>
      </c>
      <c r="E9310" t="s">
        <v>4677</v>
      </c>
      <c r="F9310" t="s">
        <v>30</v>
      </c>
      <c r="G9310" t="s">
        <v>1505</v>
      </c>
      <c r="H9310" t="s">
        <v>14</v>
      </c>
      <c r="I9310" t="s">
        <v>24</v>
      </c>
      <c r="J9310" t="s">
        <v>5272</v>
      </c>
      <c r="K9310" t="s">
        <v>41</v>
      </c>
      <c r="L9310">
        <v>45.48</v>
      </c>
    </row>
    <row r="9311" spans="1:12" x14ac:dyDescent="0.3">
      <c r="A9311" t="s">
        <v>8644</v>
      </c>
      <c r="B9311">
        <v>25</v>
      </c>
      <c r="C9311">
        <v>3</v>
      </c>
      <c r="D9311">
        <v>2015</v>
      </c>
      <c r="E9311" t="s">
        <v>4677</v>
      </c>
      <c r="F9311" t="s">
        <v>30</v>
      </c>
      <c r="G9311" t="s">
        <v>1505</v>
      </c>
      <c r="H9311" t="s">
        <v>14</v>
      </c>
      <c r="I9311" t="s">
        <v>24</v>
      </c>
      <c r="J9311" t="s">
        <v>2223</v>
      </c>
      <c r="K9311" t="s">
        <v>26</v>
      </c>
      <c r="L9311">
        <v>25.44</v>
      </c>
    </row>
    <row r="9312" spans="1:12" x14ac:dyDescent="0.3">
      <c r="A9312" t="s">
        <v>8645</v>
      </c>
      <c r="B9312">
        <v>26</v>
      </c>
      <c r="C9312">
        <v>8</v>
      </c>
      <c r="D9312">
        <v>2017</v>
      </c>
      <c r="E9312" t="s">
        <v>5576</v>
      </c>
      <c r="F9312" t="s">
        <v>30</v>
      </c>
      <c r="G9312" t="s">
        <v>4316</v>
      </c>
      <c r="H9312" t="s">
        <v>23</v>
      </c>
      <c r="I9312" t="s">
        <v>90</v>
      </c>
      <c r="J9312" t="s">
        <v>2079</v>
      </c>
      <c r="K9312" t="s">
        <v>26</v>
      </c>
      <c r="L9312">
        <v>146.68799999999999</v>
      </c>
    </row>
    <row r="9313" spans="1:12" x14ac:dyDescent="0.3">
      <c r="A9313" t="s">
        <v>8646</v>
      </c>
      <c r="B9313">
        <v>6</v>
      </c>
      <c r="C9313">
        <v>3</v>
      </c>
      <c r="D9313">
        <v>2018</v>
      </c>
      <c r="E9313" t="s">
        <v>2850</v>
      </c>
      <c r="F9313" t="s">
        <v>30</v>
      </c>
      <c r="G9313" t="s">
        <v>2405</v>
      </c>
      <c r="H9313" t="s">
        <v>14</v>
      </c>
      <c r="I9313" t="s">
        <v>61</v>
      </c>
      <c r="J9313" t="s">
        <v>266</v>
      </c>
      <c r="K9313" t="s">
        <v>26</v>
      </c>
      <c r="L9313">
        <v>4.9279999999999999</v>
      </c>
    </row>
    <row r="9314" spans="1:12" x14ac:dyDescent="0.3">
      <c r="A9314" t="s">
        <v>8646</v>
      </c>
      <c r="B9314">
        <v>6</v>
      </c>
      <c r="C9314">
        <v>3</v>
      </c>
      <c r="D9314">
        <v>2018</v>
      </c>
      <c r="E9314" t="s">
        <v>2850</v>
      </c>
      <c r="F9314" t="s">
        <v>30</v>
      </c>
      <c r="G9314" t="s">
        <v>2405</v>
      </c>
      <c r="H9314" t="s">
        <v>14</v>
      </c>
      <c r="I9314" t="s">
        <v>61</v>
      </c>
      <c r="J9314" t="s">
        <v>1130</v>
      </c>
      <c r="K9314" t="s">
        <v>26</v>
      </c>
      <c r="L9314">
        <v>63.488</v>
      </c>
    </row>
    <row r="9315" spans="1:12" x14ac:dyDescent="0.3">
      <c r="A9315" t="s">
        <v>8647</v>
      </c>
      <c r="B9315">
        <v>11</v>
      </c>
      <c r="C9315">
        <v>11</v>
      </c>
      <c r="D9315">
        <v>2016</v>
      </c>
      <c r="E9315" t="s">
        <v>5028</v>
      </c>
      <c r="F9315" t="s">
        <v>930</v>
      </c>
      <c r="G9315" t="s">
        <v>742</v>
      </c>
      <c r="H9315" t="s">
        <v>23</v>
      </c>
      <c r="I9315" t="s">
        <v>61</v>
      </c>
      <c r="J9315" t="s">
        <v>145</v>
      </c>
      <c r="K9315" t="s">
        <v>26</v>
      </c>
      <c r="L9315">
        <v>418.32</v>
      </c>
    </row>
    <row r="9316" spans="1:12" x14ac:dyDescent="0.3">
      <c r="A9316" t="s">
        <v>8647</v>
      </c>
      <c r="B9316">
        <v>11</v>
      </c>
      <c r="C9316">
        <v>11</v>
      </c>
      <c r="D9316">
        <v>2016</v>
      </c>
      <c r="E9316" t="s">
        <v>5028</v>
      </c>
      <c r="F9316" t="s">
        <v>930</v>
      </c>
      <c r="G9316" t="s">
        <v>742</v>
      </c>
      <c r="H9316" t="s">
        <v>23</v>
      </c>
      <c r="I9316" t="s">
        <v>61</v>
      </c>
      <c r="J9316" t="s">
        <v>62</v>
      </c>
      <c r="K9316" t="s">
        <v>26</v>
      </c>
      <c r="L9316">
        <v>123.858</v>
      </c>
    </row>
    <row r="9317" spans="1:12" x14ac:dyDescent="0.3">
      <c r="A9317" t="s">
        <v>8648</v>
      </c>
      <c r="B9317">
        <v>5</v>
      </c>
      <c r="C9317">
        <v>4</v>
      </c>
      <c r="D9317">
        <v>2017</v>
      </c>
      <c r="E9317" t="s">
        <v>1764</v>
      </c>
      <c r="F9317" t="s">
        <v>30</v>
      </c>
      <c r="G9317" t="s">
        <v>2709</v>
      </c>
      <c r="H9317" t="s">
        <v>14</v>
      </c>
      <c r="I9317" t="s">
        <v>90</v>
      </c>
      <c r="J9317" t="s">
        <v>4147</v>
      </c>
      <c r="K9317" t="s">
        <v>41</v>
      </c>
      <c r="L9317">
        <v>118.782</v>
      </c>
    </row>
    <row r="9318" spans="1:12" x14ac:dyDescent="0.3">
      <c r="A9318" t="s">
        <v>8648</v>
      </c>
      <c r="B9318">
        <v>5</v>
      </c>
      <c r="C9318">
        <v>4</v>
      </c>
      <c r="D9318">
        <v>2017</v>
      </c>
      <c r="E9318" t="s">
        <v>1764</v>
      </c>
      <c r="F9318" t="s">
        <v>30</v>
      </c>
      <c r="G9318" t="s">
        <v>2709</v>
      </c>
      <c r="H9318" t="s">
        <v>14</v>
      </c>
      <c r="I9318" t="s">
        <v>90</v>
      </c>
      <c r="J9318" t="s">
        <v>766</v>
      </c>
      <c r="K9318" t="s">
        <v>26</v>
      </c>
      <c r="L9318">
        <v>769.18399999999997</v>
      </c>
    </row>
    <row r="9319" spans="1:12" x14ac:dyDescent="0.3">
      <c r="A9319" t="s">
        <v>8649</v>
      </c>
      <c r="B9319">
        <v>21</v>
      </c>
      <c r="C9319">
        <v>2</v>
      </c>
      <c r="D9319">
        <v>2018</v>
      </c>
      <c r="E9319" t="s">
        <v>2566</v>
      </c>
      <c r="F9319" t="s">
        <v>30</v>
      </c>
      <c r="G9319" t="s">
        <v>357</v>
      </c>
      <c r="H9319" t="s">
        <v>14</v>
      </c>
      <c r="I9319" t="s">
        <v>61</v>
      </c>
      <c r="J9319" t="s">
        <v>947</v>
      </c>
      <c r="K9319" t="s">
        <v>41</v>
      </c>
      <c r="L9319">
        <v>47.904000000000003</v>
      </c>
    </row>
    <row r="9320" spans="1:12" x14ac:dyDescent="0.3">
      <c r="A9320" t="s">
        <v>8650</v>
      </c>
      <c r="B9320">
        <v>20</v>
      </c>
      <c r="C9320">
        <v>7</v>
      </c>
      <c r="D9320">
        <v>2018</v>
      </c>
      <c r="E9320" t="s">
        <v>1561</v>
      </c>
      <c r="F9320" t="s">
        <v>30</v>
      </c>
      <c r="G9320" t="s">
        <v>1571</v>
      </c>
      <c r="H9320" t="s">
        <v>23</v>
      </c>
      <c r="I9320" t="s">
        <v>90</v>
      </c>
      <c r="J9320" t="s">
        <v>1650</v>
      </c>
      <c r="K9320" t="s">
        <v>26</v>
      </c>
      <c r="L9320">
        <v>13.36</v>
      </c>
    </row>
    <row r="9321" spans="1:12" x14ac:dyDescent="0.3">
      <c r="A9321" t="s">
        <v>8650</v>
      </c>
      <c r="B9321">
        <v>20</v>
      </c>
      <c r="C9321">
        <v>7</v>
      </c>
      <c r="D9321">
        <v>2018</v>
      </c>
      <c r="E9321" t="s">
        <v>1561</v>
      </c>
      <c r="F9321" t="s">
        <v>30</v>
      </c>
      <c r="G9321" t="s">
        <v>1571</v>
      </c>
      <c r="H9321" t="s">
        <v>23</v>
      </c>
      <c r="I9321" t="s">
        <v>90</v>
      </c>
      <c r="J9321" t="s">
        <v>8651</v>
      </c>
      <c r="K9321" t="s">
        <v>17</v>
      </c>
      <c r="L9321">
        <v>163.76400000000001</v>
      </c>
    </row>
    <row r="9322" spans="1:12" x14ac:dyDescent="0.3">
      <c r="A9322" t="s">
        <v>8650</v>
      </c>
      <c r="B9322">
        <v>20</v>
      </c>
      <c r="C9322">
        <v>7</v>
      </c>
      <c r="D9322">
        <v>2018</v>
      </c>
      <c r="E9322" t="s">
        <v>1561</v>
      </c>
      <c r="F9322" t="s">
        <v>30</v>
      </c>
      <c r="G9322" t="s">
        <v>1571</v>
      </c>
      <c r="H9322" t="s">
        <v>23</v>
      </c>
      <c r="I9322" t="s">
        <v>90</v>
      </c>
      <c r="J9322" t="s">
        <v>6728</v>
      </c>
      <c r="K9322" t="s">
        <v>17</v>
      </c>
      <c r="L9322">
        <v>183.92</v>
      </c>
    </row>
    <row r="9323" spans="1:12" x14ac:dyDescent="0.3">
      <c r="A9323" t="s">
        <v>8652</v>
      </c>
      <c r="B9323">
        <v>4</v>
      </c>
      <c r="C9323">
        <v>11</v>
      </c>
      <c r="D9323">
        <v>2017</v>
      </c>
      <c r="E9323" t="s">
        <v>10</v>
      </c>
      <c r="F9323" t="s">
        <v>30</v>
      </c>
      <c r="G9323" t="s">
        <v>2008</v>
      </c>
      <c r="H9323" t="s">
        <v>14</v>
      </c>
      <c r="I9323" t="s">
        <v>61</v>
      </c>
      <c r="J9323" t="s">
        <v>4738</v>
      </c>
      <c r="K9323" t="s">
        <v>17</v>
      </c>
      <c r="L9323">
        <v>11.375999999999999</v>
      </c>
    </row>
    <row r="9324" spans="1:12" x14ac:dyDescent="0.3">
      <c r="A9324" t="s">
        <v>8652</v>
      </c>
      <c r="B9324">
        <v>4</v>
      </c>
      <c r="C9324">
        <v>11</v>
      </c>
      <c r="D9324">
        <v>2017</v>
      </c>
      <c r="E9324" t="s">
        <v>10</v>
      </c>
      <c r="F9324" t="s">
        <v>30</v>
      </c>
      <c r="G9324" t="s">
        <v>2008</v>
      </c>
      <c r="H9324" t="s">
        <v>14</v>
      </c>
      <c r="I9324" t="s">
        <v>61</v>
      </c>
      <c r="J9324" t="s">
        <v>1357</v>
      </c>
      <c r="K9324" t="s">
        <v>17</v>
      </c>
      <c r="L9324">
        <v>66.111999999999995</v>
      </c>
    </row>
    <row r="9325" spans="1:12" x14ac:dyDescent="0.3">
      <c r="A9325" t="s">
        <v>8653</v>
      </c>
      <c r="B9325">
        <v>23</v>
      </c>
      <c r="C9325">
        <v>9</v>
      </c>
      <c r="D9325">
        <v>2018</v>
      </c>
      <c r="E9325" t="s">
        <v>1697</v>
      </c>
      <c r="F9325" t="s">
        <v>30</v>
      </c>
      <c r="G9325" t="s">
        <v>3630</v>
      </c>
      <c r="H9325" t="s">
        <v>14</v>
      </c>
      <c r="I9325" t="s">
        <v>24</v>
      </c>
      <c r="J9325" t="s">
        <v>2827</v>
      </c>
      <c r="K9325" t="s">
        <v>26</v>
      </c>
      <c r="L9325">
        <v>211.04</v>
      </c>
    </row>
    <row r="9326" spans="1:12" x14ac:dyDescent="0.3">
      <c r="A9326" t="s">
        <v>8653</v>
      </c>
      <c r="B9326">
        <v>23</v>
      </c>
      <c r="C9326">
        <v>9</v>
      </c>
      <c r="D9326">
        <v>2018</v>
      </c>
      <c r="E9326" t="s">
        <v>1697</v>
      </c>
      <c r="F9326" t="s">
        <v>30</v>
      </c>
      <c r="G9326" t="s">
        <v>3630</v>
      </c>
      <c r="H9326" t="s">
        <v>14</v>
      </c>
      <c r="I9326" t="s">
        <v>24</v>
      </c>
      <c r="J9326" t="s">
        <v>2570</v>
      </c>
      <c r="K9326" t="s">
        <v>17</v>
      </c>
      <c r="L9326">
        <v>594.81600000000003</v>
      </c>
    </row>
    <row r="9327" spans="1:12" x14ac:dyDescent="0.3">
      <c r="A9327" t="s">
        <v>8653</v>
      </c>
      <c r="B9327">
        <v>23</v>
      </c>
      <c r="C9327">
        <v>9</v>
      </c>
      <c r="D9327">
        <v>2018</v>
      </c>
      <c r="E9327" t="s">
        <v>1697</v>
      </c>
      <c r="F9327" t="s">
        <v>30</v>
      </c>
      <c r="G9327" t="s">
        <v>3630</v>
      </c>
      <c r="H9327" t="s">
        <v>14</v>
      </c>
      <c r="I9327" t="s">
        <v>24</v>
      </c>
      <c r="J9327" t="s">
        <v>2968</v>
      </c>
      <c r="K9327" t="s">
        <v>26</v>
      </c>
      <c r="L9327">
        <v>72.959999999999994</v>
      </c>
    </row>
    <row r="9328" spans="1:12" x14ac:dyDescent="0.3">
      <c r="A9328" t="s">
        <v>8654</v>
      </c>
      <c r="B9328">
        <v>7</v>
      </c>
      <c r="C9328">
        <v>9</v>
      </c>
      <c r="D9328">
        <v>2018</v>
      </c>
      <c r="E9328" t="s">
        <v>132</v>
      </c>
      <c r="F9328" t="s">
        <v>119</v>
      </c>
      <c r="G9328" t="s">
        <v>2662</v>
      </c>
      <c r="H9328" t="s">
        <v>14</v>
      </c>
      <c r="I9328" t="s">
        <v>24</v>
      </c>
      <c r="J9328" t="s">
        <v>5783</v>
      </c>
      <c r="K9328" t="s">
        <v>17</v>
      </c>
      <c r="L9328">
        <v>80.959999999999994</v>
      </c>
    </row>
    <row r="9329" spans="1:12" x14ac:dyDescent="0.3">
      <c r="A9329" t="s">
        <v>8654</v>
      </c>
      <c r="B9329">
        <v>7</v>
      </c>
      <c r="C9329">
        <v>9</v>
      </c>
      <c r="D9329">
        <v>2018</v>
      </c>
      <c r="E9329" t="s">
        <v>132</v>
      </c>
      <c r="F9329" t="s">
        <v>119</v>
      </c>
      <c r="G9329" t="s">
        <v>2662</v>
      </c>
      <c r="H9329" t="s">
        <v>14</v>
      </c>
      <c r="I9329" t="s">
        <v>24</v>
      </c>
      <c r="J9329" t="s">
        <v>45</v>
      </c>
      <c r="K9329" t="s">
        <v>41</v>
      </c>
      <c r="L9329">
        <v>455.71199999999999</v>
      </c>
    </row>
    <row r="9330" spans="1:12" x14ac:dyDescent="0.3">
      <c r="A9330" t="s">
        <v>8654</v>
      </c>
      <c r="B9330">
        <v>7</v>
      </c>
      <c r="C9330">
        <v>9</v>
      </c>
      <c r="D9330">
        <v>2018</v>
      </c>
      <c r="E9330" t="s">
        <v>132</v>
      </c>
      <c r="F9330" t="s">
        <v>119</v>
      </c>
      <c r="G9330" t="s">
        <v>2662</v>
      </c>
      <c r="H9330" t="s">
        <v>14</v>
      </c>
      <c r="I9330" t="s">
        <v>24</v>
      </c>
      <c r="J9330" t="s">
        <v>4914</v>
      </c>
      <c r="K9330" t="s">
        <v>26</v>
      </c>
      <c r="L9330">
        <v>25.98</v>
      </c>
    </row>
    <row r="9331" spans="1:12" x14ac:dyDescent="0.3">
      <c r="A9331" t="s">
        <v>8655</v>
      </c>
      <c r="B9331">
        <v>28</v>
      </c>
      <c r="C9331">
        <v>11</v>
      </c>
      <c r="D9331">
        <v>2016</v>
      </c>
      <c r="E9331" t="s">
        <v>189</v>
      </c>
      <c r="F9331" t="s">
        <v>119</v>
      </c>
      <c r="G9331" t="s">
        <v>1382</v>
      </c>
      <c r="H9331" t="s">
        <v>14</v>
      </c>
      <c r="I9331" t="s">
        <v>24</v>
      </c>
      <c r="J9331" t="s">
        <v>5595</v>
      </c>
      <c r="K9331" t="s">
        <v>26</v>
      </c>
      <c r="L9331">
        <v>45.28</v>
      </c>
    </row>
    <row r="9332" spans="1:12" x14ac:dyDescent="0.3">
      <c r="A9332" t="s">
        <v>8656</v>
      </c>
      <c r="B9332">
        <v>12</v>
      </c>
      <c r="C9332">
        <v>11</v>
      </c>
      <c r="D9332">
        <v>2016</v>
      </c>
      <c r="E9332" t="s">
        <v>4591</v>
      </c>
      <c r="F9332" t="s">
        <v>30</v>
      </c>
      <c r="G9332" t="s">
        <v>4872</v>
      </c>
      <c r="H9332" t="s">
        <v>14</v>
      </c>
      <c r="I9332" t="s">
        <v>90</v>
      </c>
      <c r="J9332" t="s">
        <v>2468</v>
      </c>
      <c r="K9332" t="s">
        <v>26</v>
      </c>
      <c r="L9332">
        <v>15.56</v>
      </c>
    </row>
    <row r="9333" spans="1:12" x14ac:dyDescent="0.3">
      <c r="A9333" t="s">
        <v>8657</v>
      </c>
      <c r="B9333">
        <v>29</v>
      </c>
      <c r="C9333">
        <v>9</v>
      </c>
      <c r="D9333">
        <v>2017</v>
      </c>
      <c r="E9333" t="s">
        <v>2060</v>
      </c>
      <c r="F9333" t="s">
        <v>30</v>
      </c>
      <c r="G9333" t="s">
        <v>144</v>
      </c>
      <c r="H9333" t="s">
        <v>23</v>
      </c>
      <c r="I9333" t="s">
        <v>24</v>
      </c>
      <c r="J9333" t="s">
        <v>3403</v>
      </c>
      <c r="K9333" t="s">
        <v>41</v>
      </c>
      <c r="L9333">
        <v>859.2</v>
      </c>
    </row>
    <row r="9334" spans="1:12" x14ac:dyDescent="0.3">
      <c r="A9334" t="s">
        <v>8658</v>
      </c>
      <c r="B9334">
        <v>11</v>
      </c>
      <c r="C9334">
        <v>9</v>
      </c>
      <c r="D9334">
        <v>2018</v>
      </c>
      <c r="E9334" t="s">
        <v>2590</v>
      </c>
      <c r="F9334" t="s">
        <v>12</v>
      </c>
      <c r="G9334" t="s">
        <v>6225</v>
      </c>
      <c r="H9334" t="s">
        <v>14</v>
      </c>
      <c r="I9334" t="s">
        <v>15</v>
      </c>
      <c r="J9334" t="s">
        <v>1163</v>
      </c>
      <c r="K9334" t="s">
        <v>26</v>
      </c>
      <c r="L9334">
        <v>195.68</v>
      </c>
    </row>
    <row r="9335" spans="1:12" x14ac:dyDescent="0.3">
      <c r="A9335" t="s">
        <v>8658</v>
      </c>
      <c r="B9335">
        <v>11</v>
      </c>
      <c r="C9335">
        <v>9</v>
      </c>
      <c r="D9335">
        <v>2018</v>
      </c>
      <c r="E9335" t="s">
        <v>2590</v>
      </c>
      <c r="F9335" t="s">
        <v>12</v>
      </c>
      <c r="G9335" t="s">
        <v>6225</v>
      </c>
      <c r="H9335" t="s">
        <v>14</v>
      </c>
      <c r="I9335" t="s">
        <v>15</v>
      </c>
      <c r="J9335" t="s">
        <v>3187</v>
      </c>
      <c r="K9335" t="s">
        <v>26</v>
      </c>
      <c r="L9335">
        <v>14.2</v>
      </c>
    </row>
    <row r="9336" spans="1:12" x14ac:dyDescent="0.3">
      <c r="A9336" t="s">
        <v>8659</v>
      </c>
      <c r="B9336">
        <v>1</v>
      </c>
      <c r="C9336">
        <v>5</v>
      </c>
      <c r="D9336">
        <v>2018</v>
      </c>
      <c r="E9336" t="s">
        <v>4294</v>
      </c>
      <c r="F9336" t="s">
        <v>119</v>
      </c>
      <c r="G9336" t="s">
        <v>944</v>
      </c>
      <c r="H9336" t="s">
        <v>14</v>
      </c>
      <c r="I9336" t="s">
        <v>15</v>
      </c>
      <c r="J9336" t="s">
        <v>16</v>
      </c>
      <c r="K9336" t="s">
        <v>17</v>
      </c>
      <c r="L9336">
        <v>314.35199999999998</v>
      </c>
    </row>
    <row r="9337" spans="1:12" x14ac:dyDescent="0.3">
      <c r="A9337" t="s">
        <v>8659</v>
      </c>
      <c r="B9337">
        <v>1</v>
      </c>
      <c r="C9337">
        <v>5</v>
      </c>
      <c r="D9337">
        <v>2018</v>
      </c>
      <c r="E9337" t="s">
        <v>4294</v>
      </c>
      <c r="F9337" t="s">
        <v>119</v>
      </c>
      <c r="G9337" t="s">
        <v>944</v>
      </c>
      <c r="H9337" t="s">
        <v>14</v>
      </c>
      <c r="I9337" t="s">
        <v>15</v>
      </c>
      <c r="J9337" t="s">
        <v>5282</v>
      </c>
      <c r="K9337" t="s">
        <v>26</v>
      </c>
      <c r="L9337">
        <v>4.6079999999999997</v>
      </c>
    </row>
    <row r="9338" spans="1:12" x14ac:dyDescent="0.3">
      <c r="A9338" t="s">
        <v>8660</v>
      </c>
      <c r="B9338">
        <v>16</v>
      </c>
      <c r="C9338">
        <v>9</v>
      </c>
      <c r="D9338">
        <v>2018</v>
      </c>
      <c r="E9338" t="s">
        <v>1721</v>
      </c>
      <c r="F9338" t="s">
        <v>30</v>
      </c>
      <c r="G9338" t="s">
        <v>2420</v>
      </c>
      <c r="H9338" t="s">
        <v>23</v>
      </c>
      <c r="I9338" t="s">
        <v>24</v>
      </c>
      <c r="J9338" t="s">
        <v>350</v>
      </c>
      <c r="K9338" t="s">
        <v>26</v>
      </c>
      <c r="L9338">
        <v>17.899999999999999</v>
      </c>
    </row>
    <row r="9339" spans="1:12" x14ac:dyDescent="0.3">
      <c r="A9339" t="s">
        <v>8661</v>
      </c>
      <c r="B9339">
        <v>19</v>
      </c>
      <c r="C9339">
        <v>10</v>
      </c>
      <c r="D9339">
        <v>2015</v>
      </c>
      <c r="E9339" t="s">
        <v>426</v>
      </c>
      <c r="F9339" t="s">
        <v>12</v>
      </c>
      <c r="G9339" t="s">
        <v>2142</v>
      </c>
      <c r="H9339" t="s">
        <v>23</v>
      </c>
      <c r="I9339" t="s">
        <v>24</v>
      </c>
      <c r="J9339" t="s">
        <v>4396</v>
      </c>
      <c r="K9339" t="s">
        <v>26</v>
      </c>
      <c r="L9339">
        <v>2.992</v>
      </c>
    </row>
    <row r="9340" spans="1:12" x14ac:dyDescent="0.3">
      <c r="A9340" t="s">
        <v>8661</v>
      </c>
      <c r="B9340">
        <v>19</v>
      </c>
      <c r="C9340">
        <v>10</v>
      </c>
      <c r="D9340">
        <v>2015</v>
      </c>
      <c r="E9340" t="s">
        <v>426</v>
      </c>
      <c r="F9340" t="s">
        <v>12</v>
      </c>
      <c r="G9340" t="s">
        <v>2142</v>
      </c>
      <c r="H9340" t="s">
        <v>23</v>
      </c>
      <c r="I9340" t="s">
        <v>24</v>
      </c>
      <c r="J9340" t="s">
        <v>2398</v>
      </c>
      <c r="K9340" t="s">
        <v>26</v>
      </c>
      <c r="L9340">
        <v>20.064</v>
      </c>
    </row>
    <row r="9341" spans="1:12" x14ac:dyDescent="0.3">
      <c r="A9341" t="s">
        <v>8661</v>
      </c>
      <c r="B9341">
        <v>19</v>
      </c>
      <c r="C9341">
        <v>10</v>
      </c>
      <c r="D9341">
        <v>2015</v>
      </c>
      <c r="E9341" t="s">
        <v>426</v>
      </c>
      <c r="F9341" t="s">
        <v>12</v>
      </c>
      <c r="G9341" t="s">
        <v>2142</v>
      </c>
      <c r="H9341" t="s">
        <v>23</v>
      </c>
      <c r="I9341" t="s">
        <v>24</v>
      </c>
      <c r="J9341" t="s">
        <v>5986</v>
      </c>
      <c r="K9341" t="s">
        <v>26</v>
      </c>
      <c r="L9341">
        <v>146.72999999999999</v>
      </c>
    </row>
    <row r="9342" spans="1:12" x14ac:dyDescent="0.3">
      <c r="A9342" t="s">
        <v>8661</v>
      </c>
      <c r="B9342">
        <v>19</v>
      </c>
      <c r="C9342">
        <v>10</v>
      </c>
      <c r="D9342">
        <v>2015</v>
      </c>
      <c r="E9342" t="s">
        <v>426</v>
      </c>
      <c r="F9342" t="s">
        <v>12</v>
      </c>
      <c r="G9342" t="s">
        <v>2142</v>
      </c>
      <c r="H9342" t="s">
        <v>23</v>
      </c>
      <c r="I9342" t="s">
        <v>24</v>
      </c>
      <c r="J9342" t="s">
        <v>1556</v>
      </c>
      <c r="K9342" t="s">
        <v>26</v>
      </c>
      <c r="L9342">
        <v>18.75</v>
      </c>
    </row>
    <row r="9343" spans="1:12" x14ac:dyDescent="0.3">
      <c r="A9343" t="s">
        <v>8661</v>
      </c>
      <c r="B9343">
        <v>19</v>
      </c>
      <c r="C9343">
        <v>10</v>
      </c>
      <c r="D9343">
        <v>2015</v>
      </c>
      <c r="E9343" t="s">
        <v>426</v>
      </c>
      <c r="F9343" t="s">
        <v>12</v>
      </c>
      <c r="G9343" t="s">
        <v>2142</v>
      </c>
      <c r="H9343" t="s">
        <v>23</v>
      </c>
      <c r="I9343" t="s">
        <v>24</v>
      </c>
      <c r="J9343" t="s">
        <v>6005</v>
      </c>
      <c r="K9343" t="s">
        <v>41</v>
      </c>
      <c r="L9343">
        <v>117.57599999999999</v>
      </c>
    </row>
    <row r="9344" spans="1:12" x14ac:dyDescent="0.3">
      <c r="A9344" t="s">
        <v>8662</v>
      </c>
      <c r="B9344">
        <v>13</v>
      </c>
      <c r="C9344">
        <v>3</v>
      </c>
      <c r="D9344">
        <v>2017</v>
      </c>
      <c r="E9344" t="s">
        <v>1236</v>
      </c>
      <c r="F9344" t="s">
        <v>30</v>
      </c>
      <c r="G9344" t="s">
        <v>5984</v>
      </c>
      <c r="H9344" t="s">
        <v>60</v>
      </c>
      <c r="I9344" t="s">
        <v>24</v>
      </c>
      <c r="J9344" t="s">
        <v>1808</v>
      </c>
      <c r="K9344" t="s">
        <v>26</v>
      </c>
      <c r="L9344">
        <v>51.183999999999997</v>
      </c>
    </row>
    <row r="9345" spans="1:12" x14ac:dyDescent="0.3">
      <c r="A9345" t="s">
        <v>8663</v>
      </c>
      <c r="B9345">
        <v>17</v>
      </c>
      <c r="C9345">
        <v>2</v>
      </c>
      <c r="D9345">
        <v>2018</v>
      </c>
      <c r="E9345" t="s">
        <v>1856</v>
      </c>
      <c r="F9345" t="s">
        <v>119</v>
      </c>
      <c r="G9345" t="s">
        <v>1701</v>
      </c>
      <c r="H9345" t="s">
        <v>60</v>
      </c>
      <c r="I9345" t="s">
        <v>90</v>
      </c>
      <c r="J9345" t="s">
        <v>6558</v>
      </c>
      <c r="K9345" t="s">
        <v>17</v>
      </c>
      <c r="L9345">
        <v>455.97</v>
      </c>
    </row>
    <row r="9346" spans="1:12" x14ac:dyDescent="0.3">
      <c r="A9346" t="s">
        <v>8663</v>
      </c>
      <c r="B9346">
        <v>17</v>
      </c>
      <c r="C9346">
        <v>2</v>
      </c>
      <c r="D9346">
        <v>2018</v>
      </c>
      <c r="E9346" t="s">
        <v>1856</v>
      </c>
      <c r="F9346" t="s">
        <v>119</v>
      </c>
      <c r="G9346" t="s">
        <v>1701</v>
      </c>
      <c r="H9346" t="s">
        <v>60</v>
      </c>
      <c r="I9346" t="s">
        <v>90</v>
      </c>
      <c r="J9346" t="s">
        <v>110</v>
      </c>
      <c r="K9346" t="s">
        <v>26</v>
      </c>
      <c r="L9346">
        <v>5.7149999999999999</v>
      </c>
    </row>
    <row r="9347" spans="1:12" x14ac:dyDescent="0.3">
      <c r="A9347" t="s">
        <v>8663</v>
      </c>
      <c r="B9347">
        <v>17</v>
      </c>
      <c r="C9347">
        <v>2</v>
      </c>
      <c r="D9347">
        <v>2018</v>
      </c>
      <c r="E9347" t="s">
        <v>1856</v>
      </c>
      <c r="F9347" t="s">
        <v>119</v>
      </c>
      <c r="G9347" t="s">
        <v>1701</v>
      </c>
      <c r="H9347" t="s">
        <v>60</v>
      </c>
      <c r="I9347" t="s">
        <v>90</v>
      </c>
      <c r="J9347" t="s">
        <v>4847</v>
      </c>
      <c r="K9347" t="s">
        <v>41</v>
      </c>
      <c r="L9347">
        <v>57.594000000000001</v>
      </c>
    </row>
    <row r="9348" spans="1:12" x14ac:dyDescent="0.3">
      <c r="A9348" t="s">
        <v>8663</v>
      </c>
      <c r="B9348">
        <v>17</v>
      </c>
      <c r="C9348">
        <v>2</v>
      </c>
      <c r="D9348">
        <v>2018</v>
      </c>
      <c r="E9348" t="s">
        <v>1856</v>
      </c>
      <c r="F9348" t="s">
        <v>119</v>
      </c>
      <c r="G9348" t="s">
        <v>1701</v>
      </c>
      <c r="H9348" t="s">
        <v>60</v>
      </c>
      <c r="I9348" t="s">
        <v>90</v>
      </c>
      <c r="J9348" t="s">
        <v>3536</v>
      </c>
      <c r="K9348" t="s">
        <v>17</v>
      </c>
      <c r="L9348">
        <v>30.143999999999998</v>
      </c>
    </row>
    <row r="9349" spans="1:12" x14ac:dyDescent="0.3">
      <c r="A9349" t="s">
        <v>8663</v>
      </c>
      <c r="B9349">
        <v>17</v>
      </c>
      <c r="C9349">
        <v>2</v>
      </c>
      <c r="D9349">
        <v>2018</v>
      </c>
      <c r="E9349" t="s">
        <v>1856</v>
      </c>
      <c r="F9349" t="s">
        <v>119</v>
      </c>
      <c r="G9349" t="s">
        <v>1701</v>
      </c>
      <c r="H9349" t="s">
        <v>60</v>
      </c>
      <c r="I9349" t="s">
        <v>90</v>
      </c>
      <c r="J9349" t="s">
        <v>3652</v>
      </c>
      <c r="K9349" t="s">
        <v>17</v>
      </c>
      <c r="L9349">
        <v>899.43</v>
      </c>
    </row>
    <row r="9350" spans="1:12" x14ac:dyDescent="0.3">
      <c r="A9350" t="s">
        <v>8664</v>
      </c>
      <c r="B9350">
        <v>22</v>
      </c>
      <c r="C9350">
        <v>12</v>
      </c>
      <c r="D9350">
        <v>2017</v>
      </c>
      <c r="E9350" t="s">
        <v>2648</v>
      </c>
      <c r="F9350" t="s">
        <v>30</v>
      </c>
      <c r="G9350" t="s">
        <v>246</v>
      </c>
      <c r="H9350" t="s">
        <v>14</v>
      </c>
      <c r="I9350" t="s">
        <v>24</v>
      </c>
      <c r="J9350" t="s">
        <v>7353</v>
      </c>
      <c r="K9350" t="s">
        <v>17</v>
      </c>
      <c r="L9350">
        <v>842.72</v>
      </c>
    </row>
    <row r="9351" spans="1:12" x14ac:dyDescent="0.3">
      <c r="A9351" t="s">
        <v>8664</v>
      </c>
      <c r="B9351">
        <v>22</v>
      </c>
      <c r="C9351">
        <v>12</v>
      </c>
      <c r="D9351">
        <v>2017</v>
      </c>
      <c r="E9351" t="s">
        <v>2648</v>
      </c>
      <c r="F9351" t="s">
        <v>30</v>
      </c>
      <c r="G9351" t="s">
        <v>246</v>
      </c>
      <c r="H9351" t="s">
        <v>14</v>
      </c>
      <c r="I9351" t="s">
        <v>24</v>
      </c>
      <c r="J9351" t="s">
        <v>340</v>
      </c>
      <c r="K9351" t="s">
        <v>17</v>
      </c>
      <c r="L9351">
        <v>41.96</v>
      </c>
    </row>
    <row r="9352" spans="1:12" x14ac:dyDescent="0.3">
      <c r="A9352" t="s">
        <v>8665</v>
      </c>
      <c r="B9352">
        <v>23</v>
      </c>
      <c r="C9352">
        <v>9</v>
      </c>
      <c r="D9352">
        <v>2017</v>
      </c>
      <c r="E9352" t="s">
        <v>4127</v>
      </c>
      <c r="F9352" t="s">
        <v>30</v>
      </c>
      <c r="G9352" t="s">
        <v>1960</v>
      </c>
      <c r="H9352" t="s">
        <v>23</v>
      </c>
      <c r="I9352" t="s">
        <v>24</v>
      </c>
      <c r="J9352" t="s">
        <v>2704</v>
      </c>
      <c r="K9352" t="s">
        <v>26</v>
      </c>
      <c r="L9352">
        <v>13.215999999999999</v>
      </c>
    </row>
    <row r="9353" spans="1:12" x14ac:dyDescent="0.3">
      <c r="A9353" t="s">
        <v>8665</v>
      </c>
      <c r="B9353">
        <v>23</v>
      </c>
      <c r="C9353">
        <v>9</v>
      </c>
      <c r="D9353">
        <v>2017</v>
      </c>
      <c r="E9353" t="s">
        <v>4127</v>
      </c>
      <c r="F9353" t="s">
        <v>30</v>
      </c>
      <c r="G9353" t="s">
        <v>1960</v>
      </c>
      <c r="H9353" t="s">
        <v>23</v>
      </c>
      <c r="I9353" t="s">
        <v>24</v>
      </c>
      <c r="J9353" t="s">
        <v>1113</v>
      </c>
      <c r="K9353" t="s">
        <v>17</v>
      </c>
      <c r="L9353">
        <v>184.75200000000001</v>
      </c>
    </row>
    <row r="9354" spans="1:12" x14ac:dyDescent="0.3">
      <c r="A9354" t="s">
        <v>8666</v>
      </c>
      <c r="B9354">
        <v>24</v>
      </c>
      <c r="C9354">
        <v>9</v>
      </c>
      <c r="D9354">
        <v>2018</v>
      </c>
      <c r="E9354" t="s">
        <v>1530</v>
      </c>
      <c r="F9354" t="s">
        <v>119</v>
      </c>
      <c r="G9354" t="s">
        <v>1238</v>
      </c>
      <c r="H9354" t="s">
        <v>14</v>
      </c>
      <c r="I9354" t="s">
        <v>61</v>
      </c>
      <c r="J9354" t="s">
        <v>2570</v>
      </c>
      <c r="K9354" t="s">
        <v>17</v>
      </c>
      <c r="L9354">
        <v>520.46400000000006</v>
      </c>
    </row>
    <row r="9355" spans="1:12" x14ac:dyDescent="0.3">
      <c r="A9355" t="s">
        <v>8666</v>
      </c>
      <c r="B9355">
        <v>24</v>
      </c>
      <c r="C9355">
        <v>9</v>
      </c>
      <c r="D9355">
        <v>2018</v>
      </c>
      <c r="E9355" t="s">
        <v>1530</v>
      </c>
      <c r="F9355" t="s">
        <v>119</v>
      </c>
      <c r="G9355" t="s">
        <v>1238</v>
      </c>
      <c r="H9355" t="s">
        <v>14</v>
      </c>
      <c r="I9355" t="s">
        <v>61</v>
      </c>
      <c r="J9355" t="s">
        <v>7141</v>
      </c>
      <c r="K9355" t="s">
        <v>26</v>
      </c>
      <c r="L9355">
        <v>11.423999999999999</v>
      </c>
    </row>
    <row r="9356" spans="1:12" x14ac:dyDescent="0.3">
      <c r="A9356" t="s">
        <v>8667</v>
      </c>
      <c r="B9356">
        <v>1</v>
      </c>
      <c r="C9356">
        <v>12</v>
      </c>
      <c r="D9356">
        <v>2016</v>
      </c>
      <c r="E9356" t="s">
        <v>5287</v>
      </c>
      <c r="F9356" t="s">
        <v>30</v>
      </c>
      <c r="G9356" t="s">
        <v>115</v>
      </c>
      <c r="H9356" t="s">
        <v>60</v>
      </c>
      <c r="I9356" t="s">
        <v>61</v>
      </c>
      <c r="J9356" t="s">
        <v>6807</v>
      </c>
      <c r="K9356" t="s">
        <v>26</v>
      </c>
      <c r="L9356">
        <v>19.440000000000001</v>
      </c>
    </row>
    <row r="9357" spans="1:12" x14ac:dyDescent="0.3">
      <c r="A9357" t="s">
        <v>8667</v>
      </c>
      <c r="B9357">
        <v>1</v>
      </c>
      <c r="C9357">
        <v>12</v>
      </c>
      <c r="D9357">
        <v>2016</v>
      </c>
      <c r="E9357" t="s">
        <v>5287</v>
      </c>
      <c r="F9357" t="s">
        <v>30</v>
      </c>
      <c r="G9357" t="s">
        <v>115</v>
      </c>
      <c r="H9357" t="s">
        <v>60</v>
      </c>
      <c r="I9357" t="s">
        <v>61</v>
      </c>
      <c r="J9357" t="s">
        <v>3222</v>
      </c>
      <c r="K9357" t="s">
        <v>26</v>
      </c>
      <c r="L9357">
        <v>3.64</v>
      </c>
    </row>
    <row r="9358" spans="1:12" x14ac:dyDescent="0.3">
      <c r="A9358" t="s">
        <v>8667</v>
      </c>
      <c r="B9358">
        <v>1</v>
      </c>
      <c r="C9358">
        <v>12</v>
      </c>
      <c r="D9358">
        <v>2016</v>
      </c>
      <c r="E9358" t="s">
        <v>5287</v>
      </c>
      <c r="F9358" t="s">
        <v>30</v>
      </c>
      <c r="G9358" t="s">
        <v>115</v>
      </c>
      <c r="H9358" t="s">
        <v>60</v>
      </c>
      <c r="I9358" t="s">
        <v>61</v>
      </c>
      <c r="J9358" t="s">
        <v>4002</v>
      </c>
      <c r="K9358" t="s">
        <v>26</v>
      </c>
      <c r="L9358">
        <v>18.54</v>
      </c>
    </row>
    <row r="9359" spans="1:12" x14ac:dyDescent="0.3">
      <c r="A9359" t="s">
        <v>8668</v>
      </c>
      <c r="B9359">
        <v>25</v>
      </c>
      <c r="C9359">
        <v>1</v>
      </c>
      <c r="D9359">
        <v>2017</v>
      </c>
      <c r="E9359" t="s">
        <v>716</v>
      </c>
      <c r="F9359" t="s">
        <v>12</v>
      </c>
      <c r="G9359" t="s">
        <v>409</v>
      </c>
      <c r="H9359" t="s">
        <v>23</v>
      </c>
      <c r="I9359" t="s">
        <v>90</v>
      </c>
      <c r="J9359" t="s">
        <v>2449</v>
      </c>
      <c r="K9359" t="s">
        <v>26</v>
      </c>
      <c r="L9359">
        <v>43.12</v>
      </c>
    </row>
    <row r="9360" spans="1:12" x14ac:dyDescent="0.3">
      <c r="A9360" t="s">
        <v>8668</v>
      </c>
      <c r="B9360">
        <v>25</v>
      </c>
      <c r="C9360">
        <v>1</v>
      </c>
      <c r="D9360">
        <v>2017</v>
      </c>
      <c r="E9360" t="s">
        <v>716</v>
      </c>
      <c r="F9360" t="s">
        <v>12</v>
      </c>
      <c r="G9360" t="s">
        <v>409</v>
      </c>
      <c r="H9360" t="s">
        <v>23</v>
      </c>
      <c r="I9360" t="s">
        <v>90</v>
      </c>
      <c r="J9360" t="s">
        <v>1770</v>
      </c>
      <c r="K9360" t="s">
        <v>17</v>
      </c>
      <c r="L9360">
        <v>313.72199999999998</v>
      </c>
    </row>
    <row r="9361" spans="1:12" x14ac:dyDescent="0.3">
      <c r="A9361" t="s">
        <v>8668</v>
      </c>
      <c r="B9361">
        <v>25</v>
      </c>
      <c r="C9361">
        <v>1</v>
      </c>
      <c r="D9361">
        <v>2017</v>
      </c>
      <c r="E9361" t="s">
        <v>716</v>
      </c>
      <c r="F9361" t="s">
        <v>12</v>
      </c>
      <c r="G9361" t="s">
        <v>409</v>
      </c>
      <c r="H9361" t="s">
        <v>23</v>
      </c>
      <c r="I9361" t="s">
        <v>90</v>
      </c>
      <c r="J9361" t="s">
        <v>6728</v>
      </c>
      <c r="K9361" t="s">
        <v>17</v>
      </c>
      <c r="L9361">
        <v>45.98</v>
      </c>
    </row>
    <row r="9362" spans="1:12" x14ac:dyDescent="0.3">
      <c r="A9362" t="s">
        <v>8668</v>
      </c>
      <c r="B9362">
        <v>25</v>
      </c>
      <c r="C9362">
        <v>1</v>
      </c>
      <c r="D9362">
        <v>2017</v>
      </c>
      <c r="E9362" t="s">
        <v>716</v>
      </c>
      <c r="F9362" t="s">
        <v>12</v>
      </c>
      <c r="G9362" t="s">
        <v>409</v>
      </c>
      <c r="H9362" t="s">
        <v>23</v>
      </c>
      <c r="I9362" t="s">
        <v>90</v>
      </c>
      <c r="J9362" t="s">
        <v>2507</v>
      </c>
      <c r="K9362" t="s">
        <v>26</v>
      </c>
      <c r="L9362">
        <v>428.68</v>
      </c>
    </row>
    <row r="9363" spans="1:12" x14ac:dyDescent="0.3">
      <c r="A9363" t="s">
        <v>8669</v>
      </c>
      <c r="B9363">
        <v>21</v>
      </c>
      <c r="C9363">
        <v>3</v>
      </c>
      <c r="D9363">
        <v>2018</v>
      </c>
      <c r="E9363" t="s">
        <v>1123</v>
      </c>
      <c r="F9363" t="s">
        <v>30</v>
      </c>
      <c r="G9363" t="s">
        <v>198</v>
      </c>
      <c r="H9363" t="s">
        <v>60</v>
      </c>
      <c r="I9363" t="s">
        <v>24</v>
      </c>
      <c r="J9363" t="s">
        <v>167</v>
      </c>
      <c r="K9363" t="s">
        <v>26</v>
      </c>
      <c r="L9363">
        <v>30.576000000000001</v>
      </c>
    </row>
    <row r="9364" spans="1:12" x14ac:dyDescent="0.3">
      <c r="A9364" t="s">
        <v>8669</v>
      </c>
      <c r="B9364">
        <v>21</v>
      </c>
      <c r="C9364">
        <v>3</v>
      </c>
      <c r="D9364">
        <v>2018</v>
      </c>
      <c r="E9364" t="s">
        <v>1123</v>
      </c>
      <c r="F9364" t="s">
        <v>30</v>
      </c>
      <c r="G9364" t="s">
        <v>198</v>
      </c>
      <c r="H9364" t="s">
        <v>60</v>
      </c>
      <c r="I9364" t="s">
        <v>24</v>
      </c>
      <c r="J9364" t="s">
        <v>2375</v>
      </c>
      <c r="K9364" t="s">
        <v>26</v>
      </c>
      <c r="L9364">
        <v>13.02</v>
      </c>
    </row>
    <row r="9365" spans="1:12" x14ac:dyDescent="0.3">
      <c r="A9365" t="s">
        <v>8669</v>
      </c>
      <c r="B9365">
        <v>21</v>
      </c>
      <c r="C9365">
        <v>3</v>
      </c>
      <c r="D9365">
        <v>2018</v>
      </c>
      <c r="E9365" t="s">
        <v>1123</v>
      </c>
      <c r="F9365" t="s">
        <v>30</v>
      </c>
      <c r="G9365" t="s">
        <v>198</v>
      </c>
      <c r="H9365" t="s">
        <v>60</v>
      </c>
      <c r="I9365" t="s">
        <v>24</v>
      </c>
      <c r="J9365" t="s">
        <v>3872</v>
      </c>
      <c r="K9365" t="s">
        <v>17</v>
      </c>
      <c r="L9365">
        <v>22.14</v>
      </c>
    </row>
    <row r="9366" spans="1:12" x14ac:dyDescent="0.3">
      <c r="A9366" t="s">
        <v>8669</v>
      </c>
      <c r="B9366">
        <v>21</v>
      </c>
      <c r="C9366">
        <v>3</v>
      </c>
      <c r="D9366">
        <v>2018</v>
      </c>
      <c r="E9366" t="s">
        <v>1123</v>
      </c>
      <c r="F9366" t="s">
        <v>30</v>
      </c>
      <c r="G9366" t="s">
        <v>198</v>
      </c>
      <c r="H9366" t="s">
        <v>60</v>
      </c>
      <c r="I9366" t="s">
        <v>24</v>
      </c>
      <c r="J9366" t="s">
        <v>1228</v>
      </c>
      <c r="K9366" t="s">
        <v>26</v>
      </c>
      <c r="L9366">
        <v>359.32</v>
      </c>
    </row>
    <row r="9367" spans="1:12" x14ac:dyDescent="0.3">
      <c r="A9367" t="s">
        <v>8670</v>
      </c>
      <c r="B9367">
        <v>22</v>
      </c>
      <c r="C9367">
        <v>8</v>
      </c>
      <c r="D9367">
        <v>2015</v>
      </c>
      <c r="E9367" t="s">
        <v>348</v>
      </c>
      <c r="F9367" t="s">
        <v>119</v>
      </c>
      <c r="G9367" t="s">
        <v>1415</v>
      </c>
      <c r="H9367" t="s">
        <v>14</v>
      </c>
      <c r="I9367" t="s">
        <v>61</v>
      </c>
      <c r="J9367" t="s">
        <v>7856</v>
      </c>
      <c r="K9367" t="s">
        <v>26</v>
      </c>
      <c r="L9367">
        <v>11.56</v>
      </c>
    </row>
    <row r="9368" spans="1:12" x14ac:dyDescent="0.3">
      <c r="A9368" t="s">
        <v>8671</v>
      </c>
      <c r="B9368">
        <v>8</v>
      </c>
      <c r="C9368">
        <v>6</v>
      </c>
      <c r="D9368">
        <v>2015</v>
      </c>
      <c r="E9368" t="s">
        <v>1222</v>
      </c>
      <c r="F9368" t="s">
        <v>30</v>
      </c>
      <c r="G9368" t="s">
        <v>3196</v>
      </c>
      <c r="H9368" t="s">
        <v>14</v>
      </c>
      <c r="I9368" t="s">
        <v>90</v>
      </c>
      <c r="J9368" t="s">
        <v>5680</v>
      </c>
      <c r="K9368" t="s">
        <v>26</v>
      </c>
      <c r="L9368">
        <v>68.48</v>
      </c>
    </row>
    <row r="9369" spans="1:12" x14ac:dyDescent="0.3">
      <c r="A9369" t="s">
        <v>8671</v>
      </c>
      <c r="B9369">
        <v>8</v>
      </c>
      <c r="C9369">
        <v>6</v>
      </c>
      <c r="D9369">
        <v>2015</v>
      </c>
      <c r="E9369" t="s">
        <v>1222</v>
      </c>
      <c r="F9369" t="s">
        <v>30</v>
      </c>
      <c r="G9369" t="s">
        <v>3196</v>
      </c>
      <c r="H9369" t="s">
        <v>14</v>
      </c>
      <c r="I9369" t="s">
        <v>90</v>
      </c>
      <c r="J9369" t="s">
        <v>4283</v>
      </c>
      <c r="K9369" t="s">
        <v>26</v>
      </c>
      <c r="L9369">
        <v>1676.88</v>
      </c>
    </row>
    <row r="9370" spans="1:12" x14ac:dyDescent="0.3">
      <c r="A9370" t="s">
        <v>8672</v>
      </c>
      <c r="B9370">
        <v>7</v>
      </c>
      <c r="C9370">
        <v>4</v>
      </c>
      <c r="D9370">
        <v>2017</v>
      </c>
      <c r="E9370" t="s">
        <v>1764</v>
      </c>
      <c r="F9370" t="s">
        <v>119</v>
      </c>
      <c r="G9370" t="s">
        <v>144</v>
      </c>
      <c r="H9370" t="s">
        <v>23</v>
      </c>
      <c r="I9370" t="s">
        <v>90</v>
      </c>
      <c r="J9370" t="s">
        <v>783</v>
      </c>
      <c r="K9370" t="s">
        <v>26</v>
      </c>
      <c r="L9370">
        <v>37.94</v>
      </c>
    </row>
    <row r="9371" spans="1:12" x14ac:dyDescent="0.3">
      <c r="A9371" t="s">
        <v>8673</v>
      </c>
      <c r="B9371">
        <v>7</v>
      </c>
      <c r="C9371">
        <v>11</v>
      </c>
      <c r="D9371">
        <v>2018</v>
      </c>
      <c r="E9371" t="s">
        <v>291</v>
      </c>
      <c r="F9371" t="s">
        <v>12</v>
      </c>
      <c r="G9371" t="s">
        <v>2995</v>
      </c>
      <c r="H9371" t="s">
        <v>23</v>
      </c>
      <c r="I9371" t="s">
        <v>90</v>
      </c>
      <c r="J9371" t="s">
        <v>4715</v>
      </c>
      <c r="K9371" t="s">
        <v>17</v>
      </c>
      <c r="L9371">
        <v>272.97000000000003</v>
      </c>
    </row>
    <row r="9372" spans="1:12" x14ac:dyDescent="0.3">
      <c r="A9372" t="s">
        <v>8674</v>
      </c>
      <c r="B9372">
        <v>29</v>
      </c>
      <c r="C9372">
        <v>5</v>
      </c>
      <c r="D9372">
        <v>2016</v>
      </c>
      <c r="E9372" t="s">
        <v>441</v>
      </c>
      <c r="F9372" t="s">
        <v>119</v>
      </c>
      <c r="G9372" t="s">
        <v>7177</v>
      </c>
      <c r="H9372" t="s">
        <v>23</v>
      </c>
      <c r="I9372" t="s">
        <v>90</v>
      </c>
      <c r="J9372" t="s">
        <v>7743</v>
      </c>
      <c r="K9372" t="s">
        <v>17</v>
      </c>
      <c r="L9372">
        <v>41.567999999999998</v>
      </c>
    </row>
    <row r="9373" spans="1:12" x14ac:dyDescent="0.3">
      <c r="A9373" t="s">
        <v>8674</v>
      </c>
      <c r="B9373">
        <v>29</v>
      </c>
      <c r="C9373">
        <v>5</v>
      </c>
      <c r="D9373">
        <v>2016</v>
      </c>
      <c r="E9373" t="s">
        <v>441</v>
      </c>
      <c r="F9373" t="s">
        <v>119</v>
      </c>
      <c r="G9373" t="s">
        <v>7177</v>
      </c>
      <c r="H9373" t="s">
        <v>23</v>
      </c>
      <c r="I9373" t="s">
        <v>90</v>
      </c>
      <c r="J9373" t="s">
        <v>260</v>
      </c>
      <c r="K9373" t="s">
        <v>17</v>
      </c>
      <c r="L9373">
        <v>317.05799999999999</v>
      </c>
    </row>
    <row r="9374" spans="1:12" x14ac:dyDescent="0.3">
      <c r="A9374" t="s">
        <v>8674</v>
      </c>
      <c r="B9374">
        <v>29</v>
      </c>
      <c r="C9374">
        <v>5</v>
      </c>
      <c r="D9374">
        <v>2016</v>
      </c>
      <c r="E9374" t="s">
        <v>441</v>
      </c>
      <c r="F9374" t="s">
        <v>119</v>
      </c>
      <c r="G9374" t="s">
        <v>7177</v>
      </c>
      <c r="H9374" t="s">
        <v>23</v>
      </c>
      <c r="I9374" t="s">
        <v>90</v>
      </c>
      <c r="J9374" t="s">
        <v>403</v>
      </c>
      <c r="K9374" t="s">
        <v>26</v>
      </c>
      <c r="L9374">
        <v>8.0399999999999991</v>
      </c>
    </row>
    <row r="9375" spans="1:12" x14ac:dyDescent="0.3">
      <c r="A9375" t="s">
        <v>8675</v>
      </c>
      <c r="B9375">
        <v>7</v>
      </c>
      <c r="C9375">
        <v>5</v>
      </c>
      <c r="D9375">
        <v>2018</v>
      </c>
      <c r="E9375" t="s">
        <v>3697</v>
      </c>
      <c r="F9375" t="s">
        <v>30</v>
      </c>
      <c r="G9375" t="s">
        <v>1428</v>
      </c>
      <c r="H9375" t="s">
        <v>14</v>
      </c>
      <c r="I9375" t="s">
        <v>24</v>
      </c>
      <c r="J9375" t="s">
        <v>2728</v>
      </c>
      <c r="K9375" t="s">
        <v>41</v>
      </c>
      <c r="L9375">
        <v>419.94400000000002</v>
      </c>
    </row>
    <row r="9376" spans="1:12" x14ac:dyDescent="0.3">
      <c r="A9376" t="s">
        <v>8676</v>
      </c>
      <c r="B9376">
        <v>5</v>
      </c>
      <c r="C9376">
        <v>6</v>
      </c>
      <c r="D9376">
        <v>2017</v>
      </c>
      <c r="E9376" t="s">
        <v>655</v>
      </c>
      <c r="F9376" t="s">
        <v>30</v>
      </c>
      <c r="G9376" t="s">
        <v>230</v>
      </c>
      <c r="H9376" t="s">
        <v>23</v>
      </c>
      <c r="I9376" t="s">
        <v>24</v>
      </c>
      <c r="J9376" t="s">
        <v>1971</v>
      </c>
      <c r="K9376" t="s">
        <v>26</v>
      </c>
      <c r="L9376">
        <v>61.38</v>
      </c>
    </row>
    <row r="9377" spans="1:12" x14ac:dyDescent="0.3">
      <c r="A9377" t="s">
        <v>8677</v>
      </c>
      <c r="B9377">
        <v>14</v>
      </c>
      <c r="C9377">
        <v>12</v>
      </c>
      <c r="D9377">
        <v>2016</v>
      </c>
      <c r="E9377" t="s">
        <v>514</v>
      </c>
      <c r="F9377" t="s">
        <v>12</v>
      </c>
      <c r="G9377" t="s">
        <v>1382</v>
      </c>
      <c r="H9377" t="s">
        <v>14</v>
      </c>
      <c r="I9377" t="s">
        <v>24</v>
      </c>
      <c r="J9377" t="s">
        <v>3242</v>
      </c>
      <c r="K9377" t="s">
        <v>41</v>
      </c>
      <c r="L9377">
        <v>50</v>
      </c>
    </row>
    <row r="9378" spans="1:12" x14ac:dyDescent="0.3">
      <c r="A9378" t="s">
        <v>8678</v>
      </c>
      <c r="B9378">
        <v>25</v>
      </c>
      <c r="C9378">
        <v>12</v>
      </c>
      <c r="D9378">
        <v>2018</v>
      </c>
      <c r="E9378" t="s">
        <v>1031</v>
      </c>
      <c r="F9378" t="s">
        <v>30</v>
      </c>
      <c r="G9378" t="s">
        <v>155</v>
      </c>
      <c r="H9378" t="s">
        <v>14</v>
      </c>
      <c r="I9378" t="s">
        <v>90</v>
      </c>
      <c r="J9378" t="s">
        <v>5774</v>
      </c>
      <c r="K9378" t="s">
        <v>41</v>
      </c>
      <c r="L9378">
        <v>31.8</v>
      </c>
    </row>
    <row r="9379" spans="1:12" x14ac:dyDescent="0.3">
      <c r="A9379" t="s">
        <v>8679</v>
      </c>
      <c r="B9379">
        <v>17</v>
      </c>
      <c r="C9379">
        <v>12</v>
      </c>
      <c r="D9379">
        <v>2018</v>
      </c>
      <c r="E9379" t="s">
        <v>581</v>
      </c>
      <c r="F9379" t="s">
        <v>30</v>
      </c>
      <c r="G9379" t="s">
        <v>1960</v>
      </c>
      <c r="H9379" t="s">
        <v>23</v>
      </c>
      <c r="I9379" t="s">
        <v>61</v>
      </c>
      <c r="J9379" t="s">
        <v>5283</v>
      </c>
      <c r="K9379" t="s">
        <v>26</v>
      </c>
      <c r="L9379">
        <v>32.56</v>
      </c>
    </row>
    <row r="9380" spans="1:12" x14ac:dyDescent="0.3">
      <c r="A9380" t="s">
        <v>8680</v>
      </c>
      <c r="B9380">
        <v>10</v>
      </c>
      <c r="C9380">
        <v>5</v>
      </c>
      <c r="D9380">
        <v>2017</v>
      </c>
      <c r="E9380" t="s">
        <v>3137</v>
      </c>
      <c r="F9380" t="s">
        <v>30</v>
      </c>
      <c r="G9380" t="s">
        <v>2695</v>
      </c>
      <c r="H9380" t="s">
        <v>14</v>
      </c>
      <c r="I9380" t="s">
        <v>61</v>
      </c>
      <c r="J9380" t="s">
        <v>8681</v>
      </c>
      <c r="K9380" t="s">
        <v>26</v>
      </c>
      <c r="L9380">
        <v>7.0720000000000001</v>
      </c>
    </row>
    <row r="9381" spans="1:12" x14ac:dyDescent="0.3">
      <c r="A9381" t="s">
        <v>8682</v>
      </c>
      <c r="B9381">
        <v>23</v>
      </c>
      <c r="C9381">
        <v>12</v>
      </c>
      <c r="D9381">
        <v>2015</v>
      </c>
      <c r="E9381" t="s">
        <v>2546</v>
      </c>
      <c r="F9381" t="s">
        <v>12</v>
      </c>
      <c r="G9381" t="s">
        <v>689</v>
      </c>
      <c r="H9381" t="s">
        <v>14</v>
      </c>
      <c r="I9381" t="s">
        <v>15</v>
      </c>
      <c r="J9381" t="s">
        <v>3807</v>
      </c>
      <c r="K9381" t="s">
        <v>26</v>
      </c>
      <c r="L9381">
        <v>45.527999999999999</v>
      </c>
    </row>
    <row r="9382" spans="1:12" x14ac:dyDescent="0.3">
      <c r="A9382" t="s">
        <v>8682</v>
      </c>
      <c r="B9382">
        <v>23</v>
      </c>
      <c r="C9382">
        <v>12</v>
      </c>
      <c r="D9382">
        <v>2015</v>
      </c>
      <c r="E9382" t="s">
        <v>2546</v>
      </c>
      <c r="F9382" t="s">
        <v>12</v>
      </c>
      <c r="G9382" t="s">
        <v>689</v>
      </c>
      <c r="H9382" t="s">
        <v>14</v>
      </c>
      <c r="I9382" t="s">
        <v>15</v>
      </c>
      <c r="J9382" t="s">
        <v>510</v>
      </c>
      <c r="K9382" t="s">
        <v>17</v>
      </c>
      <c r="L9382">
        <v>64.784000000000006</v>
      </c>
    </row>
    <row r="9383" spans="1:12" x14ac:dyDescent="0.3">
      <c r="A9383" t="s">
        <v>8682</v>
      </c>
      <c r="B9383">
        <v>23</v>
      </c>
      <c r="C9383">
        <v>12</v>
      </c>
      <c r="D9383">
        <v>2015</v>
      </c>
      <c r="E9383" t="s">
        <v>2546</v>
      </c>
      <c r="F9383" t="s">
        <v>12</v>
      </c>
      <c r="G9383" t="s">
        <v>689</v>
      </c>
      <c r="H9383" t="s">
        <v>14</v>
      </c>
      <c r="I9383" t="s">
        <v>15</v>
      </c>
      <c r="J9383" t="s">
        <v>3831</v>
      </c>
      <c r="K9383" t="s">
        <v>26</v>
      </c>
      <c r="L9383">
        <v>424.27199999999999</v>
      </c>
    </row>
    <row r="9384" spans="1:12" x14ac:dyDescent="0.3">
      <c r="A9384" t="s">
        <v>8682</v>
      </c>
      <c r="B9384">
        <v>23</v>
      </c>
      <c r="C9384">
        <v>12</v>
      </c>
      <c r="D9384">
        <v>2015</v>
      </c>
      <c r="E9384" t="s">
        <v>2546</v>
      </c>
      <c r="F9384" t="s">
        <v>12</v>
      </c>
      <c r="G9384" t="s">
        <v>689</v>
      </c>
      <c r="H9384" t="s">
        <v>14</v>
      </c>
      <c r="I9384" t="s">
        <v>15</v>
      </c>
      <c r="J9384" t="s">
        <v>186</v>
      </c>
      <c r="K9384" t="s">
        <v>26</v>
      </c>
      <c r="L9384">
        <v>1.3440000000000001</v>
      </c>
    </row>
    <row r="9385" spans="1:12" x14ac:dyDescent="0.3">
      <c r="A9385" t="s">
        <v>8682</v>
      </c>
      <c r="B9385">
        <v>23</v>
      </c>
      <c r="C9385">
        <v>12</v>
      </c>
      <c r="D9385">
        <v>2015</v>
      </c>
      <c r="E9385" t="s">
        <v>2546</v>
      </c>
      <c r="F9385" t="s">
        <v>12</v>
      </c>
      <c r="G9385" t="s">
        <v>689</v>
      </c>
      <c r="H9385" t="s">
        <v>14</v>
      </c>
      <c r="I9385" t="s">
        <v>15</v>
      </c>
      <c r="J9385" t="s">
        <v>3046</v>
      </c>
      <c r="K9385" t="s">
        <v>26</v>
      </c>
      <c r="L9385">
        <v>83.92</v>
      </c>
    </row>
    <row r="9386" spans="1:12" x14ac:dyDescent="0.3">
      <c r="A9386" t="s">
        <v>8683</v>
      </c>
      <c r="B9386">
        <v>11</v>
      </c>
      <c r="C9386">
        <v>8</v>
      </c>
      <c r="D9386">
        <v>2018</v>
      </c>
      <c r="E9386" t="s">
        <v>4163</v>
      </c>
      <c r="F9386" t="s">
        <v>30</v>
      </c>
      <c r="G9386" t="s">
        <v>1975</v>
      </c>
      <c r="H9386" t="s">
        <v>60</v>
      </c>
      <c r="I9386" t="s">
        <v>90</v>
      </c>
      <c r="J9386" t="s">
        <v>1389</v>
      </c>
      <c r="K9386" t="s">
        <v>26</v>
      </c>
      <c r="L9386">
        <v>25.92</v>
      </c>
    </row>
    <row r="9387" spans="1:12" x14ac:dyDescent="0.3">
      <c r="A9387" t="s">
        <v>8684</v>
      </c>
      <c r="B9387">
        <v>27</v>
      </c>
      <c r="C9387">
        <v>8</v>
      </c>
      <c r="D9387">
        <v>2018</v>
      </c>
      <c r="E9387" t="s">
        <v>3095</v>
      </c>
      <c r="F9387" t="s">
        <v>30</v>
      </c>
      <c r="G9387" t="s">
        <v>1418</v>
      </c>
      <c r="H9387" t="s">
        <v>14</v>
      </c>
      <c r="I9387" t="s">
        <v>24</v>
      </c>
      <c r="J9387" t="s">
        <v>3536</v>
      </c>
      <c r="K9387" t="s">
        <v>17</v>
      </c>
      <c r="L9387">
        <v>120.57599999999999</v>
      </c>
    </row>
    <row r="9388" spans="1:12" x14ac:dyDescent="0.3">
      <c r="A9388" t="s">
        <v>8685</v>
      </c>
      <c r="B9388">
        <v>19</v>
      </c>
      <c r="C9388">
        <v>1</v>
      </c>
      <c r="D9388">
        <v>2018</v>
      </c>
      <c r="E9388" t="s">
        <v>1112</v>
      </c>
      <c r="F9388" t="s">
        <v>30</v>
      </c>
      <c r="G9388" t="s">
        <v>3407</v>
      </c>
      <c r="H9388" t="s">
        <v>14</v>
      </c>
      <c r="I9388" t="s">
        <v>90</v>
      </c>
      <c r="J9388" t="s">
        <v>1048</v>
      </c>
      <c r="K9388" t="s">
        <v>26</v>
      </c>
      <c r="L9388">
        <v>79.92</v>
      </c>
    </row>
    <row r="9389" spans="1:12" x14ac:dyDescent="0.3">
      <c r="A9389" t="s">
        <v>8685</v>
      </c>
      <c r="B9389">
        <v>19</v>
      </c>
      <c r="C9389">
        <v>1</v>
      </c>
      <c r="D9389">
        <v>2018</v>
      </c>
      <c r="E9389" t="s">
        <v>1112</v>
      </c>
      <c r="F9389" t="s">
        <v>30</v>
      </c>
      <c r="G9389" t="s">
        <v>3407</v>
      </c>
      <c r="H9389" t="s">
        <v>14</v>
      </c>
      <c r="I9389" t="s">
        <v>90</v>
      </c>
      <c r="J9389" t="s">
        <v>899</v>
      </c>
      <c r="K9389" t="s">
        <v>26</v>
      </c>
      <c r="L9389">
        <v>12.28</v>
      </c>
    </row>
    <row r="9390" spans="1:12" x14ac:dyDescent="0.3">
      <c r="A9390" t="s">
        <v>8685</v>
      </c>
      <c r="B9390">
        <v>19</v>
      </c>
      <c r="C9390">
        <v>1</v>
      </c>
      <c r="D9390">
        <v>2018</v>
      </c>
      <c r="E9390" t="s">
        <v>1112</v>
      </c>
      <c r="F9390" t="s">
        <v>30</v>
      </c>
      <c r="G9390" t="s">
        <v>3407</v>
      </c>
      <c r="H9390" t="s">
        <v>14</v>
      </c>
      <c r="I9390" t="s">
        <v>90</v>
      </c>
      <c r="J9390" t="s">
        <v>3367</v>
      </c>
      <c r="K9390" t="s">
        <v>26</v>
      </c>
      <c r="L9390">
        <v>542.94000000000005</v>
      </c>
    </row>
    <row r="9391" spans="1:12" x14ac:dyDescent="0.3">
      <c r="A9391" t="s">
        <v>8685</v>
      </c>
      <c r="B9391">
        <v>19</v>
      </c>
      <c r="C9391">
        <v>1</v>
      </c>
      <c r="D9391">
        <v>2018</v>
      </c>
      <c r="E9391" t="s">
        <v>1112</v>
      </c>
      <c r="F9391" t="s">
        <v>30</v>
      </c>
      <c r="G9391" t="s">
        <v>3407</v>
      </c>
      <c r="H9391" t="s">
        <v>14</v>
      </c>
      <c r="I9391" t="s">
        <v>90</v>
      </c>
      <c r="J9391" t="s">
        <v>108</v>
      </c>
      <c r="K9391" t="s">
        <v>26</v>
      </c>
      <c r="L9391">
        <v>2.04</v>
      </c>
    </row>
    <row r="9392" spans="1:12" x14ac:dyDescent="0.3">
      <c r="A9392" t="s">
        <v>8686</v>
      </c>
      <c r="B9392">
        <v>19</v>
      </c>
      <c r="C9392">
        <v>6</v>
      </c>
      <c r="D9392">
        <v>2016</v>
      </c>
      <c r="E9392" t="s">
        <v>7790</v>
      </c>
      <c r="F9392" t="s">
        <v>30</v>
      </c>
      <c r="G9392" t="s">
        <v>2882</v>
      </c>
      <c r="H9392" t="s">
        <v>60</v>
      </c>
      <c r="I9392" t="s">
        <v>61</v>
      </c>
      <c r="J9392" t="s">
        <v>3976</v>
      </c>
      <c r="K9392" t="s">
        <v>26</v>
      </c>
      <c r="L9392">
        <v>228.92</v>
      </c>
    </row>
    <row r="9393" spans="1:12" x14ac:dyDescent="0.3">
      <c r="A9393" t="s">
        <v>8687</v>
      </c>
      <c r="B9393">
        <v>13</v>
      </c>
      <c r="C9393">
        <v>3</v>
      </c>
      <c r="D9393">
        <v>2018</v>
      </c>
      <c r="E9393" t="s">
        <v>3666</v>
      </c>
      <c r="F9393" t="s">
        <v>119</v>
      </c>
      <c r="G9393" t="s">
        <v>2484</v>
      </c>
      <c r="H9393" t="s">
        <v>23</v>
      </c>
      <c r="I9393" t="s">
        <v>61</v>
      </c>
      <c r="J9393" t="s">
        <v>2520</v>
      </c>
      <c r="K9393" t="s">
        <v>41</v>
      </c>
      <c r="L9393">
        <v>7.992</v>
      </c>
    </row>
    <row r="9394" spans="1:12" x14ac:dyDescent="0.3">
      <c r="A9394" t="s">
        <v>8688</v>
      </c>
      <c r="B9394">
        <v>25</v>
      </c>
      <c r="C9394">
        <v>10</v>
      </c>
      <c r="D9394">
        <v>2016</v>
      </c>
      <c r="E9394" t="s">
        <v>5805</v>
      </c>
      <c r="F9394" t="s">
        <v>930</v>
      </c>
      <c r="G9394" t="s">
        <v>2353</v>
      </c>
      <c r="H9394" t="s">
        <v>23</v>
      </c>
      <c r="I9394" t="s">
        <v>24</v>
      </c>
      <c r="J9394" t="s">
        <v>4715</v>
      </c>
      <c r="K9394" t="s">
        <v>17</v>
      </c>
      <c r="L9394">
        <v>582.33600000000001</v>
      </c>
    </row>
    <row r="9395" spans="1:12" x14ac:dyDescent="0.3">
      <c r="A9395" t="s">
        <v>8689</v>
      </c>
      <c r="B9395">
        <v>20</v>
      </c>
      <c r="C9395">
        <v>9</v>
      </c>
      <c r="D9395">
        <v>2015</v>
      </c>
      <c r="E9395" t="s">
        <v>993</v>
      </c>
      <c r="F9395" t="s">
        <v>119</v>
      </c>
      <c r="G9395" t="s">
        <v>4006</v>
      </c>
      <c r="H9395" t="s">
        <v>14</v>
      </c>
      <c r="I9395" t="s">
        <v>90</v>
      </c>
      <c r="J9395" t="s">
        <v>5206</v>
      </c>
      <c r="K9395" t="s">
        <v>41</v>
      </c>
      <c r="L9395">
        <v>629.95000000000005</v>
      </c>
    </row>
    <row r="9396" spans="1:12" x14ac:dyDescent="0.3">
      <c r="A9396" t="s">
        <v>8689</v>
      </c>
      <c r="B9396">
        <v>20</v>
      </c>
      <c r="C9396">
        <v>9</v>
      </c>
      <c r="D9396">
        <v>2015</v>
      </c>
      <c r="E9396" t="s">
        <v>993</v>
      </c>
      <c r="F9396" t="s">
        <v>119</v>
      </c>
      <c r="G9396" t="s">
        <v>4006</v>
      </c>
      <c r="H9396" t="s">
        <v>14</v>
      </c>
      <c r="I9396" t="s">
        <v>90</v>
      </c>
      <c r="J9396" t="s">
        <v>1900</v>
      </c>
      <c r="K9396" t="s">
        <v>17</v>
      </c>
      <c r="L9396">
        <v>631.78200000000004</v>
      </c>
    </row>
    <row r="9397" spans="1:12" x14ac:dyDescent="0.3">
      <c r="A9397" t="s">
        <v>8689</v>
      </c>
      <c r="B9397">
        <v>20</v>
      </c>
      <c r="C9397">
        <v>9</v>
      </c>
      <c r="D9397">
        <v>2015</v>
      </c>
      <c r="E9397" t="s">
        <v>993</v>
      </c>
      <c r="F9397" t="s">
        <v>119</v>
      </c>
      <c r="G9397" t="s">
        <v>4006</v>
      </c>
      <c r="H9397" t="s">
        <v>14</v>
      </c>
      <c r="I9397" t="s">
        <v>90</v>
      </c>
      <c r="J9397" t="s">
        <v>3844</v>
      </c>
      <c r="K9397" t="s">
        <v>17</v>
      </c>
      <c r="L9397">
        <v>801.56799999999998</v>
      </c>
    </row>
    <row r="9398" spans="1:12" x14ac:dyDescent="0.3">
      <c r="A9398" t="s">
        <v>8689</v>
      </c>
      <c r="B9398">
        <v>20</v>
      </c>
      <c r="C9398">
        <v>9</v>
      </c>
      <c r="D9398">
        <v>2015</v>
      </c>
      <c r="E9398" t="s">
        <v>993</v>
      </c>
      <c r="F9398" t="s">
        <v>119</v>
      </c>
      <c r="G9398" t="s">
        <v>4006</v>
      </c>
      <c r="H9398" t="s">
        <v>14</v>
      </c>
      <c r="I9398" t="s">
        <v>90</v>
      </c>
      <c r="J9398" t="s">
        <v>168</v>
      </c>
      <c r="K9398" t="s">
        <v>26</v>
      </c>
      <c r="L9398">
        <v>75.180000000000007</v>
      </c>
    </row>
    <row r="9399" spans="1:12" x14ac:dyDescent="0.3">
      <c r="A9399" t="s">
        <v>8689</v>
      </c>
      <c r="B9399">
        <v>20</v>
      </c>
      <c r="C9399">
        <v>9</v>
      </c>
      <c r="D9399">
        <v>2015</v>
      </c>
      <c r="E9399" t="s">
        <v>993</v>
      </c>
      <c r="F9399" t="s">
        <v>119</v>
      </c>
      <c r="G9399" t="s">
        <v>4006</v>
      </c>
      <c r="H9399" t="s">
        <v>14</v>
      </c>
      <c r="I9399" t="s">
        <v>90</v>
      </c>
      <c r="J9399" t="s">
        <v>3949</v>
      </c>
      <c r="K9399" t="s">
        <v>26</v>
      </c>
      <c r="L9399">
        <v>30.98</v>
      </c>
    </row>
    <row r="9400" spans="1:12" x14ac:dyDescent="0.3">
      <c r="A9400" t="s">
        <v>8689</v>
      </c>
      <c r="B9400">
        <v>20</v>
      </c>
      <c r="C9400">
        <v>9</v>
      </c>
      <c r="D9400">
        <v>2015</v>
      </c>
      <c r="E9400" t="s">
        <v>993</v>
      </c>
      <c r="F9400" t="s">
        <v>119</v>
      </c>
      <c r="G9400" t="s">
        <v>4006</v>
      </c>
      <c r="H9400" t="s">
        <v>14</v>
      </c>
      <c r="I9400" t="s">
        <v>90</v>
      </c>
      <c r="J9400" t="s">
        <v>4173</v>
      </c>
      <c r="K9400" t="s">
        <v>41</v>
      </c>
      <c r="L9400">
        <v>1349.91</v>
      </c>
    </row>
    <row r="9401" spans="1:12" x14ac:dyDescent="0.3">
      <c r="A9401" t="s">
        <v>8690</v>
      </c>
      <c r="B9401">
        <v>11</v>
      </c>
      <c r="C9401">
        <v>11</v>
      </c>
      <c r="D9401">
        <v>2017</v>
      </c>
      <c r="E9401" t="s">
        <v>2483</v>
      </c>
      <c r="F9401" t="s">
        <v>30</v>
      </c>
      <c r="G9401" t="s">
        <v>8691</v>
      </c>
      <c r="H9401" t="s">
        <v>14</v>
      </c>
      <c r="I9401" t="s">
        <v>61</v>
      </c>
      <c r="J9401" t="s">
        <v>1419</v>
      </c>
      <c r="K9401" t="s">
        <v>26</v>
      </c>
      <c r="L9401">
        <v>14.112</v>
      </c>
    </row>
    <row r="9402" spans="1:12" x14ac:dyDescent="0.3">
      <c r="A9402" t="s">
        <v>8692</v>
      </c>
      <c r="B9402">
        <v>16</v>
      </c>
      <c r="C9402">
        <v>9</v>
      </c>
      <c r="D9402">
        <v>2016</v>
      </c>
      <c r="E9402" t="s">
        <v>103</v>
      </c>
      <c r="F9402" t="s">
        <v>30</v>
      </c>
      <c r="G9402" t="s">
        <v>1343</v>
      </c>
      <c r="H9402" t="s">
        <v>14</v>
      </c>
      <c r="I9402" t="s">
        <v>15</v>
      </c>
      <c r="J9402" t="s">
        <v>2468</v>
      </c>
      <c r="K9402" t="s">
        <v>26</v>
      </c>
      <c r="L9402">
        <v>31.12</v>
      </c>
    </row>
    <row r="9403" spans="1:12" x14ac:dyDescent="0.3">
      <c r="A9403" t="s">
        <v>8693</v>
      </c>
      <c r="B9403">
        <v>24</v>
      </c>
      <c r="C9403">
        <v>6</v>
      </c>
      <c r="D9403">
        <v>2015</v>
      </c>
      <c r="E9403" t="s">
        <v>1897</v>
      </c>
      <c r="F9403" t="s">
        <v>30</v>
      </c>
      <c r="G9403" t="s">
        <v>1392</v>
      </c>
      <c r="H9403" t="s">
        <v>14</v>
      </c>
      <c r="I9403" t="s">
        <v>24</v>
      </c>
      <c r="J9403" t="s">
        <v>5275</v>
      </c>
      <c r="K9403" t="s">
        <v>17</v>
      </c>
      <c r="L9403">
        <v>4.2720000000000002</v>
      </c>
    </row>
    <row r="9404" spans="1:12" x14ac:dyDescent="0.3">
      <c r="A9404" t="s">
        <v>8694</v>
      </c>
      <c r="B9404">
        <v>12</v>
      </c>
      <c r="C9404">
        <v>8</v>
      </c>
      <c r="D9404">
        <v>2017</v>
      </c>
      <c r="E9404" t="s">
        <v>3392</v>
      </c>
      <c r="F9404" t="s">
        <v>12</v>
      </c>
      <c r="G9404" t="s">
        <v>2630</v>
      </c>
      <c r="H9404" t="s">
        <v>14</v>
      </c>
      <c r="I9404" t="s">
        <v>90</v>
      </c>
      <c r="J9404" t="s">
        <v>1770</v>
      </c>
      <c r="K9404" t="s">
        <v>17</v>
      </c>
      <c r="L9404">
        <v>209.148</v>
      </c>
    </row>
    <row r="9405" spans="1:12" x14ac:dyDescent="0.3">
      <c r="A9405" t="s">
        <v>8694</v>
      </c>
      <c r="B9405">
        <v>12</v>
      </c>
      <c r="C9405">
        <v>8</v>
      </c>
      <c r="D9405">
        <v>2017</v>
      </c>
      <c r="E9405" t="s">
        <v>3392</v>
      </c>
      <c r="F9405" t="s">
        <v>12</v>
      </c>
      <c r="G9405" t="s">
        <v>2630</v>
      </c>
      <c r="H9405" t="s">
        <v>14</v>
      </c>
      <c r="I9405" t="s">
        <v>90</v>
      </c>
      <c r="J9405" t="s">
        <v>3831</v>
      </c>
      <c r="K9405" t="s">
        <v>26</v>
      </c>
      <c r="L9405">
        <v>1591.02</v>
      </c>
    </row>
    <row r="9406" spans="1:12" x14ac:dyDescent="0.3">
      <c r="A9406" t="s">
        <v>8695</v>
      </c>
      <c r="B9406">
        <v>13</v>
      </c>
      <c r="C9406">
        <v>4</v>
      </c>
      <c r="D9406">
        <v>2018</v>
      </c>
      <c r="E9406" t="s">
        <v>803</v>
      </c>
      <c r="F9406" t="s">
        <v>30</v>
      </c>
      <c r="G9406" t="s">
        <v>1960</v>
      </c>
      <c r="H9406" t="s">
        <v>23</v>
      </c>
      <c r="I9406" t="s">
        <v>90</v>
      </c>
      <c r="J9406" t="s">
        <v>3815</v>
      </c>
      <c r="K9406" t="s">
        <v>26</v>
      </c>
      <c r="L9406">
        <v>7.92</v>
      </c>
    </row>
    <row r="9407" spans="1:12" x14ac:dyDescent="0.3">
      <c r="A9407" t="s">
        <v>8696</v>
      </c>
      <c r="B9407">
        <v>14</v>
      </c>
      <c r="C9407">
        <v>3</v>
      </c>
      <c r="D9407">
        <v>2015</v>
      </c>
      <c r="E9407" t="s">
        <v>2807</v>
      </c>
      <c r="F9407" t="s">
        <v>119</v>
      </c>
      <c r="G9407" t="s">
        <v>308</v>
      </c>
      <c r="H9407" t="s">
        <v>60</v>
      </c>
      <c r="I9407" t="s">
        <v>61</v>
      </c>
      <c r="J9407" t="s">
        <v>4471</v>
      </c>
      <c r="K9407" t="s">
        <v>41</v>
      </c>
      <c r="L9407">
        <v>574.91</v>
      </c>
    </row>
    <row r="9408" spans="1:12" x14ac:dyDescent="0.3">
      <c r="A9408" t="s">
        <v>8696</v>
      </c>
      <c r="B9408">
        <v>14</v>
      </c>
      <c r="C9408">
        <v>3</v>
      </c>
      <c r="D9408">
        <v>2015</v>
      </c>
      <c r="E9408" t="s">
        <v>2807</v>
      </c>
      <c r="F9408" t="s">
        <v>119</v>
      </c>
      <c r="G9408" t="s">
        <v>308</v>
      </c>
      <c r="H9408" t="s">
        <v>60</v>
      </c>
      <c r="I9408" t="s">
        <v>61</v>
      </c>
      <c r="J9408" t="s">
        <v>6474</v>
      </c>
      <c r="K9408" t="s">
        <v>26</v>
      </c>
      <c r="L9408">
        <v>8.4480000000000004</v>
      </c>
    </row>
    <row r="9409" spans="1:12" x14ac:dyDescent="0.3">
      <c r="A9409" t="s">
        <v>8697</v>
      </c>
      <c r="B9409">
        <v>22</v>
      </c>
      <c r="C9409">
        <v>9</v>
      </c>
      <c r="D9409">
        <v>2018</v>
      </c>
      <c r="E9409" t="s">
        <v>1529</v>
      </c>
      <c r="F9409" t="s">
        <v>12</v>
      </c>
      <c r="G9409" t="s">
        <v>582</v>
      </c>
      <c r="H9409" t="s">
        <v>14</v>
      </c>
      <c r="I9409" t="s">
        <v>90</v>
      </c>
      <c r="J9409" t="s">
        <v>3687</v>
      </c>
      <c r="K9409" t="s">
        <v>41</v>
      </c>
      <c r="L9409">
        <v>1071</v>
      </c>
    </row>
    <row r="9410" spans="1:12" x14ac:dyDescent="0.3">
      <c r="A9410" t="s">
        <v>8697</v>
      </c>
      <c r="B9410">
        <v>22</v>
      </c>
      <c r="C9410">
        <v>9</v>
      </c>
      <c r="D9410">
        <v>2018</v>
      </c>
      <c r="E9410" t="s">
        <v>1529</v>
      </c>
      <c r="F9410" t="s">
        <v>12</v>
      </c>
      <c r="G9410" t="s">
        <v>582</v>
      </c>
      <c r="H9410" t="s">
        <v>14</v>
      </c>
      <c r="I9410" t="s">
        <v>90</v>
      </c>
      <c r="J9410" t="s">
        <v>1247</v>
      </c>
      <c r="K9410" t="s">
        <v>17</v>
      </c>
      <c r="L9410">
        <v>12.07</v>
      </c>
    </row>
    <row r="9411" spans="1:12" x14ac:dyDescent="0.3">
      <c r="A9411" t="s">
        <v>8698</v>
      </c>
      <c r="B9411">
        <v>10</v>
      </c>
      <c r="C9411">
        <v>12</v>
      </c>
      <c r="D9411">
        <v>2018</v>
      </c>
      <c r="E9411" t="s">
        <v>719</v>
      </c>
      <c r="F9411" t="s">
        <v>119</v>
      </c>
      <c r="G9411" t="s">
        <v>3868</v>
      </c>
      <c r="H9411" t="s">
        <v>14</v>
      </c>
      <c r="I9411" t="s">
        <v>90</v>
      </c>
      <c r="J9411" t="s">
        <v>1831</v>
      </c>
      <c r="K9411" t="s">
        <v>26</v>
      </c>
      <c r="L9411">
        <v>3.2730000000000001</v>
      </c>
    </row>
    <row r="9412" spans="1:12" x14ac:dyDescent="0.3">
      <c r="A9412" t="s">
        <v>8698</v>
      </c>
      <c r="B9412">
        <v>10</v>
      </c>
      <c r="C9412">
        <v>12</v>
      </c>
      <c r="D9412">
        <v>2018</v>
      </c>
      <c r="E9412" t="s">
        <v>719</v>
      </c>
      <c r="F9412" t="s">
        <v>119</v>
      </c>
      <c r="G9412" t="s">
        <v>3868</v>
      </c>
      <c r="H9412" t="s">
        <v>14</v>
      </c>
      <c r="I9412" t="s">
        <v>90</v>
      </c>
      <c r="J9412" t="s">
        <v>1429</v>
      </c>
      <c r="K9412" t="s">
        <v>17</v>
      </c>
      <c r="L9412">
        <v>87.92</v>
      </c>
    </row>
    <row r="9413" spans="1:12" x14ac:dyDescent="0.3">
      <c r="A9413" t="s">
        <v>8699</v>
      </c>
      <c r="B9413">
        <v>10</v>
      </c>
      <c r="C9413">
        <v>3</v>
      </c>
      <c r="D9413">
        <v>2017</v>
      </c>
      <c r="E9413" t="s">
        <v>3326</v>
      </c>
      <c r="F9413" t="s">
        <v>12</v>
      </c>
      <c r="G9413" t="s">
        <v>1176</v>
      </c>
      <c r="H9413" t="s">
        <v>23</v>
      </c>
      <c r="I9413" t="s">
        <v>24</v>
      </c>
      <c r="J9413" t="s">
        <v>1512</v>
      </c>
      <c r="K9413" t="s">
        <v>26</v>
      </c>
      <c r="L9413">
        <v>104.696</v>
      </c>
    </row>
    <row r="9414" spans="1:12" x14ac:dyDescent="0.3">
      <c r="A9414" t="s">
        <v>8700</v>
      </c>
      <c r="B9414">
        <v>27</v>
      </c>
      <c r="C9414">
        <v>1</v>
      </c>
      <c r="D9414">
        <v>2016</v>
      </c>
      <c r="E9414" t="s">
        <v>4311</v>
      </c>
      <c r="F9414" t="s">
        <v>119</v>
      </c>
      <c r="G9414" t="s">
        <v>1558</v>
      </c>
      <c r="H9414" t="s">
        <v>14</v>
      </c>
      <c r="I9414" t="s">
        <v>24</v>
      </c>
      <c r="J9414" t="s">
        <v>1368</v>
      </c>
      <c r="K9414" t="s">
        <v>17</v>
      </c>
      <c r="L9414">
        <v>2803.92</v>
      </c>
    </row>
    <row r="9415" spans="1:12" x14ac:dyDescent="0.3">
      <c r="A9415" t="s">
        <v>8701</v>
      </c>
      <c r="B9415">
        <v>26</v>
      </c>
      <c r="C9415">
        <v>9</v>
      </c>
      <c r="D9415">
        <v>2017</v>
      </c>
      <c r="E9415" t="s">
        <v>4127</v>
      </c>
      <c r="F9415" t="s">
        <v>119</v>
      </c>
      <c r="G9415" t="s">
        <v>3957</v>
      </c>
      <c r="H9415" t="s">
        <v>23</v>
      </c>
      <c r="I9415" t="s">
        <v>61</v>
      </c>
      <c r="J9415" t="s">
        <v>2435</v>
      </c>
      <c r="K9415" t="s">
        <v>26</v>
      </c>
      <c r="L9415">
        <v>6.8159999999999998</v>
      </c>
    </row>
    <row r="9416" spans="1:12" x14ac:dyDescent="0.3">
      <c r="A9416" t="s">
        <v>8702</v>
      </c>
      <c r="B9416">
        <v>18</v>
      </c>
      <c r="C9416">
        <v>10</v>
      </c>
      <c r="D9416">
        <v>2016</v>
      </c>
      <c r="E9416" t="s">
        <v>2538</v>
      </c>
      <c r="F9416" t="s">
        <v>30</v>
      </c>
      <c r="G9416" t="s">
        <v>3582</v>
      </c>
      <c r="H9416" t="s">
        <v>14</v>
      </c>
      <c r="I9416" t="s">
        <v>24</v>
      </c>
      <c r="J9416" t="s">
        <v>7359</v>
      </c>
      <c r="K9416" t="s">
        <v>41</v>
      </c>
      <c r="L9416">
        <v>249.584</v>
      </c>
    </row>
    <row r="9417" spans="1:12" x14ac:dyDescent="0.3">
      <c r="A9417" t="s">
        <v>8702</v>
      </c>
      <c r="B9417">
        <v>18</v>
      </c>
      <c r="C9417">
        <v>10</v>
      </c>
      <c r="D9417">
        <v>2016</v>
      </c>
      <c r="E9417" t="s">
        <v>2538</v>
      </c>
      <c r="F9417" t="s">
        <v>30</v>
      </c>
      <c r="G9417" t="s">
        <v>3582</v>
      </c>
      <c r="H9417" t="s">
        <v>14</v>
      </c>
      <c r="I9417" t="s">
        <v>24</v>
      </c>
      <c r="J9417" t="s">
        <v>4156</v>
      </c>
      <c r="K9417" t="s">
        <v>26</v>
      </c>
      <c r="L9417">
        <v>17.940000000000001</v>
      </c>
    </row>
    <row r="9418" spans="1:12" x14ac:dyDescent="0.3">
      <c r="A9418" t="s">
        <v>8702</v>
      </c>
      <c r="B9418">
        <v>18</v>
      </c>
      <c r="C9418">
        <v>10</v>
      </c>
      <c r="D9418">
        <v>2016</v>
      </c>
      <c r="E9418" t="s">
        <v>2538</v>
      </c>
      <c r="F9418" t="s">
        <v>30</v>
      </c>
      <c r="G9418" t="s">
        <v>3582</v>
      </c>
      <c r="H9418" t="s">
        <v>14</v>
      </c>
      <c r="I9418" t="s">
        <v>24</v>
      </c>
      <c r="J9418" t="s">
        <v>662</v>
      </c>
      <c r="K9418" t="s">
        <v>17</v>
      </c>
      <c r="L9418">
        <v>10.11</v>
      </c>
    </row>
    <row r="9419" spans="1:12" x14ac:dyDescent="0.3">
      <c r="A9419" t="s">
        <v>8703</v>
      </c>
      <c r="B9419">
        <v>27</v>
      </c>
      <c r="C9419">
        <v>10</v>
      </c>
      <c r="D9419">
        <v>2015</v>
      </c>
      <c r="E9419" t="s">
        <v>1875</v>
      </c>
      <c r="F9419" t="s">
        <v>30</v>
      </c>
      <c r="G9419" t="s">
        <v>1705</v>
      </c>
      <c r="H9419" t="s">
        <v>60</v>
      </c>
      <c r="I9419" t="s">
        <v>15</v>
      </c>
      <c r="J9419" t="s">
        <v>2309</v>
      </c>
      <c r="K9419" t="s">
        <v>26</v>
      </c>
      <c r="L9419">
        <v>10.368</v>
      </c>
    </row>
    <row r="9420" spans="1:12" x14ac:dyDescent="0.3">
      <c r="A9420" t="s">
        <v>8703</v>
      </c>
      <c r="B9420">
        <v>27</v>
      </c>
      <c r="C9420">
        <v>10</v>
      </c>
      <c r="D9420">
        <v>2015</v>
      </c>
      <c r="E9420" t="s">
        <v>1875</v>
      </c>
      <c r="F9420" t="s">
        <v>30</v>
      </c>
      <c r="G9420" t="s">
        <v>1705</v>
      </c>
      <c r="H9420" t="s">
        <v>60</v>
      </c>
      <c r="I9420" t="s">
        <v>15</v>
      </c>
      <c r="J9420" t="s">
        <v>2409</v>
      </c>
      <c r="K9420" t="s">
        <v>26</v>
      </c>
      <c r="L9420">
        <v>11.952</v>
      </c>
    </row>
    <row r="9421" spans="1:12" x14ac:dyDescent="0.3">
      <c r="A9421" t="s">
        <v>8704</v>
      </c>
      <c r="B9421">
        <v>2</v>
      </c>
      <c r="C9421">
        <v>10</v>
      </c>
      <c r="D9421">
        <v>2018</v>
      </c>
      <c r="E9421" t="s">
        <v>6105</v>
      </c>
      <c r="F9421" t="s">
        <v>12</v>
      </c>
      <c r="G9421" t="s">
        <v>1718</v>
      </c>
      <c r="H9421" t="s">
        <v>23</v>
      </c>
      <c r="I9421" t="s">
        <v>61</v>
      </c>
      <c r="J9421" t="s">
        <v>1460</v>
      </c>
      <c r="K9421" t="s">
        <v>26</v>
      </c>
      <c r="L9421">
        <v>15.224</v>
      </c>
    </row>
    <row r="9422" spans="1:12" x14ac:dyDescent="0.3">
      <c r="A9422" t="s">
        <v>8704</v>
      </c>
      <c r="B9422">
        <v>2</v>
      </c>
      <c r="C9422">
        <v>10</v>
      </c>
      <c r="D9422">
        <v>2018</v>
      </c>
      <c r="E9422" t="s">
        <v>6105</v>
      </c>
      <c r="F9422" t="s">
        <v>12</v>
      </c>
      <c r="G9422" t="s">
        <v>1718</v>
      </c>
      <c r="H9422" t="s">
        <v>23</v>
      </c>
      <c r="I9422" t="s">
        <v>61</v>
      </c>
      <c r="J9422" t="s">
        <v>5199</v>
      </c>
      <c r="K9422" t="s">
        <v>26</v>
      </c>
      <c r="L9422">
        <v>21.984000000000002</v>
      </c>
    </row>
    <row r="9423" spans="1:12" x14ac:dyDescent="0.3">
      <c r="A9423" t="s">
        <v>8705</v>
      </c>
      <c r="B9423">
        <v>23</v>
      </c>
      <c r="C9423">
        <v>7</v>
      </c>
      <c r="D9423">
        <v>2015</v>
      </c>
      <c r="E9423" t="s">
        <v>943</v>
      </c>
      <c r="F9423" t="s">
        <v>30</v>
      </c>
      <c r="G9423" t="s">
        <v>5245</v>
      </c>
      <c r="H9423" t="s">
        <v>23</v>
      </c>
      <c r="I9423" t="s">
        <v>24</v>
      </c>
      <c r="J9423" t="s">
        <v>3228</v>
      </c>
      <c r="K9423" t="s">
        <v>41</v>
      </c>
      <c r="L9423">
        <v>604.75199999999995</v>
      </c>
    </row>
    <row r="9424" spans="1:12" x14ac:dyDescent="0.3">
      <c r="A9424" t="s">
        <v>8705</v>
      </c>
      <c r="B9424">
        <v>23</v>
      </c>
      <c r="C9424">
        <v>7</v>
      </c>
      <c r="D9424">
        <v>2015</v>
      </c>
      <c r="E9424" t="s">
        <v>943</v>
      </c>
      <c r="F9424" t="s">
        <v>30</v>
      </c>
      <c r="G9424" t="s">
        <v>5245</v>
      </c>
      <c r="H9424" t="s">
        <v>23</v>
      </c>
      <c r="I9424" t="s">
        <v>24</v>
      </c>
      <c r="J9424" t="s">
        <v>1719</v>
      </c>
      <c r="K9424" t="s">
        <v>26</v>
      </c>
      <c r="L9424">
        <v>40.700000000000003</v>
      </c>
    </row>
    <row r="9425" spans="1:12" x14ac:dyDescent="0.3">
      <c r="A9425" t="s">
        <v>8705</v>
      </c>
      <c r="B9425">
        <v>23</v>
      </c>
      <c r="C9425">
        <v>7</v>
      </c>
      <c r="D9425">
        <v>2015</v>
      </c>
      <c r="E9425" t="s">
        <v>943</v>
      </c>
      <c r="F9425" t="s">
        <v>30</v>
      </c>
      <c r="G9425" t="s">
        <v>5245</v>
      </c>
      <c r="H9425" t="s">
        <v>23</v>
      </c>
      <c r="I9425" t="s">
        <v>24</v>
      </c>
      <c r="J9425" t="s">
        <v>2113</v>
      </c>
      <c r="K9425" t="s">
        <v>41</v>
      </c>
      <c r="L9425">
        <v>302.37599999999998</v>
      </c>
    </row>
    <row r="9426" spans="1:12" x14ac:dyDescent="0.3">
      <c r="A9426" t="s">
        <v>8705</v>
      </c>
      <c r="B9426">
        <v>23</v>
      </c>
      <c r="C9426">
        <v>7</v>
      </c>
      <c r="D9426">
        <v>2015</v>
      </c>
      <c r="E9426" t="s">
        <v>943</v>
      </c>
      <c r="F9426" t="s">
        <v>30</v>
      </c>
      <c r="G9426" t="s">
        <v>5245</v>
      </c>
      <c r="H9426" t="s">
        <v>23</v>
      </c>
      <c r="I9426" t="s">
        <v>24</v>
      </c>
      <c r="J9426" t="s">
        <v>161</v>
      </c>
      <c r="K9426" t="s">
        <v>41</v>
      </c>
      <c r="L9426">
        <v>45</v>
      </c>
    </row>
    <row r="9427" spans="1:12" x14ac:dyDescent="0.3">
      <c r="A9427" t="s">
        <v>8706</v>
      </c>
      <c r="B9427">
        <v>12</v>
      </c>
      <c r="C9427">
        <v>9</v>
      </c>
      <c r="D9427">
        <v>2015</v>
      </c>
      <c r="E9427" t="s">
        <v>641</v>
      </c>
      <c r="F9427" t="s">
        <v>12</v>
      </c>
      <c r="G9427" t="s">
        <v>3732</v>
      </c>
      <c r="H9427" t="s">
        <v>14</v>
      </c>
      <c r="I9427" t="s">
        <v>90</v>
      </c>
      <c r="J9427" t="s">
        <v>1368</v>
      </c>
      <c r="K9427" t="s">
        <v>17</v>
      </c>
      <c r="L9427">
        <v>3785.2919999999999</v>
      </c>
    </row>
    <row r="9428" spans="1:12" x14ac:dyDescent="0.3">
      <c r="A9428" t="s">
        <v>8707</v>
      </c>
      <c r="B9428">
        <v>15</v>
      </c>
      <c r="C9428">
        <v>9</v>
      </c>
      <c r="D9428">
        <v>2017</v>
      </c>
      <c r="E9428" t="s">
        <v>2116</v>
      </c>
      <c r="F9428" t="s">
        <v>30</v>
      </c>
      <c r="G9428" t="s">
        <v>5676</v>
      </c>
      <c r="H9428" t="s">
        <v>14</v>
      </c>
      <c r="I9428" t="s">
        <v>24</v>
      </c>
      <c r="J9428" t="s">
        <v>5817</v>
      </c>
      <c r="K9428" t="s">
        <v>26</v>
      </c>
      <c r="L9428">
        <v>35.4</v>
      </c>
    </row>
    <row r="9429" spans="1:12" x14ac:dyDescent="0.3">
      <c r="A9429" t="s">
        <v>8708</v>
      </c>
      <c r="B9429">
        <v>27</v>
      </c>
      <c r="C9429">
        <v>11</v>
      </c>
      <c r="D9429">
        <v>2015</v>
      </c>
      <c r="E9429" t="s">
        <v>236</v>
      </c>
      <c r="F9429" t="s">
        <v>30</v>
      </c>
      <c r="G9429" t="s">
        <v>5120</v>
      </c>
      <c r="H9429" t="s">
        <v>23</v>
      </c>
      <c r="I9429" t="s">
        <v>90</v>
      </c>
      <c r="J9429" t="s">
        <v>2613</v>
      </c>
      <c r="K9429" t="s">
        <v>17</v>
      </c>
      <c r="L9429">
        <v>199.9</v>
      </c>
    </row>
    <row r="9430" spans="1:12" x14ac:dyDescent="0.3">
      <c r="A9430" t="s">
        <v>8709</v>
      </c>
      <c r="B9430">
        <v>11</v>
      </c>
      <c r="C9430">
        <v>5</v>
      </c>
      <c r="D9430">
        <v>2015</v>
      </c>
      <c r="E9430" t="s">
        <v>1354</v>
      </c>
      <c r="F9430" t="s">
        <v>30</v>
      </c>
      <c r="G9430" t="s">
        <v>608</v>
      </c>
      <c r="H9430" t="s">
        <v>23</v>
      </c>
      <c r="I9430" t="s">
        <v>61</v>
      </c>
      <c r="J9430" t="s">
        <v>1077</v>
      </c>
      <c r="K9430" t="s">
        <v>17</v>
      </c>
      <c r="L9430">
        <v>1212.96</v>
      </c>
    </row>
    <row r="9431" spans="1:12" x14ac:dyDescent="0.3">
      <c r="A9431" t="s">
        <v>8710</v>
      </c>
      <c r="B9431">
        <v>28</v>
      </c>
      <c r="C9431">
        <v>8</v>
      </c>
      <c r="D9431">
        <v>2016</v>
      </c>
      <c r="E9431" t="s">
        <v>864</v>
      </c>
      <c r="F9431" t="s">
        <v>30</v>
      </c>
      <c r="G9431" t="s">
        <v>809</v>
      </c>
      <c r="H9431" t="s">
        <v>23</v>
      </c>
      <c r="I9431" t="s">
        <v>61</v>
      </c>
      <c r="J9431" t="s">
        <v>2639</v>
      </c>
      <c r="K9431" t="s">
        <v>41</v>
      </c>
      <c r="L9431">
        <v>1099.96</v>
      </c>
    </row>
    <row r="9432" spans="1:12" x14ac:dyDescent="0.3">
      <c r="A9432" t="s">
        <v>8710</v>
      </c>
      <c r="B9432">
        <v>28</v>
      </c>
      <c r="C9432">
        <v>8</v>
      </c>
      <c r="D9432">
        <v>2016</v>
      </c>
      <c r="E9432" t="s">
        <v>864</v>
      </c>
      <c r="F9432" t="s">
        <v>30</v>
      </c>
      <c r="G9432" t="s">
        <v>809</v>
      </c>
      <c r="H9432" t="s">
        <v>23</v>
      </c>
      <c r="I9432" t="s">
        <v>61</v>
      </c>
      <c r="J9432" t="s">
        <v>3397</v>
      </c>
      <c r="K9432" t="s">
        <v>17</v>
      </c>
      <c r="L9432">
        <v>103.48099999999999</v>
      </c>
    </row>
    <row r="9433" spans="1:12" x14ac:dyDescent="0.3">
      <c r="A9433" t="s">
        <v>8711</v>
      </c>
      <c r="B9433">
        <v>19</v>
      </c>
      <c r="C9433">
        <v>6</v>
      </c>
      <c r="D9433">
        <v>2016</v>
      </c>
      <c r="E9433" t="s">
        <v>5306</v>
      </c>
      <c r="F9433" t="s">
        <v>930</v>
      </c>
      <c r="G9433" t="s">
        <v>2868</v>
      </c>
      <c r="H9433" t="s">
        <v>60</v>
      </c>
      <c r="I9433" t="s">
        <v>90</v>
      </c>
      <c r="J9433" t="s">
        <v>8596</v>
      </c>
      <c r="K9433" t="s">
        <v>26</v>
      </c>
      <c r="L9433">
        <v>5.9039999999999999</v>
      </c>
    </row>
    <row r="9434" spans="1:12" x14ac:dyDescent="0.3">
      <c r="A9434" t="s">
        <v>8712</v>
      </c>
      <c r="B9434">
        <v>17</v>
      </c>
      <c r="C9434">
        <v>8</v>
      </c>
      <c r="D9434">
        <v>2016</v>
      </c>
      <c r="E9434" t="s">
        <v>1817</v>
      </c>
      <c r="F9434" t="s">
        <v>30</v>
      </c>
      <c r="G9434" t="s">
        <v>365</v>
      </c>
      <c r="H9434" t="s">
        <v>14</v>
      </c>
      <c r="I9434" t="s">
        <v>24</v>
      </c>
      <c r="J9434" t="s">
        <v>3690</v>
      </c>
      <c r="K9434" t="s">
        <v>41</v>
      </c>
      <c r="L9434">
        <v>30.08</v>
      </c>
    </row>
    <row r="9435" spans="1:12" x14ac:dyDescent="0.3">
      <c r="A9435" t="s">
        <v>8712</v>
      </c>
      <c r="B9435">
        <v>17</v>
      </c>
      <c r="C9435">
        <v>8</v>
      </c>
      <c r="D9435">
        <v>2016</v>
      </c>
      <c r="E9435" t="s">
        <v>1817</v>
      </c>
      <c r="F9435" t="s">
        <v>30</v>
      </c>
      <c r="G9435" t="s">
        <v>365</v>
      </c>
      <c r="H9435" t="s">
        <v>14</v>
      </c>
      <c r="I9435" t="s">
        <v>24</v>
      </c>
      <c r="J9435" t="s">
        <v>823</v>
      </c>
      <c r="K9435" t="s">
        <v>26</v>
      </c>
      <c r="L9435">
        <v>36.287999999999997</v>
      </c>
    </row>
    <row r="9436" spans="1:12" x14ac:dyDescent="0.3">
      <c r="A9436" t="s">
        <v>8712</v>
      </c>
      <c r="B9436">
        <v>17</v>
      </c>
      <c r="C9436">
        <v>8</v>
      </c>
      <c r="D9436">
        <v>2016</v>
      </c>
      <c r="E9436" t="s">
        <v>1817</v>
      </c>
      <c r="F9436" t="s">
        <v>30</v>
      </c>
      <c r="G9436" t="s">
        <v>365</v>
      </c>
      <c r="H9436" t="s">
        <v>14</v>
      </c>
      <c r="I9436" t="s">
        <v>24</v>
      </c>
      <c r="J9436" t="s">
        <v>2332</v>
      </c>
      <c r="K9436" t="s">
        <v>26</v>
      </c>
      <c r="L9436">
        <v>10.272</v>
      </c>
    </row>
    <row r="9437" spans="1:12" x14ac:dyDescent="0.3">
      <c r="A9437" t="s">
        <v>8712</v>
      </c>
      <c r="B9437">
        <v>17</v>
      </c>
      <c r="C9437">
        <v>8</v>
      </c>
      <c r="D9437">
        <v>2016</v>
      </c>
      <c r="E9437" t="s">
        <v>1817</v>
      </c>
      <c r="F9437" t="s">
        <v>30</v>
      </c>
      <c r="G9437" t="s">
        <v>365</v>
      </c>
      <c r="H9437" t="s">
        <v>14</v>
      </c>
      <c r="I9437" t="s">
        <v>24</v>
      </c>
      <c r="J9437" t="s">
        <v>1572</v>
      </c>
      <c r="K9437" t="s">
        <v>41</v>
      </c>
      <c r="L9437">
        <v>252.8</v>
      </c>
    </row>
    <row r="9438" spans="1:12" x14ac:dyDescent="0.3">
      <c r="A9438" t="s">
        <v>8713</v>
      </c>
      <c r="B9438">
        <v>25</v>
      </c>
      <c r="C9438">
        <v>9</v>
      </c>
      <c r="D9438">
        <v>2016</v>
      </c>
      <c r="E9438" t="s">
        <v>93</v>
      </c>
      <c r="F9438" t="s">
        <v>930</v>
      </c>
      <c r="G9438" t="s">
        <v>1823</v>
      </c>
      <c r="H9438" t="s">
        <v>14</v>
      </c>
      <c r="I9438" t="s">
        <v>90</v>
      </c>
      <c r="J9438" t="s">
        <v>2019</v>
      </c>
      <c r="K9438" t="s">
        <v>26</v>
      </c>
      <c r="L9438">
        <v>2.9460000000000002</v>
      </c>
    </row>
    <row r="9439" spans="1:12" x14ac:dyDescent="0.3">
      <c r="A9439" t="s">
        <v>8714</v>
      </c>
      <c r="B9439">
        <v>26</v>
      </c>
      <c r="C9439">
        <v>5</v>
      </c>
      <c r="D9439">
        <v>2018</v>
      </c>
      <c r="E9439" t="s">
        <v>6442</v>
      </c>
      <c r="F9439" t="s">
        <v>30</v>
      </c>
      <c r="G9439" t="s">
        <v>1854</v>
      </c>
      <c r="H9439" t="s">
        <v>14</v>
      </c>
      <c r="I9439" t="s">
        <v>24</v>
      </c>
      <c r="J9439" t="s">
        <v>4611</v>
      </c>
      <c r="K9439" t="s">
        <v>26</v>
      </c>
      <c r="L9439">
        <v>12.96</v>
      </c>
    </row>
    <row r="9440" spans="1:12" x14ac:dyDescent="0.3">
      <c r="A9440" t="s">
        <v>8715</v>
      </c>
      <c r="B9440">
        <v>31</v>
      </c>
      <c r="C9440">
        <v>7</v>
      </c>
      <c r="D9440">
        <v>2018</v>
      </c>
      <c r="E9440" t="s">
        <v>2938</v>
      </c>
      <c r="F9440" t="s">
        <v>30</v>
      </c>
      <c r="G9440" t="s">
        <v>2616</v>
      </c>
      <c r="H9440" t="s">
        <v>14</v>
      </c>
      <c r="I9440" t="s">
        <v>90</v>
      </c>
      <c r="J9440" t="s">
        <v>3946</v>
      </c>
      <c r="K9440" t="s">
        <v>41</v>
      </c>
      <c r="L9440">
        <v>285.57600000000002</v>
      </c>
    </row>
    <row r="9441" spans="1:12" x14ac:dyDescent="0.3">
      <c r="A9441" t="s">
        <v>8716</v>
      </c>
      <c r="B9441">
        <v>12</v>
      </c>
      <c r="C9441">
        <v>10</v>
      </c>
      <c r="D9441">
        <v>2015</v>
      </c>
      <c r="E9441" t="s">
        <v>6136</v>
      </c>
      <c r="F9441" t="s">
        <v>30</v>
      </c>
      <c r="G9441" t="s">
        <v>6774</v>
      </c>
      <c r="H9441" t="s">
        <v>23</v>
      </c>
      <c r="I9441" t="s">
        <v>61</v>
      </c>
      <c r="J9441" t="s">
        <v>3694</v>
      </c>
      <c r="K9441" t="s">
        <v>26</v>
      </c>
      <c r="L9441">
        <v>22.24</v>
      </c>
    </row>
    <row r="9442" spans="1:12" x14ac:dyDescent="0.3">
      <c r="A9442" t="s">
        <v>8717</v>
      </c>
      <c r="B9442">
        <v>25</v>
      </c>
      <c r="C9442">
        <v>5</v>
      </c>
      <c r="D9442">
        <v>2015</v>
      </c>
      <c r="E9442" t="s">
        <v>3487</v>
      </c>
      <c r="F9442" t="s">
        <v>30</v>
      </c>
      <c r="G9442" t="s">
        <v>6694</v>
      </c>
      <c r="H9442" t="s">
        <v>14</v>
      </c>
      <c r="I9442" t="s">
        <v>90</v>
      </c>
      <c r="J9442" t="s">
        <v>4866</v>
      </c>
      <c r="K9442" t="s">
        <v>26</v>
      </c>
      <c r="L9442">
        <v>14.62</v>
      </c>
    </row>
    <row r="9443" spans="1:12" x14ac:dyDescent="0.3">
      <c r="A9443" t="s">
        <v>8718</v>
      </c>
      <c r="B9443">
        <v>29</v>
      </c>
      <c r="C9443">
        <v>12</v>
      </c>
      <c r="D9443">
        <v>2015</v>
      </c>
      <c r="E9443" t="s">
        <v>1504</v>
      </c>
      <c r="F9443" t="s">
        <v>12</v>
      </c>
      <c r="G9443" t="s">
        <v>8719</v>
      </c>
      <c r="H9443" t="s">
        <v>14</v>
      </c>
      <c r="I9443" t="s">
        <v>90</v>
      </c>
      <c r="J9443" t="s">
        <v>3692</v>
      </c>
      <c r="K9443" t="s">
        <v>26</v>
      </c>
      <c r="L9443">
        <v>48.36</v>
      </c>
    </row>
    <row r="9444" spans="1:12" x14ac:dyDescent="0.3">
      <c r="A9444" t="s">
        <v>8720</v>
      </c>
      <c r="B9444">
        <v>7</v>
      </c>
      <c r="C9444">
        <v>4</v>
      </c>
      <c r="D9444">
        <v>2018</v>
      </c>
      <c r="E9444" t="s">
        <v>2194</v>
      </c>
      <c r="F9444" t="s">
        <v>30</v>
      </c>
      <c r="G9444" t="s">
        <v>2303</v>
      </c>
      <c r="H9444" t="s">
        <v>60</v>
      </c>
      <c r="I9444" t="s">
        <v>15</v>
      </c>
      <c r="J9444" t="s">
        <v>1133</v>
      </c>
      <c r="K9444" t="s">
        <v>26</v>
      </c>
      <c r="L9444">
        <v>16.256</v>
      </c>
    </row>
    <row r="9445" spans="1:12" x14ac:dyDescent="0.3">
      <c r="A9445" t="s">
        <v>8720</v>
      </c>
      <c r="B9445">
        <v>7</v>
      </c>
      <c r="C9445">
        <v>4</v>
      </c>
      <c r="D9445">
        <v>2018</v>
      </c>
      <c r="E9445" t="s">
        <v>2194</v>
      </c>
      <c r="F9445" t="s">
        <v>30</v>
      </c>
      <c r="G9445" t="s">
        <v>2303</v>
      </c>
      <c r="H9445" t="s">
        <v>60</v>
      </c>
      <c r="I9445" t="s">
        <v>15</v>
      </c>
      <c r="J9445" t="s">
        <v>2427</v>
      </c>
      <c r="K9445" t="s">
        <v>41</v>
      </c>
      <c r="L9445">
        <v>219.184</v>
      </c>
    </row>
    <row r="9446" spans="1:12" x14ac:dyDescent="0.3">
      <c r="A9446" t="s">
        <v>8721</v>
      </c>
      <c r="B9446">
        <v>1</v>
      </c>
      <c r="C9446">
        <v>3</v>
      </c>
      <c r="D9446">
        <v>2016</v>
      </c>
      <c r="E9446" t="s">
        <v>355</v>
      </c>
      <c r="F9446" t="s">
        <v>119</v>
      </c>
      <c r="G9446" t="s">
        <v>5641</v>
      </c>
      <c r="H9446" t="s">
        <v>23</v>
      </c>
      <c r="I9446" t="s">
        <v>61</v>
      </c>
      <c r="J9446" t="s">
        <v>5550</v>
      </c>
      <c r="K9446" t="s">
        <v>41</v>
      </c>
      <c r="L9446">
        <v>95.84</v>
      </c>
    </row>
    <row r="9447" spans="1:12" x14ac:dyDescent="0.3">
      <c r="A9447" t="s">
        <v>8722</v>
      </c>
      <c r="B9447">
        <v>29</v>
      </c>
      <c r="C9447">
        <v>5</v>
      </c>
      <c r="D9447">
        <v>2016</v>
      </c>
      <c r="E9447" t="s">
        <v>449</v>
      </c>
      <c r="F9447" t="s">
        <v>30</v>
      </c>
      <c r="G9447" t="s">
        <v>281</v>
      </c>
      <c r="H9447" t="s">
        <v>14</v>
      </c>
      <c r="I9447" t="s">
        <v>61</v>
      </c>
      <c r="J9447" t="s">
        <v>1785</v>
      </c>
      <c r="K9447" t="s">
        <v>26</v>
      </c>
      <c r="L9447">
        <v>12.39</v>
      </c>
    </row>
    <row r="9448" spans="1:12" x14ac:dyDescent="0.3">
      <c r="A9448" t="s">
        <v>8723</v>
      </c>
      <c r="B9448">
        <v>22</v>
      </c>
      <c r="C9448">
        <v>9</v>
      </c>
      <c r="D9448">
        <v>2017</v>
      </c>
      <c r="E9448" t="s">
        <v>949</v>
      </c>
      <c r="F9448" t="s">
        <v>30</v>
      </c>
      <c r="G9448" t="s">
        <v>4617</v>
      </c>
      <c r="H9448" t="s">
        <v>14</v>
      </c>
      <c r="I9448" t="s">
        <v>61</v>
      </c>
      <c r="J9448" t="s">
        <v>4258</v>
      </c>
      <c r="K9448" t="s">
        <v>26</v>
      </c>
      <c r="L9448">
        <v>35.880000000000003</v>
      </c>
    </row>
    <row r="9449" spans="1:12" x14ac:dyDescent="0.3">
      <c r="A9449" t="s">
        <v>8724</v>
      </c>
      <c r="B9449">
        <v>27</v>
      </c>
      <c r="C9449">
        <v>5</v>
      </c>
      <c r="D9449">
        <v>2018</v>
      </c>
      <c r="E9449" t="s">
        <v>585</v>
      </c>
      <c r="F9449" t="s">
        <v>30</v>
      </c>
      <c r="G9449" t="s">
        <v>246</v>
      </c>
      <c r="H9449" t="s">
        <v>14</v>
      </c>
      <c r="I9449" t="s">
        <v>61</v>
      </c>
      <c r="J9449" t="s">
        <v>122</v>
      </c>
      <c r="K9449" t="s">
        <v>17</v>
      </c>
      <c r="L9449">
        <v>477.3</v>
      </c>
    </row>
    <row r="9450" spans="1:12" x14ac:dyDescent="0.3">
      <c r="A9450" t="s">
        <v>8725</v>
      </c>
      <c r="B9450">
        <v>17</v>
      </c>
      <c r="C9450">
        <v>9</v>
      </c>
      <c r="D9450">
        <v>2017</v>
      </c>
      <c r="E9450" t="s">
        <v>213</v>
      </c>
      <c r="F9450" t="s">
        <v>30</v>
      </c>
      <c r="G9450" t="s">
        <v>1565</v>
      </c>
      <c r="H9450" t="s">
        <v>60</v>
      </c>
      <c r="I9450" t="s">
        <v>24</v>
      </c>
      <c r="J9450" t="s">
        <v>3128</v>
      </c>
      <c r="K9450" t="s">
        <v>26</v>
      </c>
      <c r="L9450">
        <v>12.32</v>
      </c>
    </row>
    <row r="9451" spans="1:12" x14ac:dyDescent="0.3">
      <c r="A9451" t="s">
        <v>8726</v>
      </c>
      <c r="B9451">
        <v>8</v>
      </c>
      <c r="C9451">
        <v>9</v>
      </c>
      <c r="D9451">
        <v>2015</v>
      </c>
      <c r="E9451" t="s">
        <v>640</v>
      </c>
      <c r="F9451" t="s">
        <v>30</v>
      </c>
      <c r="G9451" t="s">
        <v>2231</v>
      </c>
      <c r="H9451" t="s">
        <v>14</v>
      </c>
      <c r="I9451" t="s">
        <v>24</v>
      </c>
      <c r="J9451" t="s">
        <v>2878</v>
      </c>
      <c r="K9451" t="s">
        <v>26</v>
      </c>
      <c r="L9451">
        <v>8.6080000000000005</v>
      </c>
    </row>
    <row r="9452" spans="1:12" x14ac:dyDescent="0.3">
      <c r="A9452" t="s">
        <v>8727</v>
      </c>
      <c r="B9452">
        <v>3</v>
      </c>
      <c r="C9452">
        <v>6</v>
      </c>
      <c r="D9452">
        <v>2018</v>
      </c>
      <c r="E9452" t="s">
        <v>586</v>
      </c>
      <c r="F9452" t="s">
        <v>30</v>
      </c>
      <c r="G9452" t="s">
        <v>1514</v>
      </c>
      <c r="H9452" t="s">
        <v>60</v>
      </c>
      <c r="I9452" t="s">
        <v>24</v>
      </c>
      <c r="J9452" t="s">
        <v>1306</v>
      </c>
      <c r="K9452" t="s">
        <v>26</v>
      </c>
      <c r="L9452">
        <v>136.26</v>
      </c>
    </row>
    <row r="9453" spans="1:12" x14ac:dyDescent="0.3">
      <c r="A9453" t="s">
        <v>8728</v>
      </c>
      <c r="B9453">
        <v>28</v>
      </c>
      <c r="C9453">
        <v>9</v>
      </c>
      <c r="D9453">
        <v>2016</v>
      </c>
      <c r="E9453" t="s">
        <v>2124</v>
      </c>
      <c r="F9453" t="s">
        <v>30</v>
      </c>
      <c r="G9453" t="s">
        <v>3442</v>
      </c>
      <c r="H9453" t="s">
        <v>23</v>
      </c>
      <c r="I9453" t="s">
        <v>24</v>
      </c>
      <c r="J9453" t="s">
        <v>3318</v>
      </c>
      <c r="K9453" t="s">
        <v>26</v>
      </c>
      <c r="L9453">
        <v>186.15</v>
      </c>
    </row>
    <row r="9454" spans="1:12" x14ac:dyDescent="0.3">
      <c r="A9454" t="s">
        <v>8728</v>
      </c>
      <c r="B9454">
        <v>28</v>
      </c>
      <c r="C9454">
        <v>9</v>
      </c>
      <c r="D9454">
        <v>2016</v>
      </c>
      <c r="E9454" t="s">
        <v>2124</v>
      </c>
      <c r="F9454" t="s">
        <v>30</v>
      </c>
      <c r="G9454" t="s">
        <v>3442</v>
      </c>
      <c r="H9454" t="s">
        <v>23</v>
      </c>
      <c r="I9454" t="s">
        <v>24</v>
      </c>
      <c r="J9454" t="s">
        <v>2435</v>
      </c>
      <c r="K9454" t="s">
        <v>26</v>
      </c>
      <c r="L9454">
        <v>81.792000000000002</v>
      </c>
    </row>
    <row r="9455" spans="1:12" x14ac:dyDescent="0.3">
      <c r="A9455" t="s">
        <v>8728</v>
      </c>
      <c r="B9455">
        <v>28</v>
      </c>
      <c r="C9455">
        <v>9</v>
      </c>
      <c r="D9455">
        <v>2016</v>
      </c>
      <c r="E9455" t="s">
        <v>2124</v>
      </c>
      <c r="F9455" t="s">
        <v>30</v>
      </c>
      <c r="G9455" t="s">
        <v>3442</v>
      </c>
      <c r="H9455" t="s">
        <v>23</v>
      </c>
      <c r="I9455" t="s">
        <v>24</v>
      </c>
      <c r="J9455" t="s">
        <v>7271</v>
      </c>
      <c r="K9455" t="s">
        <v>26</v>
      </c>
      <c r="L9455">
        <v>47.19</v>
      </c>
    </row>
    <row r="9456" spans="1:12" x14ac:dyDescent="0.3">
      <c r="A9456" t="s">
        <v>8728</v>
      </c>
      <c r="B9456">
        <v>28</v>
      </c>
      <c r="C9456">
        <v>9</v>
      </c>
      <c r="D9456">
        <v>2016</v>
      </c>
      <c r="E9456" t="s">
        <v>2124</v>
      </c>
      <c r="F9456" t="s">
        <v>30</v>
      </c>
      <c r="G9456" t="s">
        <v>3442</v>
      </c>
      <c r="H9456" t="s">
        <v>23</v>
      </c>
      <c r="I9456" t="s">
        <v>24</v>
      </c>
      <c r="J9456" t="s">
        <v>1294</v>
      </c>
      <c r="K9456" t="s">
        <v>41</v>
      </c>
      <c r="L9456">
        <v>36.783999999999999</v>
      </c>
    </row>
    <row r="9457" spans="1:12" x14ac:dyDescent="0.3">
      <c r="A9457" t="s">
        <v>8729</v>
      </c>
      <c r="B9457">
        <v>16</v>
      </c>
      <c r="C9457">
        <v>6</v>
      </c>
      <c r="D9457">
        <v>2017</v>
      </c>
      <c r="E9457" t="s">
        <v>2146</v>
      </c>
      <c r="F9457" t="s">
        <v>12</v>
      </c>
      <c r="G9457" t="s">
        <v>1931</v>
      </c>
      <c r="H9457" t="s">
        <v>60</v>
      </c>
      <c r="I9457" t="s">
        <v>15</v>
      </c>
      <c r="J9457" t="s">
        <v>8730</v>
      </c>
      <c r="K9457" t="s">
        <v>41</v>
      </c>
      <c r="L9457">
        <v>91.474999999999994</v>
      </c>
    </row>
    <row r="9458" spans="1:12" x14ac:dyDescent="0.3">
      <c r="A9458" t="s">
        <v>8731</v>
      </c>
      <c r="B9458">
        <v>27</v>
      </c>
      <c r="C9458">
        <v>5</v>
      </c>
      <c r="D9458">
        <v>2018</v>
      </c>
      <c r="E9458" t="s">
        <v>585</v>
      </c>
      <c r="F9458" t="s">
        <v>30</v>
      </c>
      <c r="G9458" t="s">
        <v>1892</v>
      </c>
      <c r="H9458" t="s">
        <v>23</v>
      </c>
      <c r="I9458" t="s">
        <v>15</v>
      </c>
      <c r="J9458" t="s">
        <v>8732</v>
      </c>
      <c r="K9458" t="s">
        <v>41</v>
      </c>
      <c r="L9458">
        <v>27.192</v>
      </c>
    </row>
    <row r="9459" spans="1:12" x14ac:dyDescent="0.3">
      <c r="A9459" t="s">
        <v>8731</v>
      </c>
      <c r="B9459">
        <v>27</v>
      </c>
      <c r="C9459">
        <v>5</v>
      </c>
      <c r="D9459">
        <v>2018</v>
      </c>
      <c r="E9459" t="s">
        <v>585</v>
      </c>
      <c r="F9459" t="s">
        <v>30</v>
      </c>
      <c r="G9459" t="s">
        <v>1892</v>
      </c>
      <c r="H9459" t="s">
        <v>23</v>
      </c>
      <c r="I9459" t="s">
        <v>15</v>
      </c>
      <c r="J9459" t="s">
        <v>3788</v>
      </c>
      <c r="K9459" t="s">
        <v>26</v>
      </c>
      <c r="L9459">
        <v>12.06</v>
      </c>
    </row>
    <row r="9460" spans="1:12" x14ac:dyDescent="0.3">
      <c r="A9460" t="s">
        <v>8733</v>
      </c>
      <c r="B9460">
        <v>9</v>
      </c>
      <c r="C9460">
        <v>10</v>
      </c>
      <c r="D9460">
        <v>2015</v>
      </c>
      <c r="E9460" t="s">
        <v>6142</v>
      </c>
      <c r="F9460" t="s">
        <v>30</v>
      </c>
      <c r="G9460" t="s">
        <v>505</v>
      </c>
      <c r="H9460" t="s">
        <v>14</v>
      </c>
      <c r="I9460" t="s">
        <v>24</v>
      </c>
      <c r="J9460" t="s">
        <v>801</v>
      </c>
      <c r="K9460" t="s">
        <v>26</v>
      </c>
      <c r="L9460">
        <v>144.6</v>
      </c>
    </row>
    <row r="9461" spans="1:12" x14ac:dyDescent="0.3">
      <c r="A9461" t="s">
        <v>8733</v>
      </c>
      <c r="B9461">
        <v>9</v>
      </c>
      <c r="C9461">
        <v>10</v>
      </c>
      <c r="D9461">
        <v>2015</v>
      </c>
      <c r="E9461" t="s">
        <v>6142</v>
      </c>
      <c r="F9461" t="s">
        <v>30</v>
      </c>
      <c r="G9461" t="s">
        <v>505</v>
      </c>
      <c r="H9461" t="s">
        <v>14</v>
      </c>
      <c r="I9461" t="s">
        <v>24</v>
      </c>
      <c r="J9461" t="s">
        <v>6399</v>
      </c>
      <c r="K9461" t="s">
        <v>41</v>
      </c>
      <c r="L9461">
        <v>15.992000000000001</v>
      </c>
    </row>
    <row r="9462" spans="1:12" x14ac:dyDescent="0.3">
      <c r="A9462" t="s">
        <v>8734</v>
      </c>
      <c r="B9462">
        <v>17</v>
      </c>
      <c r="C9462">
        <v>11</v>
      </c>
      <c r="D9462">
        <v>2015</v>
      </c>
      <c r="E9462" t="s">
        <v>4292</v>
      </c>
      <c r="F9462" t="s">
        <v>12</v>
      </c>
      <c r="G9462" t="s">
        <v>2770</v>
      </c>
      <c r="H9462" t="s">
        <v>60</v>
      </c>
      <c r="I9462" t="s">
        <v>90</v>
      </c>
      <c r="J9462" t="s">
        <v>2005</v>
      </c>
      <c r="K9462" t="s">
        <v>26</v>
      </c>
      <c r="L9462">
        <v>34.44</v>
      </c>
    </row>
    <row r="9463" spans="1:12" x14ac:dyDescent="0.3">
      <c r="A9463" t="s">
        <v>8735</v>
      </c>
      <c r="B9463">
        <v>19</v>
      </c>
      <c r="C9463">
        <v>10</v>
      </c>
      <c r="D9463">
        <v>2015</v>
      </c>
      <c r="E9463" t="s">
        <v>4304</v>
      </c>
      <c r="F9463" t="s">
        <v>30</v>
      </c>
      <c r="G9463" t="s">
        <v>1587</v>
      </c>
      <c r="H9463" t="s">
        <v>60</v>
      </c>
      <c r="I9463" t="s">
        <v>24</v>
      </c>
      <c r="J9463" t="s">
        <v>3284</v>
      </c>
      <c r="K9463" t="s">
        <v>41</v>
      </c>
      <c r="L9463">
        <v>321.55200000000002</v>
      </c>
    </row>
    <row r="9464" spans="1:12" x14ac:dyDescent="0.3">
      <c r="A9464" t="s">
        <v>8736</v>
      </c>
      <c r="B9464">
        <v>25</v>
      </c>
      <c r="C9464">
        <v>11</v>
      </c>
      <c r="D9464">
        <v>2018</v>
      </c>
      <c r="E9464" t="s">
        <v>2021</v>
      </c>
      <c r="F9464" t="s">
        <v>12</v>
      </c>
      <c r="G9464" t="s">
        <v>203</v>
      </c>
      <c r="H9464" t="s">
        <v>23</v>
      </c>
      <c r="I9464" t="s">
        <v>15</v>
      </c>
      <c r="J9464" t="s">
        <v>3448</v>
      </c>
      <c r="K9464" t="s">
        <v>17</v>
      </c>
      <c r="L9464">
        <v>701.96</v>
      </c>
    </row>
    <row r="9465" spans="1:12" x14ac:dyDescent="0.3">
      <c r="A9465" t="s">
        <v>8737</v>
      </c>
      <c r="B9465">
        <v>27</v>
      </c>
      <c r="C9465">
        <v>2</v>
      </c>
      <c r="D9465">
        <v>2015</v>
      </c>
      <c r="E9465" t="s">
        <v>1380</v>
      </c>
      <c r="F9465" t="s">
        <v>119</v>
      </c>
      <c r="G9465" t="s">
        <v>3727</v>
      </c>
      <c r="H9465" t="s">
        <v>14</v>
      </c>
      <c r="I9465" t="s">
        <v>90</v>
      </c>
      <c r="J9465" t="s">
        <v>1383</v>
      </c>
      <c r="K9465" t="s">
        <v>26</v>
      </c>
      <c r="L9465">
        <v>19.456</v>
      </c>
    </row>
    <row r="9466" spans="1:12" x14ac:dyDescent="0.3">
      <c r="A9466" t="s">
        <v>8738</v>
      </c>
      <c r="B9466">
        <v>21</v>
      </c>
      <c r="C9466">
        <v>12</v>
      </c>
      <c r="D9466">
        <v>2015</v>
      </c>
      <c r="E9466" t="s">
        <v>1100</v>
      </c>
      <c r="F9466" t="s">
        <v>30</v>
      </c>
      <c r="G9466" t="s">
        <v>3582</v>
      </c>
      <c r="H9466" t="s">
        <v>14</v>
      </c>
      <c r="I9466" t="s">
        <v>90</v>
      </c>
      <c r="J9466" t="s">
        <v>5282</v>
      </c>
      <c r="K9466" t="s">
        <v>26</v>
      </c>
      <c r="L9466">
        <v>17.28</v>
      </c>
    </row>
    <row r="9467" spans="1:12" x14ac:dyDescent="0.3">
      <c r="A9467" t="s">
        <v>8739</v>
      </c>
      <c r="B9467">
        <v>19</v>
      </c>
      <c r="C9467">
        <v>11</v>
      </c>
      <c r="D9467">
        <v>2017</v>
      </c>
      <c r="E9467" t="s">
        <v>4282</v>
      </c>
      <c r="F9467" t="s">
        <v>30</v>
      </c>
      <c r="G9467" t="s">
        <v>174</v>
      </c>
      <c r="H9467" t="s">
        <v>23</v>
      </c>
      <c r="I9467" t="s">
        <v>24</v>
      </c>
      <c r="J9467" t="s">
        <v>1318</v>
      </c>
      <c r="K9467" t="s">
        <v>17</v>
      </c>
      <c r="L9467">
        <v>31.96</v>
      </c>
    </row>
    <row r="9468" spans="1:12" x14ac:dyDescent="0.3">
      <c r="A9468" t="s">
        <v>8740</v>
      </c>
      <c r="B9468">
        <v>5</v>
      </c>
      <c r="C9468">
        <v>11</v>
      </c>
      <c r="D9468">
        <v>2018</v>
      </c>
      <c r="E9468" t="s">
        <v>1059</v>
      </c>
      <c r="F9468" t="s">
        <v>12</v>
      </c>
      <c r="G9468" t="s">
        <v>3277</v>
      </c>
      <c r="H9468" t="s">
        <v>14</v>
      </c>
      <c r="I9468" t="s">
        <v>90</v>
      </c>
      <c r="J9468" t="s">
        <v>434</v>
      </c>
      <c r="K9468" t="s">
        <v>26</v>
      </c>
      <c r="L9468">
        <v>164.68799999999999</v>
      </c>
    </row>
    <row r="9469" spans="1:12" x14ac:dyDescent="0.3">
      <c r="A9469" t="s">
        <v>8740</v>
      </c>
      <c r="B9469">
        <v>5</v>
      </c>
      <c r="C9469">
        <v>11</v>
      </c>
      <c r="D9469">
        <v>2018</v>
      </c>
      <c r="E9469" t="s">
        <v>1059</v>
      </c>
      <c r="F9469" t="s">
        <v>12</v>
      </c>
      <c r="G9469" t="s">
        <v>3277</v>
      </c>
      <c r="H9469" t="s">
        <v>14</v>
      </c>
      <c r="I9469" t="s">
        <v>90</v>
      </c>
      <c r="J9469" t="s">
        <v>5371</v>
      </c>
      <c r="K9469" t="s">
        <v>17</v>
      </c>
      <c r="L9469">
        <v>166.5</v>
      </c>
    </row>
    <row r="9470" spans="1:12" x14ac:dyDescent="0.3">
      <c r="A9470" t="s">
        <v>8740</v>
      </c>
      <c r="B9470">
        <v>5</v>
      </c>
      <c r="C9470">
        <v>11</v>
      </c>
      <c r="D9470">
        <v>2018</v>
      </c>
      <c r="E9470" t="s">
        <v>1059</v>
      </c>
      <c r="F9470" t="s">
        <v>12</v>
      </c>
      <c r="G9470" t="s">
        <v>3277</v>
      </c>
      <c r="H9470" t="s">
        <v>14</v>
      </c>
      <c r="I9470" t="s">
        <v>90</v>
      </c>
      <c r="J9470" t="s">
        <v>1962</v>
      </c>
      <c r="K9470" t="s">
        <v>26</v>
      </c>
      <c r="L9470">
        <v>12.96</v>
      </c>
    </row>
    <row r="9471" spans="1:12" x14ac:dyDescent="0.3">
      <c r="A9471" t="s">
        <v>8740</v>
      </c>
      <c r="B9471">
        <v>5</v>
      </c>
      <c r="C9471">
        <v>11</v>
      </c>
      <c r="D9471">
        <v>2018</v>
      </c>
      <c r="E9471" t="s">
        <v>1059</v>
      </c>
      <c r="F9471" t="s">
        <v>12</v>
      </c>
      <c r="G9471" t="s">
        <v>3277</v>
      </c>
      <c r="H9471" t="s">
        <v>14</v>
      </c>
      <c r="I9471" t="s">
        <v>90</v>
      </c>
      <c r="J9471" t="s">
        <v>1177</v>
      </c>
      <c r="K9471" t="s">
        <v>26</v>
      </c>
      <c r="L9471">
        <v>110.96</v>
      </c>
    </row>
    <row r="9472" spans="1:12" x14ac:dyDescent="0.3">
      <c r="A9472" t="s">
        <v>8740</v>
      </c>
      <c r="B9472">
        <v>5</v>
      </c>
      <c r="C9472">
        <v>11</v>
      </c>
      <c r="D9472">
        <v>2018</v>
      </c>
      <c r="E9472" t="s">
        <v>1059</v>
      </c>
      <c r="F9472" t="s">
        <v>12</v>
      </c>
      <c r="G9472" t="s">
        <v>3277</v>
      </c>
      <c r="H9472" t="s">
        <v>14</v>
      </c>
      <c r="I9472" t="s">
        <v>90</v>
      </c>
      <c r="J9472" t="s">
        <v>433</v>
      </c>
      <c r="K9472" t="s">
        <v>41</v>
      </c>
      <c r="L9472">
        <v>99.98</v>
      </c>
    </row>
    <row r="9473" spans="1:12" x14ac:dyDescent="0.3">
      <c r="A9473" t="s">
        <v>8740</v>
      </c>
      <c r="B9473">
        <v>5</v>
      </c>
      <c r="C9473">
        <v>11</v>
      </c>
      <c r="D9473">
        <v>2018</v>
      </c>
      <c r="E9473" t="s">
        <v>1059</v>
      </c>
      <c r="F9473" t="s">
        <v>12</v>
      </c>
      <c r="G9473" t="s">
        <v>3277</v>
      </c>
      <c r="H9473" t="s">
        <v>14</v>
      </c>
      <c r="I9473" t="s">
        <v>90</v>
      </c>
      <c r="J9473" t="s">
        <v>785</v>
      </c>
      <c r="K9473" t="s">
        <v>26</v>
      </c>
      <c r="L9473">
        <v>11.423999999999999</v>
      </c>
    </row>
    <row r="9474" spans="1:12" x14ac:dyDescent="0.3">
      <c r="A9474" t="s">
        <v>8740</v>
      </c>
      <c r="B9474">
        <v>5</v>
      </c>
      <c r="C9474">
        <v>11</v>
      </c>
      <c r="D9474">
        <v>2018</v>
      </c>
      <c r="E9474" t="s">
        <v>1059</v>
      </c>
      <c r="F9474" t="s">
        <v>12</v>
      </c>
      <c r="G9474" t="s">
        <v>3277</v>
      </c>
      <c r="H9474" t="s">
        <v>14</v>
      </c>
      <c r="I9474" t="s">
        <v>90</v>
      </c>
      <c r="J9474" t="s">
        <v>4724</v>
      </c>
      <c r="K9474" t="s">
        <v>17</v>
      </c>
      <c r="L9474">
        <v>128.124</v>
      </c>
    </row>
    <row r="9475" spans="1:12" x14ac:dyDescent="0.3">
      <c r="A9475" t="s">
        <v>8740</v>
      </c>
      <c r="B9475">
        <v>5</v>
      </c>
      <c r="C9475">
        <v>11</v>
      </c>
      <c r="D9475">
        <v>2018</v>
      </c>
      <c r="E9475" t="s">
        <v>1059</v>
      </c>
      <c r="F9475" t="s">
        <v>12</v>
      </c>
      <c r="G9475" t="s">
        <v>3277</v>
      </c>
      <c r="H9475" t="s">
        <v>14</v>
      </c>
      <c r="I9475" t="s">
        <v>90</v>
      </c>
      <c r="J9475" t="s">
        <v>6619</v>
      </c>
      <c r="K9475" t="s">
        <v>17</v>
      </c>
      <c r="L9475">
        <v>101.4</v>
      </c>
    </row>
    <row r="9476" spans="1:12" x14ac:dyDescent="0.3">
      <c r="A9476" t="s">
        <v>8741</v>
      </c>
      <c r="B9476">
        <v>31</v>
      </c>
      <c r="C9476">
        <v>5</v>
      </c>
      <c r="D9476">
        <v>2016</v>
      </c>
      <c r="E9476" t="s">
        <v>5505</v>
      </c>
      <c r="F9476" t="s">
        <v>12</v>
      </c>
      <c r="G9476" t="s">
        <v>174</v>
      </c>
      <c r="H9476" t="s">
        <v>23</v>
      </c>
      <c r="I9476" t="s">
        <v>61</v>
      </c>
      <c r="J9476" t="s">
        <v>3483</v>
      </c>
      <c r="K9476" t="s">
        <v>26</v>
      </c>
      <c r="L9476">
        <v>5.9039999999999999</v>
      </c>
    </row>
    <row r="9477" spans="1:12" x14ac:dyDescent="0.3">
      <c r="A9477" t="s">
        <v>8741</v>
      </c>
      <c r="B9477">
        <v>31</v>
      </c>
      <c r="C9477">
        <v>5</v>
      </c>
      <c r="D9477">
        <v>2016</v>
      </c>
      <c r="E9477" t="s">
        <v>5505</v>
      </c>
      <c r="F9477" t="s">
        <v>12</v>
      </c>
      <c r="G9477" t="s">
        <v>174</v>
      </c>
      <c r="H9477" t="s">
        <v>23</v>
      </c>
      <c r="I9477" t="s">
        <v>61</v>
      </c>
      <c r="J9477" t="s">
        <v>3093</v>
      </c>
      <c r="K9477" t="s">
        <v>26</v>
      </c>
      <c r="L9477">
        <v>173.488</v>
      </c>
    </row>
    <row r="9478" spans="1:12" x14ac:dyDescent="0.3">
      <c r="A9478" t="s">
        <v>8741</v>
      </c>
      <c r="B9478">
        <v>31</v>
      </c>
      <c r="C9478">
        <v>5</v>
      </c>
      <c r="D9478">
        <v>2016</v>
      </c>
      <c r="E9478" t="s">
        <v>5505</v>
      </c>
      <c r="F9478" t="s">
        <v>12</v>
      </c>
      <c r="G9478" t="s">
        <v>174</v>
      </c>
      <c r="H9478" t="s">
        <v>23</v>
      </c>
      <c r="I9478" t="s">
        <v>61</v>
      </c>
      <c r="J9478" t="s">
        <v>5111</v>
      </c>
      <c r="K9478" t="s">
        <v>17</v>
      </c>
      <c r="L9478">
        <v>51.56</v>
      </c>
    </row>
    <row r="9479" spans="1:12" x14ac:dyDescent="0.3">
      <c r="A9479" t="s">
        <v>8741</v>
      </c>
      <c r="B9479">
        <v>31</v>
      </c>
      <c r="C9479">
        <v>5</v>
      </c>
      <c r="D9479">
        <v>2016</v>
      </c>
      <c r="E9479" t="s">
        <v>5505</v>
      </c>
      <c r="F9479" t="s">
        <v>12</v>
      </c>
      <c r="G9479" t="s">
        <v>174</v>
      </c>
      <c r="H9479" t="s">
        <v>23</v>
      </c>
      <c r="I9479" t="s">
        <v>61</v>
      </c>
      <c r="J9479" t="s">
        <v>2932</v>
      </c>
      <c r="K9479" t="s">
        <v>26</v>
      </c>
      <c r="L9479">
        <v>3.5640000000000001</v>
      </c>
    </row>
    <row r="9480" spans="1:12" x14ac:dyDescent="0.3">
      <c r="A9480" t="s">
        <v>8742</v>
      </c>
      <c r="B9480">
        <v>7</v>
      </c>
      <c r="C9480">
        <v>9</v>
      </c>
      <c r="D9480">
        <v>2015</v>
      </c>
      <c r="E9480" t="s">
        <v>497</v>
      </c>
      <c r="F9480" t="s">
        <v>30</v>
      </c>
      <c r="G9480" t="s">
        <v>6225</v>
      </c>
      <c r="H9480" t="s">
        <v>14</v>
      </c>
      <c r="I9480" t="s">
        <v>61</v>
      </c>
      <c r="J9480" t="s">
        <v>4132</v>
      </c>
      <c r="K9480" t="s">
        <v>26</v>
      </c>
      <c r="L9480">
        <v>13.16</v>
      </c>
    </row>
    <row r="9481" spans="1:12" x14ac:dyDescent="0.3">
      <c r="A9481" t="s">
        <v>8742</v>
      </c>
      <c r="B9481">
        <v>7</v>
      </c>
      <c r="C9481">
        <v>9</v>
      </c>
      <c r="D9481">
        <v>2015</v>
      </c>
      <c r="E9481" t="s">
        <v>497</v>
      </c>
      <c r="F9481" t="s">
        <v>30</v>
      </c>
      <c r="G9481" t="s">
        <v>6225</v>
      </c>
      <c r="H9481" t="s">
        <v>14</v>
      </c>
      <c r="I9481" t="s">
        <v>61</v>
      </c>
      <c r="J9481" t="s">
        <v>3700</v>
      </c>
      <c r="K9481" t="s">
        <v>26</v>
      </c>
      <c r="L9481">
        <v>3.8279999999999998</v>
      </c>
    </row>
    <row r="9482" spans="1:12" x14ac:dyDescent="0.3">
      <c r="A9482" t="s">
        <v>8742</v>
      </c>
      <c r="B9482">
        <v>7</v>
      </c>
      <c r="C9482">
        <v>9</v>
      </c>
      <c r="D9482">
        <v>2015</v>
      </c>
      <c r="E9482" t="s">
        <v>497</v>
      </c>
      <c r="F9482" t="s">
        <v>30</v>
      </c>
      <c r="G9482" t="s">
        <v>6225</v>
      </c>
      <c r="H9482" t="s">
        <v>14</v>
      </c>
      <c r="I9482" t="s">
        <v>61</v>
      </c>
      <c r="J9482" t="s">
        <v>1622</v>
      </c>
      <c r="K9482" t="s">
        <v>26</v>
      </c>
      <c r="L9482">
        <v>304.99</v>
      </c>
    </row>
    <row r="9483" spans="1:12" x14ac:dyDescent="0.3">
      <c r="A9483" t="s">
        <v>8743</v>
      </c>
      <c r="B9483">
        <v>6</v>
      </c>
      <c r="C9483">
        <v>11</v>
      </c>
      <c r="D9483">
        <v>2018</v>
      </c>
      <c r="E9483" t="s">
        <v>287</v>
      </c>
      <c r="F9483" t="s">
        <v>30</v>
      </c>
      <c r="G9483" t="s">
        <v>4672</v>
      </c>
      <c r="H9483" t="s">
        <v>14</v>
      </c>
      <c r="I9483" t="s">
        <v>61</v>
      </c>
      <c r="J9483" t="s">
        <v>233</v>
      </c>
      <c r="K9483" t="s">
        <v>26</v>
      </c>
      <c r="L9483">
        <v>18.16</v>
      </c>
    </row>
    <row r="9484" spans="1:12" x14ac:dyDescent="0.3">
      <c r="A9484" t="s">
        <v>8744</v>
      </c>
      <c r="B9484">
        <v>20</v>
      </c>
      <c r="C9484">
        <v>6</v>
      </c>
      <c r="D9484">
        <v>2016</v>
      </c>
      <c r="E9484" t="s">
        <v>7790</v>
      </c>
      <c r="F9484" t="s">
        <v>12</v>
      </c>
      <c r="G9484" t="s">
        <v>4070</v>
      </c>
      <c r="H9484" t="s">
        <v>60</v>
      </c>
      <c r="I9484" t="s">
        <v>90</v>
      </c>
      <c r="J9484" t="s">
        <v>1888</v>
      </c>
      <c r="K9484" t="s">
        <v>41</v>
      </c>
      <c r="L9484">
        <v>319.98399999999998</v>
      </c>
    </row>
    <row r="9485" spans="1:12" x14ac:dyDescent="0.3">
      <c r="A9485" t="s">
        <v>8745</v>
      </c>
      <c r="B9485">
        <v>22</v>
      </c>
      <c r="C9485">
        <v>7</v>
      </c>
      <c r="D9485">
        <v>2015</v>
      </c>
      <c r="E9485" t="s">
        <v>6653</v>
      </c>
      <c r="F9485" t="s">
        <v>30</v>
      </c>
      <c r="G9485" t="s">
        <v>2778</v>
      </c>
      <c r="H9485" t="s">
        <v>60</v>
      </c>
      <c r="I9485" t="s">
        <v>24</v>
      </c>
      <c r="J9485" t="s">
        <v>987</v>
      </c>
      <c r="K9485" t="s">
        <v>26</v>
      </c>
      <c r="L9485">
        <v>19.68</v>
      </c>
    </row>
    <row r="9486" spans="1:12" x14ac:dyDescent="0.3">
      <c r="A9486" t="s">
        <v>8746</v>
      </c>
      <c r="B9486">
        <v>2</v>
      </c>
      <c r="C9486">
        <v>12</v>
      </c>
      <c r="D9486">
        <v>2017</v>
      </c>
      <c r="E9486" t="s">
        <v>314</v>
      </c>
      <c r="F9486" t="s">
        <v>12</v>
      </c>
      <c r="G9486" t="s">
        <v>3191</v>
      </c>
      <c r="H9486" t="s">
        <v>23</v>
      </c>
      <c r="I9486" t="s">
        <v>61</v>
      </c>
      <c r="J9486" t="s">
        <v>5971</v>
      </c>
      <c r="K9486" t="s">
        <v>17</v>
      </c>
      <c r="L9486">
        <v>781.86400000000003</v>
      </c>
    </row>
    <row r="9487" spans="1:12" x14ac:dyDescent="0.3">
      <c r="A9487" t="s">
        <v>8746</v>
      </c>
      <c r="B9487">
        <v>2</v>
      </c>
      <c r="C9487">
        <v>12</v>
      </c>
      <c r="D9487">
        <v>2017</v>
      </c>
      <c r="E9487" t="s">
        <v>314</v>
      </c>
      <c r="F9487" t="s">
        <v>12</v>
      </c>
      <c r="G9487" t="s">
        <v>3191</v>
      </c>
      <c r="H9487" t="s">
        <v>23</v>
      </c>
      <c r="I9487" t="s">
        <v>61</v>
      </c>
      <c r="J9487" t="s">
        <v>3401</v>
      </c>
      <c r="K9487" t="s">
        <v>26</v>
      </c>
      <c r="L9487">
        <v>30.815999999999999</v>
      </c>
    </row>
    <row r="9488" spans="1:12" x14ac:dyDescent="0.3">
      <c r="A9488" t="s">
        <v>8747</v>
      </c>
      <c r="B9488">
        <v>12</v>
      </c>
      <c r="C9488">
        <v>10</v>
      </c>
      <c r="D9488">
        <v>2018</v>
      </c>
      <c r="E9488" t="s">
        <v>2345</v>
      </c>
      <c r="F9488" t="s">
        <v>930</v>
      </c>
      <c r="G9488" t="s">
        <v>1076</v>
      </c>
      <c r="H9488" t="s">
        <v>14</v>
      </c>
      <c r="I9488" t="s">
        <v>90</v>
      </c>
      <c r="J9488" t="s">
        <v>2508</v>
      </c>
      <c r="K9488" t="s">
        <v>17</v>
      </c>
      <c r="L9488">
        <v>673.34400000000005</v>
      </c>
    </row>
    <row r="9489" spans="1:12" x14ac:dyDescent="0.3">
      <c r="A9489" t="s">
        <v>8748</v>
      </c>
      <c r="B9489">
        <v>11</v>
      </c>
      <c r="C9489">
        <v>12</v>
      </c>
      <c r="D9489">
        <v>2018</v>
      </c>
      <c r="E9489" t="s">
        <v>719</v>
      </c>
      <c r="F9489" t="s">
        <v>119</v>
      </c>
      <c r="G9489" t="s">
        <v>1484</v>
      </c>
      <c r="H9489" t="s">
        <v>23</v>
      </c>
      <c r="I9489" t="s">
        <v>90</v>
      </c>
      <c r="J9489" t="s">
        <v>2489</v>
      </c>
      <c r="K9489" t="s">
        <v>26</v>
      </c>
      <c r="L9489">
        <v>6.54</v>
      </c>
    </row>
    <row r="9490" spans="1:12" x14ac:dyDescent="0.3">
      <c r="A9490" t="s">
        <v>8749</v>
      </c>
      <c r="B9490">
        <v>1</v>
      </c>
      <c r="C9490">
        <v>10</v>
      </c>
      <c r="D9490">
        <v>2016</v>
      </c>
      <c r="E9490" t="s">
        <v>1533</v>
      </c>
      <c r="F9490" t="s">
        <v>119</v>
      </c>
      <c r="G9490" t="s">
        <v>468</v>
      </c>
      <c r="H9490" t="s">
        <v>14</v>
      </c>
      <c r="I9490" t="s">
        <v>24</v>
      </c>
      <c r="J9490" t="s">
        <v>3403</v>
      </c>
      <c r="K9490" t="s">
        <v>41</v>
      </c>
      <c r="L9490">
        <v>572.79999999999995</v>
      </c>
    </row>
    <row r="9491" spans="1:12" x14ac:dyDescent="0.3">
      <c r="A9491" t="s">
        <v>8750</v>
      </c>
      <c r="B9491">
        <v>5</v>
      </c>
      <c r="C9491">
        <v>8</v>
      </c>
      <c r="D9491">
        <v>2017</v>
      </c>
      <c r="E9491" t="s">
        <v>7159</v>
      </c>
      <c r="F9491" t="s">
        <v>30</v>
      </c>
      <c r="G9491" t="s">
        <v>5304</v>
      </c>
      <c r="H9491" t="s">
        <v>23</v>
      </c>
      <c r="I9491" t="s">
        <v>15</v>
      </c>
      <c r="J9491" t="s">
        <v>3936</v>
      </c>
      <c r="K9491" t="s">
        <v>26</v>
      </c>
      <c r="L9491">
        <v>197.05</v>
      </c>
    </row>
    <row r="9492" spans="1:12" x14ac:dyDescent="0.3">
      <c r="A9492" t="s">
        <v>8751</v>
      </c>
      <c r="B9492">
        <v>3</v>
      </c>
      <c r="C9492">
        <v>1</v>
      </c>
      <c r="D9492">
        <v>2018</v>
      </c>
      <c r="E9492" t="s">
        <v>2211</v>
      </c>
      <c r="F9492" t="s">
        <v>30</v>
      </c>
      <c r="G9492" t="s">
        <v>1261</v>
      </c>
      <c r="H9492" t="s">
        <v>14</v>
      </c>
      <c r="I9492" t="s">
        <v>24</v>
      </c>
      <c r="J9492" t="s">
        <v>1093</v>
      </c>
      <c r="K9492" t="s">
        <v>26</v>
      </c>
      <c r="L9492">
        <v>2022.2719999999999</v>
      </c>
    </row>
    <row r="9493" spans="1:12" x14ac:dyDescent="0.3">
      <c r="A9493" t="s">
        <v>8751</v>
      </c>
      <c r="B9493">
        <v>3</v>
      </c>
      <c r="C9493">
        <v>1</v>
      </c>
      <c r="D9493">
        <v>2018</v>
      </c>
      <c r="E9493" t="s">
        <v>2211</v>
      </c>
      <c r="F9493" t="s">
        <v>30</v>
      </c>
      <c r="G9493" t="s">
        <v>1261</v>
      </c>
      <c r="H9493" t="s">
        <v>14</v>
      </c>
      <c r="I9493" t="s">
        <v>24</v>
      </c>
      <c r="J9493" t="s">
        <v>3981</v>
      </c>
      <c r="K9493" t="s">
        <v>26</v>
      </c>
      <c r="L9493">
        <v>9.1199999999999992</v>
      </c>
    </row>
    <row r="9494" spans="1:12" x14ac:dyDescent="0.3">
      <c r="A9494" t="s">
        <v>8752</v>
      </c>
      <c r="B9494">
        <v>7</v>
      </c>
      <c r="C9494">
        <v>11</v>
      </c>
      <c r="D9494">
        <v>2018</v>
      </c>
      <c r="E9494" t="s">
        <v>1046</v>
      </c>
      <c r="F9494" t="s">
        <v>930</v>
      </c>
      <c r="G9494" t="s">
        <v>4861</v>
      </c>
      <c r="H9494" t="s">
        <v>14</v>
      </c>
      <c r="I9494" t="s">
        <v>61</v>
      </c>
      <c r="J9494" t="s">
        <v>63</v>
      </c>
      <c r="K9494" t="s">
        <v>26</v>
      </c>
      <c r="L9494">
        <v>38.159999999999997</v>
      </c>
    </row>
    <row r="9495" spans="1:12" x14ac:dyDescent="0.3">
      <c r="A9495" t="s">
        <v>8753</v>
      </c>
      <c r="B9495">
        <v>3</v>
      </c>
      <c r="C9495">
        <v>1</v>
      </c>
      <c r="D9495">
        <v>2017</v>
      </c>
      <c r="E9495" t="s">
        <v>6761</v>
      </c>
      <c r="F9495" t="s">
        <v>30</v>
      </c>
      <c r="G9495" t="s">
        <v>4382</v>
      </c>
      <c r="H9495" t="s">
        <v>23</v>
      </c>
      <c r="I9495" t="s">
        <v>61</v>
      </c>
      <c r="J9495" t="s">
        <v>977</v>
      </c>
      <c r="K9495" t="s">
        <v>17</v>
      </c>
      <c r="L9495">
        <v>1592.85</v>
      </c>
    </row>
    <row r="9496" spans="1:12" x14ac:dyDescent="0.3">
      <c r="A9496" t="s">
        <v>8753</v>
      </c>
      <c r="B9496">
        <v>3</v>
      </c>
      <c r="C9496">
        <v>1</v>
      </c>
      <c r="D9496">
        <v>2017</v>
      </c>
      <c r="E9496" t="s">
        <v>6761</v>
      </c>
      <c r="F9496" t="s">
        <v>30</v>
      </c>
      <c r="G9496" t="s">
        <v>4382</v>
      </c>
      <c r="H9496" t="s">
        <v>23</v>
      </c>
      <c r="I9496" t="s">
        <v>61</v>
      </c>
      <c r="J9496" t="s">
        <v>2932</v>
      </c>
      <c r="K9496" t="s">
        <v>26</v>
      </c>
      <c r="L9496">
        <v>11.88</v>
      </c>
    </row>
    <row r="9497" spans="1:12" x14ac:dyDescent="0.3">
      <c r="A9497" t="s">
        <v>8754</v>
      </c>
      <c r="B9497">
        <v>12</v>
      </c>
      <c r="C9497">
        <v>5</v>
      </c>
      <c r="D9497">
        <v>2017</v>
      </c>
      <c r="E9497" t="s">
        <v>2786</v>
      </c>
      <c r="F9497" t="s">
        <v>30</v>
      </c>
      <c r="G9497" t="s">
        <v>5329</v>
      </c>
      <c r="H9497" t="s">
        <v>14</v>
      </c>
      <c r="I9497" t="s">
        <v>24</v>
      </c>
      <c r="J9497" t="s">
        <v>7751</v>
      </c>
      <c r="K9497" t="s">
        <v>41</v>
      </c>
      <c r="L9497">
        <v>120</v>
      </c>
    </row>
    <row r="9498" spans="1:12" x14ac:dyDescent="0.3">
      <c r="A9498" t="s">
        <v>8754</v>
      </c>
      <c r="B9498">
        <v>12</v>
      </c>
      <c r="C9498">
        <v>5</v>
      </c>
      <c r="D9498">
        <v>2017</v>
      </c>
      <c r="E9498" t="s">
        <v>2786</v>
      </c>
      <c r="F9498" t="s">
        <v>30</v>
      </c>
      <c r="G9498" t="s">
        <v>5329</v>
      </c>
      <c r="H9498" t="s">
        <v>14</v>
      </c>
      <c r="I9498" t="s">
        <v>24</v>
      </c>
      <c r="J9498" t="s">
        <v>4038</v>
      </c>
      <c r="K9498" t="s">
        <v>26</v>
      </c>
      <c r="L9498">
        <v>8.67</v>
      </c>
    </row>
    <row r="9499" spans="1:12" x14ac:dyDescent="0.3">
      <c r="A9499" t="s">
        <v>8755</v>
      </c>
      <c r="B9499">
        <v>5</v>
      </c>
      <c r="C9499">
        <v>11</v>
      </c>
      <c r="D9499">
        <v>2018</v>
      </c>
      <c r="E9499" t="s">
        <v>1046</v>
      </c>
      <c r="F9499" t="s">
        <v>119</v>
      </c>
      <c r="G9499" t="s">
        <v>898</v>
      </c>
      <c r="H9499" t="s">
        <v>60</v>
      </c>
      <c r="I9499" t="s">
        <v>61</v>
      </c>
      <c r="J9499" t="s">
        <v>737</v>
      </c>
      <c r="K9499" t="s">
        <v>26</v>
      </c>
      <c r="L9499">
        <v>4.41</v>
      </c>
    </row>
    <row r="9500" spans="1:12" x14ac:dyDescent="0.3">
      <c r="A9500" t="s">
        <v>8755</v>
      </c>
      <c r="B9500">
        <v>5</v>
      </c>
      <c r="C9500">
        <v>11</v>
      </c>
      <c r="D9500">
        <v>2018</v>
      </c>
      <c r="E9500" t="s">
        <v>1046</v>
      </c>
      <c r="F9500" t="s">
        <v>119</v>
      </c>
      <c r="G9500" t="s">
        <v>898</v>
      </c>
      <c r="H9500" t="s">
        <v>60</v>
      </c>
      <c r="I9500" t="s">
        <v>61</v>
      </c>
      <c r="J9500" t="s">
        <v>5792</v>
      </c>
      <c r="K9500" t="s">
        <v>26</v>
      </c>
      <c r="L9500">
        <v>167.94</v>
      </c>
    </row>
    <row r="9501" spans="1:12" x14ac:dyDescent="0.3">
      <c r="A9501" t="s">
        <v>8755</v>
      </c>
      <c r="B9501">
        <v>5</v>
      </c>
      <c r="C9501">
        <v>11</v>
      </c>
      <c r="D9501">
        <v>2018</v>
      </c>
      <c r="E9501" t="s">
        <v>1046</v>
      </c>
      <c r="F9501" t="s">
        <v>119</v>
      </c>
      <c r="G9501" t="s">
        <v>898</v>
      </c>
      <c r="H9501" t="s">
        <v>60</v>
      </c>
      <c r="I9501" t="s">
        <v>61</v>
      </c>
      <c r="J9501" t="s">
        <v>2925</v>
      </c>
      <c r="K9501" t="s">
        <v>26</v>
      </c>
      <c r="L9501">
        <v>67.8</v>
      </c>
    </row>
    <row r="9502" spans="1:12" x14ac:dyDescent="0.3">
      <c r="A9502" t="s">
        <v>8756</v>
      </c>
      <c r="B9502">
        <v>26</v>
      </c>
      <c r="C9502">
        <v>5</v>
      </c>
      <c r="D9502">
        <v>2017</v>
      </c>
      <c r="E9502" t="s">
        <v>1250</v>
      </c>
      <c r="F9502" t="s">
        <v>30</v>
      </c>
      <c r="G9502" t="s">
        <v>4349</v>
      </c>
      <c r="H9502" t="s">
        <v>14</v>
      </c>
      <c r="I9502" t="s">
        <v>61</v>
      </c>
      <c r="J9502" t="s">
        <v>3361</v>
      </c>
      <c r="K9502" t="s">
        <v>17</v>
      </c>
      <c r="L9502">
        <v>26.94</v>
      </c>
    </row>
    <row r="9503" spans="1:12" x14ac:dyDescent="0.3">
      <c r="A9503" t="s">
        <v>8757</v>
      </c>
      <c r="B9503">
        <v>20</v>
      </c>
      <c r="C9503">
        <v>11</v>
      </c>
      <c r="D9503">
        <v>2016</v>
      </c>
      <c r="E9503" t="s">
        <v>188</v>
      </c>
      <c r="F9503" t="s">
        <v>30</v>
      </c>
      <c r="G9503" t="s">
        <v>4090</v>
      </c>
      <c r="H9503" t="s">
        <v>14</v>
      </c>
      <c r="I9503" t="s">
        <v>24</v>
      </c>
      <c r="J9503" t="s">
        <v>4649</v>
      </c>
      <c r="K9503" t="s">
        <v>17</v>
      </c>
      <c r="L9503">
        <v>32.04</v>
      </c>
    </row>
    <row r="9504" spans="1:12" x14ac:dyDescent="0.3">
      <c r="A9504" t="s">
        <v>8758</v>
      </c>
      <c r="B9504">
        <v>22</v>
      </c>
      <c r="C9504">
        <v>4</v>
      </c>
      <c r="D9504">
        <v>2017</v>
      </c>
      <c r="E9504" t="s">
        <v>858</v>
      </c>
      <c r="F9504" t="s">
        <v>30</v>
      </c>
      <c r="G9504" t="s">
        <v>2936</v>
      </c>
      <c r="H9504" t="s">
        <v>14</v>
      </c>
      <c r="I9504" t="s">
        <v>90</v>
      </c>
      <c r="J9504" t="s">
        <v>6494</v>
      </c>
      <c r="K9504" t="s">
        <v>26</v>
      </c>
      <c r="L9504">
        <v>32.130000000000003</v>
      </c>
    </row>
    <row r="9505" spans="1:12" x14ac:dyDescent="0.3">
      <c r="A9505" t="s">
        <v>8758</v>
      </c>
      <c r="B9505">
        <v>22</v>
      </c>
      <c r="C9505">
        <v>4</v>
      </c>
      <c r="D9505">
        <v>2017</v>
      </c>
      <c r="E9505" t="s">
        <v>858</v>
      </c>
      <c r="F9505" t="s">
        <v>30</v>
      </c>
      <c r="G9505" t="s">
        <v>2936</v>
      </c>
      <c r="H9505" t="s">
        <v>14</v>
      </c>
      <c r="I9505" t="s">
        <v>90</v>
      </c>
      <c r="J9505" t="s">
        <v>1883</v>
      </c>
      <c r="K9505" t="s">
        <v>26</v>
      </c>
      <c r="L9505">
        <v>2.88</v>
      </c>
    </row>
    <row r="9506" spans="1:12" x14ac:dyDescent="0.3">
      <c r="A9506" t="s">
        <v>8759</v>
      </c>
      <c r="B9506">
        <v>14</v>
      </c>
      <c r="C9506">
        <v>10</v>
      </c>
      <c r="D9506">
        <v>2017</v>
      </c>
      <c r="E9506" t="s">
        <v>3017</v>
      </c>
      <c r="F9506" t="s">
        <v>30</v>
      </c>
      <c r="G9506" t="s">
        <v>2940</v>
      </c>
      <c r="H9506" t="s">
        <v>23</v>
      </c>
      <c r="I9506" t="s">
        <v>90</v>
      </c>
      <c r="J9506" t="s">
        <v>7359</v>
      </c>
      <c r="K9506" t="s">
        <v>41</v>
      </c>
      <c r="L9506">
        <v>1091.93</v>
      </c>
    </row>
    <row r="9507" spans="1:12" x14ac:dyDescent="0.3">
      <c r="A9507" t="s">
        <v>8759</v>
      </c>
      <c r="B9507">
        <v>14</v>
      </c>
      <c r="C9507">
        <v>10</v>
      </c>
      <c r="D9507">
        <v>2017</v>
      </c>
      <c r="E9507" t="s">
        <v>3017</v>
      </c>
      <c r="F9507" t="s">
        <v>30</v>
      </c>
      <c r="G9507" t="s">
        <v>2940</v>
      </c>
      <c r="H9507" t="s">
        <v>23</v>
      </c>
      <c r="I9507" t="s">
        <v>90</v>
      </c>
      <c r="J9507" t="s">
        <v>899</v>
      </c>
      <c r="K9507" t="s">
        <v>26</v>
      </c>
      <c r="L9507">
        <v>111.96</v>
      </c>
    </row>
    <row r="9508" spans="1:12" x14ac:dyDescent="0.3">
      <c r="A9508" t="s">
        <v>8760</v>
      </c>
      <c r="B9508">
        <v>5</v>
      </c>
      <c r="C9508">
        <v>4</v>
      </c>
      <c r="D9508">
        <v>2015</v>
      </c>
      <c r="E9508" t="s">
        <v>1679</v>
      </c>
      <c r="F9508" t="s">
        <v>12</v>
      </c>
      <c r="G9508" t="s">
        <v>472</v>
      </c>
      <c r="H9508" t="s">
        <v>14</v>
      </c>
      <c r="I9508" t="s">
        <v>61</v>
      </c>
      <c r="J9508" t="s">
        <v>2426</v>
      </c>
      <c r="K9508" t="s">
        <v>26</v>
      </c>
      <c r="L9508">
        <v>26.7</v>
      </c>
    </row>
    <row r="9509" spans="1:12" x14ac:dyDescent="0.3">
      <c r="A9509" t="s">
        <v>8760</v>
      </c>
      <c r="B9509">
        <v>5</v>
      </c>
      <c r="C9509">
        <v>4</v>
      </c>
      <c r="D9509">
        <v>2015</v>
      </c>
      <c r="E9509" t="s">
        <v>1679</v>
      </c>
      <c r="F9509" t="s">
        <v>12</v>
      </c>
      <c r="G9509" t="s">
        <v>472</v>
      </c>
      <c r="H9509" t="s">
        <v>14</v>
      </c>
      <c r="I9509" t="s">
        <v>61</v>
      </c>
      <c r="J9509" t="s">
        <v>3788</v>
      </c>
      <c r="K9509" t="s">
        <v>26</v>
      </c>
      <c r="L9509">
        <v>40.200000000000003</v>
      </c>
    </row>
    <row r="9510" spans="1:12" x14ac:dyDescent="0.3">
      <c r="A9510" t="s">
        <v>8760</v>
      </c>
      <c r="B9510">
        <v>5</v>
      </c>
      <c r="C9510">
        <v>4</v>
      </c>
      <c r="D9510">
        <v>2015</v>
      </c>
      <c r="E9510" t="s">
        <v>1679</v>
      </c>
      <c r="F9510" t="s">
        <v>12</v>
      </c>
      <c r="G9510" t="s">
        <v>472</v>
      </c>
      <c r="H9510" t="s">
        <v>14</v>
      </c>
      <c r="I9510" t="s">
        <v>61</v>
      </c>
      <c r="J9510" t="s">
        <v>559</v>
      </c>
      <c r="K9510" t="s">
        <v>26</v>
      </c>
      <c r="L9510">
        <v>13.89</v>
      </c>
    </row>
    <row r="9511" spans="1:12" x14ac:dyDescent="0.3">
      <c r="A9511" t="s">
        <v>8760</v>
      </c>
      <c r="B9511">
        <v>5</v>
      </c>
      <c r="C9511">
        <v>4</v>
      </c>
      <c r="D9511">
        <v>2015</v>
      </c>
      <c r="E9511" t="s">
        <v>1679</v>
      </c>
      <c r="F9511" t="s">
        <v>12</v>
      </c>
      <c r="G9511" t="s">
        <v>472</v>
      </c>
      <c r="H9511" t="s">
        <v>14</v>
      </c>
      <c r="I9511" t="s">
        <v>61</v>
      </c>
      <c r="J9511" t="s">
        <v>484</v>
      </c>
      <c r="K9511" t="s">
        <v>26</v>
      </c>
      <c r="L9511">
        <v>689.82</v>
      </c>
    </row>
    <row r="9512" spans="1:12" x14ac:dyDescent="0.3">
      <c r="A9512" t="s">
        <v>8761</v>
      </c>
      <c r="B9512">
        <v>6</v>
      </c>
      <c r="C9512">
        <v>8</v>
      </c>
      <c r="D9512">
        <v>2017</v>
      </c>
      <c r="E9512" t="s">
        <v>7159</v>
      </c>
      <c r="F9512" t="s">
        <v>30</v>
      </c>
      <c r="G9512" t="s">
        <v>1351</v>
      </c>
      <c r="H9512" t="s">
        <v>14</v>
      </c>
      <c r="I9512" t="s">
        <v>90</v>
      </c>
      <c r="J9512" t="s">
        <v>908</v>
      </c>
      <c r="K9512" t="s">
        <v>26</v>
      </c>
      <c r="L9512">
        <v>38.340000000000003</v>
      </c>
    </row>
    <row r="9513" spans="1:12" x14ac:dyDescent="0.3">
      <c r="A9513" t="s">
        <v>8762</v>
      </c>
      <c r="B9513">
        <v>14</v>
      </c>
      <c r="C9513">
        <v>12</v>
      </c>
      <c r="D9513">
        <v>2015</v>
      </c>
      <c r="E9513" t="s">
        <v>2048</v>
      </c>
      <c r="F9513" t="s">
        <v>119</v>
      </c>
      <c r="G9513" t="s">
        <v>4886</v>
      </c>
      <c r="H9513" t="s">
        <v>23</v>
      </c>
      <c r="I9513" t="s">
        <v>61</v>
      </c>
      <c r="J9513" t="s">
        <v>3289</v>
      </c>
      <c r="K9513" t="s">
        <v>26</v>
      </c>
      <c r="L9513">
        <v>9.2639999999999993</v>
      </c>
    </row>
    <row r="9514" spans="1:12" x14ac:dyDescent="0.3">
      <c r="A9514" t="s">
        <v>8763</v>
      </c>
      <c r="B9514">
        <v>30</v>
      </c>
      <c r="C9514">
        <v>5</v>
      </c>
      <c r="D9514">
        <v>2018</v>
      </c>
      <c r="E9514" t="s">
        <v>585</v>
      </c>
      <c r="F9514" t="s">
        <v>12</v>
      </c>
      <c r="G9514" t="s">
        <v>2606</v>
      </c>
      <c r="H9514" t="s">
        <v>14</v>
      </c>
      <c r="I9514" t="s">
        <v>61</v>
      </c>
      <c r="J9514" t="s">
        <v>2339</v>
      </c>
      <c r="K9514" t="s">
        <v>17</v>
      </c>
      <c r="L9514">
        <v>204.66640000000001</v>
      </c>
    </row>
    <row r="9515" spans="1:12" x14ac:dyDescent="0.3">
      <c r="A9515" t="s">
        <v>8764</v>
      </c>
      <c r="B9515">
        <v>14</v>
      </c>
      <c r="C9515">
        <v>10</v>
      </c>
      <c r="D9515">
        <v>2017</v>
      </c>
      <c r="E9515" t="s">
        <v>398</v>
      </c>
      <c r="F9515" t="s">
        <v>30</v>
      </c>
      <c r="G9515" t="s">
        <v>4468</v>
      </c>
      <c r="H9515" t="s">
        <v>14</v>
      </c>
      <c r="I9515" t="s">
        <v>61</v>
      </c>
      <c r="J9515" t="s">
        <v>2262</v>
      </c>
      <c r="K9515" t="s">
        <v>41</v>
      </c>
      <c r="L9515">
        <v>1649.75</v>
      </c>
    </row>
    <row r="9516" spans="1:12" x14ac:dyDescent="0.3">
      <c r="A9516" t="s">
        <v>8765</v>
      </c>
      <c r="B9516">
        <v>14</v>
      </c>
      <c r="C9516">
        <v>3</v>
      </c>
      <c r="D9516">
        <v>2015</v>
      </c>
      <c r="E9516" t="s">
        <v>3598</v>
      </c>
      <c r="F9516" t="s">
        <v>30</v>
      </c>
      <c r="G9516" t="s">
        <v>5699</v>
      </c>
      <c r="H9516" t="s">
        <v>60</v>
      </c>
      <c r="I9516" t="s">
        <v>15</v>
      </c>
      <c r="J9516" t="s">
        <v>1851</v>
      </c>
      <c r="K9516" t="s">
        <v>26</v>
      </c>
      <c r="L9516">
        <v>91.055999999999997</v>
      </c>
    </row>
    <row r="9517" spans="1:12" x14ac:dyDescent="0.3">
      <c r="A9517" t="s">
        <v>8766</v>
      </c>
      <c r="B9517">
        <v>17</v>
      </c>
      <c r="C9517">
        <v>2</v>
      </c>
      <c r="D9517">
        <v>2015</v>
      </c>
      <c r="E9517" t="s">
        <v>6539</v>
      </c>
      <c r="F9517" t="s">
        <v>30</v>
      </c>
      <c r="G9517" t="s">
        <v>678</v>
      </c>
      <c r="H9517" t="s">
        <v>14</v>
      </c>
      <c r="I9517" t="s">
        <v>61</v>
      </c>
      <c r="J9517" t="s">
        <v>3544</v>
      </c>
      <c r="K9517" t="s">
        <v>26</v>
      </c>
      <c r="L9517">
        <v>54.207999999999998</v>
      </c>
    </row>
    <row r="9518" spans="1:12" x14ac:dyDescent="0.3">
      <c r="A9518" t="s">
        <v>8767</v>
      </c>
      <c r="B9518">
        <v>24</v>
      </c>
      <c r="C9518">
        <v>8</v>
      </c>
      <c r="D9518">
        <v>2016</v>
      </c>
      <c r="E9518" t="s">
        <v>3942</v>
      </c>
      <c r="F9518" t="s">
        <v>12</v>
      </c>
      <c r="G9518" t="s">
        <v>2397</v>
      </c>
      <c r="H9518" t="s">
        <v>14</v>
      </c>
      <c r="I9518" t="s">
        <v>90</v>
      </c>
      <c r="J9518" t="s">
        <v>3855</v>
      </c>
      <c r="K9518" t="s">
        <v>41</v>
      </c>
      <c r="L9518">
        <v>26.981999999999999</v>
      </c>
    </row>
    <row r="9519" spans="1:12" x14ac:dyDescent="0.3">
      <c r="A9519" t="s">
        <v>8767</v>
      </c>
      <c r="B9519">
        <v>24</v>
      </c>
      <c r="C9519">
        <v>8</v>
      </c>
      <c r="D9519">
        <v>2016</v>
      </c>
      <c r="E9519" t="s">
        <v>3942</v>
      </c>
      <c r="F9519" t="s">
        <v>12</v>
      </c>
      <c r="G9519" t="s">
        <v>2397</v>
      </c>
      <c r="H9519" t="s">
        <v>14</v>
      </c>
      <c r="I9519" t="s">
        <v>90</v>
      </c>
      <c r="J9519" t="s">
        <v>3640</v>
      </c>
      <c r="K9519" t="s">
        <v>26</v>
      </c>
      <c r="L9519">
        <v>6.9119999999999999</v>
      </c>
    </row>
    <row r="9520" spans="1:12" x14ac:dyDescent="0.3">
      <c r="A9520" t="s">
        <v>8767</v>
      </c>
      <c r="B9520">
        <v>24</v>
      </c>
      <c r="C9520">
        <v>8</v>
      </c>
      <c r="D9520">
        <v>2016</v>
      </c>
      <c r="E9520" t="s">
        <v>3942</v>
      </c>
      <c r="F9520" t="s">
        <v>12</v>
      </c>
      <c r="G9520" t="s">
        <v>2397</v>
      </c>
      <c r="H9520" t="s">
        <v>14</v>
      </c>
      <c r="I9520" t="s">
        <v>90</v>
      </c>
      <c r="J9520" t="s">
        <v>727</v>
      </c>
      <c r="K9520" t="s">
        <v>26</v>
      </c>
      <c r="L9520">
        <v>435.50400000000002</v>
      </c>
    </row>
    <row r="9521" spans="1:12" x14ac:dyDescent="0.3">
      <c r="A9521" t="s">
        <v>8768</v>
      </c>
      <c r="B9521">
        <v>8</v>
      </c>
      <c r="C9521">
        <v>5</v>
      </c>
      <c r="D9521">
        <v>2018</v>
      </c>
      <c r="E9521" t="s">
        <v>3208</v>
      </c>
      <c r="F9521" t="s">
        <v>12</v>
      </c>
      <c r="G9521" t="s">
        <v>3286</v>
      </c>
      <c r="H9521" t="s">
        <v>14</v>
      </c>
      <c r="I9521" t="s">
        <v>24</v>
      </c>
      <c r="J9521" t="s">
        <v>3924</v>
      </c>
      <c r="K9521" t="s">
        <v>26</v>
      </c>
      <c r="L9521">
        <v>81.08</v>
      </c>
    </row>
    <row r="9522" spans="1:12" x14ac:dyDescent="0.3">
      <c r="A9522" t="s">
        <v>8769</v>
      </c>
      <c r="B9522">
        <v>4</v>
      </c>
      <c r="C9522">
        <v>2</v>
      </c>
      <c r="D9522">
        <v>2017</v>
      </c>
      <c r="E9522" t="s">
        <v>4467</v>
      </c>
      <c r="F9522" t="s">
        <v>30</v>
      </c>
      <c r="G9522" t="s">
        <v>499</v>
      </c>
      <c r="H9522" t="s">
        <v>23</v>
      </c>
      <c r="I9522" t="s">
        <v>24</v>
      </c>
      <c r="J9522" t="s">
        <v>721</v>
      </c>
      <c r="K9522" t="s">
        <v>26</v>
      </c>
      <c r="L9522">
        <v>93.02</v>
      </c>
    </row>
    <row r="9523" spans="1:12" x14ac:dyDescent="0.3">
      <c r="A9523" t="s">
        <v>8770</v>
      </c>
      <c r="B9523">
        <v>19</v>
      </c>
      <c r="C9523">
        <v>12</v>
      </c>
      <c r="D9523">
        <v>2015</v>
      </c>
      <c r="E9523" t="s">
        <v>1100</v>
      </c>
      <c r="F9523" t="s">
        <v>30</v>
      </c>
      <c r="G9523" t="s">
        <v>4154</v>
      </c>
      <c r="H9523" t="s">
        <v>14</v>
      </c>
      <c r="I9523" t="s">
        <v>61</v>
      </c>
      <c r="J9523" t="s">
        <v>8771</v>
      </c>
      <c r="K9523" t="s">
        <v>41</v>
      </c>
      <c r="L9523">
        <v>323.976</v>
      </c>
    </row>
    <row r="9524" spans="1:12" x14ac:dyDescent="0.3">
      <c r="A9524" t="s">
        <v>8770</v>
      </c>
      <c r="B9524">
        <v>19</v>
      </c>
      <c r="C9524">
        <v>12</v>
      </c>
      <c r="D9524">
        <v>2015</v>
      </c>
      <c r="E9524" t="s">
        <v>1100</v>
      </c>
      <c r="F9524" t="s">
        <v>30</v>
      </c>
      <c r="G9524" t="s">
        <v>4154</v>
      </c>
      <c r="H9524" t="s">
        <v>14</v>
      </c>
      <c r="I9524" t="s">
        <v>61</v>
      </c>
      <c r="J9524" t="s">
        <v>7265</v>
      </c>
      <c r="K9524" t="s">
        <v>26</v>
      </c>
      <c r="L9524">
        <v>15.552</v>
      </c>
    </row>
    <row r="9525" spans="1:12" x14ac:dyDescent="0.3">
      <c r="A9525" t="s">
        <v>8770</v>
      </c>
      <c r="B9525">
        <v>19</v>
      </c>
      <c r="C9525">
        <v>12</v>
      </c>
      <c r="D9525">
        <v>2015</v>
      </c>
      <c r="E9525" t="s">
        <v>1100</v>
      </c>
      <c r="F9525" t="s">
        <v>30</v>
      </c>
      <c r="G9525" t="s">
        <v>4154</v>
      </c>
      <c r="H9525" t="s">
        <v>14</v>
      </c>
      <c r="I9525" t="s">
        <v>61</v>
      </c>
      <c r="J9525" t="s">
        <v>3104</v>
      </c>
      <c r="K9525" t="s">
        <v>26</v>
      </c>
      <c r="L9525">
        <v>32.591999999999999</v>
      </c>
    </row>
    <row r="9526" spans="1:12" x14ac:dyDescent="0.3">
      <c r="A9526" t="s">
        <v>8772</v>
      </c>
      <c r="B9526">
        <v>5</v>
      </c>
      <c r="C9526">
        <v>12</v>
      </c>
      <c r="D9526">
        <v>2018</v>
      </c>
      <c r="E9526" t="s">
        <v>4286</v>
      </c>
      <c r="F9526" t="s">
        <v>119</v>
      </c>
      <c r="G9526" t="s">
        <v>3914</v>
      </c>
      <c r="H9526" t="s">
        <v>60</v>
      </c>
      <c r="I9526" t="s">
        <v>24</v>
      </c>
      <c r="J9526" t="s">
        <v>855</v>
      </c>
      <c r="K9526" t="s">
        <v>26</v>
      </c>
      <c r="L9526">
        <v>83.92</v>
      </c>
    </row>
    <row r="9527" spans="1:12" x14ac:dyDescent="0.3">
      <c r="A9527" t="s">
        <v>8772</v>
      </c>
      <c r="B9527">
        <v>5</v>
      </c>
      <c r="C9527">
        <v>12</v>
      </c>
      <c r="D9527">
        <v>2018</v>
      </c>
      <c r="E9527" t="s">
        <v>4286</v>
      </c>
      <c r="F9527" t="s">
        <v>119</v>
      </c>
      <c r="G9527" t="s">
        <v>3914</v>
      </c>
      <c r="H9527" t="s">
        <v>60</v>
      </c>
      <c r="I9527" t="s">
        <v>24</v>
      </c>
      <c r="J9527" t="s">
        <v>2613</v>
      </c>
      <c r="K9527" t="s">
        <v>17</v>
      </c>
      <c r="L9527">
        <v>199.9</v>
      </c>
    </row>
    <row r="9528" spans="1:12" x14ac:dyDescent="0.3">
      <c r="A9528" t="s">
        <v>8772</v>
      </c>
      <c r="B9528">
        <v>5</v>
      </c>
      <c r="C9528">
        <v>12</v>
      </c>
      <c r="D9528">
        <v>2018</v>
      </c>
      <c r="E9528" t="s">
        <v>4286</v>
      </c>
      <c r="F9528" t="s">
        <v>119</v>
      </c>
      <c r="G9528" t="s">
        <v>3914</v>
      </c>
      <c r="H9528" t="s">
        <v>60</v>
      </c>
      <c r="I9528" t="s">
        <v>24</v>
      </c>
      <c r="J9528" t="s">
        <v>2311</v>
      </c>
      <c r="K9528" t="s">
        <v>41</v>
      </c>
      <c r="L9528">
        <v>31.175999999999998</v>
      </c>
    </row>
    <row r="9529" spans="1:12" x14ac:dyDescent="0.3">
      <c r="A9529" t="s">
        <v>8772</v>
      </c>
      <c r="B9529">
        <v>5</v>
      </c>
      <c r="C9529">
        <v>12</v>
      </c>
      <c r="D9529">
        <v>2018</v>
      </c>
      <c r="E9529" t="s">
        <v>4286</v>
      </c>
      <c r="F9529" t="s">
        <v>119</v>
      </c>
      <c r="G9529" t="s">
        <v>3914</v>
      </c>
      <c r="H9529" t="s">
        <v>60</v>
      </c>
      <c r="I9529" t="s">
        <v>24</v>
      </c>
      <c r="J9529" t="s">
        <v>1081</v>
      </c>
      <c r="K9529" t="s">
        <v>26</v>
      </c>
      <c r="L9529">
        <v>172.75200000000001</v>
      </c>
    </row>
    <row r="9530" spans="1:12" x14ac:dyDescent="0.3">
      <c r="A9530" t="s">
        <v>8772</v>
      </c>
      <c r="B9530">
        <v>5</v>
      </c>
      <c r="C9530">
        <v>12</v>
      </c>
      <c r="D9530">
        <v>2018</v>
      </c>
      <c r="E9530" t="s">
        <v>4286</v>
      </c>
      <c r="F9530" t="s">
        <v>119</v>
      </c>
      <c r="G9530" t="s">
        <v>3914</v>
      </c>
      <c r="H9530" t="s">
        <v>60</v>
      </c>
      <c r="I9530" t="s">
        <v>24</v>
      </c>
      <c r="J9530" t="s">
        <v>2039</v>
      </c>
      <c r="K9530" t="s">
        <v>26</v>
      </c>
      <c r="L9530">
        <v>9.2959999999999994</v>
      </c>
    </row>
    <row r="9531" spans="1:12" x14ac:dyDescent="0.3">
      <c r="A9531" t="s">
        <v>8773</v>
      </c>
      <c r="B9531">
        <v>24</v>
      </c>
      <c r="C9531">
        <v>3</v>
      </c>
      <c r="D9531">
        <v>2018</v>
      </c>
      <c r="E9531" t="s">
        <v>1123</v>
      </c>
      <c r="F9531" t="s">
        <v>930</v>
      </c>
      <c r="G9531" t="s">
        <v>3685</v>
      </c>
      <c r="H9531" t="s">
        <v>23</v>
      </c>
      <c r="I9531" t="s">
        <v>61</v>
      </c>
      <c r="J9531" t="s">
        <v>2529</v>
      </c>
      <c r="K9531" t="s">
        <v>26</v>
      </c>
      <c r="L9531">
        <v>12.768000000000001</v>
      </c>
    </row>
    <row r="9532" spans="1:12" x14ac:dyDescent="0.3">
      <c r="A9532" t="s">
        <v>8774</v>
      </c>
      <c r="B9532">
        <v>8</v>
      </c>
      <c r="C9532">
        <v>7</v>
      </c>
      <c r="D9532">
        <v>2018</v>
      </c>
      <c r="E9532" t="s">
        <v>893</v>
      </c>
      <c r="F9532" t="s">
        <v>30</v>
      </c>
      <c r="G9532" t="s">
        <v>1714</v>
      </c>
      <c r="H9532" t="s">
        <v>60</v>
      </c>
      <c r="I9532" t="s">
        <v>24</v>
      </c>
      <c r="J9532" t="s">
        <v>2413</v>
      </c>
      <c r="K9532" t="s">
        <v>26</v>
      </c>
      <c r="L9532">
        <v>52.76</v>
      </c>
    </row>
    <row r="9533" spans="1:12" x14ac:dyDescent="0.3">
      <c r="A9533" t="s">
        <v>8775</v>
      </c>
      <c r="B9533">
        <v>26</v>
      </c>
      <c r="C9533">
        <v>10</v>
      </c>
      <c r="D9533">
        <v>2018</v>
      </c>
      <c r="E9533" t="s">
        <v>2070</v>
      </c>
      <c r="F9533" t="s">
        <v>30</v>
      </c>
      <c r="G9533" t="s">
        <v>4828</v>
      </c>
      <c r="H9533" t="s">
        <v>60</v>
      </c>
      <c r="I9533" t="s">
        <v>61</v>
      </c>
      <c r="J9533" t="s">
        <v>3539</v>
      </c>
      <c r="K9533" t="s">
        <v>26</v>
      </c>
      <c r="L9533">
        <v>55.616</v>
      </c>
    </row>
    <row r="9534" spans="1:12" x14ac:dyDescent="0.3">
      <c r="A9534" t="s">
        <v>8776</v>
      </c>
      <c r="B9534">
        <v>27</v>
      </c>
      <c r="C9534">
        <v>10</v>
      </c>
      <c r="D9534">
        <v>2017</v>
      </c>
      <c r="E9534" t="s">
        <v>4222</v>
      </c>
      <c r="F9534" t="s">
        <v>30</v>
      </c>
      <c r="G9534" t="s">
        <v>3838</v>
      </c>
      <c r="H9534" t="s">
        <v>14</v>
      </c>
      <c r="I9534" t="s">
        <v>90</v>
      </c>
      <c r="J9534" t="s">
        <v>3952</v>
      </c>
      <c r="K9534" t="s">
        <v>17</v>
      </c>
      <c r="L9534">
        <v>427.64400000000001</v>
      </c>
    </row>
    <row r="9535" spans="1:12" x14ac:dyDescent="0.3">
      <c r="A9535" t="s">
        <v>8776</v>
      </c>
      <c r="B9535">
        <v>27</v>
      </c>
      <c r="C9535">
        <v>10</v>
      </c>
      <c r="D9535">
        <v>2017</v>
      </c>
      <c r="E9535" t="s">
        <v>4222</v>
      </c>
      <c r="F9535" t="s">
        <v>30</v>
      </c>
      <c r="G9535" t="s">
        <v>3838</v>
      </c>
      <c r="H9535" t="s">
        <v>14</v>
      </c>
      <c r="I9535" t="s">
        <v>90</v>
      </c>
      <c r="J9535" t="s">
        <v>599</v>
      </c>
      <c r="K9535" t="s">
        <v>26</v>
      </c>
      <c r="L9535">
        <v>40.67</v>
      </c>
    </row>
    <row r="9536" spans="1:12" x14ac:dyDescent="0.3">
      <c r="A9536" t="s">
        <v>8776</v>
      </c>
      <c r="B9536">
        <v>27</v>
      </c>
      <c r="C9536">
        <v>10</v>
      </c>
      <c r="D9536">
        <v>2017</v>
      </c>
      <c r="E9536" t="s">
        <v>4222</v>
      </c>
      <c r="F9536" t="s">
        <v>30</v>
      </c>
      <c r="G9536" t="s">
        <v>3838</v>
      </c>
      <c r="H9536" t="s">
        <v>14</v>
      </c>
      <c r="I9536" t="s">
        <v>90</v>
      </c>
      <c r="J9536" t="s">
        <v>6745</v>
      </c>
      <c r="K9536" t="s">
        <v>26</v>
      </c>
      <c r="L9536">
        <v>33.479999999999997</v>
      </c>
    </row>
    <row r="9537" spans="1:12" x14ac:dyDescent="0.3">
      <c r="A9537" t="s">
        <v>8776</v>
      </c>
      <c r="B9537">
        <v>27</v>
      </c>
      <c r="C9537">
        <v>10</v>
      </c>
      <c r="D9537">
        <v>2017</v>
      </c>
      <c r="E9537" t="s">
        <v>4222</v>
      </c>
      <c r="F9537" t="s">
        <v>30</v>
      </c>
      <c r="G9537" t="s">
        <v>3838</v>
      </c>
      <c r="H9537" t="s">
        <v>14</v>
      </c>
      <c r="I9537" t="s">
        <v>90</v>
      </c>
      <c r="J9537" t="s">
        <v>1495</v>
      </c>
      <c r="K9537" t="s">
        <v>26</v>
      </c>
      <c r="L9537">
        <v>9.7279999999999998</v>
      </c>
    </row>
    <row r="9538" spans="1:12" x14ac:dyDescent="0.3">
      <c r="A9538" t="s">
        <v>8777</v>
      </c>
      <c r="B9538">
        <v>12</v>
      </c>
      <c r="C9538">
        <v>6</v>
      </c>
      <c r="D9538">
        <v>2018</v>
      </c>
      <c r="E9538" t="s">
        <v>5890</v>
      </c>
      <c r="F9538" t="s">
        <v>12</v>
      </c>
      <c r="G9538" t="s">
        <v>382</v>
      </c>
      <c r="H9538" t="s">
        <v>14</v>
      </c>
      <c r="I9538" t="s">
        <v>61</v>
      </c>
      <c r="J9538" t="s">
        <v>3872</v>
      </c>
      <c r="K9538" t="s">
        <v>17</v>
      </c>
      <c r="L9538">
        <v>8.8559999999999999</v>
      </c>
    </row>
    <row r="9539" spans="1:12" x14ac:dyDescent="0.3">
      <c r="A9539" t="s">
        <v>8778</v>
      </c>
      <c r="B9539">
        <v>25</v>
      </c>
      <c r="C9539">
        <v>9</v>
      </c>
      <c r="D9539">
        <v>2017</v>
      </c>
      <c r="E9539" t="s">
        <v>4127</v>
      </c>
      <c r="F9539" t="s">
        <v>119</v>
      </c>
      <c r="G9539" t="s">
        <v>2800</v>
      </c>
      <c r="H9539" t="s">
        <v>23</v>
      </c>
      <c r="I9539" t="s">
        <v>24</v>
      </c>
      <c r="J9539" t="s">
        <v>547</v>
      </c>
      <c r="K9539" t="s">
        <v>17</v>
      </c>
      <c r="L9539">
        <v>477.666</v>
      </c>
    </row>
    <row r="9540" spans="1:12" x14ac:dyDescent="0.3">
      <c r="A9540" t="s">
        <v>8779</v>
      </c>
      <c r="B9540">
        <v>7</v>
      </c>
      <c r="C9540">
        <v>9</v>
      </c>
      <c r="D9540">
        <v>2018</v>
      </c>
      <c r="E9540" t="s">
        <v>2589</v>
      </c>
      <c r="F9540" t="s">
        <v>119</v>
      </c>
      <c r="G9540" t="s">
        <v>1326</v>
      </c>
      <c r="H9540" t="s">
        <v>14</v>
      </c>
      <c r="I9540" t="s">
        <v>90</v>
      </c>
      <c r="J9540" t="s">
        <v>2756</v>
      </c>
      <c r="K9540" t="s">
        <v>26</v>
      </c>
      <c r="L9540">
        <v>16.899999999999999</v>
      </c>
    </row>
    <row r="9541" spans="1:12" x14ac:dyDescent="0.3">
      <c r="A9541" t="s">
        <v>8779</v>
      </c>
      <c r="B9541">
        <v>7</v>
      </c>
      <c r="C9541">
        <v>9</v>
      </c>
      <c r="D9541">
        <v>2018</v>
      </c>
      <c r="E9541" t="s">
        <v>2589</v>
      </c>
      <c r="F9541" t="s">
        <v>119</v>
      </c>
      <c r="G9541" t="s">
        <v>1326</v>
      </c>
      <c r="H9541" t="s">
        <v>14</v>
      </c>
      <c r="I9541" t="s">
        <v>90</v>
      </c>
      <c r="J9541" t="s">
        <v>1048</v>
      </c>
      <c r="K9541" t="s">
        <v>26</v>
      </c>
      <c r="L9541">
        <v>39.96</v>
      </c>
    </row>
    <row r="9542" spans="1:12" x14ac:dyDescent="0.3">
      <c r="A9542" t="s">
        <v>8780</v>
      </c>
      <c r="B9542">
        <v>11</v>
      </c>
      <c r="C9542">
        <v>5</v>
      </c>
      <c r="D9542">
        <v>2016</v>
      </c>
      <c r="E9542" t="s">
        <v>2987</v>
      </c>
      <c r="F9542" t="s">
        <v>12</v>
      </c>
      <c r="G9542" t="s">
        <v>198</v>
      </c>
      <c r="H9542" t="s">
        <v>60</v>
      </c>
      <c r="I9542" t="s">
        <v>24</v>
      </c>
      <c r="J9542" t="s">
        <v>2577</v>
      </c>
      <c r="K9542" t="s">
        <v>17</v>
      </c>
      <c r="L9542">
        <v>191.96799999999999</v>
      </c>
    </row>
    <row r="9543" spans="1:12" x14ac:dyDescent="0.3">
      <c r="A9543" t="s">
        <v>8781</v>
      </c>
      <c r="B9543">
        <v>6</v>
      </c>
      <c r="C9543">
        <v>8</v>
      </c>
      <c r="D9543">
        <v>2016</v>
      </c>
      <c r="E9543" t="s">
        <v>3234</v>
      </c>
      <c r="F9543" t="s">
        <v>30</v>
      </c>
      <c r="G9543" t="s">
        <v>2142</v>
      </c>
      <c r="H9543" t="s">
        <v>23</v>
      </c>
      <c r="I9543" t="s">
        <v>61</v>
      </c>
      <c r="J9543" t="s">
        <v>609</v>
      </c>
      <c r="K9543" t="s">
        <v>26</v>
      </c>
      <c r="L9543">
        <v>35.520000000000003</v>
      </c>
    </row>
    <row r="9544" spans="1:12" x14ac:dyDescent="0.3">
      <c r="A9544" t="s">
        <v>8781</v>
      </c>
      <c r="B9544">
        <v>6</v>
      </c>
      <c r="C9544">
        <v>8</v>
      </c>
      <c r="D9544">
        <v>2016</v>
      </c>
      <c r="E9544" t="s">
        <v>3234</v>
      </c>
      <c r="F9544" t="s">
        <v>30</v>
      </c>
      <c r="G9544" t="s">
        <v>2142</v>
      </c>
      <c r="H9544" t="s">
        <v>23</v>
      </c>
      <c r="I9544" t="s">
        <v>61</v>
      </c>
      <c r="J9544" t="s">
        <v>2365</v>
      </c>
      <c r="K9544" t="s">
        <v>26</v>
      </c>
      <c r="L9544">
        <v>6.23</v>
      </c>
    </row>
    <row r="9545" spans="1:12" x14ac:dyDescent="0.3">
      <c r="A9545" t="s">
        <v>8781</v>
      </c>
      <c r="B9545">
        <v>6</v>
      </c>
      <c r="C9545">
        <v>8</v>
      </c>
      <c r="D9545">
        <v>2016</v>
      </c>
      <c r="E9545" t="s">
        <v>3234</v>
      </c>
      <c r="F9545" t="s">
        <v>30</v>
      </c>
      <c r="G9545" t="s">
        <v>2142</v>
      </c>
      <c r="H9545" t="s">
        <v>23</v>
      </c>
      <c r="I9545" t="s">
        <v>61</v>
      </c>
      <c r="J9545" t="s">
        <v>6438</v>
      </c>
      <c r="K9545" t="s">
        <v>26</v>
      </c>
      <c r="L9545">
        <v>56.704000000000001</v>
      </c>
    </row>
    <row r="9546" spans="1:12" x14ac:dyDescent="0.3">
      <c r="A9546" t="s">
        <v>8781</v>
      </c>
      <c r="B9546">
        <v>6</v>
      </c>
      <c r="C9546">
        <v>8</v>
      </c>
      <c r="D9546">
        <v>2016</v>
      </c>
      <c r="E9546" t="s">
        <v>3234</v>
      </c>
      <c r="F9546" t="s">
        <v>30</v>
      </c>
      <c r="G9546" t="s">
        <v>2142</v>
      </c>
      <c r="H9546" t="s">
        <v>23</v>
      </c>
      <c r="I9546" t="s">
        <v>61</v>
      </c>
      <c r="J9546" t="s">
        <v>3356</v>
      </c>
      <c r="K9546" t="s">
        <v>17</v>
      </c>
      <c r="L9546">
        <v>369.19920000000002</v>
      </c>
    </row>
    <row r="9547" spans="1:12" x14ac:dyDescent="0.3">
      <c r="A9547" t="s">
        <v>8782</v>
      </c>
      <c r="B9547">
        <v>29</v>
      </c>
      <c r="C9547">
        <v>10</v>
      </c>
      <c r="D9547">
        <v>2015</v>
      </c>
      <c r="E9547" t="s">
        <v>5674</v>
      </c>
      <c r="F9547" t="s">
        <v>30</v>
      </c>
      <c r="G9547" t="s">
        <v>3556</v>
      </c>
      <c r="H9547" t="s">
        <v>23</v>
      </c>
      <c r="I9547" t="s">
        <v>61</v>
      </c>
      <c r="J9547" t="s">
        <v>4561</v>
      </c>
      <c r="K9547" t="s">
        <v>41</v>
      </c>
      <c r="L9547">
        <v>1.98</v>
      </c>
    </row>
    <row r="9548" spans="1:12" x14ac:dyDescent="0.3">
      <c r="A9548" t="s">
        <v>8782</v>
      </c>
      <c r="B9548">
        <v>29</v>
      </c>
      <c r="C9548">
        <v>10</v>
      </c>
      <c r="D9548">
        <v>2015</v>
      </c>
      <c r="E9548" t="s">
        <v>5674</v>
      </c>
      <c r="F9548" t="s">
        <v>30</v>
      </c>
      <c r="G9548" t="s">
        <v>3556</v>
      </c>
      <c r="H9548" t="s">
        <v>23</v>
      </c>
      <c r="I9548" t="s">
        <v>61</v>
      </c>
      <c r="J9548" t="s">
        <v>210</v>
      </c>
      <c r="K9548" t="s">
        <v>26</v>
      </c>
      <c r="L9548">
        <v>75.88</v>
      </c>
    </row>
    <row r="9549" spans="1:12" x14ac:dyDescent="0.3">
      <c r="A9549" t="s">
        <v>8783</v>
      </c>
      <c r="B9549">
        <v>18</v>
      </c>
      <c r="C9549">
        <v>6</v>
      </c>
      <c r="D9549">
        <v>2017</v>
      </c>
      <c r="E9549" t="s">
        <v>158</v>
      </c>
      <c r="F9549" t="s">
        <v>12</v>
      </c>
      <c r="G9549" t="s">
        <v>240</v>
      </c>
      <c r="H9549" t="s">
        <v>23</v>
      </c>
      <c r="I9549" t="s">
        <v>90</v>
      </c>
      <c r="J9549" t="s">
        <v>5078</v>
      </c>
      <c r="K9549" t="s">
        <v>26</v>
      </c>
      <c r="L9549">
        <v>6.8479999999999999</v>
      </c>
    </row>
    <row r="9550" spans="1:12" x14ac:dyDescent="0.3">
      <c r="A9550" t="s">
        <v>8783</v>
      </c>
      <c r="B9550">
        <v>18</v>
      </c>
      <c r="C9550">
        <v>6</v>
      </c>
      <c r="D9550">
        <v>2017</v>
      </c>
      <c r="E9550" t="s">
        <v>158</v>
      </c>
      <c r="F9550" t="s">
        <v>12</v>
      </c>
      <c r="G9550" t="s">
        <v>240</v>
      </c>
      <c r="H9550" t="s">
        <v>23</v>
      </c>
      <c r="I9550" t="s">
        <v>90</v>
      </c>
      <c r="J9550" t="s">
        <v>42</v>
      </c>
      <c r="K9550" t="s">
        <v>26</v>
      </c>
      <c r="L9550">
        <v>4.6260000000000003</v>
      </c>
    </row>
    <row r="9551" spans="1:12" x14ac:dyDescent="0.3">
      <c r="A9551" t="s">
        <v>8783</v>
      </c>
      <c r="B9551">
        <v>18</v>
      </c>
      <c r="C9551">
        <v>6</v>
      </c>
      <c r="D9551">
        <v>2017</v>
      </c>
      <c r="E9551" t="s">
        <v>158</v>
      </c>
      <c r="F9551" t="s">
        <v>12</v>
      </c>
      <c r="G9551" t="s">
        <v>240</v>
      </c>
      <c r="H9551" t="s">
        <v>23</v>
      </c>
      <c r="I9551" t="s">
        <v>90</v>
      </c>
      <c r="J9551" t="s">
        <v>3489</v>
      </c>
      <c r="K9551" t="s">
        <v>26</v>
      </c>
      <c r="L9551">
        <v>453.6</v>
      </c>
    </row>
    <row r="9552" spans="1:12" x14ac:dyDescent="0.3">
      <c r="A9552" t="s">
        <v>8784</v>
      </c>
      <c r="B9552">
        <v>3</v>
      </c>
      <c r="C9552">
        <v>5</v>
      </c>
      <c r="D9552">
        <v>2016</v>
      </c>
      <c r="E9552" t="s">
        <v>7032</v>
      </c>
      <c r="F9552" t="s">
        <v>119</v>
      </c>
      <c r="G9552" t="s">
        <v>2360</v>
      </c>
      <c r="H9552" t="s">
        <v>60</v>
      </c>
      <c r="I9552" t="s">
        <v>24</v>
      </c>
      <c r="J9552" t="s">
        <v>215</v>
      </c>
      <c r="K9552" t="s">
        <v>26</v>
      </c>
      <c r="L9552">
        <v>13.848000000000001</v>
      </c>
    </row>
    <row r="9553" spans="1:12" x14ac:dyDescent="0.3">
      <c r="A9553" t="s">
        <v>8785</v>
      </c>
      <c r="B9553">
        <v>10</v>
      </c>
      <c r="C9553">
        <v>11</v>
      </c>
      <c r="D9553">
        <v>2016</v>
      </c>
      <c r="E9553" t="s">
        <v>3643</v>
      </c>
      <c r="F9553" t="s">
        <v>30</v>
      </c>
      <c r="G9553" t="s">
        <v>5173</v>
      </c>
      <c r="H9553" t="s">
        <v>14</v>
      </c>
      <c r="I9553" t="s">
        <v>90</v>
      </c>
      <c r="J9553" t="s">
        <v>2291</v>
      </c>
      <c r="K9553" t="s">
        <v>26</v>
      </c>
      <c r="L9553">
        <v>577.58399999999995</v>
      </c>
    </row>
    <row r="9554" spans="1:12" x14ac:dyDescent="0.3">
      <c r="A9554" t="s">
        <v>8786</v>
      </c>
      <c r="B9554">
        <v>30</v>
      </c>
      <c r="C9554">
        <v>5</v>
      </c>
      <c r="D9554">
        <v>2016</v>
      </c>
      <c r="E9554" t="s">
        <v>449</v>
      </c>
      <c r="F9554" t="s">
        <v>30</v>
      </c>
      <c r="G9554" t="s">
        <v>8190</v>
      </c>
      <c r="H9554" t="s">
        <v>60</v>
      </c>
      <c r="I9554" t="s">
        <v>15</v>
      </c>
      <c r="J9554" t="s">
        <v>4076</v>
      </c>
      <c r="K9554" t="s">
        <v>41</v>
      </c>
      <c r="L9554">
        <v>151.96</v>
      </c>
    </row>
    <row r="9555" spans="1:12" x14ac:dyDescent="0.3">
      <c r="A9555" t="s">
        <v>8787</v>
      </c>
      <c r="B9555">
        <v>22</v>
      </c>
      <c r="C9555">
        <v>9</v>
      </c>
      <c r="D9555">
        <v>2017</v>
      </c>
      <c r="E9555" t="s">
        <v>4127</v>
      </c>
      <c r="F9555" t="s">
        <v>30</v>
      </c>
      <c r="G9555" t="s">
        <v>2655</v>
      </c>
      <c r="H9555" t="s">
        <v>23</v>
      </c>
      <c r="I9555" t="s">
        <v>24</v>
      </c>
      <c r="J9555" t="s">
        <v>1115</v>
      </c>
      <c r="K9555" t="s">
        <v>17</v>
      </c>
      <c r="L9555">
        <v>68.432000000000002</v>
      </c>
    </row>
    <row r="9556" spans="1:12" x14ac:dyDescent="0.3">
      <c r="A9556" t="s">
        <v>8788</v>
      </c>
      <c r="B9556">
        <v>28</v>
      </c>
      <c r="C9556">
        <v>11</v>
      </c>
      <c r="D9556">
        <v>2016</v>
      </c>
      <c r="E9556" t="s">
        <v>975</v>
      </c>
      <c r="F9556" t="s">
        <v>30</v>
      </c>
      <c r="G9556" t="s">
        <v>4872</v>
      </c>
      <c r="H9556" t="s">
        <v>14</v>
      </c>
      <c r="I9556" t="s">
        <v>90</v>
      </c>
      <c r="J9556" t="s">
        <v>283</v>
      </c>
      <c r="K9556" t="s">
        <v>17</v>
      </c>
      <c r="L9556">
        <v>71.12</v>
      </c>
    </row>
    <row r="9557" spans="1:12" x14ac:dyDescent="0.3">
      <c r="A9557" t="s">
        <v>8788</v>
      </c>
      <c r="B9557">
        <v>28</v>
      </c>
      <c r="C9557">
        <v>11</v>
      </c>
      <c r="D9557">
        <v>2016</v>
      </c>
      <c r="E9557" t="s">
        <v>975</v>
      </c>
      <c r="F9557" t="s">
        <v>30</v>
      </c>
      <c r="G9557" t="s">
        <v>4872</v>
      </c>
      <c r="H9557" t="s">
        <v>14</v>
      </c>
      <c r="I9557" t="s">
        <v>90</v>
      </c>
      <c r="J9557" t="s">
        <v>3023</v>
      </c>
      <c r="K9557" t="s">
        <v>26</v>
      </c>
      <c r="L9557">
        <v>3.008</v>
      </c>
    </row>
    <row r="9558" spans="1:12" x14ac:dyDescent="0.3">
      <c r="A9558" t="s">
        <v>8789</v>
      </c>
      <c r="B9558">
        <v>3</v>
      </c>
      <c r="C9558">
        <v>12</v>
      </c>
      <c r="D9558">
        <v>2016</v>
      </c>
      <c r="E9558" t="s">
        <v>5287</v>
      </c>
      <c r="F9558" t="s">
        <v>12</v>
      </c>
      <c r="G9558" t="s">
        <v>59</v>
      </c>
      <c r="H9558" t="s">
        <v>60</v>
      </c>
      <c r="I9558" t="s">
        <v>90</v>
      </c>
      <c r="J9558" t="s">
        <v>2310</v>
      </c>
      <c r="K9558" t="s">
        <v>26</v>
      </c>
      <c r="L9558">
        <v>184.66</v>
      </c>
    </row>
    <row r="9559" spans="1:12" x14ac:dyDescent="0.3">
      <c r="A9559" t="s">
        <v>8790</v>
      </c>
      <c r="B9559">
        <v>17</v>
      </c>
      <c r="C9559">
        <v>10</v>
      </c>
      <c r="D9559">
        <v>2015</v>
      </c>
      <c r="E9559" t="s">
        <v>3199</v>
      </c>
      <c r="F9559" t="s">
        <v>12</v>
      </c>
      <c r="G9559" t="s">
        <v>2755</v>
      </c>
      <c r="H9559" t="s">
        <v>14</v>
      </c>
      <c r="I9559" t="s">
        <v>61</v>
      </c>
      <c r="J9559" t="s">
        <v>4878</v>
      </c>
      <c r="K9559" t="s">
        <v>17</v>
      </c>
      <c r="L9559">
        <v>5.3120000000000003</v>
      </c>
    </row>
    <row r="9560" spans="1:12" x14ac:dyDescent="0.3">
      <c r="A9560" t="s">
        <v>8791</v>
      </c>
      <c r="B9560">
        <v>3</v>
      </c>
      <c r="C9560">
        <v>5</v>
      </c>
      <c r="D9560">
        <v>2017</v>
      </c>
      <c r="E9560" t="s">
        <v>2825</v>
      </c>
      <c r="F9560" t="s">
        <v>119</v>
      </c>
      <c r="G9560" t="s">
        <v>8792</v>
      </c>
      <c r="H9560" t="s">
        <v>14</v>
      </c>
      <c r="I9560" t="s">
        <v>90</v>
      </c>
      <c r="J9560" t="s">
        <v>650</v>
      </c>
      <c r="K9560" t="s">
        <v>41</v>
      </c>
      <c r="L9560">
        <v>132.52000000000001</v>
      </c>
    </row>
    <row r="9561" spans="1:12" x14ac:dyDescent="0.3">
      <c r="A9561" t="s">
        <v>8791</v>
      </c>
      <c r="B9561">
        <v>3</v>
      </c>
      <c r="C9561">
        <v>5</v>
      </c>
      <c r="D9561">
        <v>2017</v>
      </c>
      <c r="E9561" t="s">
        <v>2825</v>
      </c>
      <c r="F9561" t="s">
        <v>119</v>
      </c>
      <c r="G9561" t="s">
        <v>8792</v>
      </c>
      <c r="H9561" t="s">
        <v>14</v>
      </c>
      <c r="I9561" t="s">
        <v>90</v>
      </c>
      <c r="J9561" t="s">
        <v>3565</v>
      </c>
      <c r="K9561" t="s">
        <v>26</v>
      </c>
      <c r="L9561">
        <v>195.64</v>
      </c>
    </row>
    <row r="9562" spans="1:12" x14ac:dyDescent="0.3">
      <c r="A9562" t="s">
        <v>8791</v>
      </c>
      <c r="B9562">
        <v>3</v>
      </c>
      <c r="C9562">
        <v>5</v>
      </c>
      <c r="D9562">
        <v>2017</v>
      </c>
      <c r="E9562" t="s">
        <v>2825</v>
      </c>
      <c r="F9562" t="s">
        <v>119</v>
      </c>
      <c r="G9562" t="s">
        <v>8792</v>
      </c>
      <c r="H9562" t="s">
        <v>14</v>
      </c>
      <c r="I9562" t="s">
        <v>90</v>
      </c>
      <c r="J9562" t="s">
        <v>4481</v>
      </c>
      <c r="K9562" t="s">
        <v>17</v>
      </c>
      <c r="L9562">
        <v>51.968000000000004</v>
      </c>
    </row>
    <row r="9563" spans="1:12" x14ac:dyDescent="0.3">
      <c r="A9563" t="s">
        <v>8791</v>
      </c>
      <c r="B9563">
        <v>3</v>
      </c>
      <c r="C9563">
        <v>5</v>
      </c>
      <c r="D9563">
        <v>2017</v>
      </c>
      <c r="E9563" t="s">
        <v>2825</v>
      </c>
      <c r="F9563" t="s">
        <v>119</v>
      </c>
      <c r="G9563" t="s">
        <v>8792</v>
      </c>
      <c r="H9563" t="s">
        <v>14</v>
      </c>
      <c r="I9563" t="s">
        <v>90</v>
      </c>
      <c r="J9563" t="s">
        <v>4157</v>
      </c>
      <c r="K9563" t="s">
        <v>41</v>
      </c>
      <c r="L9563">
        <v>431.976</v>
      </c>
    </row>
    <row r="9564" spans="1:12" x14ac:dyDescent="0.3">
      <c r="A9564" t="s">
        <v>8791</v>
      </c>
      <c r="B9564">
        <v>3</v>
      </c>
      <c r="C9564">
        <v>5</v>
      </c>
      <c r="D9564">
        <v>2017</v>
      </c>
      <c r="E9564" t="s">
        <v>2825</v>
      </c>
      <c r="F9564" t="s">
        <v>119</v>
      </c>
      <c r="G9564" t="s">
        <v>8792</v>
      </c>
      <c r="H9564" t="s">
        <v>14</v>
      </c>
      <c r="I9564" t="s">
        <v>90</v>
      </c>
      <c r="J9564" t="s">
        <v>8793</v>
      </c>
      <c r="K9564" t="s">
        <v>41</v>
      </c>
      <c r="L9564">
        <v>224.93700000000001</v>
      </c>
    </row>
    <row r="9565" spans="1:12" x14ac:dyDescent="0.3">
      <c r="A9565" t="s">
        <v>8791</v>
      </c>
      <c r="B9565">
        <v>3</v>
      </c>
      <c r="C9565">
        <v>5</v>
      </c>
      <c r="D9565">
        <v>2017</v>
      </c>
      <c r="E9565" t="s">
        <v>2825</v>
      </c>
      <c r="F9565" t="s">
        <v>119</v>
      </c>
      <c r="G9565" t="s">
        <v>8792</v>
      </c>
      <c r="H9565" t="s">
        <v>14</v>
      </c>
      <c r="I9565" t="s">
        <v>90</v>
      </c>
      <c r="J9565" t="s">
        <v>4228</v>
      </c>
      <c r="K9565" t="s">
        <v>26</v>
      </c>
      <c r="L9565">
        <v>6</v>
      </c>
    </row>
    <row r="9566" spans="1:12" x14ac:dyDescent="0.3">
      <c r="A9566" t="s">
        <v>8794</v>
      </c>
      <c r="B9566">
        <v>1</v>
      </c>
      <c r="C9566">
        <v>6</v>
      </c>
      <c r="D9566">
        <v>2016</v>
      </c>
      <c r="E9566" t="s">
        <v>5062</v>
      </c>
      <c r="F9566" t="s">
        <v>30</v>
      </c>
      <c r="G9566" t="s">
        <v>2135</v>
      </c>
      <c r="H9566" t="s">
        <v>60</v>
      </c>
      <c r="I9566" t="s">
        <v>24</v>
      </c>
      <c r="J9566" t="s">
        <v>3037</v>
      </c>
      <c r="K9566" t="s">
        <v>26</v>
      </c>
      <c r="L9566">
        <v>11.76</v>
      </c>
    </row>
    <row r="9567" spans="1:12" x14ac:dyDescent="0.3">
      <c r="A9567" t="s">
        <v>8795</v>
      </c>
      <c r="B9567">
        <v>31</v>
      </c>
      <c r="C9567">
        <v>3</v>
      </c>
      <c r="D9567">
        <v>2015</v>
      </c>
      <c r="E9567" t="s">
        <v>3970</v>
      </c>
      <c r="F9567" t="s">
        <v>930</v>
      </c>
      <c r="G9567" t="s">
        <v>1423</v>
      </c>
      <c r="H9567" t="s">
        <v>14</v>
      </c>
      <c r="I9567" t="s">
        <v>15</v>
      </c>
      <c r="J9567" t="s">
        <v>673</v>
      </c>
      <c r="K9567" t="s">
        <v>17</v>
      </c>
      <c r="L9567">
        <v>1125.4880000000001</v>
      </c>
    </row>
    <row r="9568" spans="1:12" x14ac:dyDescent="0.3">
      <c r="A9568" t="s">
        <v>8795</v>
      </c>
      <c r="B9568">
        <v>31</v>
      </c>
      <c r="C9568">
        <v>3</v>
      </c>
      <c r="D9568">
        <v>2015</v>
      </c>
      <c r="E9568" t="s">
        <v>3970</v>
      </c>
      <c r="F9568" t="s">
        <v>930</v>
      </c>
      <c r="G9568" t="s">
        <v>1423</v>
      </c>
      <c r="H9568" t="s">
        <v>14</v>
      </c>
      <c r="I9568" t="s">
        <v>15</v>
      </c>
      <c r="J9568" t="s">
        <v>1944</v>
      </c>
      <c r="K9568" t="s">
        <v>26</v>
      </c>
      <c r="L9568">
        <v>12.645</v>
      </c>
    </row>
    <row r="9569" spans="1:12" x14ac:dyDescent="0.3">
      <c r="A9569" t="s">
        <v>8795</v>
      </c>
      <c r="B9569">
        <v>31</v>
      </c>
      <c r="C9569">
        <v>3</v>
      </c>
      <c r="D9569">
        <v>2015</v>
      </c>
      <c r="E9569" t="s">
        <v>3970</v>
      </c>
      <c r="F9569" t="s">
        <v>930</v>
      </c>
      <c r="G9569" t="s">
        <v>1423</v>
      </c>
      <c r="H9569" t="s">
        <v>14</v>
      </c>
      <c r="I9569" t="s">
        <v>15</v>
      </c>
      <c r="J9569" t="s">
        <v>560</v>
      </c>
      <c r="K9569" t="s">
        <v>26</v>
      </c>
      <c r="L9569">
        <v>4.032</v>
      </c>
    </row>
    <row r="9570" spans="1:12" x14ac:dyDescent="0.3">
      <c r="A9570" t="s">
        <v>8796</v>
      </c>
      <c r="B9570">
        <v>5</v>
      </c>
      <c r="C9570">
        <v>7</v>
      </c>
      <c r="D9570">
        <v>2018</v>
      </c>
      <c r="E9570" t="s">
        <v>2658</v>
      </c>
      <c r="F9570" t="s">
        <v>119</v>
      </c>
      <c r="G9570" t="s">
        <v>2917</v>
      </c>
      <c r="H9570" t="s">
        <v>23</v>
      </c>
      <c r="I9570" t="s">
        <v>61</v>
      </c>
      <c r="J9570" t="s">
        <v>393</v>
      </c>
      <c r="K9570" t="s">
        <v>41</v>
      </c>
      <c r="L9570">
        <v>79.959999999999994</v>
      </c>
    </row>
    <row r="9571" spans="1:12" x14ac:dyDescent="0.3">
      <c r="A9571" t="s">
        <v>8797</v>
      </c>
      <c r="B9571">
        <v>24</v>
      </c>
      <c r="C9571">
        <v>9</v>
      </c>
      <c r="D9571">
        <v>2016</v>
      </c>
      <c r="E9571" t="s">
        <v>2721</v>
      </c>
      <c r="F9571" t="s">
        <v>930</v>
      </c>
      <c r="G9571" t="s">
        <v>572</v>
      </c>
      <c r="H9571" t="s">
        <v>14</v>
      </c>
      <c r="I9571" t="s">
        <v>90</v>
      </c>
      <c r="J9571" t="s">
        <v>4396</v>
      </c>
      <c r="K9571" t="s">
        <v>26</v>
      </c>
      <c r="L9571">
        <v>6.7320000000000002</v>
      </c>
    </row>
    <row r="9572" spans="1:12" x14ac:dyDescent="0.3">
      <c r="A9572" t="s">
        <v>8797</v>
      </c>
      <c r="B9572">
        <v>24</v>
      </c>
      <c r="C9572">
        <v>9</v>
      </c>
      <c r="D9572">
        <v>2016</v>
      </c>
      <c r="E9572" t="s">
        <v>2721</v>
      </c>
      <c r="F9572" t="s">
        <v>930</v>
      </c>
      <c r="G9572" t="s">
        <v>572</v>
      </c>
      <c r="H9572" t="s">
        <v>14</v>
      </c>
      <c r="I9572" t="s">
        <v>90</v>
      </c>
      <c r="J9572" t="s">
        <v>3758</v>
      </c>
      <c r="K9572" t="s">
        <v>26</v>
      </c>
      <c r="L9572">
        <v>33.567999999999998</v>
      </c>
    </row>
    <row r="9573" spans="1:12" x14ac:dyDescent="0.3">
      <c r="A9573" t="s">
        <v>8797</v>
      </c>
      <c r="B9573">
        <v>24</v>
      </c>
      <c r="C9573">
        <v>9</v>
      </c>
      <c r="D9573">
        <v>2016</v>
      </c>
      <c r="E9573" t="s">
        <v>2721</v>
      </c>
      <c r="F9573" t="s">
        <v>930</v>
      </c>
      <c r="G9573" t="s">
        <v>572</v>
      </c>
      <c r="H9573" t="s">
        <v>14</v>
      </c>
      <c r="I9573" t="s">
        <v>90</v>
      </c>
      <c r="J9573" t="s">
        <v>5776</v>
      </c>
      <c r="K9573" t="s">
        <v>26</v>
      </c>
      <c r="L9573">
        <v>15.84</v>
      </c>
    </row>
    <row r="9574" spans="1:12" x14ac:dyDescent="0.3">
      <c r="A9574" t="s">
        <v>8797</v>
      </c>
      <c r="B9574">
        <v>24</v>
      </c>
      <c r="C9574">
        <v>9</v>
      </c>
      <c r="D9574">
        <v>2016</v>
      </c>
      <c r="E9574" t="s">
        <v>2721</v>
      </c>
      <c r="F9574" t="s">
        <v>930</v>
      </c>
      <c r="G9574" t="s">
        <v>572</v>
      </c>
      <c r="H9574" t="s">
        <v>14</v>
      </c>
      <c r="I9574" t="s">
        <v>90</v>
      </c>
      <c r="J9574" t="s">
        <v>1656</v>
      </c>
      <c r="K9574" t="s">
        <v>26</v>
      </c>
      <c r="L9574">
        <v>24.423999999999999</v>
      </c>
    </row>
    <row r="9575" spans="1:12" x14ac:dyDescent="0.3">
      <c r="A9575" t="s">
        <v>8797</v>
      </c>
      <c r="B9575">
        <v>24</v>
      </c>
      <c r="C9575">
        <v>9</v>
      </c>
      <c r="D9575">
        <v>2016</v>
      </c>
      <c r="E9575" t="s">
        <v>2721</v>
      </c>
      <c r="F9575" t="s">
        <v>930</v>
      </c>
      <c r="G9575" t="s">
        <v>572</v>
      </c>
      <c r="H9575" t="s">
        <v>14</v>
      </c>
      <c r="I9575" t="s">
        <v>90</v>
      </c>
      <c r="J9575" t="s">
        <v>3167</v>
      </c>
      <c r="K9575" t="s">
        <v>26</v>
      </c>
      <c r="L9575">
        <v>17.12</v>
      </c>
    </row>
    <row r="9576" spans="1:12" x14ac:dyDescent="0.3">
      <c r="A9576" t="s">
        <v>8798</v>
      </c>
      <c r="B9576">
        <v>13</v>
      </c>
      <c r="C9576">
        <v>8</v>
      </c>
      <c r="D9576">
        <v>2016</v>
      </c>
      <c r="E9576" t="s">
        <v>5050</v>
      </c>
      <c r="F9576" t="s">
        <v>930</v>
      </c>
      <c r="G9576" t="s">
        <v>89</v>
      </c>
      <c r="H9576" t="s">
        <v>14</v>
      </c>
      <c r="I9576" t="s">
        <v>24</v>
      </c>
      <c r="J9576" t="s">
        <v>3594</v>
      </c>
      <c r="K9576" t="s">
        <v>17</v>
      </c>
      <c r="L9576">
        <v>31.56</v>
      </c>
    </row>
    <row r="9577" spans="1:12" x14ac:dyDescent="0.3">
      <c r="A9577" t="s">
        <v>8799</v>
      </c>
      <c r="B9577">
        <v>26</v>
      </c>
      <c r="C9577">
        <v>5</v>
      </c>
      <c r="D9577">
        <v>2016</v>
      </c>
      <c r="E9577" t="s">
        <v>448</v>
      </c>
      <c r="F9577" t="s">
        <v>12</v>
      </c>
      <c r="G9577" t="s">
        <v>3315</v>
      </c>
      <c r="H9577" t="s">
        <v>14</v>
      </c>
      <c r="I9577" t="s">
        <v>61</v>
      </c>
      <c r="J9577" t="s">
        <v>260</v>
      </c>
      <c r="K9577" t="s">
        <v>17</v>
      </c>
      <c r="L9577">
        <v>105.68600000000001</v>
      </c>
    </row>
    <row r="9578" spans="1:12" x14ac:dyDescent="0.3">
      <c r="A9578" t="s">
        <v>8799</v>
      </c>
      <c r="B9578">
        <v>26</v>
      </c>
      <c r="C9578">
        <v>5</v>
      </c>
      <c r="D9578">
        <v>2016</v>
      </c>
      <c r="E9578" t="s">
        <v>448</v>
      </c>
      <c r="F9578" t="s">
        <v>12</v>
      </c>
      <c r="G9578" t="s">
        <v>3315</v>
      </c>
      <c r="H9578" t="s">
        <v>14</v>
      </c>
      <c r="I9578" t="s">
        <v>61</v>
      </c>
      <c r="J9578" t="s">
        <v>3313</v>
      </c>
      <c r="K9578" t="s">
        <v>41</v>
      </c>
      <c r="L9578">
        <v>399.54</v>
      </c>
    </row>
    <row r="9579" spans="1:12" x14ac:dyDescent="0.3">
      <c r="A9579" t="s">
        <v>8799</v>
      </c>
      <c r="B9579">
        <v>26</v>
      </c>
      <c r="C9579">
        <v>5</v>
      </c>
      <c r="D9579">
        <v>2016</v>
      </c>
      <c r="E9579" t="s">
        <v>448</v>
      </c>
      <c r="F9579" t="s">
        <v>12</v>
      </c>
      <c r="G9579" t="s">
        <v>3315</v>
      </c>
      <c r="H9579" t="s">
        <v>14</v>
      </c>
      <c r="I9579" t="s">
        <v>61</v>
      </c>
      <c r="J9579" t="s">
        <v>3494</v>
      </c>
      <c r="K9579" t="s">
        <v>17</v>
      </c>
      <c r="L9579">
        <v>104.93</v>
      </c>
    </row>
    <row r="9580" spans="1:12" x14ac:dyDescent="0.3">
      <c r="A9580" t="s">
        <v>8800</v>
      </c>
      <c r="B9580">
        <v>14</v>
      </c>
      <c r="C9580">
        <v>9</v>
      </c>
      <c r="D9580">
        <v>2018</v>
      </c>
      <c r="E9580" t="s">
        <v>735</v>
      </c>
      <c r="F9580" t="s">
        <v>119</v>
      </c>
      <c r="G9580" t="s">
        <v>288</v>
      </c>
      <c r="H9580" t="s">
        <v>60</v>
      </c>
      <c r="I9580" t="s">
        <v>90</v>
      </c>
      <c r="J9580" t="s">
        <v>2653</v>
      </c>
      <c r="K9580" t="s">
        <v>41</v>
      </c>
      <c r="L9580">
        <v>1079.8499999999999</v>
      </c>
    </row>
    <row r="9581" spans="1:12" x14ac:dyDescent="0.3">
      <c r="A9581" t="s">
        <v>8800</v>
      </c>
      <c r="B9581">
        <v>14</v>
      </c>
      <c r="C9581">
        <v>9</v>
      </c>
      <c r="D9581">
        <v>2018</v>
      </c>
      <c r="E9581" t="s">
        <v>735</v>
      </c>
      <c r="F9581" t="s">
        <v>119</v>
      </c>
      <c r="G9581" t="s">
        <v>288</v>
      </c>
      <c r="H9581" t="s">
        <v>60</v>
      </c>
      <c r="I9581" t="s">
        <v>90</v>
      </c>
      <c r="J9581" t="s">
        <v>3156</v>
      </c>
      <c r="K9581" t="s">
        <v>26</v>
      </c>
      <c r="L9581">
        <v>70.98</v>
      </c>
    </row>
    <row r="9582" spans="1:12" x14ac:dyDescent="0.3">
      <c r="A9582" t="s">
        <v>8800</v>
      </c>
      <c r="B9582">
        <v>14</v>
      </c>
      <c r="C9582">
        <v>9</v>
      </c>
      <c r="D9582">
        <v>2018</v>
      </c>
      <c r="E9582" t="s">
        <v>735</v>
      </c>
      <c r="F9582" t="s">
        <v>119</v>
      </c>
      <c r="G9582" t="s">
        <v>288</v>
      </c>
      <c r="H9582" t="s">
        <v>60</v>
      </c>
      <c r="I9582" t="s">
        <v>90</v>
      </c>
      <c r="J9582" t="s">
        <v>2236</v>
      </c>
      <c r="K9582" t="s">
        <v>26</v>
      </c>
      <c r="L9582">
        <v>29.95</v>
      </c>
    </row>
    <row r="9583" spans="1:12" x14ac:dyDescent="0.3">
      <c r="A9583" t="s">
        <v>8800</v>
      </c>
      <c r="B9583">
        <v>14</v>
      </c>
      <c r="C9583">
        <v>9</v>
      </c>
      <c r="D9583">
        <v>2018</v>
      </c>
      <c r="E9583" t="s">
        <v>735</v>
      </c>
      <c r="F9583" t="s">
        <v>119</v>
      </c>
      <c r="G9583" t="s">
        <v>288</v>
      </c>
      <c r="H9583" t="s">
        <v>60</v>
      </c>
      <c r="I9583" t="s">
        <v>90</v>
      </c>
      <c r="J9583" t="s">
        <v>5379</v>
      </c>
      <c r="K9583" t="s">
        <v>17</v>
      </c>
      <c r="L9583">
        <v>589.41</v>
      </c>
    </row>
    <row r="9584" spans="1:12" x14ac:dyDescent="0.3">
      <c r="A9584" t="s">
        <v>8801</v>
      </c>
      <c r="B9584">
        <v>7</v>
      </c>
      <c r="C9584">
        <v>6</v>
      </c>
      <c r="D9584">
        <v>2017</v>
      </c>
      <c r="E9584" t="s">
        <v>4195</v>
      </c>
      <c r="F9584" t="s">
        <v>30</v>
      </c>
      <c r="G9584" t="s">
        <v>8592</v>
      </c>
      <c r="H9584" t="s">
        <v>60</v>
      </c>
      <c r="I9584" t="s">
        <v>90</v>
      </c>
      <c r="J9584" t="s">
        <v>403</v>
      </c>
      <c r="K9584" t="s">
        <v>26</v>
      </c>
      <c r="L9584">
        <v>9.6479999999999997</v>
      </c>
    </row>
    <row r="9585" spans="1:12" x14ac:dyDescent="0.3">
      <c r="A9585" t="s">
        <v>8802</v>
      </c>
      <c r="B9585">
        <v>25</v>
      </c>
      <c r="C9585">
        <v>6</v>
      </c>
      <c r="D9585">
        <v>2018</v>
      </c>
      <c r="E9585" t="s">
        <v>1904</v>
      </c>
      <c r="F9585" t="s">
        <v>12</v>
      </c>
      <c r="G9585" t="s">
        <v>6588</v>
      </c>
      <c r="H9585" t="s">
        <v>14</v>
      </c>
      <c r="I9585" t="s">
        <v>90</v>
      </c>
      <c r="J9585" t="s">
        <v>3844</v>
      </c>
      <c r="K9585" t="s">
        <v>17</v>
      </c>
      <c r="L9585">
        <v>400.78399999999999</v>
      </c>
    </row>
    <row r="9586" spans="1:12" x14ac:dyDescent="0.3">
      <c r="A9586" t="s">
        <v>8803</v>
      </c>
      <c r="B9586">
        <v>26</v>
      </c>
      <c r="C9586">
        <v>8</v>
      </c>
      <c r="D9586">
        <v>2018</v>
      </c>
      <c r="E9586" t="s">
        <v>954</v>
      </c>
      <c r="F9586" t="s">
        <v>119</v>
      </c>
      <c r="G9586" t="s">
        <v>5143</v>
      </c>
      <c r="H9586" t="s">
        <v>60</v>
      </c>
      <c r="I9586" t="s">
        <v>61</v>
      </c>
      <c r="J9586" t="s">
        <v>3097</v>
      </c>
      <c r="K9586" t="s">
        <v>26</v>
      </c>
      <c r="L9586">
        <v>53.72</v>
      </c>
    </row>
    <row r="9587" spans="1:12" x14ac:dyDescent="0.3">
      <c r="A9587" t="s">
        <v>8804</v>
      </c>
      <c r="B9587">
        <v>26</v>
      </c>
      <c r="C9587">
        <v>8</v>
      </c>
      <c r="D9587">
        <v>2017</v>
      </c>
      <c r="E9587" t="s">
        <v>1580</v>
      </c>
      <c r="F9587" t="s">
        <v>119</v>
      </c>
      <c r="G9587" t="s">
        <v>2909</v>
      </c>
      <c r="H9587" t="s">
        <v>23</v>
      </c>
      <c r="I9587" t="s">
        <v>15</v>
      </c>
      <c r="J9587" t="s">
        <v>4475</v>
      </c>
      <c r="K9587" t="s">
        <v>26</v>
      </c>
      <c r="L9587">
        <v>31.007999999999999</v>
      </c>
    </row>
    <row r="9588" spans="1:12" x14ac:dyDescent="0.3">
      <c r="A9588" t="s">
        <v>8805</v>
      </c>
      <c r="B9588">
        <v>18</v>
      </c>
      <c r="C9588">
        <v>11</v>
      </c>
      <c r="D9588">
        <v>2017</v>
      </c>
      <c r="E9588" t="s">
        <v>4281</v>
      </c>
      <c r="F9588" t="s">
        <v>930</v>
      </c>
      <c r="G9588" t="s">
        <v>4468</v>
      </c>
      <c r="H9588" t="s">
        <v>14</v>
      </c>
      <c r="I9588" t="s">
        <v>24</v>
      </c>
      <c r="J9588" t="s">
        <v>4151</v>
      </c>
      <c r="K9588" t="s">
        <v>26</v>
      </c>
      <c r="L9588">
        <v>61.12</v>
      </c>
    </row>
    <row r="9589" spans="1:12" x14ac:dyDescent="0.3">
      <c r="A9589" t="s">
        <v>8806</v>
      </c>
      <c r="B9589">
        <v>17</v>
      </c>
      <c r="C9589">
        <v>4</v>
      </c>
      <c r="D9589">
        <v>2018</v>
      </c>
      <c r="E9589" t="s">
        <v>1870</v>
      </c>
      <c r="F9589" t="s">
        <v>30</v>
      </c>
      <c r="G9589" t="s">
        <v>4080</v>
      </c>
      <c r="H9589" t="s">
        <v>23</v>
      </c>
      <c r="I9589" t="s">
        <v>61</v>
      </c>
      <c r="J9589" t="s">
        <v>2601</v>
      </c>
      <c r="K9589" t="s">
        <v>26</v>
      </c>
      <c r="L9589">
        <v>195.136</v>
      </c>
    </row>
    <row r="9590" spans="1:12" x14ac:dyDescent="0.3">
      <c r="A9590" t="s">
        <v>8807</v>
      </c>
      <c r="B9590">
        <v>23</v>
      </c>
      <c r="C9590">
        <v>7</v>
      </c>
      <c r="D9590">
        <v>2018</v>
      </c>
      <c r="E9590" t="s">
        <v>1776</v>
      </c>
      <c r="F9590" t="s">
        <v>30</v>
      </c>
      <c r="G9590" t="s">
        <v>4203</v>
      </c>
      <c r="H9590" t="s">
        <v>14</v>
      </c>
      <c r="I9590" t="s">
        <v>61</v>
      </c>
      <c r="J9590" t="s">
        <v>345</v>
      </c>
      <c r="K9590" t="s">
        <v>26</v>
      </c>
      <c r="L9590">
        <v>121.536</v>
      </c>
    </row>
    <row r="9591" spans="1:12" x14ac:dyDescent="0.3">
      <c r="A9591" t="s">
        <v>8808</v>
      </c>
      <c r="B9591">
        <v>11</v>
      </c>
      <c r="C9591">
        <v>5</v>
      </c>
      <c r="D9591">
        <v>2015</v>
      </c>
      <c r="E9591" t="s">
        <v>70</v>
      </c>
      <c r="F9591" t="s">
        <v>30</v>
      </c>
      <c r="G9591" t="s">
        <v>8218</v>
      </c>
      <c r="H9591" t="s">
        <v>60</v>
      </c>
      <c r="I9591" t="s">
        <v>61</v>
      </c>
      <c r="J9591" t="s">
        <v>6571</v>
      </c>
      <c r="K9591" t="s">
        <v>26</v>
      </c>
      <c r="L9591">
        <v>17.472000000000001</v>
      </c>
    </row>
    <row r="9592" spans="1:12" x14ac:dyDescent="0.3">
      <c r="A9592" t="s">
        <v>8808</v>
      </c>
      <c r="B9592">
        <v>11</v>
      </c>
      <c r="C9592">
        <v>5</v>
      </c>
      <c r="D9592">
        <v>2015</v>
      </c>
      <c r="E9592" t="s">
        <v>70</v>
      </c>
      <c r="F9592" t="s">
        <v>30</v>
      </c>
      <c r="G9592" t="s">
        <v>8218</v>
      </c>
      <c r="H9592" t="s">
        <v>60</v>
      </c>
      <c r="I9592" t="s">
        <v>61</v>
      </c>
      <c r="J9592" t="s">
        <v>2689</v>
      </c>
      <c r="K9592" t="s">
        <v>26</v>
      </c>
      <c r="L9592">
        <v>104.58</v>
      </c>
    </row>
    <row r="9593" spans="1:12" x14ac:dyDescent="0.3">
      <c r="A9593" t="s">
        <v>8809</v>
      </c>
      <c r="B9593">
        <v>28</v>
      </c>
      <c r="C9593">
        <v>7</v>
      </c>
      <c r="D9593">
        <v>2017</v>
      </c>
      <c r="E9593" t="s">
        <v>7447</v>
      </c>
      <c r="F9593" t="s">
        <v>30</v>
      </c>
      <c r="G9593" t="s">
        <v>3991</v>
      </c>
      <c r="H9593" t="s">
        <v>60</v>
      </c>
      <c r="I9593" t="s">
        <v>61</v>
      </c>
      <c r="J9593" t="s">
        <v>2617</v>
      </c>
      <c r="K9593" t="s">
        <v>17</v>
      </c>
      <c r="L9593">
        <v>24.7</v>
      </c>
    </row>
    <row r="9594" spans="1:12" x14ac:dyDescent="0.3">
      <c r="A9594" t="s">
        <v>8809</v>
      </c>
      <c r="B9594">
        <v>28</v>
      </c>
      <c r="C9594">
        <v>7</v>
      </c>
      <c r="D9594">
        <v>2017</v>
      </c>
      <c r="E9594" t="s">
        <v>7447</v>
      </c>
      <c r="F9594" t="s">
        <v>30</v>
      </c>
      <c r="G9594" t="s">
        <v>3991</v>
      </c>
      <c r="H9594" t="s">
        <v>60</v>
      </c>
      <c r="I9594" t="s">
        <v>61</v>
      </c>
      <c r="J9594" t="s">
        <v>7503</v>
      </c>
      <c r="K9594" t="s">
        <v>17</v>
      </c>
      <c r="L9594">
        <v>302.72000000000003</v>
      </c>
    </row>
    <row r="9595" spans="1:12" x14ac:dyDescent="0.3">
      <c r="A9595" t="s">
        <v>8810</v>
      </c>
      <c r="B9595">
        <v>14</v>
      </c>
      <c r="C9595">
        <v>9</v>
      </c>
      <c r="D9595">
        <v>2018</v>
      </c>
      <c r="E9595" t="s">
        <v>142</v>
      </c>
      <c r="F9595" t="s">
        <v>30</v>
      </c>
      <c r="G9595" t="s">
        <v>3327</v>
      </c>
      <c r="H9595" t="s">
        <v>14</v>
      </c>
      <c r="I9595" t="s">
        <v>90</v>
      </c>
      <c r="J9595" t="s">
        <v>4862</v>
      </c>
      <c r="K9595" t="s">
        <v>26</v>
      </c>
      <c r="L9595">
        <v>8.56</v>
      </c>
    </row>
    <row r="9596" spans="1:12" x14ac:dyDescent="0.3">
      <c r="A9596" t="s">
        <v>8810</v>
      </c>
      <c r="B9596">
        <v>14</v>
      </c>
      <c r="C9596">
        <v>9</v>
      </c>
      <c r="D9596">
        <v>2018</v>
      </c>
      <c r="E9596" t="s">
        <v>142</v>
      </c>
      <c r="F9596" t="s">
        <v>30</v>
      </c>
      <c r="G9596" t="s">
        <v>3327</v>
      </c>
      <c r="H9596" t="s">
        <v>14</v>
      </c>
      <c r="I9596" t="s">
        <v>90</v>
      </c>
      <c r="J9596" t="s">
        <v>1060</v>
      </c>
      <c r="K9596" t="s">
        <v>26</v>
      </c>
      <c r="L9596">
        <v>11.56</v>
      </c>
    </row>
    <row r="9597" spans="1:12" x14ac:dyDescent="0.3">
      <c r="A9597" t="s">
        <v>8811</v>
      </c>
      <c r="B9597">
        <v>24</v>
      </c>
      <c r="C9597">
        <v>1</v>
      </c>
      <c r="D9597">
        <v>2018</v>
      </c>
      <c r="E9597" t="s">
        <v>5443</v>
      </c>
      <c r="F9597" t="s">
        <v>30</v>
      </c>
      <c r="G9597" t="s">
        <v>2983</v>
      </c>
      <c r="H9597" t="s">
        <v>23</v>
      </c>
      <c r="I9597" t="s">
        <v>24</v>
      </c>
      <c r="J9597" t="s">
        <v>85</v>
      </c>
      <c r="K9597" t="s">
        <v>26</v>
      </c>
      <c r="L9597">
        <v>25.86</v>
      </c>
    </row>
    <row r="9598" spans="1:12" x14ac:dyDescent="0.3">
      <c r="A9598" t="s">
        <v>8811</v>
      </c>
      <c r="B9598">
        <v>24</v>
      </c>
      <c r="C9598">
        <v>1</v>
      </c>
      <c r="D9598">
        <v>2018</v>
      </c>
      <c r="E9598" t="s">
        <v>5443</v>
      </c>
      <c r="F9598" t="s">
        <v>30</v>
      </c>
      <c r="G9598" t="s">
        <v>2983</v>
      </c>
      <c r="H9598" t="s">
        <v>23</v>
      </c>
      <c r="I9598" t="s">
        <v>24</v>
      </c>
      <c r="J9598" t="s">
        <v>5407</v>
      </c>
      <c r="K9598" t="s">
        <v>26</v>
      </c>
      <c r="L9598">
        <v>276.78399999999999</v>
      </c>
    </row>
    <row r="9599" spans="1:12" x14ac:dyDescent="0.3">
      <c r="A9599" t="s">
        <v>8811</v>
      </c>
      <c r="B9599">
        <v>24</v>
      </c>
      <c r="C9599">
        <v>1</v>
      </c>
      <c r="D9599">
        <v>2018</v>
      </c>
      <c r="E9599" t="s">
        <v>5443</v>
      </c>
      <c r="F9599" t="s">
        <v>30</v>
      </c>
      <c r="G9599" t="s">
        <v>2983</v>
      </c>
      <c r="H9599" t="s">
        <v>23</v>
      </c>
      <c r="I9599" t="s">
        <v>24</v>
      </c>
      <c r="J9599" t="s">
        <v>5923</v>
      </c>
      <c r="K9599" t="s">
        <v>41</v>
      </c>
      <c r="L9599">
        <v>110.352</v>
      </c>
    </row>
    <row r="9600" spans="1:12" x14ac:dyDescent="0.3">
      <c r="A9600" t="s">
        <v>8812</v>
      </c>
      <c r="B9600">
        <v>19</v>
      </c>
      <c r="C9600">
        <v>9</v>
      </c>
      <c r="D9600">
        <v>2016</v>
      </c>
      <c r="E9600" t="s">
        <v>4570</v>
      </c>
      <c r="F9600" t="s">
        <v>30</v>
      </c>
      <c r="G9600" t="s">
        <v>6483</v>
      </c>
      <c r="H9600" t="s">
        <v>60</v>
      </c>
      <c r="I9600" t="s">
        <v>24</v>
      </c>
      <c r="J9600" t="s">
        <v>4870</v>
      </c>
      <c r="K9600" t="s">
        <v>17</v>
      </c>
      <c r="L9600">
        <v>60.84</v>
      </c>
    </row>
    <row r="9601" spans="1:12" x14ac:dyDescent="0.3">
      <c r="A9601" t="s">
        <v>8813</v>
      </c>
      <c r="B9601">
        <v>14</v>
      </c>
      <c r="C9601">
        <v>4</v>
      </c>
      <c r="D9601">
        <v>2016</v>
      </c>
      <c r="E9601" t="s">
        <v>164</v>
      </c>
      <c r="F9601" t="s">
        <v>30</v>
      </c>
      <c r="G9601" t="s">
        <v>1463</v>
      </c>
      <c r="H9601" t="s">
        <v>14</v>
      </c>
      <c r="I9601" t="s">
        <v>24</v>
      </c>
      <c r="J9601" t="s">
        <v>4145</v>
      </c>
      <c r="K9601" t="s">
        <v>26</v>
      </c>
      <c r="L9601">
        <v>35.207999999999998</v>
      </c>
    </row>
    <row r="9602" spans="1:12" x14ac:dyDescent="0.3">
      <c r="A9602" t="s">
        <v>8814</v>
      </c>
      <c r="B9602">
        <v>8</v>
      </c>
      <c r="C9602">
        <v>5</v>
      </c>
      <c r="D9602">
        <v>2018</v>
      </c>
      <c r="E9602" t="s">
        <v>3697</v>
      </c>
      <c r="F9602" t="s">
        <v>12</v>
      </c>
      <c r="G9602" t="s">
        <v>1139</v>
      </c>
      <c r="H9602" t="s">
        <v>23</v>
      </c>
      <c r="I9602" t="s">
        <v>61</v>
      </c>
      <c r="J9602" t="s">
        <v>4752</v>
      </c>
      <c r="K9602" t="s">
        <v>26</v>
      </c>
      <c r="L9602">
        <v>41.472000000000001</v>
      </c>
    </row>
    <row r="9603" spans="1:12" x14ac:dyDescent="0.3">
      <c r="A9603" t="s">
        <v>8815</v>
      </c>
      <c r="B9603">
        <v>4</v>
      </c>
      <c r="C9603">
        <v>9</v>
      </c>
      <c r="D9603">
        <v>2017</v>
      </c>
      <c r="E9603" t="s">
        <v>2242</v>
      </c>
      <c r="F9603" t="s">
        <v>30</v>
      </c>
      <c r="G9603" t="s">
        <v>1179</v>
      </c>
      <c r="H9603" t="s">
        <v>14</v>
      </c>
      <c r="I9603" t="s">
        <v>15</v>
      </c>
      <c r="J9603" t="s">
        <v>3186</v>
      </c>
      <c r="K9603" t="s">
        <v>26</v>
      </c>
      <c r="L9603">
        <v>239.5</v>
      </c>
    </row>
    <row r="9604" spans="1:12" x14ac:dyDescent="0.3">
      <c r="A9604" t="s">
        <v>8816</v>
      </c>
      <c r="B9604">
        <v>19</v>
      </c>
      <c r="C9604">
        <v>5</v>
      </c>
      <c r="D9604">
        <v>2015</v>
      </c>
      <c r="E9604" t="s">
        <v>3861</v>
      </c>
      <c r="F9604" t="s">
        <v>119</v>
      </c>
      <c r="G9604" t="s">
        <v>894</v>
      </c>
      <c r="H9604" t="s">
        <v>14</v>
      </c>
      <c r="I9604" t="s">
        <v>15</v>
      </c>
      <c r="J9604" t="s">
        <v>6353</v>
      </c>
      <c r="K9604" t="s">
        <v>26</v>
      </c>
      <c r="L9604">
        <v>34.200000000000003</v>
      </c>
    </row>
    <row r="9605" spans="1:12" x14ac:dyDescent="0.3">
      <c r="A9605" t="s">
        <v>8817</v>
      </c>
      <c r="B9605">
        <v>17</v>
      </c>
      <c r="C9605">
        <v>6</v>
      </c>
      <c r="D9605">
        <v>2017</v>
      </c>
      <c r="E9605" t="s">
        <v>3812</v>
      </c>
      <c r="F9605" t="s">
        <v>30</v>
      </c>
      <c r="G9605" t="s">
        <v>4626</v>
      </c>
      <c r="H9605" t="s">
        <v>23</v>
      </c>
      <c r="I9605" t="s">
        <v>90</v>
      </c>
      <c r="J9605" t="s">
        <v>3058</v>
      </c>
      <c r="K9605" t="s">
        <v>17</v>
      </c>
      <c r="L9605">
        <v>376.86599999999999</v>
      </c>
    </row>
    <row r="9606" spans="1:12" x14ac:dyDescent="0.3">
      <c r="A9606" t="s">
        <v>8818</v>
      </c>
      <c r="B9606">
        <v>2</v>
      </c>
      <c r="C9606">
        <v>11</v>
      </c>
      <c r="D9606">
        <v>2016</v>
      </c>
      <c r="E9606" t="s">
        <v>3511</v>
      </c>
      <c r="F9606" t="s">
        <v>119</v>
      </c>
      <c r="G9606" t="s">
        <v>1728</v>
      </c>
      <c r="H9606" t="s">
        <v>14</v>
      </c>
      <c r="I9606" t="s">
        <v>15</v>
      </c>
      <c r="J9606" t="s">
        <v>8819</v>
      </c>
      <c r="K9606" t="s">
        <v>26</v>
      </c>
      <c r="L9606">
        <v>197.72</v>
      </c>
    </row>
    <row r="9607" spans="1:12" x14ac:dyDescent="0.3">
      <c r="A9607" t="s">
        <v>8820</v>
      </c>
      <c r="B9607">
        <v>4</v>
      </c>
      <c r="C9607">
        <v>11</v>
      </c>
      <c r="D9607">
        <v>2018</v>
      </c>
      <c r="E9607" t="s">
        <v>291</v>
      </c>
      <c r="F9607" t="s">
        <v>30</v>
      </c>
      <c r="G9607" t="s">
        <v>2739</v>
      </c>
      <c r="H9607" t="s">
        <v>23</v>
      </c>
      <c r="I9607" t="s">
        <v>90</v>
      </c>
      <c r="J9607" t="s">
        <v>538</v>
      </c>
      <c r="K9607" t="s">
        <v>41</v>
      </c>
      <c r="L9607">
        <v>70.72</v>
      </c>
    </row>
    <row r="9608" spans="1:12" x14ac:dyDescent="0.3">
      <c r="A9608" t="s">
        <v>8820</v>
      </c>
      <c r="B9608">
        <v>4</v>
      </c>
      <c r="C9608">
        <v>11</v>
      </c>
      <c r="D9608">
        <v>2018</v>
      </c>
      <c r="E9608" t="s">
        <v>291</v>
      </c>
      <c r="F9608" t="s">
        <v>30</v>
      </c>
      <c r="G9608" t="s">
        <v>2739</v>
      </c>
      <c r="H9608" t="s">
        <v>23</v>
      </c>
      <c r="I9608" t="s">
        <v>90</v>
      </c>
      <c r="J9608" t="s">
        <v>2564</v>
      </c>
      <c r="K9608" t="s">
        <v>26</v>
      </c>
      <c r="L9608">
        <v>194.352</v>
      </c>
    </row>
    <row r="9609" spans="1:12" x14ac:dyDescent="0.3">
      <c r="A9609" t="s">
        <v>8821</v>
      </c>
      <c r="B9609">
        <v>5</v>
      </c>
      <c r="C9609">
        <v>12</v>
      </c>
      <c r="D9609">
        <v>2018</v>
      </c>
      <c r="E9609" t="s">
        <v>1035</v>
      </c>
      <c r="F9609" t="s">
        <v>12</v>
      </c>
      <c r="G9609" t="s">
        <v>3804</v>
      </c>
      <c r="H9609" t="s">
        <v>14</v>
      </c>
      <c r="I9609" t="s">
        <v>90</v>
      </c>
      <c r="J9609" t="s">
        <v>5210</v>
      </c>
      <c r="K9609" t="s">
        <v>26</v>
      </c>
      <c r="L9609">
        <v>21.6</v>
      </c>
    </row>
    <row r="9610" spans="1:12" x14ac:dyDescent="0.3">
      <c r="A9610" t="s">
        <v>8821</v>
      </c>
      <c r="B9610">
        <v>5</v>
      </c>
      <c r="C9610">
        <v>12</v>
      </c>
      <c r="D9610">
        <v>2018</v>
      </c>
      <c r="E9610" t="s">
        <v>1035</v>
      </c>
      <c r="F9610" t="s">
        <v>12</v>
      </c>
      <c r="G9610" t="s">
        <v>3804</v>
      </c>
      <c r="H9610" t="s">
        <v>14</v>
      </c>
      <c r="I9610" t="s">
        <v>90</v>
      </c>
      <c r="J9610" t="s">
        <v>3814</v>
      </c>
      <c r="K9610" t="s">
        <v>26</v>
      </c>
      <c r="L9610">
        <v>11.07</v>
      </c>
    </row>
    <row r="9611" spans="1:12" x14ac:dyDescent="0.3">
      <c r="A9611" t="s">
        <v>8822</v>
      </c>
      <c r="B9611">
        <v>16</v>
      </c>
      <c r="C9611">
        <v>5</v>
      </c>
      <c r="D9611">
        <v>2017</v>
      </c>
      <c r="E9611" t="s">
        <v>1802</v>
      </c>
      <c r="F9611" t="s">
        <v>12</v>
      </c>
      <c r="G9611" t="s">
        <v>1146</v>
      </c>
      <c r="H9611" t="s">
        <v>14</v>
      </c>
      <c r="I9611" t="s">
        <v>24</v>
      </c>
      <c r="J9611" t="s">
        <v>4706</v>
      </c>
      <c r="K9611" t="s">
        <v>17</v>
      </c>
      <c r="L9611">
        <v>282.83999999999997</v>
      </c>
    </row>
    <row r="9612" spans="1:12" x14ac:dyDescent="0.3">
      <c r="A9612" t="s">
        <v>8822</v>
      </c>
      <c r="B9612">
        <v>16</v>
      </c>
      <c r="C9612">
        <v>5</v>
      </c>
      <c r="D9612">
        <v>2017</v>
      </c>
      <c r="E9612" t="s">
        <v>1802</v>
      </c>
      <c r="F9612" t="s">
        <v>12</v>
      </c>
      <c r="G9612" t="s">
        <v>1146</v>
      </c>
      <c r="H9612" t="s">
        <v>14</v>
      </c>
      <c r="I9612" t="s">
        <v>24</v>
      </c>
      <c r="J9612" t="s">
        <v>3128</v>
      </c>
      <c r="K9612" t="s">
        <v>26</v>
      </c>
      <c r="L9612">
        <v>27.72</v>
      </c>
    </row>
    <row r="9613" spans="1:12" x14ac:dyDescent="0.3">
      <c r="A9613" t="s">
        <v>8823</v>
      </c>
      <c r="B9613">
        <v>24</v>
      </c>
      <c r="C9613">
        <v>10</v>
      </c>
      <c r="D9613">
        <v>2018</v>
      </c>
      <c r="E9613" t="s">
        <v>3039</v>
      </c>
      <c r="F9613" t="s">
        <v>30</v>
      </c>
      <c r="G9613" t="s">
        <v>1428</v>
      </c>
      <c r="H9613" t="s">
        <v>14</v>
      </c>
      <c r="I9613" t="s">
        <v>15</v>
      </c>
      <c r="J9613" t="s">
        <v>2494</v>
      </c>
      <c r="K9613" t="s">
        <v>26</v>
      </c>
      <c r="L9613">
        <v>11.68</v>
      </c>
    </row>
    <row r="9614" spans="1:12" x14ac:dyDescent="0.3">
      <c r="A9614" t="s">
        <v>8824</v>
      </c>
      <c r="B9614">
        <v>18</v>
      </c>
      <c r="C9614">
        <v>9</v>
      </c>
      <c r="D9614">
        <v>2017</v>
      </c>
      <c r="E9614" t="s">
        <v>274</v>
      </c>
      <c r="F9614" t="s">
        <v>30</v>
      </c>
      <c r="G9614" t="s">
        <v>1367</v>
      </c>
      <c r="H9614" t="s">
        <v>14</v>
      </c>
      <c r="I9614" t="s">
        <v>24</v>
      </c>
      <c r="J9614" t="s">
        <v>4907</v>
      </c>
      <c r="K9614" t="s">
        <v>41</v>
      </c>
      <c r="L9614">
        <v>239.98400000000001</v>
      </c>
    </row>
    <row r="9615" spans="1:12" x14ac:dyDescent="0.3">
      <c r="A9615" t="s">
        <v>8825</v>
      </c>
      <c r="B9615">
        <v>11</v>
      </c>
      <c r="C9615">
        <v>11</v>
      </c>
      <c r="D9615">
        <v>2015</v>
      </c>
      <c r="E9615" t="s">
        <v>6813</v>
      </c>
      <c r="F9615" t="s">
        <v>119</v>
      </c>
      <c r="G9615" t="s">
        <v>554</v>
      </c>
      <c r="H9615" t="s">
        <v>23</v>
      </c>
      <c r="I9615" t="s">
        <v>24</v>
      </c>
      <c r="J9615" t="s">
        <v>43</v>
      </c>
      <c r="K9615" t="s">
        <v>26</v>
      </c>
      <c r="L9615">
        <v>22.98</v>
      </c>
    </row>
    <row r="9616" spans="1:12" x14ac:dyDescent="0.3">
      <c r="A9616" t="s">
        <v>8825</v>
      </c>
      <c r="B9616">
        <v>11</v>
      </c>
      <c r="C9616">
        <v>11</v>
      </c>
      <c r="D9616">
        <v>2015</v>
      </c>
      <c r="E9616" t="s">
        <v>6813</v>
      </c>
      <c r="F9616" t="s">
        <v>119</v>
      </c>
      <c r="G9616" t="s">
        <v>554</v>
      </c>
      <c r="H9616" t="s">
        <v>23</v>
      </c>
      <c r="I9616" t="s">
        <v>24</v>
      </c>
      <c r="J9616" t="s">
        <v>3701</v>
      </c>
      <c r="K9616" t="s">
        <v>41</v>
      </c>
      <c r="L9616">
        <v>102.13</v>
      </c>
    </row>
    <row r="9617" spans="1:12" x14ac:dyDescent="0.3">
      <c r="A9617" t="s">
        <v>8825</v>
      </c>
      <c r="B9617">
        <v>11</v>
      </c>
      <c r="C9617">
        <v>11</v>
      </c>
      <c r="D9617">
        <v>2015</v>
      </c>
      <c r="E9617" t="s">
        <v>6813</v>
      </c>
      <c r="F9617" t="s">
        <v>119</v>
      </c>
      <c r="G9617" t="s">
        <v>554</v>
      </c>
      <c r="H9617" t="s">
        <v>23</v>
      </c>
      <c r="I9617" t="s">
        <v>24</v>
      </c>
      <c r="J9617" t="s">
        <v>1264</v>
      </c>
      <c r="K9617" t="s">
        <v>26</v>
      </c>
      <c r="L9617">
        <v>2033.5840000000001</v>
      </c>
    </row>
    <row r="9618" spans="1:12" x14ac:dyDescent="0.3">
      <c r="A9618" t="s">
        <v>8826</v>
      </c>
      <c r="B9618">
        <v>22</v>
      </c>
      <c r="C9618">
        <v>8</v>
      </c>
      <c r="D9618">
        <v>2017</v>
      </c>
      <c r="E9618" t="s">
        <v>306</v>
      </c>
      <c r="F9618" t="s">
        <v>30</v>
      </c>
      <c r="G9618" t="s">
        <v>2940</v>
      </c>
      <c r="H9618" t="s">
        <v>23</v>
      </c>
      <c r="I9618" t="s">
        <v>24</v>
      </c>
      <c r="J9618" t="s">
        <v>2442</v>
      </c>
      <c r="K9618" t="s">
        <v>26</v>
      </c>
      <c r="L9618">
        <v>5.76</v>
      </c>
    </row>
    <row r="9619" spans="1:12" x14ac:dyDescent="0.3">
      <c r="A9619" t="s">
        <v>8827</v>
      </c>
      <c r="B9619">
        <v>16</v>
      </c>
      <c r="C9619">
        <v>11</v>
      </c>
      <c r="D9619">
        <v>2018</v>
      </c>
      <c r="E9619" t="s">
        <v>2330</v>
      </c>
      <c r="F9619" t="s">
        <v>30</v>
      </c>
      <c r="G9619" t="s">
        <v>3260</v>
      </c>
      <c r="H9619" t="s">
        <v>23</v>
      </c>
      <c r="I9619" t="s">
        <v>90</v>
      </c>
      <c r="J9619" t="s">
        <v>1766</v>
      </c>
      <c r="K9619" t="s">
        <v>41</v>
      </c>
      <c r="L9619">
        <v>899.98199999999997</v>
      </c>
    </row>
    <row r="9620" spans="1:12" x14ac:dyDescent="0.3">
      <c r="A9620" t="s">
        <v>8827</v>
      </c>
      <c r="B9620">
        <v>16</v>
      </c>
      <c r="C9620">
        <v>11</v>
      </c>
      <c r="D9620">
        <v>2018</v>
      </c>
      <c r="E9620" t="s">
        <v>2330</v>
      </c>
      <c r="F9620" t="s">
        <v>30</v>
      </c>
      <c r="G9620" t="s">
        <v>3260</v>
      </c>
      <c r="H9620" t="s">
        <v>23</v>
      </c>
      <c r="I9620" t="s">
        <v>90</v>
      </c>
      <c r="J9620" t="s">
        <v>2680</v>
      </c>
      <c r="K9620" t="s">
        <v>26</v>
      </c>
      <c r="L9620">
        <v>86.352000000000004</v>
      </c>
    </row>
    <row r="9621" spans="1:12" x14ac:dyDescent="0.3">
      <c r="A9621" t="s">
        <v>8827</v>
      </c>
      <c r="B9621">
        <v>16</v>
      </c>
      <c r="C9621">
        <v>11</v>
      </c>
      <c r="D9621">
        <v>2018</v>
      </c>
      <c r="E9621" t="s">
        <v>2330</v>
      </c>
      <c r="F9621" t="s">
        <v>30</v>
      </c>
      <c r="G9621" t="s">
        <v>3260</v>
      </c>
      <c r="H9621" t="s">
        <v>23</v>
      </c>
      <c r="I9621" t="s">
        <v>90</v>
      </c>
      <c r="J9621" t="s">
        <v>978</v>
      </c>
      <c r="K9621" t="s">
        <v>41</v>
      </c>
      <c r="L9621">
        <v>139.96</v>
      </c>
    </row>
    <row r="9622" spans="1:12" x14ac:dyDescent="0.3">
      <c r="A9622" t="s">
        <v>8828</v>
      </c>
      <c r="B9622">
        <v>26</v>
      </c>
      <c r="C9622">
        <v>9</v>
      </c>
      <c r="D9622">
        <v>2015</v>
      </c>
      <c r="E9622" t="s">
        <v>3445</v>
      </c>
      <c r="F9622" t="s">
        <v>30</v>
      </c>
      <c r="G9622" t="s">
        <v>3395</v>
      </c>
      <c r="H9622" t="s">
        <v>60</v>
      </c>
      <c r="I9622" t="s">
        <v>90</v>
      </c>
      <c r="J9622" t="s">
        <v>7387</v>
      </c>
      <c r="K9622" t="s">
        <v>26</v>
      </c>
      <c r="L9622">
        <v>16.704000000000001</v>
      </c>
    </row>
    <row r="9623" spans="1:12" x14ac:dyDescent="0.3">
      <c r="A9623" t="s">
        <v>8828</v>
      </c>
      <c r="B9623">
        <v>26</v>
      </c>
      <c r="C9623">
        <v>9</v>
      </c>
      <c r="D9623">
        <v>2015</v>
      </c>
      <c r="E9623" t="s">
        <v>3445</v>
      </c>
      <c r="F9623" t="s">
        <v>30</v>
      </c>
      <c r="G9623" t="s">
        <v>3395</v>
      </c>
      <c r="H9623" t="s">
        <v>60</v>
      </c>
      <c r="I9623" t="s">
        <v>90</v>
      </c>
      <c r="J9623" t="s">
        <v>8091</v>
      </c>
      <c r="K9623" t="s">
        <v>41</v>
      </c>
      <c r="L9623">
        <v>3.1520000000000001</v>
      </c>
    </row>
    <row r="9624" spans="1:12" x14ac:dyDescent="0.3">
      <c r="A9624" t="s">
        <v>8828</v>
      </c>
      <c r="B9624">
        <v>26</v>
      </c>
      <c r="C9624">
        <v>9</v>
      </c>
      <c r="D9624">
        <v>2015</v>
      </c>
      <c r="E9624" t="s">
        <v>3445</v>
      </c>
      <c r="F9624" t="s">
        <v>30</v>
      </c>
      <c r="G9624" t="s">
        <v>3395</v>
      </c>
      <c r="H9624" t="s">
        <v>60</v>
      </c>
      <c r="I9624" t="s">
        <v>90</v>
      </c>
      <c r="J9624" t="s">
        <v>5109</v>
      </c>
      <c r="K9624" t="s">
        <v>26</v>
      </c>
      <c r="L9624">
        <v>32.896000000000001</v>
      </c>
    </row>
    <row r="9625" spans="1:12" x14ac:dyDescent="0.3">
      <c r="A9625" t="s">
        <v>8829</v>
      </c>
      <c r="B9625">
        <v>29</v>
      </c>
      <c r="C9625">
        <v>6</v>
      </c>
      <c r="D9625">
        <v>2018</v>
      </c>
      <c r="E9625" t="s">
        <v>1003</v>
      </c>
      <c r="F9625" t="s">
        <v>119</v>
      </c>
      <c r="G9625" t="s">
        <v>1540</v>
      </c>
      <c r="H9625" t="s">
        <v>14</v>
      </c>
      <c r="I9625" t="s">
        <v>61</v>
      </c>
      <c r="J9625" t="s">
        <v>1884</v>
      </c>
      <c r="K9625" t="s">
        <v>26</v>
      </c>
      <c r="L9625">
        <v>21.391999999999999</v>
      </c>
    </row>
    <row r="9626" spans="1:12" x14ac:dyDescent="0.3">
      <c r="A9626" t="s">
        <v>8829</v>
      </c>
      <c r="B9626">
        <v>29</v>
      </c>
      <c r="C9626">
        <v>6</v>
      </c>
      <c r="D9626">
        <v>2018</v>
      </c>
      <c r="E9626" t="s">
        <v>1003</v>
      </c>
      <c r="F9626" t="s">
        <v>119</v>
      </c>
      <c r="G9626" t="s">
        <v>1540</v>
      </c>
      <c r="H9626" t="s">
        <v>14</v>
      </c>
      <c r="I9626" t="s">
        <v>61</v>
      </c>
      <c r="J9626" t="s">
        <v>3719</v>
      </c>
      <c r="K9626" t="s">
        <v>17</v>
      </c>
      <c r="L9626">
        <v>307.31400000000002</v>
      </c>
    </row>
    <row r="9627" spans="1:12" x14ac:dyDescent="0.3">
      <c r="A9627" t="s">
        <v>8829</v>
      </c>
      <c r="B9627">
        <v>29</v>
      </c>
      <c r="C9627">
        <v>6</v>
      </c>
      <c r="D9627">
        <v>2018</v>
      </c>
      <c r="E9627" t="s">
        <v>1003</v>
      </c>
      <c r="F9627" t="s">
        <v>119</v>
      </c>
      <c r="G9627" t="s">
        <v>1540</v>
      </c>
      <c r="H9627" t="s">
        <v>14</v>
      </c>
      <c r="I9627" t="s">
        <v>61</v>
      </c>
      <c r="J9627" t="s">
        <v>4168</v>
      </c>
      <c r="K9627" t="s">
        <v>17</v>
      </c>
      <c r="L9627">
        <v>409.99919999999997</v>
      </c>
    </row>
    <row r="9628" spans="1:12" x14ac:dyDescent="0.3">
      <c r="A9628" t="s">
        <v>8830</v>
      </c>
      <c r="B9628">
        <v>23</v>
      </c>
      <c r="C9628">
        <v>9</v>
      </c>
      <c r="D9628">
        <v>2018</v>
      </c>
      <c r="E9628" t="s">
        <v>919</v>
      </c>
      <c r="F9628" t="s">
        <v>119</v>
      </c>
      <c r="G9628" t="s">
        <v>1176</v>
      </c>
      <c r="H9628" t="s">
        <v>23</v>
      </c>
      <c r="I9628" t="s">
        <v>61</v>
      </c>
      <c r="J9628" t="s">
        <v>7856</v>
      </c>
      <c r="K9628" t="s">
        <v>26</v>
      </c>
      <c r="L9628">
        <v>9.2479999999999993</v>
      </c>
    </row>
    <row r="9629" spans="1:12" x14ac:dyDescent="0.3">
      <c r="A9629" t="s">
        <v>8831</v>
      </c>
      <c r="B9629">
        <v>23</v>
      </c>
      <c r="C9629">
        <v>11</v>
      </c>
      <c r="D9629">
        <v>2015</v>
      </c>
      <c r="E9629" t="s">
        <v>3020</v>
      </c>
      <c r="F9629" t="s">
        <v>30</v>
      </c>
      <c r="G9629" t="s">
        <v>3964</v>
      </c>
      <c r="H9629" t="s">
        <v>14</v>
      </c>
      <c r="I9629" t="s">
        <v>61</v>
      </c>
      <c r="J9629" t="s">
        <v>2269</v>
      </c>
      <c r="K9629" t="s">
        <v>26</v>
      </c>
      <c r="L9629">
        <v>14.67</v>
      </c>
    </row>
    <row r="9630" spans="1:12" x14ac:dyDescent="0.3">
      <c r="A9630" t="s">
        <v>8832</v>
      </c>
      <c r="B9630">
        <v>13</v>
      </c>
      <c r="C9630">
        <v>1</v>
      </c>
      <c r="D9630">
        <v>2015</v>
      </c>
      <c r="E9630" t="s">
        <v>2202</v>
      </c>
      <c r="F9630" t="s">
        <v>30</v>
      </c>
      <c r="G9630" t="s">
        <v>2936</v>
      </c>
      <c r="H9630" t="s">
        <v>14</v>
      </c>
      <c r="I9630" t="s">
        <v>90</v>
      </c>
      <c r="J9630" t="s">
        <v>2082</v>
      </c>
      <c r="K9630" t="s">
        <v>26</v>
      </c>
      <c r="L9630">
        <v>37.408000000000001</v>
      </c>
    </row>
    <row r="9631" spans="1:12" x14ac:dyDescent="0.3">
      <c r="A9631" t="s">
        <v>8832</v>
      </c>
      <c r="B9631">
        <v>13</v>
      </c>
      <c r="C9631">
        <v>1</v>
      </c>
      <c r="D9631">
        <v>2015</v>
      </c>
      <c r="E9631" t="s">
        <v>2202</v>
      </c>
      <c r="F9631" t="s">
        <v>30</v>
      </c>
      <c r="G9631" t="s">
        <v>2936</v>
      </c>
      <c r="H9631" t="s">
        <v>14</v>
      </c>
      <c r="I9631" t="s">
        <v>90</v>
      </c>
      <c r="J9631" t="s">
        <v>5187</v>
      </c>
      <c r="K9631" t="s">
        <v>26</v>
      </c>
      <c r="L9631">
        <v>3.4380000000000002</v>
      </c>
    </row>
    <row r="9632" spans="1:12" x14ac:dyDescent="0.3">
      <c r="A9632" t="s">
        <v>8833</v>
      </c>
      <c r="B9632">
        <v>31</v>
      </c>
      <c r="C9632">
        <v>5</v>
      </c>
      <c r="D9632">
        <v>2017</v>
      </c>
      <c r="E9632" t="s">
        <v>208</v>
      </c>
      <c r="F9632" t="s">
        <v>30</v>
      </c>
      <c r="G9632" t="s">
        <v>2446</v>
      </c>
      <c r="H9632" t="s">
        <v>14</v>
      </c>
      <c r="I9632" t="s">
        <v>90</v>
      </c>
      <c r="J9632" t="s">
        <v>311</v>
      </c>
      <c r="K9632" t="s">
        <v>26</v>
      </c>
      <c r="L9632">
        <v>7.1520000000000001</v>
      </c>
    </row>
    <row r="9633" spans="1:12" x14ac:dyDescent="0.3">
      <c r="A9633" t="s">
        <v>8833</v>
      </c>
      <c r="B9633">
        <v>31</v>
      </c>
      <c r="C9633">
        <v>5</v>
      </c>
      <c r="D9633">
        <v>2017</v>
      </c>
      <c r="E9633" t="s">
        <v>208</v>
      </c>
      <c r="F9633" t="s">
        <v>30</v>
      </c>
      <c r="G9633" t="s">
        <v>2446</v>
      </c>
      <c r="H9633" t="s">
        <v>14</v>
      </c>
      <c r="I9633" t="s">
        <v>90</v>
      </c>
      <c r="J9633" t="s">
        <v>5550</v>
      </c>
      <c r="K9633" t="s">
        <v>41</v>
      </c>
      <c r="L9633">
        <v>179.7</v>
      </c>
    </row>
    <row r="9634" spans="1:12" x14ac:dyDescent="0.3">
      <c r="A9634" t="s">
        <v>8834</v>
      </c>
      <c r="B9634">
        <v>13</v>
      </c>
      <c r="C9634">
        <v>2</v>
      </c>
      <c r="D9634">
        <v>2018</v>
      </c>
      <c r="E9634" t="s">
        <v>5419</v>
      </c>
      <c r="F9634" t="s">
        <v>30</v>
      </c>
      <c r="G9634" t="s">
        <v>5148</v>
      </c>
      <c r="H9634" t="s">
        <v>14</v>
      </c>
      <c r="I9634" t="s">
        <v>61</v>
      </c>
      <c r="J9634" t="s">
        <v>3689</v>
      </c>
      <c r="K9634" t="s">
        <v>26</v>
      </c>
      <c r="L9634">
        <v>90.64</v>
      </c>
    </row>
    <row r="9635" spans="1:12" x14ac:dyDescent="0.3">
      <c r="A9635" t="s">
        <v>8835</v>
      </c>
      <c r="B9635">
        <v>14</v>
      </c>
      <c r="C9635">
        <v>10</v>
      </c>
      <c r="D9635">
        <v>2015</v>
      </c>
      <c r="E9635" t="s">
        <v>6136</v>
      </c>
      <c r="F9635" t="s">
        <v>119</v>
      </c>
      <c r="G9635" t="s">
        <v>4443</v>
      </c>
      <c r="H9635" t="s">
        <v>14</v>
      </c>
      <c r="I9635" t="s">
        <v>90</v>
      </c>
      <c r="J9635" t="s">
        <v>3018</v>
      </c>
      <c r="K9635" t="s">
        <v>41</v>
      </c>
      <c r="L9635">
        <v>177</v>
      </c>
    </row>
    <row r="9636" spans="1:12" x14ac:dyDescent="0.3">
      <c r="A9636" t="s">
        <v>8835</v>
      </c>
      <c r="B9636">
        <v>14</v>
      </c>
      <c r="C9636">
        <v>10</v>
      </c>
      <c r="D9636">
        <v>2015</v>
      </c>
      <c r="E9636" t="s">
        <v>6136</v>
      </c>
      <c r="F9636" t="s">
        <v>119</v>
      </c>
      <c r="G9636" t="s">
        <v>4443</v>
      </c>
      <c r="H9636" t="s">
        <v>14</v>
      </c>
      <c r="I9636" t="s">
        <v>90</v>
      </c>
      <c r="J9636" t="s">
        <v>233</v>
      </c>
      <c r="K9636" t="s">
        <v>26</v>
      </c>
      <c r="L9636">
        <v>79.45</v>
      </c>
    </row>
    <row r="9637" spans="1:12" x14ac:dyDescent="0.3">
      <c r="A9637" t="s">
        <v>8835</v>
      </c>
      <c r="B9637">
        <v>14</v>
      </c>
      <c r="C9637">
        <v>10</v>
      </c>
      <c r="D9637">
        <v>2015</v>
      </c>
      <c r="E9637" t="s">
        <v>6136</v>
      </c>
      <c r="F9637" t="s">
        <v>119</v>
      </c>
      <c r="G9637" t="s">
        <v>4443</v>
      </c>
      <c r="H9637" t="s">
        <v>14</v>
      </c>
      <c r="I9637" t="s">
        <v>90</v>
      </c>
      <c r="J9637" t="s">
        <v>5978</v>
      </c>
      <c r="K9637" t="s">
        <v>17</v>
      </c>
      <c r="L9637">
        <v>1628.82</v>
      </c>
    </row>
    <row r="9638" spans="1:12" x14ac:dyDescent="0.3">
      <c r="A9638" t="s">
        <v>8836</v>
      </c>
      <c r="B9638">
        <v>18</v>
      </c>
      <c r="C9638">
        <v>11</v>
      </c>
      <c r="D9638">
        <v>2015</v>
      </c>
      <c r="E9638" t="s">
        <v>3170</v>
      </c>
      <c r="F9638" t="s">
        <v>30</v>
      </c>
      <c r="G9638" t="s">
        <v>1176</v>
      </c>
      <c r="H9638" t="s">
        <v>23</v>
      </c>
      <c r="I9638" t="s">
        <v>24</v>
      </c>
      <c r="J9638" t="s">
        <v>1621</v>
      </c>
      <c r="K9638" t="s">
        <v>17</v>
      </c>
      <c r="L9638">
        <v>137.54</v>
      </c>
    </row>
    <row r="9639" spans="1:12" x14ac:dyDescent="0.3">
      <c r="A9639" t="s">
        <v>8836</v>
      </c>
      <c r="B9639">
        <v>18</v>
      </c>
      <c r="C9639">
        <v>11</v>
      </c>
      <c r="D9639">
        <v>2015</v>
      </c>
      <c r="E9639" t="s">
        <v>3170</v>
      </c>
      <c r="F9639" t="s">
        <v>30</v>
      </c>
      <c r="G9639" t="s">
        <v>1176</v>
      </c>
      <c r="H9639" t="s">
        <v>23</v>
      </c>
      <c r="I9639" t="s">
        <v>24</v>
      </c>
      <c r="J9639" t="s">
        <v>2857</v>
      </c>
      <c r="K9639" t="s">
        <v>17</v>
      </c>
      <c r="L9639">
        <v>730.2</v>
      </c>
    </row>
    <row r="9640" spans="1:12" x14ac:dyDescent="0.3">
      <c r="A9640" t="s">
        <v>8837</v>
      </c>
      <c r="B9640">
        <v>12</v>
      </c>
      <c r="C9640">
        <v>11</v>
      </c>
      <c r="D9640">
        <v>2018</v>
      </c>
      <c r="E9640" t="s">
        <v>1258</v>
      </c>
      <c r="F9640" t="s">
        <v>12</v>
      </c>
      <c r="G9640" t="s">
        <v>1331</v>
      </c>
      <c r="H9640" t="s">
        <v>14</v>
      </c>
      <c r="I9640" t="s">
        <v>24</v>
      </c>
      <c r="J9640" t="s">
        <v>7856</v>
      </c>
      <c r="K9640" t="s">
        <v>26</v>
      </c>
      <c r="L9640">
        <v>11.56</v>
      </c>
    </row>
    <row r="9641" spans="1:12" x14ac:dyDescent="0.3">
      <c r="A9641" t="s">
        <v>8838</v>
      </c>
      <c r="B9641">
        <v>28</v>
      </c>
      <c r="C9641">
        <v>1</v>
      </c>
      <c r="D9641">
        <v>2016</v>
      </c>
      <c r="E9641" t="s">
        <v>279</v>
      </c>
      <c r="F9641" t="s">
        <v>12</v>
      </c>
      <c r="G9641" t="s">
        <v>596</v>
      </c>
      <c r="H9641" t="s">
        <v>14</v>
      </c>
      <c r="I9641" t="s">
        <v>15</v>
      </c>
      <c r="J9641" t="s">
        <v>1709</v>
      </c>
      <c r="K9641" t="s">
        <v>17</v>
      </c>
      <c r="L9641">
        <v>4297.6440000000002</v>
      </c>
    </row>
    <row r="9642" spans="1:12" x14ac:dyDescent="0.3">
      <c r="A9642" t="s">
        <v>8839</v>
      </c>
      <c r="B9642">
        <v>7</v>
      </c>
      <c r="C9642">
        <v>3</v>
      </c>
      <c r="D9642">
        <v>2015</v>
      </c>
      <c r="E9642" t="s">
        <v>8840</v>
      </c>
      <c r="F9642" t="s">
        <v>30</v>
      </c>
      <c r="G9642" t="s">
        <v>7680</v>
      </c>
      <c r="H9642" t="s">
        <v>23</v>
      </c>
      <c r="I9642" t="s">
        <v>24</v>
      </c>
      <c r="J9642" t="s">
        <v>330</v>
      </c>
      <c r="K9642" t="s">
        <v>26</v>
      </c>
      <c r="L9642">
        <v>20.65</v>
      </c>
    </row>
    <row r="9643" spans="1:12" x14ac:dyDescent="0.3">
      <c r="A9643" t="s">
        <v>8839</v>
      </c>
      <c r="B9643">
        <v>7</v>
      </c>
      <c r="C9643">
        <v>3</v>
      </c>
      <c r="D9643">
        <v>2015</v>
      </c>
      <c r="E9643" t="s">
        <v>8840</v>
      </c>
      <c r="F9643" t="s">
        <v>30</v>
      </c>
      <c r="G9643" t="s">
        <v>7680</v>
      </c>
      <c r="H9643" t="s">
        <v>23</v>
      </c>
      <c r="I9643" t="s">
        <v>24</v>
      </c>
      <c r="J9643" t="s">
        <v>1019</v>
      </c>
      <c r="K9643" t="s">
        <v>26</v>
      </c>
      <c r="L9643">
        <v>204.9</v>
      </c>
    </row>
    <row r="9644" spans="1:12" x14ac:dyDescent="0.3">
      <c r="A9644" t="s">
        <v>8839</v>
      </c>
      <c r="B9644">
        <v>7</v>
      </c>
      <c r="C9644">
        <v>3</v>
      </c>
      <c r="D9644">
        <v>2015</v>
      </c>
      <c r="E9644" t="s">
        <v>8840</v>
      </c>
      <c r="F9644" t="s">
        <v>30</v>
      </c>
      <c r="G9644" t="s">
        <v>7680</v>
      </c>
      <c r="H9644" t="s">
        <v>23</v>
      </c>
      <c r="I9644" t="s">
        <v>24</v>
      </c>
      <c r="J9644" t="s">
        <v>8651</v>
      </c>
      <c r="K9644" t="s">
        <v>17</v>
      </c>
      <c r="L9644">
        <v>436.70400000000001</v>
      </c>
    </row>
    <row r="9645" spans="1:12" x14ac:dyDescent="0.3">
      <c r="A9645" t="s">
        <v>8839</v>
      </c>
      <c r="B9645">
        <v>7</v>
      </c>
      <c r="C9645">
        <v>3</v>
      </c>
      <c r="D9645">
        <v>2015</v>
      </c>
      <c r="E9645" t="s">
        <v>8840</v>
      </c>
      <c r="F9645" t="s">
        <v>30</v>
      </c>
      <c r="G9645" t="s">
        <v>7680</v>
      </c>
      <c r="H9645" t="s">
        <v>23</v>
      </c>
      <c r="I9645" t="s">
        <v>24</v>
      </c>
      <c r="J9645" t="s">
        <v>4887</v>
      </c>
      <c r="K9645" t="s">
        <v>17</v>
      </c>
      <c r="L9645">
        <v>481.56799999999998</v>
      </c>
    </row>
    <row r="9646" spans="1:12" x14ac:dyDescent="0.3">
      <c r="A9646" t="s">
        <v>8841</v>
      </c>
      <c r="B9646">
        <v>8</v>
      </c>
      <c r="C9646">
        <v>6</v>
      </c>
      <c r="D9646">
        <v>2018</v>
      </c>
      <c r="E9646" t="s">
        <v>1211</v>
      </c>
      <c r="F9646" t="s">
        <v>30</v>
      </c>
      <c r="G9646" t="s">
        <v>2394</v>
      </c>
      <c r="H9646" t="s">
        <v>14</v>
      </c>
      <c r="I9646" t="s">
        <v>24</v>
      </c>
      <c r="J9646" t="s">
        <v>3332</v>
      </c>
      <c r="K9646" t="s">
        <v>41</v>
      </c>
      <c r="L9646">
        <v>89.543999999999997</v>
      </c>
    </row>
    <row r="9647" spans="1:12" x14ac:dyDescent="0.3">
      <c r="A9647" t="s">
        <v>8841</v>
      </c>
      <c r="B9647">
        <v>8</v>
      </c>
      <c r="C9647">
        <v>6</v>
      </c>
      <c r="D9647">
        <v>2018</v>
      </c>
      <c r="E9647" t="s">
        <v>1211</v>
      </c>
      <c r="F9647" t="s">
        <v>30</v>
      </c>
      <c r="G9647" t="s">
        <v>2394</v>
      </c>
      <c r="H9647" t="s">
        <v>14</v>
      </c>
      <c r="I9647" t="s">
        <v>24</v>
      </c>
      <c r="J9647" t="s">
        <v>632</v>
      </c>
      <c r="K9647" t="s">
        <v>26</v>
      </c>
      <c r="L9647">
        <v>35.167999999999999</v>
      </c>
    </row>
    <row r="9648" spans="1:12" x14ac:dyDescent="0.3">
      <c r="A9648" t="s">
        <v>8841</v>
      </c>
      <c r="B9648">
        <v>8</v>
      </c>
      <c r="C9648">
        <v>6</v>
      </c>
      <c r="D9648">
        <v>2018</v>
      </c>
      <c r="E9648" t="s">
        <v>1211</v>
      </c>
      <c r="F9648" t="s">
        <v>30</v>
      </c>
      <c r="G9648" t="s">
        <v>2394</v>
      </c>
      <c r="H9648" t="s">
        <v>14</v>
      </c>
      <c r="I9648" t="s">
        <v>24</v>
      </c>
      <c r="J9648" t="s">
        <v>765</v>
      </c>
      <c r="K9648" t="s">
        <v>26</v>
      </c>
      <c r="L9648">
        <v>72.587999999999994</v>
      </c>
    </row>
    <row r="9649" spans="1:12" x14ac:dyDescent="0.3">
      <c r="A9649" t="s">
        <v>8842</v>
      </c>
      <c r="B9649">
        <v>19</v>
      </c>
      <c r="C9649">
        <v>11</v>
      </c>
      <c r="D9649">
        <v>2015</v>
      </c>
      <c r="E9649" t="s">
        <v>524</v>
      </c>
      <c r="F9649" t="s">
        <v>30</v>
      </c>
      <c r="G9649" t="s">
        <v>4006</v>
      </c>
      <c r="H9649" t="s">
        <v>14</v>
      </c>
      <c r="I9649" t="s">
        <v>61</v>
      </c>
      <c r="J9649" t="s">
        <v>3430</v>
      </c>
      <c r="K9649" t="s">
        <v>26</v>
      </c>
      <c r="L9649">
        <v>221.16</v>
      </c>
    </row>
    <row r="9650" spans="1:12" x14ac:dyDescent="0.3">
      <c r="A9650" t="s">
        <v>8842</v>
      </c>
      <c r="B9650">
        <v>19</v>
      </c>
      <c r="C9650">
        <v>11</v>
      </c>
      <c r="D9650">
        <v>2015</v>
      </c>
      <c r="E9650" t="s">
        <v>524</v>
      </c>
      <c r="F9650" t="s">
        <v>30</v>
      </c>
      <c r="G9650" t="s">
        <v>4006</v>
      </c>
      <c r="H9650" t="s">
        <v>14</v>
      </c>
      <c r="I9650" t="s">
        <v>61</v>
      </c>
      <c r="J9650" t="s">
        <v>1527</v>
      </c>
      <c r="K9650" t="s">
        <v>41</v>
      </c>
      <c r="L9650">
        <v>281.97000000000003</v>
      </c>
    </row>
    <row r="9651" spans="1:12" x14ac:dyDescent="0.3">
      <c r="A9651" t="s">
        <v>8843</v>
      </c>
      <c r="B9651">
        <v>26</v>
      </c>
      <c r="C9651">
        <v>11</v>
      </c>
      <c r="D9651">
        <v>2017</v>
      </c>
      <c r="E9651" t="s">
        <v>3948</v>
      </c>
      <c r="F9651" t="s">
        <v>30</v>
      </c>
      <c r="G9651" t="s">
        <v>2067</v>
      </c>
      <c r="H9651" t="s">
        <v>14</v>
      </c>
      <c r="I9651" t="s">
        <v>24</v>
      </c>
      <c r="J9651" t="s">
        <v>3844</v>
      </c>
      <c r="K9651" t="s">
        <v>17</v>
      </c>
      <c r="L9651">
        <v>3406.6640000000002</v>
      </c>
    </row>
    <row r="9652" spans="1:12" x14ac:dyDescent="0.3">
      <c r="A9652" t="s">
        <v>8843</v>
      </c>
      <c r="B9652">
        <v>26</v>
      </c>
      <c r="C9652">
        <v>11</v>
      </c>
      <c r="D9652">
        <v>2017</v>
      </c>
      <c r="E9652" t="s">
        <v>3948</v>
      </c>
      <c r="F9652" t="s">
        <v>30</v>
      </c>
      <c r="G9652" t="s">
        <v>2067</v>
      </c>
      <c r="H9652" t="s">
        <v>14</v>
      </c>
      <c r="I9652" t="s">
        <v>24</v>
      </c>
      <c r="J9652" t="s">
        <v>5262</v>
      </c>
      <c r="K9652" t="s">
        <v>26</v>
      </c>
      <c r="L9652">
        <v>37.17</v>
      </c>
    </row>
    <row r="9653" spans="1:12" x14ac:dyDescent="0.3">
      <c r="A9653" t="s">
        <v>8843</v>
      </c>
      <c r="B9653">
        <v>26</v>
      </c>
      <c r="C9653">
        <v>11</v>
      </c>
      <c r="D9653">
        <v>2017</v>
      </c>
      <c r="E9653" t="s">
        <v>3948</v>
      </c>
      <c r="F9653" t="s">
        <v>30</v>
      </c>
      <c r="G9653" t="s">
        <v>2067</v>
      </c>
      <c r="H9653" t="s">
        <v>14</v>
      </c>
      <c r="I9653" t="s">
        <v>24</v>
      </c>
      <c r="J9653" t="s">
        <v>2343</v>
      </c>
      <c r="K9653" t="s">
        <v>26</v>
      </c>
      <c r="L9653">
        <v>64.959999999999994</v>
      </c>
    </row>
    <row r="9654" spans="1:12" x14ac:dyDescent="0.3">
      <c r="A9654" t="s">
        <v>8843</v>
      </c>
      <c r="B9654">
        <v>26</v>
      </c>
      <c r="C9654">
        <v>11</v>
      </c>
      <c r="D9654">
        <v>2017</v>
      </c>
      <c r="E9654" t="s">
        <v>3948</v>
      </c>
      <c r="F9654" t="s">
        <v>30</v>
      </c>
      <c r="G9654" t="s">
        <v>2067</v>
      </c>
      <c r="H9654" t="s">
        <v>14</v>
      </c>
      <c r="I9654" t="s">
        <v>24</v>
      </c>
      <c r="J9654" t="s">
        <v>3241</v>
      </c>
      <c r="K9654" t="s">
        <v>17</v>
      </c>
      <c r="L9654">
        <v>595.38</v>
      </c>
    </row>
    <row r="9655" spans="1:12" x14ac:dyDescent="0.3">
      <c r="A9655" t="s">
        <v>8844</v>
      </c>
      <c r="B9655">
        <v>23</v>
      </c>
      <c r="C9655">
        <v>1</v>
      </c>
      <c r="D9655">
        <v>2018</v>
      </c>
      <c r="E9655" t="s">
        <v>1278</v>
      </c>
      <c r="F9655" t="s">
        <v>30</v>
      </c>
      <c r="G9655" t="s">
        <v>59</v>
      </c>
      <c r="H9655" t="s">
        <v>60</v>
      </c>
      <c r="I9655" t="s">
        <v>24</v>
      </c>
      <c r="J9655" t="s">
        <v>5352</v>
      </c>
      <c r="K9655" t="s">
        <v>41</v>
      </c>
      <c r="L9655">
        <v>95.983999999999995</v>
      </c>
    </row>
    <row r="9656" spans="1:12" x14ac:dyDescent="0.3">
      <c r="A9656" t="s">
        <v>8844</v>
      </c>
      <c r="B9656">
        <v>23</v>
      </c>
      <c r="C9656">
        <v>1</v>
      </c>
      <c r="D9656">
        <v>2018</v>
      </c>
      <c r="E9656" t="s">
        <v>1278</v>
      </c>
      <c r="F9656" t="s">
        <v>30</v>
      </c>
      <c r="G9656" t="s">
        <v>59</v>
      </c>
      <c r="H9656" t="s">
        <v>60</v>
      </c>
      <c r="I9656" t="s">
        <v>24</v>
      </c>
      <c r="J9656" t="s">
        <v>3908</v>
      </c>
      <c r="K9656" t="s">
        <v>26</v>
      </c>
      <c r="L9656">
        <v>4.9379999999999997</v>
      </c>
    </row>
    <row r="9657" spans="1:12" x14ac:dyDescent="0.3">
      <c r="A9657" t="s">
        <v>8845</v>
      </c>
      <c r="B9657">
        <v>22</v>
      </c>
      <c r="C9657">
        <v>9</v>
      </c>
      <c r="D9657">
        <v>2015</v>
      </c>
      <c r="E9657" t="s">
        <v>926</v>
      </c>
      <c r="F9657" t="s">
        <v>30</v>
      </c>
      <c r="G9657" t="s">
        <v>3604</v>
      </c>
      <c r="H9657" t="s">
        <v>14</v>
      </c>
      <c r="I9657" t="s">
        <v>90</v>
      </c>
      <c r="J9657" t="s">
        <v>4481</v>
      </c>
      <c r="K9657" t="s">
        <v>17</v>
      </c>
      <c r="L9657">
        <v>97.44</v>
      </c>
    </row>
    <row r="9658" spans="1:12" x14ac:dyDescent="0.3">
      <c r="A9658" t="s">
        <v>8845</v>
      </c>
      <c r="B9658">
        <v>22</v>
      </c>
      <c r="C9658">
        <v>9</v>
      </c>
      <c r="D9658">
        <v>2015</v>
      </c>
      <c r="E9658" t="s">
        <v>926</v>
      </c>
      <c r="F9658" t="s">
        <v>30</v>
      </c>
      <c r="G9658" t="s">
        <v>3604</v>
      </c>
      <c r="H9658" t="s">
        <v>14</v>
      </c>
      <c r="I9658" t="s">
        <v>90</v>
      </c>
      <c r="J9658" t="s">
        <v>1692</v>
      </c>
      <c r="K9658" t="s">
        <v>26</v>
      </c>
      <c r="L9658">
        <v>3.984</v>
      </c>
    </row>
    <row r="9659" spans="1:12" x14ac:dyDescent="0.3">
      <c r="A9659" t="s">
        <v>8845</v>
      </c>
      <c r="B9659">
        <v>22</v>
      </c>
      <c r="C9659">
        <v>9</v>
      </c>
      <c r="D9659">
        <v>2015</v>
      </c>
      <c r="E9659" t="s">
        <v>926</v>
      </c>
      <c r="F9659" t="s">
        <v>30</v>
      </c>
      <c r="G9659" t="s">
        <v>3604</v>
      </c>
      <c r="H9659" t="s">
        <v>14</v>
      </c>
      <c r="I9659" t="s">
        <v>90</v>
      </c>
      <c r="J9659" t="s">
        <v>6401</v>
      </c>
      <c r="K9659" t="s">
        <v>26</v>
      </c>
      <c r="L9659">
        <v>13.04</v>
      </c>
    </row>
    <row r="9660" spans="1:12" x14ac:dyDescent="0.3">
      <c r="A9660" t="s">
        <v>8845</v>
      </c>
      <c r="B9660">
        <v>22</v>
      </c>
      <c r="C9660">
        <v>9</v>
      </c>
      <c r="D9660">
        <v>2015</v>
      </c>
      <c r="E9660" t="s">
        <v>926</v>
      </c>
      <c r="F9660" t="s">
        <v>30</v>
      </c>
      <c r="G9660" t="s">
        <v>3604</v>
      </c>
      <c r="H9660" t="s">
        <v>14</v>
      </c>
      <c r="I9660" t="s">
        <v>90</v>
      </c>
      <c r="J9660" t="s">
        <v>5337</v>
      </c>
      <c r="K9660" t="s">
        <v>17</v>
      </c>
      <c r="L9660">
        <v>579.52800000000002</v>
      </c>
    </row>
    <row r="9661" spans="1:12" x14ac:dyDescent="0.3">
      <c r="A9661" t="s">
        <v>8846</v>
      </c>
      <c r="B9661">
        <v>26</v>
      </c>
      <c r="C9661">
        <v>3</v>
      </c>
      <c r="D9661">
        <v>2015</v>
      </c>
      <c r="E9661" t="s">
        <v>4677</v>
      </c>
      <c r="F9661" t="s">
        <v>12</v>
      </c>
      <c r="G9661" t="s">
        <v>3007</v>
      </c>
      <c r="H9661" t="s">
        <v>14</v>
      </c>
      <c r="I9661" t="s">
        <v>24</v>
      </c>
      <c r="J9661" t="s">
        <v>5201</v>
      </c>
      <c r="K9661" t="s">
        <v>26</v>
      </c>
      <c r="L9661">
        <v>18.75</v>
      </c>
    </row>
    <row r="9662" spans="1:12" x14ac:dyDescent="0.3">
      <c r="A9662" t="s">
        <v>8847</v>
      </c>
      <c r="B9662">
        <v>6</v>
      </c>
      <c r="C9662">
        <v>6</v>
      </c>
      <c r="D9662">
        <v>2017</v>
      </c>
      <c r="E9662" t="s">
        <v>4195</v>
      </c>
      <c r="F9662" t="s">
        <v>30</v>
      </c>
      <c r="G9662" t="s">
        <v>2967</v>
      </c>
      <c r="H9662" t="s">
        <v>60</v>
      </c>
      <c r="I9662" t="s">
        <v>24</v>
      </c>
      <c r="J9662" t="s">
        <v>4726</v>
      </c>
      <c r="K9662" t="s">
        <v>41</v>
      </c>
      <c r="L9662">
        <v>3023.9279999999999</v>
      </c>
    </row>
    <row r="9663" spans="1:12" x14ac:dyDescent="0.3">
      <c r="A9663" t="s">
        <v>8847</v>
      </c>
      <c r="B9663">
        <v>6</v>
      </c>
      <c r="C9663">
        <v>6</v>
      </c>
      <c r="D9663">
        <v>2017</v>
      </c>
      <c r="E9663" t="s">
        <v>4195</v>
      </c>
      <c r="F9663" t="s">
        <v>30</v>
      </c>
      <c r="G9663" t="s">
        <v>2967</v>
      </c>
      <c r="H9663" t="s">
        <v>60</v>
      </c>
      <c r="I9663" t="s">
        <v>24</v>
      </c>
      <c r="J9663" t="s">
        <v>5236</v>
      </c>
      <c r="K9663" t="s">
        <v>41</v>
      </c>
      <c r="L9663">
        <v>26.96</v>
      </c>
    </row>
    <row r="9664" spans="1:12" x14ac:dyDescent="0.3">
      <c r="A9664" t="s">
        <v>8847</v>
      </c>
      <c r="B9664">
        <v>6</v>
      </c>
      <c r="C9664">
        <v>6</v>
      </c>
      <c r="D9664">
        <v>2017</v>
      </c>
      <c r="E9664" t="s">
        <v>4195</v>
      </c>
      <c r="F9664" t="s">
        <v>30</v>
      </c>
      <c r="G9664" t="s">
        <v>2967</v>
      </c>
      <c r="H9664" t="s">
        <v>60</v>
      </c>
      <c r="I9664" t="s">
        <v>24</v>
      </c>
      <c r="J9664" t="s">
        <v>751</v>
      </c>
      <c r="K9664" t="s">
        <v>41</v>
      </c>
      <c r="L9664">
        <v>477.6</v>
      </c>
    </row>
    <row r="9665" spans="1:12" x14ac:dyDescent="0.3">
      <c r="A9665" t="s">
        <v>8848</v>
      </c>
      <c r="B9665">
        <v>31</v>
      </c>
      <c r="C9665">
        <v>8</v>
      </c>
      <c r="D9665">
        <v>2018</v>
      </c>
      <c r="E9665" t="s">
        <v>3096</v>
      </c>
      <c r="F9665" t="s">
        <v>30</v>
      </c>
      <c r="G9665" t="s">
        <v>3022</v>
      </c>
      <c r="H9665" t="s">
        <v>14</v>
      </c>
      <c r="I9665" t="s">
        <v>24</v>
      </c>
      <c r="J9665" t="s">
        <v>1590</v>
      </c>
      <c r="K9665" t="s">
        <v>26</v>
      </c>
      <c r="L9665">
        <v>193.95</v>
      </c>
    </row>
    <row r="9666" spans="1:12" x14ac:dyDescent="0.3">
      <c r="A9666" t="s">
        <v>8849</v>
      </c>
      <c r="B9666">
        <v>7</v>
      </c>
      <c r="C9666">
        <v>12</v>
      </c>
      <c r="D9666">
        <v>2016</v>
      </c>
      <c r="E9666" t="s">
        <v>981</v>
      </c>
      <c r="F9666" t="s">
        <v>930</v>
      </c>
      <c r="G9666" t="s">
        <v>726</v>
      </c>
      <c r="H9666" t="s">
        <v>23</v>
      </c>
      <c r="I9666" t="s">
        <v>24</v>
      </c>
      <c r="J9666" t="s">
        <v>1868</v>
      </c>
      <c r="K9666" t="s">
        <v>26</v>
      </c>
      <c r="L9666">
        <v>12.96</v>
      </c>
    </row>
    <row r="9667" spans="1:12" x14ac:dyDescent="0.3">
      <c r="A9667" t="s">
        <v>8850</v>
      </c>
      <c r="B9667">
        <v>16</v>
      </c>
      <c r="C9667">
        <v>11</v>
      </c>
      <c r="D9667">
        <v>2018</v>
      </c>
      <c r="E9667" t="s">
        <v>1391</v>
      </c>
      <c r="F9667" t="s">
        <v>30</v>
      </c>
      <c r="G9667" t="s">
        <v>399</v>
      </c>
      <c r="H9667" t="s">
        <v>14</v>
      </c>
      <c r="I9667" t="s">
        <v>24</v>
      </c>
      <c r="J9667" t="s">
        <v>2613</v>
      </c>
      <c r="K9667" t="s">
        <v>17</v>
      </c>
      <c r="L9667">
        <v>119.94</v>
      </c>
    </row>
    <row r="9668" spans="1:12" x14ac:dyDescent="0.3">
      <c r="A9668" t="s">
        <v>8850</v>
      </c>
      <c r="B9668">
        <v>16</v>
      </c>
      <c r="C9668">
        <v>11</v>
      </c>
      <c r="D9668">
        <v>2018</v>
      </c>
      <c r="E9668" t="s">
        <v>1391</v>
      </c>
      <c r="F9668" t="s">
        <v>30</v>
      </c>
      <c r="G9668" t="s">
        <v>399</v>
      </c>
      <c r="H9668" t="s">
        <v>14</v>
      </c>
      <c r="I9668" t="s">
        <v>24</v>
      </c>
      <c r="J9668" t="s">
        <v>4357</v>
      </c>
      <c r="K9668" t="s">
        <v>17</v>
      </c>
      <c r="L9668">
        <v>12.42</v>
      </c>
    </row>
    <row r="9669" spans="1:12" x14ac:dyDescent="0.3">
      <c r="A9669" t="s">
        <v>8851</v>
      </c>
      <c r="B9669">
        <v>23</v>
      </c>
      <c r="C9669">
        <v>4</v>
      </c>
      <c r="D9669">
        <v>2017</v>
      </c>
      <c r="E9669" t="s">
        <v>840</v>
      </c>
      <c r="F9669" t="s">
        <v>30</v>
      </c>
      <c r="G9669" t="s">
        <v>3884</v>
      </c>
      <c r="H9669" t="s">
        <v>14</v>
      </c>
      <c r="I9669" t="s">
        <v>24</v>
      </c>
      <c r="J9669" t="s">
        <v>1439</v>
      </c>
      <c r="K9669" t="s">
        <v>26</v>
      </c>
      <c r="L9669">
        <v>18.088000000000001</v>
      </c>
    </row>
    <row r="9670" spans="1:12" x14ac:dyDescent="0.3">
      <c r="A9670" t="s">
        <v>8851</v>
      </c>
      <c r="B9670">
        <v>23</v>
      </c>
      <c r="C9670">
        <v>4</v>
      </c>
      <c r="D9670">
        <v>2017</v>
      </c>
      <c r="E9670" t="s">
        <v>840</v>
      </c>
      <c r="F9670" t="s">
        <v>30</v>
      </c>
      <c r="G9670" t="s">
        <v>3884</v>
      </c>
      <c r="H9670" t="s">
        <v>14</v>
      </c>
      <c r="I9670" t="s">
        <v>24</v>
      </c>
      <c r="J9670" t="s">
        <v>722</v>
      </c>
      <c r="K9670" t="s">
        <v>26</v>
      </c>
      <c r="L9670">
        <v>71.97</v>
      </c>
    </row>
    <row r="9671" spans="1:12" x14ac:dyDescent="0.3">
      <c r="A9671" t="s">
        <v>8852</v>
      </c>
      <c r="B9671">
        <v>2</v>
      </c>
      <c r="C9671">
        <v>4</v>
      </c>
      <c r="D9671">
        <v>2018</v>
      </c>
      <c r="E9671" t="s">
        <v>8143</v>
      </c>
      <c r="F9671" t="s">
        <v>30</v>
      </c>
      <c r="G9671" t="s">
        <v>5637</v>
      </c>
      <c r="H9671" t="s">
        <v>14</v>
      </c>
      <c r="I9671" t="s">
        <v>15</v>
      </c>
      <c r="J9671" t="s">
        <v>1846</v>
      </c>
      <c r="K9671" t="s">
        <v>26</v>
      </c>
      <c r="L9671">
        <v>14.94</v>
      </c>
    </row>
    <row r="9672" spans="1:12" x14ac:dyDescent="0.3">
      <c r="A9672" t="s">
        <v>8853</v>
      </c>
      <c r="B9672">
        <v>13</v>
      </c>
      <c r="C9672">
        <v>8</v>
      </c>
      <c r="D9672">
        <v>2016</v>
      </c>
      <c r="E9672" t="s">
        <v>4404</v>
      </c>
      <c r="F9672" t="s">
        <v>119</v>
      </c>
      <c r="G9672" t="s">
        <v>841</v>
      </c>
      <c r="H9672" t="s">
        <v>23</v>
      </c>
      <c r="I9672" t="s">
        <v>15</v>
      </c>
      <c r="J9672" t="s">
        <v>3605</v>
      </c>
      <c r="K9672" t="s">
        <v>26</v>
      </c>
      <c r="L9672">
        <v>64.680000000000007</v>
      </c>
    </row>
    <row r="9673" spans="1:12" x14ac:dyDescent="0.3">
      <c r="A9673" t="s">
        <v>8854</v>
      </c>
      <c r="B9673">
        <v>13</v>
      </c>
      <c r="C9673">
        <v>11</v>
      </c>
      <c r="D9673">
        <v>2018</v>
      </c>
      <c r="E9673" t="s">
        <v>787</v>
      </c>
      <c r="F9673" t="s">
        <v>30</v>
      </c>
      <c r="G9673" t="s">
        <v>656</v>
      </c>
      <c r="H9673" t="s">
        <v>14</v>
      </c>
      <c r="I9673" t="s">
        <v>24</v>
      </c>
      <c r="J9673" t="s">
        <v>2620</v>
      </c>
      <c r="K9673" t="s">
        <v>41</v>
      </c>
      <c r="L9673">
        <v>22</v>
      </c>
    </row>
    <row r="9674" spans="1:12" x14ac:dyDescent="0.3">
      <c r="A9674" t="s">
        <v>8855</v>
      </c>
      <c r="B9674">
        <v>23</v>
      </c>
      <c r="C9674">
        <v>12</v>
      </c>
      <c r="D9674">
        <v>2017</v>
      </c>
      <c r="E9674" t="s">
        <v>2648</v>
      </c>
      <c r="F9674" t="s">
        <v>30</v>
      </c>
      <c r="G9674" t="s">
        <v>537</v>
      </c>
      <c r="H9674" t="s">
        <v>60</v>
      </c>
      <c r="I9674" t="s">
        <v>90</v>
      </c>
      <c r="J9674" t="s">
        <v>3787</v>
      </c>
      <c r="K9674" t="s">
        <v>26</v>
      </c>
      <c r="L9674">
        <v>7.968</v>
      </c>
    </row>
    <row r="9675" spans="1:12" x14ac:dyDescent="0.3">
      <c r="A9675" t="s">
        <v>8855</v>
      </c>
      <c r="B9675">
        <v>23</v>
      </c>
      <c r="C9675">
        <v>12</v>
      </c>
      <c r="D9675">
        <v>2017</v>
      </c>
      <c r="E9675" t="s">
        <v>2648</v>
      </c>
      <c r="F9675" t="s">
        <v>30</v>
      </c>
      <c r="G9675" t="s">
        <v>537</v>
      </c>
      <c r="H9675" t="s">
        <v>60</v>
      </c>
      <c r="I9675" t="s">
        <v>90</v>
      </c>
      <c r="J9675" t="s">
        <v>8856</v>
      </c>
      <c r="K9675" t="s">
        <v>41</v>
      </c>
      <c r="L9675">
        <v>1499.97</v>
      </c>
    </row>
    <row r="9676" spans="1:12" x14ac:dyDescent="0.3">
      <c r="A9676" t="s">
        <v>8857</v>
      </c>
      <c r="B9676">
        <v>22</v>
      </c>
      <c r="C9676">
        <v>7</v>
      </c>
      <c r="D9676">
        <v>2015</v>
      </c>
      <c r="E9676" t="s">
        <v>4837</v>
      </c>
      <c r="F9676" t="s">
        <v>12</v>
      </c>
      <c r="G9676" t="s">
        <v>859</v>
      </c>
      <c r="H9676" t="s">
        <v>14</v>
      </c>
      <c r="I9676" t="s">
        <v>61</v>
      </c>
      <c r="J9676" t="s">
        <v>4024</v>
      </c>
      <c r="K9676" t="s">
        <v>26</v>
      </c>
      <c r="L9676">
        <v>26.632000000000001</v>
      </c>
    </row>
    <row r="9677" spans="1:12" x14ac:dyDescent="0.3">
      <c r="A9677" t="s">
        <v>8858</v>
      </c>
      <c r="B9677">
        <v>6</v>
      </c>
      <c r="C9677">
        <v>5</v>
      </c>
      <c r="D9677">
        <v>2017</v>
      </c>
      <c r="E9677" t="s">
        <v>4141</v>
      </c>
      <c r="F9677" t="s">
        <v>30</v>
      </c>
      <c r="G9677" t="s">
        <v>2695</v>
      </c>
      <c r="H9677" t="s">
        <v>14</v>
      </c>
      <c r="I9677" t="s">
        <v>24</v>
      </c>
      <c r="J9677" t="s">
        <v>3557</v>
      </c>
      <c r="K9677" t="s">
        <v>17</v>
      </c>
      <c r="L9677">
        <v>41.6</v>
      </c>
    </row>
    <row r="9678" spans="1:12" x14ac:dyDescent="0.3">
      <c r="A9678" t="s">
        <v>8859</v>
      </c>
      <c r="B9678">
        <v>28</v>
      </c>
      <c r="C9678">
        <v>11</v>
      </c>
      <c r="D9678">
        <v>2015</v>
      </c>
      <c r="E9678" t="s">
        <v>3021</v>
      </c>
      <c r="F9678" t="s">
        <v>30</v>
      </c>
      <c r="G9678" t="s">
        <v>4390</v>
      </c>
      <c r="H9678" t="s">
        <v>23</v>
      </c>
      <c r="I9678" t="s">
        <v>61</v>
      </c>
      <c r="J9678" t="s">
        <v>2255</v>
      </c>
      <c r="K9678" t="s">
        <v>26</v>
      </c>
      <c r="L9678">
        <v>64.02</v>
      </c>
    </row>
    <row r="9679" spans="1:12" x14ac:dyDescent="0.3">
      <c r="A9679" t="s">
        <v>8860</v>
      </c>
      <c r="B9679">
        <v>18</v>
      </c>
      <c r="C9679">
        <v>4</v>
      </c>
      <c r="D9679">
        <v>2017</v>
      </c>
      <c r="E9679" t="s">
        <v>839</v>
      </c>
      <c r="F9679" t="s">
        <v>30</v>
      </c>
      <c r="G9679" t="s">
        <v>5076</v>
      </c>
      <c r="H9679" t="s">
        <v>23</v>
      </c>
      <c r="I9679" t="s">
        <v>90</v>
      </c>
      <c r="J9679" t="s">
        <v>1063</v>
      </c>
      <c r="K9679" t="s">
        <v>26</v>
      </c>
      <c r="L9679">
        <v>6.99</v>
      </c>
    </row>
    <row r="9680" spans="1:12" x14ac:dyDescent="0.3">
      <c r="A9680" t="s">
        <v>8860</v>
      </c>
      <c r="B9680">
        <v>18</v>
      </c>
      <c r="C9680">
        <v>4</v>
      </c>
      <c r="D9680">
        <v>2017</v>
      </c>
      <c r="E9680" t="s">
        <v>839</v>
      </c>
      <c r="F9680" t="s">
        <v>30</v>
      </c>
      <c r="G9680" t="s">
        <v>5076</v>
      </c>
      <c r="H9680" t="s">
        <v>23</v>
      </c>
      <c r="I9680" t="s">
        <v>90</v>
      </c>
      <c r="J9680" t="s">
        <v>8110</v>
      </c>
      <c r="K9680" t="s">
        <v>26</v>
      </c>
      <c r="L9680">
        <v>6.84</v>
      </c>
    </row>
    <row r="9681" spans="1:12" x14ac:dyDescent="0.3">
      <c r="A9681" t="s">
        <v>8861</v>
      </c>
      <c r="B9681">
        <v>27</v>
      </c>
      <c r="C9681">
        <v>12</v>
      </c>
      <c r="D9681">
        <v>2016</v>
      </c>
      <c r="E9681" t="s">
        <v>125</v>
      </c>
      <c r="F9681" t="s">
        <v>30</v>
      </c>
      <c r="G9681" t="s">
        <v>4940</v>
      </c>
      <c r="H9681" t="s">
        <v>23</v>
      </c>
      <c r="I9681" t="s">
        <v>24</v>
      </c>
      <c r="J9681" t="s">
        <v>2265</v>
      </c>
      <c r="K9681" t="s">
        <v>26</v>
      </c>
      <c r="L9681">
        <v>323.10000000000002</v>
      </c>
    </row>
    <row r="9682" spans="1:12" x14ac:dyDescent="0.3">
      <c r="A9682" t="s">
        <v>8861</v>
      </c>
      <c r="B9682">
        <v>27</v>
      </c>
      <c r="C9682">
        <v>12</v>
      </c>
      <c r="D9682">
        <v>2016</v>
      </c>
      <c r="E9682" t="s">
        <v>125</v>
      </c>
      <c r="F9682" t="s">
        <v>30</v>
      </c>
      <c r="G9682" t="s">
        <v>4940</v>
      </c>
      <c r="H9682" t="s">
        <v>23</v>
      </c>
      <c r="I9682" t="s">
        <v>24</v>
      </c>
      <c r="J9682" t="s">
        <v>2686</v>
      </c>
      <c r="K9682" t="s">
        <v>41</v>
      </c>
      <c r="L9682">
        <v>668.16</v>
      </c>
    </row>
    <row r="9683" spans="1:12" x14ac:dyDescent="0.3">
      <c r="A9683" t="s">
        <v>8862</v>
      </c>
      <c r="B9683">
        <v>13</v>
      </c>
      <c r="C9683">
        <v>12</v>
      </c>
      <c r="D9683">
        <v>2018</v>
      </c>
      <c r="E9683" t="s">
        <v>2455</v>
      </c>
      <c r="F9683" t="s">
        <v>30</v>
      </c>
      <c r="G9683" t="s">
        <v>1331</v>
      </c>
      <c r="H9683" t="s">
        <v>14</v>
      </c>
      <c r="I9683" t="s">
        <v>24</v>
      </c>
      <c r="J9683" t="s">
        <v>4297</v>
      </c>
      <c r="K9683" t="s">
        <v>26</v>
      </c>
      <c r="L9683">
        <v>8.64</v>
      </c>
    </row>
    <row r="9684" spans="1:12" x14ac:dyDescent="0.3">
      <c r="A9684" t="s">
        <v>8862</v>
      </c>
      <c r="B9684">
        <v>13</v>
      </c>
      <c r="C9684">
        <v>12</v>
      </c>
      <c r="D9684">
        <v>2018</v>
      </c>
      <c r="E9684" t="s">
        <v>2455</v>
      </c>
      <c r="F9684" t="s">
        <v>30</v>
      </c>
      <c r="G9684" t="s">
        <v>1331</v>
      </c>
      <c r="H9684" t="s">
        <v>14</v>
      </c>
      <c r="I9684" t="s">
        <v>24</v>
      </c>
      <c r="J9684" t="s">
        <v>2528</v>
      </c>
      <c r="K9684" t="s">
        <v>26</v>
      </c>
      <c r="L9684">
        <v>38.880000000000003</v>
      </c>
    </row>
    <row r="9685" spans="1:12" x14ac:dyDescent="0.3">
      <c r="A9685" t="s">
        <v>8862</v>
      </c>
      <c r="B9685">
        <v>13</v>
      </c>
      <c r="C9685">
        <v>12</v>
      </c>
      <c r="D9685">
        <v>2018</v>
      </c>
      <c r="E9685" t="s">
        <v>2455</v>
      </c>
      <c r="F9685" t="s">
        <v>30</v>
      </c>
      <c r="G9685" t="s">
        <v>1331</v>
      </c>
      <c r="H9685" t="s">
        <v>14</v>
      </c>
      <c r="I9685" t="s">
        <v>24</v>
      </c>
      <c r="J9685" t="s">
        <v>2975</v>
      </c>
      <c r="K9685" t="s">
        <v>17</v>
      </c>
      <c r="L9685">
        <v>201.04</v>
      </c>
    </row>
    <row r="9686" spans="1:12" x14ac:dyDescent="0.3">
      <c r="A9686" t="s">
        <v>8862</v>
      </c>
      <c r="B9686">
        <v>13</v>
      </c>
      <c r="C9686">
        <v>12</v>
      </c>
      <c r="D9686">
        <v>2018</v>
      </c>
      <c r="E9686" t="s">
        <v>2455</v>
      </c>
      <c r="F9686" t="s">
        <v>30</v>
      </c>
      <c r="G9686" t="s">
        <v>1331</v>
      </c>
      <c r="H9686" t="s">
        <v>14</v>
      </c>
      <c r="I9686" t="s">
        <v>24</v>
      </c>
      <c r="J9686" t="s">
        <v>5696</v>
      </c>
      <c r="K9686" t="s">
        <v>26</v>
      </c>
      <c r="L9686">
        <v>12.96</v>
      </c>
    </row>
    <row r="9687" spans="1:12" x14ac:dyDescent="0.3">
      <c r="A9687" t="s">
        <v>8863</v>
      </c>
      <c r="B9687">
        <v>2</v>
      </c>
      <c r="C9687">
        <v>1</v>
      </c>
      <c r="D9687">
        <v>2018</v>
      </c>
      <c r="E9687" t="s">
        <v>2799</v>
      </c>
      <c r="F9687" t="s">
        <v>12</v>
      </c>
      <c r="G9687" t="s">
        <v>7732</v>
      </c>
      <c r="H9687" t="s">
        <v>23</v>
      </c>
      <c r="I9687" t="s">
        <v>24</v>
      </c>
      <c r="J9687" t="s">
        <v>4241</v>
      </c>
      <c r="K9687" t="s">
        <v>41</v>
      </c>
      <c r="L9687">
        <v>16.59</v>
      </c>
    </row>
    <row r="9688" spans="1:12" x14ac:dyDescent="0.3">
      <c r="A9688" t="s">
        <v>8864</v>
      </c>
      <c r="B9688">
        <v>30</v>
      </c>
      <c r="C9688">
        <v>5</v>
      </c>
      <c r="D9688">
        <v>2018</v>
      </c>
      <c r="E9688" t="s">
        <v>585</v>
      </c>
      <c r="F9688" t="s">
        <v>30</v>
      </c>
      <c r="G9688" t="s">
        <v>3796</v>
      </c>
      <c r="H9688" t="s">
        <v>14</v>
      </c>
      <c r="I9688" t="s">
        <v>24</v>
      </c>
      <c r="J9688" t="s">
        <v>1814</v>
      </c>
      <c r="K9688" t="s">
        <v>26</v>
      </c>
      <c r="L9688">
        <v>35.1</v>
      </c>
    </row>
    <row r="9689" spans="1:12" x14ac:dyDescent="0.3">
      <c r="A9689" t="s">
        <v>8865</v>
      </c>
      <c r="B9689">
        <v>30</v>
      </c>
      <c r="C9689">
        <v>9</v>
      </c>
      <c r="D9689">
        <v>2018</v>
      </c>
      <c r="E9689" t="s">
        <v>1757</v>
      </c>
      <c r="F9689" t="s">
        <v>30</v>
      </c>
      <c r="G9689" t="s">
        <v>2096</v>
      </c>
      <c r="H9689" t="s">
        <v>60</v>
      </c>
      <c r="I9689" t="s">
        <v>61</v>
      </c>
      <c r="J9689" t="s">
        <v>1809</v>
      </c>
      <c r="K9689" t="s">
        <v>26</v>
      </c>
      <c r="L9689">
        <v>11.646000000000001</v>
      </c>
    </row>
    <row r="9690" spans="1:12" x14ac:dyDescent="0.3">
      <c r="A9690" t="s">
        <v>8866</v>
      </c>
      <c r="B9690">
        <v>20</v>
      </c>
      <c r="C9690">
        <v>6</v>
      </c>
      <c r="D9690">
        <v>2018</v>
      </c>
      <c r="E9690" t="s">
        <v>1904</v>
      </c>
      <c r="F9690" t="s">
        <v>30</v>
      </c>
      <c r="G9690" t="s">
        <v>264</v>
      </c>
      <c r="H9690" t="s">
        <v>14</v>
      </c>
      <c r="I9690" t="s">
        <v>15</v>
      </c>
      <c r="J9690" t="s">
        <v>4830</v>
      </c>
      <c r="K9690" t="s">
        <v>26</v>
      </c>
      <c r="L9690">
        <v>32.4</v>
      </c>
    </row>
    <row r="9691" spans="1:12" x14ac:dyDescent="0.3">
      <c r="A9691" t="s">
        <v>8866</v>
      </c>
      <c r="B9691">
        <v>20</v>
      </c>
      <c r="C9691">
        <v>6</v>
      </c>
      <c r="D9691">
        <v>2018</v>
      </c>
      <c r="E9691" t="s">
        <v>1904</v>
      </c>
      <c r="F9691" t="s">
        <v>30</v>
      </c>
      <c r="G9691" t="s">
        <v>264</v>
      </c>
      <c r="H9691" t="s">
        <v>14</v>
      </c>
      <c r="I9691" t="s">
        <v>15</v>
      </c>
      <c r="J9691" t="s">
        <v>4510</v>
      </c>
      <c r="K9691" t="s">
        <v>41</v>
      </c>
      <c r="L9691">
        <v>503.96</v>
      </c>
    </row>
    <row r="9692" spans="1:12" x14ac:dyDescent="0.3">
      <c r="A9692" t="s">
        <v>8867</v>
      </c>
      <c r="B9692">
        <v>4</v>
      </c>
      <c r="C9692">
        <v>4</v>
      </c>
      <c r="D9692">
        <v>2018</v>
      </c>
      <c r="E9692" t="s">
        <v>3881</v>
      </c>
      <c r="F9692" t="s">
        <v>119</v>
      </c>
      <c r="G9692" t="s">
        <v>4392</v>
      </c>
      <c r="H9692" t="s">
        <v>60</v>
      </c>
      <c r="I9692" t="s">
        <v>90</v>
      </c>
      <c r="J9692" t="s">
        <v>2440</v>
      </c>
      <c r="K9692" t="s">
        <v>26</v>
      </c>
      <c r="L9692">
        <v>7.04</v>
      </c>
    </row>
    <row r="9693" spans="1:12" x14ac:dyDescent="0.3">
      <c r="A9693" t="s">
        <v>8868</v>
      </c>
      <c r="B9693">
        <v>13</v>
      </c>
      <c r="C9693">
        <v>11</v>
      </c>
      <c r="D9693">
        <v>2016</v>
      </c>
      <c r="E9693" t="s">
        <v>319</v>
      </c>
      <c r="F9693" t="s">
        <v>30</v>
      </c>
      <c r="G9693" t="s">
        <v>850</v>
      </c>
      <c r="H9693" t="s">
        <v>14</v>
      </c>
      <c r="I9693" t="s">
        <v>61</v>
      </c>
      <c r="J9693" t="s">
        <v>2339</v>
      </c>
      <c r="K9693" t="s">
        <v>17</v>
      </c>
      <c r="L9693">
        <v>613.99919999999997</v>
      </c>
    </row>
    <row r="9694" spans="1:12" x14ac:dyDescent="0.3">
      <c r="A9694" t="s">
        <v>8869</v>
      </c>
      <c r="B9694">
        <v>28</v>
      </c>
      <c r="C9694">
        <v>8</v>
      </c>
      <c r="D9694">
        <v>2016</v>
      </c>
      <c r="E9694" t="s">
        <v>4111</v>
      </c>
      <c r="F9694" t="s">
        <v>30</v>
      </c>
      <c r="G9694" t="s">
        <v>2655</v>
      </c>
      <c r="H9694" t="s">
        <v>23</v>
      </c>
      <c r="I9694" t="s">
        <v>90</v>
      </c>
      <c r="J9694" t="s">
        <v>4253</v>
      </c>
      <c r="K9694" t="s">
        <v>26</v>
      </c>
      <c r="L9694">
        <v>470.36</v>
      </c>
    </row>
    <row r="9695" spans="1:12" x14ac:dyDescent="0.3">
      <c r="A9695" t="s">
        <v>8870</v>
      </c>
      <c r="B9695">
        <v>24</v>
      </c>
      <c r="C9695">
        <v>9</v>
      </c>
      <c r="D9695">
        <v>2018</v>
      </c>
      <c r="E9695" t="s">
        <v>2382</v>
      </c>
      <c r="F9695" t="s">
        <v>12</v>
      </c>
      <c r="G9695" t="s">
        <v>450</v>
      </c>
      <c r="H9695" t="s">
        <v>60</v>
      </c>
      <c r="I9695" t="s">
        <v>24</v>
      </c>
      <c r="J9695" t="s">
        <v>3902</v>
      </c>
      <c r="K9695" t="s">
        <v>26</v>
      </c>
      <c r="L9695">
        <v>31.08</v>
      </c>
    </row>
    <row r="9696" spans="1:12" x14ac:dyDescent="0.3">
      <c r="A9696" t="s">
        <v>8870</v>
      </c>
      <c r="B9696">
        <v>24</v>
      </c>
      <c r="C9696">
        <v>9</v>
      </c>
      <c r="D9696">
        <v>2018</v>
      </c>
      <c r="E9696" t="s">
        <v>2382</v>
      </c>
      <c r="F9696" t="s">
        <v>12</v>
      </c>
      <c r="G9696" t="s">
        <v>450</v>
      </c>
      <c r="H9696" t="s">
        <v>60</v>
      </c>
      <c r="I9696" t="s">
        <v>24</v>
      </c>
      <c r="J9696" t="s">
        <v>1425</v>
      </c>
      <c r="K9696" t="s">
        <v>26</v>
      </c>
      <c r="L9696">
        <v>7.3</v>
      </c>
    </row>
    <row r="9697" spans="1:12" x14ac:dyDescent="0.3">
      <c r="A9697" t="s">
        <v>8871</v>
      </c>
      <c r="B9697">
        <v>11</v>
      </c>
      <c r="C9697">
        <v>12</v>
      </c>
      <c r="D9697">
        <v>2017</v>
      </c>
      <c r="E9697" t="s">
        <v>4986</v>
      </c>
      <c r="F9697" t="s">
        <v>119</v>
      </c>
      <c r="G9697" t="s">
        <v>1718</v>
      </c>
      <c r="H9697" t="s">
        <v>23</v>
      </c>
      <c r="I9697" t="s">
        <v>90</v>
      </c>
      <c r="J9697" t="s">
        <v>43</v>
      </c>
      <c r="K9697" t="s">
        <v>26</v>
      </c>
      <c r="L9697">
        <v>73.536000000000001</v>
      </c>
    </row>
    <row r="9698" spans="1:12" x14ac:dyDescent="0.3">
      <c r="A9698" t="s">
        <v>8872</v>
      </c>
      <c r="B9698">
        <v>10</v>
      </c>
      <c r="C9698">
        <v>6</v>
      </c>
      <c r="D9698">
        <v>2015</v>
      </c>
      <c r="E9698" t="s">
        <v>2100</v>
      </c>
      <c r="F9698" t="s">
        <v>12</v>
      </c>
      <c r="G9698" t="s">
        <v>587</v>
      </c>
      <c r="H9698" t="s">
        <v>23</v>
      </c>
      <c r="I9698" t="s">
        <v>61</v>
      </c>
      <c r="J9698" t="s">
        <v>1444</v>
      </c>
      <c r="K9698" t="s">
        <v>26</v>
      </c>
      <c r="L9698">
        <v>491.55</v>
      </c>
    </row>
    <row r="9699" spans="1:12" x14ac:dyDescent="0.3">
      <c r="A9699" t="s">
        <v>8873</v>
      </c>
      <c r="B9699">
        <v>11</v>
      </c>
      <c r="C9699">
        <v>3</v>
      </c>
      <c r="D9699">
        <v>2017</v>
      </c>
      <c r="E9699" t="s">
        <v>147</v>
      </c>
      <c r="F9699" t="s">
        <v>930</v>
      </c>
      <c r="G9699" t="s">
        <v>2429</v>
      </c>
      <c r="H9699" t="s">
        <v>60</v>
      </c>
      <c r="I9699" t="s">
        <v>90</v>
      </c>
      <c r="J9699" t="s">
        <v>3631</v>
      </c>
      <c r="K9699" t="s">
        <v>17</v>
      </c>
      <c r="L9699">
        <v>30.335999999999999</v>
      </c>
    </row>
    <row r="9700" spans="1:12" x14ac:dyDescent="0.3">
      <c r="A9700" t="s">
        <v>8874</v>
      </c>
      <c r="B9700">
        <v>15</v>
      </c>
      <c r="C9700">
        <v>12</v>
      </c>
      <c r="D9700">
        <v>2018</v>
      </c>
      <c r="E9700" t="s">
        <v>2935</v>
      </c>
      <c r="F9700" t="s">
        <v>30</v>
      </c>
      <c r="G9700" t="s">
        <v>5538</v>
      </c>
      <c r="H9700" t="s">
        <v>14</v>
      </c>
      <c r="I9700" t="s">
        <v>24</v>
      </c>
      <c r="J9700" t="s">
        <v>676</v>
      </c>
      <c r="K9700" t="s">
        <v>26</v>
      </c>
      <c r="L9700">
        <v>22.83</v>
      </c>
    </row>
    <row r="9701" spans="1:12" x14ac:dyDescent="0.3">
      <c r="A9701" t="s">
        <v>8874</v>
      </c>
      <c r="B9701">
        <v>15</v>
      </c>
      <c r="C9701">
        <v>12</v>
      </c>
      <c r="D9701">
        <v>2018</v>
      </c>
      <c r="E9701" t="s">
        <v>2935</v>
      </c>
      <c r="F9701" t="s">
        <v>30</v>
      </c>
      <c r="G9701" t="s">
        <v>5538</v>
      </c>
      <c r="H9701" t="s">
        <v>14</v>
      </c>
      <c r="I9701" t="s">
        <v>24</v>
      </c>
      <c r="J9701" t="s">
        <v>7768</v>
      </c>
      <c r="K9701" t="s">
        <v>26</v>
      </c>
      <c r="L9701">
        <v>54.32</v>
      </c>
    </row>
    <row r="9702" spans="1:12" x14ac:dyDescent="0.3">
      <c r="A9702" t="s">
        <v>8874</v>
      </c>
      <c r="B9702">
        <v>15</v>
      </c>
      <c r="C9702">
        <v>12</v>
      </c>
      <c r="D9702">
        <v>2018</v>
      </c>
      <c r="E9702" t="s">
        <v>2935</v>
      </c>
      <c r="F9702" t="s">
        <v>30</v>
      </c>
      <c r="G9702" t="s">
        <v>5538</v>
      </c>
      <c r="H9702" t="s">
        <v>14</v>
      </c>
      <c r="I9702" t="s">
        <v>24</v>
      </c>
      <c r="J9702" t="s">
        <v>4279</v>
      </c>
      <c r="K9702" t="s">
        <v>41</v>
      </c>
      <c r="L9702">
        <v>196.77600000000001</v>
      </c>
    </row>
    <row r="9703" spans="1:12" x14ac:dyDescent="0.3">
      <c r="A9703" t="s">
        <v>8875</v>
      </c>
      <c r="B9703">
        <v>30</v>
      </c>
      <c r="C9703">
        <v>10</v>
      </c>
      <c r="D9703">
        <v>2017</v>
      </c>
      <c r="E9703" t="s">
        <v>1596</v>
      </c>
      <c r="F9703" t="s">
        <v>30</v>
      </c>
      <c r="G9703" t="s">
        <v>5508</v>
      </c>
      <c r="H9703" t="s">
        <v>14</v>
      </c>
      <c r="I9703" t="s">
        <v>24</v>
      </c>
      <c r="J9703" t="s">
        <v>2377</v>
      </c>
      <c r="K9703" t="s">
        <v>26</v>
      </c>
      <c r="L9703">
        <v>3.62</v>
      </c>
    </row>
    <row r="9704" spans="1:12" x14ac:dyDescent="0.3">
      <c r="A9704" t="s">
        <v>8876</v>
      </c>
      <c r="B9704">
        <v>31</v>
      </c>
      <c r="C9704">
        <v>7</v>
      </c>
      <c r="D9704">
        <v>2018</v>
      </c>
      <c r="E9704" t="s">
        <v>2582</v>
      </c>
      <c r="F9704" t="s">
        <v>30</v>
      </c>
      <c r="G9704" t="s">
        <v>4988</v>
      </c>
      <c r="H9704" t="s">
        <v>60</v>
      </c>
      <c r="I9704" t="s">
        <v>90</v>
      </c>
      <c r="J9704" t="s">
        <v>309</v>
      </c>
      <c r="K9704" t="s">
        <v>26</v>
      </c>
      <c r="L9704">
        <v>11.54</v>
      </c>
    </row>
    <row r="9705" spans="1:12" x14ac:dyDescent="0.3">
      <c r="A9705" t="s">
        <v>8876</v>
      </c>
      <c r="B9705">
        <v>31</v>
      </c>
      <c r="C9705">
        <v>7</v>
      </c>
      <c r="D9705">
        <v>2018</v>
      </c>
      <c r="E9705" t="s">
        <v>2582</v>
      </c>
      <c r="F9705" t="s">
        <v>30</v>
      </c>
      <c r="G9705" t="s">
        <v>4988</v>
      </c>
      <c r="H9705" t="s">
        <v>60</v>
      </c>
      <c r="I9705" t="s">
        <v>90</v>
      </c>
      <c r="J9705" t="s">
        <v>55</v>
      </c>
      <c r="K9705" t="s">
        <v>26</v>
      </c>
      <c r="L9705">
        <v>849.95</v>
      </c>
    </row>
    <row r="9706" spans="1:12" x14ac:dyDescent="0.3">
      <c r="A9706" t="s">
        <v>8876</v>
      </c>
      <c r="B9706">
        <v>31</v>
      </c>
      <c r="C9706">
        <v>7</v>
      </c>
      <c r="D9706">
        <v>2018</v>
      </c>
      <c r="E9706" t="s">
        <v>2582</v>
      </c>
      <c r="F9706" t="s">
        <v>30</v>
      </c>
      <c r="G9706" t="s">
        <v>4988</v>
      </c>
      <c r="H9706" t="s">
        <v>60</v>
      </c>
      <c r="I9706" t="s">
        <v>90</v>
      </c>
      <c r="J9706" t="s">
        <v>7422</v>
      </c>
      <c r="K9706" t="s">
        <v>26</v>
      </c>
      <c r="L9706">
        <v>11.01</v>
      </c>
    </row>
    <row r="9707" spans="1:12" x14ac:dyDescent="0.3">
      <c r="A9707" t="s">
        <v>8877</v>
      </c>
      <c r="B9707">
        <v>19</v>
      </c>
      <c r="C9707">
        <v>10</v>
      </c>
      <c r="D9707">
        <v>2018</v>
      </c>
      <c r="E9707" t="s">
        <v>114</v>
      </c>
      <c r="F9707" t="s">
        <v>30</v>
      </c>
      <c r="G9707" t="s">
        <v>3727</v>
      </c>
      <c r="H9707" t="s">
        <v>14</v>
      </c>
      <c r="I9707" t="s">
        <v>24</v>
      </c>
      <c r="J9707" t="s">
        <v>2137</v>
      </c>
      <c r="K9707" t="s">
        <v>26</v>
      </c>
      <c r="L9707">
        <v>39.624000000000002</v>
      </c>
    </row>
    <row r="9708" spans="1:12" x14ac:dyDescent="0.3">
      <c r="A9708" t="s">
        <v>8878</v>
      </c>
      <c r="B9708">
        <v>21</v>
      </c>
      <c r="C9708">
        <v>10</v>
      </c>
      <c r="D9708">
        <v>2017</v>
      </c>
      <c r="E9708" t="s">
        <v>1191</v>
      </c>
      <c r="F9708" t="s">
        <v>30</v>
      </c>
      <c r="G9708" t="s">
        <v>1428</v>
      </c>
      <c r="H9708" t="s">
        <v>14</v>
      </c>
      <c r="I9708" t="s">
        <v>24</v>
      </c>
      <c r="J9708" t="s">
        <v>6229</v>
      </c>
      <c r="K9708" t="s">
        <v>17</v>
      </c>
      <c r="L9708">
        <v>242.136</v>
      </c>
    </row>
    <row r="9709" spans="1:12" x14ac:dyDescent="0.3">
      <c r="A9709" t="s">
        <v>8878</v>
      </c>
      <c r="B9709">
        <v>21</v>
      </c>
      <c r="C9709">
        <v>10</v>
      </c>
      <c r="D9709">
        <v>2017</v>
      </c>
      <c r="E9709" t="s">
        <v>1191</v>
      </c>
      <c r="F9709" t="s">
        <v>30</v>
      </c>
      <c r="G9709" t="s">
        <v>1428</v>
      </c>
      <c r="H9709" t="s">
        <v>14</v>
      </c>
      <c r="I9709" t="s">
        <v>24</v>
      </c>
      <c r="J9709" t="s">
        <v>330</v>
      </c>
      <c r="K9709" t="s">
        <v>26</v>
      </c>
      <c r="L9709">
        <v>12.39</v>
      </c>
    </row>
    <row r="9710" spans="1:12" x14ac:dyDescent="0.3">
      <c r="A9710" t="s">
        <v>8878</v>
      </c>
      <c r="B9710">
        <v>21</v>
      </c>
      <c r="C9710">
        <v>10</v>
      </c>
      <c r="D9710">
        <v>2017</v>
      </c>
      <c r="E9710" t="s">
        <v>1191</v>
      </c>
      <c r="F9710" t="s">
        <v>30</v>
      </c>
      <c r="G9710" t="s">
        <v>1428</v>
      </c>
      <c r="H9710" t="s">
        <v>14</v>
      </c>
      <c r="I9710" t="s">
        <v>24</v>
      </c>
      <c r="J9710" t="s">
        <v>5514</v>
      </c>
      <c r="K9710" t="s">
        <v>17</v>
      </c>
      <c r="L9710">
        <v>19.96</v>
      </c>
    </row>
    <row r="9711" spans="1:12" x14ac:dyDescent="0.3">
      <c r="A9711" t="s">
        <v>8878</v>
      </c>
      <c r="B9711">
        <v>21</v>
      </c>
      <c r="C9711">
        <v>10</v>
      </c>
      <c r="D9711">
        <v>2017</v>
      </c>
      <c r="E9711" t="s">
        <v>1191</v>
      </c>
      <c r="F9711" t="s">
        <v>30</v>
      </c>
      <c r="G9711" t="s">
        <v>1428</v>
      </c>
      <c r="H9711" t="s">
        <v>14</v>
      </c>
      <c r="I9711" t="s">
        <v>24</v>
      </c>
      <c r="J9711" t="s">
        <v>1180</v>
      </c>
      <c r="K9711" t="s">
        <v>26</v>
      </c>
      <c r="L9711">
        <v>340.92</v>
      </c>
    </row>
    <row r="9712" spans="1:12" x14ac:dyDescent="0.3">
      <c r="A9712" t="s">
        <v>8879</v>
      </c>
      <c r="B9712">
        <v>5</v>
      </c>
      <c r="C9712">
        <v>11</v>
      </c>
      <c r="D9712">
        <v>2015</v>
      </c>
      <c r="E9712" t="s">
        <v>4943</v>
      </c>
      <c r="F9712" t="s">
        <v>30</v>
      </c>
      <c r="G9712" t="s">
        <v>1241</v>
      </c>
      <c r="H9712" t="s">
        <v>14</v>
      </c>
      <c r="I9712" t="s">
        <v>90</v>
      </c>
      <c r="J9712" t="s">
        <v>4085</v>
      </c>
      <c r="K9712" t="s">
        <v>17</v>
      </c>
      <c r="L9712">
        <v>273.56799999999998</v>
      </c>
    </row>
    <row r="9713" spans="1:12" x14ac:dyDescent="0.3">
      <c r="A9713" t="s">
        <v>8879</v>
      </c>
      <c r="B9713">
        <v>5</v>
      </c>
      <c r="C9713">
        <v>11</v>
      </c>
      <c r="D9713">
        <v>2015</v>
      </c>
      <c r="E9713" t="s">
        <v>4943</v>
      </c>
      <c r="F9713" t="s">
        <v>30</v>
      </c>
      <c r="G9713" t="s">
        <v>1241</v>
      </c>
      <c r="H9713" t="s">
        <v>14</v>
      </c>
      <c r="I9713" t="s">
        <v>90</v>
      </c>
      <c r="J9713" t="s">
        <v>2088</v>
      </c>
      <c r="K9713" t="s">
        <v>26</v>
      </c>
      <c r="L9713">
        <v>13.194000000000001</v>
      </c>
    </row>
    <row r="9714" spans="1:12" x14ac:dyDescent="0.3">
      <c r="A9714" t="s">
        <v>8879</v>
      </c>
      <c r="B9714">
        <v>5</v>
      </c>
      <c r="C9714">
        <v>11</v>
      </c>
      <c r="D9714">
        <v>2015</v>
      </c>
      <c r="E9714" t="s">
        <v>4943</v>
      </c>
      <c r="F9714" t="s">
        <v>30</v>
      </c>
      <c r="G9714" t="s">
        <v>1241</v>
      </c>
      <c r="H9714" t="s">
        <v>14</v>
      </c>
      <c r="I9714" t="s">
        <v>90</v>
      </c>
      <c r="J9714" t="s">
        <v>2649</v>
      </c>
      <c r="K9714" t="s">
        <v>26</v>
      </c>
      <c r="L9714">
        <v>1080.096</v>
      </c>
    </row>
    <row r="9715" spans="1:12" x14ac:dyDescent="0.3">
      <c r="A9715" t="s">
        <v>8879</v>
      </c>
      <c r="B9715">
        <v>5</v>
      </c>
      <c r="C9715">
        <v>11</v>
      </c>
      <c r="D9715">
        <v>2015</v>
      </c>
      <c r="E9715" t="s">
        <v>4943</v>
      </c>
      <c r="F9715" t="s">
        <v>30</v>
      </c>
      <c r="G9715" t="s">
        <v>1241</v>
      </c>
      <c r="H9715" t="s">
        <v>14</v>
      </c>
      <c r="I9715" t="s">
        <v>90</v>
      </c>
      <c r="J9715" t="s">
        <v>1577</v>
      </c>
      <c r="K9715" t="s">
        <v>41</v>
      </c>
      <c r="L9715">
        <v>51.56</v>
      </c>
    </row>
    <row r="9716" spans="1:12" x14ac:dyDescent="0.3">
      <c r="A9716" t="s">
        <v>8879</v>
      </c>
      <c r="B9716">
        <v>5</v>
      </c>
      <c r="C9716">
        <v>11</v>
      </c>
      <c r="D9716">
        <v>2015</v>
      </c>
      <c r="E9716" t="s">
        <v>4943</v>
      </c>
      <c r="F9716" t="s">
        <v>30</v>
      </c>
      <c r="G9716" t="s">
        <v>1241</v>
      </c>
      <c r="H9716" t="s">
        <v>14</v>
      </c>
      <c r="I9716" t="s">
        <v>90</v>
      </c>
      <c r="J9716" t="s">
        <v>4113</v>
      </c>
      <c r="K9716" t="s">
        <v>41</v>
      </c>
      <c r="L9716">
        <v>58.415999999999997</v>
      </c>
    </row>
    <row r="9717" spans="1:12" x14ac:dyDescent="0.3">
      <c r="A9717" t="s">
        <v>8880</v>
      </c>
      <c r="B9717">
        <v>7</v>
      </c>
      <c r="C9717">
        <v>11</v>
      </c>
      <c r="D9717">
        <v>2017</v>
      </c>
      <c r="E9717" t="s">
        <v>2056</v>
      </c>
      <c r="F9717" t="s">
        <v>30</v>
      </c>
      <c r="G9717" t="s">
        <v>2774</v>
      </c>
      <c r="H9717" t="s">
        <v>14</v>
      </c>
      <c r="I9717" t="s">
        <v>24</v>
      </c>
      <c r="J9717" t="s">
        <v>1081</v>
      </c>
      <c r="K9717" t="s">
        <v>26</v>
      </c>
      <c r="L9717">
        <v>57.584000000000003</v>
      </c>
    </row>
    <row r="9718" spans="1:12" x14ac:dyDescent="0.3">
      <c r="A9718" t="s">
        <v>8881</v>
      </c>
      <c r="B9718">
        <v>12</v>
      </c>
      <c r="C9718">
        <v>8</v>
      </c>
      <c r="D9718">
        <v>2017</v>
      </c>
      <c r="E9718" t="s">
        <v>6366</v>
      </c>
      <c r="F9718" t="s">
        <v>12</v>
      </c>
      <c r="G9718" t="s">
        <v>3115</v>
      </c>
      <c r="H9718" t="s">
        <v>60</v>
      </c>
      <c r="I9718" t="s">
        <v>90</v>
      </c>
      <c r="J9718" t="s">
        <v>6638</v>
      </c>
      <c r="K9718" t="s">
        <v>26</v>
      </c>
      <c r="L9718">
        <v>37.311999999999998</v>
      </c>
    </row>
    <row r="9719" spans="1:12" x14ac:dyDescent="0.3">
      <c r="A9719" t="s">
        <v>8882</v>
      </c>
      <c r="B9719">
        <v>30</v>
      </c>
      <c r="C9719">
        <v>5</v>
      </c>
      <c r="D9719">
        <v>2017</v>
      </c>
      <c r="E9719" t="s">
        <v>2214</v>
      </c>
      <c r="F9719" t="s">
        <v>930</v>
      </c>
      <c r="G9719" t="s">
        <v>1519</v>
      </c>
      <c r="H9719" t="s">
        <v>14</v>
      </c>
      <c r="I9719" t="s">
        <v>61</v>
      </c>
      <c r="J9719" t="s">
        <v>393</v>
      </c>
      <c r="K9719" t="s">
        <v>41</v>
      </c>
      <c r="L9719">
        <v>79.959999999999994</v>
      </c>
    </row>
    <row r="9720" spans="1:12" x14ac:dyDescent="0.3">
      <c r="A9720" t="s">
        <v>8882</v>
      </c>
      <c r="B9720">
        <v>30</v>
      </c>
      <c r="C9720">
        <v>5</v>
      </c>
      <c r="D9720">
        <v>2017</v>
      </c>
      <c r="E9720" t="s">
        <v>2214</v>
      </c>
      <c r="F9720" t="s">
        <v>930</v>
      </c>
      <c r="G9720" t="s">
        <v>1519</v>
      </c>
      <c r="H9720" t="s">
        <v>14</v>
      </c>
      <c r="I9720" t="s">
        <v>61</v>
      </c>
      <c r="J9720" t="s">
        <v>612</v>
      </c>
      <c r="K9720" t="s">
        <v>41</v>
      </c>
      <c r="L9720">
        <v>223.96</v>
      </c>
    </row>
    <row r="9721" spans="1:12" x14ac:dyDescent="0.3">
      <c r="A9721" t="s">
        <v>8883</v>
      </c>
      <c r="B9721">
        <v>12</v>
      </c>
      <c r="C9721">
        <v>11</v>
      </c>
      <c r="D9721">
        <v>2018</v>
      </c>
      <c r="E9721" t="s">
        <v>1492</v>
      </c>
      <c r="F9721" t="s">
        <v>12</v>
      </c>
      <c r="G9721" t="s">
        <v>3959</v>
      </c>
      <c r="H9721" t="s">
        <v>14</v>
      </c>
      <c r="I9721" t="s">
        <v>90</v>
      </c>
      <c r="J9721" t="s">
        <v>2788</v>
      </c>
      <c r="K9721" t="s">
        <v>26</v>
      </c>
      <c r="L9721">
        <v>221.024</v>
      </c>
    </row>
    <row r="9722" spans="1:12" x14ac:dyDescent="0.3">
      <c r="A9722" t="s">
        <v>8884</v>
      </c>
      <c r="B9722">
        <v>22</v>
      </c>
      <c r="C9722">
        <v>9</v>
      </c>
      <c r="D9722">
        <v>2017</v>
      </c>
      <c r="E9722" t="s">
        <v>1149</v>
      </c>
      <c r="F9722" t="s">
        <v>30</v>
      </c>
      <c r="G9722" t="s">
        <v>1791</v>
      </c>
      <c r="H9722" t="s">
        <v>23</v>
      </c>
      <c r="I9722" t="s">
        <v>61</v>
      </c>
      <c r="J9722" t="s">
        <v>4738</v>
      </c>
      <c r="K9722" t="s">
        <v>17</v>
      </c>
      <c r="L9722">
        <v>18.96</v>
      </c>
    </row>
    <row r="9723" spans="1:12" x14ac:dyDescent="0.3">
      <c r="A9723" t="s">
        <v>8885</v>
      </c>
      <c r="B9723">
        <v>16</v>
      </c>
      <c r="C9723">
        <v>2</v>
      </c>
      <c r="D9723">
        <v>2017</v>
      </c>
      <c r="E9723" t="s">
        <v>3492</v>
      </c>
      <c r="F9723" t="s">
        <v>30</v>
      </c>
      <c r="G9723" t="s">
        <v>3463</v>
      </c>
      <c r="H9723" t="s">
        <v>14</v>
      </c>
      <c r="I9723" t="s">
        <v>90</v>
      </c>
      <c r="J9723" t="s">
        <v>6148</v>
      </c>
      <c r="K9723" t="s">
        <v>17</v>
      </c>
      <c r="L9723">
        <v>326.64600000000002</v>
      </c>
    </row>
    <row r="9724" spans="1:12" x14ac:dyDescent="0.3">
      <c r="A9724" t="s">
        <v>8885</v>
      </c>
      <c r="B9724">
        <v>16</v>
      </c>
      <c r="C9724">
        <v>2</v>
      </c>
      <c r="D9724">
        <v>2017</v>
      </c>
      <c r="E9724" t="s">
        <v>3492</v>
      </c>
      <c r="F9724" t="s">
        <v>30</v>
      </c>
      <c r="G9724" t="s">
        <v>3463</v>
      </c>
      <c r="H9724" t="s">
        <v>14</v>
      </c>
      <c r="I9724" t="s">
        <v>90</v>
      </c>
      <c r="J9724" t="s">
        <v>731</v>
      </c>
      <c r="K9724" t="s">
        <v>41</v>
      </c>
      <c r="L9724">
        <v>89.97</v>
      </c>
    </row>
    <row r="9725" spans="1:12" x14ac:dyDescent="0.3">
      <c r="A9725" t="s">
        <v>8886</v>
      </c>
      <c r="B9725">
        <v>22</v>
      </c>
      <c r="C9725">
        <v>12</v>
      </c>
      <c r="D9725">
        <v>2015</v>
      </c>
      <c r="E9725" t="s">
        <v>371</v>
      </c>
      <c r="F9725" t="s">
        <v>30</v>
      </c>
      <c r="G9725" t="s">
        <v>437</v>
      </c>
      <c r="H9725" t="s">
        <v>60</v>
      </c>
      <c r="I9725" t="s">
        <v>90</v>
      </c>
      <c r="J9725" t="s">
        <v>2023</v>
      </c>
      <c r="K9725" t="s">
        <v>26</v>
      </c>
      <c r="L9725">
        <v>296.71199999999999</v>
      </c>
    </row>
    <row r="9726" spans="1:12" x14ac:dyDescent="0.3">
      <c r="A9726" t="s">
        <v>8887</v>
      </c>
      <c r="B9726">
        <v>5</v>
      </c>
      <c r="C9726">
        <v>12</v>
      </c>
      <c r="D9726">
        <v>2016</v>
      </c>
      <c r="E9726" t="s">
        <v>1337</v>
      </c>
      <c r="F9726" t="s">
        <v>30</v>
      </c>
      <c r="G9726" t="s">
        <v>4256</v>
      </c>
      <c r="H9726" t="s">
        <v>14</v>
      </c>
      <c r="I9726" t="s">
        <v>61</v>
      </c>
      <c r="J9726" t="s">
        <v>1915</v>
      </c>
      <c r="K9726" t="s">
        <v>26</v>
      </c>
      <c r="L9726">
        <v>12.224</v>
      </c>
    </row>
    <row r="9727" spans="1:12" x14ac:dyDescent="0.3">
      <c r="A9727" t="s">
        <v>8888</v>
      </c>
      <c r="B9727">
        <v>17</v>
      </c>
      <c r="C9727">
        <v>9</v>
      </c>
      <c r="D9727">
        <v>2018</v>
      </c>
      <c r="E9727" t="s">
        <v>1721</v>
      </c>
      <c r="F9727" t="s">
        <v>119</v>
      </c>
      <c r="G9727" t="s">
        <v>4231</v>
      </c>
      <c r="H9727" t="s">
        <v>14</v>
      </c>
      <c r="I9727" t="s">
        <v>24</v>
      </c>
      <c r="J9727" t="s">
        <v>3027</v>
      </c>
      <c r="K9727" t="s">
        <v>41</v>
      </c>
      <c r="L9727">
        <v>89.97</v>
      </c>
    </row>
    <row r="9728" spans="1:12" x14ac:dyDescent="0.3">
      <c r="A9728" t="s">
        <v>8889</v>
      </c>
      <c r="B9728">
        <v>2</v>
      </c>
      <c r="C9728">
        <v>12</v>
      </c>
      <c r="D9728">
        <v>2018</v>
      </c>
      <c r="E9728" t="s">
        <v>2171</v>
      </c>
      <c r="F9728" t="s">
        <v>119</v>
      </c>
      <c r="G9728" t="s">
        <v>190</v>
      </c>
      <c r="H9728" t="s">
        <v>14</v>
      </c>
      <c r="I9728" t="s">
        <v>90</v>
      </c>
      <c r="J9728" t="s">
        <v>4277</v>
      </c>
      <c r="K9728" t="s">
        <v>26</v>
      </c>
      <c r="L9728">
        <v>286.86</v>
      </c>
    </row>
    <row r="9729" spans="1:12" x14ac:dyDescent="0.3">
      <c r="A9729" t="s">
        <v>8889</v>
      </c>
      <c r="B9729">
        <v>2</v>
      </c>
      <c r="C9729">
        <v>12</v>
      </c>
      <c r="D9729">
        <v>2018</v>
      </c>
      <c r="E9729" t="s">
        <v>2171</v>
      </c>
      <c r="F9729" t="s">
        <v>119</v>
      </c>
      <c r="G9729" t="s">
        <v>190</v>
      </c>
      <c r="H9729" t="s">
        <v>14</v>
      </c>
      <c r="I9729" t="s">
        <v>90</v>
      </c>
      <c r="J9729" t="s">
        <v>121</v>
      </c>
      <c r="K9729" t="s">
        <v>41</v>
      </c>
      <c r="L9729">
        <v>979.95</v>
      </c>
    </row>
    <row r="9730" spans="1:12" x14ac:dyDescent="0.3">
      <c r="A9730" t="s">
        <v>8889</v>
      </c>
      <c r="B9730">
        <v>2</v>
      </c>
      <c r="C9730">
        <v>12</v>
      </c>
      <c r="D9730">
        <v>2018</v>
      </c>
      <c r="E9730" t="s">
        <v>2171</v>
      </c>
      <c r="F9730" t="s">
        <v>119</v>
      </c>
      <c r="G9730" t="s">
        <v>190</v>
      </c>
      <c r="H9730" t="s">
        <v>14</v>
      </c>
      <c r="I9730" t="s">
        <v>90</v>
      </c>
      <c r="J9730" t="s">
        <v>1364</v>
      </c>
      <c r="K9730" t="s">
        <v>26</v>
      </c>
      <c r="L9730">
        <v>4.3600000000000003</v>
      </c>
    </row>
    <row r="9731" spans="1:12" x14ac:dyDescent="0.3">
      <c r="A9731" t="s">
        <v>8890</v>
      </c>
      <c r="B9731">
        <v>29</v>
      </c>
      <c r="C9731">
        <v>9</v>
      </c>
      <c r="D9731">
        <v>2015</v>
      </c>
      <c r="E9731" t="s">
        <v>3446</v>
      </c>
      <c r="F9731" t="s">
        <v>30</v>
      </c>
      <c r="G9731" t="s">
        <v>2755</v>
      </c>
      <c r="H9731" t="s">
        <v>14</v>
      </c>
      <c r="I9731" t="s">
        <v>24</v>
      </c>
      <c r="J9731" t="s">
        <v>4344</v>
      </c>
      <c r="K9731" t="s">
        <v>26</v>
      </c>
      <c r="L9731">
        <v>10.048</v>
      </c>
    </row>
    <row r="9732" spans="1:12" x14ac:dyDescent="0.3">
      <c r="A9732" t="s">
        <v>8890</v>
      </c>
      <c r="B9732">
        <v>29</v>
      </c>
      <c r="C9732">
        <v>9</v>
      </c>
      <c r="D9732">
        <v>2015</v>
      </c>
      <c r="E9732" t="s">
        <v>3446</v>
      </c>
      <c r="F9732" t="s">
        <v>30</v>
      </c>
      <c r="G9732" t="s">
        <v>2755</v>
      </c>
      <c r="H9732" t="s">
        <v>14</v>
      </c>
      <c r="I9732" t="s">
        <v>24</v>
      </c>
      <c r="J9732" t="s">
        <v>2265</v>
      </c>
      <c r="K9732" t="s">
        <v>26</v>
      </c>
      <c r="L9732">
        <v>807.75</v>
      </c>
    </row>
    <row r="9733" spans="1:12" x14ac:dyDescent="0.3">
      <c r="A9733" t="s">
        <v>8891</v>
      </c>
      <c r="B9733">
        <v>14</v>
      </c>
      <c r="C9733">
        <v>11</v>
      </c>
      <c r="D9733">
        <v>2018</v>
      </c>
      <c r="E9733" t="s">
        <v>787</v>
      </c>
      <c r="F9733" t="s">
        <v>30</v>
      </c>
      <c r="G9733" t="s">
        <v>3679</v>
      </c>
      <c r="H9733" t="s">
        <v>14</v>
      </c>
      <c r="I9733" t="s">
        <v>24</v>
      </c>
      <c r="J9733" t="s">
        <v>3167</v>
      </c>
      <c r="K9733" t="s">
        <v>26</v>
      </c>
      <c r="L9733">
        <v>34.24</v>
      </c>
    </row>
    <row r="9734" spans="1:12" x14ac:dyDescent="0.3">
      <c r="A9734" t="s">
        <v>8892</v>
      </c>
      <c r="B9734">
        <v>20</v>
      </c>
      <c r="C9734">
        <v>8</v>
      </c>
      <c r="D9734">
        <v>2015</v>
      </c>
      <c r="E9734" t="s">
        <v>348</v>
      </c>
      <c r="F9734" t="s">
        <v>30</v>
      </c>
      <c r="G9734" t="s">
        <v>5245</v>
      </c>
      <c r="H9734" t="s">
        <v>23</v>
      </c>
      <c r="I9734" t="s">
        <v>15</v>
      </c>
      <c r="J9734" t="s">
        <v>4745</v>
      </c>
      <c r="K9734" t="s">
        <v>17</v>
      </c>
      <c r="L9734">
        <v>500.24</v>
      </c>
    </row>
    <row r="9735" spans="1:12" x14ac:dyDescent="0.3">
      <c r="A9735" t="s">
        <v>8892</v>
      </c>
      <c r="B9735">
        <v>20</v>
      </c>
      <c r="C9735">
        <v>8</v>
      </c>
      <c r="D9735">
        <v>2015</v>
      </c>
      <c r="E9735" t="s">
        <v>348</v>
      </c>
      <c r="F9735" t="s">
        <v>30</v>
      </c>
      <c r="G9735" t="s">
        <v>5245</v>
      </c>
      <c r="H9735" t="s">
        <v>23</v>
      </c>
      <c r="I9735" t="s">
        <v>15</v>
      </c>
      <c r="J9735" t="s">
        <v>5466</v>
      </c>
      <c r="K9735" t="s">
        <v>26</v>
      </c>
      <c r="L9735">
        <v>20.12</v>
      </c>
    </row>
    <row r="9736" spans="1:12" x14ac:dyDescent="0.3">
      <c r="A9736" t="s">
        <v>8892</v>
      </c>
      <c r="B9736">
        <v>20</v>
      </c>
      <c r="C9736">
        <v>8</v>
      </c>
      <c r="D9736">
        <v>2015</v>
      </c>
      <c r="E9736" t="s">
        <v>348</v>
      </c>
      <c r="F9736" t="s">
        <v>30</v>
      </c>
      <c r="G9736" t="s">
        <v>5245</v>
      </c>
      <c r="H9736" t="s">
        <v>23</v>
      </c>
      <c r="I9736" t="s">
        <v>15</v>
      </c>
      <c r="J9736" t="s">
        <v>3611</v>
      </c>
      <c r="K9736" t="s">
        <v>26</v>
      </c>
      <c r="L9736">
        <v>896.99</v>
      </c>
    </row>
    <row r="9737" spans="1:12" x14ac:dyDescent="0.3">
      <c r="A9737" t="s">
        <v>8893</v>
      </c>
      <c r="B9737">
        <v>19</v>
      </c>
      <c r="C9737">
        <v>11</v>
      </c>
      <c r="D9737">
        <v>2015</v>
      </c>
      <c r="E9737" t="s">
        <v>4292</v>
      </c>
      <c r="F9737" t="s">
        <v>12</v>
      </c>
      <c r="G9737" t="s">
        <v>373</v>
      </c>
      <c r="H9737" t="s">
        <v>60</v>
      </c>
      <c r="I9737" t="s">
        <v>90</v>
      </c>
      <c r="J9737" t="s">
        <v>8375</v>
      </c>
      <c r="K9737" t="s">
        <v>26</v>
      </c>
      <c r="L9737">
        <v>5.88</v>
      </c>
    </row>
    <row r="9738" spans="1:12" x14ac:dyDescent="0.3">
      <c r="A9738" t="s">
        <v>8894</v>
      </c>
      <c r="B9738">
        <v>29</v>
      </c>
      <c r="C9738">
        <v>6</v>
      </c>
      <c r="D9738">
        <v>2016</v>
      </c>
      <c r="E9738" t="s">
        <v>1441</v>
      </c>
      <c r="F9738" t="s">
        <v>30</v>
      </c>
      <c r="G9738" t="s">
        <v>5699</v>
      </c>
      <c r="H9738" t="s">
        <v>60</v>
      </c>
      <c r="I9738" t="s">
        <v>61</v>
      </c>
      <c r="J9738" t="s">
        <v>1490</v>
      </c>
      <c r="K9738" t="s">
        <v>41</v>
      </c>
      <c r="L9738">
        <v>269.98</v>
      </c>
    </row>
    <row r="9739" spans="1:12" x14ac:dyDescent="0.3">
      <c r="A9739" t="s">
        <v>8895</v>
      </c>
      <c r="B9739">
        <v>16</v>
      </c>
      <c r="C9739">
        <v>3</v>
      </c>
      <c r="D9739">
        <v>2018</v>
      </c>
      <c r="E9739" t="s">
        <v>1830</v>
      </c>
      <c r="F9739" t="s">
        <v>30</v>
      </c>
      <c r="G9739" t="s">
        <v>4316</v>
      </c>
      <c r="H9739" t="s">
        <v>23</v>
      </c>
      <c r="I9739" t="s">
        <v>24</v>
      </c>
      <c r="J9739" t="s">
        <v>4689</v>
      </c>
      <c r="K9739" t="s">
        <v>26</v>
      </c>
      <c r="L9739">
        <v>310.12</v>
      </c>
    </row>
    <row r="9740" spans="1:12" x14ac:dyDescent="0.3">
      <c r="A9740" t="s">
        <v>8895</v>
      </c>
      <c r="B9740">
        <v>16</v>
      </c>
      <c r="C9740">
        <v>3</v>
      </c>
      <c r="D9740">
        <v>2018</v>
      </c>
      <c r="E9740" t="s">
        <v>1830</v>
      </c>
      <c r="F9740" t="s">
        <v>30</v>
      </c>
      <c r="G9740" t="s">
        <v>4316</v>
      </c>
      <c r="H9740" t="s">
        <v>23</v>
      </c>
      <c r="I9740" t="s">
        <v>24</v>
      </c>
      <c r="J9740" t="s">
        <v>2656</v>
      </c>
      <c r="K9740" t="s">
        <v>26</v>
      </c>
      <c r="L9740">
        <v>70.463999999999999</v>
      </c>
    </row>
    <row r="9741" spans="1:12" x14ac:dyDescent="0.3">
      <c r="A9741" t="s">
        <v>8895</v>
      </c>
      <c r="B9741">
        <v>16</v>
      </c>
      <c r="C9741">
        <v>3</v>
      </c>
      <c r="D9741">
        <v>2018</v>
      </c>
      <c r="E9741" t="s">
        <v>1830</v>
      </c>
      <c r="F9741" t="s">
        <v>30</v>
      </c>
      <c r="G9741" t="s">
        <v>4316</v>
      </c>
      <c r="H9741" t="s">
        <v>23</v>
      </c>
      <c r="I9741" t="s">
        <v>24</v>
      </c>
      <c r="J9741" t="s">
        <v>3626</v>
      </c>
      <c r="K9741" t="s">
        <v>26</v>
      </c>
      <c r="L9741">
        <v>19.68</v>
      </c>
    </row>
    <row r="9742" spans="1:12" x14ac:dyDescent="0.3">
      <c r="A9742" t="s">
        <v>8895</v>
      </c>
      <c r="B9742">
        <v>16</v>
      </c>
      <c r="C9742">
        <v>3</v>
      </c>
      <c r="D9742">
        <v>2018</v>
      </c>
      <c r="E9742" t="s">
        <v>1830</v>
      </c>
      <c r="F9742" t="s">
        <v>30</v>
      </c>
      <c r="G9742" t="s">
        <v>4316</v>
      </c>
      <c r="H9742" t="s">
        <v>23</v>
      </c>
      <c r="I9742" t="s">
        <v>24</v>
      </c>
      <c r="J9742" t="s">
        <v>1687</v>
      </c>
      <c r="K9742" t="s">
        <v>26</v>
      </c>
      <c r="L9742">
        <v>140.66999999999999</v>
      </c>
    </row>
    <row r="9743" spans="1:12" x14ac:dyDescent="0.3">
      <c r="A9743" t="s">
        <v>8896</v>
      </c>
      <c r="B9743">
        <v>8</v>
      </c>
      <c r="C9743">
        <v>11</v>
      </c>
      <c r="D9743">
        <v>2016</v>
      </c>
      <c r="E9743" t="s">
        <v>4457</v>
      </c>
      <c r="F9743" t="s">
        <v>30</v>
      </c>
      <c r="G9743" t="s">
        <v>2714</v>
      </c>
      <c r="H9743" t="s">
        <v>23</v>
      </c>
      <c r="I9743" t="s">
        <v>90</v>
      </c>
      <c r="J9743" t="s">
        <v>105</v>
      </c>
      <c r="K9743" t="s">
        <v>17</v>
      </c>
      <c r="L9743">
        <v>4404.8999999999996</v>
      </c>
    </row>
    <row r="9744" spans="1:12" x14ac:dyDescent="0.3">
      <c r="A9744" t="s">
        <v>8897</v>
      </c>
      <c r="B9744">
        <v>28</v>
      </c>
      <c r="C9744">
        <v>11</v>
      </c>
      <c r="D9744">
        <v>2018</v>
      </c>
      <c r="E9744" t="s">
        <v>2022</v>
      </c>
      <c r="F9744" t="s">
        <v>30</v>
      </c>
      <c r="G9744" t="s">
        <v>1331</v>
      </c>
      <c r="H9744" t="s">
        <v>14</v>
      </c>
      <c r="I9744" t="s">
        <v>24</v>
      </c>
      <c r="J9744" t="s">
        <v>854</v>
      </c>
      <c r="K9744" t="s">
        <v>26</v>
      </c>
      <c r="L9744">
        <v>62.65</v>
      </c>
    </row>
    <row r="9745" spans="1:12" x14ac:dyDescent="0.3">
      <c r="A9745" t="s">
        <v>8898</v>
      </c>
      <c r="B9745">
        <v>16</v>
      </c>
      <c r="C9745">
        <v>6</v>
      </c>
      <c r="D9745">
        <v>2017</v>
      </c>
      <c r="E9745" t="s">
        <v>3123</v>
      </c>
      <c r="F9745" t="s">
        <v>30</v>
      </c>
      <c r="G9745" t="s">
        <v>2327</v>
      </c>
      <c r="H9745" t="s">
        <v>14</v>
      </c>
      <c r="I9745" t="s">
        <v>90</v>
      </c>
      <c r="J9745" t="s">
        <v>3148</v>
      </c>
      <c r="K9745" t="s">
        <v>26</v>
      </c>
      <c r="L9745">
        <v>9.4499999999999993</v>
      </c>
    </row>
    <row r="9746" spans="1:12" x14ac:dyDescent="0.3">
      <c r="A9746" t="s">
        <v>8899</v>
      </c>
      <c r="B9746">
        <v>21</v>
      </c>
      <c r="C9746">
        <v>1</v>
      </c>
      <c r="D9746">
        <v>2018</v>
      </c>
      <c r="E9746" t="s">
        <v>1289</v>
      </c>
      <c r="F9746" t="s">
        <v>30</v>
      </c>
      <c r="G9746" t="s">
        <v>4468</v>
      </c>
      <c r="H9746" t="s">
        <v>14</v>
      </c>
      <c r="I9746" t="s">
        <v>61</v>
      </c>
      <c r="J9746" t="s">
        <v>1584</v>
      </c>
      <c r="K9746" t="s">
        <v>26</v>
      </c>
      <c r="L9746">
        <v>268.57600000000002</v>
      </c>
    </row>
    <row r="9747" spans="1:12" x14ac:dyDescent="0.3">
      <c r="A9747" t="s">
        <v>8900</v>
      </c>
      <c r="B9747">
        <v>24</v>
      </c>
      <c r="C9747">
        <v>11</v>
      </c>
      <c r="D9747">
        <v>2018</v>
      </c>
      <c r="E9747" t="s">
        <v>1373</v>
      </c>
      <c r="F9747" t="s">
        <v>930</v>
      </c>
      <c r="G9747" t="s">
        <v>2815</v>
      </c>
      <c r="H9747" t="s">
        <v>14</v>
      </c>
      <c r="I9747" t="s">
        <v>24</v>
      </c>
      <c r="J9747" t="s">
        <v>977</v>
      </c>
      <c r="K9747" t="s">
        <v>17</v>
      </c>
      <c r="L9747">
        <v>364.08</v>
      </c>
    </row>
    <row r="9748" spans="1:12" x14ac:dyDescent="0.3">
      <c r="A9748" t="s">
        <v>8900</v>
      </c>
      <c r="B9748">
        <v>24</v>
      </c>
      <c r="C9748">
        <v>11</v>
      </c>
      <c r="D9748">
        <v>2018</v>
      </c>
      <c r="E9748" t="s">
        <v>1373</v>
      </c>
      <c r="F9748" t="s">
        <v>930</v>
      </c>
      <c r="G9748" t="s">
        <v>2815</v>
      </c>
      <c r="H9748" t="s">
        <v>14</v>
      </c>
      <c r="I9748" t="s">
        <v>24</v>
      </c>
      <c r="J9748" t="s">
        <v>2876</v>
      </c>
      <c r="K9748" t="s">
        <v>17</v>
      </c>
      <c r="L9748">
        <v>71.087999999999994</v>
      </c>
    </row>
    <row r="9749" spans="1:12" x14ac:dyDescent="0.3">
      <c r="A9749" t="s">
        <v>8901</v>
      </c>
      <c r="B9749">
        <v>11</v>
      </c>
      <c r="C9749">
        <v>11</v>
      </c>
      <c r="D9749">
        <v>2015</v>
      </c>
      <c r="E9749" t="s">
        <v>3739</v>
      </c>
      <c r="F9749" t="s">
        <v>30</v>
      </c>
      <c r="G9749" t="s">
        <v>37</v>
      </c>
      <c r="H9749" t="s">
        <v>14</v>
      </c>
      <c r="I9749" t="s">
        <v>61</v>
      </c>
      <c r="J9749" t="s">
        <v>5762</v>
      </c>
      <c r="K9749" t="s">
        <v>17</v>
      </c>
      <c r="L9749">
        <v>10.984</v>
      </c>
    </row>
    <row r="9750" spans="1:12" x14ac:dyDescent="0.3">
      <c r="A9750" t="s">
        <v>8901</v>
      </c>
      <c r="B9750">
        <v>11</v>
      </c>
      <c r="C9750">
        <v>11</v>
      </c>
      <c r="D9750">
        <v>2015</v>
      </c>
      <c r="E9750" t="s">
        <v>3739</v>
      </c>
      <c r="F9750" t="s">
        <v>30</v>
      </c>
      <c r="G9750" t="s">
        <v>37</v>
      </c>
      <c r="H9750" t="s">
        <v>14</v>
      </c>
      <c r="I9750" t="s">
        <v>61</v>
      </c>
      <c r="J9750" t="s">
        <v>1303</v>
      </c>
      <c r="K9750" t="s">
        <v>17</v>
      </c>
      <c r="L9750">
        <v>797.94399999999996</v>
      </c>
    </row>
    <row r="9751" spans="1:12" x14ac:dyDescent="0.3">
      <c r="A9751" t="s">
        <v>8902</v>
      </c>
      <c r="B9751">
        <v>4</v>
      </c>
      <c r="C9751">
        <v>3</v>
      </c>
      <c r="D9751">
        <v>2017</v>
      </c>
      <c r="E9751" t="s">
        <v>2349</v>
      </c>
      <c r="F9751" t="s">
        <v>30</v>
      </c>
      <c r="G9751" t="s">
        <v>4179</v>
      </c>
      <c r="H9751" t="s">
        <v>23</v>
      </c>
      <c r="I9751" t="s">
        <v>90</v>
      </c>
      <c r="J9751" t="s">
        <v>1208</v>
      </c>
      <c r="K9751" t="s">
        <v>41</v>
      </c>
      <c r="L9751">
        <v>159.97999999999999</v>
      </c>
    </row>
    <row r="9752" spans="1:12" x14ac:dyDescent="0.3">
      <c r="A9752" t="s">
        <v>8903</v>
      </c>
      <c r="B9752">
        <v>11</v>
      </c>
      <c r="C9752">
        <v>10</v>
      </c>
      <c r="D9752">
        <v>2017</v>
      </c>
      <c r="E9752" t="s">
        <v>3913</v>
      </c>
      <c r="F9752" t="s">
        <v>30</v>
      </c>
      <c r="G9752" t="s">
        <v>1331</v>
      </c>
      <c r="H9752" t="s">
        <v>14</v>
      </c>
      <c r="I9752" t="s">
        <v>61</v>
      </c>
      <c r="J9752" t="s">
        <v>4473</v>
      </c>
      <c r="K9752" t="s">
        <v>26</v>
      </c>
      <c r="L9752">
        <v>5.3440000000000003</v>
      </c>
    </row>
    <row r="9753" spans="1:12" x14ac:dyDescent="0.3">
      <c r="A9753" t="s">
        <v>8903</v>
      </c>
      <c r="B9753">
        <v>11</v>
      </c>
      <c r="C9753">
        <v>10</v>
      </c>
      <c r="D9753">
        <v>2017</v>
      </c>
      <c r="E9753" t="s">
        <v>3913</v>
      </c>
      <c r="F9753" t="s">
        <v>30</v>
      </c>
      <c r="G9753" t="s">
        <v>1331</v>
      </c>
      <c r="H9753" t="s">
        <v>14</v>
      </c>
      <c r="I9753" t="s">
        <v>61</v>
      </c>
      <c r="J9753" t="s">
        <v>3605</v>
      </c>
      <c r="K9753" t="s">
        <v>26</v>
      </c>
      <c r="L9753">
        <v>27.72</v>
      </c>
    </row>
    <row r="9754" spans="1:12" x14ac:dyDescent="0.3">
      <c r="A9754" t="s">
        <v>8904</v>
      </c>
      <c r="B9754">
        <v>1</v>
      </c>
      <c r="C9754">
        <v>7</v>
      </c>
      <c r="D9754">
        <v>2017</v>
      </c>
      <c r="E9754" t="s">
        <v>1196</v>
      </c>
      <c r="F9754" t="s">
        <v>119</v>
      </c>
      <c r="G9754" t="s">
        <v>768</v>
      </c>
      <c r="H9754" t="s">
        <v>60</v>
      </c>
      <c r="I9754" t="s">
        <v>24</v>
      </c>
      <c r="J9754" t="s">
        <v>2187</v>
      </c>
      <c r="K9754" t="s">
        <v>26</v>
      </c>
      <c r="L9754">
        <v>2.496</v>
      </c>
    </row>
    <row r="9755" spans="1:12" x14ac:dyDescent="0.3">
      <c r="A9755" t="s">
        <v>8905</v>
      </c>
      <c r="B9755">
        <v>27</v>
      </c>
      <c r="C9755">
        <v>3</v>
      </c>
      <c r="D9755">
        <v>2018</v>
      </c>
      <c r="E9755" t="s">
        <v>3581</v>
      </c>
      <c r="F9755" t="s">
        <v>12</v>
      </c>
      <c r="G9755" t="s">
        <v>320</v>
      </c>
      <c r="H9755" t="s">
        <v>14</v>
      </c>
      <c r="I9755" t="s">
        <v>15</v>
      </c>
      <c r="J9755" t="s">
        <v>5289</v>
      </c>
      <c r="K9755" t="s">
        <v>26</v>
      </c>
      <c r="L9755">
        <v>8.26</v>
      </c>
    </row>
    <row r="9756" spans="1:12" x14ac:dyDescent="0.3">
      <c r="A9756" t="s">
        <v>8905</v>
      </c>
      <c r="B9756">
        <v>27</v>
      </c>
      <c r="C9756">
        <v>3</v>
      </c>
      <c r="D9756">
        <v>2018</v>
      </c>
      <c r="E9756" t="s">
        <v>3581</v>
      </c>
      <c r="F9756" t="s">
        <v>12</v>
      </c>
      <c r="G9756" t="s">
        <v>320</v>
      </c>
      <c r="H9756" t="s">
        <v>14</v>
      </c>
      <c r="I9756" t="s">
        <v>15</v>
      </c>
      <c r="J9756" t="s">
        <v>643</v>
      </c>
      <c r="K9756" t="s">
        <v>26</v>
      </c>
      <c r="L9756">
        <v>17.760000000000002</v>
      </c>
    </row>
    <row r="9757" spans="1:12" x14ac:dyDescent="0.3">
      <c r="A9757" t="s">
        <v>8905</v>
      </c>
      <c r="B9757">
        <v>27</v>
      </c>
      <c r="C9757">
        <v>3</v>
      </c>
      <c r="D9757">
        <v>2018</v>
      </c>
      <c r="E9757" t="s">
        <v>3581</v>
      </c>
      <c r="F9757" t="s">
        <v>12</v>
      </c>
      <c r="G9757" t="s">
        <v>320</v>
      </c>
      <c r="H9757" t="s">
        <v>14</v>
      </c>
      <c r="I9757" t="s">
        <v>15</v>
      </c>
      <c r="J9757" t="s">
        <v>4607</v>
      </c>
      <c r="K9757" t="s">
        <v>26</v>
      </c>
      <c r="L9757">
        <v>332.94</v>
      </c>
    </row>
    <row r="9758" spans="1:12" x14ac:dyDescent="0.3">
      <c r="A9758" t="s">
        <v>8905</v>
      </c>
      <c r="B9758">
        <v>27</v>
      </c>
      <c r="C9758">
        <v>3</v>
      </c>
      <c r="D9758">
        <v>2018</v>
      </c>
      <c r="E9758" t="s">
        <v>3581</v>
      </c>
      <c r="F9758" t="s">
        <v>12</v>
      </c>
      <c r="G9758" t="s">
        <v>320</v>
      </c>
      <c r="H9758" t="s">
        <v>14</v>
      </c>
      <c r="I9758" t="s">
        <v>15</v>
      </c>
      <c r="J9758" t="s">
        <v>788</v>
      </c>
      <c r="K9758" t="s">
        <v>17</v>
      </c>
      <c r="L9758">
        <v>292.10000000000002</v>
      </c>
    </row>
    <row r="9759" spans="1:12" x14ac:dyDescent="0.3">
      <c r="A9759" t="s">
        <v>8905</v>
      </c>
      <c r="B9759">
        <v>27</v>
      </c>
      <c r="C9759">
        <v>3</v>
      </c>
      <c r="D9759">
        <v>2018</v>
      </c>
      <c r="E9759" t="s">
        <v>3581</v>
      </c>
      <c r="F9759" t="s">
        <v>12</v>
      </c>
      <c r="G9759" t="s">
        <v>320</v>
      </c>
      <c r="H9759" t="s">
        <v>14</v>
      </c>
      <c r="I9759" t="s">
        <v>15</v>
      </c>
      <c r="J9759" t="s">
        <v>7044</v>
      </c>
      <c r="K9759" t="s">
        <v>41</v>
      </c>
      <c r="L9759">
        <v>206.1</v>
      </c>
    </row>
    <row r="9760" spans="1:12" x14ac:dyDescent="0.3">
      <c r="A9760" t="s">
        <v>8905</v>
      </c>
      <c r="B9760">
        <v>27</v>
      </c>
      <c r="C9760">
        <v>3</v>
      </c>
      <c r="D9760">
        <v>2018</v>
      </c>
      <c r="E9760" t="s">
        <v>3581</v>
      </c>
      <c r="F9760" t="s">
        <v>12</v>
      </c>
      <c r="G9760" t="s">
        <v>320</v>
      </c>
      <c r="H9760" t="s">
        <v>14</v>
      </c>
      <c r="I9760" t="s">
        <v>15</v>
      </c>
      <c r="J9760" t="s">
        <v>737</v>
      </c>
      <c r="K9760" t="s">
        <v>26</v>
      </c>
      <c r="L9760">
        <v>17.64</v>
      </c>
    </row>
    <row r="9761" spans="1:12" x14ac:dyDescent="0.3">
      <c r="A9761" t="s">
        <v>8906</v>
      </c>
      <c r="B9761">
        <v>31</v>
      </c>
      <c r="C9761">
        <v>10</v>
      </c>
      <c r="D9761">
        <v>2017</v>
      </c>
      <c r="E9761" t="s">
        <v>2881</v>
      </c>
      <c r="F9761" t="s">
        <v>30</v>
      </c>
      <c r="G9761" t="s">
        <v>1509</v>
      </c>
      <c r="H9761" t="s">
        <v>23</v>
      </c>
      <c r="I9761" t="s">
        <v>24</v>
      </c>
      <c r="J9761" t="s">
        <v>3448</v>
      </c>
      <c r="K9761" t="s">
        <v>17</v>
      </c>
      <c r="L9761">
        <v>1403.92</v>
      </c>
    </row>
    <row r="9762" spans="1:12" x14ac:dyDescent="0.3">
      <c r="A9762" t="s">
        <v>8907</v>
      </c>
      <c r="B9762">
        <v>4</v>
      </c>
      <c r="C9762">
        <v>11</v>
      </c>
      <c r="D9762">
        <v>2018</v>
      </c>
      <c r="E9762" t="s">
        <v>4580</v>
      </c>
      <c r="F9762" t="s">
        <v>30</v>
      </c>
      <c r="G9762" t="s">
        <v>2882</v>
      </c>
      <c r="H9762" t="s">
        <v>60</v>
      </c>
      <c r="I9762" t="s">
        <v>15</v>
      </c>
      <c r="J9762" t="s">
        <v>5136</v>
      </c>
      <c r="K9762" t="s">
        <v>26</v>
      </c>
      <c r="L9762">
        <v>4.3</v>
      </c>
    </row>
    <row r="9763" spans="1:12" x14ac:dyDescent="0.3">
      <c r="A9763" t="s">
        <v>8908</v>
      </c>
      <c r="B9763">
        <v>14</v>
      </c>
      <c r="C9763">
        <v>2</v>
      </c>
      <c r="D9763">
        <v>2015</v>
      </c>
      <c r="E9763" t="s">
        <v>1145</v>
      </c>
      <c r="F9763" t="s">
        <v>30</v>
      </c>
      <c r="G9763" t="s">
        <v>3227</v>
      </c>
      <c r="H9763" t="s">
        <v>23</v>
      </c>
      <c r="I9763" t="s">
        <v>24</v>
      </c>
      <c r="J9763" t="s">
        <v>3364</v>
      </c>
      <c r="K9763" t="s">
        <v>41</v>
      </c>
      <c r="L9763">
        <v>239.97</v>
      </c>
    </row>
    <row r="9764" spans="1:12" x14ac:dyDescent="0.3">
      <c r="A9764" t="s">
        <v>8908</v>
      </c>
      <c r="B9764">
        <v>14</v>
      </c>
      <c r="C9764">
        <v>2</v>
      </c>
      <c r="D9764">
        <v>2015</v>
      </c>
      <c r="E9764" t="s">
        <v>1145</v>
      </c>
      <c r="F9764" t="s">
        <v>30</v>
      </c>
      <c r="G9764" t="s">
        <v>3227</v>
      </c>
      <c r="H9764" t="s">
        <v>23</v>
      </c>
      <c r="I9764" t="s">
        <v>24</v>
      </c>
      <c r="J9764" t="s">
        <v>4277</v>
      </c>
      <c r="K9764" t="s">
        <v>26</v>
      </c>
      <c r="L9764">
        <v>81.96</v>
      </c>
    </row>
    <row r="9765" spans="1:12" x14ac:dyDescent="0.3">
      <c r="A9765" t="s">
        <v>8908</v>
      </c>
      <c r="B9765">
        <v>14</v>
      </c>
      <c r="C9765">
        <v>2</v>
      </c>
      <c r="D9765">
        <v>2015</v>
      </c>
      <c r="E9765" t="s">
        <v>1145</v>
      </c>
      <c r="F9765" t="s">
        <v>30</v>
      </c>
      <c r="G9765" t="s">
        <v>3227</v>
      </c>
      <c r="H9765" t="s">
        <v>23</v>
      </c>
      <c r="I9765" t="s">
        <v>24</v>
      </c>
      <c r="J9765" t="s">
        <v>4512</v>
      </c>
      <c r="K9765" t="s">
        <v>26</v>
      </c>
      <c r="L9765">
        <v>238.62</v>
      </c>
    </row>
    <row r="9766" spans="1:12" x14ac:dyDescent="0.3">
      <c r="A9766" t="s">
        <v>8909</v>
      </c>
      <c r="B9766">
        <v>18</v>
      </c>
      <c r="C9766">
        <v>6</v>
      </c>
      <c r="D9766">
        <v>2015</v>
      </c>
      <c r="E9766" t="s">
        <v>1642</v>
      </c>
      <c r="F9766" t="s">
        <v>30</v>
      </c>
      <c r="G9766" t="s">
        <v>3175</v>
      </c>
      <c r="H9766" t="s">
        <v>14</v>
      </c>
      <c r="I9766" t="s">
        <v>24</v>
      </c>
      <c r="J9766" t="s">
        <v>432</v>
      </c>
      <c r="K9766" t="s">
        <v>41</v>
      </c>
      <c r="L9766">
        <v>139.80000000000001</v>
      </c>
    </row>
    <row r="9767" spans="1:12" x14ac:dyDescent="0.3">
      <c r="A9767" t="s">
        <v>8910</v>
      </c>
      <c r="B9767">
        <v>28</v>
      </c>
      <c r="C9767">
        <v>2</v>
      </c>
      <c r="D9767">
        <v>2018</v>
      </c>
      <c r="E9767" t="s">
        <v>5326</v>
      </c>
      <c r="F9767" t="s">
        <v>30</v>
      </c>
      <c r="G9767" t="s">
        <v>3630</v>
      </c>
      <c r="H9767" t="s">
        <v>14</v>
      </c>
      <c r="I9767" t="s">
        <v>90</v>
      </c>
      <c r="J9767" t="s">
        <v>3626</v>
      </c>
      <c r="K9767" t="s">
        <v>26</v>
      </c>
      <c r="L9767">
        <v>9.84</v>
      </c>
    </row>
    <row r="9768" spans="1:12" x14ac:dyDescent="0.3">
      <c r="A9768" t="s">
        <v>8910</v>
      </c>
      <c r="B9768">
        <v>28</v>
      </c>
      <c r="C9768">
        <v>2</v>
      </c>
      <c r="D9768">
        <v>2018</v>
      </c>
      <c r="E9768" t="s">
        <v>5326</v>
      </c>
      <c r="F9768" t="s">
        <v>30</v>
      </c>
      <c r="G9768" t="s">
        <v>3630</v>
      </c>
      <c r="H9768" t="s">
        <v>14</v>
      </c>
      <c r="I9768" t="s">
        <v>90</v>
      </c>
      <c r="J9768" t="s">
        <v>1614</v>
      </c>
      <c r="K9768" t="s">
        <v>26</v>
      </c>
      <c r="L9768">
        <v>7.78</v>
      </c>
    </row>
    <row r="9769" spans="1:12" x14ac:dyDescent="0.3">
      <c r="A9769" t="s">
        <v>8911</v>
      </c>
      <c r="B9769">
        <v>9</v>
      </c>
      <c r="C9769">
        <v>12</v>
      </c>
      <c r="D9769">
        <v>2018</v>
      </c>
      <c r="E9769" t="s">
        <v>989</v>
      </c>
      <c r="F9769" t="s">
        <v>30</v>
      </c>
      <c r="G9769" t="s">
        <v>3732</v>
      </c>
      <c r="H9769" t="s">
        <v>14</v>
      </c>
      <c r="I9769" t="s">
        <v>61</v>
      </c>
      <c r="J9769" t="s">
        <v>3163</v>
      </c>
      <c r="K9769" t="s">
        <v>26</v>
      </c>
      <c r="L9769">
        <v>54.9</v>
      </c>
    </row>
    <row r="9770" spans="1:12" x14ac:dyDescent="0.3">
      <c r="A9770" t="s">
        <v>8912</v>
      </c>
      <c r="B9770">
        <v>7</v>
      </c>
      <c r="C9770">
        <v>12</v>
      </c>
      <c r="D9770">
        <v>2018</v>
      </c>
      <c r="E9770" t="s">
        <v>590</v>
      </c>
      <c r="F9770" t="s">
        <v>30</v>
      </c>
      <c r="G9770" t="s">
        <v>2722</v>
      </c>
      <c r="H9770" t="s">
        <v>60</v>
      </c>
      <c r="I9770" t="s">
        <v>24</v>
      </c>
      <c r="J9770" t="s">
        <v>4087</v>
      </c>
      <c r="K9770" t="s">
        <v>26</v>
      </c>
      <c r="L9770">
        <v>50.04</v>
      </c>
    </row>
    <row r="9771" spans="1:12" x14ac:dyDescent="0.3">
      <c r="A9771" t="s">
        <v>8913</v>
      </c>
      <c r="B9771">
        <v>24</v>
      </c>
      <c r="C9771">
        <v>11</v>
      </c>
      <c r="D9771">
        <v>2017</v>
      </c>
      <c r="E9771" t="s">
        <v>3948</v>
      </c>
      <c r="F9771" t="s">
        <v>30</v>
      </c>
      <c r="G9771" t="s">
        <v>2096</v>
      </c>
      <c r="H9771" t="s">
        <v>60</v>
      </c>
      <c r="I9771" t="s">
        <v>15</v>
      </c>
      <c r="J9771" t="s">
        <v>1736</v>
      </c>
      <c r="K9771" t="s">
        <v>17</v>
      </c>
      <c r="L9771">
        <v>339.92</v>
      </c>
    </row>
    <row r="9772" spans="1:12" x14ac:dyDescent="0.3">
      <c r="A9772" t="s">
        <v>8913</v>
      </c>
      <c r="B9772">
        <v>24</v>
      </c>
      <c r="C9772">
        <v>11</v>
      </c>
      <c r="D9772">
        <v>2017</v>
      </c>
      <c r="E9772" t="s">
        <v>3948</v>
      </c>
      <c r="F9772" t="s">
        <v>30</v>
      </c>
      <c r="G9772" t="s">
        <v>2096</v>
      </c>
      <c r="H9772" t="s">
        <v>60</v>
      </c>
      <c r="I9772" t="s">
        <v>15</v>
      </c>
      <c r="J9772" t="s">
        <v>3436</v>
      </c>
      <c r="K9772" t="s">
        <v>26</v>
      </c>
      <c r="L9772">
        <v>10.528</v>
      </c>
    </row>
    <row r="9773" spans="1:12" x14ac:dyDescent="0.3">
      <c r="A9773" t="s">
        <v>8913</v>
      </c>
      <c r="B9773">
        <v>24</v>
      </c>
      <c r="C9773">
        <v>11</v>
      </c>
      <c r="D9773">
        <v>2017</v>
      </c>
      <c r="E9773" t="s">
        <v>3948</v>
      </c>
      <c r="F9773" t="s">
        <v>30</v>
      </c>
      <c r="G9773" t="s">
        <v>2096</v>
      </c>
      <c r="H9773" t="s">
        <v>60</v>
      </c>
      <c r="I9773" t="s">
        <v>15</v>
      </c>
      <c r="J9773" t="s">
        <v>3971</v>
      </c>
      <c r="K9773" t="s">
        <v>26</v>
      </c>
      <c r="L9773">
        <v>42.384</v>
      </c>
    </row>
    <row r="9774" spans="1:12" x14ac:dyDescent="0.3">
      <c r="A9774" t="s">
        <v>8914</v>
      </c>
      <c r="B9774">
        <v>3</v>
      </c>
      <c r="C9774">
        <v>7</v>
      </c>
      <c r="D9774">
        <v>2017</v>
      </c>
      <c r="E9774" t="s">
        <v>2694</v>
      </c>
      <c r="F9774" t="s">
        <v>930</v>
      </c>
      <c r="G9774" t="s">
        <v>3372</v>
      </c>
      <c r="H9774" t="s">
        <v>23</v>
      </c>
      <c r="I9774" t="s">
        <v>90</v>
      </c>
      <c r="J9774" t="s">
        <v>3294</v>
      </c>
      <c r="K9774" t="s">
        <v>26</v>
      </c>
      <c r="L9774">
        <v>123.92</v>
      </c>
    </row>
    <row r="9775" spans="1:12" x14ac:dyDescent="0.3">
      <c r="A9775" t="s">
        <v>8915</v>
      </c>
      <c r="B9775">
        <v>26</v>
      </c>
      <c r="C9775">
        <v>6</v>
      </c>
      <c r="D9775">
        <v>2017</v>
      </c>
      <c r="E9775" t="s">
        <v>2694</v>
      </c>
      <c r="F9775" t="s">
        <v>30</v>
      </c>
      <c r="G9775" t="s">
        <v>2662</v>
      </c>
      <c r="H9775" t="s">
        <v>14</v>
      </c>
      <c r="I9775" t="s">
        <v>15</v>
      </c>
      <c r="J9775" t="s">
        <v>5574</v>
      </c>
      <c r="K9775" t="s">
        <v>41</v>
      </c>
      <c r="L9775">
        <v>135.94999999999999</v>
      </c>
    </row>
    <row r="9776" spans="1:12" x14ac:dyDescent="0.3">
      <c r="A9776" t="s">
        <v>8916</v>
      </c>
      <c r="B9776">
        <v>26</v>
      </c>
      <c r="C9776">
        <v>7</v>
      </c>
      <c r="D9776">
        <v>2015</v>
      </c>
      <c r="E9776" t="s">
        <v>4102</v>
      </c>
      <c r="F9776" t="s">
        <v>30</v>
      </c>
      <c r="G9776" t="s">
        <v>1023</v>
      </c>
      <c r="H9776" t="s">
        <v>14</v>
      </c>
      <c r="I9776" t="s">
        <v>61</v>
      </c>
      <c r="J9776" t="s">
        <v>901</v>
      </c>
      <c r="K9776" t="s">
        <v>26</v>
      </c>
      <c r="L9776">
        <v>2177.5839999999998</v>
      </c>
    </row>
    <row r="9777" spans="1:12" x14ac:dyDescent="0.3">
      <c r="A9777" t="s">
        <v>8916</v>
      </c>
      <c r="B9777">
        <v>26</v>
      </c>
      <c r="C9777">
        <v>7</v>
      </c>
      <c r="D9777">
        <v>2015</v>
      </c>
      <c r="E9777" t="s">
        <v>4102</v>
      </c>
      <c r="F9777" t="s">
        <v>30</v>
      </c>
      <c r="G9777" t="s">
        <v>1023</v>
      </c>
      <c r="H9777" t="s">
        <v>14</v>
      </c>
      <c r="I9777" t="s">
        <v>61</v>
      </c>
      <c r="J9777" t="s">
        <v>4802</v>
      </c>
      <c r="K9777" t="s">
        <v>17</v>
      </c>
      <c r="L9777">
        <v>17.495999999999999</v>
      </c>
    </row>
    <row r="9778" spans="1:12" x14ac:dyDescent="0.3">
      <c r="A9778" t="s">
        <v>8916</v>
      </c>
      <c r="B9778">
        <v>26</v>
      </c>
      <c r="C9778">
        <v>7</v>
      </c>
      <c r="D9778">
        <v>2015</v>
      </c>
      <c r="E9778" t="s">
        <v>4102</v>
      </c>
      <c r="F9778" t="s">
        <v>30</v>
      </c>
      <c r="G9778" t="s">
        <v>1023</v>
      </c>
      <c r="H9778" t="s">
        <v>14</v>
      </c>
      <c r="I9778" t="s">
        <v>61</v>
      </c>
      <c r="J9778" t="s">
        <v>855</v>
      </c>
      <c r="K9778" t="s">
        <v>26</v>
      </c>
      <c r="L9778">
        <v>16.783999999999999</v>
      </c>
    </row>
    <row r="9779" spans="1:12" x14ac:dyDescent="0.3">
      <c r="A9779" t="s">
        <v>8916</v>
      </c>
      <c r="B9779">
        <v>26</v>
      </c>
      <c r="C9779">
        <v>7</v>
      </c>
      <c r="D9779">
        <v>2015</v>
      </c>
      <c r="E9779" t="s">
        <v>4102</v>
      </c>
      <c r="F9779" t="s">
        <v>30</v>
      </c>
      <c r="G9779" t="s">
        <v>1023</v>
      </c>
      <c r="H9779" t="s">
        <v>14</v>
      </c>
      <c r="I9779" t="s">
        <v>61</v>
      </c>
      <c r="J9779" t="s">
        <v>947</v>
      </c>
      <c r="K9779" t="s">
        <v>41</v>
      </c>
      <c r="L9779">
        <v>431.13600000000002</v>
      </c>
    </row>
    <row r="9780" spans="1:12" x14ac:dyDescent="0.3">
      <c r="A9780" t="s">
        <v>8916</v>
      </c>
      <c r="B9780">
        <v>26</v>
      </c>
      <c r="C9780">
        <v>7</v>
      </c>
      <c r="D9780">
        <v>2015</v>
      </c>
      <c r="E9780" t="s">
        <v>4102</v>
      </c>
      <c r="F9780" t="s">
        <v>30</v>
      </c>
      <c r="G9780" t="s">
        <v>1023</v>
      </c>
      <c r="H9780" t="s">
        <v>14</v>
      </c>
      <c r="I9780" t="s">
        <v>61</v>
      </c>
      <c r="J9780" t="s">
        <v>643</v>
      </c>
      <c r="K9780" t="s">
        <v>26</v>
      </c>
      <c r="L9780">
        <v>8.8800000000000008</v>
      </c>
    </row>
    <row r="9781" spans="1:12" x14ac:dyDescent="0.3">
      <c r="A9781" t="s">
        <v>8916</v>
      </c>
      <c r="B9781">
        <v>26</v>
      </c>
      <c r="C9781">
        <v>7</v>
      </c>
      <c r="D9781">
        <v>2015</v>
      </c>
      <c r="E9781" t="s">
        <v>4102</v>
      </c>
      <c r="F9781" t="s">
        <v>30</v>
      </c>
      <c r="G9781" t="s">
        <v>1023</v>
      </c>
      <c r="H9781" t="s">
        <v>14</v>
      </c>
      <c r="I9781" t="s">
        <v>61</v>
      </c>
      <c r="J9781" t="s">
        <v>3692</v>
      </c>
      <c r="K9781" t="s">
        <v>26</v>
      </c>
      <c r="L9781">
        <v>4.8360000000000003</v>
      </c>
    </row>
    <row r="9782" spans="1:12" x14ac:dyDescent="0.3">
      <c r="A9782" t="s">
        <v>8917</v>
      </c>
      <c r="B9782">
        <v>14</v>
      </c>
      <c r="C9782">
        <v>9</v>
      </c>
      <c r="D9782">
        <v>2017</v>
      </c>
      <c r="E9782" t="s">
        <v>212</v>
      </c>
      <c r="F9782" t="s">
        <v>30</v>
      </c>
      <c r="G9782" t="s">
        <v>344</v>
      </c>
      <c r="H9782" t="s">
        <v>14</v>
      </c>
      <c r="I9782" t="s">
        <v>90</v>
      </c>
      <c r="J9782" t="s">
        <v>4000</v>
      </c>
      <c r="K9782" t="s">
        <v>41</v>
      </c>
      <c r="L9782">
        <v>437.85</v>
      </c>
    </row>
    <row r="9783" spans="1:12" x14ac:dyDescent="0.3">
      <c r="A9783" t="s">
        <v>8917</v>
      </c>
      <c r="B9783">
        <v>14</v>
      </c>
      <c r="C9783">
        <v>9</v>
      </c>
      <c r="D9783">
        <v>2017</v>
      </c>
      <c r="E9783" t="s">
        <v>212</v>
      </c>
      <c r="F9783" t="s">
        <v>30</v>
      </c>
      <c r="G9783" t="s">
        <v>344</v>
      </c>
      <c r="H9783" t="s">
        <v>14</v>
      </c>
      <c r="I9783" t="s">
        <v>90</v>
      </c>
      <c r="J9783" t="s">
        <v>3615</v>
      </c>
      <c r="K9783" t="s">
        <v>26</v>
      </c>
      <c r="L9783">
        <v>673.56799999999998</v>
      </c>
    </row>
    <row r="9784" spans="1:12" x14ac:dyDescent="0.3">
      <c r="A9784" t="s">
        <v>8918</v>
      </c>
      <c r="B9784">
        <v>31</v>
      </c>
      <c r="C9784">
        <v>5</v>
      </c>
      <c r="D9784">
        <v>2016</v>
      </c>
      <c r="E9784" t="s">
        <v>442</v>
      </c>
      <c r="F9784" t="s">
        <v>12</v>
      </c>
      <c r="G9784" t="s">
        <v>4072</v>
      </c>
      <c r="H9784" t="s">
        <v>23</v>
      </c>
      <c r="I9784" t="s">
        <v>90</v>
      </c>
      <c r="J9784" t="s">
        <v>1475</v>
      </c>
      <c r="K9784" t="s">
        <v>26</v>
      </c>
      <c r="L9784">
        <v>274.8</v>
      </c>
    </row>
    <row r="9785" spans="1:12" x14ac:dyDescent="0.3">
      <c r="A9785" t="s">
        <v>8918</v>
      </c>
      <c r="B9785">
        <v>31</v>
      </c>
      <c r="C9785">
        <v>5</v>
      </c>
      <c r="D9785">
        <v>2016</v>
      </c>
      <c r="E9785" t="s">
        <v>442</v>
      </c>
      <c r="F9785" t="s">
        <v>12</v>
      </c>
      <c r="G9785" t="s">
        <v>4072</v>
      </c>
      <c r="H9785" t="s">
        <v>23</v>
      </c>
      <c r="I9785" t="s">
        <v>90</v>
      </c>
      <c r="J9785" t="s">
        <v>2434</v>
      </c>
      <c r="K9785" t="s">
        <v>26</v>
      </c>
      <c r="L9785">
        <v>62.18</v>
      </c>
    </row>
    <row r="9786" spans="1:12" x14ac:dyDescent="0.3">
      <c r="A9786" t="s">
        <v>8918</v>
      </c>
      <c r="B9786">
        <v>31</v>
      </c>
      <c r="C9786">
        <v>5</v>
      </c>
      <c r="D9786">
        <v>2016</v>
      </c>
      <c r="E9786" t="s">
        <v>442</v>
      </c>
      <c r="F9786" t="s">
        <v>12</v>
      </c>
      <c r="G9786" t="s">
        <v>4072</v>
      </c>
      <c r="H9786" t="s">
        <v>23</v>
      </c>
      <c r="I9786" t="s">
        <v>90</v>
      </c>
      <c r="J9786" t="s">
        <v>4357</v>
      </c>
      <c r="K9786" t="s">
        <v>17</v>
      </c>
      <c r="L9786">
        <v>8.2799999999999994</v>
      </c>
    </row>
    <row r="9787" spans="1:12" x14ac:dyDescent="0.3">
      <c r="A9787" t="s">
        <v>8919</v>
      </c>
      <c r="B9787">
        <v>9</v>
      </c>
      <c r="C9787">
        <v>5</v>
      </c>
      <c r="D9787">
        <v>2016</v>
      </c>
      <c r="E9787" t="s">
        <v>7478</v>
      </c>
      <c r="F9787" t="s">
        <v>30</v>
      </c>
      <c r="G9787" t="s">
        <v>1540</v>
      </c>
      <c r="H9787" t="s">
        <v>14</v>
      </c>
      <c r="I9787" t="s">
        <v>15</v>
      </c>
      <c r="J9787" t="s">
        <v>5046</v>
      </c>
      <c r="K9787" t="s">
        <v>26</v>
      </c>
      <c r="L9787">
        <v>48.81</v>
      </c>
    </row>
    <row r="9788" spans="1:12" x14ac:dyDescent="0.3">
      <c r="A9788" t="s">
        <v>8920</v>
      </c>
      <c r="B9788">
        <v>5</v>
      </c>
      <c r="C9788">
        <v>11</v>
      </c>
      <c r="D9788">
        <v>2015</v>
      </c>
      <c r="E9788" t="s">
        <v>4606</v>
      </c>
      <c r="F9788" t="s">
        <v>930</v>
      </c>
      <c r="G9788" t="s">
        <v>6599</v>
      </c>
      <c r="H9788" t="s">
        <v>14</v>
      </c>
      <c r="I9788" t="s">
        <v>15</v>
      </c>
      <c r="J9788" t="s">
        <v>3494</v>
      </c>
      <c r="K9788" t="s">
        <v>17</v>
      </c>
      <c r="L9788">
        <v>149.9</v>
      </c>
    </row>
    <row r="9789" spans="1:12" x14ac:dyDescent="0.3">
      <c r="A9789" t="s">
        <v>8921</v>
      </c>
      <c r="B9789">
        <v>27</v>
      </c>
      <c r="C9789">
        <v>3</v>
      </c>
      <c r="D9789">
        <v>2018</v>
      </c>
      <c r="E9789" t="s">
        <v>4166</v>
      </c>
      <c r="F9789" t="s">
        <v>30</v>
      </c>
      <c r="G9789" t="s">
        <v>1051</v>
      </c>
      <c r="H9789" t="s">
        <v>14</v>
      </c>
      <c r="I9789" t="s">
        <v>61</v>
      </c>
      <c r="J9789" t="s">
        <v>2339</v>
      </c>
      <c r="K9789" t="s">
        <v>17</v>
      </c>
      <c r="L9789">
        <v>1023.332</v>
      </c>
    </row>
    <row r="9790" spans="1:12" x14ac:dyDescent="0.3">
      <c r="A9790" t="s">
        <v>8921</v>
      </c>
      <c r="B9790">
        <v>27</v>
      </c>
      <c r="C9790">
        <v>3</v>
      </c>
      <c r="D9790">
        <v>2018</v>
      </c>
      <c r="E9790" t="s">
        <v>4166</v>
      </c>
      <c r="F9790" t="s">
        <v>30</v>
      </c>
      <c r="G9790" t="s">
        <v>1051</v>
      </c>
      <c r="H9790" t="s">
        <v>14</v>
      </c>
      <c r="I9790" t="s">
        <v>61</v>
      </c>
      <c r="J9790" t="s">
        <v>374</v>
      </c>
      <c r="K9790" t="s">
        <v>17</v>
      </c>
      <c r="L9790">
        <v>600.55799999999999</v>
      </c>
    </row>
    <row r="9791" spans="1:12" x14ac:dyDescent="0.3">
      <c r="A9791" t="s">
        <v>8921</v>
      </c>
      <c r="B9791">
        <v>27</v>
      </c>
      <c r="C9791">
        <v>3</v>
      </c>
      <c r="D9791">
        <v>2018</v>
      </c>
      <c r="E9791" t="s">
        <v>4166</v>
      </c>
      <c r="F9791" t="s">
        <v>30</v>
      </c>
      <c r="G9791" t="s">
        <v>1051</v>
      </c>
      <c r="H9791" t="s">
        <v>14</v>
      </c>
      <c r="I9791" t="s">
        <v>61</v>
      </c>
      <c r="J9791" t="s">
        <v>1880</v>
      </c>
      <c r="K9791" t="s">
        <v>41</v>
      </c>
      <c r="L9791">
        <v>39.991999999999997</v>
      </c>
    </row>
    <row r="9792" spans="1:12" x14ac:dyDescent="0.3">
      <c r="A9792" t="s">
        <v>8921</v>
      </c>
      <c r="B9792">
        <v>27</v>
      </c>
      <c r="C9792">
        <v>3</v>
      </c>
      <c r="D9792">
        <v>2018</v>
      </c>
      <c r="E9792" t="s">
        <v>4166</v>
      </c>
      <c r="F9792" t="s">
        <v>30</v>
      </c>
      <c r="G9792" t="s">
        <v>1051</v>
      </c>
      <c r="H9792" t="s">
        <v>14</v>
      </c>
      <c r="I9792" t="s">
        <v>61</v>
      </c>
      <c r="J9792" t="s">
        <v>4123</v>
      </c>
      <c r="K9792" t="s">
        <v>17</v>
      </c>
      <c r="L9792">
        <v>211.24600000000001</v>
      </c>
    </row>
    <row r="9793" spans="1:12" x14ac:dyDescent="0.3">
      <c r="A9793" t="s">
        <v>8922</v>
      </c>
      <c r="B9793">
        <v>21</v>
      </c>
      <c r="C9793">
        <v>5</v>
      </c>
      <c r="D9793">
        <v>2015</v>
      </c>
      <c r="E9793" t="s">
        <v>1477</v>
      </c>
      <c r="F9793" t="s">
        <v>12</v>
      </c>
      <c r="G9793" t="s">
        <v>2165</v>
      </c>
      <c r="H9793" t="s">
        <v>14</v>
      </c>
      <c r="I9793" t="s">
        <v>61</v>
      </c>
      <c r="J9793" t="s">
        <v>3139</v>
      </c>
      <c r="K9793" t="s">
        <v>26</v>
      </c>
      <c r="L9793">
        <v>56.064</v>
      </c>
    </row>
    <row r="9794" spans="1:12" x14ac:dyDescent="0.3">
      <c r="A9794" t="s">
        <v>8922</v>
      </c>
      <c r="B9794">
        <v>21</v>
      </c>
      <c r="C9794">
        <v>5</v>
      </c>
      <c r="D9794">
        <v>2015</v>
      </c>
      <c r="E9794" t="s">
        <v>1477</v>
      </c>
      <c r="F9794" t="s">
        <v>12</v>
      </c>
      <c r="G9794" t="s">
        <v>2165</v>
      </c>
      <c r="H9794" t="s">
        <v>14</v>
      </c>
      <c r="I9794" t="s">
        <v>61</v>
      </c>
      <c r="J9794" t="s">
        <v>1113</v>
      </c>
      <c r="K9794" t="s">
        <v>17</v>
      </c>
      <c r="L9794">
        <v>107.77200000000001</v>
      </c>
    </row>
    <row r="9795" spans="1:12" x14ac:dyDescent="0.3">
      <c r="A9795" t="s">
        <v>8922</v>
      </c>
      <c r="B9795">
        <v>21</v>
      </c>
      <c r="C9795">
        <v>5</v>
      </c>
      <c r="D9795">
        <v>2015</v>
      </c>
      <c r="E9795" t="s">
        <v>1477</v>
      </c>
      <c r="F9795" t="s">
        <v>12</v>
      </c>
      <c r="G9795" t="s">
        <v>2165</v>
      </c>
      <c r="H9795" t="s">
        <v>14</v>
      </c>
      <c r="I9795" t="s">
        <v>61</v>
      </c>
      <c r="J9795" t="s">
        <v>1932</v>
      </c>
      <c r="K9795" t="s">
        <v>26</v>
      </c>
      <c r="L9795">
        <v>4.8319999999999999</v>
      </c>
    </row>
    <row r="9796" spans="1:12" x14ac:dyDescent="0.3">
      <c r="A9796" t="s">
        <v>8922</v>
      </c>
      <c r="B9796">
        <v>21</v>
      </c>
      <c r="C9796">
        <v>5</v>
      </c>
      <c r="D9796">
        <v>2015</v>
      </c>
      <c r="E9796" t="s">
        <v>1477</v>
      </c>
      <c r="F9796" t="s">
        <v>12</v>
      </c>
      <c r="G9796" t="s">
        <v>2165</v>
      </c>
      <c r="H9796" t="s">
        <v>14</v>
      </c>
      <c r="I9796" t="s">
        <v>61</v>
      </c>
      <c r="J9796" t="s">
        <v>2968</v>
      </c>
      <c r="K9796" t="s">
        <v>26</v>
      </c>
      <c r="L9796">
        <v>18.239999999999998</v>
      </c>
    </row>
    <row r="9797" spans="1:12" x14ac:dyDescent="0.3">
      <c r="A9797" t="s">
        <v>8923</v>
      </c>
      <c r="B9797">
        <v>21</v>
      </c>
      <c r="C9797">
        <v>5</v>
      </c>
      <c r="D9797">
        <v>2017</v>
      </c>
      <c r="E9797" t="s">
        <v>1964</v>
      </c>
      <c r="F9797" t="s">
        <v>30</v>
      </c>
      <c r="G9797" t="s">
        <v>412</v>
      </c>
      <c r="H9797" t="s">
        <v>23</v>
      </c>
      <c r="I9797" t="s">
        <v>61</v>
      </c>
      <c r="J9797" t="s">
        <v>2521</v>
      </c>
      <c r="K9797" t="s">
        <v>26</v>
      </c>
      <c r="L9797">
        <v>3.798</v>
      </c>
    </row>
    <row r="9798" spans="1:12" x14ac:dyDescent="0.3">
      <c r="A9798" t="s">
        <v>8924</v>
      </c>
      <c r="B9798">
        <v>12</v>
      </c>
      <c r="C9798">
        <v>1</v>
      </c>
      <c r="D9798">
        <v>2016</v>
      </c>
      <c r="E9798" t="s">
        <v>1165</v>
      </c>
      <c r="F9798" t="s">
        <v>30</v>
      </c>
      <c r="G9798" t="s">
        <v>5076</v>
      </c>
      <c r="H9798" t="s">
        <v>23</v>
      </c>
      <c r="I9798" t="s">
        <v>90</v>
      </c>
      <c r="J9798" t="s">
        <v>895</v>
      </c>
      <c r="K9798" t="s">
        <v>26</v>
      </c>
      <c r="L9798">
        <v>10.368</v>
      </c>
    </row>
    <row r="9799" spans="1:12" x14ac:dyDescent="0.3">
      <c r="A9799" t="s">
        <v>8924</v>
      </c>
      <c r="B9799">
        <v>12</v>
      </c>
      <c r="C9799">
        <v>1</v>
      </c>
      <c r="D9799">
        <v>2016</v>
      </c>
      <c r="E9799" t="s">
        <v>1165</v>
      </c>
      <c r="F9799" t="s">
        <v>30</v>
      </c>
      <c r="G9799" t="s">
        <v>5076</v>
      </c>
      <c r="H9799" t="s">
        <v>23</v>
      </c>
      <c r="I9799" t="s">
        <v>90</v>
      </c>
      <c r="J9799" t="s">
        <v>121</v>
      </c>
      <c r="K9799" t="s">
        <v>41</v>
      </c>
      <c r="L9799">
        <v>235.18799999999999</v>
      </c>
    </row>
    <row r="9800" spans="1:12" x14ac:dyDescent="0.3">
      <c r="A9800" t="s">
        <v>8924</v>
      </c>
      <c r="B9800">
        <v>12</v>
      </c>
      <c r="C9800">
        <v>1</v>
      </c>
      <c r="D9800">
        <v>2016</v>
      </c>
      <c r="E9800" t="s">
        <v>1165</v>
      </c>
      <c r="F9800" t="s">
        <v>30</v>
      </c>
      <c r="G9800" t="s">
        <v>5076</v>
      </c>
      <c r="H9800" t="s">
        <v>23</v>
      </c>
      <c r="I9800" t="s">
        <v>90</v>
      </c>
      <c r="J9800" t="s">
        <v>4251</v>
      </c>
      <c r="K9800" t="s">
        <v>41</v>
      </c>
      <c r="L9800">
        <v>26.376000000000001</v>
      </c>
    </row>
    <row r="9801" spans="1:12" x14ac:dyDescent="0.3">
      <c r="A9801" t="s">
        <v>8924</v>
      </c>
      <c r="B9801">
        <v>12</v>
      </c>
      <c r="C9801">
        <v>1</v>
      </c>
      <c r="D9801">
        <v>2016</v>
      </c>
      <c r="E9801" t="s">
        <v>1165</v>
      </c>
      <c r="F9801" t="s">
        <v>30</v>
      </c>
      <c r="G9801" t="s">
        <v>5076</v>
      </c>
      <c r="H9801" t="s">
        <v>23</v>
      </c>
      <c r="I9801" t="s">
        <v>90</v>
      </c>
      <c r="J9801" t="s">
        <v>6031</v>
      </c>
      <c r="K9801" t="s">
        <v>41</v>
      </c>
      <c r="L9801">
        <v>10.384</v>
      </c>
    </row>
  </sheetData>
  <phoneticPr fontId="5"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85FDA30-9060-4DFE-A2B5-6D98E9030530}">
  <ds:schemaRefs/>
</ds:datastoreItem>
</file>

<file path=customXml/itemProps2.xml><?xml version="1.0" encoding="utf-8"?>
<ds:datastoreItem xmlns:ds="http://schemas.openxmlformats.org/officeDocument/2006/customXml" ds:itemID="{6524C10C-7657-4B91-A1F7-29E2CFF7C8ED}">
  <ds:schemaRefs/>
</ds:datastoreItem>
</file>

<file path=customXml/itemProps3.xml><?xml version="1.0" encoding="utf-8"?>
<ds:datastoreItem xmlns:ds="http://schemas.openxmlformats.org/officeDocument/2006/customXml" ds:itemID="{674CA3D0-7787-4147-BAF3-A6638D67B4C7}">
  <ds:schemaRefs/>
</ds:datastoreItem>
</file>

<file path=customXml/itemProps4.xml><?xml version="1.0" encoding="utf-8"?>
<ds:datastoreItem xmlns:ds="http://schemas.openxmlformats.org/officeDocument/2006/customXml" ds:itemID="{73E84996-13D0-48A9-8759-E83260531FEB}">
  <ds:schemaRefs/>
</ds:datastoreItem>
</file>

<file path=customXml/itemProps5.xml><?xml version="1.0" encoding="utf-8"?>
<ds:datastoreItem xmlns:ds="http://schemas.openxmlformats.org/officeDocument/2006/customXml" ds:itemID="{4177A640-1FDE-4966-93F9-4B0EE9859A06}">
  <ds:schemaRefs/>
</ds:datastoreItem>
</file>

<file path=customXml/itemProps6.xml><?xml version="1.0" encoding="utf-8"?>
<ds:datastoreItem xmlns:ds="http://schemas.openxmlformats.org/officeDocument/2006/customXml" ds:itemID="{3AE1A4B6-1F29-4F02-8C83-984969CE5174}">
  <ds:schemaRefs/>
</ds:datastoreItem>
</file>

<file path=customXml/itemProps7.xml><?xml version="1.0" encoding="utf-8"?>
<ds:datastoreItem xmlns:ds="http://schemas.openxmlformats.org/officeDocument/2006/customXml" ds:itemID="{F00A5DE1-B6A6-4022-9A47-EF5BCE269C96}">
  <ds:schemaRefs/>
</ds:datastoreItem>
</file>

<file path=customXml/itemProps8.xml><?xml version="1.0" encoding="utf-8"?>
<ds:datastoreItem xmlns:ds="http://schemas.openxmlformats.org/officeDocument/2006/customXml" ds:itemID="{76D0CED0-B782-4FA0-88A2-03BBB6349C7E}">
  <ds:schemaRefs/>
</ds:datastoreItem>
</file>

<file path=customXml/itemProps9.xml><?xml version="1.0" encoding="utf-8"?>
<ds:datastoreItem xmlns:ds="http://schemas.openxmlformats.org/officeDocument/2006/customXml" ds:itemID="{CC89ACFB-0853-42A1-B9D3-033B81287C34}">
  <ds:schemaRefs/>
</ds:datastoreItem>
</file>

<file path=customXml/itemProps10.xml><?xml version="1.0" encoding="utf-8"?>
<ds:datastoreItem xmlns:ds="http://schemas.openxmlformats.org/officeDocument/2006/customXml" ds:itemID="{A6C77769-44BA-4CBA-AB45-9576DD764655}">
  <ds:schemaRefs/>
</ds:datastoreItem>
</file>

<file path=customXml/itemProps11.xml><?xml version="1.0" encoding="utf-8"?>
<ds:datastoreItem xmlns:ds="http://schemas.openxmlformats.org/officeDocument/2006/customXml" ds:itemID="{81016231-8D9A-4611-AC30-AAE71AB2F1E3}">
  <ds:schemaRefs>
    <ds:schemaRef ds:uri="http://schemas.microsoft.com/DataMashup"/>
  </ds:schemaRefs>
</ds:datastoreItem>
</file>

<file path=customXml/itemProps12.xml><?xml version="1.0" encoding="utf-8"?>
<ds:datastoreItem xmlns:ds="http://schemas.openxmlformats.org/officeDocument/2006/customXml" ds:itemID="{505CD08B-DC69-4132-92AD-31A2751E32CC}">
  <ds:schemaRefs/>
</ds:datastoreItem>
</file>

<file path=customXml/itemProps13.xml><?xml version="1.0" encoding="utf-8"?>
<ds:datastoreItem xmlns:ds="http://schemas.openxmlformats.org/officeDocument/2006/customXml" ds:itemID="{0B453B90-3517-4983-B5F0-72CF3217E471}">
  <ds:schemaRefs/>
</ds:datastoreItem>
</file>

<file path=customXml/itemProps14.xml><?xml version="1.0" encoding="utf-8"?>
<ds:datastoreItem xmlns:ds="http://schemas.openxmlformats.org/officeDocument/2006/customXml" ds:itemID="{94644F23-77AE-4074-84F1-15C0E7B2CC4B}">
  <ds:schemaRefs/>
</ds:datastoreItem>
</file>

<file path=customXml/itemProps15.xml><?xml version="1.0" encoding="utf-8"?>
<ds:datastoreItem xmlns:ds="http://schemas.openxmlformats.org/officeDocument/2006/customXml" ds:itemID="{B1419175-26A8-414B-A7E6-A0A9D185C09F}">
  <ds:schemaRefs/>
</ds:datastoreItem>
</file>

<file path=customXml/itemProps16.xml><?xml version="1.0" encoding="utf-8"?>
<ds:datastoreItem xmlns:ds="http://schemas.openxmlformats.org/officeDocument/2006/customXml" ds:itemID="{50F165B9-A663-480A-9F57-124BA1E53836}">
  <ds:schemaRefs/>
</ds:datastoreItem>
</file>

<file path=customXml/itemProps17.xml><?xml version="1.0" encoding="utf-8"?>
<ds:datastoreItem xmlns:ds="http://schemas.openxmlformats.org/officeDocument/2006/customXml" ds:itemID="{6D4A1052-1522-425B-A950-020AFDDB36A2}">
  <ds:schemaRefs/>
</ds:datastoreItem>
</file>

<file path=customXml/itemProps18.xml><?xml version="1.0" encoding="utf-8"?>
<ds:datastoreItem xmlns:ds="http://schemas.openxmlformats.org/officeDocument/2006/customXml" ds:itemID="{AF02DE5A-7A4B-46A3-9955-10625CB19279}">
  <ds:schemaRefs/>
</ds:datastoreItem>
</file>

<file path=customXml/itemProps19.xml><?xml version="1.0" encoding="utf-8"?>
<ds:datastoreItem xmlns:ds="http://schemas.openxmlformats.org/officeDocument/2006/customXml" ds:itemID="{54C89A8E-D8CB-44BD-AB2F-EE4054D515C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Resumen</vt:lpstr>
      <vt:lpstr>PVT Sales</vt:lpstr>
      <vt:lpstr>Winter$</vt:lpstr>
      <vt:lpstr>Holt$</vt:lpstr>
      <vt:lpstr>Regresion Cubica$</vt:lpstr>
      <vt:lpstr>Suavizamiento Exp$</vt:lpstr>
      <vt:lpstr>Promedio Movil$</vt:lpstr>
      <vt:lpstr>PVT xRegion</vt:lpstr>
      <vt:lpstr>Winter$ xregion</vt:lpstr>
      <vt:lpstr>Holt$ xregion</vt:lpstr>
      <vt:lpstr>Suavizamiento Exp$ xregion</vt:lpstr>
      <vt:lpstr>Promedio Movil$ xregion</vt:lpstr>
      <vt:lpstr>Resultados para grafica</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Sharon Garcia</dc:creator>
  <cp:lastModifiedBy>Sharon Garcia</cp:lastModifiedBy>
  <dcterms:created xsi:type="dcterms:W3CDTF">2024-06-15T05:36:56Z</dcterms:created>
  <dcterms:modified xsi:type="dcterms:W3CDTF">2024-06-19T02:23:07Z</dcterms:modified>
</cp:coreProperties>
</file>